
<file path=[Content_Types].xml><?xml version="1.0" encoding="utf-8"?>
<Types xmlns="http://schemas.openxmlformats.org/package/2006/content-types">
  <Override PartName="/xl/worksheets/sheet24.xml" ContentType="application/vnd.openxmlformats-officedocument.spreadsheetml.worksheet+xml"/>
  <Override PartName="/xl/worksheets/sheet35.xml" ContentType="application/vnd.openxmlformats-officedocument.spreadsheetml.worksheet+xml"/>
  <Override PartName="/xl/tables/table4.xml" ContentType="application/vnd.openxmlformats-officedocument.spreadsheetml.table+xml"/>
  <Override PartName="/xl/tables/table25.xml" ContentType="application/vnd.openxmlformats-officedocument.spreadsheetml.table+xml"/>
  <Override PartName="/xl/worksheets/sheet13.xml" ContentType="application/vnd.openxmlformats-officedocument.spreadsheetml.worksheet+xml"/>
  <Override PartName="/xl/worksheets/sheet42.xml" ContentType="application/vnd.openxmlformats-officedocument.spreadsheetml.worksheet+xml"/>
  <Override PartName="/xl/styles.xml" ContentType="application/vnd.openxmlformats-officedocument.spreadsheetml.styles+xml"/>
  <Override PartName="/xl/drawings/drawing6.xml" ContentType="application/vnd.openxmlformats-officedocument.drawing+xml"/>
  <Override PartName="/xl/tables/table14.xml" ContentType="application/vnd.openxmlformats-officedocument.spreadsheetml.table+xml"/>
  <Override PartName="/xl/charts/chart4.xml" ContentType="application/vnd.openxmlformats-officedocument.drawingml.chart+xml"/>
  <Override PartName="/xl/drawings/drawing39.xml" ContentType="application/vnd.openxmlformats-officedocument.drawing+xml"/>
  <Override PartName="/xl/worksheets/sheet7.xml" ContentType="application/vnd.openxmlformats-officedocument.spreadsheetml.worksheet+xml"/>
  <Override PartName="/xl/worksheets/sheet20.xml" ContentType="application/vnd.openxmlformats-officedocument.spreadsheetml.worksheet+xml"/>
  <Override PartName="/xl/worksheets/sheet31.xml" ContentType="application/vnd.openxmlformats-officedocument.spreadsheetml.worksheet+xml"/>
  <Override PartName="/xl/drawings/drawing17.xml" ContentType="application/vnd.openxmlformats-officedocument.drawing+xml"/>
  <Override PartName="/xl/tables/table21.xml" ContentType="application/vnd.openxmlformats-officedocument.spreadsheetml.table+xml"/>
  <Override PartName="/xl/drawings/drawing28.xml" ContentType="application/vnd.openxmlformats-officedocument.drawing+xml"/>
  <Default Extension="xml" ContentType="application/xml"/>
  <Override PartName="/xl/drawings/drawing2.xml" ContentType="application/vnd.openxmlformats-officedocument.drawing+xml"/>
  <Override PartName="/xl/tables/table10.xml" ContentType="application/vnd.openxmlformats-officedocument.spreadsheetml.table+xml"/>
  <Override PartName="/xl/drawings/drawing35.xml" ContentType="application/vnd.openxmlformats-officedocument.drawing+xml"/>
  <Override PartName="/xl/worksheets/sheet3.xml" ContentType="application/vnd.openxmlformats-officedocument.spreadsheetml.worksheet+xml"/>
  <Override PartName="/xl/drawings/drawing13.xml" ContentType="application/vnd.openxmlformats-officedocument.drawing+xml"/>
  <Override PartName="/xl/drawings/drawing24.xml" ContentType="application/vnd.openxmlformats-officedocument.drawing+xml"/>
  <Override PartName="/xl/drawings/drawing42.xml" ContentType="application/vnd.openxmlformats-officedocument.drawing+xml"/>
  <Override PartName="/xl/tables/table9.xml" ContentType="application/vnd.openxmlformats-officedocument.spreadsheetml.table+xml"/>
  <Override PartName="/xl/drawings/drawing20.xml" ContentType="application/vnd.openxmlformats-officedocument.drawing+xml"/>
  <Override PartName="/xl/drawings/drawing31.xml" ContentType="application/vnd.openxmlformats-officedocument.drawing+xml"/>
  <Override PartName="/xl/charts/chart16.xml" ContentType="application/vnd.openxmlformats-officedocument.drawingml.chart+xml"/>
  <Override PartName="/xl/worksheets/sheet29.xml" ContentType="application/vnd.openxmlformats-officedocument.spreadsheetml.worksheet+xml"/>
  <Override PartName="/xl/sharedStrings.xml" ContentType="application/vnd.openxmlformats-officedocument.spreadsheetml.sharedStrings+xml"/>
  <Override PartName="/xl/tables/table19.xml" ContentType="application/vnd.openxmlformats-officedocument.spreadsheetml.table+xml"/>
  <Override PartName="/xl/charts/chart23.xml" ContentType="application/vnd.openxmlformats-officedocument.drawingml.chart+xml"/>
  <Override PartName="/xl/worksheets/sheet18.xml" ContentType="application/vnd.openxmlformats-officedocument.spreadsheetml.worksheet+xml"/>
  <Override PartName="/xl/worksheets/sheet36.xml" ContentType="application/vnd.openxmlformats-officedocument.spreadsheetml.worksheet+xml"/>
  <Override PartName="/xl/tables/table5.xml" ContentType="application/vnd.openxmlformats-officedocument.spreadsheetml.table+xml"/>
  <Override PartName="/xl/tables/table26.xml" ContentType="application/vnd.openxmlformats-officedocument.spreadsheetml.table+xml"/>
  <Override PartName="/xl/charts/chart9.xml" ContentType="application/vnd.openxmlformats-officedocument.drawingml.chart+xml"/>
  <Override PartName="/xl/charts/chart12.xml" ContentType="application/vnd.openxmlformats-officedocument.drawingml.chart+xml"/>
  <Override PartName="/xl/worksheets/sheet25.xml" ContentType="application/vnd.openxmlformats-officedocument.spreadsheetml.worksheet+xml"/>
  <Override PartName="/xl/worksheets/sheet43.xml" ContentType="application/vnd.openxmlformats-officedocument.spreadsheetml.worksheet+xml"/>
  <Default Extension="bin" ContentType="application/vnd.openxmlformats-officedocument.spreadsheetml.printerSettings"/>
  <Override PartName="/xl/tables/table15.xml" ContentType="application/vnd.openxmlformats-officedocument.spreadsheetml.table+xml"/>
  <Override PartName="/xl/worksheets/sheet14.xml" ContentType="application/vnd.openxmlformats-officedocument.spreadsheetml.worksheet+xml"/>
  <Override PartName="/xl/worksheets/sheet32.xml" ContentType="application/vnd.openxmlformats-officedocument.spreadsheetml.worksheet+xml"/>
  <Override PartName="/xl/tables/table1.xml" ContentType="application/vnd.openxmlformats-officedocument.spreadsheetml.table+xml"/>
  <Override PartName="/xl/drawings/drawing7.xml" ContentType="application/vnd.openxmlformats-officedocument.drawing+xml"/>
  <Override PartName="/xl/tables/table22.xml" ContentType="application/vnd.openxmlformats-officedocument.spreadsheetml.table+xml"/>
  <Override PartName="/xl/drawings/drawing29.xml" ContentType="application/vnd.openxmlformats-officedocument.drawing+xml"/>
  <Override PartName="/xl/charts/chart5.xml" ContentType="application/vnd.openxmlformats-officedocument.drawingml.chart+xml"/>
  <Override PartName="/xl/worksheets/sheet6.xml" ContentType="application/vnd.openxmlformats-officedocument.spreadsheetml.worksheet+xml"/>
  <Override PartName="/xl/worksheets/sheet8.xml" ContentType="application/vnd.openxmlformats-officedocument.spreadsheetml.worksheet+xml"/>
  <Override PartName="/xl/worksheets/sheet12.xml" ContentType="application/vnd.openxmlformats-officedocument.spreadsheetml.worksheet+xml"/>
  <Override PartName="/xl/worksheets/sheet21.xml" ContentType="application/vnd.openxmlformats-officedocument.spreadsheetml.worksheet+xml"/>
  <Override PartName="/xl/worksheets/sheet30.xml" ContentType="application/vnd.openxmlformats-officedocument.spreadsheetml.worksheet+xml"/>
  <Default Extension="jpeg" ContentType="image/jpeg"/>
  <Override PartName="/xl/drawings/drawing5.xml" ContentType="application/vnd.openxmlformats-officedocument.drawing+xml"/>
  <Override PartName="/xl/tables/table11.xml" ContentType="application/vnd.openxmlformats-officedocument.spreadsheetml.table+xml"/>
  <Override PartName="/xl/drawings/drawing18.xml" ContentType="application/vnd.openxmlformats-officedocument.drawing+xml"/>
  <Override PartName="/xl/tables/table20.xml" ContentType="application/vnd.openxmlformats-officedocument.spreadsheetml.table+xml"/>
  <Override PartName="/xl/drawings/drawing27.xml" ContentType="application/vnd.openxmlformats-officedocument.drawing+xml"/>
  <Override PartName="/xl/charts/chart3.xml" ContentType="application/vnd.openxmlformats-officedocument.drawingml.chart+xml"/>
  <Override PartName="/xl/drawings/drawing36.xml" ContentType="application/vnd.openxmlformats-officedocument.drawing+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10.xml" ContentType="application/vnd.openxmlformats-officedocument.spreadsheetml.worksheet+xml"/>
  <Override PartName="/xl/charts/chart1.xml" ContentType="application/vnd.openxmlformats-officedocument.drawingml.chart+xml"/>
  <Override PartName="/xl/drawings/drawing3.xml" ContentType="application/vnd.openxmlformats-officedocument.drawing+xml"/>
  <Override PartName="/xl/drawings/drawing16.xml" ContentType="application/vnd.openxmlformats-officedocument.drawing+xml"/>
  <Override PartName="/xl/drawings/drawing25.xml" ContentType="application/vnd.openxmlformats-officedocument.drawing+xml"/>
  <Override PartName="/xl/drawings/drawing34.xml" ContentType="application/vnd.openxmlformats-officedocument.drawing+xml"/>
  <Override PartName="/xl/drawings/drawing43.xml" ContentType="application/vnd.openxmlformats-officedocument.drawing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drawings/drawing1.xml" ContentType="application/vnd.openxmlformats-officedocument.drawing+xml"/>
  <Override PartName="/xl/drawings/drawing14.xml" ContentType="application/vnd.openxmlformats-officedocument.drawing+xml"/>
  <Override PartName="/xl/drawings/drawing23.xml" ContentType="application/vnd.openxmlformats-officedocument.drawing+xml"/>
  <Override PartName="/xl/drawings/drawing32.xml" ContentType="application/vnd.openxmlformats-officedocument.drawing+xml"/>
  <Override PartName="/xl/charts/chart19.xml" ContentType="application/vnd.openxmlformats-officedocument.drawingml.chart+xml"/>
  <Override PartName="/xl/drawings/drawing41.xml" ContentType="application/vnd.openxmlformats-officedocument.drawing+xml"/>
  <Override PartName="/xl/drawings/drawing12.xml" ContentType="application/vnd.openxmlformats-officedocument.drawing+xml"/>
  <Override PartName="/xl/drawings/drawing21.xml" ContentType="application/vnd.openxmlformats-officedocument.drawing+xml"/>
  <Override PartName="/xl/drawings/drawing30.xml" ContentType="application/vnd.openxmlformats-officedocument.drawing+xml"/>
  <Override PartName="/xl/charts/chart17.xml" ContentType="application/vnd.openxmlformats-officedocument.drawingml.chart+xml"/>
  <Override PartName="/xl/calcChain.xml" ContentType="application/vnd.openxmlformats-officedocument.spreadsheetml.calcChain+xml"/>
  <Override PartName="/xl/worksheets/sheet19.xml" ContentType="application/vnd.openxmlformats-officedocument.spreadsheetml.worksheet+xml"/>
  <Override PartName="/xl/worksheets/sheet28.xml" ContentType="application/vnd.openxmlformats-officedocument.spreadsheetml.worksheet+xml"/>
  <Override PartName="/xl/worksheets/sheet39.xml" ContentType="application/vnd.openxmlformats-officedocument.spreadsheetml.worksheet+xml"/>
  <Override PartName="/xl/tables/table8.xml" ContentType="application/vnd.openxmlformats-officedocument.spreadsheetml.table+xml"/>
  <Override PartName="/xl/drawings/drawing10.xml" ContentType="application/vnd.openxmlformats-officedocument.drawing+xml"/>
  <Override PartName="/xl/tables/table29.xml" ContentType="application/vnd.openxmlformats-officedocument.spreadsheetml.table+xml"/>
  <Override PartName="/xl/charts/chart13.xml" ContentType="application/vnd.openxmlformats-officedocument.drawingml.chart+xml"/>
  <Override PartName="/xl/charts/chart15.xml" ContentType="application/vnd.openxmlformats-officedocument.drawingml.chart+xml"/>
  <Override PartName="/xl/charts/chart24.xml" ContentType="application/vnd.openxmlformats-officedocument.drawingml.chart+xml"/>
  <Override PartName="/xl/worksheets/sheet17.xml" ContentType="application/vnd.openxmlformats-officedocument.spreadsheetml.worksheet+xml"/>
  <Override PartName="/xl/worksheets/sheet26.xml" ContentType="application/vnd.openxmlformats-officedocument.spreadsheetml.worksheet+xml"/>
  <Override PartName="/xl/worksheets/sheet37.xml" ContentType="application/vnd.openxmlformats-officedocument.spreadsheetml.worksheet+xml"/>
  <Override PartName="/xl/tables/table6.xml" ContentType="application/vnd.openxmlformats-officedocument.spreadsheetml.table+xml"/>
  <Override PartName="/xl/tables/table18.xml" ContentType="application/vnd.openxmlformats-officedocument.spreadsheetml.table+xml"/>
  <Override PartName="/xl/tables/table27.xml" ContentType="application/vnd.openxmlformats-officedocument.spreadsheetml.table+xml"/>
  <Override PartName="/xl/charts/chart8.xml" ContentType="application/vnd.openxmlformats-officedocument.drawingml.chart+xml"/>
  <Override PartName="/xl/charts/chart11.xml" ContentType="application/vnd.openxmlformats-officedocument.drawingml.chart+xml"/>
  <Override PartName="/xl/charts/chart22.xml" ContentType="application/vnd.openxmlformats-officedocument.drawingml.chart+xml"/>
  <Override PartName="/docProps/core.xml" ContentType="application/vnd.openxmlformats-package.core-properties+xml"/>
  <Override PartName="/xl/worksheets/sheet15.xml" ContentType="application/vnd.openxmlformats-officedocument.spreadsheetml.worksheet+xml"/>
  <Override PartName="/xl/tables/table16.xml" ContentType="application/vnd.openxmlformats-officedocument.spreadsheetml.table+xml"/>
  <Override PartName="/xl/charts/chart6.xml" ContentType="application/vnd.openxmlformats-officedocument.drawingml.chart+xml"/>
  <Override PartName="/xl/charts/chart20.xml" ContentType="application/vnd.openxmlformats-officedocument.drawingml.chart+xml"/>
  <Override PartName="/xl/worksheets/sheet9.xml" ContentType="application/vnd.openxmlformats-officedocument.spreadsheetml.worksheet+xml"/>
  <Override PartName="/xl/worksheets/sheet22.xml" ContentType="application/vnd.openxmlformats-officedocument.spreadsheetml.worksheet+xml"/>
  <Override PartName="/xl/worksheets/sheet33.xml" ContentType="application/vnd.openxmlformats-officedocument.spreadsheetml.worksheet+xml"/>
  <Override PartName="/xl/theme/theme1.xml" ContentType="application/vnd.openxmlformats-officedocument.theme+xml"/>
  <Override PartName="/xl/tables/table2.xml" ContentType="application/vnd.openxmlformats-officedocument.spreadsheetml.table+xml"/>
  <Override PartName="/xl/drawings/drawing8.xml" ContentType="application/vnd.openxmlformats-officedocument.drawing+xml"/>
  <Override PartName="/xl/drawings/drawing19.xml" ContentType="application/vnd.openxmlformats-officedocument.drawing+xml"/>
  <Override PartName="/xl/tables/table23.xml" ContentType="application/vnd.openxmlformats-officedocument.spreadsheetml.table+xml"/>
  <Override PartName="/xl/worksheets/sheet11.xml" ContentType="application/vnd.openxmlformats-officedocument.spreadsheetml.worksheet+xml"/>
  <Override PartName="/xl/worksheets/sheet40.xml" ContentType="application/vnd.openxmlformats-officedocument.spreadsheetml.worksheet+xml"/>
  <Override PartName="/xl/drawings/drawing4.xml" ContentType="application/vnd.openxmlformats-officedocument.drawing+xml"/>
  <Override PartName="/xl/tables/table12.xml" ContentType="application/vnd.openxmlformats-officedocument.spreadsheetml.table+xml"/>
  <Override PartName="/xl/tables/table30.xml" ContentType="application/vnd.openxmlformats-officedocument.spreadsheetml.table+xml"/>
  <Override PartName="/xl/charts/chart2.xml" ContentType="application/vnd.openxmlformats-officedocument.drawingml.chart+xml"/>
  <Override PartName="/xl/drawings/drawing37.xml" ContentType="application/vnd.openxmlformats-officedocument.drawing+xml"/>
  <Default Extension="rels" ContentType="application/vnd.openxmlformats-package.relationships+xml"/>
  <Override PartName="/xl/worksheets/sheet5.xml" ContentType="application/vnd.openxmlformats-officedocument.spreadsheetml.worksheet+xml"/>
  <Override PartName="/xl/drawings/drawing15.xml" ContentType="application/vnd.openxmlformats-officedocument.drawing+xml"/>
  <Override PartName="/xl/drawings/drawing26.xml" ContentType="application/vnd.openxmlformats-officedocument.drawing+xml"/>
  <Override PartName="/xl/drawings/drawing22.xml" ContentType="application/vnd.openxmlformats-officedocument.drawing+xml"/>
  <Override PartName="/xl/drawings/drawing33.xml" ContentType="application/vnd.openxmlformats-officedocument.drawing+xml"/>
  <Override PartName="/xl/charts/chart18.xml" ContentType="application/vnd.openxmlformats-officedocument.drawingml.chart+xml"/>
  <Override PartName="/xl/worksheets/sheet1.xml" ContentType="application/vnd.openxmlformats-officedocument.spreadsheetml.worksheet+xml"/>
  <Override PartName="/xl/drawings/drawing11.xml" ContentType="application/vnd.openxmlformats-officedocument.drawing+xml"/>
  <Override PartName="/xl/drawings/drawing40.xml" ContentType="application/vnd.openxmlformats-officedocument.drawing+xml"/>
  <Override PartName="/xl/charts/chart25.xml" ContentType="application/vnd.openxmlformats-officedocument.drawingml.chart+xml"/>
  <Override PartName="/xl/worksheets/sheet38.xml" ContentType="application/vnd.openxmlformats-officedocument.spreadsheetml.worksheet+xml"/>
  <Override PartName="/xl/tables/table7.xml" ContentType="application/vnd.openxmlformats-officedocument.spreadsheetml.table+xml"/>
  <Override PartName="/xl/charts/chart14.xml" ContentType="application/vnd.openxmlformats-officedocument.drawingml.chart+xml"/>
  <Override PartName="/xl/worksheets/sheet27.xml" ContentType="application/vnd.openxmlformats-officedocument.spreadsheetml.worksheet+xml"/>
  <Override PartName="/xl/tables/table17.xml" ContentType="application/vnd.openxmlformats-officedocument.spreadsheetml.table+xml"/>
  <Override PartName="/xl/tables/table28.xml" ContentType="application/vnd.openxmlformats-officedocument.spreadsheetml.table+xml"/>
  <Override PartName="/xl/charts/chart21.xml" ContentType="application/vnd.openxmlformats-officedocument.drawingml.chart+xml"/>
  <Override PartName="/xl/worksheets/sheet16.xml" ContentType="application/vnd.openxmlformats-officedocument.spreadsheetml.worksheet+xml"/>
  <Override PartName="/xl/worksheets/sheet34.xml" ContentType="application/vnd.openxmlformats-officedocument.spreadsheetml.worksheet+xml"/>
  <Override PartName="/xl/tables/table3.xml" ContentType="application/vnd.openxmlformats-officedocument.spreadsheetml.table+xml"/>
  <Override PartName="/xl/drawings/drawing9.xml" ContentType="application/vnd.openxmlformats-officedocument.drawing+xml"/>
  <Override PartName="/xl/tables/table24.xml" ContentType="application/vnd.openxmlformats-officedocument.spreadsheetml.table+xml"/>
  <Override PartName="/xl/charts/chart7.xml" ContentType="application/vnd.openxmlformats-officedocument.drawingml.chart+xml"/>
  <Override PartName="/xl/charts/chart10.xml" ContentType="application/vnd.openxmlformats-officedocument.drawingml.chart+xml"/>
  <Override PartName="/xl/worksheets/sheet23.xml" ContentType="application/vnd.openxmlformats-officedocument.spreadsheetml.worksheet+xml"/>
  <Override PartName="/xl/worksheets/sheet41.xml" ContentType="application/vnd.openxmlformats-officedocument.spreadsheetml.worksheet+xml"/>
  <Override PartName="/xl/tables/table13.xml" ContentType="application/vnd.openxmlformats-officedocument.spreadsheetml.table+xml"/>
  <Override PartName="/xl/drawings/drawing38.xml" ContentType="application/vnd.openxmlformats-officedocument.drawing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6"/>
  <workbookPr codeName="ThisWorkbook" defaultThemeVersion="124226"/>
  <bookViews>
    <workbookView xWindow="-2550" yWindow="120" windowWidth="6720" windowHeight="8115" tabRatio="884" firstSheet="10" activeTab="10"/>
  </bookViews>
  <sheets>
    <sheet name="Result" sheetId="91" state="hidden" r:id="rId1"/>
    <sheet name="01" sheetId="71" state="hidden" r:id="rId2"/>
    <sheet name="02" sheetId="102" state="hidden" r:id="rId3"/>
    <sheet name="03" sheetId="103" state="hidden" r:id="rId4"/>
    <sheet name="04" sheetId="104" state="hidden" r:id="rId5"/>
    <sheet name="05" sheetId="105" state="hidden" r:id="rId6"/>
    <sheet name="06" sheetId="106" state="hidden" r:id="rId7"/>
    <sheet name="07" sheetId="107" state="hidden" r:id="rId8"/>
    <sheet name="08" sheetId="108" state="hidden" r:id="rId9"/>
    <sheet name="09" sheetId="109" state="hidden" r:id="rId10"/>
    <sheet name="10" sheetId="110" r:id="rId11"/>
    <sheet name="11" sheetId="111" state="hidden" r:id="rId12"/>
    <sheet name="12" sheetId="112" state="hidden" r:id="rId13"/>
    <sheet name="13" sheetId="113" state="hidden" r:id="rId14"/>
    <sheet name="14" sheetId="114" state="hidden" r:id="rId15"/>
    <sheet name="15" sheetId="115" state="hidden" r:id="rId16"/>
    <sheet name="16" sheetId="116" state="hidden" r:id="rId17"/>
    <sheet name="17" sheetId="117" state="hidden" r:id="rId18"/>
    <sheet name="18" sheetId="118" state="hidden" r:id="rId19"/>
    <sheet name="19" sheetId="119" state="hidden" r:id="rId20"/>
    <sheet name="20" sheetId="120" state="hidden" r:id="rId21"/>
    <sheet name="21" sheetId="121" state="hidden" r:id="rId22"/>
    <sheet name="22" sheetId="122" state="hidden" r:id="rId23"/>
    <sheet name="23" sheetId="126" state="hidden" r:id="rId24"/>
    <sheet name="24" sheetId="127" state="hidden" r:id="rId25"/>
    <sheet name="25" sheetId="129" state="hidden" r:id="rId26"/>
    <sheet name="26" sheetId="131" state="hidden" r:id="rId27"/>
    <sheet name="27" sheetId="134" state="hidden" r:id="rId28"/>
    <sheet name="28" sheetId="135" state="hidden" r:id="rId29"/>
    <sheet name="29" sheetId="136" state="hidden" r:id="rId30"/>
    <sheet name="30" sheetId="137" state="hidden" r:id="rId31"/>
    <sheet name="Tim" sheetId="123" r:id="rId32"/>
    <sheet name="Grégory" sheetId="124" r:id="rId33"/>
    <sheet name="Christophe" sheetId="125" r:id="rId34"/>
    <sheet name="Ruben" sheetId="128" r:id="rId35"/>
    <sheet name="Guillaume" sheetId="130" r:id="rId36"/>
    <sheet name="Maarten" sheetId="132" r:id="rId37"/>
    <sheet name="Dieter" sheetId="133" r:id="rId38"/>
    <sheet name="Deborah" sheetId="138" r:id="rId39"/>
    <sheet name="Lienkeuh" sheetId="139" r:id="rId40"/>
    <sheet name="Pieter" sheetId="140" r:id="rId41"/>
    <sheet name="Didier" sheetId="141" r:id="rId42"/>
    <sheet name="Lien" sheetId="142" r:id="rId43"/>
  </sheets>
  <definedNames>
    <definedName name="_xlnm._FilterDatabase" localSheetId="1" hidden="1">'01'!$I$9:$I$18</definedName>
    <definedName name="_xlnm._FilterDatabase" localSheetId="2" hidden="1">'02'!$I$9:$I$18</definedName>
    <definedName name="_xlnm._FilterDatabase" localSheetId="3" hidden="1">'03'!$I$9:$I$18</definedName>
    <definedName name="_xlnm._FilterDatabase" localSheetId="4" hidden="1">'04'!$I$9:$I$18</definedName>
    <definedName name="_xlnm._FilterDatabase" localSheetId="5" hidden="1">'05'!$I$9:$I$18</definedName>
    <definedName name="_xlnm._FilterDatabase" localSheetId="6" hidden="1">'06'!$I$9:$I$18</definedName>
    <definedName name="_xlnm._FilterDatabase" localSheetId="7" hidden="1">'07'!$I$9:$I$18</definedName>
    <definedName name="_xlnm._FilterDatabase" localSheetId="8" hidden="1">'08'!$I$9:$I$18</definedName>
    <definedName name="_xlnm._FilterDatabase" localSheetId="9" hidden="1">'09'!$I$9:$I$18</definedName>
    <definedName name="_xlnm._FilterDatabase" localSheetId="10" hidden="1">'10'!$I$9:$I$18</definedName>
    <definedName name="_xlnm._FilterDatabase" localSheetId="11" hidden="1">'11'!$I$9:$I$18</definedName>
    <definedName name="_xlnm._FilterDatabase" localSheetId="12" hidden="1">'12'!$I$9:$I$18</definedName>
    <definedName name="_xlnm._FilterDatabase" localSheetId="13" hidden="1">'13'!$I$9:$I$18</definedName>
    <definedName name="_xlnm._FilterDatabase" localSheetId="14" hidden="1">'14'!$I$9:$I$18</definedName>
    <definedName name="_xlnm._FilterDatabase" localSheetId="15" hidden="1">'15'!$I$9:$I$18</definedName>
    <definedName name="_xlnm._FilterDatabase" localSheetId="16" hidden="1">'16'!$I$9:$I$18</definedName>
    <definedName name="_xlnm._FilterDatabase" localSheetId="17" hidden="1">'17'!$I$9:$I$18</definedName>
    <definedName name="_xlnm._FilterDatabase" localSheetId="18" hidden="1">'18'!$I$9:$I$18</definedName>
    <definedName name="_xlnm._FilterDatabase" localSheetId="19" hidden="1">'19'!$I$9:$I$18</definedName>
    <definedName name="_xlnm._FilterDatabase" localSheetId="20" hidden="1">'20'!$I$9:$I$18</definedName>
    <definedName name="_xlnm._FilterDatabase" localSheetId="21" hidden="1">'21'!$I$9:$I$18</definedName>
    <definedName name="_xlnm._FilterDatabase" localSheetId="22" hidden="1">'22'!$I$9:$I$18</definedName>
    <definedName name="_xlnm._FilterDatabase" localSheetId="23" hidden="1">'23'!$I$9:$I$18</definedName>
    <definedName name="_xlnm._FilterDatabase" localSheetId="24" hidden="1">'24'!$I$9:$I$18</definedName>
    <definedName name="_xlnm._FilterDatabase" localSheetId="25" hidden="1">'25'!$I$9:$I$18</definedName>
    <definedName name="_xlnm._FilterDatabase" localSheetId="26" hidden="1">'26'!$I$9:$I$18</definedName>
    <definedName name="_xlnm._FilterDatabase" localSheetId="27" hidden="1">'27'!$I$9:$I$18</definedName>
    <definedName name="_xlnm._FilterDatabase" localSheetId="28" hidden="1">'28'!$I$9:$I$18</definedName>
    <definedName name="_xlnm._FilterDatabase" localSheetId="29" hidden="1">'29'!$I$9:$I$18</definedName>
    <definedName name="_xlnm._FilterDatabase" localSheetId="30" hidden="1">'30'!$I$9:$I$18</definedName>
  </definedNames>
  <calcPr calcId="125725"/>
</workbook>
</file>

<file path=xl/calcChain.xml><?xml version="1.0" encoding="utf-8"?>
<calcChain xmlns="http://schemas.openxmlformats.org/spreadsheetml/2006/main">
  <c r="D18" i="91"/>
  <c r="E18"/>
  <c r="F18"/>
  <c r="G18"/>
  <c r="H18"/>
  <c r="I18"/>
  <c r="J18"/>
  <c r="K18"/>
  <c r="L18"/>
  <c r="M18"/>
  <c r="N18"/>
  <c r="D19"/>
  <c r="E19"/>
  <c r="F19"/>
  <c r="G19"/>
  <c r="H19"/>
  <c r="I19"/>
  <c r="J19"/>
  <c r="K19"/>
  <c r="L19"/>
  <c r="M19"/>
  <c r="N19"/>
  <c r="D20"/>
  <c r="E20"/>
  <c r="F20"/>
  <c r="G20"/>
  <c r="H20"/>
  <c r="I20"/>
  <c r="J20"/>
  <c r="K20"/>
  <c r="L20"/>
  <c r="M20"/>
  <c r="N20"/>
  <c r="D21"/>
  <c r="E21"/>
  <c r="F21"/>
  <c r="G21"/>
  <c r="H21"/>
  <c r="I21"/>
  <c r="J21"/>
  <c r="K21"/>
  <c r="L21"/>
  <c r="M21"/>
  <c r="N21"/>
  <c r="D22"/>
  <c r="E22"/>
  <c r="F22"/>
  <c r="G22"/>
  <c r="H22"/>
  <c r="I22"/>
  <c r="J22"/>
  <c r="K22"/>
  <c r="L22"/>
  <c r="M22"/>
  <c r="N22"/>
  <c r="D23"/>
  <c r="E23"/>
  <c r="F23"/>
  <c r="G23"/>
  <c r="H23"/>
  <c r="I23"/>
  <c r="J23"/>
  <c r="K23"/>
  <c r="L23"/>
  <c r="M23"/>
  <c r="N23"/>
  <c r="D24"/>
  <c r="E24"/>
  <c r="F24"/>
  <c r="G24"/>
  <c r="H24"/>
  <c r="I24"/>
  <c r="J24"/>
  <c r="K24"/>
  <c r="L24"/>
  <c r="M24"/>
  <c r="N24"/>
  <c r="D25"/>
  <c r="E25"/>
  <c r="F25"/>
  <c r="G25"/>
  <c r="H25"/>
  <c r="I25"/>
  <c r="J25"/>
  <c r="K25"/>
  <c r="L25"/>
  <c r="M25"/>
  <c r="N25"/>
  <c r="C25"/>
  <c r="C24"/>
  <c r="C23"/>
  <c r="C22"/>
  <c r="C21"/>
  <c r="C20"/>
  <c r="N17"/>
  <c r="K17"/>
  <c r="L17"/>
  <c r="M17"/>
  <c r="G17"/>
  <c r="H17"/>
  <c r="I17"/>
  <c r="J17"/>
  <c r="D17"/>
  <c r="E17"/>
  <c r="F17"/>
  <c r="C18"/>
  <c r="C17"/>
  <c r="C19"/>
  <c r="D106"/>
  <c r="E106"/>
  <c r="F106"/>
  <c r="G106"/>
  <c r="H106"/>
  <c r="I106"/>
  <c r="J106"/>
  <c r="K106"/>
  <c r="L106"/>
  <c r="M106"/>
  <c r="N106"/>
  <c r="C106"/>
  <c r="D36"/>
  <c r="E36"/>
  <c r="F36"/>
  <c r="G36"/>
  <c r="H36"/>
  <c r="I36"/>
  <c r="J36"/>
  <c r="K36"/>
  <c r="L36"/>
  <c r="M36"/>
  <c r="N36"/>
  <c r="C36"/>
  <c r="Q133" i="137"/>
  <c r="P133"/>
  <c r="O133"/>
  <c r="N133"/>
  <c r="I133"/>
  <c r="H133"/>
  <c r="G133"/>
  <c r="F133"/>
  <c r="Q132"/>
  <c r="P132"/>
  <c r="O132"/>
  <c r="N132"/>
  <c r="I132"/>
  <c r="H132"/>
  <c r="G132"/>
  <c r="F132"/>
  <c r="Q131"/>
  <c r="P131"/>
  <c r="O131"/>
  <c r="N131"/>
  <c r="I131"/>
  <c r="H131"/>
  <c r="G131"/>
  <c r="F131"/>
  <c r="Q130"/>
  <c r="P130"/>
  <c r="O130"/>
  <c r="N130"/>
  <c r="I130"/>
  <c r="H130"/>
  <c r="G130"/>
  <c r="F130"/>
  <c r="Q129"/>
  <c r="P129"/>
  <c r="O129"/>
  <c r="N129"/>
  <c r="I129"/>
  <c r="H129"/>
  <c r="G129"/>
  <c r="F129"/>
  <c r="Q128"/>
  <c r="P128"/>
  <c r="O128"/>
  <c r="N128"/>
  <c r="I128"/>
  <c r="H128"/>
  <c r="G128"/>
  <c r="F128"/>
  <c r="Q127"/>
  <c r="P127"/>
  <c r="O127"/>
  <c r="N127"/>
  <c r="I127"/>
  <c r="H127"/>
  <c r="G127"/>
  <c r="F127"/>
  <c r="Q126"/>
  <c r="Q134" s="1"/>
  <c r="P40" s="1"/>
  <c r="P126"/>
  <c r="O126"/>
  <c r="N126"/>
  <c r="I126"/>
  <c r="I134" s="1"/>
  <c r="O40" s="1"/>
  <c r="H126"/>
  <c r="G126"/>
  <c r="F126"/>
  <c r="Q120"/>
  <c r="P120"/>
  <c r="O120"/>
  <c r="N120"/>
  <c r="L120"/>
  <c r="K120"/>
  <c r="I120"/>
  <c r="H120"/>
  <c r="G120"/>
  <c r="F120"/>
  <c r="D120"/>
  <c r="C120"/>
  <c r="Q119"/>
  <c r="P119"/>
  <c r="O119"/>
  <c r="N119"/>
  <c r="L119"/>
  <c r="K119"/>
  <c r="I119"/>
  <c r="H119"/>
  <c r="G119"/>
  <c r="F119"/>
  <c r="D119"/>
  <c r="C119"/>
  <c r="Q118"/>
  <c r="P118"/>
  <c r="O118"/>
  <c r="N118"/>
  <c r="L118"/>
  <c r="K118"/>
  <c r="I118"/>
  <c r="H118"/>
  <c r="G118"/>
  <c r="F118"/>
  <c r="D118"/>
  <c r="C118"/>
  <c r="Q117"/>
  <c r="P117"/>
  <c r="O117"/>
  <c r="N117"/>
  <c r="L117"/>
  <c r="K117"/>
  <c r="I117"/>
  <c r="H117"/>
  <c r="G117"/>
  <c r="F117"/>
  <c r="D117"/>
  <c r="C117"/>
  <c r="Q116"/>
  <c r="P116"/>
  <c r="O116"/>
  <c r="N116"/>
  <c r="L116"/>
  <c r="K116"/>
  <c r="I116"/>
  <c r="H116"/>
  <c r="G116"/>
  <c r="F116"/>
  <c r="D116"/>
  <c r="C116"/>
  <c r="Q115"/>
  <c r="P115"/>
  <c r="O115"/>
  <c r="N115"/>
  <c r="L115"/>
  <c r="K115"/>
  <c r="I115"/>
  <c r="H115"/>
  <c r="G115"/>
  <c r="F115"/>
  <c r="D115"/>
  <c r="C115"/>
  <c r="Q114"/>
  <c r="P114"/>
  <c r="O114"/>
  <c r="N114"/>
  <c r="L114"/>
  <c r="K114"/>
  <c r="I114"/>
  <c r="H114"/>
  <c r="G114"/>
  <c r="F114"/>
  <c r="D114"/>
  <c r="C114"/>
  <c r="Q113"/>
  <c r="Q121" s="1"/>
  <c r="N40" s="1"/>
  <c r="P113"/>
  <c r="O113"/>
  <c r="N113"/>
  <c r="L113"/>
  <c r="K113"/>
  <c r="I113"/>
  <c r="I121" s="1"/>
  <c r="M40" s="1"/>
  <c r="H113"/>
  <c r="G113"/>
  <c r="F113"/>
  <c r="D113"/>
  <c r="C113"/>
  <c r="Q107"/>
  <c r="P107"/>
  <c r="O107"/>
  <c r="N107"/>
  <c r="L107"/>
  <c r="K107"/>
  <c r="I107"/>
  <c r="H107"/>
  <c r="G107"/>
  <c r="F107"/>
  <c r="D107"/>
  <c r="C107"/>
  <c r="Q106"/>
  <c r="P106"/>
  <c r="O106"/>
  <c r="N106"/>
  <c r="L106"/>
  <c r="K106"/>
  <c r="I106"/>
  <c r="H106"/>
  <c r="G106"/>
  <c r="F106"/>
  <c r="D106"/>
  <c r="C106"/>
  <c r="Q105"/>
  <c r="P105"/>
  <c r="O105"/>
  <c r="N105"/>
  <c r="L105"/>
  <c r="K105"/>
  <c r="I105"/>
  <c r="H105"/>
  <c r="G105"/>
  <c r="F105"/>
  <c r="D105"/>
  <c r="C105"/>
  <c r="Q104"/>
  <c r="P104"/>
  <c r="O104"/>
  <c r="N104"/>
  <c r="L104"/>
  <c r="K104"/>
  <c r="I104"/>
  <c r="H104"/>
  <c r="G104"/>
  <c r="F104"/>
  <c r="D104"/>
  <c r="C104"/>
  <c r="Q103"/>
  <c r="P103"/>
  <c r="O103"/>
  <c r="N103"/>
  <c r="L103"/>
  <c r="K103"/>
  <c r="I103"/>
  <c r="H103"/>
  <c r="G103"/>
  <c r="F103"/>
  <c r="D103"/>
  <c r="C103"/>
  <c r="Q102"/>
  <c r="P102"/>
  <c r="O102"/>
  <c r="N102"/>
  <c r="L102"/>
  <c r="K102"/>
  <c r="I102"/>
  <c r="H102"/>
  <c r="G102"/>
  <c r="F102"/>
  <c r="D102"/>
  <c r="C102"/>
  <c r="Q101"/>
  <c r="P101"/>
  <c r="O101"/>
  <c r="N101"/>
  <c r="L101"/>
  <c r="K101"/>
  <c r="I101"/>
  <c r="H101"/>
  <c r="G101"/>
  <c r="F101"/>
  <c r="D101"/>
  <c r="C101"/>
  <c r="Q100"/>
  <c r="Q108" s="1"/>
  <c r="L40" s="1"/>
  <c r="P100"/>
  <c r="O100"/>
  <c r="N100"/>
  <c r="L100"/>
  <c r="K100"/>
  <c r="I100"/>
  <c r="I108" s="1"/>
  <c r="K40" s="1"/>
  <c r="H100"/>
  <c r="G100"/>
  <c r="F100"/>
  <c r="D100"/>
  <c r="C100"/>
  <c r="Q94"/>
  <c r="P94"/>
  <c r="O94"/>
  <c r="N94"/>
  <c r="L94"/>
  <c r="K94"/>
  <c r="I94"/>
  <c r="H94"/>
  <c r="G94"/>
  <c r="F94"/>
  <c r="D94"/>
  <c r="C94"/>
  <c r="Q93"/>
  <c r="P93"/>
  <c r="O93"/>
  <c r="N93"/>
  <c r="L93"/>
  <c r="K93"/>
  <c r="I93"/>
  <c r="H93"/>
  <c r="G93"/>
  <c r="F93"/>
  <c r="D93"/>
  <c r="C93"/>
  <c r="Q92"/>
  <c r="P92"/>
  <c r="O92"/>
  <c r="N92"/>
  <c r="L92"/>
  <c r="K92"/>
  <c r="I92"/>
  <c r="H92"/>
  <c r="G92"/>
  <c r="F92"/>
  <c r="D92"/>
  <c r="C92"/>
  <c r="Q91"/>
  <c r="P91"/>
  <c r="O91"/>
  <c r="N91"/>
  <c r="L91"/>
  <c r="K91"/>
  <c r="I91"/>
  <c r="H91"/>
  <c r="G91"/>
  <c r="F91"/>
  <c r="D91"/>
  <c r="C91"/>
  <c r="Q90"/>
  <c r="P90"/>
  <c r="O90"/>
  <c r="N90"/>
  <c r="L90"/>
  <c r="K90"/>
  <c r="I90"/>
  <c r="H90"/>
  <c r="G90"/>
  <c r="F90"/>
  <c r="D90"/>
  <c r="C90"/>
  <c r="Q89"/>
  <c r="P89"/>
  <c r="O89"/>
  <c r="N89"/>
  <c r="L89"/>
  <c r="K89"/>
  <c r="I89"/>
  <c r="H89"/>
  <c r="G89"/>
  <c r="F89"/>
  <c r="D89"/>
  <c r="C89"/>
  <c r="Q88"/>
  <c r="P88"/>
  <c r="O88"/>
  <c r="N88"/>
  <c r="L88"/>
  <c r="K88"/>
  <c r="I88"/>
  <c r="H88"/>
  <c r="G88"/>
  <c r="F88"/>
  <c r="D88"/>
  <c r="C88"/>
  <c r="Q87"/>
  <c r="Q95" s="1"/>
  <c r="J40" s="1"/>
  <c r="P87"/>
  <c r="O87"/>
  <c r="N87"/>
  <c r="L87"/>
  <c r="K87"/>
  <c r="I87"/>
  <c r="I95" s="1"/>
  <c r="I40" s="1"/>
  <c r="H87"/>
  <c r="G87"/>
  <c r="F87"/>
  <c r="D87"/>
  <c r="C87"/>
  <c r="Q81"/>
  <c r="P81"/>
  <c r="O81"/>
  <c r="N81"/>
  <c r="L81"/>
  <c r="K81"/>
  <c r="I81"/>
  <c r="H81"/>
  <c r="G81"/>
  <c r="F81"/>
  <c r="D81"/>
  <c r="L133" s="1"/>
  <c r="C81"/>
  <c r="K133" s="1"/>
  <c r="Q80"/>
  <c r="P80"/>
  <c r="O80"/>
  <c r="N80"/>
  <c r="L80"/>
  <c r="K80"/>
  <c r="I80"/>
  <c r="H80"/>
  <c r="G80"/>
  <c r="F80"/>
  <c r="D80"/>
  <c r="L132" s="1"/>
  <c r="C80"/>
  <c r="K132" s="1"/>
  <c r="Q79"/>
  <c r="P79"/>
  <c r="O79"/>
  <c r="N79"/>
  <c r="L79"/>
  <c r="K79"/>
  <c r="I79"/>
  <c r="H79"/>
  <c r="G79"/>
  <c r="F79"/>
  <c r="D79"/>
  <c r="L131" s="1"/>
  <c r="C79"/>
  <c r="K131" s="1"/>
  <c r="Q78"/>
  <c r="P78"/>
  <c r="O78"/>
  <c r="N78"/>
  <c r="L78"/>
  <c r="K78"/>
  <c r="I78"/>
  <c r="H78"/>
  <c r="G78"/>
  <c r="F78"/>
  <c r="D78"/>
  <c r="L130" s="1"/>
  <c r="C78"/>
  <c r="K130" s="1"/>
  <c r="Q77"/>
  <c r="P77"/>
  <c r="O77"/>
  <c r="N77"/>
  <c r="L77"/>
  <c r="K77"/>
  <c r="I77"/>
  <c r="H77"/>
  <c r="G77"/>
  <c r="F77"/>
  <c r="D77"/>
  <c r="L129" s="1"/>
  <c r="C77"/>
  <c r="K129" s="1"/>
  <c r="Q76"/>
  <c r="P76"/>
  <c r="O76"/>
  <c r="N76"/>
  <c r="L76"/>
  <c r="K76"/>
  <c r="I76"/>
  <c r="H76"/>
  <c r="G76"/>
  <c r="F76"/>
  <c r="D76"/>
  <c r="L128" s="1"/>
  <c r="C76"/>
  <c r="K128" s="1"/>
  <c r="Q75"/>
  <c r="P75"/>
  <c r="O75"/>
  <c r="N75"/>
  <c r="L75"/>
  <c r="K75"/>
  <c r="I75"/>
  <c r="H75"/>
  <c r="G75"/>
  <c r="F75"/>
  <c r="D75"/>
  <c r="L127" s="1"/>
  <c r="C75"/>
  <c r="K127" s="1"/>
  <c r="Q74"/>
  <c r="Q82" s="1"/>
  <c r="H40" s="1"/>
  <c r="P74"/>
  <c r="O74"/>
  <c r="N74"/>
  <c r="L74"/>
  <c r="K74"/>
  <c r="I74"/>
  <c r="I82" s="1"/>
  <c r="G40" s="1"/>
  <c r="H74"/>
  <c r="G74"/>
  <c r="F74"/>
  <c r="D74"/>
  <c r="L126" s="1"/>
  <c r="C74"/>
  <c r="K126" s="1"/>
  <c r="Q68"/>
  <c r="P68"/>
  <c r="O68"/>
  <c r="N68"/>
  <c r="L68"/>
  <c r="D133" s="1"/>
  <c r="K68"/>
  <c r="C133" s="1"/>
  <c r="I68"/>
  <c r="H68"/>
  <c r="G68"/>
  <c r="F68"/>
  <c r="D68"/>
  <c r="C68"/>
  <c r="Q67"/>
  <c r="P67"/>
  <c r="O67"/>
  <c r="N67"/>
  <c r="L67"/>
  <c r="D132" s="1"/>
  <c r="K67"/>
  <c r="C132" s="1"/>
  <c r="I67"/>
  <c r="H67"/>
  <c r="G67"/>
  <c r="F67"/>
  <c r="D67"/>
  <c r="C67"/>
  <c r="Q66"/>
  <c r="P66"/>
  <c r="O66"/>
  <c r="N66"/>
  <c r="L66"/>
  <c r="D131" s="1"/>
  <c r="K66"/>
  <c r="C131" s="1"/>
  <c r="I66"/>
  <c r="H66"/>
  <c r="G66"/>
  <c r="F66"/>
  <c r="D66"/>
  <c r="C66"/>
  <c r="Q65"/>
  <c r="P65"/>
  <c r="O65"/>
  <c r="N65"/>
  <c r="L65"/>
  <c r="D130" s="1"/>
  <c r="K65"/>
  <c r="C130" s="1"/>
  <c r="I65"/>
  <c r="H65"/>
  <c r="G65"/>
  <c r="F65"/>
  <c r="D65"/>
  <c r="C65"/>
  <c r="Q64"/>
  <c r="P64"/>
  <c r="O64"/>
  <c r="N64"/>
  <c r="L64"/>
  <c r="D129" s="1"/>
  <c r="K64"/>
  <c r="C129" s="1"/>
  <c r="I64"/>
  <c r="H64"/>
  <c r="G64"/>
  <c r="F64"/>
  <c r="D64"/>
  <c r="C64"/>
  <c r="Q63"/>
  <c r="P63"/>
  <c r="O63"/>
  <c r="N63"/>
  <c r="L63"/>
  <c r="D128" s="1"/>
  <c r="K63"/>
  <c r="C128" s="1"/>
  <c r="I63"/>
  <c r="H63"/>
  <c r="G63"/>
  <c r="F63"/>
  <c r="D63"/>
  <c r="C63"/>
  <c r="Q62"/>
  <c r="P62"/>
  <c r="O62"/>
  <c r="N62"/>
  <c r="L62"/>
  <c r="D127" s="1"/>
  <c r="K62"/>
  <c r="C127" s="1"/>
  <c r="I62"/>
  <c r="H62"/>
  <c r="G62"/>
  <c r="F62"/>
  <c r="D62"/>
  <c r="C62"/>
  <c r="Q61"/>
  <c r="Q69" s="1"/>
  <c r="F40" s="1"/>
  <c r="P61"/>
  <c r="O61"/>
  <c r="N61"/>
  <c r="L61"/>
  <c r="D126" s="1"/>
  <c r="K61"/>
  <c r="C126" s="1"/>
  <c r="I61"/>
  <c r="I69" s="1"/>
  <c r="E40" s="1"/>
  <c r="H61"/>
  <c r="G61"/>
  <c r="F61"/>
  <c r="D61"/>
  <c r="C61"/>
  <c r="P51"/>
  <c r="O51"/>
  <c r="N51"/>
  <c r="M51"/>
  <c r="L51"/>
  <c r="K51"/>
  <c r="J51"/>
  <c r="I51"/>
  <c r="H51"/>
  <c r="G51"/>
  <c r="F51"/>
  <c r="E51"/>
  <c r="D51"/>
  <c r="C51"/>
  <c r="P50"/>
  <c r="O50"/>
  <c r="N50"/>
  <c r="M50"/>
  <c r="L50"/>
  <c r="K50"/>
  <c r="J50"/>
  <c r="I50"/>
  <c r="H50"/>
  <c r="G50"/>
  <c r="F50"/>
  <c r="E50"/>
  <c r="D50"/>
  <c r="C50"/>
  <c r="P49"/>
  <c r="O49"/>
  <c r="N49"/>
  <c r="M49"/>
  <c r="L49"/>
  <c r="K49"/>
  <c r="J49"/>
  <c r="I49"/>
  <c r="H49"/>
  <c r="G49"/>
  <c r="F49"/>
  <c r="E49"/>
  <c r="D49"/>
  <c r="C49"/>
  <c r="P48"/>
  <c r="O48"/>
  <c r="N48"/>
  <c r="M48"/>
  <c r="L48"/>
  <c r="K48"/>
  <c r="J48"/>
  <c r="I48"/>
  <c r="H48"/>
  <c r="G48"/>
  <c r="F48"/>
  <c r="E48"/>
  <c r="D48"/>
  <c r="C48"/>
  <c r="P47"/>
  <c r="O47"/>
  <c r="N47"/>
  <c r="M47"/>
  <c r="L47"/>
  <c r="K47"/>
  <c r="J47"/>
  <c r="I47"/>
  <c r="H47"/>
  <c r="G47"/>
  <c r="F47"/>
  <c r="E47"/>
  <c r="D47"/>
  <c r="C47"/>
  <c r="P46"/>
  <c r="O46"/>
  <c r="N46"/>
  <c r="M46"/>
  <c r="L46"/>
  <c r="K46"/>
  <c r="J46"/>
  <c r="I46"/>
  <c r="H46"/>
  <c r="G46"/>
  <c r="F46"/>
  <c r="E46"/>
  <c r="D46"/>
  <c r="C46"/>
  <c r="P45"/>
  <c r="O45"/>
  <c r="N45"/>
  <c r="M45"/>
  <c r="L45"/>
  <c r="K45"/>
  <c r="J45"/>
  <c r="I45"/>
  <c r="H45"/>
  <c r="G45"/>
  <c r="F45"/>
  <c r="E45"/>
  <c r="D45"/>
  <c r="C45"/>
  <c r="P44"/>
  <c r="P52" s="1"/>
  <c r="O44"/>
  <c r="O52" s="1"/>
  <c r="N44"/>
  <c r="N52" s="1"/>
  <c r="M44"/>
  <c r="M52" s="1"/>
  <c r="L44"/>
  <c r="L52" s="1"/>
  <c r="K44"/>
  <c r="K52" s="1"/>
  <c r="J44"/>
  <c r="J52" s="1"/>
  <c r="I44"/>
  <c r="I52" s="1"/>
  <c r="H44"/>
  <c r="H52" s="1"/>
  <c r="G44"/>
  <c r="G52" s="1"/>
  <c r="F44"/>
  <c r="F52" s="1"/>
  <c r="E44"/>
  <c r="E52" s="1"/>
  <c r="D44"/>
  <c r="C44"/>
  <c r="P43"/>
  <c r="P39"/>
  <c r="O39"/>
  <c r="N39"/>
  <c r="M39"/>
  <c r="L39"/>
  <c r="K39"/>
  <c r="J39"/>
  <c r="I39"/>
  <c r="H39"/>
  <c r="G39"/>
  <c r="F39"/>
  <c r="E39"/>
  <c r="D39"/>
  <c r="C39"/>
  <c r="P38"/>
  <c r="O38"/>
  <c r="N38"/>
  <c r="M38"/>
  <c r="L38"/>
  <c r="K38"/>
  <c r="J38"/>
  <c r="I38"/>
  <c r="H38"/>
  <c r="G38"/>
  <c r="F38"/>
  <c r="E38"/>
  <c r="D38"/>
  <c r="C38"/>
  <c r="P37"/>
  <c r="O37"/>
  <c r="N37"/>
  <c r="M37"/>
  <c r="L37"/>
  <c r="K37"/>
  <c r="J37"/>
  <c r="I37"/>
  <c r="H37"/>
  <c r="G37"/>
  <c r="F37"/>
  <c r="E37"/>
  <c r="D37"/>
  <c r="C37"/>
  <c r="W36"/>
  <c r="P36"/>
  <c r="O36"/>
  <c r="N36"/>
  <c r="M36"/>
  <c r="L36"/>
  <c r="K36"/>
  <c r="J36"/>
  <c r="I36"/>
  <c r="H36"/>
  <c r="G36"/>
  <c r="F36"/>
  <c r="E36"/>
  <c r="D36"/>
  <c r="C36"/>
  <c r="W35"/>
  <c r="P35"/>
  <c r="O35"/>
  <c r="N35"/>
  <c r="M35"/>
  <c r="L35"/>
  <c r="K35"/>
  <c r="J35"/>
  <c r="I35"/>
  <c r="H35"/>
  <c r="G35"/>
  <c r="F35"/>
  <c r="E35"/>
  <c r="D35"/>
  <c r="C35"/>
  <c r="W34"/>
  <c r="P34"/>
  <c r="O34"/>
  <c r="N34"/>
  <c r="M34"/>
  <c r="L34"/>
  <c r="K34"/>
  <c r="J34"/>
  <c r="I34"/>
  <c r="H34"/>
  <c r="G34"/>
  <c r="F34"/>
  <c r="E34"/>
  <c r="D34"/>
  <c r="C34"/>
  <c r="W33"/>
  <c r="P33"/>
  <c r="O33"/>
  <c r="N33"/>
  <c r="M33"/>
  <c r="L33"/>
  <c r="K33"/>
  <c r="J33"/>
  <c r="I33"/>
  <c r="H33"/>
  <c r="G33"/>
  <c r="F33"/>
  <c r="E33"/>
  <c r="D33"/>
  <c r="C33"/>
  <c r="W32"/>
  <c r="P32"/>
  <c r="O32"/>
  <c r="N32"/>
  <c r="M32"/>
  <c r="L32"/>
  <c r="K32"/>
  <c r="J32"/>
  <c r="I32"/>
  <c r="H32"/>
  <c r="G32"/>
  <c r="F32"/>
  <c r="E32"/>
  <c r="D32"/>
  <c r="C32"/>
  <c r="W31"/>
  <c r="P31"/>
  <c r="O31"/>
  <c r="O43" s="1"/>
  <c r="N31"/>
  <c r="W20" s="1"/>
  <c r="M31"/>
  <c r="M43" s="1"/>
  <c r="L31"/>
  <c r="W18" s="1"/>
  <c r="K31"/>
  <c r="K43" s="1"/>
  <c r="J31"/>
  <c r="W16" s="1"/>
  <c r="I31"/>
  <c r="I43" s="1"/>
  <c r="H31"/>
  <c r="W14" s="1"/>
  <c r="G31"/>
  <c r="G43" s="1"/>
  <c r="F31"/>
  <c r="W12" s="1"/>
  <c r="E31"/>
  <c r="E43" s="1"/>
  <c r="W30"/>
  <c r="W29"/>
  <c r="W28"/>
  <c r="W27"/>
  <c r="F27"/>
  <c r="W26"/>
  <c r="F26"/>
  <c r="W25"/>
  <c r="F25"/>
  <c r="F24"/>
  <c r="F23"/>
  <c r="W22"/>
  <c r="F22"/>
  <c r="W21"/>
  <c r="W19"/>
  <c r="W17"/>
  <c r="W15"/>
  <c r="W13"/>
  <c r="W11"/>
  <c r="D105" i="91"/>
  <c r="E105"/>
  <c r="F105"/>
  <c r="G105"/>
  <c r="H105"/>
  <c r="I105"/>
  <c r="J105"/>
  <c r="K105"/>
  <c r="L105"/>
  <c r="M105"/>
  <c r="N105"/>
  <c r="C105"/>
  <c r="D35"/>
  <c r="E35"/>
  <c r="F35"/>
  <c r="G35"/>
  <c r="H35"/>
  <c r="I35"/>
  <c r="J35"/>
  <c r="K35"/>
  <c r="L35"/>
  <c r="M35"/>
  <c r="N35"/>
  <c r="C35"/>
  <c r="Q133" i="136"/>
  <c r="P133"/>
  <c r="O133"/>
  <c r="N133"/>
  <c r="I133"/>
  <c r="H133"/>
  <c r="G133"/>
  <c r="F133"/>
  <c r="Q132"/>
  <c r="P132"/>
  <c r="O132"/>
  <c r="N132"/>
  <c r="I132"/>
  <c r="H132"/>
  <c r="G132"/>
  <c r="F132"/>
  <c r="Q131"/>
  <c r="P131"/>
  <c r="O131"/>
  <c r="N131"/>
  <c r="I131"/>
  <c r="H131"/>
  <c r="G131"/>
  <c r="F131"/>
  <c r="Q130"/>
  <c r="P130"/>
  <c r="O130"/>
  <c r="N130"/>
  <c r="I130"/>
  <c r="H130"/>
  <c r="G130"/>
  <c r="F130"/>
  <c r="Q129"/>
  <c r="P129"/>
  <c r="O129"/>
  <c r="N129"/>
  <c r="I129"/>
  <c r="H129"/>
  <c r="G129"/>
  <c r="F129"/>
  <c r="Q128"/>
  <c r="P128"/>
  <c r="O128"/>
  <c r="N128"/>
  <c r="I128"/>
  <c r="H128"/>
  <c r="G128"/>
  <c r="F128"/>
  <c r="Q127"/>
  <c r="P127"/>
  <c r="O127"/>
  <c r="N127"/>
  <c r="I127"/>
  <c r="H127"/>
  <c r="G127"/>
  <c r="F127"/>
  <c r="Q126"/>
  <c r="Q134" s="1"/>
  <c r="P40" s="1"/>
  <c r="P126"/>
  <c r="O126"/>
  <c r="N126"/>
  <c r="I126"/>
  <c r="I134" s="1"/>
  <c r="O40" s="1"/>
  <c r="H126"/>
  <c r="G126"/>
  <c r="F126"/>
  <c r="Q120"/>
  <c r="P120"/>
  <c r="O120"/>
  <c r="N120"/>
  <c r="L120"/>
  <c r="K120"/>
  <c r="I120"/>
  <c r="H120"/>
  <c r="G120"/>
  <c r="F120"/>
  <c r="D120"/>
  <c r="C120"/>
  <c r="Q119"/>
  <c r="P119"/>
  <c r="O119"/>
  <c r="N119"/>
  <c r="L119"/>
  <c r="K119"/>
  <c r="I119"/>
  <c r="H119"/>
  <c r="G119"/>
  <c r="F119"/>
  <c r="D119"/>
  <c r="C119"/>
  <c r="Q118"/>
  <c r="P118"/>
  <c r="O118"/>
  <c r="N118"/>
  <c r="L118"/>
  <c r="K118"/>
  <c r="I118"/>
  <c r="H118"/>
  <c r="G118"/>
  <c r="F118"/>
  <c r="D118"/>
  <c r="C118"/>
  <c r="Q117"/>
  <c r="P117"/>
  <c r="O117"/>
  <c r="N117"/>
  <c r="L117"/>
  <c r="K117"/>
  <c r="I117"/>
  <c r="H117"/>
  <c r="G117"/>
  <c r="F117"/>
  <c r="D117"/>
  <c r="C117"/>
  <c r="Q116"/>
  <c r="P116"/>
  <c r="O116"/>
  <c r="N116"/>
  <c r="L116"/>
  <c r="K116"/>
  <c r="I116"/>
  <c r="H116"/>
  <c r="G116"/>
  <c r="F116"/>
  <c r="D116"/>
  <c r="C116"/>
  <c r="Q115"/>
  <c r="P115"/>
  <c r="O115"/>
  <c r="N115"/>
  <c r="L115"/>
  <c r="K115"/>
  <c r="I115"/>
  <c r="H115"/>
  <c r="G115"/>
  <c r="F115"/>
  <c r="D115"/>
  <c r="C115"/>
  <c r="Q114"/>
  <c r="P114"/>
  <c r="O114"/>
  <c r="N114"/>
  <c r="L114"/>
  <c r="K114"/>
  <c r="I114"/>
  <c r="H114"/>
  <c r="G114"/>
  <c r="F114"/>
  <c r="D114"/>
  <c r="C114"/>
  <c r="Q113"/>
  <c r="Q121" s="1"/>
  <c r="N40" s="1"/>
  <c r="P113"/>
  <c r="O113"/>
  <c r="N113"/>
  <c r="L113"/>
  <c r="K113"/>
  <c r="I113"/>
  <c r="I121" s="1"/>
  <c r="M40" s="1"/>
  <c r="H113"/>
  <c r="G113"/>
  <c r="F113"/>
  <c r="D113"/>
  <c r="C113"/>
  <c r="Q107"/>
  <c r="P107"/>
  <c r="O107"/>
  <c r="N107"/>
  <c r="L107"/>
  <c r="K107"/>
  <c r="I107"/>
  <c r="H107"/>
  <c r="G107"/>
  <c r="F107"/>
  <c r="D107"/>
  <c r="C107"/>
  <c r="Q106"/>
  <c r="P106"/>
  <c r="O106"/>
  <c r="N106"/>
  <c r="L106"/>
  <c r="K106"/>
  <c r="I106"/>
  <c r="H106"/>
  <c r="G106"/>
  <c r="F106"/>
  <c r="D106"/>
  <c r="C106"/>
  <c r="Q105"/>
  <c r="P105"/>
  <c r="O105"/>
  <c r="N105"/>
  <c r="L105"/>
  <c r="K105"/>
  <c r="I105"/>
  <c r="H105"/>
  <c r="G105"/>
  <c r="F105"/>
  <c r="D105"/>
  <c r="C105"/>
  <c r="Q104"/>
  <c r="P104"/>
  <c r="O104"/>
  <c r="N104"/>
  <c r="L104"/>
  <c r="K104"/>
  <c r="I104"/>
  <c r="H104"/>
  <c r="G104"/>
  <c r="F104"/>
  <c r="D104"/>
  <c r="C104"/>
  <c r="Q103"/>
  <c r="P103"/>
  <c r="O103"/>
  <c r="N103"/>
  <c r="L103"/>
  <c r="K103"/>
  <c r="I103"/>
  <c r="H103"/>
  <c r="G103"/>
  <c r="F103"/>
  <c r="D103"/>
  <c r="C103"/>
  <c r="Q102"/>
  <c r="P102"/>
  <c r="O102"/>
  <c r="N102"/>
  <c r="L102"/>
  <c r="K102"/>
  <c r="I102"/>
  <c r="H102"/>
  <c r="G102"/>
  <c r="F102"/>
  <c r="D102"/>
  <c r="C102"/>
  <c r="Q101"/>
  <c r="P101"/>
  <c r="O101"/>
  <c r="N101"/>
  <c r="L101"/>
  <c r="K101"/>
  <c r="I101"/>
  <c r="H101"/>
  <c r="G101"/>
  <c r="F101"/>
  <c r="D101"/>
  <c r="C101"/>
  <c r="Q100"/>
  <c r="Q108" s="1"/>
  <c r="L40" s="1"/>
  <c r="P100"/>
  <c r="O100"/>
  <c r="N100"/>
  <c r="L100"/>
  <c r="K100"/>
  <c r="I100"/>
  <c r="I108" s="1"/>
  <c r="K40" s="1"/>
  <c r="H100"/>
  <c r="G100"/>
  <c r="F100"/>
  <c r="D100"/>
  <c r="C100"/>
  <c r="Q94"/>
  <c r="P94"/>
  <c r="O94"/>
  <c r="N94"/>
  <c r="L94"/>
  <c r="K94"/>
  <c r="I94"/>
  <c r="H94"/>
  <c r="G94"/>
  <c r="F94"/>
  <c r="D94"/>
  <c r="C94"/>
  <c r="Q93"/>
  <c r="P93"/>
  <c r="O93"/>
  <c r="N93"/>
  <c r="L93"/>
  <c r="K93"/>
  <c r="I93"/>
  <c r="H93"/>
  <c r="G93"/>
  <c r="F93"/>
  <c r="D93"/>
  <c r="C93"/>
  <c r="Q92"/>
  <c r="P92"/>
  <c r="O92"/>
  <c r="N92"/>
  <c r="L92"/>
  <c r="K92"/>
  <c r="I92"/>
  <c r="H92"/>
  <c r="G92"/>
  <c r="F92"/>
  <c r="D92"/>
  <c r="C92"/>
  <c r="Q91"/>
  <c r="P91"/>
  <c r="O91"/>
  <c r="N91"/>
  <c r="L91"/>
  <c r="K91"/>
  <c r="I91"/>
  <c r="H91"/>
  <c r="G91"/>
  <c r="F91"/>
  <c r="D91"/>
  <c r="C91"/>
  <c r="Q90"/>
  <c r="P90"/>
  <c r="O90"/>
  <c r="N90"/>
  <c r="L90"/>
  <c r="K90"/>
  <c r="I90"/>
  <c r="H90"/>
  <c r="G90"/>
  <c r="F90"/>
  <c r="D90"/>
  <c r="C90"/>
  <c r="Q89"/>
  <c r="P89"/>
  <c r="O89"/>
  <c r="N89"/>
  <c r="L89"/>
  <c r="K89"/>
  <c r="I89"/>
  <c r="H89"/>
  <c r="G89"/>
  <c r="F89"/>
  <c r="D89"/>
  <c r="C89"/>
  <c r="Q88"/>
  <c r="P88"/>
  <c r="O88"/>
  <c r="N88"/>
  <c r="L88"/>
  <c r="K88"/>
  <c r="I88"/>
  <c r="H88"/>
  <c r="G88"/>
  <c r="F88"/>
  <c r="D88"/>
  <c r="C88"/>
  <c r="Q87"/>
  <c r="Q95" s="1"/>
  <c r="J40" s="1"/>
  <c r="P87"/>
  <c r="O87"/>
  <c r="N87"/>
  <c r="L87"/>
  <c r="K87"/>
  <c r="I87"/>
  <c r="I95" s="1"/>
  <c r="I40" s="1"/>
  <c r="H87"/>
  <c r="G87"/>
  <c r="F87"/>
  <c r="D87"/>
  <c r="C87"/>
  <c r="Q81"/>
  <c r="P81"/>
  <c r="O81"/>
  <c r="N81"/>
  <c r="L81"/>
  <c r="K81"/>
  <c r="I81"/>
  <c r="H81"/>
  <c r="G81"/>
  <c r="F81"/>
  <c r="D81"/>
  <c r="L133" s="1"/>
  <c r="C81"/>
  <c r="K133" s="1"/>
  <c r="Q80"/>
  <c r="P80"/>
  <c r="O80"/>
  <c r="N80"/>
  <c r="L80"/>
  <c r="K80"/>
  <c r="I80"/>
  <c r="H80"/>
  <c r="G80"/>
  <c r="F80"/>
  <c r="D80"/>
  <c r="L132" s="1"/>
  <c r="C80"/>
  <c r="K132" s="1"/>
  <c r="Q79"/>
  <c r="P79"/>
  <c r="O79"/>
  <c r="N79"/>
  <c r="L79"/>
  <c r="K79"/>
  <c r="I79"/>
  <c r="H79"/>
  <c r="G79"/>
  <c r="F79"/>
  <c r="D79"/>
  <c r="L131" s="1"/>
  <c r="C79"/>
  <c r="K131" s="1"/>
  <c r="Q78"/>
  <c r="P78"/>
  <c r="O78"/>
  <c r="N78"/>
  <c r="L78"/>
  <c r="K78"/>
  <c r="I78"/>
  <c r="H78"/>
  <c r="G78"/>
  <c r="F78"/>
  <c r="D78"/>
  <c r="L130" s="1"/>
  <c r="C78"/>
  <c r="K130" s="1"/>
  <c r="Q77"/>
  <c r="P77"/>
  <c r="O77"/>
  <c r="N77"/>
  <c r="L77"/>
  <c r="K77"/>
  <c r="I77"/>
  <c r="H77"/>
  <c r="G77"/>
  <c r="F77"/>
  <c r="D77"/>
  <c r="L129" s="1"/>
  <c r="C77"/>
  <c r="K129" s="1"/>
  <c r="Q76"/>
  <c r="P76"/>
  <c r="O76"/>
  <c r="N76"/>
  <c r="L76"/>
  <c r="K76"/>
  <c r="I76"/>
  <c r="H76"/>
  <c r="G76"/>
  <c r="F76"/>
  <c r="D76"/>
  <c r="L128" s="1"/>
  <c r="C76"/>
  <c r="K128" s="1"/>
  <c r="Q75"/>
  <c r="P75"/>
  <c r="O75"/>
  <c r="N75"/>
  <c r="L75"/>
  <c r="K75"/>
  <c r="I75"/>
  <c r="H75"/>
  <c r="G75"/>
  <c r="F75"/>
  <c r="D75"/>
  <c r="L127" s="1"/>
  <c r="C75"/>
  <c r="K127" s="1"/>
  <c r="Q74"/>
  <c r="Q82" s="1"/>
  <c r="H40" s="1"/>
  <c r="P74"/>
  <c r="O74"/>
  <c r="N74"/>
  <c r="L74"/>
  <c r="K74"/>
  <c r="I74"/>
  <c r="I82" s="1"/>
  <c r="G40" s="1"/>
  <c r="H74"/>
  <c r="G74"/>
  <c r="F74"/>
  <c r="D74"/>
  <c r="L126" s="1"/>
  <c r="C74"/>
  <c r="K126" s="1"/>
  <c r="Q68"/>
  <c r="P68"/>
  <c r="O68"/>
  <c r="N68"/>
  <c r="L68"/>
  <c r="D133" s="1"/>
  <c r="K68"/>
  <c r="C133" s="1"/>
  <c r="I68"/>
  <c r="H68"/>
  <c r="G68"/>
  <c r="F68"/>
  <c r="D68"/>
  <c r="C68"/>
  <c r="Q67"/>
  <c r="P67"/>
  <c r="O67"/>
  <c r="N67"/>
  <c r="L67"/>
  <c r="D132" s="1"/>
  <c r="K67"/>
  <c r="C132" s="1"/>
  <c r="I67"/>
  <c r="H67"/>
  <c r="G67"/>
  <c r="F67"/>
  <c r="D67"/>
  <c r="C67"/>
  <c r="Q66"/>
  <c r="P66"/>
  <c r="O66"/>
  <c r="N66"/>
  <c r="L66"/>
  <c r="D131" s="1"/>
  <c r="K66"/>
  <c r="C131" s="1"/>
  <c r="I66"/>
  <c r="H66"/>
  <c r="G66"/>
  <c r="F66"/>
  <c r="D66"/>
  <c r="C66"/>
  <c r="Q65"/>
  <c r="P65"/>
  <c r="O65"/>
  <c r="N65"/>
  <c r="L65"/>
  <c r="D130" s="1"/>
  <c r="K65"/>
  <c r="C130" s="1"/>
  <c r="I65"/>
  <c r="H65"/>
  <c r="G65"/>
  <c r="F65"/>
  <c r="D65"/>
  <c r="C65"/>
  <c r="Q64"/>
  <c r="P64"/>
  <c r="O64"/>
  <c r="N64"/>
  <c r="L64"/>
  <c r="D129" s="1"/>
  <c r="K64"/>
  <c r="C129" s="1"/>
  <c r="I64"/>
  <c r="H64"/>
  <c r="G64"/>
  <c r="F64"/>
  <c r="D64"/>
  <c r="C64"/>
  <c r="Q63"/>
  <c r="P63"/>
  <c r="O63"/>
  <c r="N63"/>
  <c r="L63"/>
  <c r="D128" s="1"/>
  <c r="K63"/>
  <c r="C128" s="1"/>
  <c r="I63"/>
  <c r="H63"/>
  <c r="G63"/>
  <c r="F63"/>
  <c r="D63"/>
  <c r="C63"/>
  <c r="Q62"/>
  <c r="P62"/>
  <c r="O62"/>
  <c r="N62"/>
  <c r="L62"/>
  <c r="D127" s="1"/>
  <c r="K62"/>
  <c r="C127" s="1"/>
  <c r="I62"/>
  <c r="H62"/>
  <c r="G62"/>
  <c r="F62"/>
  <c r="D62"/>
  <c r="C62"/>
  <c r="Q61"/>
  <c r="Q69" s="1"/>
  <c r="F40" s="1"/>
  <c r="P61"/>
  <c r="O61"/>
  <c r="N61"/>
  <c r="L61"/>
  <c r="D126" s="1"/>
  <c r="K61"/>
  <c r="C126" s="1"/>
  <c r="I61"/>
  <c r="I69" s="1"/>
  <c r="E40" s="1"/>
  <c r="H61"/>
  <c r="G61"/>
  <c r="F61"/>
  <c r="D61"/>
  <c r="C61"/>
  <c r="P51"/>
  <c r="O51"/>
  <c r="N51"/>
  <c r="M51"/>
  <c r="L51"/>
  <c r="K51"/>
  <c r="J51"/>
  <c r="I51"/>
  <c r="H51"/>
  <c r="G51"/>
  <c r="F51"/>
  <c r="E51"/>
  <c r="D51"/>
  <c r="C51"/>
  <c r="P50"/>
  <c r="O50"/>
  <c r="N50"/>
  <c r="M50"/>
  <c r="L50"/>
  <c r="K50"/>
  <c r="J50"/>
  <c r="I50"/>
  <c r="H50"/>
  <c r="G50"/>
  <c r="F50"/>
  <c r="E50"/>
  <c r="D50"/>
  <c r="C50"/>
  <c r="P49"/>
  <c r="O49"/>
  <c r="N49"/>
  <c r="M49"/>
  <c r="L49"/>
  <c r="K49"/>
  <c r="J49"/>
  <c r="I49"/>
  <c r="H49"/>
  <c r="G49"/>
  <c r="F49"/>
  <c r="E49"/>
  <c r="D49"/>
  <c r="C49"/>
  <c r="P48"/>
  <c r="O48"/>
  <c r="N48"/>
  <c r="M48"/>
  <c r="L48"/>
  <c r="K48"/>
  <c r="J48"/>
  <c r="I48"/>
  <c r="H48"/>
  <c r="G48"/>
  <c r="F48"/>
  <c r="E48"/>
  <c r="D48"/>
  <c r="C48"/>
  <c r="P47"/>
  <c r="O47"/>
  <c r="N47"/>
  <c r="M47"/>
  <c r="L47"/>
  <c r="K47"/>
  <c r="J47"/>
  <c r="I47"/>
  <c r="H47"/>
  <c r="G47"/>
  <c r="F47"/>
  <c r="E47"/>
  <c r="D47"/>
  <c r="C47"/>
  <c r="P46"/>
  <c r="O46"/>
  <c r="N46"/>
  <c r="M46"/>
  <c r="L46"/>
  <c r="K46"/>
  <c r="J46"/>
  <c r="I46"/>
  <c r="H46"/>
  <c r="G46"/>
  <c r="F46"/>
  <c r="E46"/>
  <c r="D46"/>
  <c r="C46"/>
  <c r="P45"/>
  <c r="O45"/>
  <c r="N45"/>
  <c r="M45"/>
  <c r="L45"/>
  <c r="K45"/>
  <c r="J45"/>
  <c r="I45"/>
  <c r="H45"/>
  <c r="G45"/>
  <c r="F45"/>
  <c r="E45"/>
  <c r="D45"/>
  <c r="C45"/>
  <c r="P44"/>
  <c r="P52" s="1"/>
  <c r="O44"/>
  <c r="O52" s="1"/>
  <c r="N44"/>
  <c r="N52" s="1"/>
  <c r="M44"/>
  <c r="M52" s="1"/>
  <c r="L44"/>
  <c r="L52" s="1"/>
  <c r="K44"/>
  <c r="K52" s="1"/>
  <c r="J44"/>
  <c r="J52" s="1"/>
  <c r="I44"/>
  <c r="I52" s="1"/>
  <c r="H44"/>
  <c r="H52" s="1"/>
  <c r="G44"/>
  <c r="G52" s="1"/>
  <c r="F44"/>
  <c r="F52" s="1"/>
  <c r="E44"/>
  <c r="E52" s="1"/>
  <c r="D44"/>
  <c r="C44"/>
  <c r="P43"/>
  <c r="P39"/>
  <c r="O39"/>
  <c r="N39"/>
  <c r="M39"/>
  <c r="L39"/>
  <c r="K39"/>
  <c r="J39"/>
  <c r="I39"/>
  <c r="H39"/>
  <c r="G39"/>
  <c r="F39"/>
  <c r="E39"/>
  <c r="D39"/>
  <c r="C39"/>
  <c r="P38"/>
  <c r="O38"/>
  <c r="N38"/>
  <c r="M38"/>
  <c r="L38"/>
  <c r="K38"/>
  <c r="J38"/>
  <c r="I38"/>
  <c r="H38"/>
  <c r="G38"/>
  <c r="F38"/>
  <c r="E38"/>
  <c r="D38"/>
  <c r="C38"/>
  <c r="P37"/>
  <c r="O37"/>
  <c r="N37"/>
  <c r="M37"/>
  <c r="L37"/>
  <c r="K37"/>
  <c r="J37"/>
  <c r="I37"/>
  <c r="H37"/>
  <c r="G37"/>
  <c r="F37"/>
  <c r="E37"/>
  <c r="D37"/>
  <c r="C37"/>
  <c r="W36"/>
  <c r="P36"/>
  <c r="O36"/>
  <c r="N36"/>
  <c r="M36"/>
  <c r="L36"/>
  <c r="K36"/>
  <c r="J36"/>
  <c r="I36"/>
  <c r="H36"/>
  <c r="G36"/>
  <c r="F36"/>
  <c r="E36"/>
  <c r="D36"/>
  <c r="C36"/>
  <c r="W35"/>
  <c r="P35"/>
  <c r="O35"/>
  <c r="N35"/>
  <c r="M35"/>
  <c r="L35"/>
  <c r="K35"/>
  <c r="J35"/>
  <c r="I35"/>
  <c r="H35"/>
  <c r="G35"/>
  <c r="F35"/>
  <c r="E35"/>
  <c r="D35"/>
  <c r="C35"/>
  <c r="W34"/>
  <c r="P34"/>
  <c r="O34"/>
  <c r="N34"/>
  <c r="M34"/>
  <c r="L34"/>
  <c r="K34"/>
  <c r="J34"/>
  <c r="I34"/>
  <c r="H34"/>
  <c r="G34"/>
  <c r="F34"/>
  <c r="E34"/>
  <c r="D34"/>
  <c r="C34"/>
  <c r="W33"/>
  <c r="P33"/>
  <c r="O33"/>
  <c r="N33"/>
  <c r="M33"/>
  <c r="L33"/>
  <c r="K33"/>
  <c r="J33"/>
  <c r="I33"/>
  <c r="H33"/>
  <c r="G33"/>
  <c r="F33"/>
  <c r="E33"/>
  <c r="D33"/>
  <c r="C33"/>
  <c r="W32"/>
  <c r="P32"/>
  <c r="O32"/>
  <c r="N32"/>
  <c r="M32"/>
  <c r="L32"/>
  <c r="K32"/>
  <c r="J32"/>
  <c r="I32"/>
  <c r="H32"/>
  <c r="G32"/>
  <c r="F32"/>
  <c r="E32"/>
  <c r="D32"/>
  <c r="C32"/>
  <c r="W31"/>
  <c r="P31"/>
  <c r="O31"/>
  <c r="O43" s="1"/>
  <c r="N31"/>
  <c r="W20" s="1"/>
  <c r="M31"/>
  <c r="M43" s="1"/>
  <c r="L31"/>
  <c r="W18" s="1"/>
  <c r="K31"/>
  <c r="K43" s="1"/>
  <c r="J31"/>
  <c r="W16" s="1"/>
  <c r="I31"/>
  <c r="I43" s="1"/>
  <c r="H31"/>
  <c r="W14" s="1"/>
  <c r="G31"/>
  <c r="G43" s="1"/>
  <c r="F31"/>
  <c r="W12" s="1"/>
  <c r="E31"/>
  <c r="E43" s="1"/>
  <c r="W30"/>
  <c r="W29"/>
  <c r="W28"/>
  <c r="W27"/>
  <c r="F27"/>
  <c r="W26"/>
  <c r="F26"/>
  <c r="W25"/>
  <c r="F25"/>
  <c r="F24"/>
  <c r="F23"/>
  <c r="W22"/>
  <c r="F22"/>
  <c r="W21"/>
  <c r="W19"/>
  <c r="W17"/>
  <c r="W15"/>
  <c r="W13"/>
  <c r="W11"/>
  <c r="D104" i="91"/>
  <c r="E104"/>
  <c r="F104"/>
  <c r="G104"/>
  <c r="H104"/>
  <c r="I104"/>
  <c r="J104"/>
  <c r="K104"/>
  <c r="L104"/>
  <c r="M104"/>
  <c r="N104"/>
  <c r="C104"/>
  <c r="D34"/>
  <c r="E34"/>
  <c r="F34"/>
  <c r="G34"/>
  <c r="H34"/>
  <c r="I34"/>
  <c r="J34"/>
  <c r="K34"/>
  <c r="L34"/>
  <c r="M34"/>
  <c r="N34"/>
  <c r="C34"/>
  <c r="Q133" i="135"/>
  <c r="P133"/>
  <c r="O133"/>
  <c r="N133"/>
  <c r="I133"/>
  <c r="H133"/>
  <c r="G133"/>
  <c r="F133"/>
  <c r="Q132"/>
  <c r="P132"/>
  <c r="O132"/>
  <c r="N132"/>
  <c r="I132"/>
  <c r="H132"/>
  <c r="G132"/>
  <c r="F132"/>
  <c r="Q131"/>
  <c r="P131"/>
  <c r="O131"/>
  <c r="N131"/>
  <c r="I131"/>
  <c r="H131"/>
  <c r="G131"/>
  <c r="F131"/>
  <c r="Q130"/>
  <c r="P130"/>
  <c r="O130"/>
  <c r="N130"/>
  <c r="I130"/>
  <c r="H130"/>
  <c r="G130"/>
  <c r="F130"/>
  <c r="Q129"/>
  <c r="P129"/>
  <c r="O129"/>
  <c r="N129"/>
  <c r="I129"/>
  <c r="H129"/>
  <c r="G129"/>
  <c r="F129"/>
  <c r="Q128"/>
  <c r="P128"/>
  <c r="O128"/>
  <c r="N128"/>
  <c r="I128"/>
  <c r="H128"/>
  <c r="G128"/>
  <c r="F128"/>
  <c r="Q127"/>
  <c r="P127"/>
  <c r="O127"/>
  <c r="N127"/>
  <c r="I127"/>
  <c r="H127"/>
  <c r="G127"/>
  <c r="F127"/>
  <c r="Q126"/>
  <c r="Q134" s="1"/>
  <c r="P40" s="1"/>
  <c r="P126"/>
  <c r="O126"/>
  <c r="N126"/>
  <c r="I126"/>
  <c r="I134" s="1"/>
  <c r="O40" s="1"/>
  <c r="H126"/>
  <c r="G126"/>
  <c r="F126"/>
  <c r="Q120"/>
  <c r="P120"/>
  <c r="O120"/>
  <c r="N120"/>
  <c r="L120"/>
  <c r="K120"/>
  <c r="I120"/>
  <c r="H120"/>
  <c r="G120"/>
  <c r="F120"/>
  <c r="D120"/>
  <c r="C120"/>
  <c r="Q119"/>
  <c r="P119"/>
  <c r="O119"/>
  <c r="N119"/>
  <c r="L119"/>
  <c r="K119"/>
  <c r="I119"/>
  <c r="H119"/>
  <c r="G119"/>
  <c r="F119"/>
  <c r="D119"/>
  <c r="C119"/>
  <c r="Q118"/>
  <c r="P118"/>
  <c r="O118"/>
  <c r="N118"/>
  <c r="L118"/>
  <c r="K118"/>
  <c r="I118"/>
  <c r="H118"/>
  <c r="G118"/>
  <c r="F118"/>
  <c r="D118"/>
  <c r="C118"/>
  <c r="Q117"/>
  <c r="P117"/>
  <c r="O117"/>
  <c r="N117"/>
  <c r="L117"/>
  <c r="K117"/>
  <c r="I117"/>
  <c r="H117"/>
  <c r="G117"/>
  <c r="F117"/>
  <c r="D117"/>
  <c r="C117"/>
  <c r="Q116"/>
  <c r="P116"/>
  <c r="O116"/>
  <c r="N116"/>
  <c r="L116"/>
  <c r="K116"/>
  <c r="I116"/>
  <c r="H116"/>
  <c r="G116"/>
  <c r="F116"/>
  <c r="D116"/>
  <c r="C116"/>
  <c r="Q115"/>
  <c r="P115"/>
  <c r="O115"/>
  <c r="N115"/>
  <c r="L115"/>
  <c r="K115"/>
  <c r="I115"/>
  <c r="H115"/>
  <c r="G115"/>
  <c r="F115"/>
  <c r="D115"/>
  <c r="C115"/>
  <c r="Q114"/>
  <c r="P114"/>
  <c r="O114"/>
  <c r="N114"/>
  <c r="L114"/>
  <c r="K114"/>
  <c r="I114"/>
  <c r="H114"/>
  <c r="G114"/>
  <c r="F114"/>
  <c r="D114"/>
  <c r="C114"/>
  <c r="Q113"/>
  <c r="Q121" s="1"/>
  <c r="N40" s="1"/>
  <c r="P113"/>
  <c r="O113"/>
  <c r="N113"/>
  <c r="L113"/>
  <c r="K113"/>
  <c r="I113"/>
  <c r="I121" s="1"/>
  <c r="M40" s="1"/>
  <c r="H113"/>
  <c r="G113"/>
  <c r="F113"/>
  <c r="D113"/>
  <c r="C113"/>
  <c r="Q107"/>
  <c r="P107"/>
  <c r="O107"/>
  <c r="N107"/>
  <c r="L107"/>
  <c r="K107"/>
  <c r="I107"/>
  <c r="H107"/>
  <c r="G107"/>
  <c r="F107"/>
  <c r="D107"/>
  <c r="C107"/>
  <c r="Q106"/>
  <c r="P106"/>
  <c r="O106"/>
  <c r="N106"/>
  <c r="L106"/>
  <c r="K106"/>
  <c r="I106"/>
  <c r="H106"/>
  <c r="G106"/>
  <c r="F106"/>
  <c r="D106"/>
  <c r="C106"/>
  <c r="Q105"/>
  <c r="P105"/>
  <c r="O105"/>
  <c r="N105"/>
  <c r="L105"/>
  <c r="K105"/>
  <c r="I105"/>
  <c r="H105"/>
  <c r="G105"/>
  <c r="F105"/>
  <c r="D105"/>
  <c r="C105"/>
  <c r="Q104"/>
  <c r="P104"/>
  <c r="O104"/>
  <c r="N104"/>
  <c r="L104"/>
  <c r="K104"/>
  <c r="I104"/>
  <c r="H104"/>
  <c r="G104"/>
  <c r="F104"/>
  <c r="D104"/>
  <c r="C104"/>
  <c r="Q103"/>
  <c r="P103"/>
  <c r="O103"/>
  <c r="N103"/>
  <c r="L103"/>
  <c r="K103"/>
  <c r="I103"/>
  <c r="H103"/>
  <c r="G103"/>
  <c r="F103"/>
  <c r="D103"/>
  <c r="C103"/>
  <c r="Q102"/>
  <c r="P102"/>
  <c r="O102"/>
  <c r="N102"/>
  <c r="L102"/>
  <c r="K102"/>
  <c r="I102"/>
  <c r="H102"/>
  <c r="G102"/>
  <c r="F102"/>
  <c r="D102"/>
  <c r="C102"/>
  <c r="Q101"/>
  <c r="P101"/>
  <c r="O101"/>
  <c r="N101"/>
  <c r="L101"/>
  <c r="K101"/>
  <c r="I101"/>
  <c r="H101"/>
  <c r="G101"/>
  <c r="F101"/>
  <c r="D101"/>
  <c r="C101"/>
  <c r="Q100"/>
  <c r="Q108" s="1"/>
  <c r="L40" s="1"/>
  <c r="P100"/>
  <c r="O100"/>
  <c r="N100"/>
  <c r="L100"/>
  <c r="K100"/>
  <c r="I100"/>
  <c r="I108" s="1"/>
  <c r="K40" s="1"/>
  <c r="H100"/>
  <c r="G100"/>
  <c r="F100"/>
  <c r="D100"/>
  <c r="C100"/>
  <c r="Q94"/>
  <c r="P94"/>
  <c r="O94"/>
  <c r="N94"/>
  <c r="L94"/>
  <c r="K94"/>
  <c r="I94"/>
  <c r="H94"/>
  <c r="G94"/>
  <c r="F94"/>
  <c r="D94"/>
  <c r="C94"/>
  <c r="Q93"/>
  <c r="P93"/>
  <c r="O93"/>
  <c r="N93"/>
  <c r="L93"/>
  <c r="K93"/>
  <c r="I93"/>
  <c r="H93"/>
  <c r="G93"/>
  <c r="F93"/>
  <c r="D93"/>
  <c r="C93"/>
  <c r="Q92"/>
  <c r="P92"/>
  <c r="O92"/>
  <c r="N92"/>
  <c r="L92"/>
  <c r="K92"/>
  <c r="I92"/>
  <c r="H92"/>
  <c r="G92"/>
  <c r="F92"/>
  <c r="D92"/>
  <c r="C92"/>
  <c r="Q91"/>
  <c r="P91"/>
  <c r="O91"/>
  <c r="N91"/>
  <c r="L91"/>
  <c r="K91"/>
  <c r="I91"/>
  <c r="H91"/>
  <c r="G91"/>
  <c r="F91"/>
  <c r="D91"/>
  <c r="C91"/>
  <c r="Q90"/>
  <c r="P90"/>
  <c r="O90"/>
  <c r="N90"/>
  <c r="L90"/>
  <c r="K90"/>
  <c r="I90"/>
  <c r="H90"/>
  <c r="G90"/>
  <c r="F90"/>
  <c r="D90"/>
  <c r="C90"/>
  <c r="Q89"/>
  <c r="P89"/>
  <c r="O89"/>
  <c r="N89"/>
  <c r="L89"/>
  <c r="K89"/>
  <c r="I89"/>
  <c r="H89"/>
  <c r="G89"/>
  <c r="F89"/>
  <c r="D89"/>
  <c r="C89"/>
  <c r="Q88"/>
  <c r="P88"/>
  <c r="O88"/>
  <c r="N88"/>
  <c r="L88"/>
  <c r="K88"/>
  <c r="I88"/>
  <c r="H88"/>
  <c r="G88"/>
  <c r="F88"/>
  <c r="D88"/>
  <c r="C88"/>
  <c r="Q87"/>
  <c r="Q95" s="1"/>
  <c r="J40" s="1"/>
  <c r="P87"/>
  <c r="O87"/>
  <c r="N87"/>
  <c r="L87"/>
  <c r="K87"/>
  <c r="I87"/>
  <c r="I95" s="1"/>
  <c r="I40" s="1"/>
  <c r="H87"/>
  <c r="G87"/>
  <c r="F87"/>
  <c r="D87"/>
  <c r="C87"/>
  <c r="Q81"/>
  <c r="P81"/>
  <c r="O81"/>
  <c r="N81"/>
  <c r="L81"/>
  <c r="K81"/>
  <c r="I81"/>
  <c r="H81"/>
  <c r="G81"/>
  <c r="F81"/>
  <c r="D81"/>
  <c r="L133" s="1"/>
  <c r="C81"/>
  <c r="K133" s="1"/>
  <c r="Q80"/>
  <c r="P80"/>
  <c r="O80"/>
  <c r="N80"/>
  <c r="L80"/>
  <c r="K80"/>
  <c r="I80"/>
  <c r="H80"/>
  <c r="G80"/>
  <c r="F80"/>
  <c r="D80"/>
  <c r="L132" s="1"/>
  <c r="C80"/>
  <c r="K132" s="1"/>
  <c r="Q79"/>
  <c r="P79"/>
  <c r="O79"/>
  <c r="N79"/>
  <c r="L79"/>
  <c r="K79"/>
  <c r="I79"/>
  <c r="H79"/>
  <c r="G79"/>
  <c r="F79"/>
  <c r="D79"/>
  <c r="L131" s="1"/>
  <c r="C79"/>
  <c r="K131" s="1"/>
  <c r="Q78"/>
  <c r="P78"/>
  <c r="O78"/>
  <c r="N78"/>
  <c r="L78"/>
  <c r="K78"/>
  <c r="I78"/>
  <c r="H78"/>
  <c r="G78"/>
  <c r="F78"/>
  <c r="D78"/>
  <c r="L130" s="1"/>
  <c r="C78"/>
  <c r="K130" s="1"/>
  <c r="Q77"/>
  <c r="P77"/>
  <c r="O77"/>
  <c r="N77"/>
  <c r="L77"/>
  <c r="K77"/>
  <c r="I77"/>
  <c r="H77"/>
  <c r="G77"/>
  <c r="F77"/>
  <c r="D77"/>
  <c r="L129" s="1"/>
  <c r="C77"/>
  <c r="K129" s="1"/>
  <c r="Q76"/>
  <c r="P76"/>
  <c r="O76"/>
  <c r="N76"/>
  <c r="L76"/>
  <c r="K76"/>
  <c r="I76"/>
  <c r="H76"/>
  <c r="G76"/>
  <c r="F76"/>
  <c r="D76"/>
  <c r="L128" s="1"/>
  <c r="C76"/>
  <c r="K128" s="1"/>
  <c r="Q75"/>
  <c r="P75"/>
  <c r="O75"/>
  <c r="N75"/>
  <c r="L75"/>
  <c r="K75"/>
  <c r="I75"/>
  <c r="H75"/>
  <c r="G75"/>
  <c r="F75"/>
  <c r="D75"/>
  <c r="L127" s="1"/>
  <c r="C75"/>
  <c r="K127" s="1"/>
  <c r="Q74"/>
  <c r="Q82" s="1"/>
  <c r="H40" s="1"/>
  <c r="P74"/>
  <c r="O74"/>
  <c r="N74"/>
  <c r="L74"/>
  <c r="K74"/>
  <c r="I74"/>
  <c r="I82" s="1"/>
  <c r="G40" s="1"/>
  <c r="H74"/>
  <c r="G74"/>
  <c r="F74"/>
  <c r="D74"/>
  <c r="L126" s="1"/>
  <c r="C74"/>
  <c r="K126" s="1"/>
  <c r="Q68"/>
  <c r="P68"/>
  <c r="O68"/>
  <c r="N68"/>
  <c r="L68"/>
  <c r="D133" s="1"/>
  <c r="K68"/>
  <c r="C133" s="1"/>
  <c r="I68"/>
  <c r="H68"/>
  <c r="G68"/>
  <c r="F68"/>
  <c r="D68"/>
  <c r="C68"/>
  <c r="Q67"/>
  <c r="P67"/>
  <c r="O67"/>
  <c r="N67"/>
  <c r="L67"/>
  <c r="D132" s="1"/>
  <c r="K67"/>
  <c r="C132" s="1"/>
  <c r="I67"/>
  <c r="H67"/>
  <c r="G67"/>
  <c r="F67"/>
  <c r="D67"/>
  <c r="C67"/>
  <c r="Q66"/>
  <c r="P66"/>
  <c r="O66"/>
  <c r="N66"/>
  <c r="L66"/>
  <c r="D131" s="1"/>
  <c r="K66"/>
  <c r="C131" s="1"/>
  <c r="I66"/>
  <c r="H66"/>
  <c r="G66"/>
  <c r="F66"/>
  <c r="D66"/>
  <c r="C66"/>
  <c r="Q65"/>
  <c r="P65"/>
  <c r="O65"/>
  <c r="N65"/>
  <c r="L65"/>
  <c r="D130" s="1"/>
  <c r="K65"/>
  <c r="C130" s="1"/>
  <c r="I65"/>
  <c r="H65"/>
  <c r="G65"/>
  <c r="F65"/>
  <c r="D65"/>
  <c r="C65"/>
  <c r="Q64"/>
  <c r="P64"/>
  <c r="O64"/>
  <c r="N64"/>
  <c r="L64"/>
  <c r="D129" s="1"/>
  <c r="K64"/>
  <c r="C129" s="1"/>
  <c r="I64"/>
  <c r="H64"/>
  <c r="G64"/>
  <c r="F64"/>
  <c r="D64"/>
  <c r="C64"/>
  <c r="Q63"/>
  <c r="P63"/>
  <c r="O63"/>
  <c r="N63"/>
  <c r="L63"/>
  <c r="D128" s="1"/>
  <c r="K63"/>
  <c r="C128" s="1"/>
  <c r="I63"/>
  <c r="H63"/>
  <c r="G63"/>
  <c r="F63"/>
  <c r="D63"/>
  <c r="C63"/>
  <c r="Q62"/>
  <c r="P62"/>
  <c r="O62"/>
  <c r="N62"/>
  <c r="L62"/>
  <c r="D127" s="1"/>
  <c r="K62"/>
  <c r="C127" s="1"/>
  <c r="I62"/>
  <c r="H62"/>
  <c r="G62"/>
  <c r="F62"/>
  <c r="D62"/>
  <c r="C62"/>
  <c r="Q61"/>
  <c r="Q69" s="1"/>
  <c r="F40" s="1"/>
  <c r="P61"/>
  <c r="O61"/>
  <c r="N61"/>
  <c r="L61"/>
  <c r="D126" s="1"/>
  <c r="K61"/>
  <c r="C126" s="1"/>
  <c r="I61"/>
  <c r="I69" s="1"/>
  <c r="E40" s="1"/>
  <c r="H61"/>
  <c r="G61"/>
  <c r="F61"/>
  <c r="D61"/>
  <c r="C61"/>
  <c r="P51"/>
  <c r="O51"/>
  <c r="N51"/>
  <c r="M51"/>
  <c r="L51"/>
  <c r="K51"/>
  <c r="J51"/>
  <c r="I51"/>
  <c r="H51"/>
  <c r="G51"/>
  <c r="F51"/>
  <c r="E51"/>
  <c r="D51"/>
  <c r="C51"/>
  <c r="P50"/>
  <c r="O50"/>
  <c r="N50"/>
  <c r="M50"/>
  <c r="L50"/>
  <c r="K50"/>
  <c r="J50"/>
  <c r="I50"/>
  <c r="H50"/>
  <c r="G50"/>
  <c r="F50"/>
  <c r="E50"/>
  <c r="D50"/>
  <c r="C50"/>
  <c r="P49"/>
  <c r="O49"/>
  <c r="N49"/>
  <c r="M49"/>
  <c r="L49"/>
  <c r="K49"/>
  <c r="J49"/>
  <c r="I49"/>
  <c r="H49"/>
  <c r="G49"/>
  <c r="F49"/>
  <c r="E49"/>
  <c r="D49"/>
  <c r="C49"/>
  <c r="P48"/>
  <c r="O48"/>
  <c r="N48"/>
  <c r="M48"/>
  <c r="L48"/>
  <c r="K48"/>
  <c r="J48"/>
  <c r="I48"/>
  <c r="H48"/>
  <c r="G48"/>
  <c r="F48"/>
  <c r="E48"/>
  <c r="D48"/>
  <c r="C48"/>
  <c r="P47"/>
  <c r="O47"/>
  <c r="N47"/>
  <c r="M47"/>
  <c r="L47"/>
  <c r="K47"/>
  <c r="J47"/>
  <c r="I47"/>
  <c r="H47"/>
  <c r="G47"/>
  <c r="F47"/>
  <c r="E47"/>
  <c r="D47"/>
  <c r="C47"/>
  <c r="P46"/>
  <c r="O46"/>
  <c r="N46"/>
  <c r="M46"/>
  <c r="L46"/>
  <c r="K46"/>
  <c r="J46"/>
  <c r="I46"/>
  <c r="H46"/>
  <c r="G46"/>
  <c r="F46"/>
  <c r="E46"/>
  <c r="D46"/>
  <c r="C46"/>
  <c r="P45"/>
  <c r="O45"/>
  <c r="N45"/>
  <c r="M45"/>
  <c r="L45"/>
  <c r="K45"/>
  <c r="J45"/>
  <c r="I45"/>
  <c r="H45"/>
  <c r="G45"/>
  <c r="F45"/>
  <c r="E45"/>
  <c r="D45"/>
  <c r="C45"/>
  <c r="P44"/>
  <c r="P52" s="1"/>
  <c r="O44"/>
  <c r="O52" s="1"/>
  <c r="N44"/>
  <c r="N52" s="1"/>
  <c r="M44"/>
  <c r="M52" s="1"/>
  <c r="L44"/>
  <c r="L52" s="1"/>
  <c r="K44"/>
  <c r="K52" s="1"/>
  <c r="J44"/>
  <c r="J52" s="1"/>
  <c r="I44"/>
  <c r="I52" s="1"/>
  <c r="H44"/>
  <c r="H52" s="1"/>
  <c r="G44"/>
  <c r="G52" s="1"/>
  <c r="F44"/>
  <c r="F52" s="1"/>
  <c r="E44"/>
  <c r="E52" s="1"/>
  <c r="D44"/>
  <c r="C44"/>
  <c r="P43"/>
  <c r="P39"/>
  <c r="O39"/>
  <c r="N39"/>
  <c r="M39"/>
  <c r="L39"/>
  <c r="K39"/>
  <c r="J39"/>
  <c r="I39"/>
  <c r="H39"/>
  <c r="G39"/>
  <c r="F39"/>
  <c r="E39"/>
  <c r="D39"/>
  <c r="C39"/>
  <c r="P38"/>
  <c r="O38"/>
  <c r="N38"/>
  <c r="M38"/>
  <c r="L38"/>
  <c r="K38"/>
  <c r="J38"/>
  <c r="I38"/>
  <c r="H38"/>
  <c r="G38"/>
  <c r="F38"/>
  <c r="E38"/>
  <c r="D38"/>
  <c r="C38"/>
  <c r="P37"/>
  <c r="O37"/>
  <c r="N37"/>
  <c r="M37"/>
  <c r="L37"/>
  <c r="K37"/>
  <c r="J37"/>
  <c r="I37"/>
  <c r="H37"/>
  <c r="G37"/>
  <c r="F37"/>
  <c r="E37"/>
  <c r="D37"/>
  <c r="C37"/>
  <c r="W36"/>
  <c r="P36"/>
  <c r="O36"/>
  <c r="N36"/>
  <c r="M36"/>
  <c r="L36"/>
  <c r="K36"/>
  <c r="J36"/>
  <c r="I36"/>
  <c r="H36"/>
  <c r="G36"/>
  <c r="F36"/>
  <c r="E36"/>
  <c r="D36"/>
  <c r="C36"/>
  <c r="W35"/>
  <c r="P35"/>
  <c r="O35"/>
  <c r="N35"/>
  <c r="M35"/>
  <c r="L35"/>
  <c r="K35"/>
  <c r="J35"/>
  <c r="I35"/>
  <c r="H35"/>
  <c r="G35"/>
  <c r="F35"/>
  <c r="E35"/>
  <c r="D35"/>
  <c r="C35"/>
  <c r="W34"/>
  <c r="P34"/>
  <c r="O34"/>
  <c r="N34"/>
  <c r="M34"/>
  <c r="L34"/>
  <c r="K34"/>
  <c r="J34"/>
  <c r="I34"/>
  <c r="H34"/>
  <c r="G34"/>
  <c r="F34"/>
  <c r="E34"/>
  <c r="D34"/>
  <c r="C34"/>
  <c r="W33"/>
  <c r="P33"/>
  <c r="O33"/>
  <c r="N33"/>
  <c r="M33"/>
  <c r="L33"/>
  <c r="K33"/>
  <c r="J33"/>
  <c r="I33"/>
  <c r="H33"/>
  <c r="G33"/>
  <c r="F33"/>
  <c r="E33"/>
  <c r="D33"/>
  <c r="C33"/>
  <c r="W32"/>
  <c r="P32"/>
  <c r="O32"/>
  <c r="N32"/>
  <c r="M32"/>
  <c r="L32"/>
  <c r="K32"/>
  <c r="J32"/>
  <c r="I32"/>
  <c r="H32"/>
  <c r="G32"/>
  <c r="F32"/>
  <c r="E32"/>
  <c r="D32"/>
  <c r="C32"/>
  <c r="W31"/>
  <c r="P31"/>
  <c r="O31"/>
  <c r="O43" s="1"/>
  <c r="N31"/>
  <c r="W20" s="1"/>
  <c r="M31"/>
  <c r="M43" s="1"/>
  <c r="L31"/>
  <c r="W18" s="1"/>
  <c r="K31"/>
  <c r="K43" s="1"/>
  <c r="J31"/>
  <c r="W16" s="1"/>
  <c r="I31"/>
  <c r="I43" s="1"/>
  <c r="H31"/>
  <c r="W14" s="1"/>
  <c r="G31"/>
  <c r="G43" s="1"/>
  <c r="F31"/>
  <c r="W12" s="1"/>
  <c r="E31"/>
  <c r="E43" s="1"/>
  <c r="W30"/>
  <c r="W29"/>
  <c r="W28"/>
  <c r="W27"/>
  <c r="F27"/>
  <c r="W26"/>
  <c r="F26"/>
  <c r="W25"/>
  <c r="F25"/>
  <c r="F24"/>
  <c r="F23"/>
  <c r="W22"/>
  <c r="F22"/>
  <c r="W21"/>
  <c r="W19"/>
  <c r="W17"/>
  <c r="W15"/>
  <c r="W13"/>
  <c r="W11"/>
  <c r="D103" i="91"/>
  <c r="E103"/>
  <c r="F103"/>
  <c r="G103"/>
  <c r="H103"/>
  <c r="I103"/>
  <c r="J103"/>
  <c r="K103"/>
  <c r="L103"/>
  <c r="M103"/>
  <c r="N103"/>
  <c r="C103"/>
  <c r="D33"/>
  <c r="E33"/>
  <c r="F33"/>
  <c r="G33"/>
  <c r="H33"/>
  <c r="I33"/>
  <c r="J33"/>
  <c r="K33"/>
  <c r="L33"/>
  <c r="M33"/>
  <c r="N33"/>
  <c r="C33"/>
  <c r="Q133" i="134"/>
  <c r="P133"/>
  <c r="O133"/>
  <c r="N133"/>
  <c r="I133"/>
  <c r="H133"/>
  <c r="G133"/>
  <c r="F133"/>
  <c r="Q132"/>
  <c r="P132"/>
  <c r="O132"/>
  <c r="N132"/>
  <c r="I132"/>
  <c r="H132"/>
  <c r="G132"/>
  <c r="F132"/>
  <c r="Q131"/>
  <c r="P131"/>
  <c r="O131"/>
  <c r="N131"/>
  <c r="I131"/>
  <c r="H131"/>
  <c r="G131"/>
  <c r="F131"/>
  <c r="Q130"/>
  <c r="P130"/>
  <c r="O130"/>
  <c r="N130"/>
  <c r="I130"/>
  <c r="H130"/>
  <c r="G130"/>
  <c r="F130"/>
  <c r="Q129"/>
  <c r="P129"/>
  <c r="O129"/>
  <c r="N129"/>
  <c r="I129"/>
  <c r="H129"/>
  <c r="G129"/>
  <c r="F129"/>
  <c r="Q128"/>
  <c r="P128"/>
  <c r="O128"/>
  <c r="N128"/>
  <c r="I128"/>
  <c r="H128"/>
  <c r="G128"/>
  <c r="F128"/>
  <c r="Q127"/>
  <c r="P127"/>
  <c r="O127"/>
  <c r="N127"/>
  <c r="I127"/>
  <c r="H127"/>
  <c r="G127"/>
  <c r="F127"/>
  <c r="Q126"/>
  <c r="Q134" s="1"/>
  <c r="P40" s="1"/>
  <c r="P126"/>
  <c r="O126"/>
  <c r="N126"/>
  <c r="I126"/>
  <c r="I134" s="1"/>
  <c r="O40" s="1"/>
  <c r="H126"/>
  <c r="G126"/>
  <c r="F126"/>
  <c r="Q120"/>
  <c r="P120"/>
  <c r="O120"/>
  <c r="N120"/>
  <c r="L120"/>
  <c r="K120"/>
  <c r="I120"/>
  <c r="H120"/>
  <c r="G120"/>
  <c r="F120"/>
  <c r="D120"/>
  <c r="C120"/>
  <c r="Q119"/>
  <c r="P119"/>
  <c r="O119"/>
  <c r="N119"/>
  <c r="L119"/>
  <c r="K119"/>
  <c r="I119"/>
  <c r="H119"/>
  <c r="G119"/>
  <c r="F119"/>
  <c r="D119"/>
  <c r="C119"/>
  <c r="Q118"/>
  <c r="P118"/>
  <c r="O118"/>
  <c r="N118"/>
  <c r="L118"/>
  <c r="K118"/>
  <c r="I118"/>
  <c r="H118"/>
  <c r="G118"/>
  <c r="F118"/>
  <c r="D118"/>
  <c r="C118"/>
  <c r="Q117"/>
  <c r="P117"/>
  <c r="O117"/>
  <c r="N117"/>
  <c r="L117"/>
  <c r="K117"/>
  <c r="I117"/>
  <c r="H117"/>
  <c r="G117"/>
  <c r="F117"/>
  <c r="D117"/>
  <c r="C117"/>
  <c r="Q116"/>
  <c r="P116"/>
  <c r="O116"/>
  <c r="N116"/>
  <c r="L116"/>
  <c r="K116"/>
  <c r="I116"/>
  <c r="H116"/>
  <c r="G116"/>
  <c r="F116"/>
  <c r="D116"/>
  <c r="C116"/>
  <c r="Q115"/>
  <c r="P115"/>
  <c r="O115"/>
  <c r="N115"/>
  <c r="L115"/>
  <c r="K115"/>
  <c r="I115"/>
  <c r="H115"/>
  <c r="G115"/>
  <c r="F115"/>
  <c r="D115"/>
  <c r="C115"/>
  <c r="Q114"/>
  <c r="P114"/>
  <c r="O114"/>
  <c r="N114"/>
  <c r="L114"/>
  <c r="K114"/>
  <c r="I114"/>
  <c r="H114"/>
  <c r="G114"/>
  <c r="F114"/>
  <c r="D114"/>
  <c r="C114"/>
  <c r="Q113"/>
  <c r="Q121" s="1"/>
  <c r="N40" s="1"/>
  <c r="P113"/>
  <c r="O113"/>
  <c r="N113"/>
  <c r="L113"/>
  <c r="K113"/>
  <c r="I113"/>
  <c r="I121" s="1"/>
  <c r="M40" s="1"/>
  <c r="H113"/>
  <c r="G113"/>
  <c r="F113"/>
  <c r="D113"/>
  <c r="C113"/>
  <c r="Q107"/>
  <c r="P107"/>
  <c r="O107"/>
  <c r="N107"/>
  <c r="L107"/>
  <c r="K107"/>
  <c r="I107"/>
  <c r="H107"/>
  <c r="G107"/>
  <c r="F107"/>
  <c r="D107"/>
  <c r="C107"/>
  <c r="Q106"/>
  <c r="P106"/>
  <c r="O106"/>
  <c r="N106"/>
  <c r="L106"/>
  <c r="K106"/>
  <c r="I106"/>
  <c r="H106"/>
  <c r="G106"/>
  <c r="F106"/>
  <c r="D106"/>
  <c r="C106"/>
  <c r="Q105"/>
  <c r="P105"/>
  <c r="O105"/>
  <c r="N105"/>
  <c r="L105"/>
  <c r="K105"/>
  <c r="I105"/>
  <c r="H105"/>
  <c r="G105"/>
  <c r="F105"/>
  <c r="D105"/>
  <c r="C105"/>
  <c r="Q104"/>
  <c r="P104"/>
  <c r="O104"/>
  <c r="N104"/>
  <c r="L104"/>
  <c r="K104"/>
  <c r="I104"/>
  <c r="H104"/>
  <c r="G104"/>
  <c r="F104"/>
  <c r="D104"/>
  <c r="C104"/>
  <c r="Q103"/>
  <c r="P103"/>
  <c r="O103"/>
  <c r="N103"/>
  <c r="L103"/>
  <c r="K103"/>
  <c r="I103"/>
  <c r="H103"/>
  <c r="G103"/>
  <c r="F103"/>
  <c r="D103"/>
  <c r="C103"/>
  <c r="Q102"/>
  <c r="P102"/>
  <c r="O102"/>
  <c r="N102"/>
  <c r="L102"/>
  <c r="K102"/>
  <c r="I102"/>
  <c r="H102"/>
  <c r="G102"/>
  <c r="F102"/>
  <c r="D102"/>
  <c r="C102"/>
  <c r="Q101"/>
  <c r="P101"/>
  <c r="O101"/>
  <c r="N101"/>
  <c r="L101"/>
  <c r="K101"/>
  <c r="I101"/>
  <c r="H101"/>
  <c r="G101"/>
  <c r="F101"/>
  <c r="D101"/>
  <c r="C101"/>
  <c r="Q100"/>
  <c r="Q108" s="1"/>
  <c r="L40" s="1"/>
  <c r="P100"/>
  <c r="O100"/>
  <c r="N100"/>
  <c r="L100"/>
  <c r="K100"/>
  <c r="I100"/>
  <c r="I108" s="1"/>
  <c r="K40" s="1"/>
  <c r="H100"/>
  <c r="G100"/>
  <c r="F100"/>
  <c r="D100"/>
  <c r="C100"/>
  <c r="Q94"/>
  <c r="P94"/>
  <c r="O94"/>
  <c r="N94"/>
  <c r="L94"/>
  <c r="K94"/>
  <c r="I94"/>
  <c r="H94"/>
  <c r="G94"/>
  <c r="F94"/>
  <c r="D94"/>
  <c r="C94"/>
  <c r="Q93"/>
  <c r="P93"/>
  <c r="O93"/>
  <c r="N93"/>
  <c r="L93"/>
  <c r="K93"/>
  <c r="I93"/>
  <c r="H93"/>
  <c r="G93"/>
  <c r="F93"/>
  <c r="D93"/>
  <c r="C93"/>
  <c r="Q92"/>
  <c r="P92"/>
  <c r="O92"/>
  <c r="N92"/>
  <c r="L92"/>
  <c r="K92"/>
  <c r="I92"/>
  <c r="H92"/>
  <c r="G92"/>
  <c r="F92"/>
  <c r="D92"/>
  <c r="C92"/>
  <c r="Q91"/>
  <c r="P91"/>
  <c r="O91"/>
  <c r="N91"/>
  <c r="L91"/>
  <c r="K91"/>
  <c r="I91"/>
  <c r="H91"/>
  <c r="G91"/>
  <c r="F91"/>
  <c r="D91"/>
  <c r="C91"/>
  <c r="Q90"/>
  <c r="P90"/>
  <c r="O90"/>
  <c r="N90"/>
  <c r="L90"/>
  <c r="K90"/>
  <c r="I90"/>
  <c r="H90"/>
  <c r="G90"/>
  <c r="F90"/>
  <c r="D90"/>
  <c r="C90"/>
  <c r="Q89"/>
  <c r="P89"/>
  <c r="O89"/>
  <c r="N89"/>
  <c r="L89"/>
  <c r="K89"/>
  <c r="I89"/>
  <c r="H89"/>
  <c r="G89"/>
  <c r="F89"/>
  <c r="D89"/>
  <c r="C89"/>
  <c r="Q88"/>
  <c r="P88"/>
  <c r="O88"/>
  <c r="N88"/>
  <c r="L88"/>
  <c r="K88"/>
  <c r="I88"/>
  <c r="H88"/>
  <c r="G88"/>
  <c r="F88"/>
  <c r="D88"/>
  <c r="C88"/>
  <c r="Q87"/>
  <c r="Q95" s="1"/>
  <c r="J40" s="1"/>
  <c r="P87"/>
  <c r="O87"/>
  <c r="N87"/>
  <c r="L87"/>
  <c r="K87"/>
  <c r="I87"/>
  <c r="I95" s="1"/>
  <c r="I40" s="1"/>
  <c r="H87"/>
  <c r="G87"/>
  <c r="F87"/>
  <c r="D87"/>
  <c r="C87"/>
  <c r="Q81"/>
  <c r="P81"/>
  <c r="O81"/>
  <c r="N81"/>
  <c r="L81"/>
  <c r="K81"/>
  <c r="I81"/>
  <c r="H81"/>
  <c r="G81"/>
  <c r="F81"/>
  <c r="D81"/>
  <c r="L133" s="1"/>
  <c r="C81"/>
  <c r="K133" s="1"/>
  <c r="Q80"/>
  <c r="P80"/>
  <c r="O80"/>
  <c r="N80"/>
  <c r="L80"/>
  <c r="K80"/>
  <c r="I80"/>
  <c r="H80"/>
  <c r="G80"/>
  <c r="F80"/>
  <c r="D80"/>
  <c r="L132" s="1"/>
  <c r="C80"/>
  <c r="K132" s="1"/>
  <c r="Q79"/>
  <c r="P79"/>
  <c r="O79"/>
  <c r="N79"/>
  <c r="L79"/>
  <c r="K79"/>
  <c r="I79"/>
  <c r="H79"/>
  <c r="G79"/>
  <c r="F79"/>
  <c r="D79"/>
  <c r="L131" s="1"/>
  <c r="C79"/>
  <c r="K131" s="1"/>
  <c r="Q78"/>
  <c r="P78"/>
  <c r="O78"/>
  <c r="N78"/>
  <c r="L78"/>
  <c r="K78"/>
  <c r="I78"/>
  <c r="H78"/>
  <c r="G78"/>
  <c r="F78"/>
  <c r="D78"/>
  <c r="L130" s="1"/>
  <c r="C78"/>
  <c r="K130" s="1"/>
  <c r="Q77"/>
  <c r="P77"/>
  <c r="O77"/>
  <c r="N77"/>
  <c r="L77"/>
  <c r="K77"/>
  <c r="I77"/>
  <c r="H77"/>
  <c r="G77"/>
  <c r="F77"/>
  <c r="D77"/>
  <c r="L129" s="1"/>
  <c r="C77"/>
  <c r="K129" s="1"/>
  <c r="Q76"/>
  <c r="P76"/>
  <c r="O76"/>
  <c r="N76"/>
  <c r="L76"/>
  <c r="K76"/>
  <c r="I76"/>
  <c r="H76"/>
  <c r="G76"/>
  <c r="F76"/>
  <c r="D76"/>
  <c r="L128" s="1"/>
  <c r="C76"/>
  <c r="K128" s="1"/>
  <c r="Q75"/>
  <c r="P75"/>
  <c r="O75"/>
  <c r="N75"/>
  <c r="L75"/>
  <c r="K75"/>
  <c r="I75"/>
  <c r="H75"/>
  <c r="G75"/>
  <c r="F75"/>
  <c r="D75"/>
  <c r="L127" s="1"/>
  <c r="C75"/>
  <c r="K127" s="1"/>
  <c r="Q74"/>
  <c r="Q82" s="1"/>
  <c r="H40" s="1"/>
  <c r="P74"/>
  <c r="O74"/>
  <c r="N74"/>
  <c r="L74"/>
  <c r="K74"/>
  <c r="I74"/>
  <c r="I82" s="1"/>
  <c r="G40" s="1"/>
  <c r="H74"/>
  <c r="G74"/>
  <c r="F74"/>
  <c r="D74"/>
  <c r="L126" s="1"/>
  <c r="C74"/>
  <c r="K126" s="1"/>
  <c r="Q68"/>
  <c r="P68"/>
  <c r="O68"/>
  <c r="N68"/>
  <c r="L68"/>
  <c r="D133" s="1"/>
  <c r="K68"/>
  <c r="C133" s="1"/>
  <c r="I68"/>
  <c r="H68"/>
  <c r="G68"/>
  <c r="F68"/>
  <c r="D68"/>
  <c r="C68"/>
  <c r="Q67"/>
  <c r="P67"/>
  <c r="O67"/>
  <c r="N67"/>
  <c r="L67"/>
  <c r="D132" s="1"/>
  <c r="K67"/>
  <c r="C132" s="1"/>
  <c r="I67"/>
  <c r="H67"/>
  <c r="G67"/>
  <c r="F67"/>
  <c r="D67"/>
  <c r="C67"/>
  <c r="Q66"/>
  <c r="P66"/>
  <c r="O66"/>
  <c r="N66"/>
  <c r="L66"/>
  <c r="D131" s="1"/>
  <c r="K66"/>
  <c r="C131" s="1"/>
  <c r="I66"/>
  <c r="H66"/>
  <c r="G66"/>
  <c r="F66"/>
  <c r="D66"/>
  <c r="C66"/>
  <c r="Q65"/>
  <c r="P65"/>
  <c r="O65"/>
  <c r="N65"/>
  <c r="L65"/>
  <c r="D130" s="1"/>
  <c r="K65"/>
  <c r="C130" s="1"/>
  <c r="I65"/>
  <c r="H65"/>
  <c r="G65"/>
  <c r="F65"/>
  <c r="D65"/>
  <c r="C65"/>
  <c r="Q64"/>
  <c r="P64"/>
  <c r="O64"/>
  <c r="N64"/>
  <c r="L64"/>
  <c r="D129" s="1"/>
  <c r="K64"/>
  <c r="C129" s="1"/>
  <c r="I64"/>
  <c r="H64"/>
  <c r="G64"/>
  <c r="F64"/>
  <c r="D64"/>
  <c r="C64"/>
  <c r="Q63"/>
  <c r="P63"/>
  <c r="O63"/>
  <c r="N63"/>
  <c r="L63"/>
  <c r="D128" s="1"/>
  <c r="K63"/>
  <c r="C128" s="1"/>
  <c r="I63"/>
  <c r="H63"/>
  <c r="G63"/>
  <c r="F63"/>
  <c r="D63"/>
  <c r="C63"/>
  <c r="Q62"/>
  <c r="P62"/>
  <c r="O62"/>
  <c r="N62"/>
  <c r="L62"/>
  <c r="D127" s="1"/>
  <c r="K62"/>
  <c r="C127" s="1"/>
  <c r="I62"/>
  <c r="H62"/>
  <c r="G62"/>
  <c r="F62"/>
  <c r="D62"/>
  <c r="C62"/>
  <c r="Q61"/>
  <c r="Q69" s="1"/>
  <c r="F40" s="1"/>
  <c r="P61"/>
  <c r="O61"/>
  <c r="N61"/>
  <c r="L61"/>
  <c r="D126" s="1"/>
  <c r="K61"/>
  <c r="C126" s="1"/>
  <c r="I61"/>
  <c r="I69" s="1"/>
  <c r="E40" s="1"/>
  <c r="H61"/>
  <c r="G61"/>
  <c r="F61"/>
  <c r="D61"/>
  <c r="C61"/>
  <c r="P51"/>
  <c r="O51"/>
  <c r="N51"/>
  <c r="M51"/>
  <c r="L51"/>
  <c r="K51"/>
  <c r="J51"/>
  <c r="I51"/>
  <c r="H51"/>
  <c r="G51"/>
  <c r="F51"/>
  <c r="E51"/>
  <c r="D51"/>
  <c r="C51"/>
  <c r="P50"/>
  <c r="O50"/>
  <c r="N50"/>
  <c r="M50"/>
  <c r="L50"/>
  <c r="K50"/>
  <c r="J50"/>
  <c r="I50"/>
  <c r="H50"/>
  <c r="G50"/>
  <c r="F50"/>
  <c r="E50"/>
  <c r="D50"/>
  <c r="C50"/>
  <c r="P49"/>
  <c r="O49"/>
  <c r="N49"/>
  <c r="M49"/>
  <c r="L49"/>
  <c r="K49"/>
  <c r="J49"/>
  <c r="I49"/>
  <c r="H49"/>
  <c r="G49"/>
  <c r="F49"/>
  <c r="E49"/>
  <c r="D49"/>
  <c r="C49"/>
  <c r="P48"/>
  <c r="O48"/>
  <c r="N48"/>
  <c r="M48"/>
  <c r="L48"/>
  <c r="K48"/>
  <c r="J48"/>
  <c r="I48"/>
  <c r="H48"/>
  <c r="G48"/>
  <c r="F48"/>
  <c r="E48"/>
  <c r="D48"/>
  <c r="C48"/>
  <c r="P47"/>
  <c r="O47"/>
  <c r="N47"/>
  <c r="M47"/>
  <c r="L47"/>
  <c r="K47"/>
  <c r="J47"/>
  <c r="I47"/>
  <c r="H47"/>
  <c r="G47"/>
  <c r="F47"/>
  <c r="E47"/>
  <c r="D47"/>
  <c r="C47"/>
  <c r="P46"/>
  <c r="O46"/>
  <c r="N46"/>
  <c r="M46"/>
  <c r="L46"/>
  <c r="K46"/>
  <c r="J46"/>
  <c r="I46"/>
  <c r="H46"/>
  <c r="G46"/>
  <c r="F46"/>
  <c r="E46"/>
  <c r="D46"/>
  <c r="C46"/>
  <c r="P45"/>
  <c r="O45"/>
  <c r="N45"/>
  <c r="M45"/>
  <c r="L45"/>
  <c r="K45"/>
  <c r="J45"/>
  <c r="I45"/>
  <c r="H45"/>
  <c r="G45"/>
  <c r="F45"/>
  <c r="E45"/>
  <c r="D45"/>
  <c r="C45"/>
  <c r="P44"/>
  <c r="P52" s="1"/>
  <c r="O44"/>
  <c r="O52" s="1"/>
  <c r="N44"/>
  <c r="N52" s="1"/>
  <c r="M44"/>
  <c r="M52" s="1"/>
  <c r="L44"/>
  <c r="L52" s="1"/>
  <c r="K44"/>
  <c r="K52" s="1"/>
  <c r="J44"/>
  <c r="J52" s="1"/>
  <c r="I44"/>
  <c r="I52" s="1"/>
  <c r="H44"/>
  <c r="H52" s="1"/>
  <c r="G44"/>
  <c r="G52" s="1"/>
  <c r="F44"/>
  <c r="F52" s="1"/>
  <c r="E44"/>
  <c r="E52" s="1"/>
  <c r="D44"/>
  <c r="C44"/>
  <c r="P43"/>
  <c r="P39"/>
  <c r="O39"/>
  <c r="N39"/>
  <c r="M39"/>
  <c r="L39"/>
  <c r="K39"/>
  <c r="J39"/>
  <c r="I39"/>
  <c r="H39"/>
  <c r="G39"/>
  <c r="F39"/>
  <c r="E39"/>
  <c r="D39"/>
  <c r="C39"/>
  <c r="P38"/>
  <c r="O38"/>
  <c r="N38"/>
  <c r="M38"/>
  <c r="L38"/>
  <c r="K38"/>
  <c r="J38"/>
  <c r="I38"/>
  <c r="H38"/>
  <c r="G38"/>
  <c r="F38"/>
  <c r="E38"/>
  <c r="D38"/>
  <c r="C38"/>
  <c r="P37"/>
  <c r="O37"/>
  <c r="N37"/>
  <c r="M37"/>
  <c r="L37"/>
  <c r="K37"/>
  <c r="J37"/>
  <c r="I37"/>
  <c r="H37"/>
  <c r="G37"/>
  <c r="F37"/>
  <c r="E37"/>
  <c r="D37"/>
  <c r="C37"/>
  <c r="W36"/>
  <c r="P36"/>
  <c r="O36"/>
  <c r="N36"/>
  <c r="M36"/>
  <c r="L36"/>
  <c r="K36"/>
  <c r="J36"/>
  <c r="I36"/>
  <c r="H36"/>
  <c r="G36"/>
  <c r="F36"/>
  <c r="E36"/>
  <c r="D36"/>
  <c r="C36"/>
  <c r="W35"/>
  <c r="P35"/>
  <c r="O35"/>
  <c r="N35"/>
  <c r="M35"/>
  <c r="L35"/>
  <c r="K35"/>
  <c r="J35"/>
  <c r="I35"/>
  <c r="H35"/>
  <c r="G35"/>
  <c r="F35"/>
  <c r="E35"/>
  <c r="D35"/>
  <c r="C35"/>
  <c r="W34"/>
  <c r="P34"/>
  <c r="O34"/>
  <c r="N34"/>
  <c r="M34"/>
  <c r="L34"/>
  <c r="K34"/>
  <c r="J34"/>
  <c r="I34"/>
  <c r="H34"/>
  <c r="G34"/>
  <c r="F34"/>
  <c r="E34"/>
  <c r="D34"/>
  <c r="C34"/>
  <c r="W33"/>
  <c r="P33"/>
  <c r="O33"/>
  <c r="N33"/>
  <c r="M33"/>
  <c r="L33"/>
  <c r="K33"/>
  <c r="J33"/>
  <c r="I33"/>
  <c r="H33"/>
  <c r="G33"/>
  <c r="F33"/>
  <c r="E33"/>
  <c r="D33"/>
  <c r="C33"/>
  <c r="W32"/>
  <c r="P32"/>
  <c r="O32"/>
  <c r="N32"/>
  <c r="M32"/>
  <c r="L32"/>
  <c r="K32"/>
  <c r="J32"/>
  <c r="I32"/>
  <c r="H32"/>
  <c r="G32"/>
  <c r="F32"/>
  <c r="E32"/>
  <c r="D32"/>
  <c r="C32"/>
  <c r="W31"/>
  <c r="P31"/>
  <c r="O31"/>
  <c r="O43" s="1"/>
  <c r="N31"/>
  <c r="W20" s="1"/>
  <c r="M31"/>
  <c r="M43" s="1"/>
  <c r="L31"/>
  <c r="W18" s="1"/>
  <c r="K31"/>
  <c r="K43" s="1"/>
  <c r="J31"/>
  <c r="W16" s="1"/>
  <c r="I31"/>
  <c r="I43" s="1"/>
  <c r="H31"/>
  <c r="W14" s="1"/>
  <c r="G31"/>
  <c r="G43" s="1"/>
  <c r="F31"/>
  <c r="W12" s="1"/>
  <c r="E31"/>
  <c r="E43" s="1"/>
  <c r="W30"/>
  <c r="W29"/>
  <c r="W28"/>
  <c r="W27"/>
  <c r="F27"/>
  <c r="W26"/>
  <c r="F26"/>
  <c r="W25"/>
  <c r="F25"/>
  <c r="F24"/>
  <c r="F23"/>
  <c r="W22"/>
  <c r="F22"/>
  <c r="W21"/>
  <c r="W19"/>
  <c r="W17"/>
  <c r="W15"/>
  <c r="W13"/>
  <c r="W11"/>
  <c r="D102" i="91"/>
  <c r="E102"/>
  <c r="F102"/>
  <c r="G102"/>
  <c r="H102"/>
  <c r="I102"/>
  <c r="J102"/>
  <c r="K102"/>
  <c r="L102"/>
  <c r="M102"/>
  <c r="N102"/>
  <c r="C102"/>
  <c r="D32"/>
  <c r="E32"/>
  <c r="F32"/>
  <c r="G32"/>
  <c r="H32"/>
  <c r="I32"/>
  <c r="J32"/>
  <c r="K32"/>
  <c r="L32"/>
  <c r="M32"/>
  <c r="N32"/>
  <c r="C32"/>
  <c r="Q133" i="131"/>
  <c r="P133"/>
  <c r="O133"/>
  <c r="N133"/>
  <c r="I133"/>
  <c r="H133"/>
  <c r="G133"/>
  <c r="F133"/>
  <c r="Q132"/>
  <c r="P132"/>
  <c r="O132"/>
  <c r="N132"/>
  <c r="I132"/>
  <c r="H132"/>
  <c r="G132"/>
  <c r="F132"/>
  <c r="Q131"/>
  <c r="P131"/>
  <c r="O131"/>
  <c r="N131"/>
  <c r="I131"/>
  <c r="H131"/>
  <c r="G131"/>
  <c r="F131"/>
  <c r="Q130"/>
  <c r="P130"/>
  <c r="O130"/>
  <c r="N130"/>
  <c r="I130"/>
  <c r="H130"/>
  <c r="G130"/>
  <c r="F130"/>
  <c r="Q129"/>
  <c r="P129"/>
  <c r="O129"/>
  <c r="N129"/>
  <c r="I129"/>
  <c r="H129"/>
  <c r="G129"/>
  <c r="F129"/>
  <c r="Q128"/>
  <c r="P128"/>
  <c r="O128"/>
  <c r="N128"/>
  <c r="I128"/>
  <c r="H128"/>
  <c r="G128"/>
  <c r="F128"/>
  <c r="Q127"/>
  <c r="P127"/>
  <c r="O127"/>
  <c r="N127"/>
  <c r="I127"/>
  <c r="H127"/>
  <c r="G127"/>
  <c r="F127"/>
  <c r="Q126"/>
  <c r="Q134" s="1"/>
  <c r="P40" s="1"/>
  <c r="P126"/>
  <c r="O126"/>
  <c r="N126"/>
  <c r="I126"/>
  <c r="I134" s="1"/>
  <c r="O40" s="1"/>
  <c r="H126"/>
  <c r="G126"/>
  <c r="F126"/>
  <c r="Q120"/>
  <c r="P120"/>
  <c r="O120"/>
  <c r="N120"/>
  <c r="L120"/>
  <c r="K120"/>
  <c r="I120"/>
  <c r="H120"/>
  <c r="G120"/>
  <c r="F120"/>
  <c r="D120"/>
  <c r="C120"/>
  <c r="Q119"/>
  <c r="P119"/>
  <c r="O119"/>
  <c r="N119"/>
  <c r="L119"/>
  <c r="K119"/>
  <c r="I119"/>
  <c r="H119"/>
  <c r="G119"/>
  <c r="F119"/>
  <c r="D119"/>
  <c r="C119"/>
  <c r="Q118"/>
  <c r="P118"/>
  <c r="O118"/>
  <c r="N118"/>
  <c r="L118"/>
  <c r="K118"/>
  <c r="I118"/>
  <c r="H118"/>
  <c r="G118"/>
  <c r="F118"/>
  <c r="D118"/>
  <c r="C118"/>
  <c r="Q117"/>
  <c r="P117"/>
  <c r="O117"/>
  <c r="N117"/>
  <c r="L117"/>
  <c r="K117"/>
  <c r="I117"/>
  <c r="H117"/>
  <c r="G117"/>
  <c r="F117"/>
  <c r="D117"/>
  <c r="C117"/>
  <c r="Q116"/>
  <c r="P116"/>
  <c r="O116"/>
  <c r="N116"/>
  <c r="L116"/>
  <c r="K116"/>
  <c r="I116"/>
  <c r="H116"/>
  <c r="G116"/>
  <c r="F116"/>
  <c r="D116"/>
  <c r="C116"/>
  <c r="Q115"/>
  <c r="P115"/>
  <c r="O115"/>
  <c r="N115"/>
  <c r="L115"/>
  <c r="K115"/>
  <c r="I115"/>
  <c r="H115"/>
  <c r="G115"/>
  <c r="F115"/>
  <c r="D115"/>
  <c r="C115"/>
  <c r="Q114"/>
  <c r="P114"/>
  <c r="O114"/>
  <c r="N114"/>
  <c r="L114"/>
  <c r="K114"/>
  <c r="I114"/>
  <c r="H114"/>
  <c r="G114"/>
  <c r="F114"/>
  <c r="D114"/>
  <c r="C114"/>
  <c r="Q113"/>
  <c r="Q121" s="1"/>
  <c r="N40" s="1"/>
  <c r="P113"/>
  <c r="O113"/>
  <c r="N113"/>
  <c r="L113"/>
  <c r="K113"/>
  <c r="I113"/>
  <c r="I121" s="1"/>
  <c r="M40" s="1"/>
  <c r="H113"/>
  <c r="G113"/>
  <c r="F113"/>
  <c r="D113"/>
  <c r="C113"/>
  <c r="Q107"/>
  <c r="P107"/>
  <c r="O107"/>
  <c r="N107"/>
  <c r="L107"/>
  <c r="K107"/>
  <c r="I107"/>
  <c r="H107"/>
  <c r="G107"/>
  <c r="F107"/>
  <c r="D107"/>
  <c r="C107"/>
  <c r="Q106"/>
  <c r="P106"/>
  <c r="O106"/>
  <c r="N106"/>
  <c r="L106"/>
  <c r="K106"/>
  <c r="I106"/>
  <c r="H106"/>
  <c r="G106"/>
  <c r="F106"/>
  <c r="D106"/>
  <c r="C106"/>
  <c r="Q105"/>
  <c r="P105"/>
  <c r="O105"/>
  <c r="N105"/>
  <c r="L105"/>
  <c r="K105"/>
  <c r="I105"/>
  <c r="H105"/>
  <c r="G105"/>
  <c r="F105"/>
  <c r="D105"/>
  <c r="C105"/>
  <c r="Q104"/>
  <c r="P104"/>
  <c r="O104"/>
  <c r="N104"/>
  <c r="L104"/>
  <c r="K104"/>
  <c r="I104"/>
  <c r="H104"/>
  <c r="G104"/>
  <c r="F104"/>
  <c r="D104"/>
  <c r="C104"/>
  <c r="Q103"/>
  <c r="P103"/>
  <c r="O103"/>
  <c r="N103"/>
  <c r="L103"/>
  <c r="K103"/>
  <c r="I103"/>
  <c r="H103"/>
  <c r="G103"/>
  <c r="F103"/>
  <c r="D103"/>
  <c r="C103"/>
  <c r="Q102"/>
  <c r="P102"/>
  <c r="O102"/>
  <c r="N102"/>
  <c r="L102"/>
  <c r="K102"/>
  <c r="I102"/>
  <c r="H102"/>
  <c r="G102"/>
  <c r="F102"/>
  <c r="D102"/>
  <c r="C102"/>
  <c r="Q101"/>
  <c r="P101"/>
  <c r="O101"/>
  <c r="N101"/>
  <c r="L101"/>
  <c r="K101"/>
  <c r="I101"/>
  <c r="H101"/>
  <c r="G101"/>
  <c r="F101"/>
  <c r="D101"/>
  <c r="C101"/>
  <c r="Q100"/>
  <c r="Q108" s="1"/>
  <c r="L40" s="1"/>
  <c r="P100"/>
  <c r="O100"/>
  <c r="N100"/>
  <c r="L100"/>
  <c r="K100"/>
  <c r="I100"/>
  <c r="I108" s="1"/>
  <c r="K40" s="1"/>
  <c r="H100"/>
  <c r="G100"/>
  <c r="F100"/>
  <c r="D100"/>
  <c r="C100"/>
  <c r="Q94"/>
  <c r="P94"/>
  <c r="O94"/>
  <c r="N94"/>
  <c r="L94"/>
  <c r="K94"/>
  <c r="I94"/>
  <c r="H94"/>
  <c r="G94"/>
  <c r="F94"/>
  <c r="D94"/>
  <c r="C94"/>
  <c r="Q93"/>
  <c r="P93"/>
  <c r="O93"/>
  <c r="N93"/>
  <c r="L93"/>
  <c r="K93"/>
  <c r="I93"/>
  <c r="H93"/>
  <c r="G93"/>
  <c r="F93"/>
  <c r="D93"/>
  <c r="C93"/>
  <c r="Q92"/>
  <c r="P92"/>
  <c r="O92"/>
  <c r="N92"/>
  <c r="L92"/>
  <c r="K92"/>
  <c r="I92"/>
  <c r="H92"/>
  <c r="G92"/>
  <c r="F92"/>
  <c r="D92"/>
  <c r="C92"/>
  <c r="Q91"/>
  <c r="P91"/>
  <c r="O91"/>
  <c r="N91"/>
  <c r="L91"/>
  <c r="K91"/>
  <c r="I91"/>
  <c r="H91"/>
  <c r="G91"/>
  <c r="F91"/>
  <c r="D91"/>
  <c r="C91"/>
  <c r="Q90"/>
  <c r="P90"/>
  <c r="O90"/>
  <c r="N90"/>
  <c r="L90"/>
  <c r="K90"/>
  <c r="I90"/>
  <c r="H90"/>
  <c r="G90"/>
  <c r="F90"/>
  <c r="D90"/>
  <c r="C90"/>
  <c r="Q89"/>
  <c r="P89"/>
  <c r="O89"/>
  <c r="N89"/>
  <c r="L89"/>
  <c r="K89"/>
  <c r="I89"/>
  <c r="H89"/>
  <c r="G89"/>
  <c r="F89"/>
  <c r="D89"/>
  <c r="C89"/>
  <c r="Q88"/>
  <c r="P88"/>
  <c r="O88"/>
  <c r="N88"/>
  <c r="L88"/>
  <c r="K88"/>
  <c r="I88"/>
  <c r="H88"/>
  <c r="G88"/>
  <c r="F88"/>
  <c r="D88"/>
  <c r="C88"/>
  <c r="Q87"/>
  <c r="Q95" s="1"/>
  <c r="J40" s="1"/>
  <c r="P87"/>
  <c r="O87"/>
  <c r="N87"/>
  <c r="L87"/>
  <c r="K87"/>
  <c r="I87"/>
  <c r="I95" s="1"/>
  <c r="I40" s="1"/>
  <c r="H87"/>
  <c r="G87"/>
  <c r="F87"/>
  <c r="D87"/>
  <c r="C87"/>
  <c r="Q81"/>
  <c r="P81"/>
  <c r="O81"/>
  <c r="N81"/>
  <c r="L81"/>
  <c r="K81"/>
  <c r="I81"/>
  <c r="H81"/>
  <c r="G81"/>
  <c r="F81"/>
  <c r="D81"/>
  <c r="L133" s="1"/>
  <c r="C81"/>
  <c r="K133" s="1"/>
  <c r="Q80"/>
  <c r="P80"/>
  <c r="O80"/>
  <c r="N80"/>
  <c r="L80"/>
  <c r="K80"/>
  <c r="I80"/>
  <c r="H80"/>
  <c r="G80"/>
  <c r="F80"/>
  <c r="D80"/>
  <c r="L132" s="1"/>
  <c r="C80"/>
  <c r="K132" s="1"/>
  <c r="Q79"/>
  <c r="P79"/>
  <c r="O79"/>
  <c r="N79"/>
  <c r="L79"/>
  <c r="K79"/>
  <c r="I79"/>
  <c r="H79"/>
  <c r="G79"/>
  <c r="F79"/>
  <c r="D79"/>
  <c r="L131" s="1"/>
  <c r="C79"/>
  <c r="K131" s="1"/>
  <c r="Q78"/>
  <c r="P78"/>
  <c r="O78"/>
  <c r="N78"/>
  <c r="L78"/>
  <c r="K78"/>
  <c r="I78"/>
  <c r="H78"/>
  <c r="G78"/>
  <c r="F78"/>
  <c r="D78"/>
  <c r="L130" s="1"/>
  <c r="C78"/>
  <c r="K130" s="1"/>
  <c r="Q77"/>
  <c r="P77"/>
  <c r="O77"/>
  <c r="N77"/>
  <c r="L77"/>
  <c r="K77"/>
  <c r="I77"/>
  <c r="H77"/>
  <c r="G77"/>
  <c r="F77"/>
  <c r="D77"/>
  <c r="L129" s="1"/>
  <c r="C77"/>
  <c r="K129" s="1"/>
  <c r="Q76"/>
  <c r="P76"/>
  <c r="O76"/>
  <c r="N76"/>
  <c r="L76"/>
  <c r="K76"/>
  <c r="I76"/>
  <c r="H76"/>
  <c r="G76"/>
  <c r="F76"/>
  <c r="D76"/>
  <c r="L128" s="1"/>
  <c r="C76"/>
  <c r="K128" s="1"/>
  <c r="Q75"/>
  <c r="P75"/>
  <c r="O75"/>
  <c r="N75"/>
  <c r="L75"/>
  <c r="K75"/>
  <c r="I75"/>
  <c r="H75"/>
  <c r="G75"/>
  <c r="F75"/>
  <c r="D75"/>
  <c r="L127" s="1"/>
  <c r="C75"/>
  <c r="K127" s="1"/>
  <c r="Q74"/>
  <c r="Q82" s="1"/>
  <c r="H40" s="1"/>
  <c r="P74"/>
  <c r="O74"/>
  <c r="N74"/>
  <c r="L74"/>
  <c r="K74"/>
  <c r="I74"/>
  <c r="I82" s="1"/>
  <c r="G40" s="1"/>
  <c r="H74"/>
  <c r="G74"/>
  <c r="F74"/>
  <c r="D74"/>
  <c r="L126" s="1"/>
  <c r="C74"/>
  <c r="K126" s="1"/>
  <c r="Q68"/>
  <c r="P68"/>
  <c r="O68"/>
  <c r="N68"/>
  <c r="L68"/>
  <c r="D133" s="1"/>
  <c r="K68"/>
  <c r="C133" s="1"/>
  <c r="I68"/>
  <c r="H68"/>
  <c r="G68"/>
  <c r="F68"/>
  <c r="D68"/>
  <c r="C68"/>
  <c r="Q67"/>
  <c r="P67"/>
  <c r="O67"/>
  <c r="N67"/>
  <c r="L67"/>
  <c r="D132" s="1"/>
  <c r="K67"/>
  <c r="C132" s="1"/>
  <c r="I67"/>
  <c r="H67"/>
  <c r="G67"/>
  <c r="F67"/>
  <c r="D67"/>
  <c r="C67"/>
  <c r="Q66"/>
  <c r="P66"/>
  <c r="O66"/>
  <c r="N66"/>
  <c r="L66"/>
  <c r="D131" s="1"/>
  <c r="K66"/>
  <c r="C131" s="1"/>
  <c r="I66"/>
  <c r="H66"/>
  <c r="G66"/>
  <c r="F66"/>
  <c r="D66"/>
  <c r="C66"/>
  <c r="Q65"/>
  <c r="P65"/>
  <c r="O65"/>
  <c r="N65"/>
  <c r="L65"/>
  <c r="D130" s="1"/>
  <c r="K65"/>
  <c r="C130" s="1"/>
  <c r="I65"/>
  <c r="H65"/>
  <c r="G65"/>
  <c r="F65"/>
  <c r="D65"/>
  <c r="C65"/>
  <c r="Q64"/>
  <c r="P64"/>
  <c r="O64"/>
  <c r="N64"/>
  <c r="L64"/>
  <c r="D129" s="1"/>
  <c r="K64"/>
  <c r="C129" s="1"/>
  <c r="I64"/>
  <c r="H64"/>
  <c r="G64"/>
  <c r="F64"/>
  <c r="D64"/>
  <c r="C64"/>
  <c r="Q63"/>
  <c r="P63"/>
  <c r="O63"/>
  <c r="N63"/>
  <c r="L63"/>
  <c r="D128" s="1"/>
  <c r="K63"/>
  <c r="C128" s="1"/>
  <c r="I63"/>
  <c r="H63"/>
  <c r="G63"/>
  <c r="F63"/>
  <c r="D63"/>
  <c r="C63"/>
  <c r="Q62"/>
  <c r="P62"/>
  <c r="O62"/>
  <c r="N62"/>
  <c r="L62"/>
  <c r="D127" s="1"/>
  <c r="K62"/>
  <c r="C127" s="1"/>
  <c r="I62"/>
  <c r="H62"/>
  <c r="G62"/>
  <c r="F62"/>
  <c r="D62"/>
  <c r="C62"/>
  <c r="Q61"/>
  <c r="Q69" s="1"/>
  <c r="F40" s="1"/>
  <c r="P61"/>
  <c r="O61"/>
  <c r="N61"/>
  <c r="L61"/>
  <c r="D126" s="1"/>
  <c r="K61"/>
  <c r="C126" s="1"/>
  <c r="I61"/>
  <c r="I69" s="1"/>
  <c r="E40" s="1"/>
  <c r="H61"/>
  <c r="G61"/>
  <c r="F61"/>
  <c r="D61"/>
  <c r="C61"/>
  <c r="P51"/>
  <c r="O51"/>
  <c r="N51"/>
  <c r="M51"/>
  <c r="L51"/>
  <c r="K51"/>
  <c r="J51"/>
  <c r="I51"/>
  <c r="H51"/>
  <c r="G51"/>
  <c r="F51"/>
  <c r="E51"/>
  <c r="D51"/>
  <c r="C51"/>
  <c r="P50"/>
  <c r="O50"/>
  <c r="N50"/>
  <c r="M50"/>
  <c r="L50"/>
  <c r="K50"/>
  <c r="J50"/>
  <c r="I50"/>
  <c r="H50"/>
  <c r="G50"/>
  <c r="F50"/>
  <c r="E50"/>
  <c r="D50"/>
  <c r="C50"/>
  <c r="P49"/>
  <c r="O49"/>
  <c r="N49"/>
  <c r="M49"/>
  <c r="L49"/>
  <c r="K49"/>
  <c r="J49"/>
  <c r="I49"/>
  <c r="H49"/>
  <c r="G49"/>
  <c r="F49"/>
  <c r="E49"/>
  <c r="D49"/>
  <c r="C49"/>
  <c r="P48"/>
  <c r="O48"/>
  <c r="N48"/>
  <c r="M48"/>
  <c r="L48"/>
  <c r="K48"/>
  <c r="J48"/>
  <c r="I48"/>
  <c r="H48"/>
  <c r="G48"/>
  <c r="F48"/>
  <c r="E48"/>
  <c r="D48"/>
  <c r="C48"/>
  <c r="P47"/>
  <c r="O47"/>
  <c r="N47"/>
  <c r="M47"/>
  <c r="L47"/>
  <c r="K47"/>
  <c r="J47"/>
  <c r="I47"/>
  <c r="H47"/>
  <c r="G47"/>
  <c r="F47"/>
  <c r="E47"/>
  <c r="D47"/>
  <c r="C47"/>
  <c r="P46"/>
  <c r="O46"/>
  <c r="N46"/>
  <c r="M46"/>
  <c r="L46"/>
  <c r="K46"/>
  <c r="J46"/>
  <c r="I46"/>
  <c r="H46"/>
  <c r="G46"/>
  <c r="F46"/>
  <c r="E46"/>
  <c r="D46"/>
  <c r="C46"/>
  <c r="P45"/>
  <c r="O45"/>
  <c r="N45"/>
  <c r="M45"/>
  <c r="L45"/>
  <c r="K45"/>
  <c r="J45"/>
  <c r="I45"/>
  <c r="H45"/>
  <c r="G45"/>
  <c r="F45"/>
  <c r="E45"/>
  <c r="D45"/>
  <c r="C45"/>
  <c r="P44"/>
  <c r="P52" s="1"/>
  <c r="O44"/>
  <c r="O52" s="1"/>
  <c r="N44"/>
  <c r="N52" s="1"/>
  <c r="M44"/>
  <c r="M52" s="1"/>
  <c r="L44"/>
  <c r="L52" s="1"/>
  <c r="K44"/>
  <c r="K52" s="1"/>
  <c r="J44"/>
  <c r="J52" s="1"/>
  <c r="I44"/>
  <c r="I52" s="1"/>
  <c r="H44"/>
  <c r="H52" s="1"/>
  <c r="G44"/>
  <c r="G52" s="1"/>
  <c r="F44"/>
  <c r="F52" s="1"/>
  <c r="E44"/>
  <c r="E52" s="1"/>
  <c r="D44"/>
  <c r="C44"/>
  <c r="P43"/>
  <c r="P39"/>
  <c r="O39"/>
  <c r="N39"/>
  <c r="M39"/>
  <c r="L39"/>
  <c r="K39"/>
  <c r="J39"/>
  <c r="I39"/>
  <c r="H39"/>
  <c r="G39"/>
  <c r="F39"/>
  <c r="E39"/>
  <c r="D39"/>
  <c r="C39"/>
  <c r="P38"/>
  <c r="O38"/>
  <c r="N38"/>
  <c r="M38"/>
  <c r="L38"/>
  <c r="K38"/>
  <c r="J38"/>
  <c r="I38"/>
  <c r="H38"/>
  <c r="G38"/>
  <c r="F38"/>
  <c r="E38"/>
  <c r="D38"/>
  <c r="C38"/>
  <c r="P37"/>
  <c r="O37"/>
  <c r="N37"/>
  <c r="M37"/>
  <c r="L37"/>
  <c r="K37"/>
  <c r="J37"/>
  <c r="I37"/>
  <c r="H37"/>
  <c r="G37"/>
  <c r="F37"/>
  <c r="E37"/>
  <c r="D37"/>
  <c r="C37"/>
  <c r="W36"/>
  <c r="P36"/>
  <c r="O36"/>
  <c r="N36"/>
  <c r="M36"/>
  <c r="L36"/>
  <c r="K36"/>
  <c r="J36"/>
  <c r="I36"/>
  <c r="H36"/>
  <c r="G36"/>
  <c r="F36"/>
  <c r="E36"/>
  <c r="D36"/>
  <c r="C36"/>
  <c r="W35"/>
  <c r="P35"/>
  <c r="O35"/>
  <c r="N35"/>
  <c r="M35"/>
  <c r="L35"/>
  <c r="K35"/>
  <c r="J35"/>
  <c r="I35"/>
  <c r="H35"/>
  <c r="G35"/>
  <c r="F35"/>
  <c r="E35"/>
  <c r="D35"/>
  <c r="C35"/>
  <c r="W34"/>
  <c r="P34"/>
  <c r="O34"/>
  <c r="N34"/>
  <c r="M34"/>
  <c r="L34"/>
  <c r="K34"/>
  <c r="J34"/>
  <c r="I34"/>
  <c r="H34"/>
  <c r="G34"/>
  <c r="F34"/>
  <c r="E34"/>
  <c r="D34"/>
  <c r="C34"/>
  <c r="W33"/>
  <c r="P33"/>
  <c r="O33"/>
  <c r="N33"/>
  <c r="M33"/>
  <c r="L33"/>
  <c r="K33"/>
  <c r="J33"/>
  <c r="I33"/>
  <c r="H33"/>
  <c r="G33"/>
  <c r="F33"/>
  <c r="E33"/>
  <c r="D33"/>
  <c r="C33"/>
  <c r="W32"/>
  <c r="P32"/>
  <c r="O32"/>
  <c r="N32"/>
  <c r="M32"/>
  <c r="L32"/>
  <c r="K32"/>
  <c r="J32"/>
  <c r="I32"/>
  <c r="H32"/>
  <c r="G32"/>
  <c r="F32"/>
  <c r="E32"/>
  <c r="D32"/>
  <c r="C32"/>
  <c r="W31"/>
  <c r="P31"/>
  <c r="O31"/>
  <c r="O43" s="1"/>
  <c r="N31"/>
  <c r="W20" s="1"/>
  <c r="M31"/>
  <c r="M43" s="1"/>
  <c r="L31"/>
  <c r="W18" s="1"/>
  <c r="K31"/>
  <c r="K43" s="1"/>
  <c r="J31"/>
  <c r="W16" s="1"/>
  <c r="I31"/>
  <c r="I43" s="1"/>
  <c r="H31"/>
  <c r="W14" s="1"/>
  <c r="G31"/>
  <c r="G43" s="1"/>
  <c r="F31"/>
  <c r="W12" s="1"/>
  <c r="E31"/>
  <c r="E43" s="1"/>
  <c r="W30"/>
  <c r="W29"/>
  <c r="W28"/>
  <c r="W27"/>
  <c r="F27"/>
  <c r="W26"/>
  <c r="F26"/>
  <c r="W25"/>
  <c r="F25"/>
  <c r="F24"/>
  <c r="F23"/>
  <c r="W22"/>
  <c r="F22"/>
  <c r="W21"/>
  <c r="W19"/>
  <c r="W17"/>
  <c r="W15"/>
  <c r="W13"/>
  <c r="W11"/>
  <c r="D101" i="91"/>
  <c r="E101"/>
  <c r="F101"/>
  <c r="G101"/>
  <c r="H101"/>
  <c r="I101"/>
  <c r="J101"/>
  <c r="K101"/>
  <c r="L101"/>
  <c r="M101"/>
  <c r="N101"/>
  <c r="C101"/>
  <c r="D31"/>
  <c r="E31"/>
  <c r="F31"/>
  <c r="G31"/>
  <c r="H31"/>
  <c r="I31"/>
  <c r="J31"/>
  <c r="K31"/>
  <c r="L31"/>
  <c r="M31"/>
  <c r="N31"/>
  <c r="C31"/>
  <c r="Q133" i="129"/>
  <c r="P133"/>
  <c r="O133"/>
  <c r="N133"/>
  <c r="I133"/>
  <c r="H133"/>
  <c r="G133"/>
  <c r="F133"/>
  <c r="Q132"/>
  <c r="P132"/>
  <c r="O132"/>
  <c r="N132"/>
  <c r="I132"/>
  <c r="H132"/>
  <c r="G132"/>
  <c r="F132"/>
  <c r="Q131"/>
  <c r="P131"/>
  <c r="O131"/>
  <c r="N131"/>
  <c r="I131"/>
  <c r="H131"/>
  <c r="G131"/>
  <c r="F131"/>
  <c r="Q130"/>
  <c r="P130"/>
  <c r="O130"/>
  <c r="N130"/>
  <c r="I130"/>
  <c r="H130"/>
  <c r="G130"/>
  <c r="F130"/>
  <c r="Q129"/>
  <c r="P129"/>
  <c r="O129"/>
  <c r="N129"/>
  <c r="I129"/>
  <c r="H129"/>
  <c r="G129"/>
  <c r="F129"/>
  <c r="Q128"/>
  <c r="P128"/>
  <c r="O128"/>
  <c r="N128"/>
  <c r="I128"/>
  <c r="H128"/>
  <c r="G128"/>
  <c r="F128"/>
  <c r="Q127"/>
  <c r="P127"/>
  <c r="O127"/>
  <c r="N127"/>
  <c r="I127"/>
  <c r="H127"/>
  <c r="G127"/>
  <c r="F127"/>
  <c r="Q126"/>
  <c r="Q134" s="1"/>
  <c r="P40" s="1"/>
  <c r="P126"/>
  <c r="O126"/>
  <c r="N126"/>
  <c r="I126"/>
  <c r="I134" s="1"/>
  <c r="O40" s="1"/>
  <c r="H126"/>
  <c r="G126"/>
  <c r="F126"/>
  <c r="Q120"/>
  <c r="P120"/>
  <c r="O120"/>
  <c r="N120"/>
  <c r="L120"/>
  <c r="K120"/>
  <c r="I120"/>
  <c r="H120"/>
  <c r="G120"/>
  <c r="F120"/>
  <c r="D120"/>
  <c r="C120"/>
  <c r="Q119"/>
  <c r="P119"/>
  <c r="O119"/>
  <c r="N119"/>
  <c r="L119"/>
  <c r="K119"/>
  <c r="I119"/>
  <c r="H119"/>
  <c r="G119"/>
  <c r="F119"/>
  <c r="D119"/>
  <c r="C119"/>
  <c r="Q118"/>
  <c r="P118"/>
  <c r="O118"/>
  <c r="N118"/>
  <c r="L118"/>
  <c r="K118"/>
  <c r="I118"/>
  <c r="H118"/>
  <c r="G118"/>
  <c r="F118"/>
  <c r="D118"/>
  <c r="C118"/>
  <c r="Q117"/>
  <c r="P117"/>
  <c r="O117"/>
  <c r="N117"/>
  <c r="L117"/>
  <c r="K117"/>
  <c r="I117"/>
  <c r="H117"/>
  <c r="G117"/>
  <c r="F117"/>
  <c r="D117"/>
  <c r="C117"/>
  <c r="Q116"/>
  <c r="P116"/>
  <c r="O116"/>
  <c r="N116"/>
  <c r="L116"/>
  <c r="K116"/>
  <c r="I116"/>
  <c r="H116"/>
  <c r="G116"/>
  <c r="F116"/>
  <c r="D116"/>
  <c r="C116"/>
  <c r="Q115"/>
  <c r="P115"/>
  <c r="O115"/>
  <c r="N115"/>
  <c r="L115"/>
  <c r="K115"/>
  <c r="I115"/>
  <c r="H115"/>
  <c r="G115"/>
  <c r="F115"/>
  <c r="D115"/>
  <c r="C115"/>
  <c r="Q114"/>
  <c r="P114"/>
  <c r="O114"/>
  <c r="N114"/>
  <c r="L114"/>
  <c r="K114"/>
  <c r="I114"/>
  <c r="H114"/>
  <c r="G114"/>
  <c r="F114"/>
  <c r="D114"/>
  <c r="C114"/>
  <c r="Q113"/>
  <c r="Q121" s="1"/>
  <c r="N40" s="1"/>
  <c r="P113"/>
  <c r="O113"/>
  <c r="N113"/>
  <c r="L113"/>
  <c r="K113"/>
  <c r="I113"/>
  <c r="I121" s="1"/>
  <c r="M40" s="1"/>
  <c r="H113"/>
  <c r="G113"/>
  <c r="F113"/>
  <c r="D113"/>
  <c r="C113"/>
  <c r="Q107"/>
  <c r="P107"/>
  <c r="O107"/>
  <c r="N107"/>
  <c r="L107"/>
  <c r="K107"/>
  <c r="I107"/>
  <c r="H107"/>
  <c r="G107"/>
  <c r="F107"/>
  <c r="D107"/>
  <c r="C107"/>
  <c r="Q106"/>
  <c r="P106"/>
  <c r="O106"/>
  <c r="N106"/>
  <c r="L106"/>
  <c r="K106"/>
  <c r="I106"/>
  <c r="H106"/>
  <c r="G106"/>
  <c r="F106"/>
  <c r="D106"/>
  <c r="C106"/>
  <c r="Q105"/>
  <c r="P105"/>
  <c r="O105"/>
  <c r="N105"/>
  <c r="L105"/>
  <c r="K105"/>
  <c r="I105"/>
  <c r="H105"/>
  <c r="G105"/>
  <c r="F105"/>
  <c r="D105"/>
  <c r="C105"/>
  <c r="Q104"/>
  <c r="P104"/>
  <c r="O104"/>
  <c r="N104"/>
  <c r="L104"/>
  <c r="K104"/>
  <c r="I104"/>
  <c r="H104"/>
  <c r="G104"/>
  <c r="F104"/>
  <c r="D104"/>
  <c r="C104"/>
  <c r="Q103"/>
  <c r="P103"/>
  <c r="O103"/>
  <c r="N103"/>
  <c r="L103"/>
  <c r="K103"/>
  <c r="I103"/>
  <c r="H103"/>
  <c r="G103"/>
  <c r="F103"/>
  <c r="D103"/>
  <c r="C103"/>
  <c r="Q102"/>
  <c r="P102"/>
  <c r="O102"/>
  <c r="N102"/>
  <c r="L102"/>
  <c r="K102"/>
  <c r="I102"/>
  <c r="H102"/>
  <c r="G102"/>
  <c r="F102"/>
  <c r="D102"/>
  <c r="C102"/>
  <c r="Q101"/>
  <c r="P101"/>
  <c r="O101"/>
  <c r="N101"/>
  <c r="L101"/>
  <c r="K101"/>
  <c r="I101"/>
  <c r="H101"/>
  <c r="G101"/>
  <c r="F101"/>
  <c r="D101"/>
  <c r="C101"/>
  <c r="Q100"/>
  <c r="Q108" s="1"/>
  <c r="L40" s="1"/>
  <c r="P100"/>
  <c r="O100"/>
  <c r="N100"/>
  <c r="L100"/>
  <c r="K100"/>
  <c r="I100"/>
  <c r="I108" s="1"/>
  <c r="K40" s="1"/>
  <c r="H100"/>
  <c r="G100"/>
  <c r="F100"/>
  <c r="D100"/>
  <c r="C100"/>
  <c r="Q94"/>
  <c r="P94"/>
  <c r="O94"/>
  <c r="N94"/>
  <c r="L94"/>
  <c r="K94"/>
  <c r="I94"/>
  <c r="H94"/>
  <c r="G94"/>
  <c r="F94"/>
  <c r="D94"/>
  <c r="C94"/>
  <c r="Q93"/>
  <c r="P93"/>
  <c r="O93"/>
  <c r="N93"/>
  <c r="L93"/>
  <c r="K93"/>
  <c r="I93"/>
  <c r="H93"/>
  <c r="G93"/>
  <c r="F93"/>
  <c r="D93"/>
  <c r="C93"/>
  <c r="Q92"/>
  <c r="P92"/>
  <c r="O92"/>
  <c r="N92"/>
  <c r="L92"/>
  <c r="K92"/>
  <c r="I92"/>
  <c r="H92"/>
  <c r="G92"/>
  <c r="F92"/>
  <c r="D92"/>
  <c r="C92"/>
  <c r="Q91"/>
  <c r="P91"/>
  <c r="O91"/>
  <c r="N91"/>
  <c r="L91"/>
  <c r="K91"/>
  <c r="I91"/>
  <c r="H91"/>
  <c r="G91"/>
  <c r="F91"/>
  <c r="D91"/>
  <c r="C91"/>
  <c r="Q90"/>
  <c r="P90"/>
  <c r="O90"/>
  <c r="N90"/>
  <c r="L90"/>
  <c r="K90"/>
  <c r="I90"/>
  <c r="H90"/>
  <c r="G90"/>
  <c r="F90"/>
  <c r="D90"/>
  <c r="C90"/>
  <c r="Q89"/>
  <c r="P89"/>
  <c r="O89"/>
  <c r="N89"/>
  <c r="L89"/>
  <c r="K89"/>
  <c r="I89"/>
  <c r="H89"/>
  <c r="G89"/>
  <c r="F89"/>
  <c r="D89"/>
  <c r="C89"/>
  <c r="Q88"/>
  <c r="P88"/>
  <c r="O88"/>
  <c r="N88"/>
  <c r="L88"/>
  <c r="K88"/>
  <c r="I88"/>
  <c r="H88"/>
  <c r="G88"/>
  <c r="F88"/>
  <c r="D88"/>
  <c r="C88"/>
  <c r="Q87"/>
  <c r="Q95" s="1"/>
  <c r="J40" s="1"/>
  <c r="P87"/>
  <c r="O87"/>
  <c r="N87"/>
  <c r="L87"/>
  <c r="K87"/>
  <c r="I87"/>
  <c r="I95" s="1"/>
  <c r="I40" s="1"/>
  <c r="H87"/>
  <c r="G87"/>
  <c r="F87"/>
  <c r="D87"/>
  <c r="C87"/>
  <c r="Q81"/>
  <c r="P81"/>
  <c r="O81"/>
  <c r="N81"/>
  <c r="L81"/>
  <c r="K81"/>
  <c r="I81"/>
  <c r="H81"/>
  <c r="G81"/>
  <c r="F81"/>
  <c r="D81"/>
  <c r="L133" s="1"/>
  <c r="C81"/>
  <c r="K133" s="1"/>
  <c r="Q80"/>
  <c r="P80"/>
  <c r="O80"/>
  <c r="N80"/>
  <c r="L80"/>
  <c r="K80"/>
  <c r="I80"/>
  <c r="H80"/>
  <c r="G80"/>
  <c r="F80"/>
  <c r="D80"/>
  <c r="L132" s="1"/>
  <c r="C80"/>
  <c r="K132" s="1"/>
  <c r="Q79"/>
  <c r="P79"/>
  <c r="O79"/>
  <c r="N79"/>
  <c r="L79"/>
  <c r="K79"/>
  <c r="I79"/>
  <c r="H79"/>
  <c r="G79"/>
  <c r="F79"/>
  <c r="D79"/>
  <c r="L131" s="1"/>
  <c r="C79"/>
  <c r="K131" s="1"/>
  <c r="Q78"/>
  <c r="P78"/>
  <c r="O78"/>
  <c r="N78"/>
  <c r="L78"/>
  <c r="K78"/>
  <c r="I78"/>
  <c r="H78"/>
  <c r="G78"/>
  <c r="F78"/>
  <c r="D78"/>
  <c r="L130" s="1"/>
  <c r="C78"/>
  <c r="K130" s="1"/>
  <c r="Q77"/>
  <c r="P77"/>
  <c r="O77"/>
  <c r="N77"/>
  <c r="L77"/>
  <c r="K77"/>
  <c r="I77"/>
  <c r="H77"/>
  <c r="G77"/>
  <c r="F77"/>
  <c r="D77"/>
  <c r="L129" s="1"/>
  <c r="C77"/>
  <c r="K129" s="1"/>
  <c r="Q76"/>
  <c r="P76"/>
  <c r="O76"/>
  <c r="N76"/>
  <c r="L76"/>
  <c r="K76"/>
  <c r="I76"/>
  <c r="H76"/>
  <c r="G76"/>
  <c r="F76"/>
  <c r="D76"/>
  <c r="L128" s="1"/>
  <c r="C76"/>
  <c r="K128" s="1"/>
  <c r="Q75"/>
  <c r="P75"/>
  <c r="O75"/>
  <c r="N75"/>
  <c r="L75"/>
  <c r="K75"/>
  <c r="I75"/>
  <c r="H75"/>
  <c r="G75"/>
  <c r="F75"/>
  <c r="D75"/>
  <c r="L127" s="1"/>
  <c r="C75"/>
  <c r="K127" s="1"/>
  <c r="Q74"/>
  <c r="Q82" s="1"/>
  <c r="H40" s="1"/>
  <c r="P74"/>
  <c r="O74"/>
  <c r="N74"/>
  <c r="L74"/>
  <c r="K74"/>
  <c r="I74"/>
  <c r="I82" s="1"/>
  <c r="G40" s="1"/>
  <c r="H74"/>
  <c r="G74"/>
  <c r="F74"/>
  <c r="D74"/>
  <c r="L126" s="1"/>
  <c r="C74"/>
  <c r="K126" s="1"/>
  <c r="Q68"/>
  <c r="P68"/>
  <c r="O68"/>
  <c r="N68"/>
  <c r="L68"/>
  <c r="D133" s="1"/>
  <c r="K68"/>
  <c r="C133" s="1"/>
  <c r="I68"/>
  <c r="H68"/>
  <c r="G68"/>
  <c r="F68"/>
  <c r="D68"/>
  <c r="C68"/>
  <c r="Q67"/>
  <c r="P67"/>
  <c r="O67"/>
  <c r="N67"/>
  <c r="L67"/>
  <c r="D132" s="1"/>
  <c r="K67"/>
  <c r="C132" s="1"/>
  <c r="I67"/>
  <c r="H67"/>
  <c r="G67"/>
  <c r="F67"/>
  <c r="D67"/>
  <c r="C67"/>
  <c r="Q66"/>
  <c r="P66"/>
  <c r="O66"/>
  <c r="N66"/>
  <c r="L66"/>
  <c r="D131" s="1"/>
  <c r="K66"/>
  <c r="C131" s="1"/>
  <c r="I66"/>
  <c r="H66"/>
  <c r="G66"/>
  <c r="F66"/>
  <c r="D66"/>
  <c r="C66"/>
  <c r="Q65"/>
  <c r="P65"/>
  <c r="O65"/>
  <c r="N65"/>
  <c r="L65"/>
  <c r="D130" s="1"/>
  <c r="K65"/>
  <c r="C130" s="1"/>
  <c r="I65"/>
  <c r="H65"/>
  <c r="G65"/>
  <c r="F65"/>
  <c r="D65"/>
  <c r="C65"/>
  <c r="Q64"/>
  <c r="P64"/>
  <c r="O64"/>
  <c r="N64"/>
  <c r="L64"/>
  <c r="D129" s="1"/>
  <c r="K64"/>
  <c r="C129" s="1"/>
  <c r="I64"/>
  <c r="H64"/>
  <c r="G64"/>
  <c r="F64"/>
  <c r="D64"/>
  <c r="C64"/>
  <c r="Q63"/>
  <c r="P63"/>
  <c r="O63"/>
  <c r="N63"/>
  <c r="L63"/>
  <c r="D128" s="1"/>
  <c r="K63"/>
  <c r="C128" s="1"/>
  <c r="I63"/>
  <c r="H63"/>
  <c r="G63"/>
  <c r="F63"/>
  <c r="D63"/>
  <c r="C63"/>
  <c r="Q62"/>
  <c r="P62"/>
  <c r="O62"/>
  <c r="N62"/>
  <c r="L62"/>
  <c r="D127" s="1"/>
  <c r="K62"/>
  <c r="C127" s="1"/>
  <c r="I62"/>
  <c r="H62"/>
  <c r="G62"/>
  <c r="F62"/>
  <c r="D62"/>
  <c r="C62"/>
  <c r="Q61"/>
  <c r="Q69" s="1"/>
  <c r="F40" s="1"/>
  <c r="P61"/>
  <c r="O61"/>
  <c r="N61"/>
  <c r="L61"/>
  <c r="D126" s="1"/>
  <c r="K61"/>
  <c r="C126" s="1"/>
  <c r="I61"/>
  <c r="I69" s="1"/>
  <c r="E40" s="1"/>
  <c r="H61"/>
  <c r="G61"/>
  <c r="F61"/>
  <c r="D61"/>
  <c r="C61"/>
  <c r="P51"/>
  <c r="O51"/>
  <c r="N51"/>
  <c r="M51"/>
  <c r="L51"/>
  <c r="K51"/>
  <c r="J51"/>
  <c r="I51"/>
  <c r="H51"/>
  <c r="G51"/>
  <c r="F51"/>
  <c r="E51"/>
  <c r="D51"/>
  <c r="C51"/>
  <c r="P50"/>
  <c r="O50"/>
  <c r="N50"/>
  <c r="M50"/>
  <c r="L50"/>
  <c r="K50"/>
  <c r="J50"/>
  <c r="I50"/>
  <c r="H50"/>
  <c r="G50"/>
  <c r="F50"/>
  <c r="E50"/>
  <c r="D50"/>
  <c r="C50"/>
  <c r="P49"/>
  <c r="O49"/>
  <c r="N49"/>
  <c r="M49"/>
  <c r="L49"/>
  <c r="K49"/>
  <c r="J49"/>
  <c r="I49"/>
  <c r="H49"/>
  <c r="G49"/>
  <c r="F49"/>
  <c r="E49"/>
  <c r="D49"/>
  <c r="C49"/>
  <c r="P48"/>
  <c r="O48"/>
  <c r="N48"/>
  <c r="M48"/>
  <c r="L48"/>
  <c r="K48"/>
  <c r="J48"/>
  <c r="I48"/>
  <c r="H48"/>
  <c r="G48"/>
  <c r="F48"/>
  <c r="E48"/>
  <c r="D48"/>
  <c r="C48"/>
  <c r="P47"/>
  <c r="O47"/>
  <c r="N47"/>
  <c r="M47"/>
  <c r="L47"/>
  <c r="K47"/>
  <c r="J47"/>
  <c r="I47"/>
  <c r="H47"/>
  <c r="G47"/>
  <c r="F47"/>
  <c r="E47"/>
  <c r="D47"/>
  <c r="C47"/>
  <c r="P46"/>
  <c r="O46"/>
  <c r="N46"/>
  <c r="M46"/>
  <c r="L46"/>
  <c r="K46"/>
  <c r="J46"/>
  <c r="I46"/>
  <c r="H46"/>
  <c r="G46"/>
  <c r="F46"/>
  <c r="E46"/>
  <c r="D46"/>
  <c r="C46"/>
  <c r="P45"/>
  <c r="O45"/>
  <c r="N45"/>
  <c r="M45"/>
  <c r="L45"/>
  <c r="K45"/>
  <c r="J45"/>
  <c r="I45"/>
  <c r="H45"/>
  <c r="G45"/>
  <c r="F45"/>
  <c r="E45"/>
  <c r="D45"/>
  <c r="C45"/>
  <c r="P44"/>
  <c r="P52" s="1"/>
  <c r="O44"/>
  <c r="O52" s="1"/>
  <c r="N44"/>
  <c r="N52" s="1"/>
  <c r="M44"/>
  <c r="M52" s="1"/>
  <c r="L44"/>
  <c r="L52" s="1"/>
  <c r="K44"/>
  <c r="K52" s="1"/>
  <c r="J44"/>
  <c r="J52" s="1"/>
  <c r="I44"/>
  <c r="I52" s="1"/>
  <c r="H44"/>
  <c r="H52" s="1"/>
  <c r="G44"/>
  <c r="G52" s="1"/>
  <c r="F44"/>
  <c r="F52" s="1"/>
  <c r="E44"/>
  <c r="E52" s="1"/>
  <c r="D44"/>
  <c r="C44"/>
  <c r="P43"/>
  <c r="P39"/>
  <c r="O39"/>
  <c r="N39"/>
  <c r="M39"/>
  <c r="L39"/>
  <c r="K39"/>
  <c r="J39"/>
  <c r="I39"/>
  <c r="H39"/>
  <c r="G39"/>
  <c r="F39"/>
  <c r="E39"/>
  <c r="D39"/>
  <c r="C39"/>
  <c r="P38"/>
  <c r="O38"/>
  <c r="N38"/>
  <c r="M38"/>
  <c r="L38"/>
  <c r="K38"/>
  <c r="J38"/>
  <c r="I38"/>
  <c r="H38"/>
  <c r="G38"/>
  <c r="F38"/>
  <c r="E38"/>
  <c r="D38"/>
  <c r="C38"/>
  <c r="P37"/>
  <c r="O37"/>
  <c r="N37"/>
  <c r="M37"/>
  <c r="L37"/>
  <c r="K37"/>
  <c r="J37"/>
  <c r="I37"/>
  <c r="H37"/>
  <c r="G37"/>
  <c r="F37"/>
  <c r="E37"/>
  <c r="D37"/>
  <c r="C37"/>
  <c r="W36"/>
  <c r="P36"/>
  <c r="O36"/>
  <c r="N36"/>
  <c r="M36"/>
  <c r="L36"/>
  <c r="K36"/>
  <c r="J36"/>
  <c r="I36"/>
  <c r="H36"/>
  <c r="G36"/>
  <c r="F36"/>
  <c r="E36"/>
  <c r="D36"/>
  <c r="C36"/>
  <c r="W35"/>
  <c r="P35"/>
  <c r="O35"/>
  <c r="N35"/>
  <c r="M35"/>
  <c r="L35"/>
  <c r="K35"/>
  <c r="J35"/>
  <c r="I35"/>
  <c r="H35"/>
  <c r="G35"/>
  <c r="F35"/>
  <c r="E35"/>
  <c r="D35"/>
  <c r="C35"/>
  <c r="W34"/>
  <c r="P34"/>
  <c r="O34"/>
  <c r="N34"/>
  <c r="M34"/>
  <c r="L34"/>
  <c r="K34"/>
  <c r="J34"/>
  <c r="I34"/>
  <c r="H34"/>
  <c r="G34"/>
  <c r="F34"/>
  <c r="E34"/>
  <c r="D34"/>
  <c r="C34"/>
  <c r="W33"/>
  <c r="P33"/>
  <c r="O33"/>
  <c r="N33"/>
  <c r="M33"/>
  <c r="L33"/>
  <c r="K33"/>
  <c r="J33"/>
  <c r="I33"/>
  <c r="H33"/>
  <c r="G33"/>
  <c r="F33"/>
  <c r="E33"/>
  <c r="D33"/>
  <c r="C33"/>
  <c r="W32"/>
  <c r="P32"/>
  <c r="O32"/>
  <c r="N32"/>
  <c r="M32"/>
  <c r="L32"/>
  <c r="K32"/>
  <c r="J32"/>
  <c r="I32"/>
  <c r="H32"/>
  <c r="G32"/>
  <c r="F32"/>
  <c r="E32"/>
  <c r="D32"/>
  <c r="C32"/>
  <c r="W31"/>
  <c r="P31"/>
  <c r="O31"/>
  <c r="O43" s="1"/>
  <c r="N31"/>
  <c r="W20" s="1"/>
  <c r="M31"/>
  <c r="M43" s="1"/>
  <c r="L31"/>
  <c r="W18" s="1"/>
  <c r="K31"/>
  <c r="K43" s="1"/>
  <c r="J31"/>
  <c r="W16" s="1"/>
  <c r="I31"/>
  <c r="I43" s="1"/>
  <c r="H31"/>
  <c r="W14" s="1"/>
  <c r="G31"/>
  <c r="G43" s="1"/>
  <c r="F31"/>
  <c r="W12" s="1"/>
  <c r="E31"/>
  <c r="E43" s="1"/>
  <c r="W30"/>
  <c r="W29"/>
  <c r="W28"/>
  <c r="W27"/>
  <c r="F27"/>
  <c r="W26"/>
  <c r="F26"/>
  <c r="W25"/>
  <c r="F25"/>
  <c r="F24"/>
  <c r="F23"/>
  <c r="W22"/>
  <c r="F22"/>
  <c r="W21"/>
  <c r="W19"/>
  <c r="W17"/>
  <c r="W15"/>
  <c r="W13"/>
  <c r="W11"/>
  <c r="D100" i="91"/>
  <c r="E100"/>
  <c r="F100"/>
  <c r="W100" s="1"/>
  <c r="G100"/>
  <c r="H100"/>
  <c r="Y100" s="1"/>
  <c r="I100"/>
  <c r="J100"/>
  <c r="AA100" s="1"/>
  <c r="K100"/>
  <c r="L100"/>
  <c r="AC100" s="1"/>
  <c r="M100"/>
  <c r="N100"/>
  <c r="AE100" s="1"/>
  <c r="C100"/>
  <c r="D30"/>
  <c r="E30"/>
  <c r="F30"/>
  <c r="G30"/>
  <c r="H30"/>
  <c r="I30"/>
  <c r="J30"/>
  <c r="K30"/>
  <c r="L30"/>
  <c r="M30"/>
  <c r="N30"/>
  <c r="C30"/>
  <c r="Q133" i="127"/>
  <c r="P133"/>
  <c r="O133"/>
  <c r="N133"/>
  <c r="I133"/>
  <c r="H133"/>
  <c r="G133"/>
  <c r="F133"/>
  <c r="Q132"/>
  <c r="P132"/>
  <c r="O132"/>
  <c r="N132"/>
  <c r="I132"/>
  <c r="H132"/>
  <c r="G132"/>
  <c r="F132"/>
  <c r="Q131"/>
  <c r="P131"/>
  <c r="O131"/>
  <c r="N131"/>
  <c r="I131"/>
  <c r="H131"/>
  <c r="G131"/>
  <c r="F131"/>
  <c r="Q130"/>
  <c r="P130"/>
  <c r="O130"/>
  <c r="N130"/>
  <c r="I130"/>
  <c r="H130"/>
  <c r="G130"/>
  <c r="F130"/>
  <c r="Q129"/>
  <c r="P129"/>
  <c r="O129"/>
  <c r="N129"/>
  <c r="I129"/>
  <c r="H129"/>
  <c r="G129"/>
  <c r="F129"/>
  <c r="Q128"/>
  <c r="P128"/>
  <c r="O128"/>
  <c r="N128"/>
  <c r="I128"/>
  <c r="H128"/>
  <c r="G128"/>
  <c r="F128"/>
  <c r="Q127"/>
  <c r="P127"/>
  <c r="O127"/>
  <c r="N127"/>
  <c r="I127"/>
  <c r="H127"/>
  <c r="G127"/>
  <c r="F127"/>
  <c r="Q126"/>
  <c r="Q134" s="1"/>
  <c r="P40" s="1"/>
  <c r="P126"/>
  <c r="O126"/>
  <c r="N126"/>
  <c r="I126"/>
  <c r="I134" s="1"/>
  <c r="O40" s="1"/>
  <c r="H126"/>
  <c r="G126"/>
  <c r="F126"/>
  <c r="Q120"/>
  <c r="P120"/>
  <c r="O120"/>
  <c r="N120"/>
  <c r="L120"/>
  <c r="K120"/>
  <c r="I120"/>
  <c r="H120"/>
  <c r="G120"/>
  <c r="F120"/>
  <c r="D120"/>
  <c r="C120"/>
  <c r="Q119"/>
  <c r="P119"/>
  <c r="O119"/>
  <c r="N119"/>
  <c r="L119"/>
  <c r="K119"/>
  <c r="I119"/>
  <c r="H119"/>
  <c r="G119"/>
  <c r="F119"/>
  <c r="D119"/>
  <c r="C119"/>
  <c r="Q118"/>
  <c r="P118"/>
  <c r="O118"/>
  <c r="N118"/>
  <c r="L118"/>
  <c r="K118"/>
  <c r="I118"/>
  <c r="H118"/>
  <c r="G118"/>
  <c r="F118"/>
  <c r="D118"/>
  <c r="C118"/>
  <c r="Q117"/>
  <c r="P117"/>
  <c r="O117"/>
  <c r="N117"/>
  <c r="L117"/>
  <c r="K117"/>
  <c r="I117"/>
  <c r="H117"/>
  <c r="G117"/>
  <c r="F117"/>
  <c r="D117"/>
  <c r="C117"/>
  <c r="Q116"/>
  <c r="P116"/>
  <c r="O116"/>
  <c r="N116"/>
  <c r="L116"/>
  <c r="K116"/>
  <c r="I116"/>
  <c r="H116"/>
  <c r="G116"/>
  <c r="F116"/>
  <c r="D116"/>
  <c r="C116"/>
  <c r="Q115"/>
  <c r="P115"/>
  <c r="O115"/>
  <c r="N115"/>
  <c r="L115"/>
  <c r="K115"/>
  <c r="I115"/>
  <c r="H115"/>
  <c r="G115"/>
  <c r="F115"/>
  <c r="D115"/>
  <c r="C115"/>
  <c r="Q114"/>
  <c r="P114"/>
  <c r="O114"/>
  <c r="N114"/>
  <c r="L114"/>
  <c r="K114"/>
  <c r="I114"/>
  <c r="H114"/>
  <c r="G114"/>
  <c r="F114"/>
  <c r="D114"/>
  <c r="C114"/>
  <c r="Q113"/>
  <c r="Q121" s="1"/>
  <c r="N40" s="1"/>
  <c r="P113"/>
  <c r="O113"/>
  <c r="N113"/>
  <c r="L113"/>
  <c r="K113"/>
  <c r="I113"/>
  <c r="I121" s="1"/>
  <c r="M40" s="1"/>
  <c r="H113"/>
  <c r="G113"/>
  <c r="F113"/>
  <c r="D113"/>
  <c r="C113"/>
  <c r="Q107"/>
  <c r="P107"/>
  <c r="O107"/>
  <c r="N107"/>
  <c r="L107"/>
  <c r="K107"/>
  <c r="I107"/>
  <c r="H107"/>
  <c r="G107"/>
  <c r="F107"/>
  <c r="D107"/>
  <c r="C107"/>
  <c r="Q106"/>
  <c r="P106"/>
  <c r="O106"/>
  <c r="N106"/>
  <c r="L106"/>
  <c r="K106"/>
  <c r="I106"/>
  <c r="H106"/>
  <c r="G106"/>
  <c r="F106"/>
  <c r="D106"/>
  <c r="C106"/>
  <c r="Q105"/>
  <c r="P105"/>
  <c r="O105"/>
  <c r="N105"/>
  <c r="L105"/>
  <c r="K105"/>
  <c r="I105"/>
  <c r="H105"/>
  <c r="G105"/>
  <c r="F105"/>
  <c r="D105"/>
  <c r="C105"/>
  <c r="Q104"/>
  <c r="P104"/>
  <c r="O104"/>
  <c r="N104"/>
  <c r="L104"/>
  <c r="K104"/>
  <c r="I104"/>
  <c r="H104"/>
  <c r="G104"/>
  <c r="F104"/>
  <c r="D104"/>
  <c r="C104"/>
  <c r="Q103"/>
  <c r="P103"/>
  <c r="O103"/>
  <c r="N103"/>
  <c r="L103"/>
  <c r="K103"/>
  <c r="I103"/>
  <c r="H103"/>
  <c r="G103"/>
  <c r="F103"/>
  <c r="D103"/>
  <c r="C103"/>
  <c r="Q102"/>
  <c r="P102"/>
  <c r="O102"/>
  <c r="N102"/>
  <c r="L102"/>
  <c r="K102"/>
  <c r="I102"/>
  <c r="H102"/>
  <c r="G102"/>
  <c r="F102"/>
  <c r="D102"/>
  <c r="C102"/>
  <c r="Q101"/>
  <c r="P101"/>
  <c r="O101"/>
  <c r="N101"/>
  <c r="L101"/>
  <c r="K101"/>
  <c r="I101"/>
  <c r="H101"/>
  <c r="G101"/>
  <c r="F101"/>
  <c r="D101"/>
  <c r="C101"/>
  <c r="Q100"/>
  <c r="Q108" s="1"/>
  <c r="L40" s="1"/>
  <c r="P100"/>
  <c r="O100"/>
  <c r="N100"/>
  <c r="L100"/>
  <c r="K100"/>
  <c r="I100"/>
  <c r="I108" s="1"/>
  <c r="K40" s="1"/>
  <c r="H100"/>
  <c r="G100"/>
  <c r="F100"/>
  <c r="D100"/>
  <c r="C100"/>
  <c r="Q94"/>
  <c r="P94"/>
  <c r="O94"/>
  <c r="N94"/>
  <c r="L94"/>
  <c r="K94"/>
  <c r="I94"/>
  <c r="H94"/>
  <c r="G94"/>
  <c r="F94"/>
  <c r="D94"/>
  <c r="C94"/>
  <c r="Q93"/>
  <c r="P93"/>
  <c r="O93"/>
  <c r="N93"/>
  <c r="L93"/>
  <c r="K93"/>
  <c r="I93"/>
  <c r="H93"/>
  <c r="G93"/>
  <c r="F93"/>
  <c r="D93"/>
  <c r="C93"/>
  <c r="Q92"/>
  <c r="P92"/>
  <c r="O92"/>
  <c r="N92"/>
  <c r="L92"/>
  <c r="K92"/>
  <c r="I92"/>
  <c r="H92"/>
  <c r="G92"/>
  <c r="F92"/>
  <c r="D92"/>
  <c r="C92"/>
  <c r="Q91"/>
  <c r="P91"/>
  <c r="O91"/>
  <c r="N91"/>
  <c r="L91"/>
  <c r="K91"/>
  <c r="I91"/>
  <c r="H91"/>
  <c r="G91"/>
  <c r="F91"/>
  <c r="D91"/>
  <c r="C91"/>
  <c r="Q90"/>
  <c r="P90"/>
  <c r="O90"/>
  <c r="N90"/>
  <c r="L90"/>
  <c r="K90"/>
  <c r="I90"/>
  <c r="H90"/>
  <c r="G90"/>
  <c r="F90"/>
  <c r="D90"/>
  <c r="C90"/>
  <c r="Q89"/>
  <c r="P89"/>
  <c r="O89"/>
  <c r="N89"/>
  <c r="L89"/>
  <c r="K89"/>
  <c r="I89"/>
  <c r="H89"/>
  <c r="G89"/>
  <c r="F89"/>
  <c r="D89"/>
  <c r="C89"/>
  <c r="Q88"/>
  <c r="P88"/>
  <c r="O88"/>
  <c r="N88"/>
  <c r="L88"/>
  <c r="K88"/>
  <c r="I88"/>
  <c r="H88"/>
  <c r="G88"/>
  <c r="F88"/>
  <c r="D88"/>
  <c r="C88"/>
  <c r="Q87"/>
  <c r="Q95" s="1"/>
  <c r="J40" s="1"/>
  <c r="P87"/>
  <c r="O87"/>
  <c r="N87"/>
  <c r="L87"/>
  <c r="K87"/>
  <c r="I87"/>
  <c r="I95" s="1"/>
  <c r="I40" s="1"/>
  <c r="H87"/>
  <c r="G87"/>
  <c r="F87"/>
  <c r="D87"/>
  <c r="C87"/>
  <c r="Q81"/>
  <c r="P81"/>
  <c r="O81"/>
  <c r="N81"/>
  <c r="L81"/>
  <c r="K81"/>
  <c r="I81"/>
  <c r="H81"/>
  <c r="G81"/>
  <c r="F81"/>
  <c r="D81"/>
  <c r="L133" s="1"/>
  <c r="C81"/>
  <c r="K133" s="1"/>
  <c r="Q80"/>
  <c r="P80"/>
  <c r="O80"/>
  <c r="N80"/>
  <c r="L80"/>
  <c r="K80"/>
  <c r="I80"/>
  <c r="H80"/>
  <c r="G80"/>
  <c r="F80"/>
  <c r="D80"/>
  <c r="L132" s="1"/>
  <c r="C80"/>
  <c r="K132" s="1"/>
  <c r="Q79"/>
  <c r="P79"/>
  <c r="O79"/>
  <c r="N79"/>
  <c r="L79"/>
  <c r="K79"/>
  <c r="I79"/>
  <c r="H79"/>
  <c r="G79"/>
  <c r="F79"/>
  <c r="D79"/>
  <c r="L131" s="1"/>
  <c r="C79"/>
  <c r="K131" s="1"/>
  <c r="Q78"/>
  <c r="P78"/>
  <c r="O78"/>
  <c r="N78"/>
  <c r="L78"/>
  <c r="K78"/>
  <c r="I78"/>
  <c r="H78"/>
  <c r="G78"/>
  <c r="F78"/>
  <c r="D78"/>
  <c r="L130" s="1"/>
  <c r="C78"/>
  <c r="K130" s="1"/>
  <c r="Q77"/>
  <c r="P77"/>
  <c r="O77"/>
  <c r="N77"/>
  <c r="L77"/>
  <c r="K77"/>
  <c r="I77"/>
  <c r="H77"/>
  <c r="G77"/>
  <c r="F77"/>
  <c r="D77"/>
  <c r="L129" s="1"/>
  <c r="C77"/>
  <c r="K129" s="1"/>
  <c r="Q76"/>
  <c r="P76"/>
  <c r="O76"/>
  <c r="N76"/>
  <c r="L76"/>
  <c r="K76"/>
  <c r="I76"/>
  <c r="H76"/>
  <c r="G76"/>
  <c r="F76"/>
  <c r="D76"/>
  <c r="L128" s="1"/>
  <c r="C76"/>
  <c r="K128" s="1"/>
  <c r="Q75"/>
  <c r="P75"/>
  <c r="O75"/>
  <c r="N75"/>
  <c r="L75"/>
  <c r="K75"/>
  <c r="I75"/>
  <c r="H75"/>
  <c r="G75"/>
  <c r="F75"/>
  <c r="D75"/>
  <c r="L127" s="1"/>
  <c r="C75"/>
  <c r="K127" s="1"/>
  <c r="Q74"/>
  <c r="Q82" s="1"/>
  <c r="H40" s="1"/>
  <c r="P74"/>
  <c r="O74"/>
  <c r="N74"/>
  <c r="L74"/>
  <c r="K74"/>
  <c r="I74"/>
  <c r="I82" s="1"/>
  <c r="G40" s="1"/>
  <c r="H74"/>
  <c r="G74"/>
  <c r="F74"/>
  <c r="D74"/>
  <c r="L126" s="1"/>
  <c r="C74"/>
  <c r="K126" s="1"/>
  <c r="Q68"/>
  <c r="P68"/>
  <c r="O68"/>
  <c r="N68"/>
  <c r="L68"/>
  <c r="D133" s="1"/>
  <c r="K68"/>
  <c r="C133" s="1"/>
  <c r="I68"/>
  <c r="H68"/>
  <c r="G68"/>
  <c r="F68"/>
  <c r="D68"/>
  <c r="C68"/>
  <c r="Q67"/>
  <c r="P67"/>
  <c r="O67"/>
  <c r="N67"/>
  <c r="L67"/>
  <c r="D132" s="1"/>
  <c r="K67"/>
  <c r="C132" s="1"/>
  <c r="I67"/>
  <c r="H67"/>
  <c r="G67"/>
  <c r="F67"/>
  <c r="D67"/>
  <c r="C67"/>
  <c r="Q66"/>
  <c r="P66"/>
  <c r="O66"/>
  <c r="N66"/>
  <c r="L66"/>
  <c r="D131" s="1"/>
  <c r="K66"/>
  <c r="C131" s="1"/>
  <c r="I66"/>
  <c r="H66"/>
  <c r="G66"/>
  <c r="F66"/>
  <c r="D66"/>
  <c r="C66"/>
  <c r="Q65"/>
  <c r="P65"/>
  <c r="O65"/>
  <c r="N65"/>
  <c r="L65"/>
  <c r="D130" s="1"/>
  <c r="K65"/>
  <c r="C130" s="1"/>
  <c r="I65"/>
  <c r="H65"/>
  <c r="G65"/>
  <c r="F65"/>
  <c r="D65"/>
  <c r="C65"/>
  <c r="Q64"/>
  <c r="P64"/>
  <c r="O64"/>
  <c r="N64"/>
  <c r="L64"/>
  <c r="D129" s="1"/>
  <c r="K64"/>
  <c r="C129" s="1"/>
  <c r="I64"/>
  <c r="H64"/>
  <c r="G64"/>
  <c r="F64"/>
  <c r="D64"/>
  <c r="C64"/>
  <c r="Q63"/>
  <c r="P63"/>
  <c r="O63"/>
  <c r="N63"/>
  <c r="L63"/>
  <c r="D128" s="1"/>
  <c r="K63"/>
  <c r="C128" s="1"/>
  <c r="I63"/>
  <c r="H63"/>
  <c r="G63"/>
  <c r="F63"/>
  <c r="D63"/>
  <c r="C63"/>
  <c r="Q62"/>
  <c r="P62"/>
  <c r="O62"/>
  <c r="N62"/>
  <c r="L62"/>
  <c r="D127" s="1"/>
  <c r="K62"/>
  <c r="C127" s="1"/>
  <c r="I62"/>
  <c r="H62"/>
  <c r="G62"/>
  <c r="F62"/>
  <c r="D62"/>
  <c r="C62"/>
  <c r="Q61"/>
  <c r="Q69" s="1"/>
  <c r="F40" s="1"/>
  <c r="P61"/>
  <c r="O61"/>
  <c r="N61"/>
  <c r="L61"/>
  <c r="D126" s="1"/>
  <c r="K61"/>
  <c r="C126" s="1"/>
  <c r="I61"/>
  <c r="I69" s="1"/>
  <c r="E40" s="1"/>
  <c r="H61"/>
  <c r="G61"/>
  <c r="F61"/>
  <c r="D61"/>
  <c r="C61"/>
  <c r="P51"/>
  <c r="O51"/>
  <c r="N51"/>
  <c r="M51"/>
  <c r="L51"/>
  <c r="K51"/>
  <c r="J51"/>
  <c r="I51"/>
  <c r="H51"/>
  <c r="G51"/>
  <c r="F51"/>
  <c r="E51"/>
  <c r="D51"/>
  <c r="C51"/>
  <c r="P50"/>
  <c r="O50"/>
  <c r="N50"/>
  <c r="M50"/>
  <c r="L50"/>
  <c r="K50"/>
  <c r="J50"/>
  <c r="I50"/>
  <c r="H50"/>
  <c r="G50"/>
  <c r="F50"/>
  <c r="E50"/>
  <c r="D50"/>
  <c r="C50"/>
  <c r="P49"/>
  <c r="O49"/>
  <c r="N49"/>
  <c r="M49"/>
  <c r="L49"/>
  <c r="K49"/>
  <c r="J49"/>
  <c r="I49"/>
  <c r="H49"/>
  <c r="G49"/>
  <c r="F49"/>
  <c r="E49"/>
  <c r="D49"/>
  <c r="C49"/>
  <c r="P48"/>
  <c r="O48"/>
  <c r="N48"/>
  <c r="M48"/>
  <c r="L48"/>
  <c r="K48"/>
  <c r="J48"/>
  <c r="I48"/>
  <c r="H48"/>
  <c r="G48"/>
  <c r="F48"/>
  <c r="E48"/>
  <c r="D48"/>
  <c r="C48"/>
  <c r="P47"/>
  <c r="O47"/>
  <c r="N47"/>
  <c r="M47"/>
  <c r="L47"/>
  <c r="K47"/>
  <c r="J47"/>
  <c r="I47"/>
  <c r="H47"/>
  <c r="G47"/>
  <c r="F47"/>
  <c r="E47"/>
  <c r="D47"/>
  <c r="C47"/>
  <c r="P46"/>
  <c r="O46"/>
  <c r="N46"/>
  <c r="M46"/>
  <c r="L46"/>
  <c r="K46"/>
  <c r="J46"/>
  <c r="I46"/>
  <c r="H46"/>
  <c r="G46"/>
  <c r="F46"/>
  <c r="E46"/>
  <c r="D46"/>
  <c r="C46"/>
  <c r="P45"/>
  <c r="O45"/>
  <c r="N45"/>
  <c r="M45"/>
  <c r="L45"/>
  <c r="K45"/>
  <c r="J45"/>
  <c r="I45"/>
  <c r="H45"/>
  <c r="G45"/>
  <c r="F45"/>
  <c r="E45"/>
  <c r="D45"/>
  <c r="C45"/>
  <c r="P44"/>
  <c r="P52" s="1"/>
  <c r="O44"/>
  <c r="O52" s="1"/>
  <c r="N44"/>
  <c r="N52" s="1"/>
  <c r="M44"/>
  <c r="M52" s="1"/>
  <c r="L44"/>
  <c r="L52" s="1"/>
  <c r="K44"/>
  <c r="K52" s="1"/>
  <c r="J44"/>
  <c r="J52" s="1"/>
  <c r="I44"/>
  <c r="I52" s="1"/>
  <c r="H44"/>
  <c r="H52" s="1"/>
  <c r="G44"/>
  <c r="G52" s="1"/>
  <c r="F44"/>
  <c r="F52" s="1"/>
  <c r="E44"/>
  <c r="E52" s="1"/>
  <c r="D44"/>
  <c r="C44"/>
  <c r="P43"/>
  <c r="P39"/>
  <c r="O39"/>
  <c r="N39"/>
  <c r="M39"/>
  <c r="L39"/>
  <c r="K39"/>
  <c r="J39"/>
  <c r="I39"/>
  <c r="H39"/>
  <c r="G39"/>
  <c r="F39"/>
  <c r="E39"/>
  <c r="D39"/>
  <c r="C39"/>
  <c r="P38"/>
  <c r="O38"/>
  <c r="N38"/>
  <c r="M38"/>
  <c r="L38"/>
  <c r="K38"/>
  <c r="J38"/>
  <c r="I38"/>
  <c r="H38"/>
  <c r="G38"/>
  <c r="F38"/>
  <c r="E38"/>
  <c r="D38"/>
  <c r="C38"/>
  <c r="P37"/>
  <c r="O37"/>
  <c r="N37"/>
  <c r="M37"/>
  <c r="L37"/>
  <c r="K37"/>
  <c r="J37"/>
  <c r="I37"/>
  <c r="H37"/>
  <c r="G37"/>
  <c r="F37"/>
  <c r="E37"/>
  <c r="D37"/>
  <c r="C37"/>
  <c r="W36"/>
  <c r="P36"/>
  <c r="O36"/>
  <c r="N36"/>
  <c r="M36"/>
  <c r="L36"/>
  <c r="K36"/>
  <c r="J36"/>
  <c r="I36"/>
  <c r="H36"/>
  <c r="G36"/>
  <c r="F36"/>
  <c r="E36"/>
  <c r="D36"/>
  <c r="C36"/>
  <c r="W35"/>
  <c r="P35"/>
  <c r="O35"/>
  <c r="N35"/>
  <c r="M35"/>
  <c r="L35"/>
  <c r="K35"/>
  <c r="J35"/>
  <c r="I35"/>
  <c r="H35"/>
  <c r="G35"/>
  <c r="F35"/>
  <c r="E35"/>
  <c r="D35"/>
  <c r="C35"/>
  <c r="W34"/>
  <c r="P34"/>
  <c r="O34"/>
  <c r="N34"/>
  <c r="M34"/>
  <c r="L34"/>
  <c r="K34"/>
  <c r="J34"/>
  <c r="I34"/>
  <c r="H34"/>
  <c r="G34"/>
  <c r="F34"/>
  <c r="E34"/>
  <c r="D34"/>
  <c r="C34"/>
  <c r="W33"/>
  <c r="P33"/>
  <c r="O33"/>
  <c r="N33"/>
  <c r="M33"/>
  <c r="L33"/>
  <c r="K33"/>
  <c r="J33"/>
  <c r="I33"/>
  <c r="H33"/>
  <c r="G33"/>
  <c r="F33"/>
  <c r="E33"/>
  <c r="D33"/>
  <c r="C33"/>
  <c r="W32"/>
  <c r="P32"/>
  <c r="O32"/>
  <c r="N32"/>
  <c r="M32"/>
  <c r="L32"/>
  <c r="K32"/>
  <c r="J32"/>
  <c r="I32"/>
  <c r="H32"/>
  <c r="G32"/>
  <c r="F32"/>
  <c r="E32"/>
  <c r="D32"/>
  <c r="C32"/>
  <c r="W31"/>
  <c r="P31"/>
  <c r="O31"/>
  <c r="O43" s="1"/>
  <c r="N31"/>
  <c r="W20" s="1"/>
  <c r="M31"/>
  <c r="M43" s="1"/>
  <c r="L31"/>
  <c r="W18" s="1"/>
  <c r="K31"/>
  <c r="K43" s="1"/>
  <c r="J31"/>
  <c r="W16" s="1"/>
  <c r="I31"/>
  <c r="I43" s="1"/>
  <c r="H31"/>
  <c r="W14" s="1"/>
  <c r="G31"/>
  <c r="G43" s="1"/>
  <c r="F31"/>
  <c r="W12" s="1"/>
  <c r="E31"/>
  <c r="E43" s="1"/>
  <c r="W30"/>
  <c r="W29"/>
  <c r="W28"/>
  <c r="W27"/>
  <c r="F27"/>
  <c r="W26"/>
  <c r="F26"/>
  <c r="W25"/>
  <c r="F25"/>
  <c r="F24"/>
  <c r="F23"/>
  <c r="W22"/>
  <c r="F22"/>
  <c r="W21"/>
  <c r="W19"/>
  <c r="W17"/>
  <c r="W15"/>
  <c r="W13"/>
  <c r="W11"/>
  <c r="D99" i="91"/>
  <c r="E99"/>
  <c r="F99"/>
  <c r="G99"/>
  <c r="H99"/>
  <c r="I99"/>
  <c r="J99"/>
  <c r="K99"/>
  <c r="L99"/>
  <c r="M99"/>
  <c r="N99"/>
  <c r="C99"/>
  <c r="D29"/>
  <c r="E29"/>
  <c r="F29"/>
  <c r="G29"/>
  <c r="H29"/>
  <c r="I29"/>
  <c r="J29"/>
  <c r="K29"/>
  <c r="L29"/>
  <c r="M29"/>
  <c r="N29"/>
  <c r="C29"/>
  <c r="Q133" i="126"/>
  <c r="P133"/>
  <c r="O133"/>
  <c r="N133"/>
  <c r="I133"/>
  <c r="H133"/>
  <c r="G133"/>
  <c r="F133"/>
  <c r="Q132"/>
  <c r="P132"/>
  <c r="O132"/>
  <c r="N132"/>
  <c r="I132"/>
  <c r="H132"/>
  <c r="G132"/>
  <c r="F132"/>
  <c r="Q131"/>
  <c r="P131"/>
  <c r="O131"/>
  <c r="N131"/>
  <c r="I131"/>
  <c r="H131"/>
  <c r="G131"/>
  <c r="F131"/>
  <c r="Q130"/>
  <c r="P130"/>
  <c r="O130"/>
  <c r="N130"/>
  <c r="I130"/>
  <c r="H130"/>
  <c r="G130"/>
  <c r="F130"/>
  <c r="Q129"/>
  <c r="P129"/>
  <c r="O129"/>
  <c r="N129"/>
  <c r="I129"/>
  <c r="H129"/>
  <c r="G129"/>
  <c r="F129"/>
  <c r="Q128"/>
  <c r="P128"/>
  <c r="O128"/>
  <c r="N128"/>
  <c r="I128"/>
  <c r="H128"/>
  <c r="G128"/>
  <c r="F128"/>
  <c r="Q127"/>
  <c r="P127"/>
  <c r="O127"/>
  <c r="N127"/>
  <c r="I127"/>
  <c r="H127"/>
  <c r="G127"/>
  <c r="F127"/>
  <c r="Q126"/>
  <c r="Q134" s="1"/>
  <c r="P40" s="1"/>
  <c r="P126"/>
  <c r="O126"/>
  <c r="N126"/>
  <c r="I126"/>
  <c r="I134" s="1"/>
  <c r="O40" s="1"/>
  <c r="H126"/>
  <c r="G126"/>
  <c r="F126"/>
  <c r="Q120"/>
  <c r="P120"/>
  <c r="O120"/>
  <c r="N120"/>
  <c r="L120"/>
  <c r="K120"/>
  <c r="I120"/>
  <c r="H120"/>
  <c r="G120"/>
  <c r="F120"/>
  <c r="D120"/>
  <c r="C120"/>
  <c r="Q119"/>
  <c r="P119"/>
  <c r="O119"/>
  <c r="N119"/>
  <c r="L119"/>
  <c r="K119"/>
  <c r="I119"/>
  <c r="H119"/>
  <c r="G119"/>
  <c r="F119"/>
  <c r="D119"/>
  <c r="C119"/>
  <c r="Q118"/>
  <c r="P118"/>
  <c r="O118"/>
  <c r="N118"/>
  <c r="L118"/>
  <c r="K118"/>
  <c r="I118"/>
  <c r="H118"/>
  <c r="G118"/>
  <c r="F118"/>
  <c r="D118"/>
  <c r="C118"/>
  <c r="Q117"/>
  <c r="P117"/>
  <c r="O117"/>
  <c r="N117"/>
  <c r="L117"/>
  <c r="K117"/>
  <c r="I117"/>
  <c r="H117"/>
  <c r="G117"/>
  <c r="F117"/>
  <c r="D117"/>
  <c r="C117"/>
  <c r="Q116"/>
  <c r="P116"/>
  <c r="O116"/>
  <c r="N116"/>
  <c r="L116"/>
  <c r="K116"/>
  <c r="I116"/>
  <c r="H116"/>
  <c r="G116"/>
  <c r="F116"/>
  <c r="D116"/>
  <c r="C116"/>
  <c r="Q115"/>
  <c r="P115"/>
  <c r="O115"/>
  <c r="N115"/>
  <c r="L115"/>
  <c r="K115"/>
  <c r="I115"/>
  <c r="H115"/>
  <c r="G115"/>
  <c r="F115"/>
  <c r="D115"/>
  <c r="C115"/>
  <c r="Q114"/>
  <c r="P114"/>
  <c r="O114"/>
  <c r="N114"/>
  <c r="L114"/>
  <c r="K114"/>
  <c r="I114"/>
  <c r="H114"/>
  <c r="G114"/>
  <c r="F114"/>
  <c r="D114"/>
  <c r="C114"/>
  <c r="Q113"/>
  <c r="Q121" s="1"/>
  <c r="N40" s="1"/>
  <c r="P113"/>
  <c r="O113"/>
  <c r="N113"/>
  <c r="L113"/>
  <c r="K113"/>
  <c r="I113"/>
  <c r="I121" s="1"/>
  <c r="M40" s="1"/>
  <c r="H113"/>
  <c r="G113"/>
  <c r="F113"/>
  <c r="D113"/>
  <c r="C113"/>
  <c r="Q107"/>
  <c r="P107"/>
  <c r="O107"/>
  <c r="N107"/>
  <c r="L107"/>
  <c r="K107"/>
  <c r="I107"/>
  <c r="H107"/>
  <c r="G107"/>
  <c r="F107"/>
  <c r="D107"/>
  <c r="C107"/>
  <c r="Q106"/>
  <c r="P106"/>
  <c r="O106"/>
  <c r="N106"/>
  <c r="L106"/>
  <c r="K106"/>
  <c r="I106"/>
  <c r="H106"/>
  <c r="G106"/>
  <c r="F106"/>
  <c r="D106"/>
  <c r="C106"/>
  <c r="Q105"/>
  <c r="P105"/>
  <c r="O105"/>
  <c r="N105"/>
  <c r="L105"/>
  <c r="K105"/>
  <c r="I105"/>
  <c r="H105"/>
  <c r="G105"/>
  <c r="F105"/>
  <c r="D105"/>
  <c r="C105"/>
  <c r="Q104"/>
  <c r="P104"/>
  <c r="O104"/>
  <c r="N104"/>
  <c r="L104"/>
  <c r="K104"/>
  <c r="I104"/>
  <c r="H104"/>
  <c r="G104"/>
  <c r="F104"/>
  <c r="D104"/>
  <c r="C104"/>
  <c r="Q103"/>
  <c r="P103"/>
  <c r="O103"/>
  <c r="N103"/>
  <c r="L103"/>
  <c r="K103"/>
  <c r="I103"/>
  <c r="H103"/>
  <c r="G103"/>
  <c r="F103"/>
  <c r="D103"/>
  <c r="C103"/>
  <c r="Q102"/>
  <c r="P102"/>
  <c r="O102"/>
  <c r="N102"/>
  <c r="L102"/>
  <c r="K102"/>
  <c r="I102"/>
  <c r="H102"/>
  <c r="G102"/>
  <c r="F102"/>
  <c r="D102"/>
  <c r="C102"/>
  <c r="Q101"/>
  <c r="P101"/>
  <c r="O101"/>
  <c r="N101"/>
  <c r="L101"/>
  <c r="K101"/>
  <c r="I101"/>
  <c r="H101"/>
  <c r="G101"/>
  <c r="F101"/>
  <c r="D101"/>
  <c r="C101"/>
  <c r="Q100"/>
  <c r="Q108" s="1"/>
  <c r="L40" s="1"/>
  <c r="P100"/>
  <c r="O100"/>
  <c r="N100"/>
  <c r="L100"/>
  <c r="K100"/>
  <c r="I100"/>
  <c r="I108" s="1"/>
  <c r="K40" s="1"/>
  <c r="H100"/>
  <c r="G100"/>
  <c r="F100"/>
  <c r="D100"/>
  <c r="C100"/>
  <c r="Q94"/>
  <c r="P94"/>
  <c r="O94"/>
  <c r="N94"/>
  <c r="L94"/>
  <c r="K94"/>
  <c r="I94"/>
  <c r="H94"/>
  <c r="G94"/>
  <c r="F94"/>
  <c r="D94"/>
  <c r="C94"/>
  <c r="Q93"/>
  <c r="P93"/>
  <c r="O93"/>
  <c r="N93"/>
  <c r="L93"/>
  <c r="K93"/>
  <c r="I93"/>
  <c r="H93"/>
  <c r="G93"/>
  <c r="F93"/>
  <c r="D93"/>
  <c r="C93"/>
  <c r="Q92"/>
  <c r="P92"/>
  <c r="O92"/>
  <c r="N92"/>
  <c r="L92"/>
  <c r="K92"/>
  <c r="I92"/>
  <c r="H92"/>
  <c r="G92"/>
  <c r="F92"/>
  <c r="D92"/>
  <c r="C92"/>
  <c r="Q91"/>
  <c r="P91"/>
  <c r="O91"/>
  <c r="N91"/>
  <c r="L91"/>
  <c r="K91"/>
  <c r="I91"/>
  <c r="H91"/>
  <c r="G91"/>
  <c r="F91"/>
  <c r="D91"/>
  <c r="C91"/>
  <c r="Q90"/>
  <c r="P90"/>
  <c r="O90"/>
  <c r="N90"/>
  <c r="L90"/>
  <c r="K90"/>
  <c r="I90"/>
  <c r="H90"/>
  <c r="G90"/>
  <c r="F90"/>
  <c r="D90"/>
  <c r="C90"/>
  <c r="Q89"/>
  <c r="P89"/>
  <c r="O89"/>
  <c r="N89"/>
  <c r="L89"/>
  <c r="K89"/>
  <c r="I89"/>
  <c r="H89"/>
  <c r="G89"/>
  <c r="F89"/>
  <c r="D89"/>
  <c r="C89"/>
  <c r="Q88"/>
  <c r="P88"/>
  <c r="O88"/>
  <c r="N88"/>
  <c r="L88"/>
  <c r="K88"/>
  <c r="I88"/>
  <c r="H88"/>
  <c r="G88"/>
  <c r="F88"/>
  <c r="D88"/>
  <c r="C88"/>
  <c r="Q87"/>
  <c r="Q95" s="1"/>
  <c r="J40" s="1"/>
  <c r="P87"/>
  <c r="O87"/>
  <c r="N87"/>
  <c r="L87"/>
  <c r="K87"/>
  <c r="I87"/>
  <c r="I95" s="1"/>
  <c r="I40" s="1"/>
  <c r="H87"/>
  <c r="G87"/>
  <c r="F87"/>
  <c r="D87"/>
  <c r="C87"/>
  <c r="Q81"/>
  <c r="P81"/>
  <c r="O81"/>
  <c r="N81"/>
  <c r="L81"/>
  <c r="K81"/>
  <c r="I81"/>
  <c r="H81"/>
  <c r="G81"/>
  <c r="F81"/>
  <c r="D81"/>
  <c r="L133" s="1"/>
  <c r="C81"/>
  <c r="K133" s="1"/>
  <c r="Q80"/>
  <c r="P80"/>
  <c r="O80"/>
  <c r="N80"/>
  <c r="L80"/>
  <c r="K80"/>
  <c r="I80"/>
  <c r="H80"/>
  <c r="G80"/>
  <c r="F80"/>
  <c r="D80"/>
  <c r="L132" s="1"/>
  <c r="C80"/>
  <c r="K132" s="1"/>
  <c r="Q79"/>
  <c r="P79"/>
  <c r="O79"/>
  <c r="N79"/>
  <c r="L79"/>
  <c r="K79"/>
  <c r="I79"/>
  <c r="H79"/>
  <c r="G79"/>
  <c r="F79"/>
  <c r="D79"/>
  <c r="L131" s="1"/>
  <c r="C79"/>
  <c r="K131" s="1"/>
  <c r="Q78"/>
  <c r="P78"/>
  <c r="O78"/>
  <c r="N78"/>
  <c r="L78"/>
  <c r="K78"/>
  <c r="I78"/>
  <c r="H78"/>
  <c r="G78"/>
  <c r="F78"/>
  <c r="D78"/>
  <c r="L130" s="1"/>
  <c r="C78"/>
  <c r="K130" s="1"/>
  <c r="Q77"/>
  <c r="P77"/>
  <c r="O77"/>
  <c r="N77"/>
  <c r="L77"/>
  <c r="K77"/>
  <c r="I77"/>
  <c r="H77"/>
  <c r="G77"/>
  <c r="F77"/>
  <c r="D77"/>
  <c r="L129" s="1"/>
  <c r="C77"/>
  <c r="K129" s="1"/>
  <c r="Q76"/>
  <c r="P76"/>
  <c r="O76"/>
  <c r="N76"/>
  <c r="L76"/>
  <c r="K76"/>
  <c r="I76"/>
  <c r="H76"/>
  <c r="G76"/>
  <c r="F76"/>
  <c r="D76"/>
  <c r="L128" s="1"/>
  <c r="C76"/>
  <c r="K128" s="1"/>
  <c r="Q75"/>
  <c r="P75"/>
  <c r="O75"/>
  <c r="N75"/>
  <c r="L75"/>
  <c r="K75"/>
  <c r="I75"/>
  <c r="H75"/>
  <c r="G75"/>
  <c r="F75"/>
  <c r="D75"/>
  <c r="L127" s="1"/>
  <c r="C75"/>
  <c r="K127" s="1"/>
  <c r="Q74"/>
  <c r="Q82" s="1"/>
  <c r="H40" s="1"/>
  <c r="P74"/>
  <c r="O74"/>
  <c r="N74"/>
  <c r="L74"/>
  <c r="K74"/>
  <c r="I74"/>
  <c r="I82" s="1"/>
  <c r="G40" s="1"/>
  <c r="H74"/>
  <c r="G74"/>
  <c r="F74"/>
  <c r="D74"/>
  <c r="L126" s="1"/>
  <c r="C74"/>
  <c r="K126" s="1"/>
  <c r="Q68"/>
  <c r="P68"/>
  <c r="O68"/>
  <c r="N68"/>
  <c r="L68"/>
  <c r="D133" s="1"/>
  <c r="K68"/>
  <c r="C133" s="1"/>
  <c r="I68"/>
  <c r="H68"/>
  <c r="G68"/>
  <c r="F68"/>
  <c r="D68"/>
  <c r="C68"/>
  <c r="Q67"/>
  <c r="P67"/>
  <c r="O67"/>
  <c r="N67"/>
  <c r="L67"/>
  <c r="D132" s="1"/>
  <c r="K67"/>
  <c r="C132" s="1"/>
  <c r="I67"/>
  <c r="H67"/>
  <c r="G67"/>
  <c r="F67"/>
  <c r="D67"/>
  <c r="C67"/>
  <c r="Q66"/>
  <c r="P66"/>
  <c r="O66"/>
  <c r="N66"/>
  <c r="L66"/>
  <c r="D131" s="1"/>
  <c r="K66"/>
  <c r="C131" s="1"/>
  <c r="I66"/>
  <c r="H66"/>
  <c r="G66"/>
  <c r="F66"/>
  <c r="D66"/>
  <c r="C66"/>
  <c r="Q65"/>
  <c r="P65"/>
  <c r="O65"/>
  <c r="N65"/>
  <c r="L65"/>
  <c r="D130" s="1"/>
  <c r="K65"/>
  <c r="C130" s="1"/>
  <c r="I65"/>
  <c r="H65"/>
  <c r="G65"/>
  <c r="F65"/>
  <c r="D65"/>
  <c r="C65"/>
  <c r="Q64"/>
  <c r="P64"/>
  <c r="O64"/>
  <c r="N64"/>
  <c r="L64"/>
  <c r="D129" s="1"/>
  <c r="K64"/>
  <c r="C129" s="1"/>
  <c r="I64"/>
  <c r="H64"/>
  <c r="G64"/>
  <c r="F64"/>
  <c r="D64"/>
  <c r="C64"/>
  <c r="Q63"/>
  <c r="P63"/>
  <c r="O63"/>
  <c r="N63"/>
  <c r="L63"/>
  <c r="D128" s="1"/>
  <c r="K63"/>
  <c r="C128" s="1"/>
  <c r="I63"/>
  <c r="H63"/>
  <c r="G63"/>
  <c r="F63"/>
  <c r="D63"/>
  <c r="C63"/>
  <c r="Q62"/>
  <c r="P62"/>
  <c r="O62"/>
  <c r="N62"/>
  <c r="L62"/>
  <c r="D127" s="1"/>
  <c r="K62"/>
  <c r="C127" s="1"/>
  <c r="I62"/>
  <c r="H62"/>
  <c r="G62"/>
  <c r="F62"/>
  <c r="D62"/>
  <c r="C62"/>
  <c r="Q61"/>
  <c r="Q69" s="1"/>
  <c r="F40" s="1"/>
  <c r="P61"/>
  <c r="O61"/>
  <c r="N61"/>
  <c r="L61"/>
  <c r="D126" s="1"/>
  <c r="K61"/>
  <c r="C126" s="1"/>
  <c r="I61"/>
  <c r="I69" s="1"/>
  <c r="E40" s="1"/>
  <c r="H61"/>
  <c r="G61"/>
  <c r="F61"/>
  <c r="D61"/>
  <c r="C61"/>
  <c r="P51"/>
  <c r="O51"/>
  <c r="N51"/>
  <c r="M51"/>
  <c r="L51"/>
  <c r="K51"/>
  <c r="J51"/>
  <c r="I51"/>
  <c r="H51"/>
  <c r="G51"/>
  <c r="F51"/>
  <c r="E51"/>
  <c r="D51"/>
  <c r="C51"/>
  <c r="P50"/>
  <c r="O50"/>
  <c r="N50"/>
  <c r="M50"/>
  <c r="L50"/>
  <c r="K50"/>
  <c r="J50"/>
  <c r="I50"/>
  <c r="H50"/>
  <c r="G50"/>
  <c r="F50"/>
  <c r="E50"/>
  <c r="D50"/>
  <c r="C50"/>
  <c r="P49"/>
  <c r="O49"/>
  <c r="N49"/>
  <c r="M49"/>
  <c r="L49"/>
  <c r="K49"/>
  <c r="J49"/>
  <c r="I49"/>
  <c r="H49"/>
  <c r="G49"/>
  <c r="F49"/>
  <c r="E49"/>
  <c r="D49"/>
  <c r="C49"/>
  <c r="P48"/>
  <c r="O48"/>
  <c r="N48"/>
  <c r="M48"/>
  <c r="L48"/>
  <c r="K48"/>
  <c r="J48"/>
  <c r="I48"/>
  <c r="H48"/>
  <c r="G48"/>
  <c r="F48"/>
  <c r="E48"/>
  <c r="D48"/>
  <c r="C48"/>
  <c r="P47"/>
  <c r="O47"/>
  <c r="N47"/>
  <c r="M47"/>
  <c r="L47"/>
  <c r="K47"/>
  <c r="J47"/>
  <c r="I47"/>
  <c r="H47"/>
  <c r="G47"/>
  <c r="F47"/>
  <c r="E47"/>
  <c r="D47"/>
  <c r="C47"/>
  <c r="P46"/>
  <c r="O46"/>
  <c r="N46"/>
  <c r="M46"/>
  <c r="L46"/>
  <c r="K46"/>
  <c r="J46"/>
  <c r="I46"/>
  <c r="H46"/>
  <c r="G46"/>
  <c r="F46"/>
  <c r="E46"/>
  <c r="D46"/>
  <c r="C46"/>
  <c r="P45"/>
  <c r="O45"/>
  <c r="N45"/>
  <c r="M45"/>
  <c r="L45"/>
  <c r="K45"/>
  <c r="J45"/>
  <c r="I45"/>
  <c r="H45"/>
  <c r="G45"/>
  <c r="F45"/>
  <c r="E45"/>
  <c r="D45"/>
  <c r="C45"/>
  <c r="P44"/>
  <c r="P52" s="1"/>
  <c r="O44"/>
  <c r="O52" s="1"/>
  <c r="N44"/>
  <c r="N52" s="1"/>
  <c r="M44"/>
  <c r="M52" s="1"/>
  <c r="L44"/>
  <c r="L52" s="1"/>
  <c r="K44"/>
  <c r="K52" s="1"/>
  <c r="J44"/>
  <c r="J52" s="1"/>
  <c r="I44"/>
  <c r="I52" s="1"/>
  <c r="H44"/>
  <c r="H52" s="1"/>
  <c r="G44"/>
  <c r="G52" s="1"/>
  <c r="F44"/>
  <c r="F52" s="1"/>
  <c r="E44"/>
  <c r="E52" s="1"/>
  <c r="D44"/>
  <c r="C44"/>
  <c r="P43"/>
  <c r="P39"/>
  <c r="O39"/>
  <c r="N39"/>
  <c r="M39"/>
  <c r="L39"/>
  <c r="K39"/>
  <c r="J39"/>
  <c r="I39"/>
  <c r="H39"/>
  <c r="G39"/>
  <c r="F39"/>
  <c r="E39"/>
  <c r="D39"/>
  <c r="C39"/>
  <c r="P38"/>
  <c r="O38"/>
  <c r="N38"/>
  <c r="M38"/>
  <c r="L38"/>
  <c r="K38"/>
  <c r="J38"/>
  <c r="I38"/>
  <c r="H38"/>
  <c r="G38"/>
  <c r="F38"/>
  <c r="E38"/>
  <c r="D38"/>
  <c r="C38"/>
  <c r="P37"/>
  <c r="O37"/>
  <c r="N37"/>
  <c r="M37"/>
  <c r="L37"/>
  <c r="K37"/>
  <c r="J37"/>
  <c r="I37"/>
  <c r="H37"/>
  <c r="G37"/>
  <c r="F37"/>
  <c r="E37"/>
  <c r="D37"/>
  <c r="C37"/>
  <c r="W36"/>
  <c r="P36"/>
  <c r="O36"/>
  <c r="N36"/>
  <c r="M36"/>
  <c r="L36"/>
  <c r="K36"/>
  <c r="J36"/>
  <c r="I36"/>
  <c r="H36"/>
  <c r="G36"/>
  <c r="F36"/>
  <c r="E36"/>
  <c r="D36"/>
  <c r="C36"/>
  <c r="W35"/>
  <c r="P35"/>
  <c r="O35"/>
  <c r="N35"/>
  <c r="M35"/>
  <c r="L35"/>
  <c r="K35"/>
  <c r="J35"/>
  <c r="I35"/>
  <c r="H35"/>
  <c r="G35"/>
  <c r="F35"/>
  <c r="E35"/>
  <c r="D35"/>
  <c r="C35"/>
  <c r="W34"/>
  <c r="P34"/>
  <c r="O34"/>
  <c r="N34"/>
  <c r="M34"/>
  <c r="L34"/>
  <c r="K34"/>
  <c r="J34"/>
  <c r="I34"/>
  <c r="H34"/>
  <c r="G34"/>
  <c r="F34"/>
  <c r="E34"/>
  <c r="D34"/>
  <c r="C34"/>
  <c r="W33"/>
  <c r="P33"/>
  <c r="O33"/>
  <c r="N33"/>
  <c r="M33"/>
  <c r="L33"/>
  <c r="K33"/>
  <c r="J33"/>
  <c r="I33"/>
  <c r="H33"/>
  <c r="G33"/>
  <c r="F33"/>
  <c r="E33"/>
  <c r="D33"/>
  <c r="C33"/>
  <c r="W32"/>
  <c r="P32"/>
  <c r="O32"/>
  <c r="N32"/>
  <c r="M32"/>
  <c r="L32"/>
  <c r="K32"/>
  <c r="J32"/>
  <c r="I32"/>
  <c r="H32"/>
  <c r="G32"/>
  <c r="F32"/>
  <c r="E32"/>
  <c r="D32"/>
  <c r="C32"/>
  <c r="W31"/>
  <c r="P31"/>
  <c r="O31"/>
  <c r="O43" s="1"/>
  <c r="N31"/>
  <c r="W20" s="1"/>
  <c r="M31"/>
  <c r="M43" s="1"/>
  <c r="L31"/>
  <c r="W18" s="1"/>
  <c r="K31"/>
  <c r="K43" s="1"/>
  <c r="J31"/>
  <c r="W16" s="1"/>
  <c r="I31"/>
  <c r="I43" s="1"/>
  <c r="H31"/>
  <c r="W14" s="1"/>
  <c r="G31"/>
  <c r="G43" s="1"/>
  <c r="F31"/>
  <c r="W12" s="1"/>
  <c r="E31"/>
  <c r="E43" s="1"/>
  <c r="W30"/>
  <c r="W29"/>
  <c r="W28"/>
  <c r="W27"/>
  <c r="F27"/>
  <c r="W26"/>
  <c r="F26"/>
  <c r="W25"/>
  <c r="F25"/>
  <c r="F24"/>
  <c r="F23"/>
  <c r="W22"/>
  <c r="F22"/>
  <c r="W21"/>
  <c r="W19"/>
  <c r="W17"/>
  <c r="W15"/>
  <c r="W13"/>
  <c r="W11"/>
  <c r="D98" i="91"/>
  <c r="E98"/>
  <c r="F98"/>
  <c r="G98"/>
  <c r="H98"/>
  <c r="I98"/>
  <c r="J98"/>
  <c r="K98"/>
  <c r="L98"/>
  <c r="M98"/>
  <c r="N98"/>
  <c r="C98"/>
  <c r="D97"/>
  <c r="E97"/>
  <c r="F97"/>
  <c r="G97"/>
  <c r="H97"/>
  <c r="I97"/>
  <c r="J97"/>
  <c r="K97"/>
  <c r="L97"/>
  <c r="M97"/>
  <c r="N97"/>
  <c r="C97"/>
  <c r="D28"/>
  <c r="E28"/>
  <c r="F28"/>
  <c r="G28"/>
  <c r="H28"/>
  <c r="I28"/>
  <c r="J28"/>
  <c r="K28"/>
  <c r="L28"/>
  <c r="M28"/>
  <c r="N28"/>
  <c r="C28"/>
  <c r="Q133" i="122"/>
  <c r="P133"/>
  <c r="O133"/>
  <c r="N133"/>
  <c r="I133"/>
  <c r="H133"/>
  <c r="G133"/>
  <c r="F133"/>
  <c r="Q132"/>
  <c r="P132"/>
  <c r="O132"/>
  <c r="N132"/>
  <c r="I132"/>
  <c r="H132"/>
  <c r="G132"/>
  <c r="F132"/>
  <c r="Q131"/>
  <c r="P131"/>
  <c r="O131"/>
  <c r="N131"/>
  <c r="I131"/>
  <c r="H131"/>
  <c r="G131"/>
  <c r="F131"/>
  <c r="Q130"/>
  <c r="P130"/>
  <c r="O130"/>
  <c r="N130"/>
  <c r="I130"/>
  <c r="H130"/>
  <c r="G130"/>
  <c r="F130"/>
  <c r="Q129"/>
  <c r="P129"/>
  <c r="O129"/>
  <c r="N129"/>
  <c r="I129"/>
  <c r="H129"/>
  <c r="G129"/>
  <c r="F129"/>
  <c r="Q128"/>
  <c r="P128"/>
  <c r="O128"/>
  <c r="N128"/>
  <c r="I128"/>
  <c r="H128"/>
  <c r="G128"/>
  <c r="F128"/>
  <c r="Q127"/>
  <c r="P127"/>
  <c r="O127"/>
  <c r="N127"/>
  <c r="I127"/>
  <c r="H127"/>
  <c r="G127"/>
  <c r="F127"/>
  <c r="Q126"/>
  <c r="Q134" s="1"/>
  <c r="P40" s="1"/>
  <c r="P126"/>
  <c r="O126"/>
  <c r="N126"/>
  <c r="I126"/>
  <c r="I134" s="1"/>
  <c r="O40" s="1"/>
  <c r="H126"/>
  <c r="G126"/>
  <c r="F126"/>
  <c r="Q120"/>
  <c r="P120"/>
  <c r="O120"/>
  <c r="N120"/>
  <c r="L120"/>
  <c r="K120"/>
  <c r="I120"/>
  <c r="H120"/>
  <c r="G120"/>
  <c r="F120"/>
  <c r="D120"/>
  <c r="C120"/>
  <c r="Q119"/>
  <c r="P119"/>
  <c r="O119"/>
  <c r="N119"/>
  <c r="L119"/>
  <c r="K119"/>
  <c r="I119"/>
  <c r="H119"/>
  <c r="G119"/>
  <c r="F119"/>
  <c r="D119"/>
  <c r="C119"/>
  <c r="Q118"/>
  <c r="P118"/>
  <c r="O118"/>
  <c r="N118"/>
  <c r="L118"/>
  <c r="K118"/>
  <c r="I118"/>
  <c r="H118"/>
  <c r="G118"/>
  <c r="F118"/>
  <c r="D118"/>
  <c r="C118"/>
  <c r="Q117"/>
  <c r="P117"/>
  <c r="O117"/>
  <c r="N117"/>
  <c r="L117"/>
  <c r="K117"/>
  <c r="I117"/>
  <c r="H117"/>
  <c r="G117"/>
  <c r="F117"/>
  <c r="D117"/>
  <c r="C117"/>
  <c r="Q116"/>
  <c r="P116"/>
  <c r="O116"/>
  <c r="N116"/>
  <c r="L116"/>
  <c r="K116"/>
  <c r="I116"/>
  <c r="H116"/>
  <c r="G116"/>
  <c r="F116"/>
  <c r="D116"/>
  <c r="C116"/>
  <c r="Q115"/>
  <c r="P115"/>
  <c r="O115"/>
  <c r="N115"/>
  <c r="L115"/>
  <c r="K115"/>
  <c r="I115"/>
  <c r="H115"/>
  <c r="G115"/>
  <c r="F115"/>
  <c r="D115"/>
  <c r="C115"/>
  <c r="Q114"/>
  <c r="P114"/>
  <c r="O114"/>
  <c r="N114"/>
  <c r="L114"/>
  <c r="K114"/>
  <c r="I114"/>
  <c r="H114"/>
  <c r="G114"/>
  <c r="F114"/>
  <c r="D114"/>
  <c r="C114"/>
  <c r="Q113"/>
  <c r="Q121" s="1"/>
  <c r="N40" s="1"/>
  <c r="P113"/>
  <c r="O113"/>
  <c r="N113"/>
  <c r="L113"/>
  <c r="K113"/>
  <c r="I113"/>
  <c r="I121" s="1"/>
  <c r="M40" s="1"/>
  <c r="H113"/>
  <c r="G113"/>
  <c r="F113"/>
  <c r="D113"/>
  <c r="C113"/>
  <c r="Q107"/>
  <c r="P107"/>
  <c r="O107"/>
  <c r="N107"/>
  <c r="L107"/>
  <c r="K107"/>
  <c r="I107"/>
  <c r="H107"/>
  <c r="G107"/>
  <c r="F107"/>
  <c r="D107"/>
  <c r="C107"/>
  <c r="Q106"/>
  <c r="P106"/>
  <c r="O106"/>
  <c r="N106"/>
  <c r="L106"/>
  <c r="K106"/>
  <c r="I106"/>
  <c r="H106"/>
  <c r="G106"/>
  <c r="F106"/>
  <c r="D106"/>
  <c r="C106"/>
  <c r="Q105"/>
  <c r="P105"/>
  <c r="O105"/>
  <c r="N105"/>
  <c r="L105"/>
  <c r="K105"/>
  <c r="I105"/>
  <c r="H105"/>
  <c r="G105"/>
  <c r="F105"/>
  <c r="D105"/>
  <c r="C105"/>
  <c r="Q104"/>
  <c r="P104"/>
  <c r="O104"/>
  <c r="N104"/>
  <c r="L104"/>
  <c r="K104"/>
  <c r="I104"/>
  <c r="H104"/>
  <c r="G104"/>
  <c r="F104"/>
  <c r="D104"/>
  <c r="C104"/>
  <c r="Q103"/>
  <c r="P103"/>
  <c r="O103"/>
  <c r="N103"/>
  <c r="L103"/>
  <c r="K103"/>
  <c r="I103"/>
  <c r="H103"/>
  <c r="G103"/>
  <c r="F103"/>
  <c r="D103"/>
  <c r="C103"/>
  <c r="Q102"/>
  <c r="P102"/>
  <c r="O102"/>
  <c r="N102"/>
  <c r="L102"/>
  <c r="K102"/>
  <c r="I102"/>
  <c r="H102"/>
  <c r="G102"/>
  <c r="F102"/>
  <c r="D102"/>
  <c r="C102"/>
  <c r="Q101"/>
  <c r="P101"/>
  <c r="O101"/>
  <c r="N101"/>
  <c r="L101"/>
  <c r="K101"/>
  <c r="I101"/>
  <c r="H101"/>
  <c r="G101"/>
  <c r="F101"/>
  <c r="D101"/>
  <c r="C101"/>
  <c r="Q100"/>
  <c r="Q108" s="1"/>
  <c r="L40" s="1"/>
  <c r="P100"/>
  <c r="O100"/>
  <c r="N100"/>
  <c r="L100"/>
  <c r="K100"/>
  <c r="I100"/>
  <c r="I108" s="1"/>
  <c r="K40" s="1"/>
  <c r="H100"/>
  <c r="G100"/>
  <c r="F100"/>
  <c r="D100"/>
  <c r="C100"/>
  <c r="Q94"/>
  <c r="P94"/>
  <c r="O94"/>
  <c r="N94"/>
  <c r="L94"/>
  <c r="K94"/>
  <c r="I94"/>
  <c r="H94"/>
  <c r="G94"/>
  <c r="F94"/>
  <c r="D94"/>
  <c r="C94"/>
  <c r="Q93"/>
  <c r="P93"/>
  <c r="O93"/>
  <c r="N93"/>
  <c r="L93"/>
  <c r="K93"/>
  <c r="I93"/>
  <c r="H93"/>
  <c r="G93"/>
  <c r="F93"/>
  <c r="D93"/>
  <c r="C93"/>
  <c r="Q92"/>
  <c r="P92"/>
  <c r="O92"/>
  <c r="N92"/>
  <c r="L92"/>
  <c r="K92"/>
  <c r="I92"/>
  <c r="H92"/>
  <c r="G92"/>
  <c r="F92"/>
  <c r="D92"/>
  <c r="C92"/>
  <c r="Q91"/>
  <c r="P91"/>
  <c r="O91"/>
  <c r="N91"/>
  <c r="L91"/>
  <c r="K91"/>
  <c r="I91"/>
  <c r="H91"/>
  <c r="G91"/>
  <c r="F91"/>
  <c r="D91"/>
  <c r="C91"/>
  <c r="Q90"/>
  <c r="P90"/>
  <c r="O90"/>
  <c r="N90"/>
  <c r="L90"/>
  <c r="K90"/>
  <c r="I90"/>
  <c r="H90"/>
  <c r="G90"/>
  <c r="F90"/>
  <c r="D90"/>
  <c r="C90"/>
  <c r="Q89"/>
  <c r="P89"/>
  <c r="O89"/>
  <c r="N89"/>
  <c r="L89"/>
  <c r="K89"/>
  <c r="I89"/>
  <c r="H89"/>
  <c r="G89"/>
  <c r="F89"/>
  <c r="D89"/>
  <c r="C89"/>
  <c r="Q88"/>
  <c r="P88"/>
  <c r="O88"/>
  <c r="N88"/>
  <c r="L88"/>
  <c r="K88"/>
  <c r="I88"/>
  <c r="H88"/>
  <c r="G88"/>
  <c r="F88"/>
  <c r="D88"/>
  <c r="C88"/>
  <c r="Q87"/>
  <c r="Q95" s="1"/>
  <c r="J40" s="1"/>
  <c r="P87"/>
  <c r="O87"/>
  <c r="N87"/>
  <c r="L87"/>
  <c r="K87"/>
  <c r="I87"/>
  <c r="I95" s="1"/>
  <c r="I40" s="1"/>
  <c r="H87"/>
  <c r="G87"/>
  <c r="F87"/>
  <c r="D87"/>
  <c r="C87"/>
  <c r="Q81"/>
  <c r="P81"/>
  <c r="O81"/>
  <c r="N81"/>
  <c r="L81"/>
  <c r="K81"/>
  <c r="I81"/>
  <c r="H81"/>
  <c r="G81"/>
  <c r="F81"/>
  <c r="D81"/>
  <c r="L133" s="1"/>
  <c r="C81"/>
  <c r="K133" s="1"/>
  <c r="Q80"/>
  <c r="P80"/>
  <c r="O80"/>
  <c r="N80"/>
  <c r="L80"/>
  <c r="K80"/>
  <c r="I80"/>
  <c r="H80"/>
  <c r="G80"/>
  <c r="F80"/>
  <c r="D80"/>
  <c r="L132" s="1"/>
  <c r="C80"/>
  <c r="K132" s="1"/>
  <c r="Q79"/>
  <c r="P79"/>
  <c r="O79"/>
  <c r="N79"/>
  <c r="L79"/>
  <c r="K79"/>
  <c r="I79"/>
  <c r="H79"/>
  <c r="G79"/>
  <c r="F79"/>
  <c r="D79"/>
  <c r="L131" s="1"/>
  <c r="C79"/>
  <c r="K131" s="1"/>
  <c r="Q78"/>
  <c r="P78"/>
  <c r="O78"/>
  <c r="N78"/>
  <c r="L78"/>
  <c r="K78"/>
  <c r="I78"/>
  <c r="H78"/>
  <c r="G78"/>
  <c r="F78"/>
  <c r="D78"/>
  <c r="L130" s="1"/>
  <c r="C78"/>
  <c r="K130" s="1"/>
  <c r="Q77"/>
  <c r="P77"/>
  <c r="O77"/>
  <c r="N77"/>
  <c r="L77"/>
  <c r="K77"/>
  <c r="I77"/>
  <c r="H77"/>
  <c r="G77"/>
  <c r="F77"/>
  <c r="D77"/>
  <c r="L129" s="1"/>
  <c r="C77"/>
  <c r="K129" s="1"/>
  <c r="Q76"/>
  <c r="P76"/>
  <c r="O76"/>
  <c r="N76"/>
  <c r="L76"/>
  <c r="K76"/>
  <c r="I76"/>
  <c r="H76"/>
  <c r="G76"/>
  <c r="F76"/>
  <c r="D76"/>
  <c r="L128" s="1"/>
  <c r="C76"/>
  <c r="K128" s="1"/>
  <c r="Q75"/>
  <c r="P75"/>
  <c r="O75"/>
  <c r="N75"/>
  <c r="L75"/>
  <c r="K75"/>
  <c r="I75"/>
  <c r="H75"/>
  <c r="G75"/>
  <c r="F75"/>
  <c r="D75"/>
  <c r="L127" s="1"/>
  <c r="C75"/>
  <c r="K127" s="1"/>
  <c r="Q74"/>
  <c r="Q82" s="1"/>
  <c r="H40" s="1"/>
  <c r="P74"/>
  <c r="O74"/>
  <c r="N74"/>
  <c r="L74"/>
  <c r="K74"/>
  <c r="I74"/>
  <c r="I82" s="1"/>
  <c r="G40" s="1"/>
  <c r="H74"/>
  <c r="G74"/>
  <c r="F74"/>
  <c r="D74"/>
  <c r="L126" s="1"/>
  <c r="C74"/>
  <c r="K126" s="1"/>
  <c r="Q68"/>
  <c r="P68"/>
  <c r="O68"/>
  <c r="N68"/>
  <c r="L68"/>
  <c r="D133" s="1"/>
  <c r="K68"/>
  <c r="C133" s="1"/>
  <c r="I68"/>
  <c r="H68"/>
  <c r="G68"/>
  <c r="F68"/>
  <c r="D68"/>
  <c r="C68"/>
  <c r="Q67"/>
  <c r="P67"/>
  <c r="O67"/>
  <c r="N67"/>
  <c r="L67"/>
  <c r="D132" s="1"/>
  <c r="K67"/>
  <c r="C132" s="1"/>
  <c r="I67"/>
  <c r="H67"/>
  <c r="G67"/>
  <c r="F67"/>
  <c r="D67"/>
  <c r="C67"/>
  <c r="Q66"/>
  <c r="P66"/>
  <c r="O66"/>
  <c r="N66"/>
  <c r="L66"/>
  <c r="D131" s="1"/>
  <c r="K66"/>
  <c r="C131" s="1"/>
  <c r="I66"/>
  <c r="H66"/>
  <c r="G66"/>
  <c r="F66"/>
  <c r="D66"/>
  <c r="C66"/>
  <c r="Q65"/>
  <c r="P65"/>
  <c r="O65"/>
  <c r="N65"/>
  <c r="L65"/>
  <c r="D130" s="1"/>
  <c r="K65"/>
  <c r="C130" s="1"/>
  <c r="I65"/>
  <c r="H65"/>
  <c r="G65"/>
  <c r="F65"/>
  <c r="D65"/>
  <c r="C65"/>
  <c r="Q64"/>
  <c r="P64"/>
  <c r="O64"/>
  <c r="N64"/>
  <c r="L64"/>
  <c r="D129" s="1"/>
  <c r="K64"/>
  <c r="C129" s="1"/>
  <c r="I64"/>
  <c r="H64"/>
  <c r="G64"/>
  <c r="F64"/>
  <c r="D64"/>
  <c r="C64"/>
  <c r="Q63"/>
  <c r="P63"/>
  <c r="O63"/>
  <c r="N63"/>
  <c r="L63"/>
  <c r="D128" s="1"/>
  <c r="K63"/>
  <c r="C128" s="1"/>
  <c r="I63"/>
  <c r="H63"/>
  <c r="G63"/>
  <c r="F63"/>
  <c r="D63"/>
  <c r="C63"/>
  <c r="Q62"/>
  <c r="P62"/>
  <c r="O62"/>
  <c r="N62"/>
  <c r="L62"/>
  <c r="D127" s="1"/>
  <c r="K62"/>
  <c r="C127" s="1"/>
  <c r="I62"/>
  <c r="H62"/>
  <c r="G62"/>
  <c r="F62"/>
  <c r="D62"/>
  <c r="C62"/>
  <c r="Q61"/>
  <c r="Q69" s="1"/>
  <c r="F40" s="1"/>
  <c r="P61"/>
  <c r="O61"/>
  <c r="N61"/>
  <c r="L61"/>
  <c r="D126" s="1"/>
  <c r="K61"/>
  <c r="C126" s="1"/>
  <c r="I61"/>
  <c r="I69" s="1"/>
  <c r="E40" s="1"/>
  <c r="H61"/>
  <c r="G61"/>
  <c r="F61"/>
  <c r="D61"/>
  <c r="C61"/>
  <c r="P51"/>
  <c r="O51"/>
  <c r="N51"/>
  <c r="M51"/>
  <c r="L51"/>
  <c r="K51"/>
  <c r="J51"/>
  <c r="I51"/>
  <c r="H51"/>
  <c r="G51"/>
  <c r="F51"/>
  <c r="E51"/>
  <c r="D51"/>
  <c r="C51"/>
  <c r="P50"/>
  <c r="O50"/>
  <c r="N50"/>
  <c r="M50"/>
  <c r="L50"/>
  <c r="K50"/>
  <c r="J50"/>
  <c r="I50"/>
  <c r="H50"/>
  <c r="G50"/>
  <c r="F50"/>
  <c r="E50"/>
  <c r="D50"/>
  <c r="C50"/>
  <c r="P49"/>
  <c r="O49"/>
  <c r="N49"/>
  <c r="M49"/>
  <c r="L49"/>
  <c r="K49"/>
  <c r="J49"/>
  <c r="I49"/>
  <c r="H49"/>
  <c r="G49"/>
  <c r="F49"/>
  <c r="E49"/>
  <c r="D49"/>
  <c r="C49"/>
  <c r="P48"/>
  <c r="O48"/>
  <c r="N48"/>
  <c r="M48"/>
  <c r="L48"/>
  <c r="K48"/>
  <c r="J48"/>
  <c r="I48"/>
  <c r="H48"/>
  <c r="G48"/>
  <c r="F48"/>
  <c r="E48"/>
  <c r="D48"/>
  <c r="C48"/>
  <c r="P47"/>
  <c r="O47"/>
  <c r="N47"/>
  <c r="M47"/>
  <c r="L47"/>
  <c r="K47"/>
  <c r="J47"/>
  <c r="I47"/>
  <c r="H47"/>
  <c r="G47"/>
  <c r="F47"/>
  <c r="E47"/>
  <c r="D47"/>
  <c r="C47"/>
  <c r="P46"/>
  <c r="O46"/>
  <c r="N46"/>
  <c r="M46"/>
  <c r="L46"/>
  <c r="K46"/>
  <c r="J46"/>
  <c r="I46"/>
  <c r="H46"/>
  <c r="G46"/>
  <c r="F46"/>
  <c r="E46"/>
  <c r="D46"/>
  <c r="C46"/>
  <c r="P45"/>
  <c r="O45"/>
  <c r="N45"/>
  <c r="M45"/>
  <c r="L45"/>
  <c r="K45"/>
  <c r="J45"/>
  <c r="I45"/>
  <c r="H45"/>
  <c r="G45"/>
  <c r="F45"/>
  <c r="E45"/>
  <c r="D45"/>
  <c r="C45"/>
  <c r="P44"/>
  <c r="P52" s="1"/>
  <c r="O44"/>
  <c r="O52" s="1"/>
  <c r="N44"/>
  <c r="N52" s="1"/>
  <c r="M44"/>
  <c r="M52" s="1"/>
  <c r="L44"/>
  <c r="L52" s="1"/>
  <c r="K44"/>
  <c r="K52" s="1"/>
  <c r="J44"/>
  <c r="J52" s="1"/>
  <c r="I44"/>
  <c r="I52" s="1"/>
  <c r="H44"/>
  <c r="H52" s="1"/>
  <c r="G44"/>
  <c r="G52" s="1"/>
  <c r="F44"/>
  <c r="F52" s="1"/>
  <c r="E44"/>
  <c r="E52" s="1"/>
  <c r="D44"/>
  <c r="C44"/>
  <c r="P43"/>
  <c r="P39"/>
  <c r="O39"/>
  <c r="N39"/>
  <c r="M39"/>
  <c r="L39"/>
  <c r="K39"/>
  <c r="J39"/>
  <c r="I39"/>
  <c r="H39"/>
  <c r="G39"/>
  <c r="F39"/>
  <c r="E39"/>
  <c r="D39"/>
  <c r="C39"/>
  <c r="P38"/>
  <c r="O38"/>
  <c r="N38"/>
  <c r="M38"/>
  <c r="L38"/>
  <c r="K38"/>
  <c r="J38"/>
  <c r="I38"/>
  <c r="H38"/>
  <c r="G38"/>
  <c r="F38"/>
  <c r="E38"/>
  <c r="D38"/>
  <c r="C38"/>
  <c r="P37"/>
  <c r="O37"/>
  <c r="N37"/>
  <c r="M37"/>
  <c r="L37"/>
  <c r="K37"/>
  <c r="J37"/>
  <c r="I37"/>
  <c r="H37"/>
  <c r="G37"/>
  <c r="F37"/>
  <c r="E37"/>
  <c r="D37"/>
  <c r="C37"/>
  <c r="W36"/>
  <c r="P36"/>
  <c r="O36"/>
  <c r="N36"/>
  <c r="M36"/>
  <c r="L36"/>
  <c r="K36"/>
  <c r="J36"/>
  <c r="I36"/>
  <c r="H36"/>
  <c r="G36"/>
  <c r="F36"/>
  <c r="E36"/>
  <c r="D36"/>
  <c r="C36"/>
  <c r="W35"/>
  <c r="P35"/>
  <c r="O35"/>
  <c r="N35"/>
  <c r="M35"/>
  <c r="L35"/>
  <c r="K35"/>
  <c r="J35"/>
  <c r="I35"/>
  <c r="H35"/>
  <c r="G35"/>
  <c r="F35"/>
  <c r="E35"/>
  <c r="D35"/>
  <c r="C35"/>
  <c r="W34"/>
  <c r="P34"/>
  <c r="O34"/>
  <c r="N34"/>
  <c r="M34"/>
  <c r="L34"/>
  <c r="K34"/>
  <c r="J34"/>
  <c r="I34"/>
  <c r="H34"/>
  <c r="G34"/>
  <c r="F34"/>
  <c r="E34"/>
  <c r="D34"/>
  <c r="C34"/>
  <c r="W33"/>
  <c r="P33"/>
  <c r="O33"/>
  <c r="N33"/>
  <c r="M33"/>
  <c r="L33"/>
  <c r="K33"/>
  <c r="J33"/>
  <c r="I33"/>
  <c r="H33"/>
  <c r="G33"/>
  <c r="F33"/>
  <c r="E33"/>
  <c r="D33"/>
  <c r="C33"/>
  <c r="W32"/>
  <c r="P32"/>
  <c r="O32"/>
  <c r="N32"/>
  <c r="M32"/>
  <c r="L32"/>
  <c r="K32"/>
  <c r="J32"/>
  <c r="I32"/>
  <c r="H32"/>
  <c r="G32"/>
  <c r="F32"/>
  <c r="E32"/>
  <c r="D32"/>
  <c r="C32"/>
  <c r="W31"/>
  <c r="P31"/>
  <c r="O31"/>
  <c r="O43" s="1"/>
  <c r="N31"/>
  <c r="W20" s="1"/>
  <c r="M31"/>
  <c r="M43" s="1"/>
  <c r="L31"/>
  <c r="W18" s="1"/>
  <c r="K31"/>
  <c r="K43" s="1"/>
  <c r="J31"/>
  <c r="W16" s="1"/>
  <c r="I31"/>
  <c r="I43" s="1"/>
  <c r="H31"/>
  <c r="W14" s="1"/>
  <c r="G31"/>
  <c r="G43" s="1"/>
  <c r="F31"/>
  <c r="W12" s="1"/>
  <c r="E31"/>
  <c r="E43" s="1"/>
  <c r="W30"/>
  <c r="W29"/>
  <c r="W28"/>
  <c r="W27"/>
  <c r="F27"/>
  <c r="W26"/>
  <c r="F26"/>
  <c r="W25"/>
  <c r="F25"/>
  <c r="F24"/>
  <c r="F23"/>
  <c r="W22"/>
  <c r="F22"/>
  <c r="W21"/>
  <c r="W19"/>
  <c r="W17"/>
  <c r="W15"/>
  <c r="W13"/>
  <c r="W11"/>
  <c r="D27" i="91"/>
  <c r="E27"/>
  <c r="F27"/>
  <c r="G27"/>
  <c r="H27"/>
  <c r="I27"/>
  <c r="J27"/>
  <c r="K27"/>
  <c r="L27"/>
  <c r="M27"/>
  <c r="N27"/>
  <c r="C27"/>
  <c r="Q133" i="121"/>
  <c r="P133"/>
  <c r="O133"/>
  <c r="N133"/>
  <c r="I133"/>
  <c r="H133"/>
  <c r="G133"/>
  <c r="F133"/>
  <c r="Q132"/>
  <c r="P132"/>
  <c r="O132"/>
  <c r="N132"/>
  <c r="I132"/>
  <c r="H132"/>
  <c r="G132"/>
  <c r="F132"/>
  <c r="Q131"/>
  <c r="P131"/>
  <c r="O131"/>
  <c r="N131"/>
  <c r="I131"/>
  <c r="H131"/>
  <c r="G131"/>
  <c r="F131"/>
  <c r="Q130"/>
  <c r="P130"/>
  <c r="O130"/>
  <c r="N130"/>
  <c r="I130"/>
  <c r="H130"/>
  <c r="G130"/>
  <c r="F130"/>
  <c r="Q129"/>
  <c r="P129"/>
  <c r="O129"/>
  <c r="N129"/>
  <c r="I129"/>
  <c r="H129"/>
  <c r="G129"/>
  <c r="F129"/>
  <c r="Q128"/>
  <c r="P128"/>
  <c r="O128"/>
  <c r="N128"/>
  <c r="I128"/>
  <c r="H128"/>
  <c r="G128"/>
  <c r="F128"/>
  <c r="Q127"/>
  <c r="P127"/>
  <c r="O127"/>
  <c r="N127"/>
  <c r="I127"/>
  <c r="H127"/>
  <c r="G127"/>
  <c r="F127"/>
  <c r="Q126"/>
  <c r="Q134" s="1"/>
  <c r="P40" s="1"/>
  <c r="P126"/>
  <c r="O126"/>
  <c r="N126"/>
  <c r="I126"/>
  <c r="I134" s="1"/>
  <c r="O40" s="1"/>
  <c r="H126"/>
  <c r="G126"/>
  <c r="F126"/>
  <c r="Q120"/>
  <c r="P120"/>
  <c r="O120"/>
  <c r="N120"/>
  <c r="L120"/>
  <c r="K120"/>
  <c r="I120"/>
  <c r="H120"/>
  <c r="G120"/>
  <c r="F120"/>
  <c r="D120"/>
  <c r="C120"/>
  <c r="Q119"/>
  <c r="P119"/>
  <c r="O119"/>
  <c r="N119"/>
  <c r="L119"/>
  <c r="K119"/>
  <c r="I119"/>
  <c r="H119"/>
  <c r="G119"/>
  <c r="F119"/>
  <c r="D119"/>
  <c r="C119"/>
  <c r="Q118"/>
  <c r="P118"/>
  <c r="O118"/>
  <c r="N118"/>
  <c r="L118"/>
  <c r="K118"/>
  <c r="I118"/>
  <c r="H118"/>
  <c r="G118"/>
  <c r="F118"/>
  <c r="D118"/>
  <c r="C118"/>
  <c r="Q117"/>
  <c r="P117"/>
  <c r="O117"/>
  <c r="N117"/>
  <c r="L117"/>
  <c r="K117"/>
  <c r="I117"/>
  <c r="H117"/>
  <c r="G117"/>
  <c r="F117"/>
  <c r="D117"/>
  <c r="C117"/>
  <c r="Q116"/>
  <c r="P116"/>
  <c r="O116"/>
  <c r="N116"/>
  <c r="L116"/>
  <c r="K116"/>
  <c r="I116"/>
  <c r="H116"/>
  <c r="G116"/>
  <c r="F116"/>
  <c r="D116"/>
  <c r="C116"/>
  <c r="Q115"/>
  <c r="P115"/>
  <c r="O115"/>
  <c r="N115"/>
  <c r="L115"/>
  <c r="K115"/>
  <c r="I115"/>
  <c r="H115"/>
  <c r="G115"/>
  <c r="F115"/>
  <c r="D115"/>
  <c r="C115"/>
  <c r="Q114"/>
  <c r="P114"/>
  <c r="O114"/>
  <c r="N114"/>
  <c r="L114"/>
  <c r="K114"/>
  <c r="I114"/>
  <c r="H114"/>
  <c r="G114"/>
  <c r="F114"/>
  <c r="D114"/>
  <c r="C114"/>
  <c r="Q113"/>
  <c r="Q121" s="1"/>
  <c r="N40" s="1"/>
  <c r="P113"/>
  <c r="O113"/>
  <c r="N113"/>
  <c r="L113"/>
  <c r="K113"/>
  <c r="I113"/>
  <c r="I121" s="1"/>
  <c r="M40" s="1"/>
  <c r="H113"/>
  <c r="G113"/>
  <c r="F113"/>
  <c r="D113"/>
  <c r="C113"/>
  <c r="Q107"/>
  <c r="P107"/>
  <c r="O107"/>
  <c r="N107"/>
  <c r="L107"/>
  <c r="K107"/>
  <c r="I107"/>
  <c r="H107"/>
  <c r="G107"/>
  <c r="F107"/>
  <c r="D107"/>
  <c r="C107"/>
  <c r="Q106"/>
  <c r="P106"/>
  <c r="O106"/>
  <c r="N106"/>
  <c r="L106"/>
  <c r="K106"/>
  <c r="I106"/>
  <c r="H106"/>
  <c r="G106"/>
  <c r="F106"/>
  <c r="D106"/>
  <c r="C106"/>
  <c r="Q105"/>
  <c r="P105"/>
  <c r="O105"/>
  <c r="N105"/>
  <c r="L105"/>
  <c r="K105"/>
  <c r="I105"/>
  <c r="H105"/>
  <c r="G105"/>
  <c r="F105"/>
  <c r="D105"/>
  <c r="C105"/>
  <c r="Q104"/>
  <c r="P104"/>
  <c r="O104"/>
  <c r="N104"/>
  <c r="L104"/>
  <c r="K104"/>
  <c r="I104"/>
  <c r="H104"/>
  <c r="G104"/>
  <c r="F104"/>
  <c r="D104"/>
  <c r="C104"/>
  <c r="Q103"/>
  <c r="P103"/>
  <c r="O103"/>
  <c r="N103"/>
  <c r="L103"/>
  <c r="K103"/>
  <c r="I103"/>
  <c r="H103"/>
  <c r="G103"/>
  <c r="F103"/>
  <c r="D103"/>
  <c r="C103"/>
  <c r="Q102"/>
  <c r="P102"/>
  <c r="O102"/>
  <c r="N102"/>
  <c r="L102"/>
  <c r="K102"/>
  <c r="I102"/>
  <c r="H102"/>
  <c r="G102"/>
  <c r="F102"/>
  <c r="D102"/>
  <c r="C102"/>
  <c r="Q101"/>
  <c r="P101"/>
  <c r="O101"/>
  <c r="N101"/>
  <c r="L101"/>
  <c r="K101"/>
  <c r="I101"/>
  <c r="H101"/>
  <c r="G101"/>
  <c r="F101"/>
  <c r="D101"/>
  <c r="C101"/>
  <c r="Q100"/>
  <c r="Q108" s="1"/>
  <c r="L40" s="1"/>
  <c r="P100"/>
  <c r="O100"/>
  <c r="N100"/>
  <c r="L100"/>
  <c r="K100"/>
  <c r="I100"/>
  <c r="I108" s="1"/>
  <c r="K40" s="1"/>
  <c r="H100"/>
  <c r="G100"/>
  <c r="F100"/>
  <c r="D100"/>
  <c r="C100"/>
  <c r="Q94"/>
  <c r="P94"/>
  <c r="O94"/>
  <c r="N94"/>
  <c r="L94"/>
  <c r="K94"/>
  <c r="I94"/>
  <c r="H94"/>
  <c r="G94"/>
  <c r="F94"/>
  <c r="D94"/>
  <c r="C94"/>
  <c r="Q93"/>
  <c r="P93"/>
  <c r="O93"/>
  <c r="N93"/>
  <c r="L93"/>
  <c r="K93"/>
  <c r="I93"/>
  <c r="H93"/>
  <c r="G93"/>
  <c r="F93"/>
  <c r="D93"/>
  <c r="C93"/>
  <c r="Q92"/>
  <c r="P92"/>
  <c r="O92"/>
  <c r="N92"/>
  <c r="L92"/>
  <c r="K92"/>
  <c r="I92"/>
  <c r="H92"/>
  <c r="G92"/>
  <c r="F92"/>
  <c r="D92"/>
  <c r="C92"/>
  <c r="Q91"/>
  <c r="P91"/>
  <c r="O91"/>
  <c r="N91"/>
  <c r="L91"/>
  <c r="K91"/>
  <c r="I91"/>
  <c r="H91"/>
  <c r="G91"/>
  <c r="F91"/>
  <c r="D91"/>
  <c r="C91"/>
  <c r="Q90"/>
  <c r="P90"/>
  <c r="O90"/>
  <c r="N90"/>
  <c r="L90"/>
  <c r="K90"/>
  <c r="I90"/>
  <c r="H90"/>
  <c r="G90"/>
  <c r="F90"/>
  <c r="D90"/>
  <c r="C90"/>
  <c r="Q89"/>
  <c r="P89"/>
  <c r="O89"/>
  <c r="N89"/>
  <c r="L89"/>
  <c r="K89"/>
  <c r="I89"/>
  <c r="H89"/>
  <c r="G89"/>
  <c r="F89"/>
  <c r="D89"/>
  <c r="C89"/>
  <c r="Q88"/>
  <c r="P88"/>
  <c r="O88"/>
  <c r="N88"/>
  <c r="L88"/>
  <c r="K88"/>
  <c r="I88"/>
  <c r="H88"/>
  <c r="G88"/>
  <c r="F88"/>
  <c r="D88"/>
  <c r="C88"/>
  <c r="Q87"/>
  <c r="Q95" s="1"/>
  <c r="J40" s="1"/>
  <c r="P87"/>
  <c r="O87"/>
  <c r="N87"/>
  <c r="L87"/>
  <c r="K87"/>
  <c r="I87"/>
  <c r="I95" s="1"/>
  <c r="I40" s="1"/>
  <c r="H87"/>
  <c r="G87"/>
  <c r="F87"/>
  <c r="D87"/>
  <c r="C87"/>
  <c r="Q81"/>
  <c r="P81"/>
  <c r="O81"/>
  <c r="N81"/>
  <c r="L81"/>
  <c r="K81"/>
  <c r="I81"/>
  <c r="H81"/>
  <c r="G81"/>
  <c r="F81"/>
  <c r="D81"/>
  <c r="L133" s="1"/>
  <c r="C81"/>
  <c r="K133" s="1"/>
  <c r="Q80"/>
  <c r="P80"/>
  <c r="O80"/>
  <c r="N80"/>
  <c r="L80"/>
  <c r="K80"/>
  <c r="I80"/>
  <c r="H80"/>
  <c r="G80"/>
  <c r="F80"/>
  <c r="D80"/>
  <c r="L132" s="1"/>
  <c r="C80"/>
  <c r="K132" s="1"/>
  <c r="Q79"/>
  <c r="P79"/>
  <c r="O79"/>
  <c r="N79"/>
  <c r="L79"/>
  <c r="K79"/>
  <c r="I79"/>
  <c r="H79"/>
  <c r="G79"/>
  <c r="F79"/>
  <c r="D79"/>
  <c r="L131" s="1"/>
  <c r="C79"/>
  <c r="K131" s="1"/>
  <c r="Q78"/>
  <c r="P78"/>
  <c r="O78"/>
  <c r="N78"/>
  <c r="L78"/>
  <c r="K78"/>
  <c r="I78"/>
  <c r="H78"/>
  <c r="G78"/>
  <c r="F78"/>
  <c r="D78"/>
  <c r="L130" s="1"/>
  <c r="C78"/>
  <c r="K130" s="1"/>
  <c r="Q77"/>
  <c r="P77"/>
  <c r="O77"/>
  <c r="N77"/>
  <c r="L77"/>
  <c r="K77"/>
  <c r="I77"/>
  <c r="H77"/>
  <c r="G77"/>
  <c r="F77"/>
  <c r="D77"/>
  <c r="L129" s="1"/>
  <c r="C77"/>
  <c r="K129" s="1"/>
  <c r="Q76"/>
  <c r="P76"/>
  <c r="O76"/>
  <c r="N76"/>
  <c r="L76"/>
  <c r="K76"/>
  <c r="I76"/>
  <c r="H76"/>
  <c r="G76"/>
  <c r="F76"/>
  <c r="D76"/>
  <c r="L128" s="1"/>
  <c r="C76"/>
  <c r="K128" s="1"/>
  <c r="Q75"/>
  <c r="P75"/>
  <c r="O75"/>
  <c r="N75"/>
  <c r="L75"/>
  <c r="K75"/>
  <c r="I75"/>
  <c r="H75"/>
  <c r="G75"/>
  <c r="F75"/>
  <c r="D75"/>
  <c r="L127" s="1"/>
  <c r="C75"/>
  <c r="K127" s="1"/>
  <c r="Q74"/>
  <c r="Q82" s="1"/>
  <c r="H40" s="1"/>
  <c r="P74"/>
  <c r="O74"/>
  <c r="N74"/>
  <c r="L74"/>
  <c r="K74"/>
  <c r="I74"/>
  <c r="I82" s="1"/>
  <c r="G40" s="1"/>
  <c r="H74"/>
  <c r="G74"/>
  <c r="F74"/>
  <c r="D74"/>
  <c r="L126" s="1"/>
  <c r="C74"/>
  <c r="K126" s="1"/>
  <c r="Q68"/>
  <c r="P68"/>
  <c r="O68"/>
  <c r="N68"/>
  <c r="L68"/>
  <c r="D133" s="1"/>
  <c r="K68"/>
  <c r="C133" s="1"/>
  <c r="I68"/>
  <c r="H68"/>
  <c r="G68"/>
  <c r="F68"/>
  <c r="D68"/>
  <c r="C68"/>
  <c r="Q67"/>
  <c r="P67"/>
  <c r="O67"/>
  <c r="N67"/>
  <c r="L67"/>
  <c r="D132" s="1"/>
  <c r="K67"/>
  <c r="C132" s="1"/>
  <c r="I67"/>
  <c r="H67"/>
  <c r="G67"/>
  <c r="F67"/>
  <c r="D67"/>
  <c r="C67"/>
  <c r="Q66"/>
  <c r="P66"/>
  <c r="O66"/>
  <c r="N66"/>
  <c r="L66"/>
  <c r="D131" s="1"/>
  <c r="K66"/>
  <c r="C131" s="1"/>
  <c r="I66"/>
  <c r="H66"/>
  <c r="G66"/>
  <c r="F66"/>
  <c r="D66"/>
  <c r="C66"/>
  <c r="Q65"/>
  <c r="P65"/>
  <c r="O65"/>
  <c r="N65"/>
  <c r="L65"/>
  <c r="D130" s="1"/>
  <c r="K65"/>
  <c r="C130" s="1"/>
  <c r="I65"/>
  <c r="H65"/>
  <c r="G65"/>
  <c r="F65"/>
  <c r="D65"/>
  <c r="C65"/>
  <c r="Q64"/>
  <c r="P64"/>
  <c r="O64"/>
  <c r="N64"/>
  <c r="L64"/>
  <c r="D129" s="1"/>
  <c r="K64"/>
  <c r="C129" s="1"/>
  <c r="I64"/>
  <c r="H64"/>
  <c r="G64"/>
  <c r="F64"/>
  <c r="D64"/>
  <c r="C64"/>
  <c r="Q63"/>
  <c r="P63"/>
  <c r="O63"/>
  <c r="N63"/>
  <c r="L63"/>
  <c r="D128" s="1"/>
  <c r="K63"/>
  <c r="C128" s="1"/>
  <c r="I63"/>
  <c r="H63"/>
  <c r="G63"/>
  <c r="F63"/>
  <c r="D63"/>
  <c r="C63"/>
  <c r="Q62"/>
  <c r="P62"/>
  <c r="O62"/>
  <c r="N62"/>
  <c r="L62"/>
  <c r="D127" s="1"/>
  <c r="K62"/>
  <c r="C127" s="1"/>
  <c r="I62"/>
  <c r="H62"/>
  <c r="G62"/>
  <c r="F62"/>
  <c r="D62"/>
  <c r="C62"/>
  <c r="Q61"/>
  <c r="Q69" s="1"/>
  <c r="F40" s="1"/>
  <c r="P61"/>
  <c r="O61"/>
  <c r="N61"/>
  <c r="L61"/>
  <c r="D126" s="1"/>
  <c r="K61"/>
  <c r="C126" s="1"/>
  <c r="I61"/>
  <c r="I69" s="1"/>
  <c r="E40" s="1"/>
  <c r="H61"/>
  <c r="G61"/>
  <c r="F61"/>
  <c r="D61"/>
  <c r="C61"/>
  <c r="P51"/>
  <c r="O51"/>
  <c r="N51"/>
  <c r="M51"/>
  <c r="L51"/>
  <c r="K51"/>
  <c r="J51"/>
  <c r="I51"/>
  <c r="H51"/>
  <c r="G51"/>
  <c r="F51"/>
  <c r="E51"/>
  <c r="D51"/>
  <c r="C51"/>
  <c r="P50"/>
  <c r="O50"/>
  <c r="N50"/>
  <c r="M50"/>
  <c r="L50"/>
  <c r="K50"/>
  <c r="J50"/>
  <c r="I50"/>
  <c r="H50"/>
  <c r="G50"/>
  <c r="F50"/>
  <c r="E50"/>
  <c r="D50"/>
  <c r="C50"/>
  <c r="P49"/>
  <c r="O49"/>
  <c r="N49"/>
  <c r="M49"/>
  <c r="L49"/>
  <c r="K49"/>
  <c r="J49"/>
  <c r="I49"/>
  <c r="H49"/>
  <c r="G49"/>
  <c r="F49"/>
  <c r="E49"/>
  <c r="D49"/>
  <c r="C49"/>
  <c r="P48"/>
  <c r="O48"/>
  <c r="N48"/>
  <c r="M48"/>
  <c r="L48"/>
  <c r="K48"/>
  <c r="J48"/>
  <c r="I48"/>
  <c r="H48"/>
  <c r="G48"/>
  <c r="F48"/>
  <c r="E48"/>
  <c r="D48"/>
  <c r="C48"/>
  <c r="P47"/>
  <c r="O47"/>
  <c r="N47"/>
  <c r="M47"/>
  <c r="L47"/>
  <c r="K47"/>
  <c r="J47"/>
  <c r="I47"/>
  <c r="H47"/>
  <c r="G47"/>
  <c r="F47"/>
  <c r="E47"/>
  <c r="D47"/>
  <c r="C47"/>
  <c r="P46"/>
  <c r="O46"/>
  <c r="N46"/>
  <c r="M46"/>
  <c r="L46"/>
  <c r="K46"/>
  <c r="J46"/>
  <c r="I46"/>
  <c r="H46"/>
  <c r="G46"/>
  <c r="F46"/>
  <c r="E46"/>
  <c r="D46"/>
  <c r="C46"/>
  <c r="P45"/>
  <c r="O45"/>
  <c r="N45"/>
  <c r="M45"/>
  <c r="L45"/>
  <c r="K45"/>
  <c r="J45"/>
  <c r="I45"/>
  <c r="H45"/>
  <c r="G45"/>
  <c r="F45"/>
  <c r="E45"/>
  <c r="D45"/>
  <c r="C45"/>
  <c r="P44"/>
  <c r="P52" s="1"/>
  <c r="O44"/>
  <c r="O52" s="1"/>
  <c r="N44"/>
  <c r="N52" s="1"/>
  <c r="M44"/>
  <c r="M52" s="1"/>
  <c r="L44"/>
  <c r="L52" s="1"/>
  <c r="K44"/>
  <c r="K52" s="1"/>
  <c r="J44"/>
  <c r="J52" s="1"/>
  <c r="I44"/>
  <c r="I52" s="1"/>
  <c r="H44"/>
  <c r="H52" s="1"/>
  <c r="G44"/>
  <c r="G52" s="1"/>
  <c r="F44"/>
  <c r="F52" s="1"/>
  <c r="E44"/>
  <c r="E52" s="1"/>
  <c r="D44"/>
  <c r="C44"/>
  <c r="P43"/>
  <c r="P39"/>
  <c r="O39"/>
  <c r="N39"/>
  <c r="M39"/>
  <c r="L39"/>
  <c r="K39"/>
  <c r="J39"/>
  <c r="I39"/>
  <c r="H39"/>
  <c r="G39"/>
  <c r="F39"/>
  <c r="E39"/>
  <c r="D39"/>
  <c r="C39"/>
  <c r="P38"/>
  <c r="O38"/>
  <c r="N38"/>
  <c r="M38"/>
  <c r="L38"/>
  <c r="K38"/>
  <c r="J38"/>
  <c r="I38"/>
  <c r="H38"/>
  <c r="G38"/>
  <c r="F38"/>
  <c r="E38"/>
  <c r="D38"/>
  <c r="C38"/>
  <c r="P37"/>
  <c r="O37"/>
  <c r="N37"/>
  <c r="M37"/>
  <c r="L37"/>
  <c r="K37"/>
  <c r="J37"/>
  <c r="I37"/>
  <c r="H37"/>
  <c r="G37"/>
  <c r="F37"/>
  <c r="E37"/>
  <c r="D37"/>
  <c r="C37"/>
  <c r="W36"/>
  <c r="P36"/>
  <c r="O36"/>
  <c r="N36"/>
  <c r="M36"/>
  <c r="L36"/>
  <c r="K36"/>
  <c r="J36"/>
  <c r="I36"/>
  <c r="H36"/>
  <c r="G36"/>
  <c r="F36"/>
  <c r="E36"/>
  <c r="D36"/>
  <c r="C36"/>
  <c r="W35"/>
  <c r="P35"/>
  <c r="O35"/>
  <c r="N35"/>
  <c r="M35"/>
  <c r="L35"/>
  <c r="K35"/>
  <c r="J35"/>
  <c r="I35"/>
  <c r="H35"/>
  <c r="G35"/>
  <c r="F35"/>
  <c r="E35"/>
  <c r="D35"/>
  <c r="C35"/>
  <c r="W34"/>
  <c r="P34"/>
  <c r="O34"/>
  <c r="N34"/>
  <c r="M34"/>
  <c r="L34"/>
  <c r="K34"/>
  <c r="J34"/>
  <c r="I34"/>
  <c r="H34"/>
  <c r="G34"/>
  <c r="F34"/>
  <c r="E34"/>
  <c r="D34"/>
  <c r="C34"/>
  <c r="W33"/>
  <c r="P33"/>
  <c r="O33"/>
  <c r="N33"/>
  <c r="M33"/>
  <c r="L33"/>
  <c r="K33"/>
  <c r="J33"/>
  <c r="I33"/>
  <c r="H33"/>
  <c r="G33"/>
  <c r="F33"/>
  <c r="E33"/>
  <c r="D33"/>
  <c r="C33"/>
  <c r="W32"/>
  <c r="P32"/>
  <c r="O32"/>
  <c r="N32"/>
  <c r="M32"/>
  <c r="L32"/>
  <c r="K32"/>
  <c r="J32"/>
  <c r="I32"/>
  <c r="H32"/>
  <c r="G32"/>
  <c r="F32"/>
  <c r="E32"/>
  <c r="D32"/>
  <c r="C32"/>
  <c r="W31"/>
  <c r="P31"/>
  <c r="O31"/>
  <c r="O43" s="1"/>
  <c r="N31"/>
  <c r="W20" s="1"/>
  <c r="M31"/>
  <c r="M43" s="1"/>
  <c r="L31"/>
  <c r="W18" s="1"/>
  <c r="K31"/>
  <c r="K43" s="1"/>
  <c r="J31"/>
  <c r="W16" s="1"/>
  <c r="I31"/>
  <c r="I43" s="1"/>
  <c r="H31"/>
  <c r="W14" s="1"/>
  <c r="G31"/>
  <c r="G43" s="1"/>
  <c r="F31"/>
  <c r="W12" s="1"/>
  <c r="E31"/>
  <c r="E43" s="1"/>
  <c r="W30"/>
  <c r="W29"/>
  <c r="W28"/>
  <c r="W27"/>
  <c r="F27"/>
  <c r="W26"/>
  <c r="F26"/>
  <c r="W25"/>
  <c r="F25"/>
  <c r="F24"/>
  <c r="F23"/>
  <c r="W22"/>
  <c r="F22"/>
  <c r="W21"/>
  <c r="W19"/>
  <c r="W17"/>
  <c r="W15"/>
  <c r="W13"/>
  <c r="W11"/>
  <c r="D96" i="91"/>
  <c r="E96"/>
  <c r="F96"/>
  <c r="G96"/>
  <c r="H96"/>
  <c r="I96"/>
  <c r="J96"/>
  <c r="K96"/>
  <c r="L96"/>
  <c r="M96"/>
  <c r="N96"/>
  <c r="C96"/>
  <c r="D26"/>
  <c r="E26"/>
  <c r="F26"/>
  <c r="G26"/>
  <c r="H26"/>
  <c r="I26"/>
  <c r="J26"/>
  <c r="K26"/>
  <c r="L26"/>
  <c r="M26"/>
  <c r="N26"/>
  <c r="C26"/>
  <c r="Q133" i="120"/>
  <c r="P133"/>
  <c r="O133"/>
  <c r="N133"/>
  <c r="I133"/>
  <c r="H133"/>
  <c r="G133"/>
  <c r="F133"/>
  <c r="Q132"/>
  <c r="P132"/>
  <c r="O132"/>
  <c r="N132"/>
  <c r="I132"/>
  <c r="H132"/>
  <c r="G132"/>
  <c r="F132"/>
  <c r="Q131"/>
  <c r="P131"/>
  <c r="O131"/>
  <c r="N131"/>
  <c r="I131"/>
  <c r="H131"/>
  <c r="G131"/>
  <c r="F131"/>
  <c r="Q130"/>
  <c r="P130"/>
  <c r="O130"/>
  <c r="N130"/>
  <c r="I130"/>
  <c r="H130"/>
  <c r="G130"/>
  <c r="F130"/>
  <c r="Q129"/>
  <c r="P129"/>
  <c r="O129"/>
  <c r="N129"/>
  <c r="I129"/>
  <c r="H129"/>
  <c r="G129"/>
  <c r="F129"/>
  <c r="Q128"/>
  <c r="P128"/>
  <c r="O128"/>
  <c r="N128"/>
  <c r="I128"/>
  <c r="H128"/>
  <c r="G128"/>
  <c r="F128"/>
  <c r="Q127"/>
  <c r="P127"/>
  <c r="O127"/>
  <c r="N127"/>
  <c r="I127"/>
  <c r="H127"/>
  <c r="G127"/>
  <c r="F127"/>
  <c r="Q126"/>
  <c r="Q134" s="1"/>
  <c r="P40" s="1"/>
  <c r="P126"/>
  <c r="O126"/>
  <c r="N126"/>
  <c r="I126"/>
  <c r="I134" s="1"/>
  <c r="O40" s="1"/>
  <c r="H126"/>
  <c r="G126"/>
  <c r="F126"/>
  <c r="Q120"/>
  <c r="P120"/>
  <c r="O120"/>
  <c r="N120"/>
  <c r="L120"/>
  <c r="K120"/>
  <c r="I120"/>
  <c r="H120"/>
  <c r="G120"/>
  <c r="F120"/>
  <c r="D120"/>
  <c r="C120"/>
  <c r="Q119"/>
  <c r="P119"/>
  <c r="O119"/>
  <c r="N119"/>
  <c r="L119"/>
  <c r="K119"/>
  <c r="I119"/>
  <c r="H119"/>
  <c r="G119"/>
  <c r="F119"/>
  <c r="D119"/>
  <c r="C119"/>
  <c r="Q118"/>
  <c r="P118"/>
  <c r="O118"/>
  <c r="N118"/>
  <c r="L118"/>
  <c r="K118"/>
  <c r="I118"/>
  <c r="H118"/>
  <c r="G118"/>
  <c r="F118"/>
  <c r="D118"/>
  <c r="C118"/>
  <c r="Q117"/>
  <c r="P117"/>
  <c r="O117"/>
  <c r="N117"/>
  <c r="L117"/>
  <c r="K117"/>
  <c r="I117"/>
  <c r="H117"/>
  <c r="G117"/>
  <c r="F117"/>
  <c r="D117"/>
  <c r="C117"/>
  <c r="Q116"/>
  <c r="P116"/>
  <c r="O116"/>
  <c r="N116"/>
  <c r="L116"/>
  <c r="K116"/>
  <c r="I116"/>
  <c r="H116"/>
  <c r="G116"/>
  <c r="F116"/>
  <c r="D116"/>
  <c r="C116"/>
  <c r="Q115"/>
  <c r="P115"/>
  <c r="O115"/>
  <c r="N115"/>
  <c r="L115"/>
  <c r="K115"/>
  <c r="I115"/>
  <c r="H115"/>
  <c r="G115"/>
  <c r="F115"/>
  <c r="D115"/>
  <c r="C115"/>
  <c r="Q114"/>
  <c r="P114"/>
  <c r="O114"/>
  <c r="N114"/>
  <c r="L114"/>
  <c r="K114"/>
  <c r="I114"/>
  <c r="H114"/>
  <c r="G114"/>
  <c r="F114"/>
  <c r="D114"/>
  <c r="C114"/>
  <c r="Q113"/>
  <c r="Q121" s="1"/>
  <c r="N40" s="1"/>
  <c r="P113"/>
  <c r="O113"/>
  <c r="N113"/>
  <c r="L113"/>
  <c r="K113"/>
  <c r="I113"/>
  <c r="I121" s="1"/>
  <c r="M40" s="1"/>
  <c r="H113"/>
  <c r="G113"/>
  <c r="F113"/>
  <c r="D113"/>
  <c r="C113"/>
  <c r="Q107"/>
  <c r="P107"/>
  <c r="O107"/>
  <c r="N107"/>
  <c r="L107"/>
  <c r="K107"/>
  <c r="I107"/>
  <c r="H107"/>
  <c r="G107"/>
  <c r="F107"/>
  <c r="D107"/>
  <c r="C107"/>
  <c r="Q106"/>
  <c r="P106"/>
  <c r="O106"/>
  <c r="N106"/>
  <c r="L106"/>
  <c r="K106"/>
  <c r="I106"/>
  <c r="H106"/>
  <c r="G106"/>
  <c r="F106"/>
  <c r="D106"/>
  <c r="C106"/>
  <c r="Q105"/>
  <c r="P105"/>
  <c r="O105"/>
  <c r="N105"/>
  <c r="L105"/>
  <c r="K105"/>
  <c r="I105"/>
  <c r="H105"/>
  <c r="G105"/>
  <c r="F105"/>
  <c r="D105"/>
  <c r="C105"/>
  <c r="Q104"/>
  <c r="P104"/>
  <c r="O104"/>
  <c r="N104"/>
  <c r="L104"/>
  <c r="K104"/>
  <c r="I104"/>
  <c r="H104"/>
  <c r="G104"/>
  <c r="F104"/>
  <c r="D104"/>
  <c r="C104"/>
  <c r="Q103"/>
  <c r="P103"/>
  <c r="O103"/>
  <c r="N103"/>
  <c r="L103"/>
  <c r="K103"/>
  <c r="I103"/>
  <c r="H103"/>
  <c r="G103"/>
  <c r="F103"/>
  <c r="D103"/>
  <c r="C103"/>
  <c r="Q102"/>
  <c r="P102"/>
  <c r="O102"/>
  <c r="N102"/>
  <c r="L102"/>
  <c r="K102"/>
  <c r="I102"/>
  <c r="H102"/>
  <c r="G102"/>
  <c r="F102"/>
  <c r="D102"/>
  <c r="C102"/>
  <c r="Q101"/>
  <c r="P101"/>
  <c r="O101"/>
  <c r="N101"/>
  <c r="L101"/>
  <c r="K101"/>
  <c r="I101"/>
  <c r="H101"/>
  <c r="G101"/>
  <c r="F101"/>
  <c r="D101"/>
  <c r="C101"/>
  <c r="Q100"/>
  <c r="Q108" s="1"/>
  <c r="L40" s="1"/>
  <c r="P100"/>
  <c r="O100"/>
  <c r="N100"/>
  <c r="L100"/>
  <c r="K100"/>
  <c r="I100"/>
  <c r="I108" s="1"/>
  <c r="K40" s="1"/>
  <c r="H100"/>
  <c r="G100"/>
  <c r="F100"/>
  <c r="D100"/>
  <c r="C100"/>
  <c r="Q94"/>
  <c r="P94"/>
  <c r="O94"/>
  <c r="N94"/>
  <c r="L94"/>
  <c r="K94"/>
  <c r="I94"/>
  <c r="H94"/>
  <c r="G94"/>
  <c r="F94"/>
  <c r="D94"/>
  <c r="C94"/>
  <c r="Q93"/>
  <c r="P93"/>
  <c r="O93"/>
  <c r="N93"/>
  <c r="L93"/>
  <c r="K93"/>
  <c r="I93"/>
  <c r="H93"/>
  <c r="G93"/>
  <c r="F93"/>
  <c r="D93"/>
  <c r="C93"/>
  <c r="Q92"/>
  <c r="P92"/>
  <c r="O92"/>
  <c r="N92"/>
  <c r="L92"/>
  <c r="K92"/>
  <c r="I92"/>
  <c r="H92"/>
  <c r="G92"/>
  <c r="F92"/>
  <c r="D92"/>
  <c r="C92"/>
  <c r="Q91"/>
  <c r="P91"/>
  <c r="O91"/>
  <c r="N91"/>
  <c r="L91"/>
  <c r="K91"/>
  <c r="I91"/>
  <c r="H91"/>
  <c r="G91"/>
  <c r="F91"/>
  <c r="D91"/>
  <c r="C91"/>
  <c r="Q90"/>
  <c r="P90"/>
  <c r="O90"/>
  <c r="N90"/>
  <c r="L90"/>
  <c r="K90"/>
  <c r="I90"/>
  <c r="H90"/>
  <c r="G90"/>
  <c r="F90"/>
  <c r="D90"/>
  <c r="C90"/>
  <c r="Q89"/>
  <c r="P89"/>
  <c r="O89"/>
  <c r="N89"/>
  <c r="L89"/>
  <c r="K89"/>
  <c r="I89"/>
  <c r="H89"/>
  <c r="G89"/>
  <c r="F89"/>
  <c r="D89"/>
  <c r="C89"/>
  <c r="Q88"/>
  <c r="P88"/>
  <c r="O88"/>
  <c r="N88"/>
  <c r="L88"/>
  <c r="K88"/>
  <c r="I88"/>
  <c r="H88"/>
  <c r="G88"/>
  <c r="F88"/>
  <c r="D88"/>
  <c r="C88"/>
  <c r="Q87"/>
  <c r="Q95" s="1"/>
  <c r="J40" s="1"/>
  <c r="P87"/>
  <c r="O87"/>
  <c r="N87"/>
  <c r="L87"/>
  <c r="K87"/>
  <c r="I87"/>
  <c r="I95" s="1"/>
  <c r="I40" s="1"/>
  <c r="H87"/>
  <c r="G87"/>
  <c r="F87"/>
  <c r="D87"/>
  <c r="C87"/>
  <c r="Q81"/>
  <c r="P81"/>
  <c r="O81"/>
  <c r="N81"/>
  <c r="L81"/>
  <c r="K81"/>
  <c r="I81"/>
  <c r="H81"/>
  <c r="G81"/>
  <c r="F81"/>
  <c r="D81"/>
  <c r="L133" s="1"/>
  <c r="C81"/>
  <c r="K133" s="1"/>
  <c r="Q80"/>
  <c r="P80"/>
  <c r="O80"/>
  <c r="N80"/>
  <c r="L80"/>
  <c r="K80"/>
  <c r="I80"/>
  <c r="H80"/>
  <c r="G80"/>
  <c r="F80"/>
  <c r="D80"/>
  <c r="L132" s="1"/>
  <c r="C80"/>
  <c r="K132" s="1"/>
  <c r="Q79"/>
  <c r="P79"/>
  <c r="O79"/>
  <c r="N79"/>
  <c r="L79"/>
  <c r="K79"/>
  <c r="I79"/>
  <c r="H79"/>
  <c r="G79"/>
  <c r="F79"/>
  <c r="D79"/>
  <c r="L131" s="1"/>
  <c r="C79"/>
  <c r="K131" s="1"/>
  <c r="Q78"/>
  <c r="P78"/>
  <c r="O78"/>
  <c r="N78"/>
  <c r="L78"/>
  <c r="K78"/>
  <c r="I78"/>
  <c r="H78"/>
  <c r="G78"/>
  <c r="F78"/>
  <c r="D78"/>
  <c r="L130" s="1"/>
  <c r="C78"/>
  <c r="K130" s="1"/>
  <c r="Q77"/>
  <c r="P77"/>
  <c r="O77"/>
  <c r="N77"/>
  <c r="L77"/>
  <c r="K77"/>
  <c r="I77"/>
  <c r="H77"/>
  <c r="G77"/>
  <c r="F77"/>
  <c r="D77"/>
  <c r="L129" s="1"/>
  <c r="C77"/>
  <c r="K129" s="1"/>
  <c r="Q76"/>
  <c r="P76"/>
  <c r="O76"/>
  <c r="N76"/>
  <c r="L76"/>
  <c r="K76"/>
  <c r="I76"/>
  <c r="H76"/>
  <c r="G76"/>
  <c r="F76"/>
  <c r="D76"/>
  <c r="L128" s="1"/>
  <c r="C76"/>
  <c r="K128" s="1"/>
  <c r="Q75"/>
  <c r="P75"/>
  <c r="O75"/>
  <c r="N75"/>
  <c r="L75"/>
  <c r="K75"/>
  <c r="I75"/>
  <c r="H75"/>
  <c r="G75"/>
  <c r="F75"/>
  <c r="D75"/>
  <c r="L127" s="1"/>
  <c r="C75"/>
  <c r="K127" s="1"/>
  <c r="Q74"/>
  <c r="Q82" s="1"/>
  <c r="H40" s="1"/>
  <c r="P74"/>
  <c r="O74"/>
  <c r="N74"/>
  <c r="L74"/>
  <c r="K74"/>
  <c r="I74"/>
  <c r="I82" s="1"/>
  <c r="G40" s="1"/>
  <c r="H74"/>
  <c r="G74"/>
  <c r="F74"/>
  <c r="D74"/>
  <c r="L126" s="1"/>
  <c r="C74"/>
  <c r="K126" s="1"/>
  <c r="Q68"/>
  <c r="P68"/>
  <c r="O68"/>
  <c r="N68"/>
  <c r="L68"/>
  <c r="D133" s="1"/>
  <c r="K68"/>
  <c r="C133" s="1"/>
  <c r="I68"/>
  <c r="H68"/>
  <c r="G68"/>
  <c r="F68"/>
  <c r="D68"/>
  <c r="C68"/>
  <c r="Q67"/>
  <c r="P67"/>
  <c r="O67"/>
  <c r="N67"/>
  <c r="L67"/>
  <c r="D132" s="1"/>
  <c r="K67"/>
  <c r="C132" s="1"/>
  <c r="I67"/>
  <c r="H67"/>
  <c r="G67"/>
  <c r="F67"/>
  <c r="D67"/>
  <c r="C67"/>
  <c r="Q66"/>
  <c r="P66"/>
  <c r="O66"/>
  <c r="N66"/>
  <c r="L66"/>
  <c r="D131" s="1"/>
  <c r="K66"/>
  <c r="C131" s="1"/>
  <c r="I66"/>
  <c r="H66"/>
  <c r="G66"/>
  <c r="F66"/>
  <c r="D66"/>
  <c r="C66"/>
  <c r="Q65"/>
  <c r="P65"/>
  <c r="O65"/>
  <c r="N65"/>
  <c r="L65"/>
  <c r="D130" s="1"/>
  <c r="K65"/>
  <c r="C130" s="1"/>
  <c r="I65"/>
  <c r="H65"/>
  <c r="G65"/>
  <c r="F65"/>
  <c r="D65"/>
  <c r="C65"/>
  <c r="Q64"/>
  <c r="P64"/>
  <c r="O64"/>
  <c r="N64"/>
  <c r="L64"/>
  <c r="D129" s="1"/>
  <c r="K64"/>
  <c r="C129" s="1"/>
  <c r="I64"/>
  <c r="H64"/>
  <c r="G64"/>
  <c r="F64"/>
  <c r="D64"/>
  <c r="C64"/>
  <c r="Q63"/>
  <c r="P63"/>
  <c r="O63"/>
  <c r="N63"/>
  <c r="L63"/>
  <c r="D128" s="1"/>
  <c r="K63"/>
  <c r="C128" s="1"/>
  <c r="I63"/>
  <c r="H63"/>
  <c r="G63"/>
  <c r="F63"/>
  <c r="D63"/>
  <c r="C63"/>
  <c r="Q62"/>
  <c r="P62"/>
  <c r="O62"/>
  <c r="N62"/>
  <c r="L62"/>
  <c r="D127" s="1"/>
  <c r="K62"/>
  <c r="C127" s="1"/>
  <c r="I62"/>
  <c r="H62"/>
  <c r="G62"/>
  <c r="F62"/>
  <c r="D62"/>
  <c r="C62"/>
  <c r="Q61"/>
  <c r="Q69" s="1"/>
  <c r="F40" s="1"/>
  <c r="P61"/>
  <c r="O61"/>
  <c r="N61"/>
  <c r="L61"/>
  <c r="D126" s="1"/>
  <c r="K61"/>
  <c r="C126" s="1"/>
  <c r="I61"/>
  <c r="I69" s="1"/>
  <c r="E40" s="1"/>
  <c r="H61"/>
  <c r="G61"/>
  <c r="F61"/>
  <c r="D61"/>
  <c r="C61"/>
  <c r="P51"/>
  <c r="O51"/>
  <c r="N51"/>
  <c r="M51"/>
  <c r="L51"/>
  <c r="K51"/>
  <c r="J51"/>
  <c r="I51"/>
  <c r="H51"/>
  <c r="G51"/>
  <c r="F51"/>
  <c r="E51"/>
  <c r="D51"/>
  <c r="C51"/>
  <c r="P50"/>
  <c r="O50"/>
  <c r="N50"/>
  <c r="M50"/>
  <c r="L50"/>
  <c r="K50"/>
  <c r="J50"/>
  <c r="I50"/>
  <c r="H50"/>
  <c r="G50"/>
  <c r="F50"/>
  <c r="E50"/>
  <c r="D50"/>
  <c r="C50"/>
  <c r="P49"/>
  <c r="O49"/>
  <c r="N49"/>
  <c r="M49"/>
  <c r="L49"/>
  <c r="K49"/>
  <c r="J49"/>
  <c r="I49"/>
  <c r="H49"/>
  <c r="G49"/>
  <c r="F49"/>
  <c r="E49"/>
  <c r="D49"/>
  <c r="C49"/>
  <c r="P48"/>
  <c r="O48"/>
  <c r="N48"/>
  <c r="M48"/>
  <c r="L48"/>
  <c r="K48"/>
  <c r="J48"/>
  <c r="I48"/>
  <c r="H48"/>
  <c r="G48"/>
  <c r="F48"/>
  <c r="E48"/>
  <c r="D48"/>
  <c r="C48"/>
  <c r="P47"/>
  <c r="O47"/>
  <c r="N47"/>
  <c r="M47"/>
  <c r="L47"/>
  <c r="K47"/>
  <c r="J47"/>
  <c r="I47"/>
  <c r="H47"/>
  <c r="G47"/>
  <c r="F47"/>
  <c r="E47"/>
  <c r="D47"/>
  <c r="C47"/>
  <c r="P46"/>
  <c r="O46"/>
  <c r="N46"/>
  <c r="M46"/>
  <c r="L46"/>
  <c r="K46"/>
  <c r="J46"/>
  <c r="I46"/>
  <c r="H46"/>
  <c r="G46"/>
  <c r="F46"/>
  <c r="E46"/>
  <c r="D46"/>
  <c r="C46"/>
  <c r="P45"/>
  <c r="O45"/>
  <c r="N45"/>
  <c r="M45"/>
  <c r="L45"/>
  <c r="K45"/>
  <c r="J45"/>
  <c r="I45"/>
  <c r="H45"/>
  <c r="G45"/>
  <c r="F45"/>
  <c r="E45"/>
  <c r="D45"/>
  <c r="C45"/>
  <c r="P44"/>
  <c r="P52" s="1"/>
  <c r="O44"/>
  <c r="O52" s="1"/>
  <c r="N44"/>
  <c r="N52" s="1"/>
  <c r="M44"/>
  <c r="M52" s="1"/>
  <c r="L44"/>
  <c r="L52" s="1"/>
  <c r="K44"/>
  <c r="K52" s="1"/>
  <c r="J44"/>
  <c r="J52" s="1"/>
  <c r="I44"/>
  <c r="I52" s="1"/>
  <c r="H44"/>
  <c r="H52" s="1"/>
  <c r="G44"/>
  <c r="G52" s="1"/>
  <c r="F44"/>
  <c r="F52" s="1"/>
  <c r="E44"/>
  <c r="E52" s="1"/>
  <c r="D44"/>
  <c r="C44"/>
  <c r="P43"/>
  <c r="P39"/>
  <c r="O39"/>
  <c r="N39"/>
  <c r="M39"/>
  <c r="L39"/>
  <c r="K39"/>
  <c r="J39"/>
  <c r="I39"/>
  <c r="H39"/>
  <c r="G39"/>
  <c r="F39"/>
  <c r="E39"/>
  <c r="D39"/>
  <c r="C39"/>
  <c r="P38"/>
  <c r="O38"/>
  <c r="N38"/>
  <c r="M38"/>
  <c r="L38"/>
  <c r="K38"/>
  <c r="J38"/>
  <c r="I38"/>
  <c r="H38"/>
  <c r="G38"/>
  <c r="F38"/>
  <c r="E38"/>
  <c r="D38"/>
  <c r="C38"/>
  <c r="P37"/>
  <c r="O37"/>
  <c r="N37"/>
  <c r="M37"/>
  <c r="L37"/>
  <c r="K37"/>
  <c r="J37"/>
  <c r="I37"/>
  <c r="H37"/>
  <c r="G37"/>
  <c r="F37"/>
  <c r="E37"/>
  <c r="D37"/>
  <c r="C37"/>
  <c r="W36"/>
  <c r="P36"/>
  <c r="O36"/>
  <c r="N36"/>
  <c r="M36"/>
  <c r="L36"/>
  <c r="K36"/>
  <c r="J36"/>
  <c r="I36"/>
  <c r="H36"/>
  <c r="G36"/>
  <c r="F36"/>
  <c r="E36"/>
  <c r="D36"/>
  <c r="C36"/>
  <c r="W35"/>
  <c r="P35"/>
  <c r="O35"/>
  <c r="N35"/>
  <c r="M35"/>
  <c r="L35"/>
  <c r="K35"/>
  <c r="J35"/>
  <c r="I35"/>
  <c r="H35"/>
  <c r="G35"/>
  <c r="F35"/>
  <c r="E35"/>
  <c r="D35"/>
  <c r="C35"/>
  <c r="W34"/>
  <c r="P34"/>
  <c r="O34"/>
  <c r="N34"/>
  <c r="M34"/>
  <c r="L34"/>
  <c r="K34"/>
  <c r="J34"/>
  <c r="I34"/>
  <c r="H34"/>
  <c r="G34"/>
  <c r="F34"/>
  <c r="E34"/>
  <c r="D34"/>
  <c r="C34"/>
  <c r="W33"/>
  <c r="P33"/>
  <c r="O33"/>
  <c r="N33"/>
  <c r="M33"/>
  <c r="L33"/>
  <c r="K33"/>
  <c r="J33"/>
  <c r="I33"/>
  <c r="H33"/>
  <c r="G33"/>
  <c r="F33"/>
  <c r="E33"/>
  <c r="D33"/>
  <c r="C33"/>
  <c r="W32"/>
  <c r="P32"/>
  <c r="O32"/>
  <c r="N32"/>
  <c r="M32"/>
  <c r="L32"/>
  <c r="K32"/>
  <c r="J32"/>
  <c r="I32"/>
  <c r="H32"/>
  <c r="G32"/>
  <c r="F32"/>
  <c r="E32"/>
  <c r="D32"/>
  <c r="C32"/>
  <c r="W31"/>
  <c r="P31"/>
  <c r="O31"/>
  <c r="O43" s="1"/>
  <c r="N31"/>
  <c r="W20" s="1"/>
  <c r="M31"/>
  <c r="M43" s="1"/>
  <c r="L31"/>
  <c r="W18" s="1"/>
  <c r="K31"/>
  <c r="K43" s="1"/>
  <c r="J31"/>
  <c r="W16" s="1"/>
  <c r="I31"/>
  <c r="I43" s="1"/>
  <c r="H31"/>
  <c r="W14" s="1"/>
  <c r="G31"/>
  <c r="G43" s="1"/>
  <c r="F31"/>
  <c r="W12" s="1"/>
  <c r="E31"/>
  <c r="E43" s="1"/>
  <c r="W30"/>
  <c r="W29"/>
  <c r="W28"/>
  <c r="W27"/>
  <c r="F27"/>
  <c r="W26"/>
  <c r="F26"/>
  <c r="W25"/>
  <c r="F25"/>
  <c r="F24"/>
  <c r="F23"/>
  <c r="W22"/>
  <c r="F22"/>
  <c r="W21"/>
  <c r="W19"/>
  <c r="W17"/>
  <c r="W15"/>
  <c r="W13"/>
  <c r="W11"/>
  <c r="D95" i="91"/>
  <c r="E95"/>
  <c r="F95"/>
  <c r="G95"/>
  <c r="H95"/>
  <c r="I95"/>
  <c r="J95"/>
  <c r="K95"/>
  <c r="L95"/>
  <c r="M95"/>
  <c r="N95"/>
  <c r="C95"/>
  <c r="Q133" i="119"/>
  <c r="P133"/>
  <c r="O133"/>
  <c r="N133"/>
  <c r="I133"/>
  <c r="H133"/>
  <c r="G133"/>
  <c r="F133"/>
  <c r="Q132"/>
  <c r="P132"/>
  <c r="O132"/>
  <c r="N132"/>
  <c r="I132"/>
  <c r="H132"/>
  <c r="G132"/>
  <c r="F132"/>
  <c r="Q131"/>
  <c r="P131"/>
  <c r="O131"/>
  <c r="N131"/>
  <c r="I131"/>
  <c r="H131"/>
  <c r="G131"/>
  <c r="F131"/>
  <c r="Q130"/>
  <c r="P130"/>
  <c r="O130"/>
  <c r="N130"/>
  <c r="I130"/>
  <c r="H130"/>
  <c r="G130"/>
  <c r="F130"/>
  <c r="Q129"/>
  <c r="P129"/>
  <c r="O129"/>
  <c r="N129"/>
  <c r="I129"/>
  <c r="H129"/>
  <c r="G129"/>
  <c r="F129"/>
  <c r="Q128"/>
  <c r="P128"/>
  <c r="O128"/>
  <c r="N128"/>
  <c r="I128"/>
  <c r="H128"/>
  <c r="G128"/>
  <c r="F128"/>
  <c r="Q127"/>
  <c r="P127"/>
  <c r="O127"/>
  <c r="N127"/>
  <c r="I127"/>
  <c r="H127"/>
  <c r="G127"/>
  <c r="F127"/>
  <c r="Q126"/>
  <c r="Q134" s="1"/>
  <c r="P40" s="1"/>
  <c r="P126"/>
  <c r="O126"/>
  <c r="N126"/>
  <c r="I126"/>
  <c r="I134" s="1"/>
  <c r="O40" s="1"/>
  <c r="H126"/>
  <c r="G126"/>
  <c r="F126"/>
  <c r="Q120"/>
  <c r="P120"/>
  <c r="O120"/>
  <c r="N120"/>
  <c r="L120"/>
  <c r="K120"/>
  <c r="I120"/>
  <c r="H120"/>
  <c r="G120"/>
  <c r="F120"/>
  <c r="D120"/>
  <c r="C120"/>
  <c r="Q119"/>
  <c r="P119"/>
  <c r="O119"/>
  <c r="N119"/>
  <c r="L119"/>
  <c r="K119"/>
  <c r="I119"/>
  <c r="H119"/>
  <c r="G119"/>
  <c r="F119"/>
  <c r="D119"/>
  <c r="C119"/>
  <c r="Q118"/>
  <c r="P118"/>
  <c r="O118"/>
  <c r="N118"/>
  <c r="L118"/>
  <c r="K118"/>
  <c r="I118"/>
  <c r="H118"/>
  <c r="G118"/>
  <c r="F118"/>
  <c r="D118"/>
  <c r="C118"/>
  <c r="Q117"/>
  <c r="P117"/>
  <c r="O117"/>
  <c r="N117"/>
  <c r="L117"/>
  <c r="K117"/>
  <c r="I117"/>
  <c r="H117"/>
  <c r="G117"/>
  <c r="F117"/>
  <c r="D117"/>
  <c r="C117"/>
  <c r="Q116"/>
  <c r="P116"/>
  <c r="O116"/>
  <c r="N116"/>
  <c r="L116"/>
  <c r="K116"/>
  <c r="I116"/>
  <c r="H116"/>
  <c r="G116"/>
  <c r="F116"/>
  <c r="D116"/>
  <c r="C116"/>
  <c r="Q115"/>
  <c r="P115"/>
  <c r="O115"/>
  <c r="N115"/>
  <c r="L115"/>
  <c r="K115"/>
  <c r="I115"/>
  <c r="H115"/>
  <c r="G115"/>
  <c r="F115"/>
  <c r="D115"/>
  <c r="C115"/>
  <c r="Q114"/>
  <c r="P114"/>
  <c r="O114"/>
  <c r="N114"/>
  <c r="L114"/>
  <c r="K114"/>
  <c r="I114"/>
  <c r="H114"/>
  <c r="G114"/>
  <c r="F114"/>
  <c r="D114"/>
  <c r="C114"/>
  <c r="Q113"/>
  <c r="Q121" s="1"/>
  <c r="N40" s="1"/>
  <c r="P113"/>
  <c r="O113"/>
  <c r="N113"/>
  <c r="L113"/>
  <c r="K113"/>
  <c r="I113"/>
  <c r="I121" s="1"/>
  <c r="M40" s="1"/>
  <c r="H113"/>
  <c r="G113"/>
  <c r="F113"/>
  <c r="D113"/>
  <c r="C113"/>
  <c r="Q107"/>
  <c r="P107"/>
  <c r="O107"/>
  <c r="N107"/>
  <c r="L107"/>
  <c r="K107"/>
  <c r="I107"/>
  <c r="H107"/>
  <c r="G107"/>
  <c r="F107"/>
  <c r="D107"/>
  <c r="C107"/>
  <c r="Q106"/>
  <c r="P106"/>
  <c r="O106"/>
  <c r="N106"/>
  <c r="L106"/>
  <c r="K106"/>
  <c r="I106"/>
  <c r="H106"/>
  <c r="G106"/>
  <c r="F106"/>
  <c r="D106"/>
  <c r="C106"/>
  <c r="Q105"/>
  <c r="P105"/>
  <c r="O105"/>
  <c r="N105"/>
  <c r="L105"/>
  <c r="K105"/>
  <c r="I105"/>
  <c r="H105"/>
  <c r="G105"/>
  <c r="F105"/>
  <c r="D105"/>
  <c r="C105"/>
  <c r="Q104"/>
  <c r="P104"/>
  <c r="O104"/>
  <c r="N104"/>
  <c r="L104"/>
  <c r="K104"/>
  <c r="I104"/>
  <c r="H104"/>
  <c r="G104"/>
  <c r="F104"/>
  <c r="D104"/>
  <c r="C104"/>
  <c r="Q103"/>
  <c r="P103"/>
  <c r="O103"/>
  <c r="N103"/>
  <c r="L103"/>
  <c r="K103"/>
  <c r="I103"/>
  <c r="H103"/>
  <c r="G103"/>
  <c r="F103"/>
  <c r="D103"/>
  <c r="C103"/>
  <c r="Q102"/>
  <c r="P102"/>
  <c r="O102"/>
  <c r="N102"/>
  <c r="L102"/>
  <c r="K102"/>
  <c r="I102"/>
  <c r="H102"/>
  <c r="G102"/>
  <c r="F102"/>
  <c r="D102"/>
  <c r="C102"/>
  <c r="Q101"/>
  <c r="P101"/>
  <c r="O101"/>
  <c r="N101"/>
  <c r="L101"/>
  <c r="K101"/>
  <c r="I101"/>
  <c r="H101"/>
  <c r="G101"/>
  <c r="F101"/>
  <c r="D101"/>
  <c r="C101"/>
  <c r="Q100"/>
  <c r="Q108" s="1"/>
  <c r="L40" s="1"/>
  <c r="P100"/>
  <c r="O100"/>
  <c r="N100"/>
  <c r="L100"/>
  <c r="K100"/>
  <c r="I100"/>
  <c r="I108" s="1"/>
  <c r="K40" s="1"/>
  <c r="H100"/>
  <c r="G100"/>
  <c r="F100"/>
  <c r="D100"/>
  <c r="C100"/>
  <c r="Q94"/>
  <c r="P94"/>
  <c r="O94"/>
  <c r="N94"/>
  <c r="L94"/>
  <c r="K94"/>
  <c r="I94"/>
  <c r="H94"/>
  <c r="G94"/>
  <c r="F94"/>
  <c r="D94"/>
  <c r="C94"/>
  <c r="Q93"/>
  <c r="P93"/>
  <c r="O93"/>
  <c r="N93"/>
  <c r="L93"/>
  <c r="K93"/>
  <c r="I93"/>
  <c r="H93"/>
  <c r="G93"/>
  <c r="F93"/>
  <c r="D93"/>
  <c r="C93"/>
  <c r="Q92"/>
  <c r="P92"/>
  <c r="O92"/>
  <c r="N92"/>
  <c r="L92"/>
  <c r="K92"/>
  <c r="I92"/>
  <c r="H92"/>
  <c r="G92"/>
  <c r="F92"/>
  <c r="D92"/>
  <c r="C92"/>
  <c r="Q91"/>
  <c r="P91"/>
  <c r="O91"/>
  <c r="N91"/>
  <c r="L91"/>
  <c r="K91"/>
  <c r="I91"/>
  <c r="H91"/>
  <c r="G91"/>
  <c r="F91"/>
  <c r="D91"/>
  <c r="C91"/>
  <c r="Q90"/>
  <c r="P90"/>
  <c r="O90"/>
  <c r="N90"/>
  <c r="L90"/>
  <c r="K90"/>
  <c r="I90"/>
  <c r="H90"/>
  <c r="G90"/>
  <c r="F90"/>
  <c r="D90"/>
  <c r="C90"/>
  <c r="Q89"/>
  <c r="P89"/>
  <c r="O89"/>
  <c r="N89"/>
  <c r="L89"/>
  <c r="K89"/>
  <c r="I89"/>
  <c r="H89"/>
  <c r="G89"/>
  <c r="F89"/>
  <c r="D89"/>
  <c r="C89"/>
  <c r="Q88"/>
  <c r="P88"/>
  <c r="O88"/>
  <c r="N88"/>
  <c r="L88"/>
  <c r="K88"/>
  <c r="I88"/>
  <c r="H88"/>
  <c r="G88"/>
  <c r="F88"/>
  <c r="D88"/>
  <c r="C88"/>
  <c r="Q87"/>
  <c r="Q95" s="1"/>
  <c r="J40" s="1"/>
  <c r="P87"/>
  <c r="O87"/>
  <c r="N87"/>
  <c r="L87"/>
  <c r="K87"/>
  <c r="I87"/>
  <c r="I95" s="1"/>
  <c r="I40" s="1"/>
  <c r="H87"/>
  <c r="G87"/>
  <c r="F87"/>
  <c r="D87"/>
  <c r="C87"/>
  <c r="Q81"/>
  <c r="P81"/>
  <c r="O81"/>
  <c r="N81"/>
  <c r="L81"/>
  <c r="K81"/>
  <c r="I81"/>
  <c r="H81"/>
  <c r="G81"/>
  <c r="F81"/>
  <c r="D81"/>
  <c r="L133" s="1"/>
  <c r="C81"/>
  <c r="K133" s="1"/>
  <c r="Q80"/>
  <c r="P80"/>
  <c r="O80"/>
  <c r="N80"/>
  <c r="L80"/>
  <c r="K80"/>
  <c r="I80"/>
  <c r="H80"/>
  <c r="G80"/>
  <c r="F80"/>
  <c r="D80"/>
  <c r="L132" s="1"/>
  <c r="C80"/>
  <c r="K132" s="1"/>
  <c r="Q79"/>
  <c r="P79"/>
  <c r="O79"/>
  <c r="N79"/>
  <c r="L79"/>
  <c r="K79"/>
  <c r="I79"/>
  <c r="H79"/>
  <c r="G79"/>
  <c r="F79"/>
  <c r="D79"/>
  <c r="L131" s="1"/>
  <c r="C79"/>
  <c r="K131" s="1"/>
  <c r="Q78"/>
  <c r="P78"/>
  <c r="O78"/>
  <c r="N78"/>
  <c r="L78"/>
  <c r="K78"/>
  <c r="I78"/>
  <c r="H78"/>
  <c r="G78"/>
  <c r="F78"/>
  <c r="D78"/>
  <c r="L130" s="1"/>
  <c r="C78"/>
  <c r="K130" s="1"/>
  <c r="Q77"/>
  <c r="P77"/>
  <c r="O77"/>
  <c r="N77"/>
  <c r="L77"/>
  <c r="K77"/>
  <c r="I77"/>
  <c r="H77"/>
  <c r="G77"/>
  <c r="F77"/>
  <c r="D77"/>
  <c r="L129" s="1"/>
  <c r="C77"/>
  <c r="K129" s="1"/>
  <c r="Q76"/>
  <c r="P76"/>
  <c r="O76"/>
  <c r="N76"/>
  <c r="L76"/>
  <c r="K76"/>
  <c r="I76"/>
  <c r="H76"/>
  <c r="G76"/>
  <c r="F76"/>
  <c r="D76"/>
  <c r="L128" s="1"/>
  <c r="C76"/>
  <c r="K128" s="1"/>
  <c r="Q75"/>
  <c r="P75"/>
  <c r="O75"/>
  <c r="N75"/>
  <c r="L75"/>
  <c r="K75"/>
  <c r="I75"/>
  <c r="H75"/>
  <c r="G75"/>
  <c r="F75"/>
  <c r="D75"/>
  <c r="L127" s="1"/>
  <c r="C75"/>
  <c r="K127" s="1"/>
  <c r="Q74"/>
  <c r="Q82" s="1"/>
  <c r="H40" s="1"/>
  <c r="P74"/>
  <c r="O74"/>
  <c r="N74"/>
  <c r="L74"/>
  <c r="K74"/>
  <c r="I74"/>
  <c r="I82" s="1"/>
  <c r="G40" s="1"/>
  <c r="H74"/>
  <c r="G74"/>
  <c r="F74"/>
  <c r="D74"/>
  <c r="L126" s="1"/>
  <c r="C74"/>
  <c r="K126" s="1"/>
  <c r="Q68"/>
  <c r="P68"/>
  <c r="O68"/>
  <c r="N68"/>
  <c r="L68"/>
  <c r="D133" s="1"/>
  <c r="K68"/>
  <c r="C133" s="1"/>
  <c r="I68"/>
  <c r="H68"/>
  <c r="G68"/>
  <c r="F68"/>
  <c r="D68"/>
  <c r="C68"/>
  <c r="Q67"/>
  <c r="P67"/>
  <c r="O67"/>
  <c r="N67"/>
  <c r="L67"/>
  <c r="D132" s="1"/>
  <c r="K67"/>
  <c r="C132" s="1"/>
  <c r="I67"/>
  <c r="H67"/>
  <c r="G67"/>
  <c r="F67"/>
  <c r="D67"/>
  <c r="C67"/>
  <c r="Q66"/>
  <c r="P66"/>
  <c r="O66"/>
  <c r="N66"/>
  <c r="L66"/>
  <c r="D131" s="1"/>
  <c r="K66"/>
  <c r="C131" s="1"/>
  <c r="I66"/>
  <c r="H66"/>
  <c r="G66"/>
  <c r="F66"/>
  <c r="D66"/>
  <c r="C66"/>
  <c r="Q65"/>
  <c r="P65"/>
  <c r="O65"/>
  <c r="N65"/>
  <c r="L65"/>
  <c r="D130" s="1"/>
  <c r="K65"/>
  <c r="C130" s="1"/>
  <c r="I65"/>
  <c r="H65"/>
  <c r="G65"/>
  <c r="F65"/>
  <c r="D65"/>
  <c r="C65"/>
  <c r="Q64"/>
  <c r="P64"/>
  <c r="O64"/>
  <c r="N64"/>
  <c r="L64"/>
  <c r="D129" s="1"/>
  <c r="K64"/>
  <c r="C129" s="1"/>
  <c r="I64"/>
  <c r="H64"/>
  <c r="G64"/>
  <c r="F64"/>
  <c r="D64"/>
  <c r="C64"/>
  <c r="Q63"/>
  <c r="P63"/>
  <c r="O63"/>
  <c r="N63"/>
  <c r="L63"/>
  <c r="D128" s="1"/>
  <c r="K63"/>
  <c r="C128" s="1"/>
  <c r="I63"/>
  <c r="H63"/>
  <c r="G63"/>
  <c r="F63"/>
  <c r="D63"/>
  <c r="C63"/>
  <c r="Q62"/>
  <c r="P62"/>
  <c r="O62"/>
  <c r="N62"/>
  <c r="L62"/>
  <c r="D127" s="1"/>
  <c r="K62"/>
  <c r="C127" s="1"/>
  <c r="I62"/>
  <c r="H62"/>
  <c r="G62"/>
  <c r="F62"/>
  <c r="D62"/>
  <c r="C62"/>
  <c r="Q61"/>
  <c r="Q69" s="1"/>
  <c r="F40" s="1"/>
  <c r="P61"/>
  <c r="O61"/>
  <c r="N61"/>
  <c r="L61"/>
  <c r="D126" s="1"/>
  <c r="K61"/>
  <c r="C126" s="1"/>
  <c r="I61"/>
  <c r="I69" s="1"/>
  <c r="E40" s="1"/>
  <c r="H61"/>
  <c r="G61"/>
  <c r="F61"/>
  <c r="D61"/>
  <c r="C61"/>
  <c r="P51"/>
  <c r="O51"/>
  <c r="N51"/>
  <c r="M51"/>
  <c r="L51"/>
  <c r="K51"/>
  <c r="J51"/>
  <c r="I51"/>
  <c r="H51"/>
  <c r="G51"/>
  <c r="F51"/>
  <c r="E51"/>
  <c r="D51"/>
  <c r="C51"/>
  <c r="P50"/>
  <c r="O50"/>
  <c r="N50"/>
  <c r="M50"/>
  <c r="L50"/>
  <c r="K50"/>
  <c r="J50"/>
  <c r="I50"/>
  <c r="H50"/>
  <c r="G50"/>
  <c r="F50"/>
  <c r="E50"/>
  <c r="D50"/>
  <c r="C50"/>
  <c r="P49"/>
  <c r="O49"/>
  <c r="N49"/>
  <c r="M49"/>
  <c r="L49"/>
  <c r="K49"/>
  <c r="J49"/>
  <c r="I49"/>
  <c r="H49"/>
  <c r="G49"/>
  <c r="F49"/>
  <c r="E49"/>
  <c r="D49"/>
  <c r="C49"/>
  <c r="P48"/>
  <c r="O48"/>
  <c r="N48"/>
  <c r="M48"/>
  <c r="L48"/>
  <c r="K48"/>
  <c r="J48"/>
  <c r="I48"/>
  <c r="H48"/>
  <c r="G48"/>
  <c r="F48"/>
  <c r="E48"/>
  <c r="D48"/>
  <c r="C48"/>
  <c r="P47"/>
  <c r="O47"/>
  <c r="N47"/>
  <c r="M47"/>
  <c r="L47"/>
  <c r="K47"/>
  <c r="J47"/>
  <c r="I47"/>
  <c r="H47"/>
  <c r="G47"/>
  <c r="F47"/>
  <c r="E47"/>
  <c r="D47"/>
  <c r="C47"/>
  <c r="P46"/>
  <c r="O46"/>
  <c r="N46"/>
  <c r="M46"/>
  <c r="L46"/>
  <c r="K46"/>
  <c r="J46"/>
  <c r="I46"/>
  <c r="H46"/>
  <c r="G46"/>
  <c r="F46"/>
  <c r="E46"/>
  <c r="D46"/>
  <c r="C46"/>
  <c r="P45"/>
  <c r="O45"/>
  <c r="N45"/>
  <c r="M45"/>
  <c r="L45"/>
  <c r="K45"/>
  <c r="J45"/>
  <c r="I45"/>
  <c r="H45"/>
  <c r="G45"/>
  <c r="F45"/>
  <c r="E45"/>
  <c r="D45"/>
  <c r="C45"/>
  <c r="P44"/>
  <c r="P52" s="1"/>
  <c r="O44"/>
  <c r="O52" s="1"/>
  <c r="N44"/>
  <c r="N52" s="1"/>
  <c r="M44"/>
  <c r="M52" s="1"/>
  <c r="L44"/>
  <c r="L52" s="1"/>
  <c r="K44"/>
  <c r="K52" s="1"/>
  <c r="J44"/>
  <c r="J52" s="1"/>
  <c r="I44"/>
  <c r="I52" s="1"/>
  <c r="H44"/>
  <c r="H52" s="1"/>
  <c r="G44"/>
  <c r="G52" s="1"/>
  <c r="F44"/>
  <c r="F52" s="1"/>
  <c r="E44"/>
  <c r="E52" s="1"/>
  <c r="D44"/>
  <c r="C44"/>
  <c r="P43"/>
  <c r="P39"/>
  <c r="O39"/>
  <c r="N39"/>
  <c r="M39"/>
  <c r="L39"/>
  <c r="K39"/>
  <c r="J39"/>
  <c r="I39"/>
  <c r="H39"/>
  <c r="G39"/>
  <c r="F39"/>
  <c r="E39"/>
  <c r="D39"/>
  <c r="C39"/>
  <c r="P38"/>
  <c r="O38"/>
  <c r="N38"/>
  <c r="M38"/>
  <c r="L38"/>
  <c r="K38"/>
  <c r="J38"/>
  <c r="I38"/>
  <c r="H38"/>
  <c r="G38"/>
  <c r="F38"/>
  <c r="E38"/>
  <c r="D38"/>
  <c r="C38"/>
  <c r="P37"/>
  <c r="O37"/>
  <c r="N37"/>
  <c r="M37"/>
  <c r="L37"/>
  <c r="K37"/>
  <c r="J37"/>
  <c r="I37"/>
  <c r="H37"/>
  <c r="G37"/>
  <c r="F37"/>
  <c r="E37"/>
  <c r="D37"/>
  <c r="C37"/>
  <c r="W36"/>
  <c r="P36"/>
  <c r="O36"/>
  <c r="N36"/>
  <c r="M36"/>
  <c r="L36"/>
  <c r="K36"/>
  <c r="J36"/>
  <c r="I36"/>
  <c r="H36"/>
  <c r="G36"/>
  <c r="F36"/>
  <c r="E36"/>
  <c r="D36"/>
  <c r="C36"/>
  <c r="W35"/>
  <c r="P35"/>
  <c r="O35"/>
  <c r="N35"/>
  <c r="M35"/>
  <c r="L35"/>
  <c r="K35"/>
  <c r="J35"/>
  <c r="I35"/>
  <c r="H35"/>
  <c r="G35"/>
  <c r="F35"/>
  <c r="E35"/>
  <c r="D35"/>
  <c r="C35"/>
  <c r="W34"/>
  <c r="P34"/>
  <c r="O34"/>
  <c r="N34"/>
  <c r="M34"/>
  <c r="L34"/>
  <c r="K34"/>
  <c r="J34"/>
  <c r="I34"/>
  <c r="H34"/>
  <c r="G34"/>
  <c r="F34"/>
  <c r="E34"/>
  <c r="D34"/>
  <c r="C34"/>
  <c r="W33"/>
  <c r="P33"/>
  <c r="O33"/>
  <c r="N33"/>
  <c r="M33"/>
  <c r="L33"/>
  <c r="K33"/>
  <c r="J33"/>
  <c r="I33"/>
  <c r="H33"/>
  <c r="G33"/>
  <c r="F33"/>
  <c r="E33"/>
  <c r="D33"/>
  <c r="C33"/>
  <c r="W32"/>
  <c r="P32"/>
  <c r="O32"/>
  <c r="N32"/>
  <c r="M32"/>
  <c r="L32"/>
  <c r="K32"/>
  <c r="J32"/>
  <c r="I32"/>
  <c r="H32"/>
  <c r="G32"/>
  <c r="F32"/>
  <c r="E32"/>
  <c r="D32"/>
  <c r="C32"/>
  <c r="W31"/>
  <c r="P31"/>
  <c r="O31"/>
  <c r="O43" s="1"/>
  <c r="N31"/>
  <c r="W20" s="1"/>
  <c r="M31"/>
  <c r="M43" s="1"/>
  <c r="L31"/>
  <c r="W18" s="1"/>
  <c r="K31"/>
  <c r="K43" s="1"/>
  <c r="J31"/>
  <c r="W16" s="1"/>
  <c r="I31"/>
  <c r="I43" s="1"/>
  <c r="H31"/>
  <c r="W14" s="1"/>
  <c r="G31"/>
  <c r="G43" s="1"/>
  <c r="F31"/>
  <c r="W12" s="1"/>
  <c r="E31"/>
  <c r="E43" s="1"/>
  <c r="W30"/>
  <c r="W29"/>
  <c r="W28"/>
  <c r="W27"/>
  <c r="F27"/>
  <c r="W26"/>
  <c r="F26"/>
  <c r="W25"/>
  <c r="F25"/>
  <c r="F24"/>
  <c r="F23"/>
  <c r="W22"/>
  <c r="F22"/>
  <c r="W21"/>
  <c r="W19"/>
  <c r="W17"/>
  <c r="W15"/>
  <c r="W13"/>
  <c r="W11"/>
  <c r="D94" i="91"/>
  <c r="E94"/>
  <c r="F94"/>
  <c r="G94"/>
  <c r="H94"/>
  <c r="I94"/>
  <c r="J94"/>
  <c r="K94"/>
  <c r="L94"/>
  <c r="M94"/>
  <c r="N94"/>
  <c r="C94"/>
  <c r="Q133" i="118"/>
  <c r="P133"/>
  <c r="O133"/>
  <c r="N133"/>
  <c r="I133"/>
  <c r="H133"/>
  <c r="G133"/>
  <c r="F133"/>
  <c r="Q132"/>
  <c r="P132"/>
  <c r="O132"/>
  <c r="N132"/>
  <c r="I132"/>
  <c r="H132"/>
  <c r="G132"/>
  <c r="F132"/>
  <c r="Q131"/>
  <c r="P131"/>
  <c r="O131"/>
  <c r="N131"/>
  <c r="I131"/>
  <c r="H131"/>
  <c r="G131"/>
  <c r="F131"/>
  <c r="Q130"/>
  <c r="P130"/>
  <c r="O130"/>
  <c r="N130"/>
  <c r="I130"/>
  <c r="H130"/>
  <c r="G130"/>
  <c r="F130"/>
  <c r="Q129"/>
  <c r="P129"/>
  <c r="O129"/>
  <c r="N129"/>
  <c r="I129"/>
  <c r="H129"/>
  <c r="G129"/>
  <c r="F129"/>
  <c r="Q128"/>
  <c r="P128"/>
  <c r="O128"/>
  <c r="N128"/>
  <c r="I128"/>
  <c r="H128"/>
  <c r="G128"/>
  <c r="F128"/>
  <c r="Q127"/>
  <c r="P127"/>
  <c r="O127"/>
  <c r="N127"/>
  <c r="I127"/>
  <c r="H127"/>
  <c r="G127"/>
  <c r="F127"/>
  <c r="Q126"/>
  <c r="Q134" s="1"/>
  <c r="P40" s="1"/>
  <c r="P126"/>
  <c r="O126"/>
  <c r="N126"/>
  <c r="I126"/>
  <c r="I134" s="1"/>
  <c r="O40" s="1"/>
  <c r="H126"/>
  <c r="G126"/>
  <c r="F126"/>
  <c r="Q120"/>
  <c r="P120"/>
  <c r="O120"/>
  <c r="N120"/>
  <c r="L120"/>
  <c r="K120"/>
  <c r="I120"/>
  <c r="H120"/>
  <c r="G120"/>
  <c r="F120"/>
  <c r="D120"/>
  <c r="C120"/>
  <c r="Q119"/>
  <c r="P119"/>
  <c r="O119"/>
  <c r="N119"/>
  <c r="L119"/>
  <c r="K119"/>
  <c r="I119"/>
  <c r="H119"/>
  <c r="G119"/>
  <c r="F119"/>
  <c r="D119"/>
  <c r="C119"/>
  <c r="Q118"/>
  <c r="P118"/>
  <c r="O118"/>
  <c r="N118"/>
  <c r="L118"/>
  <c r="K118"/>
  <c r="I118"/>
  <c r="H118"/>
  <c r="G118"/>
  <c r="F118"/>
  <c r="D118"/>
  <c r="C118"/>
  <c r="Q117"/>
  <c r="P117"/>
  <c r="O117"/>
  <c r="N117"/>
  <c r="L117"/>
  <c r="K117"/>
  <c r="I117"/>
  <c r="H117"/>
  <c r="G117"/>
  <c r="F117"/>
  <c r="D117"/>
  <c r="C117"/>
  <c r="Q116"/>
  <c r="P116"/>
  <c r="O116"/>
  <c r="N116"/>
  <c r="L116"/>
  <c r="K116"/>
  <c r="I116"/>
  <c r="H116"/>
  <c r="G116"/>
  <c r="F116"/>
  <c r="D116"/>
  <c r="C116"/>
  <c r="Q115"/>
  <c r="P115"/>
  <c r="O115"/>
  <c r="N115"/>
  <c r="L115"/>
  <c r="K115"/>
  <c r="I115"/>
  <c r="H115"/>
  <c r="G115"/>
  <c r="F115"/>
  <c r="D115"/>
  <c r="C115"/>
  <c r="Q114"/>
  <c r="P114"/>
  <c r="O114"/>
  <c r="N114"/>
  <c r="L114"/>
  <c r="K114"/>
  <c r="I114"/>
  <c r="H114"/>
  <c r="G114"/>
  <c r="F114"/>
  <c r="D114"/>
  <c r="C114"/>
  <c r="Q113"/>
  <c r="Q121" s="1"/>
  <c r="N40" s="1"/>
  <c r="P113"/>
  <c r="O113"/>
  <c r="N113"/>
  <c r="L113"/>
  <c r="K113"/>
  <c r="I113"/>
  <c r="I121" s="1"/>
  <c r="M40" s="1"/>
  <c r="H113"/>
  <c r="G113"/>
  <c r="F113"/>
  <c r="D113"/>
  <c r="C113"/>
  <c r="Q107"/>
  <c r="P107"/>
  <c r="O107"/>
  <c r="N107"/>
  <c r="L107"/>
  <c r="K107"/>
  <c r="I107"/>
  <c r="H107"/>
  <c r="G107"/>
  <c r="F107"/>
  <c r="D107"/>
  <c r="C107"/>
  <c r="Q106"/>
  <c r="P106"/>
  <c r="O106"/>
  <c r="N106"/>
  <c r="L106"/>
  <c r="K106"/>
  <c r="I106"/>
  <c r="H106"/>
  <c r="G106"/>
  <c r="F106"/>
  <c r="D106"/>
  <c r="C106"/>
  <c r="Q105"/>
  <c r="P105"/>
  <c r="O105"/>
  <c r="N105"/>
  <c r="L105"/>
  <c r="K105"/>
  <c r="I105"/>
  <c r="H105"/>
  <c r="G105"/>
  <c r="F105"/>
  <c r="D105"/>
  <c r="C105"/>
  <c r="Q104"/>
  <c r="P104"/>
  <c r="O104"/>
  <c r="N104"/>
  <c r="L104"/>
  <c r="K104"/>
  <c r="I104"/>
  <c r="H104"/>
  <c r="G104"/>
  <c r="F104"/>
  <c r="D104"/>
  <c r="C104"/>
  <c r="Q103"/>
  <c r="P103"/>
  <c r="O103"/>
  <c r="N103"/>
  <c r="L103"/>
  <c r="K103"/>
  <c r="I103"/>
  <c r="H103"/>
  <c r="G103"/>
  <c r="F103"/>
  <c r="D103"/>
  <c r="C103"/>
  <c r="Q102"/>
  <c r="P102"/>
  <c r="O102"/>
  <c r="N102"/>
  <c r="L102"/>
  <c r="K102"/>
  <c r="I102"/>
  <c r="H102"/>
  <c r="G102"/>
  <c r="F102"/>
  <c r="D102"/>
  <c r="C102"/>
  <c r="Q101"/>
  <c r="P101"/>
  <c r="O101"/>
  <c r="N101"/>
  <c r="L101"/>
  <c r="K101"/>
  <c r="I101"/>
  <c r="H101"/>
  <c r="G101"/>
  <c r="F101"/>
  <c r="D101"/>
  <c r="C101"/>
  <c r="Q100"/>
  <c r="Q108" s="1"/>
  <c r="L40" s="1"/>
  <c r="P100"/>
  <c r="O100"/>
  <c r="N100"/>
  <c r="L100"/>
  <c r="K100"/>
  <c r="I100"/>
  <c r="I108" s="1"/>
  <c r="K40" s="1"/>
  <c r="H100"/>
  <c r="G100"/>
  <c r="F100"/>
  <c r="D100"/>
  <c r="C100"/>
  <c r="Q94"/>
  <c r="P94"/>
  <c r="O94"/>
  <c r="N94"/>
  <c r="L94"/>
  <c r="K94"/>
  <c r="I94"/>
  <c r="H94"/>
  <c r="G94"/>
  <c r="F94"/>
  <c r="D94"/>
  <c r="C94"/>
  <c r="Q93"/>
  <c r="P93"/>
  <c r="O93"/>
  <c r="N93"/>
  <c r="L93"/>
  <c r="K93"/>
  <c r="I93"/>
  <c r="H93"/>
  <c r="G93"/>
  <c r="F93"/>
  <c r="D93"/>
  <c r="C93"/>
  <c r="Q92"/>
  <c r="P92"/>
  <c r="O92"/>
  <c r="N92"/>
  <c r="L92"/>
  <c r="K92"/>
  <c r="I92"/>
  <c r="H92"/>
  <c r="G92"/>
  <c r="F92"/>
  <c r="D92"/>
  <c r="C92"/>
  <c r="Q91"/>
  <c r="P91"/>
  <c r="O91"/>
  <c r="N91"/>
  <c r="L91"/>
  <c r="K91"/>
  <c r="I91"/>
  <c r="H91"/>
  <c r="G91"/>
  <c r="F91"/>
  <c r="D91"/>
  <c r="C91"/>
  <c r="Q90"/>
  <c r="P90"/>
  <c r="O90"/>
  <c r="N90"/>
  <c r="L90"/>
  <c r="K90"/>
  <c r="I90"/>
  <c r="H90"/>
  <c r="G90"/>
  <c r="F90"/>
  <c r="D90"/>
  <c r="C90"/>
  <c r="Q89"/>
  <c r="P89"/>
  <c r="O89"/>
  <c r="N89"/>
  <c r="L89"/>
  <c r="K89"/>
  <c r="I89"/>
  <c r="H89"/>
  <c r="G89"/>
  <c r="F89"/>
  <c r="D89"/>
  <c r="C89"/>
  <c r="Q88"/>
  <c r="P88"/>
  <c r="O88"/>
  <c r="N88"/>
  <c r="L88"/>
  <c r="K88"/>
  <c r="I88"/>
  <c r="H88"/>
  <c r="G88"/>
  <c r="F88"/>
  <c r="D88"/>
  <c r="C88"/>
  <c r="Q87"/>
  <c r="Q95" s="1"/>
  <c r="J40" s="1"/>
  <c r="P87"/>
  <c r="O87"/>
  <c r="N87"/>
  <c r="L87"/>
  <c r="K87"/>
  <c r="I87"/>
  <c r="I95" s="1"/>
  <c r="I40" s="1"/>
  <c r="H87"/>
  <c r="G87"/>
  <c r="F87"/>
  <c r="D87"/>
  <c r="C87"/>
  <c r="Q81"/>
  <c r="P81"/>
  <c r="O81"/>
  <c r="N81"/>
  <c r="L81"/>
  <c r="K81"/>
  <c r="I81"/>
  <c r="H81"/>
  <c r="G81"/>
  <c r="F81"/>
  <c r="D81"/>
  <c r="L133" s="1"/>
  <c r="C81"/>
  <c r="K133" s="1"/>
  <c r="Q80"/>
  <c r="P80"/>
  <c r="O80"/>
  <c r="N80"/>
  <c r="L80"/>
  <c r="K80"/>
  <c r="I80"/>
  <c r="H80"/>
  <c r="G80"/>
  <c r="F80"/>
  <c r="D80"/>
  <c r="L132" s="1"/>
  <c r="C80"/>
  <c r="K132" s="1"/>
  <c r="Q79"/>
  <c r="P79"/>
  <c r="O79"/>
  <c r="N79"/>
  <c r="L79"/>
  <c r="K79"/>
  <c r="I79"/>
  <c r="H79"/>
  <c r="G79"/>
  <c r="F79"/>
  <c r="D79"/>
  <c r="L131" s="1"/>
  <c r="C79"/>
  <c r="K131" s="1"/>
  <c r="Q78"/>
  <c r="P78"/>
  <c r="O78"/>
  <c r="N78"/>
  <c r="L78"/>
  <c r="K78"/>
  <c r="I78"/>
  <c r="H78"/>
  <c r="G78"/>
  <c r="F78"/>
  <c r="D78"/>
  <c r="L130" s="1"/>
  <c r="C78"/>
  <c r="K130" s="1"/>
  <c r="Q77"/>
  <c r="P77"/>
  <c r="O77"/>
  <c r="N77"/>
  <c r="L77"/>
  <c r="K77"/>
  <c r="I77"/>
  <c r="H77"/>
  <c r="G77"/>
  <c r="F77"/>
  <c r="D77"/>
  <c r="L129" s="1"/>
  <c r="C77"/>
  <c r="K129" s="1"/>
  <c r="Q76"/>
  <c r="P76"/>
  <c r="O76"/>
  <c r="N76"/>
  <c r="L76"/>
  <c r="K76"/>
  <c r="I76"/>
  <c r="H76"/>
  <c r="G76"/>
  <c r="F76"/>
  <c r="D76"/>
  <c r="L128" s="1"/>
  <c r="C76"/>
  <c r="K128" s="1"/>
  <c r="Q75"/>
  <c r="P75"/>
  <c r="O75"/>
  <c r="N75"/>
  <c r="L75"/>
  <c r="K75"/>
  <c r="I75"/>
  <c r="H75"/>
  <c r="G75"/>
  <c r="F75"/>
  <c r="D75"/>
  <c r="L127" s="1"/>
  <c r="C75"/>
  <c r="K127" s="1"/>
  <c r="Q74"/>
  <c r="Q82" s="1"/>
  <c r="H40" s="1"/>
  <c r="P74"/>
  <c r="O74"/>
  <c r="N74"/>
  <c r="L74"/>
  <c r="K74"/>
  <c r="I74"/>
  <c r="I82" s="1"/>
  <c r="G40" s="1"/>
  <c r="H74"/>
  <c r="G74"/>
  <c r="F74"/>
  <c r="D74"/>
  <c r="L126" s="1"/>
  <c r="C74"/>
  <c r="K126" s="1"/>
  <c r="Q68"/>
  <c r="P68"/>
  <c r="O68"/>
  <c r="N68"/>
  <c r="L68"/>
  <c r="D133" s="1"/>
  <c r="K68"/>
  <c r="C133" s="1"/>
  <c r="I68"/>
  <c r="H68"/>
  <c r="G68"/>
  <c r="F68"/>
  <c r="D68"/>
  <c r="C68"/>
  <c r="Q67"/>
  <c r="P67"/>
  <c r="O67"/>
  <c r="N67"/>
  <c r="L67"/>
  <c r="D132" s="1"/>
  <c r="K67"/>
  <c r="C132" s="1"/>
  <c r="I67"/>
  <c r="H67"/>
  <c r="G67"/>
  <c r="F67"/>
  <c r="D67"/>
  <c r="C67"/>
  <c r="Q66"/>
  <c r="P66"/>
  <c r="O66"/>
  <c r="N66"/>
  <c r="L66"/>
  <c r="D131" s="1"/>
  <c r="K66"/>
  <c r="C131" s="1"/>
  <c r="I66"/>
  <c r="H66"/>
  <c r="G66"/>
  <c r="F66"/>
  <c r="D66"/>
  <c r="C66"/>
  <c r="Q65"/>
  <c r="P65"/>
  <c r="O65"/>
  <c r="N65"/>
  <c r="L65"/>
  <c r="D130" s="1"/>
  <c r="K65"/>
  <c r="C130" s="1"/>
  <c r="I65"/>
  <c r="H65"/>
  <c r="G65"/>
  <c r="F65"/>
  <c r="D65"/>
  <c r="C65"/>
  <c r="Q64"/>
  <c r="P64"/>
  <c r="O64"/>
  <c r="N64"/>
  <c r="L64"/>
  <c r="D129" s="1"/>
  <c r="K64"/>
  <c r="C129" s="1"/>
  <c r="I64"/>
  <c r="H64"/>
  <c r="G64"/>
  <c r="F64"/>
  <c r="D64"/>
  <c r="C64"/>
  <c r="Q63"/>
  <c r="P63"/>
  <c r="O63"/>
  <c r="N63"/>
  <c r="L63"/>
  <c r="D128" s="1"/>
  <c r="K63"/>
  <c r="C128" s="1"/>
  <c r="I63"/>
  <c r="H63"/>
  <c r="G63"/>
  <c r="F63"/>
  <c r="D63"/>
  <c r="C63"/>
  <c r="Q62"/>
  <c r="P62"/>
  <c r="O62"/>
  <c r="N62"/>
  <c r="L62"/>
  <c r="D127" s="1"/>
  <c r="K62"/>
  <c r="C127" s="1"/>
  <c r="I62"/>
  <c r="H62"/>
  <c r="G62"/>
  <c r="F62"/>
  <c r="D62"/>
  <c r="C62"/>
  <c r="Q61"/>
  <c r="Q69" s="1"/>
  <c r="F40" s="1"/>
  <c r="P61"/>
  <c r="O61"/>
  <c r="N61"/>
  <c r="L61"/>
  <c r="D126" s="1"/>
  <c r="K61"/>
  <c r="C126" s="1"/>
  <c r="I61"/>
  <c r="I69" s="1"/>
  <c r="E40" s="1"/>
  <c r="H61"/>
  <c r="G61"/>
  <c r="F61"/>
  <c r="D61"/>
  <c r="C61"/>
  <c r="P51"/>
  <c r="O51"/>
  <c r="N51"/>
  <c r="M51"/>
  <c r="L51"/>
  <c r="K51"/>
  <c r="J51"/>
  <c r="I51"/>
  <c r="H51"/>
  <c r="G51"/>
  <c r="F51"/>
  <c r="E51"/>
  <c r="D51"/>
  <c r="C51"/>
  <c r="P50"/>
  <c r="O50"/>
  <c r="N50"/>
  <c r="M50"/>
  <c r="L50"/>
  <c r="K50"/>
  <c r="J50"/>
  <c r="I50"/>
  <c r="H50"/>
  <c r="G50"/>
  <c r="F50"/>
  <c r="E50"/>
  <c r="D50"/>
  <c r="C50"/>
  <c r="P49"/>
  <c r="O49"/>
  <c r="N49"/>
  <c r="M49"/>
  <c r="L49"/>
  <c r="K49"/>
  <c r="J49"/>
  <c r="I49"/>
  <c r="H49"/>
  <c r="G49"/>
  <c r="F49"/>
  <c r="E49"/>
  <c r="D49"/>
  <c r="C49"/>
  <c r="P48"/>
  <c r="O48"/>
  <c r="N48"/>
  <c r="M48"/>
  <c r="L48"/>
  <c r="K48"/>
  <c r="J48"/>
  <c r="I48"/>
  <c r="H48"/>
  <c r="G48"/>
  <c r="F48"/>
  <c r="E48"/>
  <c r="D48"/>
  <c r="C48"/>
  <c r="P47"/>
  <c r="O47"/>
  <c r="N47"/>
  <c r="M47"/>
  <c r="L47"/>
  <c r="K47"/>
  <c r="J47"/>
  <c r="I47"/>
  <c r="H47"/>
  <c r="G47"/>
  <c r="F47"/>
  <c r="E47"/>
  <c r="D47"/>
  <c r="C47"/>
  <c r="P46"/>
  <c r="O46"/>
  <c r="N46"/>
  <c r="M46"/>
  <c r="L46"/>
  <c r="K46"/>
  <c r="J46"/>
  <c r="I46"/>
  <c r="H46"/>
  <c r="G46"/>
  <c r="F46"/>
  <c r="E46"/>
  <c r="D46"/>
  <c r="C46"/>
  <c r="P45"/>
  <c r="O45"/>
  <c r="N45"/>
  <c r="M45"/>
  <c r="L45"/>
  <c r="K45"/>
  <c r="J45"/>
  <c r="I45"/>
  <c r="H45"/>
  <c r="G45"/>
  <c r="F45"/>
  <c r="E45"/>
  <c r="D45"/>
  <c r="C45"/>
  <c r="P44"/>
  <c r="P52" s="1"/>
  <c r="O44"/>
  <c r="O52" s="1"/>
  <c r="N44"/>
  <c r="N52" s="1"/>
  <c r="M44"/>
  <c r="M52" s="1"/>
  <c r="L44"/>
  <c r="L52" s="1"/>
  <c r="K44"/>
  <c r="K52" s="1"/>
  <c r="J44"/>
  <c r="J52" s="1"/>
  <c r="I44"/>
  <c r="I52" s="1"/>
  <c r="H44"/>
  <c r="H52" s="1"/>
  <c r="G44"/>
  <c r="G52" s="1"/>
  <c r="F44"/>
  <c r="F52" s="1"/>
  <c r="E44"/>
  <c r="E52" s="1"/>
  <c r="D44"/>
  <c r="C44"/>
  <c r="P43"/>
  <c r="P39"/>
  <c r="O39"/>
  <c r="N39"/>
  <c r="M39"/>
  <c r="L39"/>
  <c r="K39"/>
  <c r="J39"/>
  <c r="I39"/>
  <c r="H39"/>
  <c r="G39"/>
  <c r="F39"/>
  <c r="E39"/>
  <c r="D39"/>
  <c r="C39"/>
  <c r="P38"/>
  <c r="O38"/>
  <c r="N38"/>
  <c r="M38"/>
  <c r="L38"/>
  <c r="K38"/>
  <c r="J38"/>
  <c r="I38"/>
  <c r="H38"/>
  <c r="G38"/>
  <c r="F38"/>
  <c r="E38"/>
  <c r="D38"/>
  <c r="C38"/>
  <c r="P37"/>
  <c r="O37"/>
  <c r="N37"/>
  <c r="M37"/>
  <c r="L37"/>
  <c r="K37"/>
  <c r="J37"/>
  <c r="I37"/>
  <c r="H37"/>
  <c r="G37"/>
  <c r="F37"/>
  <c r="E37"/>
  <c r="D37"/>
  <c r="C37"/>
  <c r="W36"/>
  <c r="P36"/>
  <c r="O36"/>
  <c r="N36"/>
  <c r="M36"/>
  <c r="L36"/>
  <c r="K36"/>
  <c r="J36"/>
  <c r="I36"/>
  <c r="H36"/>
  <c r="G36"/>
  <c r="F36"/>
  <c r="E36"/>
  <c r="D36"/>
  <c r="C36"/>
  <c r="W35"/>
  <c r="P35"/>
  <c r="O35"/>
  <c r="N35"/>
  <c r="M35"/>
  <c r="L35"/>
  <c r="K35"/>
  <c r="J35"/>
  <c r="I35"/>
  <c r="H35"/>
  <c r="G35"/>
  <c r="F35"/>
  <c r="E35"/>
  <c r="D35"/>
  <c r="C35"/>
  <c r="W34"/>
  <c r="P34"/>
  <c r="O34"/>
  <c r="N34"/>
  <c r="M34"/>
  <c r="L34"/>
  <c r="K34"/>
  <c r="J34"/>
  <c r="I34"/>
  <c r="H34"/>
  <c r="G34"/>
  <c r="F34"/>
  <c r="E34"/>
  <c r="D34"/>
  <c r="C34"/>
  <c r="W33"/>
  <c r="P33"/>
  <c r="O33"/>
  <c r="N33"/>
  <c r="M33"/>
  <c r="L33"/>
  <c r="K33"/>
  <c r="J33"/>
  <c r="I33"/>
  <c r="H33"/>
  <c r="G33"/>
  <c r="F33"/>
  <c r="E33"/>
  <c r="D33"/>
  <c r="C33"/>
  <c r="W32"/>
  <c r="P32"/>
  <c r="O32"/>
  <c r="N32"/>
  <c r="M32"/>
  <c r="L32"/>
  <c r="K32"/>
  <c r="J32"/>
  <c r="I32"/>
  <c r="H32"/>
  <c r="G32"/>
  <c r="F32"/>
  <c r="E32"/>
  <c r="D32"/>
  <c r="C32"/>
  <c r="W31"/>
  <c r="P31"/>
  <c r="O31"/>
  <c r="O43" s="1"/>
  <c r="N31"/>
  <c r="W20" s="1"/>
  <c r="M31"/>
  <c r="M43" s="1"/>
  <c r="L31"/>
  <c r="W18" s="1"/>
  <c r="K31"/>
  <c r="K43" s="1"/>
  <c r="J31"/>
  <c r="W16" s="1"/>
  <c r="I31"/>
  <c r="I43" s="1"/>
  <c r="H31"/>
  <c r="W14" s="1"/>
  <c r="G31"/>
  <c r="G43" s="1"/>
  <c r="F31"/>
  <c r="W12" s="1"/>
  <c r="E31"/>
  <c r="E43" s="1"/>
  <c r="W30"/>
  <c r="W29"/>
  <c r="W28"/>
  <c r="W27"/>
  <c r="F27"/>
  <c r="W26"/>
  <c r="F26"/>
  <c r="W25"/>
  <c r="F25"/>
  <c r="F24"/>
  <c r="F23"/>
  <c r="W22"/>
  <c r="F22"/>
  <c r="W21"/>
  <c r="W19"/>
  <c r="W17"/>
  <c r="W15"/>
  <c r="W13"/>
  <c r="W11"/>
  <c r="D93" i="91"/>
  <c r="E93"/>
  <c r="F93"/>
  <c r="G93"/>
  <c r="H93"/>
  <c r="I93"/>
  <c r="J93"/>
  <c r="K93"/>
  <c r="L93"/>
  <c r="M93"/>
  <c r="N93"/>
  <c r="C93"/>
  <c r="Q133" i="117"/>
  <c r="P133"/>
  <c r="O133"/>
  <c r="N133"/>
  <c r="I133"/>
  <c r="H133"/>
  <c r="G133"/>
  <c r="F133"/>
  <c r="Q132"/>
  <c r="P132"/>
  <c r="O132"/>
  <c r="N132"/>
  <c r="I132"/>
  <c r="H132"/>
  <c r="G132"/>
  <c r="F132"/>
  <c r="Q131"/>
  <c r="P131"/>
  <c r="O131"/>
  <c r="N131"/>
  <c r="I131"/>
  <c r="H131"/>
  <c r="G131"/>
  <c r="F131"/>
  <c r="Q130"/>
  <c r="P130"/>
  <c r="O130"/>
  <c r="N130"/>
  <c r="I130"/>
  <c r="H130"/>
  <c r="G130"/>
  <c r="F130"/>
  <c r="Q129"/>
  <c r="P129"/>
  <c r="O129"/>
  <c r="N129"/>
  <c r="I129"/>
  <c r="H129"/>
  <c r="G129"/>
  <c r="F129"/>
  <c r="Q128"/>
  <c r="P128"/>
  <c r="O128"/>
  <c r="N128"/>
  <c r="I128"/>
  <c r="H128"/>
  <c r="G128"/>
  <c r="F128"/>
  <c r="Q127"/>
  <c r="P127"/>
  <c r="O127"/>
  <c r="N127"/>
  <c r="I127"/>
  <c r="H127"/>
  <c r="G127"/>
  <c r="F127"/>
  <c r="Q126"/>
  <c r="Q134" s="1"/>
  <c r="P40" s="1"/>
  <c r="P126"/>
  <c r="O126"/>
  <c r="N126"/>
  <c r="I126"/>
  <c r="I134" s="1"/>
  <c r="O40" s="1"/>
  <c r="H126"/>
  <c r="G126"/>
  <c r="F126"/>
  <c r="Q120"/>
  <c r="P120"/>
  <c r="O120"/>
  <c r="N120"/>
  <c r="L120"/>
  <c r="K120"/>
  <c r="I120"/>
  <c r="H120"/>
  <c r="G120"/>
  <c r="F120"/>
  <c r="D120"/>
  <c r="C120"/>
  <c r="Q119"/>
  <c r="P119"/>
  <c r="O119"/>
  <c r="N119"/>
  <c r="L119"/>
  <c r="K119"/>
  <c r="I119"/>
  <c r="H119"/>
  <c r="G119"/>
  <c r="F119"/>
  <c r="D119"/>
  <c r="C119"/>
  <c r="Q118"/>
  <c r="P118"/>
  <c r="O118"/>
  <c r="N118"/>
  <c r="L118"/>
  <c r="K118"/>
  <c r="I118"/>
  <c r="H118"/>
  <c r="G118"/>
  <c r="F118"/>
  <c r="D118"/>
  <c r="C118"/>
  <c r="Q117"/>
  <c r="P117"/>
  <c r="O117"/>
  <c r="N117"/>
  <c r="L117"/>
  <c r="K117"/>
  <c r="I117"/>
  <c r="H117"/>
  <c r="G117"/>
  <c r="F117"/>
  <c r="D117"/>
  <c r="C117"/>
  <c r="Q116"/>
  <c r="P116"/>
  <c r="O116"/>
  <c r="N116"/>
  <c r="L116"/>
  <c r="K116"/>
  <c r="I116"/>
  <c r="H116"/>
  <c r="G116"/>
  <c r="F116"/>
  <c r="D116"/>
  <c r="C116"/>
  <c r="Q115"/>
  <c r="P115"/>
  <c r="O115"/>
  <c r="N115"/>
  <c r="L115"/>
  <c r="K115"/>
  <c r="I115"/>
  <c r="H115"/>
  <c r="G115"/>
  <c r="F115"/>
  <c r="D115"/>
  <c r="C115"/>
  <c r="Q114"/>
  <c r="P114"/>
  <c r="O114"/>
  <c r="N114"/>
  <c r="L114"/>
  <c r="K114"/>
  <c r="I114"/>
  <c r="H114"/>
  <c r="G114"/>
  <c r="F114"/>
  <c r="D114"/>
  <c r="C114"/>
  <c r="Q113"/>
  <c r="Q121" s="1"/>
  <c r="N40" s="1"/>
  <c r="P113"/>
  <c r="O113"/>
  <c r="N113"/>
  <c r="L113"/>
  <c r="K113"/>
  <c r="I113"/>
  <c r="I121" s="1"/>
  <c r="M40" s="1"/>
  <c r="H113"/>
  <c r="G113"/>
  <c r="F113"/>
  <c r="D113"/>
  <c r="C113"/>
  <c r="Q107"/>
  <c r="P107"/>
  <c r="O107"/>
  <c r="N107"/>
  <c r="L107"/>
  <c r="K107"/>
  <c r="I107"/>
  <c r="H107"/>
  <c r="G107"/>
  <c r="F107"/>
  <c r="D107"/>
  <c r="C107"/>
  <c r="Q106"/>
  <c r="P106"/>
  <c r="O106"/>
  <c r="N106"/>
  <c r="L106"/>
  <c r="K106"/>
  <c r="I106"/>
  <c r="H106"/>
  <c r="G106"/>
  <c r="F106"/>
  <c r="D106"/>
  <c r="C106"/>
  <c r="Q105"/>
  <c r="P105"/>
  <c r="O105"/>
  <c r="N105"/>
  <c r="L105"/>
  <c r="K105"/>
  <c r="I105"/>
  <c r="H105"/>
  <c r="G105"/>
  <c r="F105"/>
  <c r="D105"/>
  <c r="C105"/>
  <c r="Q104"/>
  <c r="P104"/>
  <c r="O104"/>
  <c r="N104"/>
  <c r="L104"/>
  <c r="K104"/>
  <c r="I104"/>
  <c r="H104"/>
  <c r="G104"/>
  <c r="F104"/>
  <c r="D104"/>
  <c r="C104"/>
  <c r="Q103"/>
  <c r="P103"/>
  <c r="O103"/>
  <c r="N103"/>
  <c r="L103"/>
  <c r="K103"/>
  <c r="I103"/>
  <c r="H103"/>
  <c r="G103"/>
  <c r="F103"/>
  <c r="D103"/>
  <c r="C103"/>
  <c r="Q102"/>
  <c r="P102"/>
  <c r="O102"/>
  <c r="N102"/>
  <c r="L102"/>
  <c r="K102"/>
  <c r="I102"/>
  <c r="H102"/>
  <c r="G102"/>
  <c r="F102"/>
  <c r="D102"/>
  <c r="C102"/>
  <c r="Q101"/>
  <c r="P101"/>
  <c r="O101"/>
  <c r="N101"/>
  <c r="L101"/>
  <c r="K101"/>
  <c r="I101"/>
  <c r="H101"/>
  <c r="G101"/>
  <c r="F101"/>
  <c r="D101"/>
  <c r="C101"/>
  <c r="Q100"/>
  <c r="Q108" s="1"/>
  <c r="L40" s="1"/>
  <c r="P100"/>
  <c r="O100"/>
  <c r="N100"/>
  <c r="L100"/>
  <c r="K100"/>
  <c r="I100"/>
  <c r="I108" s="1"/>
  <c r="K40" s="1"/>
  <c r="H100"/>
  <c r="G100"/>
  <c r="F100"/>
  <c r="D100"/>
  <c r="C100"/>
  <c r="Q94"/>
  <c r="P94"/>
  <c r="O94"/>
  <c r="N94"/>
  <c r="L94"/>
  <c r="K94"/>
  <c r="I94"/>
  <c r="H94"/>
  <c r="G94"/>
  <c r="F94"/>
  <c r="D94"/>
  <c r="C94"/>
  <c r="Q93"/>
  <c r="P93"/>
  <c r="O93"/>
  <c r="N93"/>
  <c r="L93"/>
  <c r="K93"/>
  <c r="I93"/>
  <c r="H93"/>
  <c r="G93"/>
  <c r="F93"/>
  <c r="D93"/>
  <c r="C93"/>
  <c r="Q92"/>
  <c r="P92"/>
  <c r="O92"/>
  <c r="N92"/>
  <c r="L92"/>
  <c r="K92"/>
  <c r="I92"/>
  <c r="H92"/>
  <c r="G92"/>
  <c r="F92"/>
  <c r="D92"/>
  <c r="C92"/>
  <c r="Q91"/>
  <c r="P91"/>
  <c r="O91"/>
  <c r="N91"/>
  <c r="L91"/>
  <c r="K91"/>
  <c r="I91"/>
  <c r="H91"/>
  <c r="G91"/>
  <c r="F91"/>
  <c r="D91"/>
  <c r="C91"/>
  <c r="Q90"/>
  <c r="P90"/>
  <c r="O90"/>
  <c r="N90"/>
  <c r="L90"/>
  <c r="K90"/>
  <c r="I90"/>
  <c r="H90"/>
  <c r="G90"/>
  <c r="F90"/>
  <c r="D90"/>
  <c r="C90"/>
  <c r="Q89"/>
  <c r="P89"/>
  <c r="O89"/>
  <c r="N89"/>
  <c r="L89"/>
  <c r="K89"/>
  <c r="I89"/>
  <c r="H89"/>
  <c r="G89"/>
  <c r="F89"/>
  <c r="D89"/>
  <c r="C89"/>
  <c r="Q88"/>
  <c r="P88"/>
  <c r="O88"/>
  <c r="N88"/>
  <c r="L88"/>
  <c r="K88"/>
  <c r="I88"/>
  <c r="H88"/>
  <c r="G88"/>
  <c r="F88"/>
  <c r="D88"/>
  <c r="C88"/>
  <c r="Q87"/>
  <c r="Q95" s="1"/>
  <c r="J40" s="1"/>
  <c r="P87"/>
  <c r="O87"/>
  <c r="N87"/>
  <c r="L87"/>
  <c r="K87"/>
  <c r="I87"/>
  <c r="I95" s="1"/>
  <c r="I40" s="1"/>
  <c r="H87"/>
  <c r="G87"/>
  <c r="F87"/>
  <c r="D87"/>
  <c r="C87"/>
  <c r="Q81"/>
  <c r="P81"/>
  <c r="O81"/>
  <c r="N81"/>
  <c r="L81"/>
  <c r="K81"/>
  <c r="I81"/>
  <c r="H81"/>
  <c r="G81"/>
  <c r="F81"/>
  <c r="D81"/>
  <c r="L133" s="1"/>
  <c r="C81"/>
  <c r="K133" s="1"/>
  <c r="Q80"/>
  <c r="P80"/>
  <c r="O80"/>
  <c r="N80"/>
  <c r="L80"/>
  <c r="K80"/>
  <c r="I80"/>
  <c r="H80"/>
  <c r="G80"/>
  <c r="F80"/>
  <c r="D80"/>
  <c r="L132" s="1"/>
  <c r="C80"/>
  <c r="K132" s="1"/>
  <c r="Q79"/>
  <c r="P79"/>
  <c r="O79"/>
  <c r="N79"/>
  <c r="L79"/>
  <c r="K79"/>
  <c r="I79"/>
  <c r="H79"/>
  <c r="G79"/>
  <c r="F79"/>
  <c r="D79"/>
  <c r="L131" s="1"/>
  <c r="C79"/>
  <c r="K131" s="1"/>
  <c r="Q78"/>
  <c r="P78"/>
  <c r="O78"/>
  <c r="N78"/>
  <c r="L78"/>
  <c r="K78"/>
  <c r="I78"/>
  <c r="H78"/>
  <c r="G78"/>
  <c r="F78"/>
  <c r="D78"/>
  <c r="L130" s="1"/>
  <c r="C78"/>
  <c r="K130" s="1"/>
  <c r="Q77"/>
  <c r="P77"/>
  <c r="O77"/>
  <c r="N77"/>
  <c r="L77"/>
  <c r="K77"/>
  <c r="I77"/>
  <c r="H77"/>
  <c r="G77"/>
  <c r="F77"/>
  <c r="D77"/>
  <c r="L129" s="1"/>
  <c r="C77"/>
  <c r="K129" s="1"/>
  <c r="Q76"/>
  <c r="P76"/>
  <c r="O76"/>
  <c r="N76"/>
  <c r="L76"/>
  <c r="K76"/>
  <c r="I76"/>
  <c r="H76"/>
  <c r="G76"/>
  <c r="F76"/>
  <c r="D76"/>
  <c r="L128" s="1"/>
  <c r="C76"/>
  <c r="K128" s="1"/>
  <c r="Q75"/>
  <c r="P75"/>
  <c r="O75"/>
  <c r="N75"/>
  <c r="L75"/>
  <c r="K75"/>
  <c r="I75"/>
  <c r="H75"/>
  <c r="G75"/>
  <c r="F75"/>
  <c r="D75"/>
  <c r="L127" s="1"/>
  <c r="C75"/>
  <c r="K127" s="1"/>
  <c r="Q74"/>
  <c r="Q82" s="1"/>
  <c r="H40" s="1"/>
  <c r="P74"/>
  <c r="O74"/>
  <c r="N74"/>
  <c r="L74"/>
  <c r="K74"/>
  <c r="I74"/>
  <c r="I82" s="1"/>
  <c r="G40" s="1"/>
  <c r="H74"/>
  <c r="G74"/>
  <c r="F74"/>
  <c r="D74"/>
  <c r="L126" s="1"/>
  <c r="C74"/>
  <c r="K126" s="1"/>
  <c r="Q68"/>
  <c r="P68"/>
  <c r="O68"/>
  <c r="N68"/>
  <c r="L68"/>
  <c r="D133" s="1"/>
  <c r="K68"/>
  <c r="C133" s="1"/>
  <c r="I68"/>
  <c r="H68"/>
  <c r="G68"/>
  <c r="F68"/>
  <c r="D68"/>
  <c r="C68"/>
  <c r="Q67"/>
  <c r="P67"/>
  <c r="O67"/>
  <c r="N67"/>
  <c r="L67"/>
  <c r="D132" s="1"/>
  <c r="K67"/>
  <c r="C132" s="1"/>
  <c r="I67"/>
  <c r="H67"/>
  <c r="G67"/>
  <c r="F67"/>
  <c r="D67"/>
  <c r="C67"/>
  <c r="Q66"/>
  <c r="P66"/>
  <c r="O66"/>
  <c r="N66"/>
  <c r="L66"/>
  <c r="D131" s="1"/>
  <c r="K66"/>
  <c r="C131" s="1"/>
  <c r="I66"/>
  <c r="H66"/>
  <c r="G66"/>
  <c r="F66"/>
  <c r="D66"/>
  <c r="C66"/>
  <c r="Q65"/>
  <c r="P65"/>
  <c r="O65"/>
  <c r="N65"/>
  <c r="L65"/>
  <c r="D130" s="1"/>
  <c r="K65"/>
  <c r="C130" s="1"/>
  <c r="I65"/>
  <c r="H65"/>
  <c r="G65"/>
  <c r="F65"/>
  <c r="D65"/>
  <c r="C65"/>
  <c r="Q64"/>
  <c r="P64"/>
  <c r="O64"/>
  <c r="N64"/>
  <c r="L64"/>
  <c r="D129" s="1"/>
  <c r="K64"/>
  <c r="C129" s="1"/>
  <c r="I64"/>
  <c r="H64"/>
  <c r="G64"/>
  <c r="F64"/>
  <c r="D64"/>
  <c r="C64"/>
  <c r="Q63"/>
  <c r="P63"/>
  <c r="O63"/>
  <c r="N63"/>
  <c r="L63"/>
  <c r="D128" s="1"/>
  <c r="K63"/>
  <c r="C128" s="1"/>
  <c r="I63"/>
  <c r="H63"/>
  <c r="G63"/>
  <c r="F63"/>
  <c r="D63"/>
  <c r="C63"/>
  <c r="Q62"/>
  <c r="P62"/>
  <c r="O62"/>
  <c r="N62"/>
  <c r="L62"/>
  <c r="D127" s="1"/>
  <c r="K62"/>
  <c r="C127" s="1"/>
  <c r="I62"/>
  <c r="H62"/>
  <c r="G62"/>
  <c r="F62"/>
  <c r="D62"/>
  <c r="C62"/>
  <c r="Q61"/>
  <c r="Q69" s="1"/>
  <c r="F40" s="1"/>
  <c r="P61"/>
  <c r="O61"/>
  <c r="N61"/>
  <c r="L61"/>
  <c r="D126" s="1"/>
  <c r="K61"/>
  <c r="C126" s="1"/>
  <c r="I61"/>
  <c r="I69" s="1"/>
  <c r="E40" s="1"/>
  <c r="H61"/>
  <c r="G61"/>
  <c r="F61"/>
  <c r="D61"/>
  <c r="C61"/>
  <c r="P51"/>
  <c r="O51"/>
  <c r="N51"/>
  <c r="M51"/>
  <c r="L51"/>
  <c r="K51"/>
  <c r="J51"/>
  <c r="I51"/>
  <c r="H51"/>
  <c r="G51"/>
  <c r="F51"/>
  <c r="E51"/>
  <c r="D51"/>
  <c r="C51"/>
  <c r="P50"/>
  <c r="O50"/>
  <c r="N50"/>
  <c r="M50"/>
  <c r="L50"/>
  <c r="K50"/>
  <c r="J50"/>
  <c r="I50"/>
  <c r="H50"/>
  <c r="G50"/>
  <c r="F50"/>
  <c r="E50"/>
  <c r="D50"/>
  <c r="C50"/>
  <c r="P49"/>
  <c r="O49"/>
  <c r="N49"/>
  <c r="M49"/>
  <c r="L49"/>
  <c r="K49"/>
  <c r="J49"/>
  <c r="I49"/>
  <c r="H49"/>
  <c r="G49"/>
  <c r="F49"/>
  <c r="E49"/>
  <c r="D49"/>
  <c r="C49"/>
  <c r="P48"/>
  <c r="O48"/>
  <c r="N48"/>
  <c r="M48"/>
  <c r="L48"/>
  <c r="K48"/>
  <c r="J48"/>
  <c r="I48"/>
  <c r="H48"/>
  <c r="G48"/>
  <c r="F48"/>
  <c r="E48"/>
  <c r="D48"/>
  <c r="C48"/>
  <c r="P47"/>
  <c r="O47"/>
  <c r="N47"/>
  <c r="M47"/>
  <c r="L47"/>
  <c r="K47"/>
  <c r="J47"/>
  <c r="I47"/>
  <c r="H47"/>
  <c r="G47"/>
  <c r="F47"/>
  <c r="E47"/>
  <c r="D47"/>
  <c r="C47"/>
  <c r="P46"/>
  <c r="O46"/>
  <c r="N46"/>
  <c r="M46"/>
  <c r="L46"/>
  <c r="K46"/>
  <c r="J46"/>
  <c r="I46"/>
  <c r="H46"/>
  <c r="G46"/>
  <c r="F46"/>
  <c r="E46"/>
  <c r="D46"/>
  <c r="C46"/>
  <c r="P45"/>
  <c r="O45"/>
  <c r="N45"/>
  <c r="M45"/>
  <c r="L45"/>
  <c r="K45"/>
  <c r="J45"/>
  <c r="I45"/>
  <c r="H45"/>
  <c r="G45"/>
  <c r="F45"/>
  <c r="E45"/>
  <c r="D45"/>
  <c r="C45"/>
  <c r="P44"/>
  <c r="P52" s="1"/>
  <c r="O44"/>
  <c r="O52" s="1"/>
  <c r="N44"/>
  <c r="N52" s="1"/>
  <c r="M44"/>
  <c r="M52" s="1"/>
  <c r="L44"/>
  <c r="L52" s="1"/>
  <c r="K44"/>
  <c r="K52" s="1"/>
  <c r="J44"/>
  <c r="J52" s="1"/>
  <c r="I44"/>
  <c r="I52" s="1"/>
  <c r="H44"/>
  <c r="H52" s="1"/>
  <c r="G44"/>
  <c r="G52" s="1"/>
  <c r="F44"/>
  <c r="F52" s="1"/>
  <c r="E44"/>
  <c r="E52" s="1"/>
  <c r="D44"/>
  <c r="C44"/>
  <c r="P43"/>
  <c r="P39"/>
  <c r="O39"/>
  <c r="N39"/>
  <c r="M39"/>
  <c r="L39"/>
  <c r="K39"/>
  <c r="J39"/>
  <c r="I39"/>
  <c r="H39"/>
  <c r="G39"/>
  <c r="F39"/>
  <c r="E39"/>
  <c r="D39"/>
  <c r="C39"/>
  <c r="P38"/>
  <c r="O38"/>
  <c r="N38"/>
  <c r="M38"/>
  <c r="L38"/>
  <c r="K38"/>
  <c r="J38"/>
  <c r="I38"/>
  <c r="H38"/>
  <c r="G38"/>
  <c r="F38"/>
  <c r="E38"/>
  <c r="D38"/>
  <c r="C38"/>
  <c r="P37"/>
  <c r="O37"/>
  <c r="N37"/>
  <c r="M37"/>
  <c r="L37"/>
  <c r="K37"/>
  <c r="J37"/>
  <c r="I37"/>
  <c r="H37"/>
  <c r="G37"/>
  <c r="F37"/>
  <c r="E37"/>
  <c r="D37"/>
  <c r="C37"/>
  <c r="W36"/>
  <c r="P36"/>
  <c r="O36"/>
  <c r="N36"/>
  <c r="M36"/>
  <c r="L36"/>
  <c r="K36"/>
  <c r="J36"/>
  <c r="I36"/>
  <c r="H36"/>
  <c r="G36"/>
  <c r="F36"/>
  <c r="E36"/>
  <c r="D36"/>
  <c r="C36"/>
  <c r="W35"/>
  <c r="P35"/>
  <c r="O35"/>
  <c r="N35"/>
  <c r="M35"/>
  <c r="L35"/>
  <c r="K35"/>
  <c r="J35"/>
  <c r="I35"/>
  <c r="H35"/>
  <c r="G35"/>
  <c r="F35"/>
  <c r="E35"/>
  <c r="D35"/>
  <c r="C35"/>
  <c r="W34"/>
  <c r="P34"/>
  <c r="O34"/>
  <c r="N34"/>
  <c r="M34"/>
  <c r="L34"/>
  <c r="K34"/>
  <c r="J34"/>
  <c r="I34"/>
  <c r="H34"/>
  <c r="G34"/>
  <c r="F34"/>
  <c r="E34"/>
  <c r="D34"/>
  <c r="C34"/>
  <c r="W33"/>
  <c r="P33"/>
  <c r="O33"/>
  <c r="N33"/>
  <c r="M33"/>
  <c r="L33"/>
  <c r="K33"/>
  <c r="J33"/>
  <c r="I33"/>
  <c r="H33"/>
  <c r="G33"/>
  <c r="F33"/>
  <c r="E33"/>
  <c r="D33"/>
  <c r="C33"/>
  <c r="W32"/>
  <c r="P32"/>
  <c r="O32"/>
  <c r="N32"/>
  <c r="M32"/>
  <c r="L32"/>
  <c r="K32"/>
  <c r="J32"/>
  <c r="I32"/>
  <c r="H32"/>
  <c r="G32"/>
  <c r="F32"/>
  <c r="E32"/>
  <c r="D32"/>
  <c r="C32"/>
  <c r="W31"/>
  <c r="P31"/>
  <c r="O31"/>
  <c r="O43" s="1"/>
  <c r="N31"/>
  <c r="W20" s="1"/>
  <c r="M31"/>
  <c r="M43" s="1"/>
  <c r="L31"/>
  <c r="W18" s="1"/>
  <c r="K31"/>
  <c r="K43" s="1"/>
  <c r="J31"/>
  <c r="W16" s="1"/>
  <c r="I31"/>
  <c r="I43" s="1"/>
  <c r="H31"/>
  <c r="W14" s="1"/>
  <c r="G31"/>
  <c r="G43" s="1"/>
  <c r="F31"/>
  <c r="W12" s="1"/>
  <c r="E31"/>
  <c r="E43" s="1"/>
  <c r="W30"/>
  <c r="W29"/>
  <c r="W28"/>
  <c r="W27"/>
  <c r="F27"/>
  <c r="W26"/>
  <c r="F26"/>
  <c r="W25"/>
  <c r="F25"/>
  <c r="F24"/>
  <c r="F23"/>
  <c r="W22"/>
  <c r="F22"/>
  <c r="W21"/>
  <c r="W19"/>
  <c r="W17"/>
  <c r="W15"/>
  <c r="W13"/>
  <c r="W11"/>
  <c r="D92" i="91"/>
  <c r="E92"/>
  <c r="F92"/>
  <c r="G92"/>
  <c r="H92"/>
  <c r="I92"/>
  <c r="J92"/>
  <c r="K92"/>
  <c r="L92"/>
  <c r="M92"/>
  <c r="N92"/>
  <c r="C92"/>
  <c r="Q133" i="116"/>
  <c r="P133"/>
  <c r="O133"/>
  <c r="N133"/>
  <c r="I133"/>
  <c r="H133"/>
  <c r="G133"/>
  <c r="F133"/>
  <c r="Q132"/>
  <c r="P132"/>
  <c r="O132"/>
  <c r="N132"/>
  <c r="I132"/>
  <c r="H132"/>
  <c r="G132"/>
  <c r="F132"/>
  <c r="Q131"/>
  <c r="P131"/>
  <c r="O131"/>
  <c r="N131"/>
  <c r="I131"/>
  <c r="H131"/>
  <c r="G131"/>
  <c r="F131"/>
  <c r="Q130"/>
  <c r="P130"/>
  <c r="O130"/>
  <c r="N130"/>
  <c r="I130"/>
  <c r="H130"/>
  <c r="G130"/>
  <c r="F130"/>
  <c r="Q129"/>
  <c r="P129"/>
  <c r="O129"/>
  <c r="N129"/>
  <c r="I129"/>
  <c r="H129"/>
  <c r="G129"/>
  <c r="F129"/>
  <c r="Q128"/>
  <c r="P128"/>
  <c r="O128"/>
  <c r="N128"/>
  <c r="I128"/>
  <c r="H128"/>
  <c r="G128"/>
  <c r="F128"/>
  <c r="Q127"/>
  <c r="P127"/>
  <c r="O127"/>
  <c r="N127"/>
  <c r="I127"/>
  <c r="H127"/>
  <c r="G127"/>
  <c r="F127"/>
  <c r="Q126"/>
  <c r="Q134" s="1"/>
  <c r="P40" s="1"/>
  <c r="P126"/>
  <c r="O126"/>
  <c r="N126"/>
  <c r="I126"/>
  <c r="I134" s="1"/>
  <c r="O40" s="1"/>
  <c r="H126"/>
  <c r="G126"/>
  <c r="F126"/>
  <c r="Q120"/>
  <c r="P120"/>
  <c r="O120"/>
  <c r="N120"/>
  <c r="L120"/>
  <c r="K120"/>
  <c r="I120"/>
  <c r="H120"/>
  <c r="G120"/>
  <c r="F120"/>
  <c r="D120"/>
  <c r="C120"/>
  <c r="Q119"/>
  <c r="P119"/>
  <c r="O119"/>
  <c r="N119"/>
  <c r="L119"/>
  <c r="K119"/>
  <c r="I119"/>
  <c r="H119"/>
  <c r="G119"/>
  <c r="F119"/>
  <c r="D119"/>
  <c r="C119"/>
  <c r="Q118"/>
  <c r="P118"/>
  <c r="O118"/>
  <c r="N118"/>
  <c r="L118"/>
  <c r="K118"/>
  <c r="I118"/>
  <c r="H118"/>
  <c r="G118"/>
  <c r="F118"/>
  <c r="D118"/>
  <c r="C118"/>
  <c r="Q117"/>
  <c r="P117"/>
  <c r="O117"/>
  <c r="N117"/>
  <c r="L117"/>
  <c r="K117"/>
  <c r="I117"/>
  <c r="H117"/>
  <c r="G117"/>
  <c r="F117"/>
  <c r="D117"/>
  <c r="C117"/>
  <c r="Q116"/>
  <c r="P116"/>
  <c r="O116"/>
  <c r="N116"/>
  <c r="L116"/>
  <c r="K116"/>
  <c r="I116"/>
  <c r="H116"/>
  <c r="G116"/>
  <c r="F116"/>
  <c r="D116"/>
  <c r="C116"/>
  <c r="Q115"/>
  <c r="P115"/>
  <c r="O115"/>
  <c r="N115"/>
  <c r="L115"/>
  <c r="K115"/>
  <c r="I115"/>
  <c r="H115"/>
  <c r="G115"/>
  <c r="F115"/>
  <c r="D115"/>
  <c r="C115"/>
  <c r="Q114"/>
  <c r="P114"/>
  <c r="O114"/>
  <c r="N114"/>
  <c r="L114"/>
  <c r="K114"/>
  <c r="I114"/>
  <c r="H114"/>
  <c r="G114"/>
  <c r="F114"/>
  <c r="D114"/>
  <c r="C114"/>
  <c r="Q113"/>
  <c r="Q121" s="1"/>
  <c r="N40" s="1"/>
  <c r="P113"/>
  <c r="O113"/>
  <c r="N113"/>
  <c r="L113"/>
  <c r="K113"/>
  <c r="I113"/>
  <c r="I121" s="1"/>
  <c r="M40" s="1"/>
  <c r="H113"/>
  <c r="G113"/>
  <c r="F113"/>
  <c r="D113"/>
  <c r="C113"/>
  <c r="Q107"/>
  <c r="P107"/>
  <c r="O107"/>
  <c r="N107"/>
  <c r="L107"/>
  <c r="K107"/>
  <c r="I107"/>
  <c r="H107"/>
  <c r="G107"/>
  <c r="F107"/>
  <c r="D107"/>
  <c r="C107"/>
  <c r="Q106"/>
  <c r="P106"/>
  <c r="O106"/>
  <c r="N106"/>
  <c r="L106"/>
  <c r="K106"/>
  <c r="I106"/>
  <c r="H106"/>
  <c r="G106"/>
  <c r="F106"/>
  <c r="D106"/>
  <c r="C106"/>
  <c r="Q105"/>
  <c r="P105"/>
  <c r="O105"/>
  <c r="N105"/>
  <c r="L105"/>
  <c r="K105"/>
  <c r="I105"/>
  <c r="H105"/>
  <c r="G105"/>
  <c r="F105"/>
  <c r="D105"/>
  <c r="C105"/>
  <c r="Q104"/>
  <c r="P104"/>
  <c r="O104"/>
  <c r="N104"/>
  <c r="L104"/>
  <c r="K104"/>
  <c r="I104"/>
  <c r="H104"/>
  <c r="G104"/>
  <c r="F104"/>
  <c r="D104"/>
  <c r="C104"/>
  <c r="Q103"/>
  <c r="P103"/>
  <c r="O103"/>
  <c r="N103"/>
  <c r="L103"/>
  <c r="K103"/>
  <c r="I103"/>
  <c r="H103"/>
  <c r="G103"/>
  <c r="F103"/>
  <c r="D103"/>
  <c r="C103"/>
  <c r="Q102"/>
  <c r="P102"/>
  <c r="O102"/>
  <c r="N102"/>
  <c r="L102"/>
  <c r="K102"/>
  <c r="I102"/>
  <c r="H102"/>
  <c r="G102"/>
  <c r="F102"/>
  <c r="D102"/>
  <c r="C102"/>
  <c r="Q101"/>
  <c r="P101"/>
  <c r="O101"/>
  <c r="N101"/>
  <c r="L101"/>
  <c r="K101"/>
  <c r="I101"/>
  <c r="H101"/>
  <c r="G101"/>
  <c r="F101"/>
  <c r="D101"/>
  <c r="C101"/>
  <c r="Q100"/>
  <c r="Q108" s="1"/>
  <c r="L40" s="1"/>
  <c r="P100"/>
  <c r="O100"/>
  <c r="N100"/>
  <c r="L100"/>
  <c r="K100"/>
  <c r="I100"/>
  <c r="I108" s="1"/>
  <c r="K40" s="1"/>
  <c r="H100"/>
  <c r="G100"/>
  <c r="F100"/>
  <c r="D100"/>
  <c r="C100"/>
  <c r="Q94"/>
  <c r="P94"/>
  <c r="O94"/>
  <c r="N94"/>
  <c r="L94"/>
  <c r="K94"/>
  <c r="I94"/>
  <c r="H94"/>
  <c r="G94"/>
  <c r="F94"/>
  <c r="D94"/>
  <c r="C94"/>
  <c r="Q93"/>
  <c r="P93"/>
  <c r="O93"/>
  <c r="N93"/>
  <c r="L93"/>
  <c r="K93"/>
  <c r="I93"/>
  <c r="H93"/>
  <c r="G93"/>
  <c r="F93"/>
  <c r="D93"/>
  <c r="C93"/>
  <c r="Q92"/>
  <c r="P92"/>
  <c r="O92"/>
  <c r="N92"/>
  <c r="L92"/>
  <c r="K92"/>
  <c r="I92"/>
  <c r="H92"/>
  <c r="G92"/>
  <c r="F92"/>
  <c r="D92"/>
  <c r="C92"/>
  <c r="Q91"/>
  <c r="P91"/>
  <c r="O91"/>
  <c r="N91"/>
  <c r="L91"/>
  <c r="K91"/>
  <c r="I91"/>
  <c r="H91"/>
  <c r="G91"/>
  <c r="F91"/>
  <c r="D91"/>
  <c r="C91"/>
  <c r="Q90"/>
  <c r="P90"/>
  <c r="O90"/>
  <c r="N90"/>
  <c r="L90"/>
  <c r="K90"/>
  <c r="I90"/>
  <c r="H90"/>
  <c r="G90"/>
  <c r="F90"/>
  <c r="D90"/>
  <c r="C90"/>
  <c r="Q89"/>
  <c r="P89"/>
  <c r="O89"/>
  <c r="N89"/>
  <c r="L89"/>
  <c r="K89"/>
  <c r="I89"/>
  <c r="H89"/>
  <c r="G89"/>
  <c r="F89"/>
  <c r="D89"/>
  <c r="C89"/>
  <c r="Q88"/>
  <c r="P88"/>
  <c r="O88"/>
  <c r="N88"/>
  <c r="L88"/>
  <c r="K88"/>
  <c r="I88"/>
  <c r="H88"/>
  <c r="G88"/>
  <c r="F88"/>
  <c r="D88"/>
  <c r="C88"/>
  <c r="Q87"/>
  <c r="Q95" s="1"/>
  <c r="J40" s="1"/>
  <c r="P87"/>
  <c r="O87"/>
  <c r="N87"/>
  <c r="L87"/>
  <c r="K87"/>
  <c r="I87"/>
  <c r="I95" s="1"/>
  <c r="I40" s="1"/>
  <c r="H87"/>
  <c r="G87"/>
  <c r="F87"/>
  <c r="D87"/>
  <c r="C87"/>
  <c r="Q81"/>
  <c r="P81"/>
  <c r="O81"/>
  <c r="N81"/>
  <c r="L81"/>
  <c r="K81"/>
  <c r="I81"/>
  <c r="H81"/>
  <c r="G81"/>
  <c r="F81"/>
  <c r="D81"/>
  <c r="L133" s="1"/>
  <c r="C81"/>
  <c r="K133" s="1"/>
  <c r="Q80"/>
  <c r="P80"/>
  <c r="O80"/>
  <c r="N80"/>
  <c r="L80"/>
  <c r="K80"/>
  <c r="I80"/>
  <c r="H80"/>
  <c r="G80"/>
  <c r="F80"/>
  <c r="D80"/>
  <c r="L132" s="1"/>
  <c r="C80"/>
  <c r="K132" s="1"/>
  <c r="Q79"/>
  <c r="P79"/>
  <c r="O79"/>
  <c r="N79"/>
  <c r="L79"/>
  <c r="K79"/>
  <c r="I79"/>
  <c r="H79"/>
  <c r="G79"/>
  <c r="F79"/>
  <c r="D79"/>
  <c r="L131" s="1"/>
  <c r="C79"/>
  <c r="K131" s="1"/>
  <c r="Q78"/>
  <c r="P78"/>
  <c r="O78"/>
  <c r="N78"/>
  <c r="L78"/>
  <c r="K78"/>
  <c r="I78"/>
  <c r="H78"/>
  <c r="G78"/>
  <c r="F78"/>
  <c r="D78"/>
  <c r="L130" s="1"/>
  <c r="C78"/>
  <c r="K130" s="1"/>
  <c r="Q77"/>
  <c r="P77"/>
  <c r="O77"/>
  <c r="N77"/>
  <c r="L77"/>
  <c r="K77"/>
  <c r="I77"/>
  <c r="H77"/>
  <c r="G77"/>
  <c r="F77"/>
  <c r="D77"/>
  <c r="L129" s="1"/>
  <c r="C77"/>
  <c r="K129" s="1"/>
  <c r="Q76"/>
  <c r="P76"/>
  <c r="O76"/>
  <c r="N76"/>
  <c r="L76"/>
  <c r="K76"/>
  <c r="I76"/>
  <c r="H76"/>
  <c r="G76"/>
  <c r="F76"/>
  <c r="D76"/>
  <c r="L128" s="1"/>
  <c r="C76"/>
  <c r="K128" s="1"/>
  <c r="Q75"/>
  <c r="P75"/>
  <c r="O75"/>
  <c r="N75"/>
  <c r="L75"/>
  <c r="K75"/>
  <c r="I75"/>
  <c r="H75"/>
  <c r="G75"/>
  <c r="F75"/>
  <c r="D75"/>
  <c r="L127" s="1"/>
  <c r="C75"/>
  <c r="K127" s="1"/>
  <c r="Q74"/>
  <c r="Q82" s="1"/>
  <c r="H40" s="1"/>
  <c r="P74"/>
  <c r="O74"/>
  <c r="N74"/>
  <c r="L74"/>
  <c r="K74"/>
  <c r="I74"/>
  <c r="I82" s="1"/>
  <c r="G40" s="1"/>
  <c r="H74"/>
  <c r="G74"/>
  <c r="F74"/>
  <c r="D74"/>
  <c r="L126" s="1"/>
  <c r="C74"/>
  <c r="K126" s="1"/>
  <c r="Q68"/>
  <c r="P68"/>
  <c r="O68"/>
  <c r="N68"/>
  <c r="L68"/>
  <c r="D133" s="1"/>
  <c r="K68"/>
  <c r="C133" s="1"/>
  <c r="I68"/>
  <c r="H68"/>
  <c r="G68"/>
  <c r="F68"/>
  <c r="D68"/>
  <c r="C68"/>
  <c r="Q67"/>
  <c r="P67"/>
  <c r="O67"/>
  <c r="N67"/>
  <c r="L67"/>
  <c r="D132" s="1"/>
  <c r="K67"/>
  <c r="C132" s="1"/>
  <c r="I67"/>
  <c r="H67"/>
  <c r="G67"/>
  <c r="F67"/>
  <c r="D67"/>
  <c r="C67"/>
  <c r="Q66"/>
  <c r="P66"/>
  <c r="O66"/>
  <c r="N66"/>
  <c r="L66"/>
  <c r="D131" s="1"/>
  <c r="K66"/>
  <c r="C131" s="1"/>
  <c r="I66"/>
  <c r="H66"/>
  <c r="G66"/>
  <c r="F66"/>
  <c r="D66"/>
  <c r="C66"/>
  <c r="Q65"/>
  <c r="P65"/>
  <c r="O65"/>
  <c r="N65"/>
  <c r="L65"/>
  <c r="D130" s="1"/>
  <c r="K65"/>
  <c r="C130" s="1"/>
  <c r="I65"/>
  <c r="H65"/>
  <c r="G65"/>
  <c r="F65"/>
  <c r="D65"/>
  <c r="C65"/>
  <c r="Q64"/>
  <c r="P64"/>
  <c r="O64"/>
  <c r="N64"/>
  <c r="L64"/>
  <c r="D129" s="1"/>
  <c r="K64"/>
  <c r="C129" s="1"/>
  <c r="I64"/>
  <c r="H64"/>
  <c r="G64"/>
  <c r="F64"/>
  <c r="D64"/>
  <c r="C64"/>
  <c r="Q63"/>
  <c r="P63"/>
  <c r="O63"/>
  <c r="N63"/>
  <c r="L63"/>
  <c r="D128" s="1"/>
  <c r="K63"/>
  <c r="C128" s="1"/>
  <c r="I63"/>
  <c r="H63"/>
  <c r="G63"/>
  <c r="F63"/>
  <c r="D63"/>
  <c r="C63"/>
  <c r="Q62"/>
  <c r="P62"/>
  <c r="O62"/>
  <c r="N62"/>
  <c r="L62"/>
  <c r="D127" s="1"/>
  <c r="K62"/>
  <c r="C127" s="1"/>
  <c r="I62"/>
  <c r="H62"/>
  <c r="G62"/>
  <c r="F62"/>
  <c r="D62"/>
  <c r="C62"/>
  <c r="Q61"/>
  <c r="Q69" s="1"/>
  <c r="F40" s="1"/>
  <c r="P61"/>
  <c r="O61"/>
  <c r="N61"/>
  <c r="L61"/>
  <c r="D126" s="1"/>
  <c r="K61"/>
  <c r="C126" s="1"/>
  <c r="I61"/>
  <c r="I69" s="1"/>
  <c r="E40" s="1"/>
  <c r="H61"/>
  <c r="G61"/>
  <c r="F61"/>
  <c r="D61"/>
  <c r="C61"/>
  <c r="P51"/>
  <c r="O51"/>
  <c r="N51"/>
  <c r="M51"/>
  <c r="L51"/>
  <c r="K51"/>
  <c r="J51"/>
  <c r="I51"/>
  <c r="H51"/>
  <c r="G51"/>
  <c r="F51"/>
  <c r="E51"/>
  <c r="D51"/>
  <c r="C51"/>
  <c r="P50"/>
  <c r="O50"/>
  <c r="N50"/>
  <c r="M50"/>
  <c r="L50"/>
  <c r="K50"/>
  <c r="J50"/>
  <c r="I50"/>
  <c r="H50"/>
  <c r="G50"/>
  <c r="F50"/>
  <c r="E50"/>
  <c r="D50"/>
  <c r="C50"/>
  <c r="P49"/>
  <c r="O49"/>
  <c r="N49"/>
  <c r="M49"/>
  <c r="L49"/>
  <c r="K49"/>
  <c r="J49"/>
  <c r="I49"/>
  <c r="H49"/>
  <c r="G49"/>
  <c r="F49"/>
  <c r="E49"/>
  <c r="D49"/>
  <c r="C49"/>
  <c r="P48"/>
  <c r="O48"/>
  <c r="N48"/>
  <c r="M48"/>
  <c r="L48"/>
  <c r="K48"/>
  <c r="J48"/>
  <c r="I48"/>
  <c r="H48"/>
  <c r="G48"/>
  <c r="F48"/>
  <c r="E48"/>
  <c r="D48"/>
  <c r="C48"/>
  <c r="P47"/>
  <c r="O47"/>
  <c r="N47"/>
  <c r="M47"/>
  <c r="L47"/>
  <c r="K47"/>
  <c r="J47"/>
  <c r="I47"/>
  <c r="H47"/>
  <c r="G47"/>
  <c r="F47"/>
  <c r="E47"/>
  <c r="D47"/>
  <c r="C47"/>
  <c r="P46"/>
  <c r="O46"/>
  <c r="N46"/>
  <c r="M46"/>
  <c r="L46"/>
  <c r="K46"/>
  <c r="J46"/>
  <c r="I46"/>
  <c r="H46"/>
  <c r="G46"/>
  <c r="F46"/>
  <c r="E46"/>
  <c r="D46"/>
  <c r="C46"/>
  <c r="P45"/>
  <c r="O45"/>
  <c r="N45"/>
  <c r="M45"/>
  <c r="L45"/>
  <c r="K45"/>
  <c r="J45"/>
  <c r="I45"/>
  <c r="H45"/>
  <c r="G45"/>
  <c r="F45"/>
  <c r="E45"/>
  <c r="D45"/>
  <c r="C45"/>
  <c r="P44"/>
  <c r="P52" s="1"/>
  <c r="O44"/>
  <c r="O52" s="1"/>
  <c r="N44"/>
  <c r="N52" s="1"/>
  <c r="M44"/>
  <c r="M52" s="1"/>
  <c r="L44"/>
  <c r="L52" s="1"/>
  <c r="K44"/>
  <c r="K52" s="1"/>
  <c r="J44"/>
  <c r="J52" s="1"/>
  <c r="I44"/>
  <c r="I52" s="1"/>
  <c r="H44"/>
  <c r="H52" s="1"/>
  <c r="G44"/>
  <c r="G52" s="1"/>
  <c r="F44"/>
  <c r="F52" s="1"/>
  <c r="E44"/>
  <c r="E52" s="1"/>
  <c r="D44"/>
  <c r="C44"/>
  <c r="P43"/>
  <c r="P39"/>
  <c r="O39"/>
  <c r="N39"/>
  <c r="M39"/>
  <c r="L39"/>
  <c r="K39"/>
  <c r="J39"/>
  <c r="I39"/>
  <c r="H39"/>
  <c r="G39"/>
  <c r="F39"/>
  <c r="E39"/>
  <c r="D39"/>
  <c r="C39"/>
  <c r="P38"/>
  <c r="O38"/>
  <c r="N38"/>
  <c r="M38"/>
  <c r="L38"/>
  <c r="K38"/>
  <c r="J38"/>
  <c r="I38"/>
  <c r="H38"/>
  <c r="G38"/>
  <c r="F38"/>
  <c r="E38"/>
  <c r="D38"/>
  <c r="C38"/>
  <c r="P37"/>
  <c r="O37"/>
  <c r="N37"/>
  <c r="M37"/>
  <c r="L37"/>
  <c r="K37"/>
  <c r="J37"/>
  <c r="I37"/>
  <c r="H37"/>
  <c r="G37"/>
  <c r="F37"/>
  <c r="E37"/>
  <c r="D37"/>
  <c r="C37"/>
  <c r="W36"/>
  <c r="P36"/>
  <c r="O36"/>
  <c r="N36"/>
  <c r="M36"/>
  <c r="L36"/>
  <c r="K36"/>
  <c r="J36"/>
  <c r="I36"/>
  <c r="H36"/>
  <c r="G36"/>
  <c r="F36"/>
  <c r="E36"/>
  <c r="D36"/>
  <c r="C36"/>
  <c r="W35"/>
  <c r="P35"/>
  <c r="O35"/>
  <c r="N35"/>
  <c r="M35"/>
  <c r="L35"/>
  <c r="K35"/>
  <c r="J35"/>
  <c r="I35"/>
  <c r="H35"/>
  <c r="G35"/>
  <c r="F35"/>
  <c r="E35"/>
  <c r="D35"/>
  <c r="C35"/>
  <c r="W34"/>
  <c r="P34"/>
  <c r="O34"/>
  <c r="N34"/>
  <c r="M34"/>
  <c r="L34"/>
  <c r="K34"/>
  <c r="J34"/>
  <c r="I34"/>
  <c r="H34"/>
  <c r="G34"/>
  <c r="F34"/>
  <c r="E34"/>
  <c r="D34"/>
  <c r="C34"/>
  <c r="W33"/>
  <c r="P33"/>
  <c r="O33"/>
  <c r="N33"/>
  <c r="M33"/>
  <c r="L33"/>
  <c r="K33"/>
  <c r="J33"/>
  <c r="I33"/>
  <c r="H33"/>
  <c r="G33"/>
  <c r="F33"/>
  <c r="E33"/>
  <c r="D33"/>
  <c r="C33"/>
  <c r="W32"/>
  <c r="P32"/>
  <c r="O32"/>
  <c r="N32"/>
  <c r="M32"/>
  <c r="L32"/>
  <c r="K32"/>
  <c r="J32"/>
  <c r="I32"/>
  <c r="H32"/>
  <c r="G32"/>
  <c r="F32"/>
  <c r="E32"/>
  <c r="D32"/>
  <c r="C32"/>
  <c r="W31"/>
  <c r="P31"/>
  <c r="O31"/>
  <c r="O43" s="1"/>
  <c r="N31"/>
  <c r="W20" s="1"/>
  <c r="M31"/>
  <c r="M43" s="1"/>
  <c r="L31"/>
  <c r="W18" s="1"/>
  <c r="K31"/>
  <c r="K43" s="1"/>
  <c r="J31"/>
  <c r="W16" s="1"/>
  <c r="I31"/>
  <c r="I43" s="1"/>
  <c r="H31"/>
  <c r="W14" s="1"/>
  <c r="G31"/>
  <c r="G43" s="1"/>
  <c r="F31"/>
  <c r="W12" s="1"/>
  <c r="E31"/>
  <c r="E43" s="1"/>
  <c r="W30"/>
  <c r="W29"/>
  <c r="W28"/>
  <c r="W27"/>
  <c r="F27"/>
  <c r="W26"/>
  <c r="F26"/>
  <c r="W25"/>
  <c r="F25"/>
  <c r="F24"/>
  <c r="F23"/>
  <c r="W22"/>
  <c r="F22"/>
  <c r="W21"/>
  <c r="W19"/>
  <c r="W17"/>
  <c r="W15"/>
  <c r="W13"/>
  <c r="W11"/>
  <c r="Q106" i="91"/>
  <c r="P106"/>
  <c r="Q105"/>
  <c r="P105"/>
  <c r="P104"/>
  <c r="Q103"/>
  <c r="P103"/>
  <c r="Q102"/>
  <c r="Q101"/>
  <c r="P101"/>
  <c r="Q100"/>
  <c r="Q99"/>
  <c r="P99"/>
  <c r="Q98"/>
  <c r="P98"/>
  <c r="Q97"/>
  <c r="P97"/>
  <c r="Q96"/>
  <c r="P96"/>
  <c r="Q95"/>
  <c r="P95"/>
  <c r="Q94"/>
  <c r="P94"/>
  <c r="Q93"/>
  <c r="P93"/>
  <c r="Q92"/>
  <c r="P92"/>
  <c r="T92"/>
  <c r="U92"/>
  <c r="V92"/>
  <c r="W92"/>
  <c r="X92"/>
  <c r="Y92"/>
  <c r="Z92"/>
  <c r="AA92"/>
  <c r="AB92"/>
  <c r="AC92"/>
  <c r="AD92"/>
  <c r="AE92"/>
  <c r="T93"/>
  <c r="U93"/>
  <c r="V93"/>
  <c r="W93"/>
  <c r="X93"/>
  <c r="Y93"/>
  <c r="Z93"/>
  <c r="AA93"/>
  <c r="AB93"/>
  <c r="AC93"/>
  <c r="AD93"/>
  <c r="AE93"/>
  <c r="T94"/>
  <c r="U94"/>
  <c r="V94"/>
  <c r="W94"/>
  <c r="X94"/>
  <c r="Y94"/>
  <c r="Z94"/>
  <c r="AA94"/>
  <c r="AB94"/>
  <c r="AC94"/>
  <c r="AD94"/>
  <c r="AE94"/>
  <c r="T95"/>
  <c r="U95"/>
  <c r="V95"/>
  <c r="W95"/>
  <c r="X95"/>
  <c r="Y95"/>
  <c r="Z95"/>
  <c r="AA95"/>
  <c r="AB95"/>
  <c r="AC95"/>
  <c r="AD95"/>
  <c r="AE95"/>
  <c r="T96"/>
  <c r="U96"/>
  <c r="V96"/>
  <c r="W96"/>
  <c r="X96"/>
  <c r="Y96"/>
  <c r="Z96"/>
  <c r="AA96"/>
  <c r="AB96"/>
  <c r="AC96"/>
  <c r="AD96"/>
  <c r="AE96"/>
  <c r="T97"/>
  <c r="U97"/>
  <c r="V97"/>
  <c r="W97"/>
  <c r="X97"/>
  <c r="Y97"/>
  <c r="Z97"/>
  <c r="AA97"/>
  <c r="AB97"/>
  <c r="AC97"/>
  <c r="AD97"/>
  <c r="AE97"/>
  <c r="T98"/>
  <c r="U98"/>
  <c r="V98"/>
  <c r="W98"/>
  <c r="X98"/>
  <c r="Y98"/>
  <c r="Z98"/>
  <c r="AA98"/>
  <c r="AB98"/>
  <c r="AC98"/>
  <c r="AD98"/>
  <c r="AE98"/>
  <c r="T99"/>
  <c r="U99"/>
  <c r="V99"/>
  <c r="W99"/>
  <c r="X99"/>
  <c r="Y99"/>
  <c r="Z99"/>
  <c r="AA99"/>
  <c r="AB99"/>
  <c r="AC99"/>
  <c r="AD99"/>
  <c r="AE99"/>
  <c r="T100"/>
  <c r="V100"/>
  <c r="X100"/>
  <c r="Z100"/>
  <c r="AB100"/>
  <c r="AD100"/>
  <c r="T101"/>
  <c r="U101"/>
  <c r="V101"/>
  <c r="W101"/>
  <c r="X101"/>
  <c r="Y101"/>
  <c r="Z101"/>
  <c r="AA101"/>
  <c r="AB101"/>
  <c r="AC101"/>
  <c r="AD101"/>
  <c r="AE101"/>
  <c r="T102"/>
  <c r="U102"/>
  <c r="V102"/>
  <c r="W102"/>
  <c r="X102"/>
  <c r="Y102"/>
  <c r="Z102"/>
  <c r="AA102"/>
  <c r="AB102"/>
  <c r="AC102"/>
  <c r="AD102"/>
  <c r="AE102"/>
  <c r="T103"/>
  <c r="U103"/>
  <c r="V103"/>
  <c r="W103"/>
  <c r="X103"/>
  <c r="Y103"/>
  <c r="Z103"/>
  <c r="AA103"/>
  <c r="AB103"/>
  <c r="AC103"/>
  <c r="AD103"/>
  <c r="AE103"/>
  <c r="U104"/>
  <c r="W104"/>
  <c r="Y104"/>
  <c r="AA104"/>
  <c r="AC104"/>
  <c r="AE104"/>
  <c r="T105"/>
  <c r="U105"/>
  <c r="V105"/>
  <c r="W105"/>
  <c r="X105"/>
  <c r="Y105"/>
  <c r="Z105"/>
  <c r="AA105"/>
  <c r="AB105"/>
  <c r="AC105"/>
  <c r="AD105"/>
  <c r="AE105"/>
  <c r="T106"/>
  <c r="U106"/>
  <c r="V106"/>
  <c r="W106"/>
  <c r="X106"/>
  <c r="Y106"/>
  <c r="Z106"/>
  <c r="AA106"/>
  <c r="AB106"/>
  <c r="AC106"/>
  <c r="AD106"/>
  <c r="AE106"/>
  <c r="D91"/>
  <c r="U91" s="1"/>
  <c r="E91"/>
  <c r="V91" s="1"/>
  <c r="F91"/>
  <c r="W91" s="1"/>
  <c r="G91"/>
  <c r="X91" s="1"/>
  <c r="H91"/>
  <c r="Y91" s="1"/>
  <c r="I91"/>
  <c r="Z91" s="1"/>
  <c r="J91"/>
  <c r="AA91" s="1"/>
  <c r="K91"/>
  <c r="AB91" s="1"/>
  <c r="L91"/>
  <c r="AC91" s="1"/>
  <c r="M91"/>
  <c r="AD91" s="1"/>
  <c r="N91"/>
  <c r="AE91" s="1"/>
  <c r="C91"/>
  <c r="T91" s="1"/>
  <c r="Q133" i="115"/>
  <c r="P133"/>
  <c r="O133"/>
  <c r="N133"/>
  <c r="I133"/>
  <c r="H133"/>
  <c r="G133"/>
  <c r="F133"/>
  <c r="Q132"/>
  <c r="P132"/>
  <c r="O132"/>
  <c r="N132"/>
  <c r="I132"/>
  <c r="H132"/>
  <c r="G132"/>
  <c r="F132"/>
  <c r="Q131"/>
  <c r="P131"/>
  <c r="O131"/>
  <c r="N131"/>
  <c r="I131"/>
  <c r="H131"/>
  <c r="G131"/>
  <c r="F131"/>
  <c r="Q130"/>
  <c r="P130"/>
  <c r="O130"/>
  <c r="N130"/>
  <c r="I130"/>
  <c r="H130"/>
  <c r="G130"/>
  <c r="F130"/>
  <c r="Q129"/>
  <c r="P129"/>
  <c r="O129"/>
  <c r="N129"/>
  <c r="I129"/>
  <c r="H129"/>
  <c r="G129"/>
  <c r="F129"/>
  <c r="Q128"/>
  <c r="P128"/>
  <c r="O128"/>
  <c r="N128"/>
  <c r="I128"/>
  <c r="H128"/>
  <c r="G128"/>
  <c r="F128"/>
  <c r="Q127"/>
  <c r="P127"/>
  <c r="O127"/>
  <c r="N127"/>
  <c r="I127"/>
  <c r="H127"/>
  <c r="G127"/>
  <c r="F127"/>
  <c r="Q126"/>
  <c r="Q134" s="1"/>
  <c r="P40" s="1"/>
  <c r="P126"/>
  <c r="O126"/>
  <c r="N126"/>
  <c r="I126"/>
  <c r="I134" s="1"/>
  <c r="O40" s="1"/>
  <c r="H126"/>
  <c r="G126"/>
  <c r="F126"/>
  <c r="Q120"/>
  <c r="P120"/>
  <c r="O120"/>
  <c r="N120"/>
  <c r="L120"/>
  <c r="K120"/>
  <c r="I120"/>
  <c r="H120"/>
  <c r="G120"/>
  <c r="F120"/>
  <c r="D120"/>
  <c r="C120"/>
  <c r="Q119"/>
  <c r="P119"/>
  <c r="O119"/>
  <c r="N119"/>
  <c r="L119"/>
  <c r="K119"/>
  <c r="I119"/>
  <c r="H119"/>
  <c r="G119"/>
  <c r="F119"/>
  <c r="D119"/>
  <c r="C119"/>
  <c r="Q118"/>
  <c r="P118"/>
  <c r="O118"/>
  <c r="N118"/>
  <c r="L118"/>
  <c r="K118"/>
  <c r="I118"/>
  <c r="H118"/>
  <c r="G118"/>
  <c r="F118"/>
  <c r="D118"/>
  <c r="C118"/>
  <c r="Q117"/>
  <c r="P117"/>
  <c r="O117"/>
  <c r="N117"/>
  <c r="L117"/>
  <c r="K117"/>
  <c r="I117"/>
  <c r="H117"/>
  <c r="G117"/>
  <c r="F117"/>
  <c r="D117"/>
  <c r="C117"/>
  <c r="Q116"/>
  <c r="P116"/>
  <c r="O116"/>
  <c r="N116"/>
  <c r="L116"/>
  <c r="K116"/>
  <c r="I116"/>
  <c r="H116"/>
  <c r="G116"/>
  <c r="F116"/>
  <c r="D116"/>
  <c r="C116"/>
  <c r="Q115"/>
  <c r="P115"/>
  <c r="O115"/>
  <c r="N115"/>
  <c r="L115"/>
  <c r="K115"/>
  <c r="I115"/>
  <c r="H115"/>
  <c r="G115"/>
  <c r="F115"/>
  <c r="D115"/>
  <c r="C115"/>
  <c r="Q114"/>
  <c r="P114"/>
  <c r="O114"/>
  <c r="N114"/>
  <c r="L114"/>
  <c r="K114"/>
  <c r="I114"/>
  <c r="H114"/>
  <c r="G114"/>
  <c r="F114"/>
  <c r="D114"/>
  <c r="C114"/>
  <c r="Q113"/>
  <c r="Q121" s="1"/>
  <c r="N40" s="1"/>
  <c r="P113"/>
  <c r="O113"/>
  <c r="N113"/>
  <c r="L113"/>
  <c r="K113"/>
  <c r="I113"/>
  <c r="I121" s="1"/>
  <c r="M40" s="1"/>
  <c r="H113"/>
  <c r="G113"/>
  <c r="F113"/>
  <c r="D113"/>
  <c r="C113"/>
  <c r="Q107"/>
  <c r="P107"/>
  <c r="O107"/>
  <c r="N107"/>
  <c r="L107"/>
  <c r="K107"/>
  <c r="I107"/>
  <c r="H107"/>
  <c r="G107"/>
  <c r="F107"/>
  <c r="D107"/>
  <c r="C107"/>
  <c r="Q106"/>
  <c r="P106"/>
  <c r="O106"/>
  <c r="N106"/>
  <c r="L106"/>
  <c r="K106"/>
  <c r="I106"/>
  <c r="H106"/>
  <c r="G106"/>
  <c r="F106"/>
  <c r="D106"/>
  <c r="C106"/>
  <c r="Q105"/>
  <c r="P105"/>
  <c r="O105"/>
  <c r="N105"/>
  <c r="L105"/>
  <c r="K105"/>
  <c r="I105"/>
  <c r="H105"/>
  <c r="G105"/>
  <c r="F105"/>
  <c r="D105"/>
  <c r="C105"/>
  <c r="Q104"/>
  <c r="P104"/>
  <c r="O104"/>
  <c r="N104"/>
  <c r="L104"/>
  <c r="K104"/>
  <c r="I104"/>
  <c r="H104"/>
  <c r="G104"/>
  <c r="F104"/>
  <c r="D104"/>
  <c r="C104"/>
  <c r="Q103"/>
  <c r="P103"/>
  <c r="O103"/>
  <c r="N103"/>
  <c r="L103"/>
  <c r="K103"/>
  <c r="I103"/>
  <c r="H103"/>
  <c r="G103"/>
  <c r="F103"/>
  <c r="D103"/>
  <c r="C103"/>
  <c r="Q102"/>
  <c r="P102"/>
  <c r="O102"/>
  <c r="N102"/>
  <c r="L102"/>
  <c r="K102"/>
  <c r="I102"/>
  <c r="H102"/>
  <c r="G102"/>
  <c r="F102"/>
  <c r="D102"/>
  <c r="C102"/>
  <c r="Q101"/>
  <c r="P101"/>
  <c r="O101"/>
  <c r="N101"/>
  <c r="L101"/>
  <c r="K101"/>
  <c r="I101"/>
  <c r="H101"/>
  <c r="G101"/>
  <c r="F101"/>
  <c r="D101"/>
  <c r="C101"/>
  <c r="Q100"/>
  <c r="Q108" s="1"/>
  <c r="L40" s="1"/>
  <c r="P100"/>
  <c r="O100"/>
  <c r="N100"/>
  <c r="L100"/>
  <c r="K100"/>
  <c r="I100"/>
  <c r="I108" s="1"/>
  <c r="K40" s="1"/>
  <c r="H100"/>
  <c r="G100"/>
  <c r="F100"/>
  <c r="D100"/>
  <c r="C100"/>
  <c r="Q94"/>
  <c r="P94"/>
  <c r="O94"/>
  <c r="N94"/>
  <c r="L94"/>
  <c r="K94"/>
  <c r="I94"/>
  <c r="H94"/>
  <c r="G94"/>
  <c r="F94"/>
  <c r="D94"/>
  <c r="C94"/>
  <c r="Q93"/>
  <c r="P93"/>
  <c r="O93"/>
  <c r="N93"/>
  <c r="L93"/>
  <c r="K93"/>
  <c r="I93"/>
  <c r="H93"/>
  <c r="G93"/>
  <c r="F93"/>
  <c r="D93"/>
  <c r="C93"/>
  <c r="Q92"/>
  <c r="P92"/>
  <c r="O92"/>
  <c r="N92"/>
  <c r="L92"/>
  <c r="K92"/>
  <c r="I92"/>
  <c r="H92"/>
  <c r="G92"/>
  <c r="F92"/>
  <c r="D92"/>
  <c r="C92"/>
  <c r="Q91"/>
  <c r="P91"/>
  <c r="O91"/>
  <c r="N91"/>
  <c r="L91"/>
  <c r="K91"/>
  <c r="I91"/>
  <c r="H91"/>
  <c r="G91"/>
  <c r="F91"/>
  <c r="D91"/>
  <c r="C91"/>
  <c r="Q90"/>
  <c r="P90"/>
  <c r="O90"/>
  <c r="N90"/>
  <c r="L90"/>
  <c r="K90"/>
  <c r="I90"/>
  <c r="H90"/>
  <c r="G90"/>
  <c r="F90"/>
  <c r="D90"/>
  <c r="C90"/>
  <c r="Q89"/>
  <c r="P89"/>
  <c r="O89"/>
  <c r="N89"/>
  <c r="L89"/>
  <c r="K89"/>
  <c r="I89"/>
  <c r="H89"/>
  <c r="G89"/>
  <c r="F89"/>
  <c r="D89"/>
  <c r="C89"/>
  <c r="Q88"/>
  <c r="P88"/>
  <c r="O88"/>
  <c r="N88"/>
  <c r="L88"/>
  <c r="K88"/>
  <c r="I88"/>
  <c r="H88"/>
  <c r="G88"/>
  <c r="F88"/>
  <c r="D88"/>
  <c r="C88"/>
  <c r="Q87"/>
  <c r="Q95" s="1"/>
  <c r="J40" s="1"/>
  <c r="P87"/>
  <c r="O87"/>
  <c r="N87"/>
  <c r="L87"/>
  <c r="K87"/>
  <c r="I87"/>
  <c r="I95" s="1"/>
  <c r="I40" s="1"/>
  <c r="H87"/>
  <c r="G87"/>
  <c r="F87"/>
  <c r="D87"/>
  <c r="C87"/>
  <c r="Q81"/>
  <c r="P81"/>
  <c r="O81"/>
  <c r="N81"/>
  <c r="L81"/>
  <c r="K81"/>
  <c r="I81"/>
  <c r="H81"/>
  <c r="G81"/>
  <c r="F81"/>
  <c r="D81"/>
  <c r="L133" s="1"/>
  <c r="C81"/>
  <c r="K133" s="1"/>
  <c r="Q80"/>
  <c r="P80"/>
  <c r="O80"/>
  <c r="N80"/>
  <c r="L80"/>
  <c r="K80"/>
  <c r="I80"/>
  <c r="H80"/>
  <c r="G80"/>
  <c r="F80"/>
  <c r="D80"/>
  <c r="L132" s="1"/>
  <c r="C80"/>
  <c r="K132" s="1"/>
  <c r="Q79"/>
  <c r="P79"/>
  <c r="O79"/>
  <c r="N79"/>
  <c r="L79"/>
  <c r="K79"/>
  <c r="I79"/>
  <c r="H79"/>
  <c r="G79"/>
  <c r="F79"/>
  <c r="D79"/>
  <c r="L131" s="1"/>
  <c r="C79"/>
  <c r="K131" s="1"/>
  <c r="Q78"/>
  <c r="P78"/>
  <c r="O78"/>
  <c r="N78"/>
  <c r="L78"/>
  <c r="K78"/>
  <c r="I78"/>
  <c r="H78"/>
  <c r="G78"/>
  <c r="F78"/>
  <c r="D78"/>
  <c r="L130" s="1"/>
  <c r="C78"/>
  <c r="K130" s="1"/>
  <c r="Q77"/>
  <c r="P77"/>
  <c r="O77"/>
  <c r="N77"/>
  <c r="L77"/>
  <c r="K77"/>
  <c r="I77"/>
  <c r="H77"/>
  <c r="G77"/>
  <c r="F77"/>
  <c r="D77"/>
  <c r="L129" s="1"/>
  <c r="C77"/>
  <c r="K129" s="1"/>
  <c r="Q76"/>
  <c r="P76"/>
  <c r="O76"/>
  <c r="N76"/>
  <c r="L76"/>
  <c r="K76"/>
  <c r="I76"/>
  <c r="H76"/>
  <c r="G76"/>
  <c r="F76"/>
  <c r="D76"/>
  <c r="L128" s="1"/>
  <c r="C76"/>
  <c r="K128" s="1"/>
  <c r="Q75"/>
  <c r="P75"/>
  <c r="O75"/>
  <c r="N75"/>
  <c r="L75"/>
  <c r="K75"/>
  <c r="I75"/>
  <c r="H75"/>
  <c r="G75"/>
  <c r="F75"/>
  <c r="D75"/>
  <c r="L127" s="1"/>
  <c r="C75"/>
  <c r="K127" s="1"/>
  <c r="Q74"/>
  <c r="Q82" s="1"/>
  <c r="H40" s="1"/>
  <c r="P74"/>
  <c r="O74"/>
  <c r="N74"/>
  <c r="L74"/>
  <c r="K74"/>
  <c r="I74"/>
  <c r="I82" s="1"/>
  <c r="G40" s="1"/>
  <c r="H74"/>
  <c r="G74"/>
  <c r="F74"/>
  <c r="D74"/>
  <c r="L126" s="1"/>
  <c r="C74"/>
  <c r="K126" s="1"/>
  <c r="Q68"/>
  <c r="P68"/>
  <c r="O68"/>
  <c r="N68"/>
  <c r="L68"/>
  <c r="D133" s="1"/>
  <c r="K68"/>
  <c r="C133" s="1"/>
  <c r="I68"/>
  <c r="H68"/>
  <c r="G68"/>
  <c r="F68"/>
  <c r="D68"/>
  <c r="C68"/>
  <c r="Q67"/>
  <c r="P67"/>
  <c r="O67"/>
  <c r="N67"/>
  <c r="L67"/>
  <c r="D132" s="1"/>
  <c r="K67"/>
  <c r="C132" s="1"/>
  <c r="I67"/>
  <c r="H67"/>
  <c r="G67"/>
  <c r="F67"/>
  <c r="D67"/>
  <c r="C67"/>
  <c r="Q66"/>
  <c r="P66"/>
  <c r="O66"/>
  <c r="N66"/>
  <c r="L66"/>
  <c r="D131" s="1"/>
  <c r="K66"/>
  <c r="C131" s="1"/>
  <c r="I66"/>
  <c r="H66"/>
  <c r="G66"/>
  <c r="F66"/>
  <c r="D66"/>
  <c r="C66"/>
  <c r="Q65"/>
  <c r="P65"/>
  <c r="O65"/>
  <c r="N65"/>
  <c r="L65"/>
  <c r="D130" s="1"/>
  <c r="K65"/>
  <c r="C130" s="1"/>
  <c r="I65"/>
  <c r="H65"/>
  <c r="G65"/>
  <c r="F65"/>
  <c r="D65"/>
  <c r="C65"/>
  <c r="Q64"/>
  <c r="P64"/>
  <c r="O64"/>
  <c r="N64"/>
  <c r="L64"/>
  <c r="D129" s="1"/>
  <c r="K64"/>
  <c r="C129" s="1"/>
  <c r="I64"/>
  <c r="H64"/>
  <c r="G64"/>
  <c r="F64"/>
  <c r="D64"/>
  <c r="C64"/>
  <c r="Q63"/>
  <c r="P63"/>
  <c r="O63"/>
  <c r="N63"/>
  <c r="L63"/>
  <c r="D128" s="1"/>
  <c r="K63"/>
  <c r="C128" s="1"/>
  <c r="I63"/>
  <c r="H63"/>
  <c r="G63"/>
  <c r="F63"/>
  <c r="D63"/>
  <c r="C63"/>
  <c r="Q62"/>
  <c r="P62"/>
  <c r="O62"/>
  <c r="N62"/>
  <c r="L62"/>
  <c r="D127" s="1"/>
  <c r="K62"/>
  <c r="C127" s="1"/>
  <c r="I62"/>
  <c r="H62"/>
  <c r="G62"/>
  <c r="F62"/>
  <c r="D62"/>
  <c r="C62"/>
  <c r="Q61"/>
  <c r="Q69" s="1"/>
  <c r="F40" s="1"/>
  <c r="P61"/>
  <c r="O61"/>
  <c r="N61"/>
  <c r="L61"/>
  <c r="D126" s="1"/>
  <c r="K61"/>
  <c r="C126" s="1"/>
  <c r="I61"/>
  <c r="I69" s="1"/>
  <c r="E40" s="1"/>
  <c r="H61"/>
  <c r="G61"/>
  <c r="F61"/>
  <c r="D61"/>
  <c r="C61"/>
  <c r="P51"/>
  <c r="O51"/>
  <c r="N51"/>
  <c r="M51"/>
  <c r="L51"/>
  <c r="K51"/>
  <c r="J51"/>
  <c r="I51"/>
  <c r="H51"/>
  <c r="G51"/>
  <c r="F51"/>
  <c r="E51"/>
  <c r="D51"/>
  <c r="C51"/>
  <c r="P50"/>
  <c r="O50"/>
  <c r="N50"/>
  <c r="M50"/>
  <c r="L50"/>
  <c r="K50"/>
  <c r="J50"/>
  <c r="I50"/>
  <c r="H50"/>
  <c r="G50"/>
  <c r="F50"/>
  <c r="E50"/>
  <c r="D50"/>
  <c r="C50"/>
  <c r="P49"/>
  <c r="O49"/>
  <c r="N49"/>
  <c r="M49"/>
  <c r="L49"/>
  <c r="K49"/>
  <c r="J49"/>
  <c r="I49"/>
  <c r="H49"/>
  <c r="G49"/>
  <c r="F49"/>
  <c r="E49"/>
  <c r="D49"/>
  <c r="C49"/>
  <c r="P48"/>
  <c r="O48"/>
  <c r="N48"/>
  <c r="M48"/>
  <c r="L48"/>
  <c r="K48"/>
  <c r="J48"/>
  <c r="I48"/>
  <c r="H48"/>
  <c r="G48"/>
  <c r="F48"/>
  <c r="E48"/>
  <c r="D48"/>
  <c r="C48"/>
  <c r="P47"/>
  <c r="O47"/>
  <c r="N47"/>
  <c r="M47"/>
  <c r="L47"/>
  <c r="K47"/>
  <c r="J47"/>
  <c r="I47"/>
  <c r="H47"/>
  <c r="G47"/>
  <c r="F47"/>
  <c r="E47"/>
  <c r="D47"/>
  <c r="C47"/>
  <c r="P46"/>
  <c r="O46"/>
  <c r="N46"/>
  <c r="M46"/>
  <c r="L46"/>
  <c r="K46"/>
  <c r="J46"/>
  <c r="I46"/>
  <c r="H46"/>
  <c r="G46"/>
  <c r="F46"/>
  <c r="E46"/>
  <c r="D46"/>
  <c r="C46"/>
  <c r="P45"/>
  <c r="O45"/>
  <c r="N45"/>
  <c r="M45"/>
  <c r="L45"/>
  <c r="K45"/>
  <c r="J45"/>
  <c r="I45"/>
  <c r="H45"/>
  <c r="G45"/>
  <c r="F45"/>
  <c r="E45"/>
  <c r="D45"/>
  <c r="C45"/>
  <c r="P44"/>
  <c r="P52" s="1"/>
  <c r="O44"/>
  <c r="O52" s="1"/>
  <c r="N44"/>
  <c r="N52" s="1"/>
  <c r="M44"/>
  <c r="M52" s="1"/>
  <c r="L44"/>
  <c r="L52" s="1"/>
  <c r="K44"/>
  <c r="K52" s="1"/>
  <c r="J44"/>
  <c r="J52" s="1"/>
  <c r="I44"/>
  <c r="I52" s="1"/>
  <c r="H44"/>
  <c r="H52" s="1"/>
  <c r="G44"/>
  <c r="G52" s="1"/>
  <c r="F44"/>
  <c r="F52" s="1"/>
  <c r="E44"/>
  <c r="E52" s="1"/>
  <c r="D44"/>
  <c r="C44"/>
  <c r="P43"/>
  <c r="P39"/>
  <c r="O39"/>
  <c r="N39"/>
  <c r="M39"/>
  <c r="L39"/>
  <c r="K39"/>
  <c r="J39"/>
  <c r="I39"/>
  <c r="H39"/>
  <c r="G39"/>
  <c r="F39"/>
  <c r="E39"/>
  <c r="D39"/>
  <c r="C39"/>
  <c r="P38"/>
  <c r="O38"/>
  <c r="N38"/>
  <c r="M38"/>
  <c r="L38"/>
  <c r="K38"/>
  <c r="J38"/>
  <c r="I38"/>
  <c r="H38"/>
  <c r="G38"/>
  <c r="F38"/>
  <c r="E38"/>
  <c r="D38"/>
  <c r="C38"/>
  <c r="P37"/>
  <c r="O37"/>
  <c r="N37"/>
  <c r="M37"/>
  <c r="L37"/>
  <c r="K37"/>
  <c r="J37"/>
  <c r="I37"/>
  <c r="H37"/>
  <c r="G37"/>
  <c r="F37"/>
  <c r="E37"/>
  <c r="D37"/>
  <c r="C37"/>
  <c r="W36"/>
  <c r="P36"/>
  <c r="O36"/>
  <c r="N36"/>
  <c r="M36"/>
  <c r="L36"/>
  <c r="K36"/>
  <c r="J36"/>
  <c r="I36"/>
  <c r="H36"/>
  <c r="G36"/>
  <c r="F36"/>
  <c r="E36"/>
  <c r="D36"/>
  <c r="C36"/>
  <c r="W35"/>
  <c r="P35"/>
  <c r="O35"/>
  <c r="N35"/>
  <c r="M35"/>
  <c r="L35"/>
  <c r="K35"/>
  <c r="J35"/>
  <c r="I35"/>
  <c r="H35"/>
  <c r="G35"/>
  <c r="F35"/>
  <c r="E35"/>
  <c r="D35"/>
  <c r="C35"/>
  <c r="W34"/>
  <c r="P34"/>
  <c r="O34"/>
  <c r="N34"/>
  <c r="M34"/>
  <c r="L34"/>
  <c r="K34"/>
  <c r="J34"/>
  <c r="I34"/>
  <c r="H34"/>
  <c r="G34"/>
  <c r="F34"/>
  <c r="E34"/>
  <c r="D34"/>
  <c r="C34"/>
  <c r="W33"/>
  <c r="P33"/>
  <c r="O33"/>
  <c r="N33"/>
  <c r="M33"/>
  <c r="L33"/>
  <c r="K33"/>
  <c r="J33"/>
  <c r="I33"/>
  <c r="H33"/>
  <c r="G33"/>
  <c r="F33"/>
  <c r="E33"/>
  <c r="D33"/>
  <c r="C33"/>
  <c r="W32"/>
  <c r="P32"/>
  <c r="O32"/>
  <c r="N32"/>
  <c r="M32"/>
  <c r="L32"/>
  <c r="K32"/>
  <c r="J32"/>
  <c r="I32"/>
  <c r="H32"/>
  <c r="G32"/>
  <c r="F32"/>
  <c r="E32"/>
  <c r="D32"/>
  <c r="C32"/>
  <c r="W31"/>
  <c r="P31"/>
  <c r="O31"/>
  <c r="O43" s="1"/>
  <c r="N31"/>
  <c r="W20" s="1"/>
  <c r="M31"/>
  <c r="M43" s="1"/>
  <c r="L31"/>
  <c r="W18" s="1"/>
  <c r="K31"/>
  <c r="K43" s="1"/>
  <c r="J31"/>
  <c r="W16" s="1"/>
  <c r="I31"/>
  <c r="I43" s="1"/>
  <c r="H31"/>
  <c r="W14" s="1"/>
  <c r="G31"/>
  <c r="G43" s="1"/>
  <c r="F31"/>
  <c r="W12" s="1"/>
  <c r="E31"/>
  <c r="E43" s="1"/>
  <c r="W30"/>
  <c r="W29"/>
  <c r="W28"/>
  <c r="W27"/>
  <c r="F27"/>
  <c r="W26"/>
  <c r="F26"/>
  <c r="W25"/>
  <c r="F25"/>
  <c r="F24"/>
  <c r="F23"/>
  <c r="W22"/>
  <c r="F22"/>
  <c r="W21"/>
  <c r="W19"/>
  <c r="W17"/>
  <c r="W15"/>
  <c r="W13"/>
  <c r="W11"/>
  <c r="D90" i="91"/>
  <c r="U90" s="1"/>
  <c r="E90"/>
  <c r="V90" s="1"/>
  <c r="F90"/>
  <c r="W90" s="1"/>
  <c r="G90"/>
  <c r="X90" s="1"/>
  <c r="H90"/>
  <c r="Y90" s="1"/>
  <c r="I90"/>
  <c r="Z90" s="1"/>
  <c r="J90"/>
  <c r="AA90" s="1"/>
  <c r="K90"/>
  <c r="AB90" s="1"/>
  <c r="L90"/>
  <c r="AC90" s="1"/>
  <c r="M90"/>
  <c r="AD90" s="1"/>
  <c r="N90"/>
  <c r="AE90" s="1"/>
  <c r="C90"/>
  <c r="T90" s="1"/>
  <c r="Q133" i="114"/>
  <c r="P133"/>
  <c r="O133"/>
  <c r="N133"/>
  <c r="I133"/>
  <c r="H133"/>
  <c r="G133"/>
  <c r="F133"/>
  <c r="Q132"/>
  <c r="P132"/>
  <c r="O132"/>
  <c r="N132"/>
  <c r="I132"/>
  <c r="H132"/>
  <c r="G132"/>
  <c r="F132"/>
  <c r="Q131"/>
  <c r="P131"/>
  <c r="O131"/>
  <c r="N131"/>
  <c r="I131"/>
  <c r="H131"/>
  <c r="G131"/>
  <c r="F131"/>
  <c r="Q130"/>
  <c r="P130"/>
  <c r="O130"/>
  <c r="N130"/>
  <c r="I130"/>
  <c r="H130"/>
  <c r="G130"/>
  <c r="F130"/>
  <c r="Q129"/>
  <c r="P129"/>
  <c r="O129"/>
  <c r="N129"/>
  <c r="I129"/>
  <c r="H129"/>
  <c r="G129"/>
  <c r="F129"/>
  <c r="Q128"/>
  <c r="P128"/>
  <c r="O128"/>
  <c r="N128"/>
  <c r="I128"/>
  <c r="H128"/>
  <c r="G128"/>
  <c r="F128"/>
  <c r="Q127"/>
  <c r="P127"/>
  <c r="O127"/>
  <c r="N127"/>
  <c r="I127"/>
  <c r="H127"/>
  <c r="G127"/>
  <c r="F127"/>
  <c r="Q126"/>
  <c r="Q134" s="1"/>
  <c r="P40" s="1"/>
  <c r="P126"/>
  <c r="O126"/>
  <c r="N126"/>
  <c r="I126"/>
  <c r="I134" s="1"/>
  <c r="O40" s="1"/>
  <c r="H126"/>
  <c r="G126"/>
  <c r="F126"/>
  <c r="Q120"/>
  <c r="P120"/>
  <c r="O120"/>
  <c r="N120"/>
  <c r="L120"/>
  <c r="K120"/>
  <c r="I120"/>
  <c r="H120"/>
  <c r="G120"/>
  <c r="F120"/>
  <c r="D120"/>
  <c r="C120"/>
  <c r="Q119"/>
  <c r="P119"/>
  <c r="O119"/>
  <c r="N119"/>
  <c r="L119"/>
  <c r="K119"/>
  <c r="I119"/>
  <c r="H119"/>
  <c r="G119"/>
  <c r="F119"/>
  <c r="D119"/>
  <c r="C119"/>
  <c r="Q118"/>
  <c r="P118"/>
  <c r="O118"/>
  <c r="N118"/>
  <c r="L118"/>
  <c r="K118"/>
  <c r="I118"/>
  <c r="H118"/>
  <c r="G118"/>
  <c r="F118"/>
  <c r="D118"/>
  <c r="C118"/>
  <c r="Q117"/>
  <c r="P117"/>
  <c r="O117"/>
  <c r="N117"/>
  <c r="L117"/>
  <c r="K117"/>
  <c r="I117"/>
  <c r="H117"/>
  <c r="G117"/>
  <c r="F117"/>
  <c r="D117"/>
  <c r="C117"/>
  <c r="Q116"/>
  <c r="P116"/>
  <c r="O116"/>
  <c r="N116"/>
  <c r="L116"/>
  <c r="K116"/>
  <c r="I116"/>
  <c r="H116"/>
  <c r="G116"/>
  <c r="F116"/>
  <c r="D116"/>
  <c r="C116"/>
  <c r="Q115"/>
  <c r="P115"/>
  <c r="O115"/>
  <c r="N115"/>
  <c r="L115"/>
  <c r="K115"/>
  <c r="I115"/>
  <c r="H115"/>
  <c r="G115"/>
  <c r="F115"/>
  <c r="D115"/>
  <c r="C115"/>
  <c r="Q114"/>
  <c r="P114"/>
  <c r="O114"/>
  <c r="N114"/>
  <c r="L114"/>
  <c r="K114"/>
  <c r="I114"/>
  <c r="H114"/>
  <c r="G114"/>
  <c r="F114"/>
  <c r="D114"/>
  <c r="C114"/>
  <c r="Q113"/>
  <c r="Q121" s="1"/>
  <c r="N40" s="1"/>
  <c r="P113"/>
  <c r="O113"/>
  <c r="N113"/>
  <c r="L113"/>
  <c r="K113"/>
  <c r="I113"/>
  <c r="I121" s="1"/>
  <c r="M40" s="1"/>
  <c r="H113"/>
  <c r="G113"/>
  <c r="F113"/>
  <c r="D113"/>
  <c r="C113"/>
  <c r="Q107"/>
  <c r="P107"/>
  <c r="O107"/>
  <c r="N107"/>
  <c r="L107"/>
  <c r="K107"/>
  <c r="I107"/>
  <c r="H107"/>
  <c r="G107"/>
  <c r="F107"/>
  <c r="D107"/>
  <c r="C107"/>
  <c r="Q106"/>
  <c r="P106"/>
  <c r="O106"/>
  <c r="N106"/>
  <c r="L106"/>
  <c r="K106"/>
  <c r="I106"/>
  <c r="H106"/>
  <c r="G106"/>
  <c r="F106"/>
  <c r="D106"/>
  <c r="C106"/>
  <c r="Q105"/>
  <c r="P105"/>
  <c r="O105"/>
  <c r="N105"/>
  <c r="L105"/>
  <c r="K105"/>
  <c r="I105"/>
  <c r="H105"/>
  <c r="G105"/>
  <c r="F105"/>
  <c r="D105"/>
  <c r="C105"/>
  <c r="Q104"/>
  <c r="P104"/>
  <c r="O104"/>
  <c r="N104"/>
  <c r="L104"/>
  <c r="K104"/>
  <c r="I104"/>
  <c r="H104"/>
  <c r="G104"/>
  <c r="F104"/>
  <c r="D104"/>
  <c r="C104"/>
  <c r="Q103"/>
  <c r="P103"/>
  <c r="O103"/>
  <c r="N103"/>
  <c r="L103"/>
  <c r="K103"/>
  <c r="I103"/>
  <c r="H103"/>
  <c r="G103"/>
  <c r="F103"/>
  <c r="D103"/>
  <c r="C103"/>
  <c r="Q102"/>
  <c r="P102"/>
  <c r="O102"/>
  <c r="N102"/>
  <c r="L102"/>
  <c r="K102"/>
  <c r="I102"/>
  <c r="H102"/>
  <c r="G102"/>
  <c r="F102"/>
  <c r="D102"/>
  <c r="C102"/>
  <c r="Q101"/>
  <c r="P101"/>
  <c r="O101"/>
  <c r="N101"/>
  <c r="L101"/>
  <c r="K101"/>
  <c r="I101"/>
  <c r="H101"/>
  <c r="G101"/>
  <c r="F101"/>
  <c r="D101"/>
  <c r="C101"/>
  <c r="Q100"/>
  <c r="Q108" s="1"/>
  <c r="L40" s="1"/>
  <c r="P100"/>
  <c r="O100"/>
  <c r="N100"/>
  <c r="L100"/>
  <c r="K100"/>
  <c r="I100"/>
  <c r="I108" s="1"/>
  <c r="K40" s="1"/>
  <c r="H100"/>
  <c r="G100"/>
  <c r="F100"/>
  <c r="D100"/>
  <c r="C100"/>
  <c r="Q94"/>
  <c r="P94"/>
  <c r="O94"/>
  <c r="N94"/>
  <c r="L94"/>
  <c r="K94"/>
  <c r="I94"/>
  <c r="H94"/>
  <c r="G94"/>
  <c r="F94"/>
  <c r="D94"/>
  <c r="C94"/>
  <c r="Q93"/>
  <c r="P93"/>
  <c r="O93"/>
  <c r="N93"/>
  <c r="L93"/>
  <c r="K93"/>
  <c r="I93"/>
  <c r="H93"/>
  <c r="G93"/>
  <c r="F93"/>
  <c r="D93"/>
  <c r="C93"/>
  <c r="Q92"/>
  <c r="P92"/>
  <c r="O92"/>
  <c r="N92"/>
  <c r="L92"/>
  <c r="K92"/>
  <c r="I92"/>
  <c r="H92"/>
  <c r="G92"/>
  <c r="F92"/>
  <c r="D92"/>
  <c r="C92"/>
  <c r="Q91"/>
  <c r="P91"/>
  <c r="O91"/>
  <c r="N91"/>
  <c r="L91"/>
  <c r="K91"/>
  <c r="I91"/>
  <c r="H91"/>
  <c r="G91"/>
  <c r="F91"/>
  <c r="D91"/>
  <c r="C91"/>
  <c r="Q90"/>
  <c r="P90"/>
  <c r="O90"/>
  <c r="N90"/>
  <c r="L90"/>
  <c r="K90"/>
  <c r="I90"/>
  <c r="H90"/>
  <c r="G90"/>
  <c r="F90"/>
  <c r="D90"/>
  <c r="C90"/>
  <c r="Q89"/>
  <c r="P89"/>
  <c r="O89"/>
  <c r="N89"/>
  <c r="L89"/>
  <c r="K89"/>
  <c r="I89"/>
  <c r="H89"/>
  <c r="G89"/>
  <c r="F89"/>
  <c r="D89"/>
  <c r="C89"/>
  <c r="Q88"/>
  <c r="P88"/>
  <c r="O88"/>
  <c r="N88"/>
  <c r="L88"/>
  <c r="K88"/>
  <c r="I88"/>
  <c r="H88"/>
  <c r="G88"/>
  <c r="F88"/>
  <c r="D88"/>
  <c r="C88"/>
  <c r="Q87"/>
  <c r="Q95" s="1"/>
  <c r="J40" s="1"/>
  <c r="P87"/>
  <c r="O87"/>
  <c r="N87"/>
  <c r="L87"/>
  <c r="K87"/>
  <c r="I87"/>
  <c r="I95" s="1"/>
  <c r="I40" s="1"/>
  <c r="H87"/>
  <c r="G87"/>
  <c r="F87"/>
  <c r="D87"/>
  <c r="C87"/>
  <c r="Q81"/>
  <c r="P81"/>
  <c r="O81"/>
  <c r="N81"/>
  <c r="L81"/>
  <c r="K81"/>
  <c r="I81"/>
  <c r="H81"/>
  <c r="G81"/>
  <c r="F81"/>
  <c r="D81"/>
  <c r="L133" s="1"/>
  <c r="C81"/>
  <c r="K133" s="1"/>
  <c r="Q80"/>
  <c r="P80"/>
  <c r="O80"/>
  <c r="N80"/>
  <c r="L80"/>
  <c r="K80"/>
  <c r="I80"/>
  <c r="H80"/>
  <c r="G80"/>
  <c r="F80"/>
  <c r="D80"/>
  <c r="L132" s="1"/>
  <c r="C80"/>
  <c r="K132" s="1"/>
  <c r="Q79"/>
  <c r="P79"/>
  <c r="O79"/>
  <c r="N79"/>
  <c r="L79"/>
  <c r="K79"/>
  <c r="I79"/>
  <c r="H79"/>
  <c r="G79"/>
  <c r="F79"/>
  <c r="D79"/>
  <c r="L131" s="1"/>
  <c r="C79"/>
  <c r="K131" s="1"/>
  <c r="Q78"/>
  <c r="P78"/>
  <c r="O78"/>
  <c r="N78"/>
  <c r="L78"/>
  <c r="K78"/>
  <c r="I78"/>
  <c r="H78"/>
  <c r="G78"/>
  <c r="F78"/>
  <c r="D78"/>
  <c r="L130" s="1"/>
  <c r="C78"/>
  <c r="K130" s="1"/>
  <c r="Q77"/>
  <c r="P77"/>
  <c r="O77"/>
  <c r="N77"/>
  <c r="L77"/>
  <c r="K77"/>
  <c r="I77"/>
  <c r="H77"/>
  <c r="G77"/>
  <c r="F77"/>
  <c r="D77"/>
  <c r="L129" s="1"/>
  <c r="C77"/>
  <c r="K129" s="1"/>
  <c r="Q76"/>
  <c r="P76"/>
  <c r="O76"/>
  <c r="N76"/>
  <c r="L76"/>
  <c r="K76"/>
  <c r="I76"/>
  <c r="H76"/>
  <c r="G76"/>
  <c r="F76"/>
  <c r="D76"/>
  <c r="L128" s="1"/>
  <c r="C76"/>
  <c r="K128" s="1"/>
  <c r="Q75"/>
  <c r="P75"/>
  <c r="O75"/>
  <c r="N75"/>
  <c r="L75"/>
  <c r="K75"/>
  <c r="I75"/>
  <c r="H75"/>
  <c r="G75"/>
  <c r="F75"/>
  <c r="D75"/>
  <c r="L127" s="1"/>
  <c r="C75"/>
  <c r="K127" s="1"/>
  <c r="Q74"/>
  <c r="Q82" s="1"/>
  <c r="H40" s="1"/>
  <c r="P74"/>
  <c r="O74"/>
  <c r="N74"/>
  <c r="L74"/>
  <c r="K74"/>
  <c r="I74"/>
  <c r="I82" s="1"/>
  <c r="G40" s="1"/>
  <c r="H74"/>
  <c r="G74"/>
  <c r="F74"/>
  <c r="D74"/>
  <c r="L126" s="1"/>
  <c r="C74"/>
  <c r="K126" s="1"/>
  <c r="Q68"/>
  <c r="P68"/>
  <c r="O68"/>
  <c r="N68"/>
  <c r="L68"/>
  <c r="D133" s="1"/>
  <c r="K68"/>
  <c r="C133" s="1"/>
  <c r="I68"/>
  <c r="H68"/>
  <c r="G68"/>
  <c r="F68"/>
  <c r="D68"/>
  <c r="C68"/>
  <c r="Q67"/>
  <c r="P67"/>
  <c r="O67"/>
  <c r="N67"/>
  <c r="L67"/>
  <c r="D132" s="1"/>
  <c r="K67"/>
  <c r="C132" s="1"/>
  <c r="I67"/>
  <c r="H67"/>
  <c r="G67"/>
  <c r="F67"/>
  <c r="D67"/>
  <c r="C67"/>
  <c r="Q66"/>
  <c r="P66"/>
  <c r="O66"/>
  <c r="N66"/>
  <c r="L66"/>
  <c r="D131" s="1"/>
  <c r="K66"/>
  <c r="C131" s="1"/>
  <c r="I66"/>
  <c r="H66"/>
  <c r="G66"/>
  <c r="F66"/>
  <c r="D66"/>
  <c r="C66"/>
  <c r="Q65"/>
  <c r="P65"/>
  <c r="O65"/>
  <c r="N65"/>
  <c r="L65"/>
  <c r="D130" s="1"/>
  <c r="K65"/>
  <c r="C130" s="1"/>
  <c r="I65"/>
  <c r="H65"/>
  <c r="G65"/>
  <c r="F65"/>
  <c r="D65"/>
  <c r="C65"/>
  <c r="Q64"/>
  <c r="P64"/>
  <c r="O64"/>
  <c r="N64"/>
  <c r="L64"/>
  <c r="D129" s="1"/>
  <c r="K64"/>
  <c r="C129" s="1"/>
  <c r="I64"/>
  <c r="H64"/>
  <c r="G64"/>
  <c r="F64"/>
  <c r="D64"/>
  <c r="C64"/>
  <c r="Q63"/>
  <c r="P63"/>
  <c r="O63"/>
  <c r="N63"/>
  <c r="L63"/>
  <c r="D128" s="1"/>
  <c r="K63"/>
  <c r="C128" s="1"/>
  <c r="I63"/>
  <c r="H63"/>
  <c r="G63"/>
  <c r="F63"/>
  <c r="D63"/>
  <c r="C63"/>
  <c r="Q62"/>
  <c r="P62"/>
  <c r="O62"/>
  <c r="N62"/>
  <c r="L62"/>
  <c r="D127" s="1"/>
  <c r="K62"/>
  <c r="C127" s="1"/>
  <c r="I62"/>
  <c r="H62"/>
  <c r="G62"/>
  <c r="F62"/>
  <c r="D62"/>
  <c r="C62"/>
  <c r="Q61"/>
  <c r="Q69" s="1"/>
  <c r="F40" s="1"/>
  <c r="P61"/>
  <c r="O61"/>
  <c r="N61"/>
  <c r="L61"/>
  <c r="D126" s="1"/>
  <c r="K61"/>
  <c r="C126" s="1"/>
  <c r="I61"/>
  <c r="I69" s="1"/>
  <c r="E40" s="1"/>
  <c r="H61"/>
  <c r="G61"/>
  <c r="F61"/>
  <c r="D61"/>
  <c r="C61"/>
  <c r="P51"/>
  <c r="O51"/>
  <c r="N51"/>
  <c r="M51"/>
  <c r="L51"/>
  <c r="K51"/>
  <c r="J51"/>
  <c r="I51"/>
  <c r="H51"/>
  <c r="G51"/>
  <c r="F51"/>
  <c r="E51"/>
  <c r="D51"/>
  <c r="C51"/>
  <c r="P50"/>
  <c r="O50"/>
  <c r="N50"/>
  <c r="M50"/>
  <c r="L50"/>
  <c r="K50"/>
  <c r="J50"/>
  <c r="I50"/>
  <c r="H50"/>
  <c r="G50"/>
  <c r="F50"/>
  <c r="E50"/>
  <c r="D50"/>
  <c r="C50"/>
  <c r="P49"/>
  <c r="O49"/>
  <c r="N49"/>
  <c r="M49"/>
  <c r="L49"/>
  <c r="K49"/>
  <c r="J49"/>
  <c r="I49"/>
  <c r="H49"/>
  <c r="G49"/>
  <c r="F49"/>
  <c r="E49"/>
  <c r="D49"/>
  <c r="C49"/>
  <c r="P48"/>
  <c r="O48"/>
  <c r="N48"/>
  <c r="M48"/>
  <c r="L48"/>
  <c r="K48"/>
  <c r="J48"/>
  <c r="I48"/>
  <c r="H48"/>
  <c r="G48"/>
  <c r="F48"/>
  <c r="E48"/>
  <c r="D48"/>
  <c r="C48"/>
  <c r="P47"/>
  <c r="O47"/>
  <c r="N47"/>
  <c r="M47"/>
  <c r="L47"/>
  <c r="K47"/>
  <c r="J47"/>
  <c r="I47"/>
  <c r="H47"/>
  <c r="G47"/>
  <c r="F47"/>
  <c r="E47"/>
  <c r="D47"/>
  <c r="C47"/>
  <c r="P46"/>
  <c r="O46"/>
  <c r="N46"/>
  <c r="M46"/>
  <c r="L46"/>
  <c r="K46"/>
  <c r="J46"/>
  <c r="I46"/>
  <c r="H46"/>
  <c r="G46"/>
  <c r="F46"/>
  <c r="E46"/>
  <c r="D46"/>
  <c r="C46"/>
  <c r="P45"/>
  <c r="O45"/>
  <c r="N45"/>
  <c r="M45"/>
  <c r="L45"/>
  <c r="K45"/>
  <c r="J45"/>
  <c r="I45"/>
  <c r="H45"/>
  <c r="G45"/>
  <c r="F45"/>
  <c r="E45"/>
  <c r="D45"/>
  <c r="C45"/>
  <c r="P44"/>
  <c r="P52" s="1"/>
  <c r="O44"/>
  <c r="O52" s="1"/>
  <c r="N44"/>
  <c r="N52" s="1"/>
  <c r="M44"/>
  <c r="M52" s="1"/>
  <c r="L44"/>
  <c r="L52" s="1"/>
  <c r="K44"/>
  <c r="K52" s="1"/>
  <c r="J44"/>
  <c r="J52" s="1"/>
  <c r="I44"/>
  <c r="I52" s="1"/>
  <c r="H44"/>
  <c r="H52" s="1"/>
  <c r="G44"/>
  <c r="G52" s="1"/>
  <c r="F44"/>
  <c r="F52" s="1"/>
  <c r="E44"/>
  <c r="E52" s="1"/>
  <c r="D44"/>
  <c r="C44"/>
  <c r="P43"/>
  <c r="P39"/>
  <c r="O39"/>
  <c r="N39"/>
  <c r="M39"/>
  <c r="L39"/>
  <c r="K39"/>
  <c r="J39"/>
  <c r="I39"/>
  <c r="H39"/>
  <c r="G39"/>
  <c r="F39"/>
  <c r="E39"/>
  <c r="D39"/>
  <c r="C39"/>
  <c r="P38"/>
  <c r="O38"/>
  <c r="N38"/>
  <c r="M38"/>
  <c r="L38"/>
  <c r="K38"/>
  <c r="J38"/>
  <c r="I38"/>
  <c r="H38"/>
  <c r="G38"/>
  <c r="F38"/>
  <c r="E38"/>
  <c r="D38"/>
  <c r="C38"/>
  <c r="P37"/>
  <c r="O37"/>
  <c r="N37"/>
  <c r="M37"/>
  <c r="L37"/>
  <c r="K37"/>
  <c r="J37"/>
  <c r="I37"/>
  <c r="H37"/>
  <c r="G37"/>
  <c r="F37"/>
  <c r="E37"/>
  <c r="D37"/>
  <c r="C37"/>
  <c r="W36"/>
  <c r="P36"/>
  <c r="O36"/>
  <c r="N36"/>
  <c r="M36"/>
  <c r="L36"/>
  <c r="K36"/>
  <c r="J36"/>
  <c r="I36"/>
  <c r="H36"/>
  <c r="G36"/>
  <c r="F36"/>
  <c r="E36"/>
  <c r="D36"/>
  <c r="C36"/>
  <c r="W35"/>
  <c r="P35"/>
  <c r="O35"/>
  <c r="N35"/>
  <c r="M35"/>
  <c r="L35"/>
  <c r="K35"/>
  <c r="J35"/>
  <c r="I35"/>
  <c r="H35"/>
  <c r="G35"/>
  <c r="F35"/>
  <c r="E35"/>
  <c r="D35"/>
  <c r="C35"/>
  <c r="W34"/>
  <c r="P34"/>
  <c r="O34"/>
  <c r="N34"/>
  <c r="M34"/>
  <c r="L34"/>
  <c r="K34"/>
  <c r="J34"/>
  <c r="I34"/>
  <c r="H34"/>
  <c r="G34"/>
  <c r="F34"/>
  <c r="E34"/>
  <c r="D34"/>
  <c r="C34"/>
  <c r="W33"/>
  <c r="P33"/>
  <c r="O33"/>
  <c r="N33"/>
  <c r="M33"/>
  <c r="L33"/>
  <c r="K33"/>
  <c r="J33"/>
  <c r="I33"/>
  <c r="H33"/>
  <c r="G33"/>
  <c r="F33"/>
  <c r="E33"/>
  <c r="D33"/>
  <c r="C33"/>
  <c r="W32"/>
  <c r="P32"/>
  <c r="O32"/>
  <c r="N32"/>
  <c r="M32"/>
  <c r="L32"/>
  <c r="K32"/>
  <c r="J32"/>
  <c r="I32"/>
  <c r="H32"/>
  <c r="G32"/>
  <c r="F32"/>
  <c r="E32"/>
  <c r="D32"/>
  <c r="C32"/>
  <c r="W31"/>
  <c r="P31"/>
  <c r="O31"/>
  <c r="O43" s="1"/>
  <c r="N31"/>
  <c r="W20" s="1"/>
  <c r="M31"/>
  <c r="M43" s="1"/>
  <c r="L31"/>
  <c r="W18" s="1"/>
  <c r="K31"/>
  <c r="K43" s="1"/>
  <c r="J31"/>
  <c r="W16" s="1"/>
  <c r="I31"/>
  <c r="I43" s="1"/>
  <c r="H31"/>
  <c r="W14" s="1"/>
  <c r="G31"/>
  <c r="G43" s="1"/>
  <c r="F31"/>
  <c r="W12" s="1"/>
  <c r="E31"/>
  <c r="E43" s="1"/>
  <c r="W30"/>
  <c r="W29"/>
  <c r="W28"/>
  <c r="W27"/>
  <c r="F27"/>
  <c r="W26"/>
  <c r="F26"/>
  <c r="W25"/>
  <c r="F25"/>
  <c r="F24"/>
  <c r="F23"/>
  <c r="W22"/>
  <c r="F22"/>
  <c r="W21"/>
  <c r="W19"/>
  <c r="W17"/>
  <c r="W15"/>
  <c r="W13"/>
  <c r="W11"/>
  <c r="D89" i="91"/>
  <c r="U89" s="1"/>
  <c r="E89"/>
  <c r="V89" s="1"/>
  <c r="F89"/>
  <c r="W89" s="1"/>
  <c r="G89"/>
  <c r="X89" s="1"/>
  <c r="H89"/>
  <c r="Y89" s="1"/>
  <c r="I89"/>
  <c r="Z89" s="1"/>
  <c r="J89"/>
  <c r="AA89" s="1"/>
  <c r="K89"/>
  <c r="AB89" s="1"/>
  <c r="L89"/>
  <c r="AC89" s="1"/>
  <c r="M89"/>
  <c r="AD89" s="1"/>
  <c r="N89"/>
  <c r="AE89" s="1"/>
  <c r="C89"/>
  <c r="T89" s="1"/>
  <c r="Q133" i="113"/>
  <c r="P133"/>
  <c r="O133"/>
  <c r="N133"/>
  <c r="I133"/>
  <c r="H133"/>
  <c r="G133"/>
  <c r="F133"/>
  <c r="Q132"/>
  <c r="P132"/>
  <c r="O132"/>
  <c r="N132"/>
  <c r="I132"/>
  <c r="H132"/>
  <c r="G132"/>
  <c r="F132"/>
  <c r="Q131"/>
  <c r="P131"/>
  <c r="O131"/>
  <c r="N131"/>
  <c r="I131"/>
  <c r="H131"/>
  <c r="G131"/>
  <c r="F131"/>
  <c r="Q130"/>
  <c r="P130"/>
  <c r="O130"/>
  <c r="N130"/>
  <c r="I130"/>
  <c r="H130"/>
  <c r="G130"/>
  <c r="F130"/>
  <c r="Q129"/>
  <c r="P129"/>
  <c r="O129"/>
  <c r="N129"/>
  <c r="I129"/>
  <c r="H129"/>
  <c r="G129"/>
  <c r="F129"/>
  <c r="Q128"/>
  <c r="P128"/>
  <c r="O128"/>
  <c r="N128"/>
  <c r="I128"/>
  <c r="H128"/>
  <c r="G128"/>
  <c r="F128"/>
  <c r="Q127"/>
  <c r="P127"/>
  <c r="O127"/>
  <c r="N127"/>
  <c r="I127"/>
  <c r="H127"/>
  <c r="G127"/>
  <c r="F127"/>
  <c r="Q126"/>
  <c r="Q134" s="1"/>
  <c r="P40" s="1"/>
  <c r="P126"/>
  <c r="O126"/>
  <c r="N126"/>
  <c r="I126"/>
  <c r="I134" s="1"/>
  <c r="O40" s="1"/>
  <c r="H126"/>
  <c r="G126"/>
  <c r="F126"/>
  <c r="Q120"/>
  <c r="P120"/>
  <c r="O120"/>
  <c r="N120"/>
  <c r="L120"/>
  <c r="K120"/>
  <c r="I120"/>
  <c r="H120"/>
  <c r="G120"/>
  <c r="F120"/>
  <c r="D120"/>
  <c r="C120"/>
  <c r="Q119"/>
  <c r="P119"/>
  <c r="O119"/>
  <c r="N119"/>
  <c r="L119"/>
  <c r="K119"/>
  <c r="I119"/>
  <c r="H119"/>
  <c r="G119"/>
  <c r="F119"/>
  <c r="D119"/>
  <c r="C119"/>
  <c r="Q118"/>
  <c r="P118"/>
  <c r="O118"/>
  <c r="N118"/>
  <c r="L118"/>
  <c r="K118"/>
  <c r="I118"/>
  <c r="H118"/>
  <c r="G118"/>
  <c r="F118"/>
  <c r="D118"/>
  <c r="C118"/>
  <c r="Q117"/>
  <c r="P117"/>
  <c r="O117"/>
  <c r="N117"/>
  <c r="L117"/>
  <c r="K117"/>
  <c r="I117"/>
  <c r="H117"/>
  <c r="G117"/>
  <c r="F117"/>
  <c r="D117"/>
  <c r="C117"/>
  <c r="Q116"/>
  <c r="P116"/>
  <c r="O116"/>
  <c r="N116"/>
  <c r="L116"/>
  <c r="K116"/>
  <c r="I116"/>
  <c r="H116"/>
  <c r="G116"/>
  <c r="F116"/>
  <c r="D116"/>
  <c r="C116"/>
  <c r="Q115"/>
  <c r="P115"/>
  <c r="O115"/>
  <c r="N115"/>
  <c r="L115"/>
  <c r="K115"/>
  <c r="I115"/>
  <c r="H115"/>
  <c r="G115"/>
  <c r="F115"/>
  <c r="D115"/>
  <c r="C115"/>
  <c r="Q114"/>
  <c r="P114"/>
  <c r="O114"/>
  <c r="N114"/>
  <c r="L114"/>
  <c r="K114"/>
  <c r="I114"/>
  <c r="H114"/>
  <c r="G114"/>
  <c r="F114"/>
  <c r="D114"/>
  <c r="C114"/>
  <c r="Q113"/>
  <c r="Q121" s="1"/>
  <c r="N40" s="1"/>
  <c r="P113"/>
  <c r="O113"/>
  <c r="N113"/>
  <c r="L113"/>
  <c r="K113"/>
  <c r="I113"/>
  <c r="I121" s="1"/>
  <c r="M40" s="1"/>
  <c r="H113"/>
  <c r="G113"/>
  <c r="F113"/>
  <c r="D113"/>
  <c r="C113"/>
  <c r="Q107"/>
  <c r="P107"/>
  <c r="O107"/>
  <c r="N107"/>
  <c r="L107"/>
  <c r="K107"/>
  <c r="I107"/>
  <c r="H107"/>
  <c r="G107"/>
  <c r="F107"/>
  <c r="D107"/>
  <c r="C107"/>
  <c r="Q106"/>
  <c r="P106"/>
  <c r="O106"/>
  <c r="N106"/>
  <c r="L106"/>
  <c r="K106"/>
  <c r="I106"/>
  <c r="H106"/>
  <c r="G106"/>
  <c r="F106"/>
  <c r="D106"/>
  <c r="C106"/>
  <c r="Q105"/>
  <c r="P105"/>
  <c r="O105"/>
  <c r="N105"/>
  <c r="L105"/>
  <c r="K105"/>
  <c r="I105"/>
  <c r="H105"/>
  <c r="G105"/>
  <c r="F105"/>
  <c r="D105"/>
  <c r="C105"/>
  <c r="Q104"/>
  <c r="P104"/>
  <c r="O104"/>
  <c r="N104"/>
  <c r="L104"/>
  <c r="K104"/>
  <c r="I104"/>
  <c r="H104"/>
  <c r="G104"/>
  <c r="F104"/>
  <c r="D104"/>
  <c r="C104"/>
  <c r="Q103"/>
  <c r="P103"/>
  <c r="O103"/>
  <c r="N103"/>
  <c r="L103"/>
  <c r="K103"/>
  <c r="I103"/>
  <c r="H103"/>
  <c r="G103"/>
  <c r="F103"/>
  <c r="D103"/>
  <c r="C103"/>
  <c r="Q102"/>
  <c r="P102"/>
  <c r="O102"/>
  <c r="N102"/>
  <c r="L102"/>
  <c r="K102"/>
  <c r="I102"/>
  <c r="H102"/>
  <c r="G102"/>
  <c r="F102"/>
  <c r="D102"/>
  <c r="C102"/>
  <c r="Q101"/>
  <c r="P101"/>
  <c r="O101"/>
  <c r="N101"/>
  <c r="L101"/>
  <c r="K101"/>
  <c r="I101"/>
  <c r="H101"/>
  <c r="G101"/>
  <c r="F101"/>
  <c r="D101"/>
  <c r="C101"/>
  <c r="Q100"/>
  <c r="Q108" s="1"/>
  <c r="L40" s="1"/>
  <c r="P100"/>
  <c r="O100"/>
  <c r="N100"/>
  <c r="L100"/>
  <c r="K100"/>
  <c r="I100"/>
  <c r="I108" s="1"/>
  <c r="K40" s="1"/>
  <c r="H100"/>
  <c r="G100"/>
  <c r="F100"/>
  <c r="D100"/>
  <c r="C100"/>
  <c r="Q94"/>
  <c r="P94"/>
  <c r="O94"/>
  <c r="N94"/>
  <c r="L94"/>
  <c r="K94"/>
  <c r="I94"/>
  <c r="H94"/>
  <c r="G94"/>
  <c r="F94"/>
  <c r="D94"/>
  <c r="C94"/>
  <c r="Q93"/>
  <c r="P93"/>
  <c r="O93"/>
  <c r="N93"/>
  <c r="L93"/>
  <c r="K93"/>
  <c r="I93"/>
  <c r="H93"/>
  <c r="G93"/>
  <c r="F93"/>
  <c r="D93"/>
  <c r="C93"/>
  <c r="Q92"/>
  <c r="P92"/>
  <c r="O92"/>
  <c r="N92"/>
  <c r="L92"/>
  <c r="K92"/>
  <c r="I92"/>
  <c r="H92"/>
  <c r="G92"/>
  <c r="F92"/>
  <c r="D92"/>
  <c r="C92"/>
  <c r="Q91"/>
  <c r="P91"/>
  <c r="O91"/>
  <c r="N91"/>
  <c r="L91"/>
  <c r="K91"/>
  <c r="I91"/>
  <c r="H91"/>
  <c r="G91"/>
  <c r="F91"/>
  <c r="D91"/>
  <c r="C91"/>
  <c r="Q90"/>
  <c r="P90"/>
  <c r="O90"/>
  <c r="N90"/>
  <c r="L90"/>
  <c r="K90"/>
  <c r="I90"/>
  <c r="H90"/>
  <c r="G90"/>
  <c r="F90"/>
  <c r="D90"/>
  <c r="C90"/>
  <c r="Q89"/>
  <c r="P89"/>
  <c r="O89"/>
  <c r="N89"/>
  <c r="L89"/>
  <c r="K89"/>
  <c r="I89"/>
  <c r="H89"/>
  <c r="G89"/>
  <c r="F89"/>
  <c r="D89"/>
  <c r="C89"/>
  <c r="Q88"/>
  <c r="P88"/>
  <c r="O88"/>
  <c r="N88"/>
  <c r="L88"/>
  <c r="K88"/>
  <c r="I88"/>
  <c r="H88"/>
  <c r="G88"/>
  <c r="F88"/>
  <c r="D88"/>
  <c r="C88"/>
  <c r="Q87"/>
  <c r="Q95" s="1"/>
  <c r="J40" s="1"/>
  <c r="P87"/>
  <c r="O87"/>
  <c r="N87"/>
  <c r="L87"/>
  <c r="K87"/>
  <c r="I87"/>
  <c r="I95" s="1"/>
  <c r="I40" s="1"/>
  <c r="H87"/>
  <c r="G87"/>
  <c r="F87"/>
  <c r="D87"/>
  <c r="C87"/>
  <c r="Q81"/>
  <c r="P81"/>
  <c r="O81"/>
  <c r="N81"/>
  <c r="L81"/>
  <c r="K81"/>
  <c r="I81"/>
  <c r="H81"/>
  <c r="G81"/>
  <c r="F81"/>
  <c r="D81"/>
  <c r="L133" s="1"/>
  <c r="C81"/>
  <c r="K133" s="1"/>
  <c r="Q80"/>
  <c r="P80"/>
  <c r="O80"/>
  <c r="N80"/>
  <c r="L80"/>
  <c r="K80"/>
  <c r="I80"/>
  <c r="H80"/>
  <c r="G80"/>
  <c r="F80"/>
  <c r="D80"/>
  <c r="L132" s="1"/>
  <c r="C80"/>
  <c r="K132" s="1"/>
  <c r="Q79"/>
  <c r="P79"/>
  <c r="O79"/>
  <c r="N79"/>
  <c r="L79"/>
  <c r="K79"/>
  <c r="I79"/>
  <c r="H79"/>
  <c r="G79"/>
  <c r="F79"/>
  <c r="D79"/>
  <c r="L131" s="1"/>
  <c r="C79"/>
  <c r="K131" s="1"/>
  <c r="Q78"/>
  <c r="P78"/>
  <c r="O78"/>
  <c r="N78"/>
  <c r="L78"/>
  <c r="K78"/>
  <c r="I78"/>
  <c r="H78"/>
  <c r="G78"/>
  <c r="F78"/>
  <c r="D78"/>
  <c r="L130" s="1"/>
  <c r="C78"/>
  <c r="K130" s="1"/>
  <c r="Q77"/>
  <c r="P77"/>
  <c r="O77"/>
  <c r="N77"/>
  <c r="L77"/>
  <c r="K77"/>
  <c r="I77"/>
  <c r="H77"/>
  <c r="G77"/>
  <c r="F77"/>
  <c r="D77"/>
  <c r="L129" s="1"/>
  <c r="C77"/>
  <c r="K129" s="1"/>
  <c r="Q76"/>
  <c r="P76"/>
  <c r="O76"/>
  <c r="N76"/>
  <c r="L76"/>
  <c r="K76"/>
  <c r="I76"/>
  <c r="H76"/>
  <c r="G76"/>
  <c r="F76"/>
  <c r="D76"/>
  <c r="L128" s="1"/>
  <c r="C76"/>
  <c r="K128" s="1"/>
  <c r="Q75"/>
  <c r="P75"/>
  <c r="O75"/>
  <c r="N75"/>
  <c r="L75"/>
  <c r="K75"/>
  <c r="I75"/>
  <c r="H75"/>
  <c r="G75"/>
  <c r="F75"/>
  <c r="D75"/>
  <c r="L127" s="1"/>
  <c r="C75"/>
  <c r="K127" s="1"/>
  <c r="Q74"/>
  <c r="Q82" s="1"/>
  <c r="H40" s="1"/>
  <c r="P74"/>
  <c r="O74"/>
  <c r="N74"/>
  <c r="L74"/>
  <c r="K74"/>
  <c r="I74"/>
  <c r="I82" s="1"/>
  <c r="G40" s="1"/>
  <c r="H74"/>
  <c r="G74"/>
  <c r="F74"/>
  <c r="D74"/>
  <c r="L126" s="1"/>
  <c r="C74"/>
  <c r="K126" s="1"/>
  <c r="Q68"/>
  <c r="P68"/>
  <c r="O68"/>
  <c r="N68"/>
  <c r="L68"/>
  <c r="D133" s="1"/>
  <c r="K68"/>
  <c r="C133" s="1"/>
  <c r="I68"/>
  <c r="H68"/>
  <c r="G68"/>
  <c r="F68"/>
  <c r="D68"/>
  <c r="C68"/>
  <c r="Q67"/>
  <c r="P67"/>
  <c r="O67"/>
  <c r="N67"/>
  <c r="L67"/>
  <c r="D132" s="1"/>
  <c r="K67"/>
  <c r="C132" s="1"/>
  <c r="I67"/>
  <c r="H67"/>
  <c r="G67"/>
  <c r="F67"/>
  <c r="D67"/>
  <c r="C67"/>
  <c r="Q66"/>
  <c r="P66"/>
  <c r="O66"/>
  <c r="N66"/>
  <c r="L66"/>
  <c r="D131" s="1"/>
  <c r="K66"/>
  <c r="C131" s="1"/>
  <c r="I66"/>
  <c r="H66"/>
  <c r="G66"/>
  <c r="F66"/>
  <c r="D66"/>
  <c r="C66"/>
  <c r="Q65"/>
  <c r="P65"/>
  <c r="O65"/>
  <c r="N65"/>
  <c r="L65"/>
  <c r="D130" s="1"/>
  <c r="K65"/>
  <c r="C130" s="1"/>
  <c r="I65"/>
  <c r="H65"/>
  <c r="G65"/>
  <c r="F65"/>
  <c r="D65"/>
  <c r="C65"/>
  <c r="Q64"/>
  <c r="P64"/>
  <c r="O64"/>
  <c r="N64"/>
  <c r="L64"/>
  <c r="D129" s="1"/>
  <c r="K64"/>
  <c r="C129" s="1"/>
  <c r="I64"/>
  <c r="H64"/>
  <c r="G64"/>
  <c r="F64"/>
  <c r="D64"/>
  <c r="C64"/>
  <c r="Q63"/>
  <c r="P63"/>
  <c r="O63"/>
  <c r="N63"/>
  <c r="L63"/>
  <c r="D128" s="1"/>
  <c r="K63"/>
  <c r="C128" s="1"/>
  <c r="I63"/>
  <c r="H63"/>
  <c r="G63"/>
  <c r="F63"/>
  <c r="D63"/>
  <c r="C63"/>
  <c r="Q62"/>
  <c r="P62"/>
  <c r="O62"/>
  <c r="N62"/>
  <c r="L62"/>
  <c r="D127" s="1"/>
  <c r="K62"/>
  <c r="C127" s="1"/>
  <c r="I62"/>
  <c r="H62"/>
  <c r="G62"/>
  <c r="F62"/>
  <c r="D62"/>
  <c r="C62"/>
  <c r="Q61"/>
  <c r="Q69" s="1"/>
  <c r="F40" s="1"/>
  <c r="P61"/>
  <c r="O61"/>
  <c r="N61"/>
  <c r="L61"/>
  <c r="D126" s="1"/>
  <c r="K61"/>
  <c r="C126" s="1"/>
  <c r="I61"/>
  <c r="I69" s="1"/>
  <c r="E40" s="1"/>
  <c r="H61"/>
  <c r="G61"/>
  <c r="F61"/>
  <c r="D61"/>
  <c r="C61"/>
  <c r="P51"/>
  <c r="O51"/>
  <c r="N51"/>
  <c r="M51"/>
  <c r="L51"/>
  <c r="K51"/>
  <c r="J51"/>
  <c r="I51"/>
  <c r="H51"/>
  <c r="G51"/>
  <c r="F51"/>
  <c r="E51"/>
  <c r="D51"/>
  <c r="C51"/>
  <c r="P50"/>
  <c r="O50"/>
  <c r="N50"/>
  <c r="M50"/>
  <c r="L50"/>
  <c r="K50"/>
  <c r="J50"/>
  <c r="I50"/>
  <c r="H50"/>
  <c r="G50"/>
  <c r="F50"/>
  <c r="E50"/>
  <c r="D50"/>
  <c r="C50"/>
  <c r="P49"/>
  <c r="O49"/>
  <c r="N49"/>
  <c r="M49"/>
  <c r="L49"/>
  <c r="K49"/>
  <c r="J49"/>
  <c r="I49"/>
  <c r="H49"/>
  <c r="G49"/>
  <c r="F49"/>
  <c r="E49"/>
  <c r="D49"/>
  <c r="C49"/>
  <c r="P48"/>
  <c r="O48"/>
  <c r="N48"/>
  <c r="M48"/>
  <c r="L48"/>
  <c r="K48"/>
  <c r="J48"/>
  <c r="I48"/>
  <c r="H48"/>
  <c r="G48"/>
  <c r="F48"/>
  <c r="E48"/>
  <c r="D48"/>
  <c r="C48"/>
  <c r="P47"/>
  <c r="O47"/>
  <c r="N47"/>
  <c r="M47"/>
  <c r="L47"/>
  <c r="K47"/>
  <c r="J47"/>
  <c r="I47"/>
  <c r="H47"/>
  <c r="G47"/>
  <c r="F47"/>
  <c r="E47"/>
  <c r="D47"/>
  <c r="C47"/>
  <c r="P46"/>
  <c r="O46"/>
  <c r="N46"/>
  <c r="M46"/>
  <c r="L46"/>
  <c r="K46"/>
  <c r="J46"/>
  <c r="I46"/>
  <c r="H46"/>
  <c r="G46"/>
  <c r="F46"/>
  <c r="E46"/>
  <c r="D46"/>
  <c r="C46"/>
  <c r="P45"/>
  <c r="O45"/>
  <c r="N45"/>
  <c r="M45"/>
  <c r="L45"/>
  <c r="K45"/>
  <c r="J45"/>
  <c r="I45"/>
  <c r="H45"/>
  <c r="G45"/>
  <c r="F45"/>
  <c r="E45"/>
  <c r="D45"/>
  <c r="C45"/>
  <c r="P44"/>
  <c r="P52" s="1"/>
  <c r="O44"/>
  <c r="O52" s="1"/>
  <c r="N44"/>
  <c r="N52" s="1"/>
  <c r="M44"/>
  <c r="M52" s="1"/>
  <c r="L44"/>
  <c r="L52" s="1"/>
  <c r="K44"/>
  <c r="K52" s="1"/>
  <c r="J44"/>
  <c r="J52" s="1"/>
  <c r="I44"/>
  <c r="I52" s="1"/>
  <c r="H44"/>
  <c r="H52" s="1"/>
  <c r="G44"/>
  <c r="G52" s="1"/>
  <c r="F44"/>
  <c r="F52" s="1"/>
  <c r="E44"/>
  <c r="E52" s="1"/>
  <c r="D44"/>
  <c r="C44"/>
  <c r="P43"/>
  <c r="P39"/>
  <c r="O39"/>
  <c r="N39"/>
  <c r="M39"/>
  <c r="L39"/>
  <c r="K39"/>
  <c r="J39"/>
  <c r="I39"/>
  <c r="H39"/>
  <c r="G39"/>
  <c r="F39"/>
  <c r="E39"/>
  <c r="D39"/>
  <c r="C39"/>
  <c r="P38"/>
  <c r="O38"/>
  <c r="N38"/>
  <c r="M38"/>
  <c r="L38"/>
  <c r="K38"/>
  <c r="J38"/>
  <c r="I38"/>
  <c r="H38"/>
  <c r="G38"/>
  <c r="F38"/>
  <c r="E38"/>
  <c r="D38"/>
  <c r="C38"/>
  <c r="P37"/>
  <c r="O37"/>
  <c r="N37"/>
  <c r="M37"/>
  <c r="L37"/>
  <c r="K37"/>
  <c r="J37"/>
  <c r="I37"/>
  <c r="H37"/>
  <c r="G37"/>
  <c r="F37"/>
  <c r="E37"/>
  <c r="D37"/>
  <c r="C37"/>
  <c r="W36"/>
  <c r="P36"/>
  <c r="O36"/>
  <c r="N36"/>
  <c r="M36"/>
  <c r="L36"/>
  <c r="K36"/>
  <c r="J36"/>
  <c r="I36"/>
  <c r="H36"/>
  <c r="G36"/>
  <c r="F36"/>
  <c r="E36"/>
  <c r="D36"/>
  <c r="C36"/>
  <c r="W35"/>
  <c r="P35"/>
  <c r="O35"/>
  <c r="N35"/>
  <c r="M35"/>
  <c r="L35"/>
  <c r="K35"/>
  <c r="J35"/>
  <c r="I35"/>
  <c r="H35"/>
  <c r="G35"/>
  <c r="F35"/>
  <c r="E35"/>
  <c r="D35"/>
  <c r="C35"/>
  <c r="W34"/>
  <c r="P34"/>
  <c r="O34"/>
  <c r="N34"/>
  <c r="M34"/>
  <c r="L34"/>
  <c r="K34"/>
  <c r="J34"/>
  <c r="I34"/>
  <c r="H34"/>
  <c r="G34"/>
  <c r="F34"/>
  <c r="E34"/>
  <c r="D34"/>
  <c r="C34"/>
  <c r="W33"/>
  <c r="P33"/>
  <c r="O33"/>
  <c r="N33"/>
  <c r="M33"/>
  <c r="L33"/>
  <c r="K33"/>
  <c r="J33"/>
  <c r="I33"/>
  <c r="H33"/>
  <c r="G33"/>
  <c r="F33"/>
  <c r="E33"/>
  <c r="D33"/>
  <c r="C33"/>
  <c r="W32"/>
  <c r="P32"/>
  <c r="O32"/>
  <c r="N32"/>
  <c r="M32"/>
  <c r="L32"/>
  <c r="K32"/>
  <c r="J32"/>
  <c r="I32"/>
  <c r="H32"/>
  <c r="G32"/>
  <c r="F32"/>
  <c r="E32"/>
  <c r="D32"/>
  <c r="C32"/>
  <c r="W31"/>
  <c r="P31"/>
  <c r="O31"/>
  <c r="O43" s="1"/>
  <c r="N31"/>
  <c r="W20" s="1"/>
  <c r="M31"/>
  <c r="M43" s="1"/>
  <c r="L31"/>
  <c r="W18" s="1"/>
  <c r="K31"/>
  <c r="K43" s="1"/>
  <c r="J31"/>
  <c r="W16" s="1"/>
  <c r="I31"/>
  <c r="I43" s="1"/>
  <c r="H31"/>
  <c r="W14" s="1"/>
  <c r="G31"/>
  <c r="G43" s="1"/>
  <c r="F31"/>
  <c r="W12" s="1"/>
  <c r="E31"/>
  <c r="E43" s="1"/>
  <c r="W30"/>
  <c r="W29"/>
  <c r="W28"/>
  <c r="W27"/>
  <c r="F27"/>
  <c r="W26"/>
  <c r="F26"/>
  <c r="W25"/>
  <c r="F25"/>
  <c r="F24"/>
  <c r="F23"/>
  <c r="W22"/>
  <c r="F22"/>
  <c r="W21"/>
  <c r="W19"/>
  <c r="W17"/>
  <c r="W15"/>
  <c r="W13"/>
  <c r="W11"/>
  <c r="D88" i="91"/>
  <c r="U88" s="1"/>
  <c r="E88"/>
  <c r="V88" s="1"/>
  <c r="F88"/>
  <c r="W88" s="1"/>
  <c r="G88"/>
  <c r="X88" s="1"/>
  <c r="H88"/>
  <c r="Y88" s="1"/>
  <c r="I88"/>
  <c r="Z88" s="1"/>
  <c r="J88"/>
  <c r="AA88" s="1"/>
  <c r="K88"/>
  <c r="AB88" s="1"/>
  <c r="L88"/>
  <c r="AC88" s="1"/>
  <c r="M88"/>
  <c r="AD88" s="1"/>
  <c r="N88"/>
  <c r="AE88" s="1"/>
  <c r="C88"/>
  <c r="T88" s="1"/>
  <c r="Q133" i="112"/>
  <c r="P133"/>
  <c r="O133"/>
  <c r="N133"/>
  <c r="I133"/>
  <c r="H133"/>
  <c r="G133"/>
  <c r="F133"/>
  <c r="Q132"/>
  <c r="P132"/>
  <c r="O132"/>
  <c r="N132"/>
  <c r="I132"/>
  <c r="H132"/>
  <c r="G132"/>
  <c r="F132"/>
  <c r="Q131"/>
  <c r="P131"/>
  <c r="O131"/>
  <c r="N131"/>
  <c r="I131"/>
  <c r="H131"/>
  <c r="G131"/>
  <c r="F131"/>
  <c r="Q130"/>
  <c r="P130"/>
  <c r="O130"/>
  <c r="N130"/>
  <c r="I130"/>
  <c r="H130"/>
  <c r="G130"/>
  <c r="F130"/>
  <c r="Q129"/>
  <c r="P129"/>
  <c r="O129"/>
  <c r="N129"/>
  <c r="I129"/>
  <c r="H129"/>
  <c r="G129"/>
  <c r="F129"/>
  <c r="Q128"/>
  <c r="P128"/>
  <c r="O128"/>
  <c r="N128"/>
  <c r="I128"/>
  <c r="H128"/>
  <c r="G128"/>
  <c r="F128"/>
  <c r="Q127"/>
  <c r="P127"/>
  <c r="O127"/>
  <c r="N127"/>
  <c r="I127"/>
  <c r="H127"/>
  <c r="G127"/>
  <c r="F127"/>
  <c r="Q126"/>
  <c r="Q134" s="1"/>
  <c r="P40" s="1"/>
  <c r="P126"/>
  <c r="O126"/>
  <c r="N126"/>
  <c r="I126"/>
  <c r="I134" s="1"/>
  <c r="O40" s="1"/>
  <c r="H126"/>
  <c r="G126"/>
  <c r="F126"/>
  <c r="Q120"/>
  <c r="P120"/>
  <c r="O120"/>
  <c r="N120"/>
  <c r="L120"/>
  <c r="K120"/>
  <c r="I120"/>
  <c r="H120"/>
  <c r="G120"/>
  <c r="F120"/>
  <c r="D120"/>
  <c r="C120"/>
  <c r="Q119"/>
  <c r="P119"/>
  <c r="O119"/>
  <c r="N119"/>
  <c r="L119"/>
  <c r="K119"/>
  <c r="I119"/>
  <c r="H119"/>
  <c r="G119"/>
  <c r="F119"/>
  <c r="D119"/>
  <c r="C119"/>
  <c r="Q118"/>
  <c r="P118"/>
  <c r="O118"/>
  <c r="N118"/>
  <c r="L118"/>
  <c r="K118"/>
  <c r="I118"/>
  <c r="H118"/>
  <c r="G118"/>
  <c r="F118"/>
  <c r="D118"/>
  <c r="C118"/>
  <c r="Q117"/>
  <c r="P117"/>
  <c r="O117"/>
  <c r="N117"/>
  <c r="L117"/>
  <c r="K117"/>
  <c r="I117"/>
  <c r="H117"/>
  <c r="G117"/>
  <c r="F117"/>
  <c r="D117"/>
  <c r="C117"/>
  <c r="Q116"/>
  <c r="P116"/>
  <c r="O116"/>
  <c r="N116"/>
  <c r="L116"/>
  <c r="K116"/>
  <c r="I116"/>
  <c r="H116"/>
  <c r="G116"/>
  <c r="F116"/>
  <c r="D116"/>
  <c r="C116"/>
  <c r="Q115"/>
  <c r="P115"/>
  <c r="O115"/>
  <c r="N115"/>
  <c r="L115"/>
  <c r="K115"/>
  <c r="I115"/>
  <c r="H115"/>
  <c r="G115"/>
  <c r="F115"/>
  <c r="D115"/>
  <c r="C115"/>
  <c r="Q114"/>
  <c r="P114"/>
  <c r="O114"/>
  <c r="N114"/>
  <c r="L114"/>
  <c r="K114"/>
  <c r="I114"/>
  <c r="H114"/>
  <c r="G114"/>
  <c r="F114"/>
  <c r="D114"/>
  <c r="C114"/>
  <c r="Q113"/>
  <c r="Q121" s="1"/>
  <c r="N40" s="1"/>
  <c r="P113"/>
  <c r="O113"/>
  <c r="N113"/>
  <c r="L113"/>
  <c r="K113"/>
  <c r="I113"/>
  <c r="I121" s="1"/>
  <c r="M40" s="1"/>
  <c r="H113"/>
  <c r="G113"/>
  <c r="F113"/>
  <c r="D113"/>
  <c r="C113"/>
  <c r="Q107"/>
  <c r="P107"/>
  <c r="O107"/>
  <c r="N107"/>
  <c r="L107"/>
  <c r="K107"/>
  <c r="I107"/>
  <c r="H107"/>
  <c r="G107"/>
  <c r="F107"/>
  <c r="D107"/>
  <c r="C107"/>
  <c r="Q106"/>
  <c r="P106"/>
  <c r="O106"/>
  <c r="N106"/>
  <c r="L106"/>
  <c r="K106"/>
  <c r="I106"/>
  <c r="H106"/>
  <c r="G106"/>
  <c r="F106"/>
  <c r="D106"/>
  <c r="C106"/>
  <c r="Q105"/>
  <c r="P105"/>
  <c r="O105"/>
  <c r="N105"/>
  <c r="L105"/>
  <c r="K105"/>
  <c r="I105"/>
  <c r="H105"/>
  <c r="G105"/>
  <c r="F105"/>
  <c r="D105"/>
  <c r="C105"/>
  <c r="Q104"/>
  <c r="P104"/>
  <c r="O104"/>
  <c r="N104"/>
  <c r="L104"/>
  <c r="K104"/>
  <c r="I104"/>
  <c r="H104"/>
  <c r="G104"/>
  <c r="F104"/>
  <c r="D104"/>
  <c r="C104"/>
  <c r="Q103"/>
  <c r="P103"/>
  <c r="O103"/>
  <c r="N103"/>
  <c r="L103"/>
  <c r="K103"/>
  <c r="I103"/>
  <c r="H103"/>
  <c r="G103"/>
  <c r="F103"/>
  <c r="D103"/>
  <c r="C103"/>
  <c r="Q102"/>
  <c r="P102"/>
  <c r="O102"/>
  <c r="N102"/>
  <c r="L102"/>
  <c r="K102"/>
  <c r="I102"/>
  <c r="H102"/>
  <c r="G102"/>
  <c r="F102"/>
  <c r="D102"/>
  <c r="C102"/>
  <c r="Q101"/>
  <c r="P101"/>
  <c r="O101"/>
  <c r="N101"/>
  <c r="L101"/>
  <c r="K101"/>
  <c r="I101"/>
  <c r="H101"/>
  <c r="G101"/>
  <c r="F101"/>
  <c r="D101"/>
  <c r="C101"/>
  <c r="Q100"/>
  <c r="Q108" s="1"/>
  <c r="L40" s="1"/>
  <c r="P100"/>
  <c r="O100"/>
  <c r="N100"/>
  <c r="L100"/>
  <c r="K100"/>
  <c r="I100"/>
  <c r="I108" s="1"/>
  <c r="K40" s="1"/>
  <c r="H100"/>
  <c r="G100"/>
  <c r="F100"/>
  <c r="D100"/>
  <c r="C100"/>
  <c r="Q94"/>
  <c r="P94"/>
  <c r="O94"/>
  <c r="N94"/>
  <c r="L94"/>
  <c r="K94"/>
  <c r="I94"/>
  <c r="H94"/>
  <c r="G94"/>
  <c r="F94"/>
  <c r="D94"/>
  <c r="C94"/>
  <c r="Q93"/>
  <c r="P93"/>
  <c r="O93"/>
  <c r="N93"/>
  <c r="L93"/>
  <c r="K93"/>
  <c r="I93"/>
  <c r="H93"/>
  <c r="G93"/>
  <c r="F93"/>
  <c r="D93"/>
  <c r="C93"/>
  <c r="Q92"/>
  <c r="P92"/>
  <c r="O92"/>
  <c r="N92"/>
  <c r="L92"/>
  <c r="K92"/>
  <c r="I92"/>
  <c r="H92"/>
  <c r="G92"/>
  <c r="F92"/>
  <c r="D92"/>
  <c r="C92"/>
  <c r="Q91"/>
  <c r="P91"/>
  <c r="O91"/>
  <c r="N91"/>
  <c r="L91"/>
  <c r="K91"/>
  <c r="I91"/>
  <c r="H91"/>
  <c r="G91"/>
  <c r="F91"/>
  <c r="D91"/>
  <c r="C91"/>
  <c r="Q90"/>
  <c r="P90"/>
  <c r="O90"/>
  <c r="N90"/>
  <c r="L90"/>
  <c r="K90"/>
  <c r="I90"/>
  <c r="H90"/>
  <c r="G90"/>
  <c r="F90"/>
  <c r="D90"/>
  <c r="C90"/>
  <c r="Q89"/>
  <c r="P89"/>
  <c r="O89"/>
  <c r="N89"/>
  <c r="L89"/>
  <c r="K89"/>
  <c r="I89"/>
  <c r="H89"/>
  <c r="G89"/>
  <c r="F89"/>
  <c r="D89"/>
  <c r="C89"/>
  <c r="Q88"/>
  <c r="P88"/>
  <c r="O88"/>
  <c r="N88"/>
  <c r="L88"/>
  <c r="K88"/>
  <c r="I88"/>
  <c r="H88"/>
  <c r="G88"/>
  <c r="F88"/>
  <c r="D88"/>
  <c r="C88"/>
  <c r="Q87"/>
  <c r="Q95" s="1"/>
  <c r="J40" s="1"/>
  <c r="P87"/>
  <c r="O87"/>
  <c r="N87"/>
  <c r="L87"/>
  <c r="K87"/>
  <c r="I87"/>
  <c r="I95" s="1"/>
  <c r="I40" s="1"/>
  <c r="H87"/>
  <c r="G87"/>
  <c r="F87"/>
  <c r="D87"/>
  <c r="C87"/>
  <c r="Q81"/>
  <c r="P81"/>
  <c r="O81"/>
  <c r="N81"/>
  <c r="L81"/>
  <c r="K81"/>
  <c r="I81"/>
  <c r="H81"/>
  <c r="G81"/>
  <c r="F81"/>
  <c r="D81"/>
  <c r="L133" s="1"/>
  <c r="C81"/>
  <c r="K133" s="1"/>
  <c r="Q80"/>
  <c r="P80"/>
  <c r="O80"/>
  <c r="N80"/>
  <c r="L80"/>
  <c r="K80"/>
  <c r="I80"/>
  <c r="H80"/>
  <c r="G80"/>
  <c r="F80"/>
  <c r="D80"/>
  <c r="L132" s="1"/>
  <c r="C80"/>
  <c r="K132" s="1"/>
  <c r="Q79"/>
  <c r="P79"/>
  <c r="O79"/>
  <c r="N79"/>
  <c r="L79"/>
  <c r="K79"/>
  <c r="I79"/>
  <c r="H79"/>
  <c r="G79"/>
  <c r="F79"/>
  <c r="D79"/>
  <c r="L131" s="1"/>
  <c r="C79"/>
  <c r="K131" s="1"/>
  <c r="Q78"/>
  <c r="P78"/>
  <c r="O78"/>
  <c r="N78"/>
  <c r="L78"/>
  <c r="K78"/>
  <c r="I78"/>
  <c r="H78"/>
  <c r="G78"/>
  <c r="F78"/>
  <c r="D78"/>
  <c r="L130" s="1"/>
  <c r="C78"/>
  <c r="K130" s="1"/>
  <c r="Q77"/>
  <c r="P77"/>
  <c r="O77"/>
  <c r="N77"/>
  <c r="L77"/>
  <c r="K77"/>
  <c r="I77"/>
  <c r="H77"/>
  <c r="G77"/>
  <c r="F77"/>
  <c r="D77"/>
  <c r="L129" s="1"/>
  <c r="C77"/>
  <c r="K129" s="1"/>
  <c r="Q76"/>
  <c r="P76"/>
  <c r="O76"/>
  <c r="N76"/>
  <c r="L76"/>
  <c r="K76"/>
  <c r="I76"/>
  <c r="H76"/>
  <c r="G76"/>
  <c r="F76"/>
  <c r="D76"/>
  <c r="L128" s="1"/>
  <c r="C76"/>
  <c r="K128" s="1"/>
  <c r="Q75"/>
  <c r="P75"/>
  <c r="O75"/>
  <c r="N75"/>
  <c r="L75"/>
  <c r="K75"/>
  <c r="I75"/>
  <c r="H75"/>
  <c r="G75"/>
  <c r="F75"/>
  <c r="D75"/>
  <c r="L127" s="1"/>
  <c r="C75"/>
  <c r="K127" s="1"/>
  <c r="Q74"/>
  <c r="Q82" s="1"/>
  <c r="H40" s="1"/>
  <c r="P74"/>
  <c r="O74"/>
  <c r="N74"/>
  <c r="L74"/>
  <c r="K74"/>
  <c r="I74"/>
  <c r="I82" s="1"/>
  <c r="G40" s="1"/>
  <c r="H74"/>
  <c r="G74"/>
  <c r="F74"/>
  <c r="D74"/>
  <c r="L126" s="1"/>
  <c r="C74"/>
  <c r="K126" s="1"/>
  <c r="Q68"/>
  <c r="P68"/>
  <c r="O68"/>
  <c r="N68"/>
  <c r="L68"/>
  <c r="D133" s="1"/>
  <c r="K68"/>
  <c r="C133" s="1"/>
  <c r="I68"/>
  <c r="H68"/>
  <c r="G68"/>
  <c r="F68"/>
  <c r="D68"/>
  <c r="C68"/>
  <c r="Q67"/>
  <c r="P67"/>
  <c r="O67"/>
  <c r="N67"/>
  <c r="L67"/>
  <c r="D132" s="1"/>
  <c r="K67"/>
  <c r="C132" s="1"/>
  <c r="I67"/>
  <c r="H67"/>
  <c r="G67"/>
  <c r="F67"/>
  <c r="D67"/>
  <c r="C67"/>
  <c r="Q66"/>
  <c r="P66"/>
  <c r="O66"/>
  <c r="N66"/>
  <c r="L66"/>
  <c r="D131" s="1"/>
  <c r="K66"/>
  <c r="C131" s="1"/>
  <c r="I66"/>
  <c r="H66"/>
  <c r="G66"/>
  <c r="F66"/>
  <c r="D66"/>
  <c r="C66"/>
  <c r="Q65"/>
  <c r="P65"/>
  <c r="O65"/>
  <c r="N65"/>
  <c r="L65"/>
  <c r="D130" s="1"/>
  <c r="K65"/>
  <c r="C130" s="1"/>
  <c r="I65"/>
  <c r="H65"/>
  <c r="G65"/>
  <c r="F65"/>
  <c r="D65"/>
  <c r="C65"/>
  <c r="Q64"/>
  <c r="P64"/>
  <c r="O64"/>
  <c r="N64"/>
  <c r="L64"/>
  <c r="D129" s="1"/>
  <c r="K64"/>
  <c r="C129" s="1"/>
  <c r="I64"/>
  <c r="H64"/>
  <c r="G64"/>
  <c r="F64"/>
  <c r="D64"/>
  <c r="C64"/>
  <c r="Q63"/>
  <c r="P63"/>
  <c r="O63"/>
  <c r="N63"/>
  <c r="L63"/>
  <c r="D128" s="1"/>
  <c r="K63"/>
  <c r="C128" s="1"/>
  <c r="I63"/>
  <c r="H63"/>
  <c r="G63"/>
  <c r="F63"/>
  <c r="D63"/>
  <c r="C63"/>
  <c r="Q62"/>
  <c r="P62"/>
  <c r="O62"/>
  <c r="N62"/>
  <c r="L62"/>
  <c r="D127" s="1"/>
  <c r="K62"/>
  <c r="C127" s="1"/>
  <c r="I62"/>
  <c r="H62"/>
  <c r="G62"/>
  <c r="F62"/>
  <c r="D62"/>
  <c r="C62"/>
  <c r="Q61"/>
  <c r="Q69" s="1"/>
  <c r="F40" s="1"/>
  <c r="P61"/>
  <c r="O61"/>
  <c r="N61"/>
  <c r="L61"/>
  <c r="D126" s="1"/>
  <c r="K61"/>
  <c r="C126" s="1"/>
  <c r="I61"/>
  <c r="I69" s="1"/>
  <c r="E40" s="1"/>
  <c r="H61"/>
  <c r="G61"/>
  <c r="F61"/>
  <c r="D61"/>
  <c r="C61"/>
  <c r="P51"/>
  <c r="O51"/>
  <c r="N51"/>
  <c r="M51"/>
  <c r="L51"/>
  <c r="K51"/>
  <c r="J51"/>
  <c r="I51"/>
  <c r="H51"/>
  <c r="G51"/>
  <c r="F51"/>
  <c r="E51"/>
  <c r="D51"/>
  <c r="C51"/>
  <c r="P50"/>
  <c r="O50"/>
  <c r="N50"/>
  <c r="M50"/>
  <c r="L50"/>
  <c r="K50"/>
  <c r="J50"/>
  <c r="I50"/>
  <c r="H50"/>
  <c r="G50"/>
  <c r="F50"/>
  <c r="E50"/>
  <c r="D50"/>
  <c r="C50"/>
  <c r="P49"/>
  <c r="O49"/>
  <c r="N49"/>
  <c r="M49"/>
  <c r="L49"/>
  <c r="K49"/>
  <c r="J49"/>
  <c r="I49"/>
  <c r="H49"/>
  <c r="G49"/>
  <c r="F49"/>
  <c r="E49"/>
  <c r="D49"/>
  <c r="C49"/>
  <c r="P48"/>
  <c r="O48"/>
  <c r="N48"/>
  <c r="M48"/>
  <c r="L48"/>
  <c r="K48"/>
  <c r="J48"/>
  <c r="I48"/>
  <c r="H48"/>
  <c r="G48"/>
  <c r="F48"/>
  <c r="E48"/>
  <c r="D48"/>
  <c r="C48"/>
  <c r="P47"/>
  <c r="O47"/>
  <c r="N47"/>
  <c r="M47"/>
  <c r="L47"/>
  <c r="K47"/>
  <c r="J47"/>
  <c r="I47"/>
  <c r="H47"/>
  <c r="G47"/>
  <c r="F47"/>
  <c r="E47"/>
  <c r="D47"/>
  <c r="C47"/>
  <c r="P46"/>
  <c r="O46"/>
  <c r="N46"/>
  <c r="M46"/>
  <c r="L46"/>
  <c r="K46"/>
  <c r="J46"/>
  <c r="I46"/>
  <c r="H46"/>
  <c r="G46"/>
  <c r="F46"/>
  <c r="E46"/>
  <c r="D46"/>
  <c r="C46"/>
  <c r="P45"/>
  <c r="O45"/>
  <c r="N45"/>
  <c r="M45"/>
  <c r="L45"/>
  <c r="K45"/>
  <c r="J45"/>
  <c r="I45"/>
  <c r="H45"/>
  <c r="G45"/>
  <c r="F45"/>
  <c r="E45"/>
  <c r="D45"/>
  <c r="C45"/>
  <c r="P44"/>
  <c r="P52" s="1"/>
  <c r="O44"/>
  <c r="O52" s="1"/>
  <c r="N44"/>
  <c r="N52" s="1"/>
  <c r="M44"/>
  <c r="M52" s="1"/>
  <c r="L44"/>
  <c r="L52" s="1"/>
  <c r="K44"/>
  <c r="K52" s="1"/>
  <c r="J44"/>
  <c r="J52" s="1"/>
  <c r="I44"/>
  <c r="I52" s="1"/>
  <c r="H44"/>
  <c r="H52" s="1"/>
  <c r="G44"/>
  <c r="G52" s="1"/>
  <c r="F44"/>
  <c r="F52" s="1"/>
  <c r="E44"/>
  <c r="E52" s="1"/>
  <c r="D44"/>
  <c r="C44"/>
  <c r="P43"/>
  <c r="P39"/>
  <c r="O39"/>
  <c r="N39"/>
  <c r="M39"/>
  <c r="L39"/>
  <c r="K39"/>
  <c r="J39"/>
  <c r="I39"/>
  <c r="H39"/>
  <c r="G39"/>
  <c r="F39"/>
  <c r="E39"/>
  <c r="D39"/>
  <c r="C39"/>
  <c r="P38"/>
  <c r="O38"/>
  <c r="N38"/>
  <c r="M38"/>
  <c r="L38"/>
  <c r="K38"/>
  <c r="J38"/>
  <c r="I38"/>
  <c r="H38"/>
  <c r="G38"/>
  <c r="F38"/>
  <c r="E38"/>
  <c r="D38"/>
  <c r="C38"/>
  <c r="P37"/>
  <c r="O37"/>
  <c r="N37"/>
  <c r="M37"/>
  <c r="L37"/>
  <c r="K37"/>
  <c r="J37"/>
  <c r="I37"/>
  <c r="H37"/>
  <c r="G37"/>
  <c r="F37"/>
  <c r="E37"/>
  <c r="D37"/>
  <c r="C37"/>
  <c r="W36"/>
  <c r="P36"/>
  <c r="O36"/>
  <c r="N36"/>
  <c r="M36"/>
  <c r="L36"/>
  <c r="K36"/>
  <c r="J36"/>
  <c r="I36"/>
  <c r="H36"/>
  <c r="G36"/>
  <c r="F36"/>
  <c r="E36"/>
  <c r="D36"/>
  <c r="C36"/>
  <c r="W35"/>
  <c r="P35"/>
  <c r="O35"/>
  <c r="N35"/>
  <c r="M35"/>
  <c r="L35"/>
  <c r="K35"/>
  <c r="J35"/>
  <c r="I35"/>
  <c r="H35"/>
  <c r="G35"/>
  <c r="F35"/>
  <c r="E35"/>
  <c r="D35"/>
  <c r="C35"/>
  <c r="W34"/>
  <c r="P34"/>
  <c r="O34"/>
  <c r="N34"/>
  <c r="M34"/>
  <c r="L34"/>
  <c r="K34"/>
  <c r="J34"/>
  <c r="I34"/>
  <c r="H34"/>
  <c r="G34"/>
  <c r="F34"/>
  <c r="E34"/>
  <c r="D34"/>
  <c r="C34"/>
  <c r="W33"/>
  <c r="P33"/>
  <c r="O33"/>
  <c r="N33"/>
  <c r="M33"/>
  <c r="L33"/>
  <c r="K33"/>
  <c r="J33"/>
  <c r="I33"/>
  <c r="H33"/>
  <c r="G33"/>
  <c r="F33"/>
  <c r="E33"/>
  <c r="D33"/>
  <c r="C33"/>
  <c r="W32"/>
  <c r="P32"/>
  <c r="O32"/>
  <c r="N32"/>
  <c r="M32"/>
  <c r="L32"/>
  <c r="K32"/>
  <c r="J32"/>
  <c r="I32"/>
  <c r="H32"/>
  <c r="G32"/>
  <c r="F32"/>
  <c r="E32"/>
  <c r="D32"/>
  <c r="C32"/>
  <c r="W31"/>
  <c r="P31"/>
  <c r="O31"/>
  <c r="O43" s="1"/>
  <c r="N31"/>
  <c r="W20" s="1"/>
  <c r="M31"/>
  <c r="M43" s="1"/>
  <c r="L31"/>
  <c r="W18" s="1"/>
  <c r="K31"/>
  <c r="K43" s="1"/>
  <c r="J31"/>
  <c r="W16" s="1"/>
  <c r="I31"/>
  <c r="I43" s="1"/>
  <c r="H31"/>
  <c r="W14" s="1"/>
  <c r="G31"/>
  <c r="G43" s="1"/>
  <c r="F31"/>
  <c r="W12" s="1"/>
  <c r="E31"/>
  <c r="E43" s="1"/>
  <c r="W30"/>
  <c r="W29"/>
  <c r="W28"/>
  <c r="W27"/>
  <c r="F27"/>
  <c r="W26"/>
  <c r="F26"/>
  <c r="W25"/>
  <c r="F25"/>
  <c r="F24"/>
  <c r="F23"/>
  <c r="W22"/>
  <c r="F22"/>
  <c r="W21"/>
  <c r="W19"/>
  <c r="W17"/>
  <c r="W15"/>
  <c r="W13"/>
  <c r="W11"/>
  <c r="D87" i="91"/>
  <c r="U87" s="1"/>
  <c r="E87"/>
  <c r="V87" s="1"/>
  <c r="F87"/>
  <c r="W87" s="1"/>
  <c r="G87"/>
  <c r="X87" s="1"/>
  <c r="H87"/>
  <c r="Y87" s="1"/>
  <c r="I87"/>
  <c r="Z87" s="1"/>
  <c r="J87"/>
  <c r="AA87" s="1"/>
  <c r="K87"/>
  <c r="AB87" s="1"/>
  <c r="L87"/>
  <c r="AC87" s="1"/>
  <c r="M87"/>
  <c r="AD87" s="1"/>
  <c r="N87"/>
  <c r="AE87" s="1"/>
  <c r="C87"/>
  <c r="T87" s="1"/>
  <c r="Q133" i="111"/>
  <c r="P133"/>
  <c r="O133"/>
  <c r="N133"/>
  <c r="I133"/>
  <c r="H133"/>
  <c r="G133"/>
  <c r="F133"/>
  <c r="Q132"/>
  <c r="P132"/>
  <c r="O132"/>
  <c r="N132"/>
  <c r="I132"/>
  <c r="H132"/>
  <c r="G132"/>
  <c r="F132"/>
  <c r="Q131"/>
  <c r="P131"/>
  <c r="O131"/>
  <c r="N131"/>
  <c r="I131"/>
  <c r="H131"/>
  <c r="G131"/>
  <c r="F131"/>
  <c r="Q130"/>
  <c r="P130"/>
  <c r="O130"/>
  <c r="N130"/>
  <c r="I130"/>
  <c r="H130"/>
  <c r="G130"/>
  <c r="F130"/>
  <c r="Q129"/>
  <c r="P129"/>
  <c r="O129"/>
  <c r="N129"/>
  <c r="I129"/>
  <c r="H129"/>
  <c r="G129"/>
  <c r="F129"/>
  <c r="Q128"/>
  <c r="P128"/>
  <c r="O128"/>
  <c r="N128"/>
  <c r="I128"/>
  <c r="H128"/>
  <c r="G128"/>
  <c r="F128"/>
  <c r="Q127"/>
  <c r="P127"/>
  <c r="O127"/>
  <c r="N127"/>
  <c r="I127"/>
  <c r="H127"/>
  <c r="G127"/>
  <c r="F127"/>
  <c r="Q126"/>
  <c r="Q134" s="1"/>
  <c r="P40" s="1"/>
  <c r="P126"/>
  <c r="O126"/>
  <c r="N126"/>
  <c r="I126"/>
  <c r="I134" s="1"/>
  <c r="O40" s="1"/>
  <c r="H126"/>
  <c r="G126"/>
  <c r="F126"/>
  <c r="Q120"/>
  <c r="P120"/>
  <c r="O120"/>
  <c r="N120"/>
  <c r="L120"/>
  <c r="K120"/>
  <c r="I120"/>
  <c r="H120"/>
  <c r="G120"/>
  <c r="F120"/>
  <c r="D120"/>
  <c r="C120"/>
  <c r="Q119"/>
  <c r="P119"/>
  <c r="O119"/>
  <c r="N119"/>
  <c r="L119"/>
  <c r="K119"/>
  <c r="I119"/>
  <c r="H119"/>
  <c r="G119"/>
  <c r="F119"/>
  <c r="D119"/>
  <c r="C119"/>
  <c r="Q118"/>
  <c r="P118"/>
  <c r="O118"/>
  <c r="N118"/>
  <c r="L118"/>
  <c r="K118"/>
  <c r="I118"/>
  <c r="H118"/>
  <c r="G118"/>
  <c r="F118"/>
  <c r="D118"/>
  <c r="C118"/>
  <c r="Q117"/>
  <c r="P117"/>
  <c r="O117"/>
  <c r="N117"/>
  <c r="L117"/>
  <c r="K117"/>
  <c r="I117"/>
  <c r="H117"/>
  <c r="G117"/>
  <c r="F117"/>
  <c r="D117"/>
  <c r="C117"/>
  <c r="Q116"/>
  <c r="P116"/>
  <c r="O116"/>
  <c r="N116"/>
  <c r="L116"/>
  <c r="K116"/>
  <c r="I116"/>
  <c r="H116"/>
  <c r="G116"/>
  <c r="F116"/>
  <c r="D116"/>
  <c r="C116"/>
  <c r="Q115"/>
  <c r="P115"/>
  <c r="O115"/>
  <c r="N115"/>
  <c r="L115"/>
  <c r="K115"/>
  <c r="I115"/>
  <c r="H115"/>
  <c r="G115"/>
  <c r="F115"/>
  <c r="D115"/>
  <c r="C115"/>
  <c r="Q114"/>
  <c r="P114"/>
  <c r="O114"/>
  <c r="N114"/>
  <c r="L114"/>
  <c r="K114"/>
  <c r="I114"/>
  <c r="H114"/>
  <c r="G114"/>
  <c r="F114"/>
  <c r="D114"/>
  <c r="C114"/>
  <c r="Q113"/>
  <c r="Q121" s="1"/>
  <c r="N40" s="1"/>
  <c r="P113"/>
  <c r="O113"/>
  <c r="N113"/>
  <c r="L113"/>
  <c r="K113"/>
  <c r="I113"/>
  <c r="I121" s="1"/>
  <c r="M40" s="1"/>
  <c r="H113"/>
  <c r="G113"/>
  <c r="F113"/>
  <c r="D113"/>
  <c r="C113"/>
  <c r="Q107"/>
  <c r="P107"/>
  <c r="O107"/>
  <c r="N107"/>
  <c r="L107"/>
  <c r="K107"/>
  <c r="I107"/>
  <c r="H107"/>
  <c r="G107"/>
  <c r="F107"/>
  <c r="D107"/>
  <c r="C107"/>
  <c r="Q106"/>
  <c r="P106"/>
  <c r="O106"/>
  <c r="N106"/>
  <c r="L106"/>
  <c r="K106"/>
  <c r="I106"/>
  <c r="H106"/>
  <c r="G106"/>
  <c r="F106"/>
  <c r="D106"/>
  <c r="C106"/>
  <c r="Q105"/>
  <c r="P105"/>
  <c r="O105"/>
  <c r="N105"/>
  <c r="L105"/>
  <c r="K105"/>
  <c r="I105"/>
  <c r="H105"/>
  <c r="G105"/>
  <c r="F105"/>
  <c r="D105"/>
  <c r="C105"/>
  <c r="Q104"/>
  <c r="P104"/>
  <c r="O104"/>
  <c r="N104"/>
  <c r="L104"/>
  <c r="K104"/>
  <c r="I104"/>
  <c r="H104"/>
  <c r="G104"/>
  <c r="F104"/>
  <c r="D104"/>
  <c r="C104"/>
  <c r="Q103"/>
  <c r="P103"/>
  <c r="O103"/>
  <c r="N103"/>
  <c r="L103"/>
  <c r="K103"/>
  <c r="I103"/>
  <c r="H103"/>
  <c r="G103"/>
  <c r="F103"/>
  <c r="D103"/>
  <c r="C103"/>
  <c r="Q102"/>
  <c r="P102"/>
  <c r="O102"/>
  <c r="N102"/>
  <c r="L102"/>
  <c r="K102"/>
  <c r="I102"/>
  <c r="H102"/>
  <c r="G102"/>
  <c r="F102"/>
  <c r="D102"/>
  <c r="C102"/>
  <c r="Q101"/>
  <c r="P101"/>
  <c r="O101"/>
  <c r="N101"/>
  <c r="L101"/>
  <c r="K101"/>
  <c r="I101"/>
  <c r="H101"/>
  <c r="G101"/>
  <c r="F101"/>
  <c r="D101"/>
  <c r="C101"/>
  <c r="Q100"/>
  <c r="Q108" s="1"/>
  <c r="L40" s="1"/>
  <c r="P100"/>
  <c r="O100"/>
  <c r="N100"/>
  <c r="L100"/>
  <c r="K100"/>
  <c r="I100"/>
  <c r="I108" s="1"/>
  <c r="K40" s="1"/>
  <c r="H100"/>
  <c r="G100"/>
  <c r="F100"/>
  <c r="D100"/>
  <c r="C100"/>
  <c r="Q94"/>
  <c r="P94"/>
  <c r="O94"/>
  <c r="N94"/>
  <c r="L94"/>
  <c r="K94"/>
  <c r="I94"/>
  <c r="H94"/>
  <c r="G94"/>
  <c r="F94"/>
  <c r="D94"/>
  <c r="C94"/>
  <c r="Q93"/>
  <c r="P93"/>
  <c r="O93"/>
  <c r="N93"/>
  <c r="L93"/>
  <c r="K93"/>
  <c r="I93"/>
  <c r="H93"/>
  <c r="G93"/>
  <c r="F93"/>
  <c r="D93"/>
  <c r="C93"/>
  <c r="Q92"/>
  <c r="P92"/>
  <c r="O92"/>
  <c r="N92"/>
  <c r="L92"/>
  <c r="K92"/>
  <c r="I92"/>
  <c r="H92"/>
  <c r="G92"/>
  <c r="F92"/>
  <c r="D92"/>
  <c r="C92"/>
  <c r="Q91"/>
  <c r="P91"/>
  <c r="O91"/>
  <c r="N91"/>
  <c r="L91"/>
  <c r="K91"/>
  <c r="I91"/>
  <c r="H91"/>
  <c r="G91"/>
  <c r="F91"/>
  <c r="D91"/>
  <c r="C91"/>
  <c r="Q90"/>
  <c r="P90"/>
  <c r="O90"/>
  <c r="N90"/>
  <c r="L90"/>
  <c r="K90"/>
  <c r="I90"/>
  <c r="H90"/>
  <c r="G90"/>
  <c r="F90"/>
  <c r="D90"/>
  <c r="C90"/>
  <c r="Q89"/>
  <c r="P89"/>
  <c r="O89"/>
  <c r="N89"/>
  <c r="L89"/>
  <c r="K89"/>
  <c r="I89"/>
  <c r="H89"/>
  <c r="G89"/>
  <c r="F89"/>
  <c r="D89"/>
  <c r="C89"/>
  <c r="Q88"/>
  <c r="P88"/>
  <c r="O88"/>
  <c r="N88"/>
  <c r="L88"/>
  <c r="K88"/>
  <c r="I88"/>
  <c r="H88"/>
  <c r="G88"/>
  <c r="F88"/>
  <c r="D88"/>
  <c r="C88"/>
  <c r="Q87"/>
  <c r="Q95" s="1"/>
  <c r="J40" s="1"/>
  <c r="P87"/>
  <c r="O87"/>
  <c r="N87"/>
  <c r="L87"/>
  <c r="K87"/>
  <c r="I87"/>
  <c r="I95" s="1"/>
  <c r="I40" s="1"/>
  <c r="H87"/>
  <c r="G87"/>
  <c r="F87"/>
  <c r="D87"/>
  <c r="C87"/>
  <c r="Q81"/>
  <c r="P81"/>
  <c r="O81"/>
  <c r="N81"/>
  <c r="L81"/>
  <c r="K81"/>
  <c r="I81"/>
  <c r="H81"/>
  <c r="G81"/>
  <c r="F81"/>
  <c r="D81"/>
  <c r="L133" s="1"/>
  <c r="C81"/>
  <c r="K133" s="1"/>
  <c r="Q80"/>
  <c r="P80"/>
  <c r="O80"/>
  <c r="N80"/>
  <c r="L80"/>
  <c r="K80"/>
  <c r="I80"/>
  <c r="H80"/>
  <c r="G80"/>
  <c r="F80"/>
  <c r="D80"/>
  <c r="L132" s="1"/>
  <c r="C80"/>
  <c r="K132" s="1"/>
  <c r="Q79"/>
  <c r="P79"/>
  <c r="O79"/>
  <c r="N79"/>
  <c r="L79"/>
  <c r="K79"/>
  <c r="I79"/>
  <c r="H79"/>
  <c r="G79"/>
  <c r="F79"/>
  <c r="D79"/>
  <c r="L131" s="1"/>
  <c r="C79"/>
  <c r="K131" s="1"/>
  <c r="Q78"/>
  <c r="P78"/>
  <c r="O78"/>
  <c r="N78"/>
  <c r="L78"/>
  <c r="K78"/>
  <c r="I78"/>
  <c r="H78"/>
  <c r="G78"/>
  <c r="F78"/>
  <c r="D78"/>
  <c r="L130" s="1"/>
  <c r="C78"/>
  <c r="K130" s="1"/>
  <c r="Q77"/>
  <c r="P77"/>
  <c r="O77"/>
  <c r="N77"/>
  <c r="L77"/>
  <c r="K77"/>
  <c r="I77"/>
  <c r="H77"/>
  <c r="G77"/>
  <c r="F77"/>
  <c r="D77"/>
  <c r="L129" s="1"/>
  <c r="C77"/>
  <c r="K129" s="1"/>
  <c r="Q76"/>
  <c r="P76"/>
  <c r="O76"/>
  <c r="N76"/>
  <c r="L76"/>
  <c r="K76"/>
  <c r="I76"/>
  <c r="H76"/>
  <c r="G76"/>
  <c r="F76"/>
  <c r="D76"/>
  <c r="L128" s="1"/>
  <c r="C76"/>
  <c r="K128" s="1"/>
  <c r="Q75"/>
  <c r="P75"/>
  <c r="O75"/>
  <c r="N75"/>
  <c r="L75"/>
  <c r="K75"/>
  <c r="I75"/>
  <c r="H75"/>
  <c r="G75"/>
  <c r="F75"/>
  <c r="D75"/>
  <c r="L127" s="1"/>
  <c r="C75"/>
  <c r="K127" s="1"/>
  <c r="Q74"/>
  <c r="Q82" s="1"/>
  <c r="H40" s="1"/>
  <c r="P74"/>
  <c r="O74"/>
  <c r="N74"/>
  <c r="L74"/>
  <c r="K74"/>
  <c r="I74"/>
  <c r="I82" s="1"/>
  <c r="G40" s="1"/>
  <c r="H74"/>
  <c r="G74"/>
  <c r="F74"/>
  <c r="D74"/>
  <c r="L126" s="1"/>
  <c r="C74"/>
  <c r="K126" s="1"/>
  <c r="Q68"/>
  <c r="P68"/>
  <c r="O68"/>
  <c r="N68"/>
  <c r="L68"/>
  <c r="D133" s="1"/>
  <c r="K68"/>
  <c r="C133" s="1"/>
  <c r="I68"/>
  <c r="H68"/>
  <c r="G68"/>
  <c r="F68"/>
  <c r="D68"/>
  <c r="C68"/>
  <c r="Q67"/>
  <c r="P67"/>
  <c r="O67"/>
  <c r="N67"/>
  <c r="L67"/>
  <c r="D132" s="1"/>
  <c r="K67"/>
  <c r="C132" s="1"/>
  <c r="I67"/>
  <c r="H67"/>
  <c r="G67"/>
  <c r="F67"/>
  <c r="D67"/>
  <c r="C67"/>
  <c r="Q66"/>
  <c r="P66"/>
  <c r="O66"/>
  <c r="N66"/>
  <c r="L66"/>
  <c r="D131" s="1"/>
  <c r="K66"/>
  <c r="C131" s="1"/>
  <c r="I66"/>
  <c r="H66"/>
  <c r="G66"/>
  <c r="F66"/>
  <c r="D66"/>
  <c r="C66"/>
  <c r="Q65"/>
  <c r="P65"/>
  <c r="O65"/>
  <c r="N65"/>
  <c r="L65"/>
  <c r="D130" s="1"/>
  <c r="K65"/>
  <c r="C130" s="1"/>
  <c r="I65"/>
  <c r="H65"/>
  <c r="G65"/>
  <c r="F65"/>
  <c r="D65"/>
  <c r="C65"/>
  <c r="Q64"/>
  <c r="P64"/>
  <c r="O64"/>
  <c r="N64"/>
  <c r="L64"/>
  <c r="D129" s="1"/>
  <c r="K64"/>
  <c r="C129" s="1"/>
  <c r="I64"/>
  <c r="H64"/>
  <c r="G64"/>
  <c r="F64"/>
  <c r="D64"/>
  <c r="C64"/>
  <c r="Q63"/>
  <c r="P63"/>
  <c r="O63"/>
  <c r="N63"/>
  <c r="L63"/>
  <c r="D128" s="1"/>
  <c r="K63"/>
  <c r="C128" s="1"/>
  <c r="I63"/>
  <c r="H63"/>
  <c r="G63"/>
  <c r="F63"/>
  <c r="D63"/>
  <c r="C63"/>
  <c r="Q62"/>
  <c r="P62"/>
  <c r="O62"/>
  <c r="N62"/>
  <c r="L62"/>
  <c r="D127" s="1"/>
  <c r="K62"/>
  <c r="C127" s="1"/>
  <c r="I62"/>
  <c r="H62"/>
  <c r="G62"/>
  <c r="F62"/>
  <c r="D62"/>
  <c r="C62"/>
  <c r="Q61"/>
  <c r="Q69" s="1"/>
  <c r="F40" s="1"/>
  <c r="P61"/>
  <c r="O61"/>
  <c r="N61"/>
  <c r="L61"/>
  <c r="D126" s="1"/>
  <c r="K61"/>
  <c r="C126" s="1"/>
  <c r="I61"/>
  <c r="I69" s="1"/>
  <c r="E40" s="1"/>
  <c r="H61"/>
  <c r="G61"/>
  <c r="F61"/>
  <c r="D61"/>
  <c r="C61"/>
  <c r="P51"/>
  <c r="O51"/>
  <c r="N51"/>
  <c r="M51"/>
  <c r="L51"/>
  <c r="K51"/>
  <c r="J51"/>
  <c r="I51"/>
  <c r="H51"/>
  <c r="G51"/>
  <c r="F51"/>
  <c r="E51"/>
  <c r="D51"/>
  <c r="C51"/>
  <c r="P50"/>
  <c r="O50"/>
  <c r="N50"/>
  <c r="M50"/>
  <c r="L50"/>
  <c r="K50"/>
  <c r="J50"/>
  <c r="I50"/>
  <c r="H50"/>
  <c r="G50"/>
  <c r="F50"/>
  <c r="E50"/>
  <c r="D50"/>
  <c r="C50"/>
  <c r="P49"/>
  <c r="O49"/>
  <c r="N49"/>
  <c r="M49"/>
  <c r="L49"/>
  <c r="K49"/>
  <c r="J49"/>
  <c r="I49"/>
  <c r="H49"/>
  <c r="G49"/>
  <c r="F49"/>
  <c r="E49"/>
  <c r="D49"/>
  <c r="C49"/>
  <c r="P48"/>
  <c r="O48"/>
  <c r="N48"/>
  <c r="M48"/>
  <c r="L48"/>
  <c r="K48"/>
  <c r="J48"/>
  <c r="I48"/>
  <c r="H48"/>
  <c r="G48"/>
  <c r="F48"/>
  <c r="E48"/>
  <c r="D48"/>
  <c r="C48"/>
  <c r="P47"/>
  <c r="O47"/>
  <c r="N47"/>
  <c r="M47"/>
  <c r="L47"/>
  <c r="K47"/>
  <c r="J47"/>
  <c r="I47"/>
  <c r="H47"/>
  <c r="G47"/>
  <c r="F47"/>
  <c r="E47"/>
  <c r="D47"/>
  <c r="C47"/>
  <c r="P46"/>
  <c r="O46"/>
  <c r="N46"/>
  <c r="M46"/>
  <c r="L46"/>
  <c r="K46"/>
  <c r="J46"/>
  <c r="I46"/>
  <c r="H46"/>
  <c r="G46"/>
  <c r="F46"/>
  <c r="E46"/>
  <c r="D46"/>
  <c r="C46"/>
  <c r="P45"/>
  <c r="O45"/>
  <c r="N45"/>
  <c r="M45"/>
  <c r="L45"/>
  <c r="K45"/>
  <c r="J45"/>
  <c r="I45"/>
  <c r="H45"/>
  <c r="G45"/>
  <c r="F45"/>
  <c r="E45"/>
  <c r="D45"/>
  <c r="C45"/>
  <c r="P44"/>
  <c r="P52" s="1"/>
  <c r="O44"/>
  <c r="O52" s="1"/>
  <c r="N44"/>
  <c r="N52" s="1"/>
  <c r="M44"/>
  <c r="M52" s="1"/>
  <c r="L44"/>
  <c r="L52" s="1"/>
  <c r="K44"/>
  <c r="K52" s="1"/>
  <c r="J44"/>
  <c r="J52" s="1"/>
  <c r="I44"/>
  <c r="I52" s="1"/>
  <c r="H44"/>
  <c r="H52" s="1"/>
  <c r="G44"/>
  <c r="G52" s="1"/>
  <c r="F44"/>
  <c r="F52" s="1"/>
  <c r="E44"/>
  <c r="E52" s="1"/>
  <c r="D44"/>
  <c r="C44"/>
  <c r="P43"/>
  <c r="P39"/>
  <c r="O39"/>
  <c r="N39"/>
  <c r="M39"/>
  <c r="L39"/>
  <c r="K39"/>
  <c r="J39"/>
  <c r="I39"/>
  <c r="H39"/>
  <c r="G39"/>
  <c r="F39"/>
  <c r="E39"/>
  <c r="D39"/>
  <c r="C39"/>
  <c r="P38"/>
  <c r="O38"/>
  <c r="N38"/>
  <c r="M38"/>
  <c r="L38"/>
  <c r="K38"/>
  <c r="J38"/>
  <c r="I38"/>
  <c r="H38"/>
  <c r="G38"/>
  <c r="F38"/>
  <c r="E38"/>
  <c r="D38"/>
  <c r="C38"/>
  <c r="P37"/>
  <c r="O37"/>
  <c r="N37"/>
  <c r="M37"/>
  <c r="L37"/>
  <c r="K37"/>
  <c r="J37"/>
  <c r="I37"/>
  <c r="H37"/>
  <c r="G37"/>
  <c r="F37"/>
  <c r="E37"/>
  <c r="D37"/>
  <c r="C37"/>
  <c r="W36"/>
  <c r="P36"/>
  <c r="O36"/>
  <c r="N36"/>
  <c r="M36"/>
  <c r="L36"/>
  <c r="K36"/>
  <c r="J36"/>
  <c r="I36"/>
  <c r="H36"/>
  <c r="G36"/>
  <c r="F36"/>
  <c r="E36"/>
  <c r="D36"/>
  <c r="C36"/>
  <c r="W35"/>
  <c r="P35"/>
  <c r="O35"/>
  <c r="N35"/>
  <c r="M35"/>
  <c r="L35"/>
  <c r="K35"/>
  <c r="J35"/>
  <c r="I35"/>
  <c r="H35"/>
  <c r="G35"/>
  <c r="F35"/>
  <c r="E35"/>
  <c r="D35"/>
  <c r="C35"/>
  <c r="W34"/>
  <c r="P34"/>
  <c r="O34"/>
  <c r="N34"/>
  <c r="M34"/>
  <c r="L34"/>
  <c r="K34"/>
  <c r="J34"/>
  <c r="I34"/>
  <c r="H34"/>
  <c r="G34"/>
  <c r="F34"/>
  <c r="E34"/>
  <c r="D34"/>
  <c r="C34"/>
  <c r="W33"/>
  <c r="P33"/>
  <c r="O33"/>
  <c r="N33"/>
  <c r="M33"/>
  <c r="L33"/>
  <c r="K33"/>
  <c r="J33"/>
  <c r="I33"/>
  <c r="H33"/>
  <c r="G33"/>
  <c r="F33"/>
  <c r="E33"/>
  <c r="D33"/>
  <c r="C33"/>
  <c r="W32"/>
  <c r="P32"/>
  <c r="O32"/>
  <c r="N32"/>
  <c r="M32"/>
  <c r="L32"/>
  <c r="K32"/>
  <c r="J32"/>
  <c r="I32"/>
  <c r="H32"/>
  <c r="G32"/>
  <c r="F32"/>
  <c r="E32"/>
  <c r="D32"/>
  <c r="C32"/>
  <c r="W31"/>
  <c r="P31"/>
  <c r="O31"/>
  <c r="O43" s="1"/>
  <c r="N31"/>
  <c r="W20" s="1"/>
  <c r="M31"/>
  <c r="M43" s="1"/>
  <c r="L31"/>
  <c r="W18" s="1"/>
  <c r="K31"/>
  <c r="K43" s="1"/>
  <c r="J31"/>
  <c r="W16" s="1"/>
  <c r="I31"/>
  <c r="I43" s="1"/>
  <c r="H31"/>
  <c r="W14" s="1"/>
  <c r="G31"/>
  <c r="G43" s="1"/>
  <c r="F31"/>
  <c r="W12" s="1"/>
  <c r="E31"/>
  <c r="E43" s="1"/>
  <c r="W30"/>
  <c r="W29"/>
  <c r="W28"/>
  <c r="W27"/>
  <c r="F27"/>
  <c r="W26"/>
  <c r="F26"/>
  <c r="W25"/>
  <c r="F25"/>
  <c r="F24"/>
  <c r="F23"/>
  <c r="W22"/>
  <c r="F22"/>
  <c r="W21"/>
  <c r="W19"/>
  <c r="W17"/>
  <c r="W15"/>
  <c r="W13"/>
  <c r="W11"/>
  <c r="Q133" i="110"/>
  <c r="P133"/>
  <c r="O133"/>
  <c r="N133"/>
  <c r="I133"/>
  <c r="H133"/>
  <c r="G133"/>
  <c r="F133"/>
  <c r="Q132"/>
  <c r="P132"/>
  <c r="O132"/>
  <c r="N132"/>
  <c r="I132"/>
  <c r="H132"/>
  <c r="G132"/>
  <c r="F132"/>
  <c r="Q131"/>
  <c r="P131"/>
  <c r="O131"/>
  <c r="N131"/>
  <c r="I131"/>
  <c r="H131"/>
  <c r="G131"/>
  <c r="F131"/>
  <c r="Q130"/>
  <c r="P130"/>
  <c r="O130"/>
  <c r="N130"/>
  <c r="I130"/>
  <c r="H130"/>
  <c r="G130"/>
  <c r="F130"/>
  <c r="Q129"/>
  <c r="P129"/>
  <c r="O129"/>
  <c r="N129"/>
  <c r="I129"/>
  <c r="H129"/>
  <c r="G129"/>
  <c r="F129"/>
  <c r="Q128"/>
  <c r="P128"/>
  <c r="O128"/>
  <c r="N128"/>
  <c r="I128"/>
  <c r="H128"/>
  <c r="G128"/>
  <c r="F128"/>
  <c r="Q127"/>
  <c r="P127"/>
  <c r="O127"/>
  <c r="N127"/>
  <c r="I127"/>
  <c r="H127"/>
  <c r="G127"/>
  <c r="F127"/>
  <c r="Q126"/>
  <c r="Q134" s="1"/>
  <c r="P40" s="1"/>
  <c r="P126"/>
  <c r="O126"/>
  <c r="N126"/>
  <c r="I126"/>
  <c r="I134" s="1"/>
  <c r="O40" s="1"/>
  <c r="H126"/>
  <c r="G126"/>
  <c r="F126"/>
  <c r="Q120"/>
  <c r="P120"/>
  <c r="O120"/>
  <c r="N120"/>
  <c r="L120"/>
  <c r="K120"/>
  <c r="I120"/>
  <c r="H120"/>
  <c r="G120"/>
  <c r="F120"/>
  <c r="D120"/>
  <c r="C120"/>
  <c r="Q119"/>
  <c r="P119"/>
  <c r="O119"/>
  <c r="N119"/>
  <c r="L119"/>
  <c r="K119"/>
  <c r="I119"/>
  <c r="H119"/>
  <c r="G119"/>
  <c r="F119"/>
  <c r="D119"/>
  <c r="C119"/>
  <c r="Q118"/>
  <c r="P118"/>
  <c r="O118"/>
  <c r="N118"/>
  <c r="L118"/>
  <c r="K118"/>
  <c r="I118"/>
  <c r="H118"/>
  <c r="G118"/>
  <c r="F118"/>
  <c r="D118"/>
  <c r="C118"/>
  <c r="Q117"/>
  <c r="P117"/>
  <c r="O117"/>
  <c r="N117"/>
  <c r="L117"/>
  <c r="K117"/>
  <c r="I117"/>
  <c r="H117"/>
  <c r="G117"/>
  <c r="F117"/>
  <c r="D117"/>
  <c r="C117"/>
  <c r="Q116"/>
  <c r="P116"/>
  <c r="O116"/>
  <c r="N116"/>
  <c r="L116"/>
  <c r="K116"/>
  <c r="I116"/>
  <c r="H116"/>
  <c r="G116"/>
  <c r="F116"/>
  <c r="D116"/>
  <c r="C116"/>
  <c r="Q115"/>
  <c r="P115"/>
  <c r="O115"/>
  <c r="N115"/>
  <c r="L115"/>
  <c r="K115"/>
  <c r="I115"/>
  <c r="H115"/>
  <c r="G115"/>
  <c r="F115"/>
  <c r="D115"/>
  <c r="C115"/>
  <c r="Q114"/>
  <c r="P114"/>
  <c r="O114"/>
  <c r="N114"/>
  <c r="L114"/>
  <c r="K114"/>
  <c r="I114"/>
  <c r="H114"/>
  <c r="G114"/>
  <c r="F114"/>
  <c r="D114"/>
  <c r="C114"/>
  <c r="Q113"/>
  <c r="Q121" s="1"/>
  <c r="N40" s="1"/>
  <c r="P113"/>
  <c r="O113"/>
  <c r="N113"/>
  <c r="L113"/>
  <c r="K113"/>
  <c r="I113"/>
  <c r="I121" s="1"/>
  <c r="M40" s="1"/>
  <c r="H113"/>
  <c r="G113"/>
  <c r="F113"/>
  <c r="D113"/>
  <c r="C113"/>
  <c r="Q107"/>
  <c r="P107"/>
  <c r="O107"/>
  <c r="N107"/>
  <c r="L107"/>
  <c r="K107"/>
  <c r="I107"/>
  <c r="H107"/>
  <c r="G107"/>
  <c r="F107"/>
  <c r="D107"/>
  <c r="C107"/>
  <c r="Q106"/>
  <c r="P106"/>
  <c r="O106"/>
  <c r="N106"/>
  <c r="L106"/>
  <c r="K106"/>
  <c r="I106"/>
  <c r="H106"/>
  <c r="G106"/>
  <c r="F106"/>
  <c r="D106"/>
  <c r="C106"/>
  <c r="Q105"/>
  <c r="P105"/>
  <c r="O105"/>
  <c r="N105"/>
  <c r="L105"/>
  <c r="K105"/>
  <c r="I105"/>
  <c r="H105"/>
  <c r="G105"/>
  <c r="F105"/>
  <c r="D105"/>
  <c r="C105"/>
  <c r="Q104"/>
  <c r="P104"/>
  <c r="O104"/>
  <c r="N104"/>
  <c r="L104"/>
  <c r="K104"/>
  <c r="I104"/>
  <c r="H104"/>
  <c r="G104"/>
  <c r="F104"/>
  <c r="D104"/>
  <c r="C104"/>
  <c r="Q103"/>
  <c r="P103"/>
  <c r="O103"/>
  <c r="N103"/>
  <c r="L103"/>
  <c r="K103"/>
  <c r="I103"/>
  <c r="H103"/>
  <c r="G103"/>
  <c r="F103"/>
  <c r="D103"/>
  <c r="C103"/>
  <c r="Q102"/>
  <c r="P102"/>
  <c r="O102"/>
  <c r="N102"/>
  <c r="L102"/>
  <c r="K102"/>
  <c r="I102"/>
  <c r="H102"/>
  <c r="G102"/>
  <c r="F102"/>
  <c r="D102"/>
  <c r="C102"/>
  <c r="Q101"/>
  <c r="P101"/>
  <c r="O101"/>
  <c r="N101"/>
  <c r="L101"/>
  <c r="K101"/>
  <c r="I101"/>
  <c r="H101"/>
  <c r="G101"/>
  <c r="F101"/>
  <c r="D101"/>
  <c r="C101"/>
  <c r="Q100"/>
  <c r="Q108" s="1"/>
  <c r="L40" s="1"/>
  <c r="P100"/>
  <c r="O100"/>
  <c r="N100"/>
  <c r="L100"/>
  <c r="K100"/>
  <c r="I100"/>
  <c r="H100"/>
  <c r="G100"/>
  <c r="F100"/>
  <c r="D100"/>
  <c r="C100"/>
  <c r="Q94"/>
  <c r="P94"/>
  <c r="O94"/>
  <c r="N94"/>
  <c r="L94"/>
  <c r="K94"/>
  <c r="I94"/>
  <c r="H94"/>
  <c r="G94"/>
  <c r="F94"/>
  <c r="D94"/>
  <c r="C94"/>
  <c r="Q93"/>
  <c r="P93"/>
  <c r="O93"/>
  <c r="N93"/>
  <c r="L93"/>
  <c r="K93"/>
  <c r="I93"/>
  <c r="H93"/>
  <c r="G93"/>
  <c r="F93"/>
  <c r="D93"/>
  <c r="C93"/>
  <c r="Q92"/>
  <c r="P92"/>
  <c r="O92"/>
  <c r="N92"/>
  <c r="L92"/>
  <c r="K92"/>
  <c r="I92"/>
  <c r="H92"/>
  <c r="G92"/>
  <c r="F92"/>
  <c r="D92"/>
  <c r="C92"/>
  <c r="Q91"/>
  <c r="P91"/>
  <c r="O91"/>
  <c r="N91"/>
  <c r="L91"/>
  <c r="K91"/>
  <c r="I91"/>
  <c r="H91"/>
  <c r="G91"/>
  <c r="F91"/>
  <c r="D91"/>
  <c r="C91"/>
  <c r="Q90"/>
  <c r="P90"/>
  <c r="O90"/>
  <c r="N90"/>
  <c r="L90"/>
  <c r="K90"/>
  <c r="I90"/>
  <c r="H90"/>
  <c r="G90"/>
  <c r="F90"/>
  <c r="D90"/>
  <c r="C90"/>
  <c r="Q89"/>
  <c r="P89"/>
  <c r="O89"/>
  <c r="N89"/>
  <c r="L89"/>
  <c r="K89"/>
  <c r="I89"/>
  <c r="H89"/>
  <c r="G89"/>
  <c r="F89"/>
  <c r="D89"/>
  <c r="C89"/>
  <c r="Q88"/>
  <c r="P88"/>
  <c r="O88"/>
  <c r="N88"/>
  <c r="L88"/>
  <c r="K88"/>
  <c r="I88"/>
  <c r="H88"/>
  <c r="G88"/>
  <c r="F88"/>
  <c r="D88"/>
  <c r="C88"/>
  <c r="Q87"/>
  <c r="Q95" s="1"/>
  <c r="J40" s="1"/>
  <c r="P87"/>
  <c r="O87"/>
  <c r="N87"/>
  <c r="L87"/>
  <c r="K87"/>
  <c r="I87"/>
  <c r="I95" s="1"/>
  <c r="I40" s="1"/>
  <c r="H87"/>
  <c r="G87"/>
  <c r="F87"/>
  <c r="D87"/>
  <c r="C87"/>
  <c r="Q81"/>
  <c r="P81"/>
  <c r="O81"/>
  <c r="N81"/>
  <c r="L81"/>
  <c r="K81"/>
  <c r="I81"/>
  <c r="H81"/>
  <c r="G81"/>
  <c r="F81"/>
  <c r="D81"/>
  <c r="L133" s="1"/>
  <c r="C81"/>
  <c r="K133" s="1"/>
  <c r="Q80"/>
  <c r="P80"/>
  <c r="O80"/>
  <c r="N80"/>
  <c r="L80"/>
  <c r="K80"/>
  <c r="I80"/>
  <c r="H80"/>
  <c r="G80"/>
  <c r="F80"/>
  <c r="D80"/>
  <c r="L132" s="1"/>
  <c r="C80"/>
  <c r="K132" s="1"/>
  <c r="Q79"/>
  <c r="P79"/>
  <c r="O79"/>
  <c r="N79"/>
  <c r="L79"/>
  <c r="K79"/>
  <c r="I79"/>
  <c r="H79"/>
  <c r="G79"/>
  <c r="F79"/>
  <c r="D79"/>
  <c r="L131" s="1"/>
  <c r="C79"/>
  <c r="K131" s="1"/>
  <c r="Q78"/>
  <c r="P78"/>
  <c r="O78"/>
  <c r="N78"/>
  <c r="L78"/>
  <c r="K78"/>
  <c r="I78"/>
  <c r="H78"/>
  <c r="G78"/>
  <c r="F78"/>
  <c r="D78"/>
  <c r="L130" s="1"/>
  <c r="C78"/>
  <c r="K130" s="1"/>
  <c r="Q77"/>
  <c r="P77"/>
  <c r="O77"/>
  <c r="N77"/>
  <c r="L77"/>
  <c r="K77"/>
  <c r="I77"/>
  <c r="H77"/>
  <c r="G77"/>
  <c r="F77"/>
  <c r="D77"/>
  <c r="L129" s="1"/>
  <c r="C77"/>
  <c r="K129" s="1"/>
  <c r="Q76"/>
  <c r="P76"/>
  <c r="O76"/>
  <c r="N76"/>
  <c r="L76"/>
  <c r="K76"/>
  <c r="I76"/>
  <c r="H76"/>
  <c r="G76"/>
  <c r="F76"/>
  <c r="D76"/>
  <c r="L128" s="1"/>
  <c r="C76"/>
  <c r="K128" s="1"/>
  <c r="Q75"/>
  <c r="P75"/>
  <c r="O75"/>
  <c r="N75"/>
  <c r="L75"/>
  <c r="K75"/>
  <c r="I75"/>
  <c r="H75"/>
  <c r="G75"/>
  <c r="F75"/>
  <c r="D75"/>
  <c r="L127" s="1"/>
  <c r="C75"/>
  <c r="K127" s="1"/>
  <c r="Q74"/>
  <c r="P74"/>
  <c r="O74"/>
  <c r="N74"/>
  <c r="L74"/>
  <c r="K74"/>
  <c r="I74"/>
  <c r="I82" s="1"/>
  <c r="G40" s="1"/>
  <c r="H74"/>
  <c r="G74"/>
  <c r="F74"/>
  <c r="D74"/>
  <c r="L126" s="1"/>
  <c r="C74"/>
  <c r="K126" s="1"/>
  <c r="Q68"/>
  <c r="P68"/>
  <c r="O68"/>
  <c r="N68"/>
  <c r="L68"/>
  <c r="D133" s="1"/>
  <c r="K68"/>
  <c r="C133" s="1"/>
  <c r="I68"/>
  <c r="H68"/>
  <c r="G68"/>
  <c r="F68"/>
  <c r="D68"/>
  <c r="C68"/>
  <c r="Q67"/>
  <c r="P67"/>
  <c r="O67"/>
  <c r="N67"/>
  <c r="L67"/>
  <c r="D132" s="1"/>
  <c r="K67"/>
  <c r="C132" s="1"/>
  <c r="I67"/>
  <c r="H67"/>
  <c r="G67"/>
  <c r="F67"/>
  <c r="D67"/>
  <c r="C67"/>
  <c r="Q66"/>
  <c r="P66"/>
  <c r="O66"/>
  <c r="N66"/>
  <c r="L66"/>
  <c r="D131" s="1"/>
  <c r="K66"/>
  <c r="C131" s="1"/>
  <c r="I66"/>
  <c r="H66"/>
  <c r="G66"/>
  <c r="F66"/>
  <c r="D66"/>
  <c r="C66"/>
  <c r="Q65"/>
  <c r="P65"/>
  <c r="O65"/>
  <c r="N65"/>
  <c r="L65"/>
  <c r="D130" s="1"/>
  <c r="K65"/>
  <c r="C130" s="1"/>
  <c r="I65"/>
  <c r="H65"/>
  <c r="G65"/>
  <c r="F65"/>
  <c r="D65"/>
  <c r="C65"/>
  <c r="Q64"/>
  <c r="P64"/>
  <c r="O64"/>
  <c r="N64"/>
  <c r="L64"/>
  <c r="D129" s="1"/>
  <c r="K64"/>
  <c r="C129" s="1"/>
  <c r="I64"/>
  <c r="H64"/>
  <c r="G64"/>
  <c r="F64"/>
  <c r="D64"/>
  <c r="C64"/>
  <c r="Q63"/>
  <c r="P63"/>
  <c r="O63"/>
  <c r="N63"/>
  <c r="L63"/>
  <c r="D128" s="1"/>
  <c r="K63"/>
  <c r="C128" s="1"/>
  <c r="I63"/>
  <c r="H63"/>
  <c r="G63"/>
  <c r="F63"/>
  <c r="D63"/>
  <c r="C63"/>
  <c r="Q62"/>
  <c r="P62"/>
  <c r="O62"/>
  <c r="N62"/>
  <c r="L62"/>
  <c r="D127" s="1"/>
  <c r="K62"/>
  <c r="C127" s="1"/>
  <c r="I62"/>
  <c r="H62"/>
  <c r="G62"/>
  <c r="F62"/>
  <c r="D62"/>
  <c r="C62"/>
  <c r="Q61"/>
  <c r="Q69" s="1"/>
  <c r="F40" s="1"/>
  <c r="P61"/>
  <c r="O61"/>
  <c r="N61"/>
  <c r="L61"/>
  <c r="D126" s="1"/>
  <c r="K61"/>
  <c r="C126" s="1"/>
  <c r="I61"/>
  <c r="I69" s="1"/>
  <c r="E40" s="1"/>
  <c r="D86" i="91" s="1"/>
  <c r="H61" i="110"/>
  <c r="G61"/>
  <c r="F61"/>
  <c r="D61"/>
  <c r="C61"/>
  <c r="P51"/>
  <c r="O51"/>
  <c r="N51"/>
  <c r="M51"/>
  <c r="L51"/>
  <c r="K51"/>
  <c r="J51"/>
  <c r="I51"/>
  <c r="H51"/>
  <c r="G51"/>
  <c r="F51"/>
  <c r="E51"/>
  <c r="D51"/>
  <c r="C51"/>
  <c r="P50"/>
  <c r="O50"/>
  <c r="N50"/>
  <c r="M50"/>
  <c r="L50"/>
  <c r="K50"/>
  <c r="J50"/>
  <c r="I50"/>
  <c r="H50"/>
  <c r="G50"/>
  <c r="F50"/>
  <c r="E50"/>
  <c r="D50"/>
  <c r="C50"/>
  <c r="P49"/>
  <c r="O49"/>
  <c r="N49"/>
  <c r="M49"/>
  <c r="L49"/>
  <c r="K49"/>
  <c r="J49"/>
  <c r="I49"/>
  <c r="H49"/>
  <c r="G49"/>
  <c r="F49"/>
  <c r="E49"/>
  <c r="D49"/>
  <c r="C49"/>
  <c r="P48"/>
  <c r="O48"/>
  <c r="N48"/>
  <c r="M48"/>
  <c r="L48"/>
  <c r="K48"/>
  <c r="J48"/>
  <c r="I48"/>
  <c r="H48"/>
  <c r="G48"/>
  <c r="F48"/>
  <c r="E48"/>
  <c r="D48"/>
  <c r="C48"/>
  <c r="P47"/>
  <c r="O47"/>
  <c r="N47"/>
  <c r="M47"/>
  <c r="L47"/>
  <c r="K47"/>
  <c r="J47"/>
  <c r="I47"/>
  <c r="H47"/>
  <c r="G47"/>
  <c r="F47"/>
  <c r="E47"/>
  <c r="D47"/>
  <c r="C47"/>
  <c r="P46"/>
  <c r="O46"/>
  <c r="N46"/>
  <c r="M46"/>
  <c r="L46"/>
  <c r="K46"/>
  <c r="J46"/>
  <c r="I46"/>
  <c r="H46"/>
  <c r="G46"/>
  <c r="F46"/>
  <c r="E46"/>
  <c r="D46"/>
  <c r="C46"/>
  <c r="P45"/>
  <c r="O45"/>
  <c r="N45"/>
  <c r="M45"/>
  <c r="L45"/>
  <c r="K45"/>
  <c r="J45"/>
  <c r="I45"/>
  <c r="H45"/>
  <c r="G45"/>
  <c r="F45"/>
  <c r="E45"/>
  <c r="D45"/>
  <c r="C45"/>
  <c r="P44"/>
  <c r="P52" s="1"/>
  <c r="O44"/>
  <c r="O52" s="1"/>
  <c r="N44"/>
  <c r="N52" s="1"/>
  <c r="M44"/>
  <c r="M52" s="1"/>
  <c r="L44"/>
  <c r="L52" s="1"/>
  <c r="K44"/>
  <c r="K52" s="1"/>
  <c r="J44"/>
  <c r="J52" s="1"/>
  <c r="I44"/>
  <c r="I52" s="1"/>
  <c r="H44"/>
  <c r="H52" s="1"/>
  <c r="G44"/>
  <c r="G52" s="1"/>
  <c r="F44"/>
  <c r="F52" s="1"/>
  <c r="E44"/>
  <c r="E52" s="1"/>
  <c r="D44"/>
  <c r="C44"/>
  <c r="P43"/>
  <c r="P39"/>
  <c r="O39"/>
  <c r="N39"/>
  <c r="M39"/>
  <c r="L39"/>
  <c r="K39"/>
  <c r="J39"/>
  <c r="I39"/>
  <c r="H39"/>
  <c r="G39"/>
  <c r="F39"/>
  <c r="E39"/>
  <c r="D39"/>
  <c r="C39"/>
  <c r="P38"/>
  <c r="O38"/>
  <c r="N38"/>
  <c r="M38"/>
  <c r="L38"/>
  <c r="K38"/>
  <c r="J38"/>
  <c r="I38"/>
  <c r="H38"/>
  <c r="G38"/>
  <c r="F38"/>
  <c r="E38"/>
  <c r="D38"/>
  <c r="C38"/>
  <c r="P37"/>
  <c r="O37"/>
  <c r="N37"/>
  <c r="M37"/>
  <c r="L37"/>
  <c r="K37"/>
  <c r="J37"/>
  <c r="I37"/>
  <c r="H37"/>
  <c r="G37"/>
  <c r="F37"/>
  <c r="E37"/>
  <c r="D37"/>
  <c r="C37"/>
  <c r="W36"/>
  <c r="P36"/>
  <c r="O36"/>
  <c r="N36"/>
  <c r="M36"/>
  <c r="L36"/>
  <c r="K36"/>
  <c r="J36"/>
  <c r="I36"/>
  <c r="H36"/>
  <c r="G36"/>
  <c r="F36"/>
  <c r="E36"/>
  <c r="D36"/>
  <c r="C36"/>
  <c r="W35"/>
  <c r="P35"/>
  <c r="O35"/>
  <c r="N35"/>
  <c r="M35"/>
  <c r="L35"/>
  <c r="K35"/>
  <c r="J35"/>
  <c r="I35"/>
  <c r="H35"/>
  <c r="G35"/>
  <c r="F35"/>
  <c r="E35"/>
  <c r="D35"/>
  <c r="C35"/>
  <c r="W34"/>
  <c r="P34"/>
  <c r="O34"/>
  <c r="N34"/>
  <c r="M34"/>
  <c r="L34"/>
  <c r="K34"/>
  <c r="J34"/>
  <c r="I34"/>
  <c r="H34"/>
  <c r="G34"/>
  <c r="F34"/>
  <c r="E34"/>
  <c r="D34"/>
  <c r="C34"/>
  <c r="W33"/>
  <c r="P33"/>
  <c r="O33"/>
  <c r="N33"/>
  <c r="M33"/>
  <c r="L33"/>
  <c r="K33"/>
  <c r="J33"/>
  <c r="I33"/>
  <c r="H33"/>
  <c r="G33"/>
  <c r="F33"/>
  <c r="E33"/>
  <c r="D33"/>
  <c r="C33"/>
  <c r="W32"/>
  <c r="P32"/>
  <c r="O32"/>
  <c r="N32"/>
  <c r="M32"/>
  <c r="L32"/>
  <c r="K32"/>
  <c r="J32"/>
  <c r="I32"/>
  <c r="H32"/>
  <c r="G32"/>
  <c r="F32"/>
  <c r="E32"/>
  <c r="D32"/>
  <c r="C32"/>
  <c r="W31"/>
  <c r="P31"/>
  <c r="O31"/>
  <c r="O43" s="1"/>
  <c r="N31"/>
  <c r="W20" s="1"/>
  <c r="M31"/>
  <c r="M43" s="1"/>
  <c r="L31"/>
  <c r="W18" s="1"/>
  <c r="K31"/>
  <c r="K43" s="1"/>
  <c r="J31"/>
  <c r="W16" s="1"/>
  <c r="I31"/>
  <c r="I43" s="1"/>
  <c r="H31"/>
  <c r="W14" s="1"/>
  <c r="G31"/>
  <c r="G43" s="1"/>
  <c r="F31"/>
  <c r="W12" s="1"/>
  <c r="E31"/>
  <c r="E43" s="1"/>
  <c r="W30"/>
  <c r="W29"/>
  <c r="W28"/>
  <c r="W27"/>
  <c r="F27"/>
  <c r="W26"/>
  <c r="F26"/>
  <c r="W25"/>
  <c r="F25"/>
  <c r="F24"/>
  <c r="F23"/>
  <c r="W22"/>
  <c r="F22"/>
  <c r="W21"/>
  <c r="W19"/>
  <c r="W17"/>
  <c r="W15"/>
  <c r="W13"/>
  <c r="W11"/>
  <c r="Q133" i="109"/>
  <c r="P133"/>
  <c r="O133"/>
  <c r="N133"/>
  <c r="I133"/>
  <c r="H133"/>
  <c r="G133"/>
  <c r="F133"/>
  <c r="Q132"/>
  <c r="P132"/>
  <c r="O132"/>
  <c r="N132"/>
  <c r="I132"/>
  <c r="H132"/>
  <c r="G132"/>
  <c r="F132"/>
  <c r="Q131"/>
  <c r="P131"/>
  <c r="O131"/>
  <c r="N131"/>
  <c r="I131"/>
  <c r="H131"/>
  <c r="G131"/>
  <c r="F131"/>
  <c r="Q130"/>
  <c r="P130"/>
  <c r="O130"/>
  <c r="N130"/>
  <c r="I130"/>
  <c r="H130"/>
  <c r="G130"/>
  <c r="F130"/>
  <c r="Q129"/>
  <c r="P129"/>
  <c r="O129"/>
  <c r="N129"/>
  <c r="I129"/>
  <c r="H129"/>
  <c r="G129"/>
  <c r="F129"/>
  <c r="Q128"/>
  <c r="P128"/>
  <c r="O128"/>
  <c r="N128"/>
  <c r="I128"/>
  <c r="H128"/>
  <c r="G128"/>
  <c r="F128"/>
  <c r="Q127"/>
  <c r="P127"/>
  <c r="O127"/>
  <c r="N127"/>
  <c r="I127"/>
  <c r="H127"/>
  <c r="G127"/>
  <c r="F127"/>
  <c r="Q126"/>
  <c r="Q134" s="1"/>
  <c r="P40" s="1"/>
  <c r="P126"/>
  <c r="O126"/>
  <c r="N126"/>
  <c r="I126"/>
  <c r="I134" s="1"/>
  <c r="O40" s="1"/>
  <c r="H126"/>
  <c r="G126"/>
  <c r="F126"/>
  <c r="Q120"/>
  <c r="P120"/>
  <c r="O120"/>
  <c r="N120"/>
  <c r="L120"/>
  <c r="K120"/>
  <c r="I120"/>
  <c r="H120"/>
  <c r="G120"/>
  <c r="F120"/>
  <c r="D120"/>
  <c r="C120"/>
  <c r="Q119"/>
  <c r="P119"/>
  <c r="O119"/>
  <c r="N119"/>
  <c r="L119"/>
  <c r="K119"/>
  <c r="I119"/>
  <c r="H119"/>
  <c r="G119"/>
  <c r="F119"/>
  <c r="D119"/>
  <c r="C119"/>
  <c r="Q118"/>
  <c r="P118"/>
  <c r="O118"/>
  <c r="N118"/>
  <c r="L118"/>
  <c r="K118"/>
  <c r="I118"/>
  <c r="H118"/>
  <c r="G118"/>
  <c r="F118"/>
  <c r="D118"/>
  <c r="C118"/>
  <c r="Q117"/>
  <c r="P117"/>
  <c r="O117"/>
  <c r="N117"/>
  <c r="L117"/>
  <c r="K117"/>
  <c r="I117"/>
  <c r="H117"/>
  <c r="G117"/>
  <c r="F117"/>
  <c r="D117"/>
  <c r="C117"/>
  <c r="Q116"/>
  <c r="P116"/>
  <c r="O116"/>
  <c r="N116"/>
  <c r="L116"/>
  <c r="K116"/>
  <c r="I116"/>
  <c r="H116"/>
  <c r="G116"/>
  <c r="F116"/>
  <c r="D116"/>
  <c r="C116"/>
  <c r="Q115"/>
  <c r="P115"/>
  <c r="O115"/>
  <c r="N115"/>
  <c r="L115"/>
  <c r="K115"/>
  <c r="I115"/>
  <c r="H115"/>
  <c r="G115"/>
  <c r="F115"/>
  <c r="D115"/>
  <c r="C115"/>
  <c r="Q114"/>
  <c r="P114"/>
  <c r="O114"/>
  <c r="N114"/>
  <c r="L114"/>
  <c r="K114"/>
  <c r="I114"/>
  <c r="H114"/>
  <c r="G114"/>
  <c r="F114"/>
  <c r="D114"/>
  <c r="C114"/>
  <c r="Q113"/>
  <c r="Q121" s="1"/>
  <c r="N40" s="1"/>
  <c r="P113"/>
  <c r="O113"/>
  <c r="N113"/>
  <c r="L113"/>
  <c r="K113"/>
  <c r="I113"/>
  <c r="I121" s="1"/>
  <c r="M40" s="1"/>
  <c r="H113"/>
  <c r="G113"/>
  <c r="F113"/>
  <c r="D113"/>
  <c r="C113"/>
  <c r="Q107"/>
  <c r="P107"/>
  <c r="O107"/>
  <c r="N107"/>
  <c r="L107"/>
  <c r="K107"/>
  <c r="I107"/>
  <c r="H107"/>
  <c r="G107"/>
  <c r="F107"/>
  <c r="D107"/>
  <c r="C107"/>
  <c r="Q106"/>
  <c r="P106"/>
  <c r="O106"/>
  <c r="N106"/>
  <c r="L106"/>
  <c r="K106"/>
  <c r="I106"/>
  <c r="H106"/>
  <c r="G106"/>
  <c r="F106"/>
  <c r="D106"/>
  <c r="C106"/>
  <c r="Q105"/>
  <c r="P105"/>
  <c r="O105"/>
  <c r="N105"/>
  <c r="L105"/>
  <c r="K105"/>
  <c r="I105"/>
  <c r="H105"/>
  <c r="G105"/>
  <c r="F105"/>
  <c r="D105"/>
  <c r="C105"/>
  <c r="Q104"/>
  <c r="P104"/>
  <c r="O104"/>
  <c r="N104"/>
  <c r="L104"/>
  <c r="K104"/>
  <c r="I104"/>
  <c r="H104"/>
  <c r="G104"/>
  <c r="F104"/>
  <c r="D104"/>
  <c r="C104"/>
  <c r="Q103"/>
  <c r="P103"/>
  <c r="O103"/>
  <c r="N103"/>
  <c r="L103"/>
  <c r="K103"/>
  <c r="I103"/>
  <c r="H103"/>
  <c r="G103"/>
  <c r="F103"/>
  <c r="D103"/>
  <c r="C103"/>
  <c r="Q102"/>
  <c r="P102"/>
  <c r="O102"/>
  <c r="N102"/>
  <c r="L102"/>
  <c r="K102"/>
  <c r="I102"/>
  <c r="H102"/>
  <c r="G102"/>
  <c r="F102"/>
  <c r="D102"/>
  <c r="C102"/>
  <c r="Q101"/>
  <c r="P101"/>
  <c r="O101"/>
  <c r="N101"/>
  <c r="L101"/>
  <c r="K101"/>
  <c r="I101"/>
  <c r="H101"/>
  <c r="G101"/>
  <c r="F101"/>
  <c r="D101"/>
  <c r="C101"/>
  <c r="Q100"/>
  <c r="Q108" s="1"/>
  <c r="L40" s="1"/>
  <c r="P100"/>
  <c r="O100"/>
  <c r="N100"/>
  <c r="L100"/>
  <c r="K100"/>
  <c r="I100"/>
  <c r="I108" s="1"/>
  <c r="K40" s="1"/>
  <c r="H100"/>
  <c r="G100"/>
  <c r="F100"/>
  <c r="D100"/>
  <c r="C100"/>
  <c r="Q94"/>
  <c r="P94"/>
  <c r="O94"/>
  <c r="N94"/>
  <c r="L94"/>
  <c r="K94"/>
  <c r="I94"/>
  <c r="H94"/>
  <c r="G94"/>
  <c r="F94"/>
  <c r="D94"/>
  <c r="C94"/>
  <c r="Q93"/>
  <c r="P93"/>
  <c r="O93"/>
  <c r="N93"/>
  <c r="L93"/>
  <c r="K93"/>
  <c r="I93"/>
  <c r="H93"/>
  <c r="G93"/>
  <c r="F93"/>
  <c r="D93"/>
  <c r="C93"/>
  <c r="Q92"/>
  <c r="P92"/>
  <c r="O92"/>
  <c r="N92"/>
  <c r="L92"/>
  <c r="K92"/>
  <c r="I92"/>
  <c r="H92"/>
  <c r="G92"/>
  <c r="F92"/>
  <c r="D92"/>
  <c r="C92"/>
  <c r="Q91"/>
  <c r="P91"/>
  <c r="O91"/>
  <c r="N91"/>
  <c r="L91"/>
  <c r="K91"/>
  <c r="I91"/>
  <c r="H91"/>
  <c r="G91"/>
  <c r="F91"/>
  <c r="D91"/>
  <c r="C91"/>
  <c r="Q90"/>
  <c r="P90"/>
  <c r="O90"/>
  <c r="N90"/>
  <c r="L90"/>
  <c r="K90"/>
  <c r="I90"/>
  <c r="H90"/>
  <c r="G90"/>
  <c r="F90"/>
  <c r="D90"/>
  <c r="C90"/>
  <c r="Q89"/>
  <c r="P89"/>
  <c r="O89"/>
  <c r="N89"/>
  <c r="L89"/>
  <c r="K89"/>
  <c r="I89"/>
  <c r="H89"/>
  <c r="G89"/>
  <c r="F89"/>
  <c r="D89"/>
  <c r="C89"/>
  <c r="Q88"/>
  <c r="P88"/>
  <c r="O88"/>
  <c r="N88"/>
  <c r="L88"/>
  <c r="K88"/>
  <c r="I88"/>
  <c r="H88"/>
  <c r="G88"/>
  <c r="F88"/>
  <c r="D88"/>
  <c r="C88"/>
  <c r="Q87"/>
  <c r="Q95" s="1"/>
  <c r="J40" s="1"/>
  <c r="P87"/>
  <c r="O87"/>
  <c r="N87"/>
  <c r="L87"/>
  <c r="K87"/>
  <c r="I87"/>
  <c r="I95" s="1"/>
  <c r="I40" s="1"/>
  <c r="H87"/>
  <c r="G87"/>
  <c r="F87"/>
  <c r="D87"/>
  <c r="C87"/>
  <c r="Q81"/>
  <c r="P81"/>
  <c r="O81"/>
  <c r="N81"/>
  <c r="L81"/>
  <c r="K81"/>
  <c r="I81"/>
  <c r="H81"/>
  <c r="G81"/>
  <c r="F81"/>
  <c r="D81"/>
  <c r="L133" s="1"/>
  <c r="C81"/>
  <c r="K133" s="1"/>
  <c r="Q80"/>
  <c r="P80"/>
  <c r="O80"/>
  <c r="N80"/>
  <c r="L80"/>
  <c r="K80"/>
  <c r="I80"/>
  <c r="H80"/>
  <c r="G80"/>
  <c r="F80"/>
  <c r="D80"/>
  <c r="L132" s="1"/>
  <c r="C80"/>
  <c r="K132" s="1"/>
  <c r="Q79"/>
  <c r="P79"/>
  <c r="O79"/>
  <c r="N79"/>
  <c r="L79"/>
  <c r="K79"/>
  <c r="I79"/>
  <c r="H79"/>
  <c r="G79"/>
  <c r="F79"/>
  <c r="D79"/>
  <c r="L131" s="1"/>
  <c r="C79"/>
  <c r="K131" s="1"/>
  <c r="Q78"/>
  <c r="P78"/>
  <c r="O78"/>
  <c r="N78"/>
  <c r="L78"/>
  <c r="K78"/>
  <c r="I78"/>
  <c r="H78"/>
  <c r="G78"/>
  <c r="F78"/>
  <c r="D78"/>
  <c r="L130" s="1"/>
  <c r="C78"/>
  <c r="K130" s="1"/>
  <c r="Q77"/>
  <c r="P77"/>
  <c r="O77"/>
  <c r="N77"/>
  <c r="L77"/>
  <c r="K77"/>
  <c r="I77"/>
  <c r="H77"/>
  <c r="G77"/>
  <c r="F77"/>
  <c r="D77"/>
  <c r="L129" s="1"/>
  <c r="C77"/>
  <c r="K129" s="1"/>
  <c r="Q76"/>
  <c r="P76"/>
  <c r="O76"/>
  <c r="N76"/>
  <c r="L76"/>
  <c r="K76"/>
  <c r="I76"/>
  <c r="H76"/>
  <c r="G76"/>
  <c r="F76"/>
  <c r="D76"/>
  <c r="L128" s="1"/>
  <c r="C76"/>
  <c r="K128" s="1"/>
  <c r="Q75"/>
  <c r="P75"/>
  <c r="O75"/>
  <c r="N75"/>
  <c r="L75"/>
  <c r="K75"/>
  <c r="I75"/>
  <c r="H75"/>
  <c r="G75"/>
  <c r="F75"/>
  <c r="D75"/>
  <c r="L127" s="1"/>
  <c r="C75"/>
  <c r="K127" s="1"/>
  <c r="Q74"/>
  <c r="Q82" s="1"/>
  <c r="H40" s="1"/>
  <c r="P74"/>
  <c r="O74"/>
  <c r="N74"/>
  <c r="L74"/>
  <c r="K74"/>
  <c r="I74"/>
  <c r="I82" s="1"/>
  <c r="G40" s="1"/>
  <c r="H74"/>
  <c r="G74"/>
  <c r="F74"/>
  <c r="D74"/>
  <c r="L126" s="1"/>
  <c r="C74"/>
  <c r="K126" s="1"/>
  <c r="Q68"/>
  <c r="P68"/>
  <c r="O68"/>
  <c r="N68"/>
  <c r="L68"/>
  <c r="D133" s="1"/>
  <c r="K68"/>
  <c r="C133" s="1"/>
  <c r="I68"/>
  <c r="H68"/>
  <c r="G68"/>
  <c r="F68"/>
  <c r="D68"/>
  <c r="C68"/>
  <c r="Q67"/>
  <c r="P67"/>
  <c r="O67"/>
  <c r="N67"/>
  <c r="L67"/>
  <c r="D132" s="1"/>
  <c r="K67"/>
  <c r="C132" s="1"/>
  <c r="I67"/>
  <c r="H67"/>
  <c r="G67"/>
  <c r="F67"/>
  <c r="D67"/>
  <c r="C67"/>
  <c r="Q66"/>
  <c r="P66"/>
  <c r="O66"/>
  <c r="N66"/>
  <c r="L66"/>
  <c r="D131" s="1"/>
  <c r="K66"/>
  <c r="C131" s="1"/>
  <c r="I66"/>
  <c r="H66"/>
  <c r="G66"/>
  <c r="F66"/>
  <c r="D66"/>
  <c r="C66"/>
  <c r="Q65"/>
  <c r="P65"/>
  <c r="O65"/>
  <c r="N65"/>
  <c r="L65"/>
  <c r="D130" s="1"/>
  <c r="K65"/>
  <c r="C130" s="1"/>
  <c r="I65"/>
  <c r="H65"/>
  <c r="G65"/>
  <c r="F65"/>
  <c r="D65"/>
  <c r="C65"/>
  <c r="Q64"/>
  <c r="P64"/>
  <c r="O64"/>
  <c r="N64"/>
  <c r="L64"/>
  <c r="D129" s="1"/>
  <c r="K64"/>
  <c r="C129" s="1"/>
  <c r="I64"/>
  <c r="H64"/>
  <c r="G64"/>
  <c r="F64"/>
  <c r="D64"/>
  <c r="C64"/>
  <c r="Q63"/>
  <c r="P63"/>
  <c r="O63"/>
  <c r="N63"/>
  <c r="L63"/>
  <c r="D128" s="1"/>
  <c r="K63"/>
  <c r="C128" s="1"/>
  <c r="I63"/>
  <c r="H63"/>
  <c r="G63"/>
  <c r="F63"/>
  <c r="D63"/>
  <c r="C63"/>
  <c r="Q62"/>
  <c r="P62"/>
  <c r="O62"/>
  <c r="N62"/>
  <c r="L62"/>
  <c r="D127" s="1"/>
  <c r="K62"/>
  <c r="C127" s="1"/>
  <c r="I62"/>
  <c r="H62"/>
  <c r="G62"/>
  <c r="F62"/>
  <c r="D62"/>
  <c r="C62"/>
  <c r="Q61"/>
  <c r="Q69" s="1"/>
  <c r="F40" s="1"/>
  <c r="P61"/>
  <c r="O61"/>
  <c r="N61"/>
  <c r="L61"/>
  <c r="D126" s="1"/>
  <c r="K61"/>
  <c r="C126" s="1"/>
  <c r="I61"/>
  <c r="I69" s="1"/>
  <c r="E40" s="1"/>
  <c r="H61"/>
  <c r="G61"/>
  <c r="F61"/>
  <c r="D61"/>
  <c r="C61"/>
  <c r="P51"/>
  <c r="O51"/>
  <c r="N51"/>
  <c r="M51"/>
  <c r="L51"/>
  <c r="K51"/>
  <c r="J51"/>
  <c r="I51"/>
  <c r="H51"/>
  <c r="G51"/>
  <c r="F51"/>
  <c r="E51"/>
  <c r="D51"/>
  <c r="C51"/>
  <c r="P50"/>
  <c r="O50"/>
  <c r="N50"/>
  <c r="M50"/>
  <c r="L50"/>
  <c r="K50"/>
  <c r="J50"/>
  <c r="I50"/>
  <c r="H50"/>
  <c r="G50"/>
  <c r="F50"/>
  <c r="E50"/>
  <c r="D50"/>
  <c r="C50"/>
  <c r="P49"/>
  <c r="O49"/>
  <c r="N49"/>
  <c r="M49"/>
  <c r="L49"/>
  <c r="K49"/>
  <c r="J49"/>
  <c r="I49"/>
  <c r="H49"/>
  <c r="G49"/>
  <c r="F49"/>
  <c r="E49"/>
  <c r="D49"/>
  <c r="C49"/>
  <c r="P48"/>
  <c r="O48"/>
  <c r="N48"/>
  <c r="M48"/>
  <c r="L48"/>
  <c r="K48"/>
  <c r="J48"/>
  <c r="I48"/>
  <c r="H48"/>
  <c r="G48"/>
  <c r="F48"/>
  <c r="E48"/>
  <c r="D48"/>
  <c r="C48"/>
  <c r="P47"/>
  <c r="O47"/>
  <c r="N47"/>
  <c r="M47"/>
  <c r="L47"/>
  <c r="K47"/>
  <c r="J47"/>
  <c r="I47"/>
  <c r="H47"/>
  <c r="G47"/>
  <c r="F47"/>
  <c r="E47"/>
  <c r="D47"/>
  <c r="C47"/>
  <c r="P46"/>
  <c r="O46"/>
  <c r="N46"/>
  <c r="M46"/>
  <c r="L46"/>
  <c r="K46"/>
  <c r="J46"/>
  <c r="I46"/>
  <c r="H46"/>
  <c r="G46"/>
  <c r="F46"/>
  <c r="E46"/>
  <c r="D46"/>
  <c r="C46"/>
  <c r="P45"/>
  <c r="O45"/>
  <c r="N45"/>
  <c r="M45"/>
  <c r="L45"/>
  <c r="K45"/>
  <c r="J45"/>
  <c r="I45"/>
  <c r="H45"/>
  <c r="G45"/>
  <c r="F45"/>
  <c r="E45"/>
  <c r="D45"/>
  <c r="C45"/>
  <c r="P44"/>
  <c r="P52" s="1"/>
  <c r="O44"/>
  <c r="N44"/>
  <c r="N52" s="1"/>
  <c r="M44"/>
  <c r="M52" s="1"/>
  <c r="L44"/>
  <c r="L52" s="1"/>
  <c r="K44"/>
  <c r="K52" s="1"/>
  <c r="J44"/>
  <c r="J52" s="1"/>
  <c r="I44"/>
  <c r="I52" s="1"/>
  <c r="H44"/>
  <c r="H52" s="1"/>
  <c r="G44"/>
  <c r="G52" s="1"/>
  <c r="F44"/>
  <c r="F52" s="1"/>
  <c r="E44"/>
  <c r="E52" s="1"/>
  <c r="D44"/>
  <c r="C44"/>
  <c r="P43"/>
  <c r="P39"/>
  <c r="O39"/>
  <c r="N39"/>
  <c r="M39"/>
  <c r="L39"/>
  <c r="K39"/>
  <c r="J39"/>
  <c r="I39"/>
  <c r="H39"/>
  <c r="G39"/>
  <c r="F39"/>
  <c r="E39"/>
  <c r="D39"/>
  <c r="C39"/>
  <c r="P38"/>
  <c r="O38"/>
  <c r="N38"/>
  <c r="M38"/>
  <c r="L38"/>
  <c r="K38"/>
  <c r="J38"/>
  <c r="I38"/>
  <c r="H38"/>
  <c r="G38"/>
  <c r="F38"/>
  <c r="E38"/>
  <c r="D38"/>
  <c r="C38"/>
  <c r="P37"/>
  <c r="O37"/>
  <c r="N37"/>
  <c r="M37"/>
  <c r="L37"/>
  <c r="K37"/>
  <c r="J37"/>
  <c r="I37"/>
  <c r="H37"/>
  <c r="G37"/>
  <c r="F37"/>
  <c r="E37"/>
  <c r="D37"/>
  <c r="C37"/>
  <c r="W36"/>
  <c r="P36"/>
  <c r="O36"/>
  <c r="N36"/>
  <c r="M36"/>
  <c r="L36"/>
  <c r="K36"/>
  <c r="J36"/>
  <c r="I36"/>
  <c r="H36"/>
  <c r="G36"/>
  <c r="F36"/>
  <c r="E36"/>
  <c r="D36"/>
  <c r="C36"/>
  <c r="W35"/>
  <c r="P35"/>
  <c r="O35"/>
  <c r="N35"/>
  <c r="M35"/>
  <c r="L35"/>
  <c r="K35"/>
  <c r="J35"/>
  <c r="I35"/>
  <c r="H35"/>
  <c r="G35"/>
  <c r="F35"/>
  <c r="E35"/>
  <c r="D35"/>
  <c r="C35"/>
  <c r="W34"/>
  <c r="P34"/>
  <c r="O34"/>
  <c r="N34"/>
  <c r="M34"/>
  <c r="L34"/>
  <c r="K34"/>
  <c r="J34"/>
  <c r="I34"/>
  <c r="H34"/>
  <c r="G34"/>
  <c r="F34"/>
  <c r="E34"/>
  <c r="D34"/>
  <c r="C34"/>
  <c r="W33"/>
  <c r="P33"/>
  <c r="O33"/>
  <c r="N33"/>
  <c r="M33"/>
  <c r="L33"/>
  <c r="K33"/>
  <c r="J33"/>
  <c r="I33"/>
  <c r="H33"/>
  <c r="G33"/>
  <c r="F33"/>
  <c r="E33"/>
  <c r="D33"/>
  <c r="C33"/>
  <c r="W32"/>
  <c r="P32"/>
  <c r="O32"/>
  <c r="N32"/>
  <c r="M32"/>
  <c r="L32"/>
  <c r="K32"/>
  <c r="J32"/>
  <c r="I32"/>
  <c r="H32"/>
  <c r="G32"/>
  <c r="F32"/>
  <c r="E32"/>
  <c r="D32"/>
  <c r="C32"/>
  <c r="W31"/>
  <c r="P31"/>
  <c r="O31"/>
  <c r="O43" s="1"/>
  <c r="N31"/>
  <c r="W20" s="1"/>
  <c r="M31"/>
  <c r="M43" s="1"/>
  <c r="L31"/>
  <c r="W18" s="1"/>
  <c r="K31"/>
  <c r="K43" s="1"/>
  <c r="J31"/>
  <c r="W16" s="1"/>
  <c r="I31"/>
  <c r="I43" s="1"/>
  <c r="H31"/>
  <c r="W14" s="1"/>
  <c r="G31"/>
  <c r="G43" s="1"/>
  <c r="F31"/>
  <c r="W12" s="1"/>
  <c r="E31"/>
  <c r="E43" s="1"/>
  <c r="W30"/>
  <c r="W29"/>
  <c r="W28"/>
  <c r="W27"/>
  <c r="F27"/>
  <c r="W26"/>
  <c r="F26"/>
  <c r="W25"/>
  <c r="F25"/>
  <c r="F24"/>
  <c r="F23"/>
  <c r="W22"/>
  <c r="F22"/>
  <c r="W21"/>
  <c r="W19"/>
  <c r="W17"/>
  <c r="W15"/>
  <c r="W13"/>
  <c r="W11"/>
  <c r="Q133" i="108"/>
  <c r="P133"/>
  <c r="O133"/>
  <c r="N133"/>
  <c r="I133"/>
  <c r="H133"/>
  <c r="G133"/>
  <c r="F133"/>
  <c r="Q132"/>
  <c r="P132"/>
  <c r="O132"/>
  <c r="N132"/>
  <c r="I132"/>
  <c r="H132"/>
  <c r="G132"/>
  <c r="F132"/>
  <c r="Q131"/>
  <c r="P131"/>
  <c r="O131"/>
  <c r="N131"/>
  <c r="I131"/>
  <c r="H131"/>
  <c r="G131"/>
  <c r="F131"/>
  <c r="Q130"/>
  <c r="P130"/>
  <c r="O130"/>
  <c r="N130"/>
  <c r="I130"/>
  <c r="H130"/>
  <c r="G130"/>
  <c r="F130"/>
  <c r="Q129"/>
  <c r="P129"/>
  <c r="O129"/>
  <c r="N129"/>
  <c r="I129"/>
  <c r="H129"/>
  <c r="G129"/>
  <c r="F129"/>
  <c r="Q128"/>
  <c r="P128"/>
  <c r="O128"/>
  <c r="N128"/>
  <c r="I128"/>
  <c r="H128"/>
  <c r="G128"/>
  <c r="F128"/>
  <c r="Q127"/>
  <c r="P127"/>
  <c r="O127"/>
  <c r="N127"/>
  <c r="I127"/>
  <c r="H127"/>
  <c r="G127"/>
  <c r="F127"/>
  <c r="Q126"/>
  <c r="Q134" s="1"/>
  <c r="P40" s="1"/>
  <c r="P126"/>
  <c r="O126"/>
  <c r="N126"/>
  <c r="I126"/>
  <c r="I134" s="1"/>
  <c r="O40" s="1"/>
  <c r="H126"/>
  <c r="G126"/>
  <c r="F126"/>
  <c r="Q120"/>
  <c r="P120"/>
  <c r="O120"/>
  <c r="N120"/>
  <c r="L120"/>
  <c r="K120"/>
  <c r="I120"/>
  <c r="H120"/>
  <c r="G120"/>
  <c r="F120"/>
  <c r="D120"/>
  <c r="C120"/>
  <c r="Q119"/>
  <c r="P119"/>
  <c r="O119"/>
  <c r="N119"/>
  <c r="L119"/>
  <c r="K119"/>
  <c r="I119"/>
  <c r="H119"/>
  <c r="G119"/>
  <c r="F119"/>
  <c r="D119"/>
  <c r="C119"/>
  <c r="Q118"/>
  <c r="P118"/>
  <c r="O118"/>
  <c r="N118"/>
  <c r="L118"/>
  <c r="K118"/>
  <c r="I118"/>
  <c r="H118"/>
  <c r="G118"/>
  <c r="F118"/>
  <c r="D118"/>
  <c r="C118"/>
  <c r="Q117"/>
  <c r="P117"/>
  <c r="O117"/>
  <c r="N117"/>
  <c r="L117"/>
  <c r="K117"/>
  <c r="I117"/>
  <c r="H117"/>
  <c r="G117"/>
  <c r="F117"/>
  <c r="D117"/>
  <c r="C117"/>
  <c r="Q116"/>
  <c r="P116"/>
  <c r="O116"/>
  <c r="N116"/>
  <c r="L116"/>
  <c r="K116"/>
  <c r="I116"/>
  <c r="H116"/>
  <c r="G116"/>
  <c r="F116"/>
  <c r="D116"/>
  <c r="C116"/>
  <c r="Q115"/>
  <c r="P115"/>
  <c r="O115"/>
  <c r="N115"/>
  <c r="L115"/>
  <c r="K115"/>
  <c r="I115"/>
  <c r="H115"/>
  <c r="G115"/>
  <c r="F115"/>
  <c r="D115"/>
  <c r="C115"/>
  <c r="Q114"/>
  <c r="P114"/>
  <c r="O114"/>
  <c r="N114"/>
  <c r="L114"/>
  <c r="K114"/>
  <c r="I114"/>
  <c r="H114"/>
  <c r="G114"/>
  <c r="F114"/>
  <c r="D114"/>
  <c r="C114"/>
  <c r="Q113"/>
  <c r="Q121" s="1"/>
  <c r="N40" s="1"/>
  <c r="P113"/>
  <c r="O113"/>
  <c r="N113"/>
  <c r="L113"/>
  <c r="K113"/>
  <c r="I113"/>
  <c r="I121" s="1"/>
  <c r="M40" s="1"/>
  <c r="H113"/>
  <c r="G113"/>
  <c r="F113"/>
  <c r="D113"/>
  <c r="C113"/>
  <c r="Q107"/>
  <c r="P107"/>
  <c r="O107"/>
  <c r="N107"/>
  <c r="L107"/>
  <c r="K107"/>
  <c r="I107"/>
  <c r="H107"/>
  <c r="G107"/>
  <c r="F107"/>
  <c r="D107"/>
  <c r="C107"/>
  <c r="Q106"/>
  <c r="P106"/>
  <c r="O106"/>
  <c r="N106"/>
  <c r="L106"/>
  <c r="K106"/>
  <c r="I106"/>
  <c r="H106"/>
  <c r="G106"/>
  <c r="F106"/>
  <c r="D106"/>
  <c r="C106"/>
  <c r="Q105"/>
  <c r="P105"/>
  <c r="O105"/>
  <c r="N105"/>
  <c r="L105"/>
  <c r="K105"/>
  <c r="I105"/>
  <c r="H105"/>
  <c r="G105"/>
  <c r="F105"/>
  <c r="D105"/>
  <c r="C105"/>
  <c r="Q104"/>
  <c r="P104"/>
  <c r="O104"/>
  <c r="N104"/>
  <c r="L104"/>
  <c r="K104"/>
  <c r="I104"/>
  <c r="H104"/>
  <c r="G104"/>
  <c r="F104"/>
  <c r="D104"/>
  <c r="C104"/>
  <c r="Q103"/>
  <c r="P103"/>
  <c r="O103"/>
  <c r="N103"/>
  <c r="L103"/>
  <c r="K103"/>
  <c r="I103"/>
  <c r="H103"/>
  <c r="G103"/>
  <c r="F103"/>
  <c r="D103"/>
  <c r="C103"/>
  <c r="Q102"/>
  <c r="P102"/>
  <c r="O102"/>
  <c r="N102"/>
  <c r="L102"/>
  <c r="K102"/>
  <c r="I102"/>
  <c r="H102"/>
  <c r="G102"/>
  <c r="F102"/>
  <c r="D102"/>
  <c r="C102"/>
  <c r="Q101"/>
  <c r="P101"/>
  <c r="O101"/>
  <c r="N101"/>
  <c r="L101"/>
  <c r="K101"/>
  <c r="I101"/>
  <c r="H101"/>
  <c r="G101"/>
  <c r="F101"/>
  <c r="D101"/>
  <c r="C101"/>
  <c r="Q100"/>
  <c r="Q108" s="1"/>
  <c r="L40" s="1"/>
  <c r="P100"/>
  <c r="O100"/>
  <c r="N100"/>
  <c r="L100"/>
  <c r="K100"/>
  <c r="I100"/>
  <c r="I108" s="1"/>
  <c r="K40" s="1"/>
  <c r="H100"/>
  <c r="G100"/>
  <c r="F100"/>
  <c r="D100"/>
  <c r="C100"/>
  <c r="Q94"/>
  <c r="P94"/>
  <c r="O94"/>
  <c r="N94"/>
  <c r="L94"/>
  <c r="K94"/>
  <c r="I94"/>
  <c r="H94"/>
  <c r="G94"/>
  <c r="F94"/>
  <c r="D94"/>
  <c r="C94"/>
  <c r="Q93"/>
  <c r="P93"/>
  <c r="O93"/>
  <c r="N93"/>
  <c r="L93"/>
  <c r="K93"/>
  <c r="I93"/>
  <c r="H93"/>
  <c r="G93"/>
  <c r="F93"/>
  <c r="D93"/>
  <c r="C93"/>
  <c r="Q92"/>
  <c r="P92"/>
  <c r="O92"/>
  <c r="N92"/>
  <c r="L92"/>
  <c r="K92"/>
  <c r="I92"/>
  <c r="H92"/>
  <c r="G92"/>
  <c r="F92"/>
  <c r="D92"/>
  <c r="C92"/>
  <c r="Q91"/>
  <c r="P91"/>
  <c r="O91"/>
  <c r="N91"/>
  <c r="L91"/>
  <c r="K91"/>
  <c r="I91"/>
  <c r="H91"/>
  <c r="G91"/>
  <c r="F91"/>
  <c r="D91"/>
  <c r="C91"/>
  <c r="Q90"/>
  <c r="P90"/>
  <c r="O90"/>
  <c r="N90"/>
  <c r="L90"/>
  <c r="K90"/>
  <c r="I90"/>
  <c r="H90"/>
  <c r="G90"/>
  <c r="F90"/>
  <c r="D90"/>
  <c r="C90"/>
  <c r="Q89"/>
  <c r="P89"/>
  <c r="O89"/>
  <c r="N89"/>
  <c r="L89"/>
  <c r="K89"/>
  <c r="I89"/>
  <c r="H89"/>
  <c r="G89"/>
  <c r="F89"/>
  <c r="D89"/>
  <c r="C89"/>
  <c r="Q88"/>
  <c r="P88"/>
  <c r="O88"/>
  <c r="N88"/>
  <c r="L88"/>
  <c r="K88"/>
  <c r="I88"/>
  <c r="H88"/>
  <c r="G88"/>
  <c r="F88"/>
  <c r="D88"/>
  <c r="C88"/>
  <c r="Q87"/>
  <c r="Q95" s="1"/>
  <c r="J40" s="1"/>
  <c r="P87"/>
  <c r="O87"/>
  <c r="N87"/>
  <c r="L87"/>
  <c r="K87"/>
  <c r="I87"/>
  <c r="I95" s="1"/>
  <c r="I40" s="1"/>
  <c r="H87"/>
  <c r="G87"/>
  <c r="F87"/>
  <c r="D87"/>
  <c r="C87"/>
  <c r="Q81"/>
  <c r="P81"/>
  <c r="O81"/>
  <c r="N81"/>
  <c r="L81"/>
  <c r="K81"/>
  <c r="I81"/>
  <c r="H81"/>
  <c r="G81"/>
  <c r="F81"/>
  <c r="D81"/>
  <c r="L133" s="1"/>
  <c r="C81"/>
  <c r="K133" s="1"/>
  <c r="Q80"/>
  <c r="P80"/>
  <c r="O80"/>
  <c r="N80"/>
  <c r="L80"/>
  <c r="K80"/>
  <c r="I80"/>
  <c r="H80"/>
  <c r="G80"/>
  <c r="F80"/>
  <c r="D80"/>
  <c r="L132" s="1"/>
  <c r="C80"/>
  <c r="K132" s="1"/>
  <c r="Q79"/>
  <c r="P79"/>
  <c r="O79"/>
  <c r="N79"/>
  <c r="L79"/>
  <c r="K79"/>
  <c r="I79"/>
  <c r="H79"/>
  <c r="G79"/>
  <c r="F79"/>
  <c r="D79"/>
  <c r="L131" s="1"/>
  <c r="C79"/>
  <c r="K131" s="1"/>
  <c r="Q78"/>
  <c r="P78"/>
  <c r="O78"/>
  <c r="N78"/>
  <c r="L78"/>
  <c r="K78"/>
  <c r="I78"/>
  <c r="H78"/>
  <c r="G78"/>
  <c r="F78"/>
  <c r="D78"/>
  <c r="L130" s="1"/>
  <c r="C78"/>
  <c r="K130" s="1"/>
  <c r="Q77"/>
  <c r="P77"/>
  <c r="O77"/>
  <c r="N77"/>
  <c r="L77"/>
  <c r="K77"/>
  <c r="I77"/>
  <c r="H77"/>
  <c r="G77"/>
  <c r="F77"/>
  <c r="D77"/>
  <c r="L129" s="1"/>
  <c r="C77"/>
  <c r="K129" s="1"/>
  <c r="Q76"/>
  <c r="P76"/>
  <c r="O76"/>
  <c r="N76"/>
  <c r="L76"/>
  <c r="K76"/>
  <c r="I76"/>
  <c r="H76"/>
  <c r="G76"/>
  <c r="F76"/>
  <c r="D76"/>
  <c r="L128" s="1"/>
  <c r="C76"/>
  <c r="K128" s="1"/>
  <c r="Q75"/>
  <c r="P75"/>
  <c r="O75"/>
  <c r="N75"/>
  <c r="L75"/>
  <c r="K75"/>
  <c r="I75"/>
  <c r="H75"/>
  <c r="G75"/>
  <c r="F75"/>
  <c r="D75"/>
  <c r="L127" s="1"/>
  <c r="C75"/>
  <c r="K127" s="1"/>
  <c r="Q74"/>
  <c r="Q82" s="1"/>
  <c r="H40" s="1"/>
  <c r="P74"/>
  <c r="O74"/>
  <c r="N74"/>
  <c r="L74"/>
  <c r="K74"/>
  <c r="I74"/>
  <c r="I82" s="1"/>
  <c r="G40" s="1"/>
  <c r="H74"/>
  <c r="G74"/>
  <c r="F74"/>
  <c r="D74"/>
  <c r="L126" s="1"/>
  <c r="C74"/>
  <c r="K126" s="1"/>
  <c r="Q68"/>
  <c r="P68"/>
  <c r="O68"/>
  <c r="N68"/>
  <c r="L68"/>
  <c r="D133" s="1"/>
  <c r="K68"/>
  <c r="C133" s="1"/>
  <c r="I68"/>
  <c r="H68"/>
  <c r="G68"/>
  <c r="F68"/>
  <c r="D68"/>
  <c r="C68"/>
  <c r="Q67"/>
  <c r="P67"/>
  <c r="O67"/>
  <c r="N67"/>
  <c r="L67"/>
  <c r="D132" s="1"/>
  <c r="K67"/>
  <c r="C132" s="1"/>
  <c r="I67"/>
  <c r="H67"/>
  <c r="G67"/>
  <c r="F67"/>
  <c r="D67"/>
  <c r="C67"/>
  <c r="Q66"/>
  <c r="P66"/>
  <c r="O66"/>
  <c r="N66"/>
  <c r="L66"/>
  <c r="D131" s="1"/>
  <c r="K66"/>
  <c r="C131" s="1"/>
  <c r="I66"/>
  <c r="H66"/>
  <c r="G66"/>
  <c r="F66"/>
  <c r="D66"/>
  <c r="C66"/>
  <c r="Q65"/>
  <c r="P65"/>
  <c r="O65"/>
  <c r="N65"/>
  <c r="L65"/>
  <c r="D130" s="1"/>
  <c r="K65"/>
  <c r="C130" s="1"/>
  <c r="I65"/>
  <c r="H65"/>
  <c r="G65"/>
  <c r="F65"/>
  <c r="D65"/>
  <c r="C65"/>
  <c r="Q64"/>
  <c r="P64"/>
  <c r="O64"/>
  <c r="N64"/>
  <c r="L64"/>
  <c r="D129" s="1"/>
  <c r="K64"/>
  <c r="C129" s="1"/>
  <c r="I64"/>
  <c r="H64"/>
  <c r="G64"/>
  <c r="F64"/>
  <c r="D64"/>
  <c r="C64"/>
  <c r="Q63"/>
  <c r="P63"/>
  <c r="O63"/>
  <c r="N63"/>
  <c r="L63"/>
  <c r="D128" s="1"/>
  <c r="K63"/>
  <c r="C128" s="1"/>
  <c r="I63"/>
  <c r="H63"/>
  <c r="G63"/>
  <c r="F63"/>
  <c r="D63"/>
  <c r="C63"/>
  <c r="Q62"/>
  <c r="P62"/>
  <c r="O62"/>
  <c r="N62"/>
  <c r="L62"/>
  <c r="D127" s="1"/>
  <c r="K62"/>
  <c r="C127" s="1"/>
  <c r="I62"/>
  <c r="H62"/>
  <c r="G62"/>
  <c r="F62"/>
  <c r="D62"/>
  <c r="C62"/>
  <c r="Q61"/>
  <c r="P61"/>
  <c r="O61"/>
  <c r="N61"/>
  <c r="L61"/>
  <c r="D126" s="1"/>
  <c r="K61"/>
  <c r="C126" s="1"/>
  <c r="I61"/>
  <c r="I69" s="1"/>
  <c r="E40" s="1"/>
  <c r="H61"/>
  <c r="G61"/>
  <c r="F61"/>
  <c r="D61"/>
  <c r="C61"/>
  <c r="P51"/>
  <c r="O51"/>
  <c r="N51"/>
  <c r="M51"/>
  <c r="L51"/>
  <c r="K51"/>
  <c r="J51"/>
  <c r="I51"/>
  <c r="H51"/>
  <c r="G51"/>
  <c r="F51"/>
  <c r="E51"/>
  <c r="D51"/>
  <c r="C51"/>
  <c r="P50"/>
  <c r="O50"/>
  <c r="N50"/>
  <c r="M50"/>
  <c r="L50"/>
  <c r="K50"/>
  <c r="J50"/>
  <c r="I50"/>
  <c r="H50"/>
  <c r="G50"/>
  <c r="F50"/>
  <c r="E50"/>
  <c r="D50"/>
  <c r="C50"/>
  <c r="P49"/>
  <c r="O49"/>
  <c r="N49"/>
  <c r="M49"/>
  <c r="L49"/>
  <c r="K49"/>
  <c r="J49"/>
  <c r="I49"/>
  <c r="H49"/>
  <c r="G49"/>
  <c r="F49"/>
  <c r="E49"/>
  <c r="D49"/>
  <c r="C49"/>
  <c r="P48"/>
  <c r="O48"/>
  <c r="N48"/>
  <c r="M48"/>
  <c r="L48"/>
  <c r="K48"/>
  <c r="J48"/>
  <c r="I48"/>
  <c r="H48"/>
  <c r="G48"/>
  <c r="F48"/>
  <c r="E48"/>
  <c r="D48"/>
  <c r="C48"/>
  <c r="P47"/>
  <c r="O47"/>
  <c r="N47"/>
  <c r="M47"/>
  <c r="L47"/>
  <c r="K47"/>
  <c r="J47"/>
  <c r="I47"/>
  <c r="H47"/>
  <c r="G47"/>
  <c r="F47"/>
  <c r="E47"/>
  <c r="D47"/>
  <c r="C47"/>
  <c r="P46"/>
  <c r="O46"/>
  <c r="N46"/>
  <c r="M46"/>
  <c r="L46"/>
  <c r="K46"/>
  <c r="J46"/>
  <c r="I46"/>
  <c r="H46"/>
  <c r="G46"/>
  <c r="F46"/>
  <c r="E46"/>
  <c r="D46"/>
  <c r="C46"/>
  <c r="P45"/>
  <c r="O45"/>
  <c r="N45"/>
  <c r="M45"/>
  <c r="L45"/>
  <c r="K45"/>
  <c r="J45"/>
  <c r="I45"/>
  <c r="H45"/>
  <c r="G45"/>
  <c r="F45"/>
  <c r="E45"/>
  <c r="D45"/>
  <c r="C45"/>
  <c r="P44"/>
  <c r="P52" s="1"/>
  <c r="O44"/>
  <c r="O52" s="1"/>
  <c r="N44"/>
  <c r="N52" s="1"/>
  <c r="M44"/>
  <c r="M52" s="1"/>
  <c r="L44"/>
  <c r="L52" s="1"/>
  <c r="K44"/>
  <c r="J44"/>
  <c r="J52" s="1"/>
  <c r="I44"/>
  <c r="I52" s="1"/>
  <c r="H44"/>
  <c r="H52" s="1"/>
  <c r="G44"/>
  <c r="G52" s="1"/>
  <c r="F44"/>
  <c r="E44"/>
  <c r="E52" s="1"/>
  <c r="D44"/>
  <c r="C44"/>
  <c r="P43"/>
  <c r="P39"/>
  <c r="O39"/>
  <c r="N39"/>
  <c r="M39"/>
  <c r="L39"/>
  <c r="K39"/>
  <c r="J39"/>
  <c r="I39"/>
  <c r="H39"/>
  <c r="G39"/>
  <c r="F39"/>
  <c r="E39"/>
  <c r="D39"/>
  <c r="C39"/>
  <c r="P38"/>
  <c r="O38"/>
  <c r="N38"/>
  <c r="M38"/>
  <c r="L38"/>
  <c r="K38"/>
  <c r="J38"/>
  <c r="I38"/>
  <c r="H38"/>
  <c r="G38"/>
  <c r="F38"/>
  <c r="E38"/>
  <c r="D38"/>
  <c r="C38"/>
  <c r="P37"/>
  <c r="O37"/>
  <c r="N37"/>
  <c r="M37"/>
  <c r="L37"/>
  <c r="K37"/>
  <c r="J37"/>
  <c r="I37"/>
  <c r="H37"/>
  <c r="G37"/>
  <c r="F37"/>
  <c r="E37"/>
  <c r="D37"/>
  <c r="C37"/>
  <c r="W36"/>
  <c r="P36"/>
  <c r="O36"/>
  <c r="N36"/>
  <c r="M36"/>
  <c r="L36"/>
  <c r="K36"/>
  <c r="J36"/>
  <c r="I36"/>
  <c r="H36"/>
  <c r="G36"/>
  <c r="F36"/>
  <c r="E36"/>
  <c r="D36"/>
  <c r="C36"/>
  <c r="W35"/>
  <c r="P35"/>
  <c r="O35"/>
  <c r="N35"/>
  <c r="M35"/>
  <c r="L35"/>
  <c r="K35"/>
  <c r="J35"/>
  <c r="I35"/>
  <c r="H35"/>
  <c r="G35"/>
  <c r="F35"/>
  <c r="E35"/>
  <c r="D35"/>
  <c r="C35"/>
  <c r="W34"/>
  <c r="P34"/>
  <c r="O34"/>
  <c r="N34"/>
  <c r="M34"/>
  <c r="L34"/>
  <c r="K34"/>
  <c r="J34"/>
  <c r="I34"/>
  <c r="H34"/>
  <c r="G34"/>
  <c r="F34"/>
  <c r="E34"/>
  <c r="D34"/>
  <c r="C34"/>
  <c r="W33"/>
  <c r="P33"/>
  <c r="O33"/>
  <c r="N33"/>
  <c r="M33"/>
  <c r="L33"/>
  <c r="K33"/>
  <c r="J33"/>
  <c r="I33"/>
  <c r="H33"/>
  <c r="G33"/>
  <c r="F33"/>
  <c r="E33"/>
  <c r="D33"/>
  <c r="C33"/>
  <c r="W32"/>
  <c r="P32"/>
  <c r="O32"/>
  <c r="N32"/>
  <c r="M32"/>
  <c r="L32"/>
  <c r="K32"/>
  <c r="J32"/>
  <c r="I32"/>
  <c r="H32"/>
  <c r="G32"/>
  <c r="F32"/>
  <c r="E32"/>
  <c r="D32"/>
  <c r="C32"/>
  <c r="W31"/>
  <c r="P31"/>
  <c r="O31"/>
  <c r="O43" s="1"/>
  <c r="N31"/>
  <c r="W20" s="1"/>
  <c r="M31"/>
  <c r="M43" s="1"/>
  <c r="L31"/>
  <c r="W18" s="1"/>
  <c r="K31"/>
  <c r="K43" s="1"/>
  <c r="J31"/>
  <c r="W16" s="1"/>
  <c r="I31"/>
  <c r="I43" s="1"/>
  <c r="H31"/>
  <c r="W14" s="1"/>
  <c r="G31"/>
  <c r="G43" s="1"/>
  <c r="F31"/>
  <c r="W12" s="1"/>
  <c r="E31"/>
  <c r="E43" s="1"/>
  <c r="W30"/>
  <c r="W29"/>
  <c r="W28"/>
  <c r="W27"/>
  <c r="F27"/>
  <c r="W26"/>
  <c r="F26"/>
  <c r="W25"/>
  <c r="F25"/>
  <c r="F24"/>
  <c r="F23"/>
  <c r="W22"/>
  <c r="F22"/>
  <c r="W21"/>
  <c r="W19"/>
  <c r="W17"/>
  <c r="W15"/>
  <c r="W13"/>
  <c r="W11"/>
  <c r="Q133" i="107"/>
  <c r="P133"/>
  <c r="O133"/>
  <c r="N133"/>
  <c r="I133"/>
  <c r="H133"/>
  <c r="G133"/>
  <c r="F133"/>
  <c r="Q132"/>
  <c r="P132"/>
  <c r="O132"/>
  <c r="N132"/>
  <c r="I132"/>
  <c r="H132"/>
  <c r="G132"/>
  <c r="F132"/>
  <c r="Q131"/>
  <c r="P131"/>
  <c r="O131"/>
  <c r="N131"/>
  <c r="I131"/>
  <c r="H131"/>
  <c r="G131"/>
  <c r="F131"/>
  <c r="Q130"/>
  <c r="P130"/>
  <c r="O130"/>
  <c r="N130"/>
  <c r="I130"/>
  <c r="H130"/>
  <c r="G130"/>
  <c r="F130"/>
  <c r="Q129"/>
  <c r="P129"/>
  <c r="O129"/>
  <c r="N129"/>
  <c r="I129"/>
  <c r="H129"/>
  <c r="G129"/>
  <c r="F129"/>
  <c r="Q128"/>
  <c r="P128"/>
  <c r="O128"/>
  <c r="N128"/>
  <c r="I128"/>
  <c r="H128"/>
  <c r="G128"/>
  <c r="F128"/>
  <c r="Q127"/>
  <c r="P127"/>
  <c r="O127"/>
  <c r="N127"/>
  <c r="I127"/>
  <c r="H127"/>
  <c r="G127"/>
  <c r="F127"/>
  <c r="Q126"/>
  <c r="Q134" s="1"/>
  <c r="P40" s="1"/>
  <c r="P126"/>
  <c r="O126"/>
  <c r="N126"/>
  <c r="I126"/>
  <c r="H126"/>
  <c r="G126"/>
  <c r="F126"/>
  <c r="Q120"/>
  <c r="P120"/>
  <c r="O120"/>
  <c r="N120"/>
  <c r="L120"/>
  <c r="K120"/>
  <c r="I120"/>
  <c r="H120"/>
  <c r="G120"/>
  <c r="F120"/>
  <c r="D120"/>
  <c r="C120"/>
  <c r="Q119"/>
  <c r="P119"/>
  <c r="O119"/>
  <c r="N119"/>
  <c r="L119"/>
  <c r="K119"/>
  <c r="I119"/>
  <c r="H119"/>
  <c r="G119"/>
  <c r="F119"/>
  <c r="D119"/>
  <c r="C119"/>
  <c r="Q118"/>
  <c r="P118"/>
  <c r="O118"/>
  <c r="N118"/>
  <c r="L118"/>
  <c r="K118"/>
  <c r="I118"/>
  <c r="H118"/>
  <c r="G118"/>
  <c r="F118"/>
  <c r="D118"/>
  <c r="C118"/>
  <c r="Q117"/>
  <c r="P117"/>
  <c r="O117"/>
  <c r="N117"/>
  <c r="L117"/>
  <c r="K117"/>
  <c r="I117"/>
  <c r="H117"/>
  <c r="G117"/>
  <c r="F117"/>
  <c r="D117"/>
  <c r="C117"/>
  <c r="Q116"/>
  <c r="P116"/>
  <c r="O116"/>
  <c r="N116"/>
  <c r="L116"/>
  <c r="K116"/>
  <c r="I116"/>
  <c r="H116"/>
  <c r="G116"/>
  <c r="F116"/>
  <c r="D116"/>
  <c r="C116"/>
  <c r="Q115"/>
  <c r="P115"/>
  <c r="O115"/>
  <c r="N115"/>
  <c r="L115"/>
  <c r="K115"/>
  <c r="I115"/>
  <c r="H115"/>
  <c r="G115"/>
  <c r="F115"/>
  <c r="D115"/>
  <c r="C115"/>
  <c r="Q114"/>
  <c r="P114"/>
  <c r="O114"/>
  <c r="N114"/>
  <c r="L114"/>
  <c r="K114"/>
  <c r="I114"/>
  <c r="H114"/>
  <c r="G114"/>
  <c r="F114"/>
  <c r="D114"/>
  <c r="C114"/>
  <c r="Q113"/>
  <c r="Q121" s="1"/>
  <c r="N40" s="1"/>
  <c r="P113"/>
  <c r="O113"/>
  <c r="N113"/>
  <c r="L113"/>
  <c r="K113"/>
  <c r="I113"/>
  <c r="I121" s="1"/>
  <c r="M40" s="1"/>
  <c r="H113"/>
  <c r="G113"/>
  <c r="F113"/>
  <c r="D113"/>
  <c r="C113"/>
  <c r="Q107"/>
  <c r="P107"/>
  <c r="O107"/>
  <c r="N107"/>
  <c r="L107"/>
  <c r="K107"/>
  <c r="I107"/>
  <c r="H107"/>
  <c r="G107"/>
  <c r="F107"/>
  <c r="D107"/>
  <c r="C107"/>
  <c r="Q106"/>
  <c r="P106"/>
  <c r="O106"/>
  <c r="N106"/>
  <c r="L106"/>
  <c r="K106"/>
  <c r="I106"/>
  <c r="H106"/>
  <c r="G106"/>
  <c r="F106"/>
  <c r="D106"/>
  <c r="C106"/>
  <c r="Q105"/>
  <c r="P105"/>
  <c r="O105"/>
  <c r="N105"/>
  <c r="L105"/>
  <c r="K105"/>
  <c r="I105"/>
  <c r="H105"/>
  <c r="G105"/>
  <c r="F105"/>
  <c r="D105"/>
  <c r="C105"/>
  <c r="Q104"/>
  <c r="P104"/>
  <c r="O104"/>
  <c r="N104"/>
  <c r="L104"/>
  <c r="K104"/>
  <c r="I104"/>
  <c r="H104"/>
  <c r="G104"/>
  <c r="F104"/>
  <c r="D104"/>
  <c r="C104"/>
  <c r="Q103"/>
  <c r="P103"/>
  <c r="O103"/>
  <c r="N103"/>
  <c r="L103"/>
  <c r="K103"/>
  <c r="I103"/>
  <c r="H103"/>
  <c r="G103"/>
  <c r="F103"/>
  <c r="D103"/>
  <c r="C103"/>
  <c r="Q102"/>
  <c r="P102"/>
  <c r="O102"/>
  <c r="N102"/>
  <c r="L102"/>
  <c r="K102"/>
  <c r="I102"/>
  <c r="H102"/>
  <c r="G102"/>
  <c r="F102"/>
  <c r="D102"/>
  <c r="C102"/>
  <c r="Q101"/>
  <c r="P101"/>
  <c r="O101"/>
  <c r="N101"/>
  <c r="L101"/>
  <c r="K101"/>
  <c r="I101"/>
  <c r="H101"/>
  <c r="G101"/>
  <c r="F101"/>
  <c r="D101"/>
  <c r="C101"/>
  <c r="Q100"/>
  <c r="Q108" s="1"/>
  <c r="L40" s="1"/>
  <c r="P100"/>
  <c r="O100"/>
  <c r="N100"/>
  <c r="L100"/>
  <c r="K100"/>
  <c r="I100"/>
  <c r="I108" s="1"/>
  <c r="K40" s="1"/>
  <c r="H100"/>
  <c r="G100"/>
  <c r="F100"/>
  <c r="D100"/>
  <c r="C100"/>
  <c r="Q94"/>
  <c r="P94"/>
  <c r="O94"/>
  <c r="N94"/>
  <c r="L94"/>
  <c r="K94"/>
  <c r="I94"/>
  <c r="H94"/>
  <c r="G94"/>
  <c r="F94"/>
  <c r="D94"/>
  <c r="C94"/>
  <c r="Q93"/>
  <c r="P93"/>
  <c r="O93"/>
  <c r="N93"/>
  <c r="L93"/>
  <c r="K93"/>
  <c r="I93"/>
  <c r="H93"/>
  <c r="G93"/>
  <c r="F93"/>
  <c r="D93"/>
  <c r="C93"/>
  <c r="Q92"/>
  <c r="P92"/>
  <c r="O92"/>
  <c r="N92"/>
  <c r="L92"/>
  <c r="K92"/>
  <c r="I92"/>
  <c r="H92"/>
  <c r="G92"/>
  <c r="F92"/>
  <c r="D92"/>
  <c r="C92"/>
  <c r="Q91"/>
  <c r="P91"/>
  <c r="O91"/>
  <c r="N91"/>
  <c r="L91"/>
  <c r="K91"/>
  <c r="I91"/>
  <c r="H91"/>
  <c r="G91"/>
  <c r="F91"/>
  <c r="D91"/>
  <c r="C91"/>
  <c r="Q90"/>
  <c r="P90"/>
  <c r="O90"/>
  <c r="N90"/>
  <c r="L90"/>
  <c r="K90"/>
  <c r="I90"/>
  <c r="H90"/>
  <c r="G90"/>
  <c r="F90"/>
  <c r="D90"/>
  <c r="C90"/>
  <c r="Q89"/>
  <c r="P89"/>
  <c r="O89"/>
  <c r="N89"/>
  <c r="L89"/>
  <c r="K89"/>
  <c r="I89"/>
  <c r="H89"/>
  <c r="G89"/>
  <c r="F89"/>
  <c r="D89"/>
  <c r="C89"/>
  <c r="Q88"/>
  <c r="P88"/>
  <c r="O88"/>
  <c r="N88"/>
  <c r="L88"/>
  <c r="K88"/>
  <c r="I88"/>
  <c r="H88"/>
  <c r="G88"/>
  <c r="F88"/>
  <c r="D88"/>
  <c r="C88"/>
  <c r="Q87"/>
  <c r="Q95" s="1"/>
  <c r="J40" s="1"/>
  <c r="P87"/>
  <c r="O87"/>
  <c r="N87"/>
  <c r="L87"/>
  <c r="K87"/>
  <c r="I87"/>
  <c r="I95" s="1"/>
  <c r="I40" s="1"/>
  <c r="H87"/>
  <c r="G87"/>
  <c r="F87"/>
  <c r="D87"/>
  <c r="C87"/>
  <c r="Q81"/>
  <c r="P81"/>
  <c r="O81"/>
  <c r="N81"/>
  <c r="L81"/>
  <c r="K81"/>
  <c r="I81"/>
  <c r="H81"/>
  <c r="G81"/>
  <c r="F81"/>
  <c r="D81"/>
  <c r="L133" s="1"/>
  <c r="C81"/>
  <c r="K133" s="1"/>
  <c r="Q80"/>
  <c r="P80"/>
  <c r="O80"/>
  <c r="N80"/>
  <c r="L80"/>
  <c r="K80"/>
  <c r="I80"/>
  <c r="H80"/>
  <c r="G80"/>
  <c r="F80"/>
  <c r="D80"/>
  <c r="L132" s="1"/>
  <c r="C80"/>
  <c r="K132" s="1"/>
  <c r="Q79"/>
  <c r="P79"/>
  <c r="O79"/>
  <c r="N79"/>
  <c r="L79"/>
  <c r="K79"/>
  <c r="I79"/>
  <c r="H79"/>
  <c r="G79"/>
  <c r="F79"/>
  <c r="D79"/>
  <c r="L131" s="1"/>
  <c r="C79"/>
  <c r="K131" s="1"/>
  <c r="Q78"/>
  <c r="P78"/>
  <c r="O78"/>
  <c r="N78"/>
  <c r="L78"/>
  <c r="K78"/>
  <c r="I78"/>
  <c r="H78"/>
  <c r="G78"/>
  <c r="F78"/>
  <c r="D78"/>
  <c r="L130" s="1"/>
  <c r="C78"/>
  <c r="K130" s="1"/>
  <c r="Q77"/>
  <c r="P77"/>
  <c r="O77"/>
  <c r="N77"/>
  <c r="L77"/>
  <c r="K77"/>
  <c r="I77"/>
  <c r="H77"/>
  <c r="G77"/>
  <c r="F77"/>
  <c r="D77"/>
  <c r="L129" s="1"/>
  <c r="C77"/>
  <c r="K129" s="1"/>
  <c r="Q76"/>
  <c r="P76"/>
  <c r="O76"/>
  <c r="N76"/>
  <c r="L76"/>
  <c r="K76"/>
  <c r="I76"/>
  <c r="H76"/>
  <c r="G76"/>
  <c r="F76"/>
  <c r="D76"/>
  <c r="L128" s="1"/>
  <c r="C76"/>
  <c r="K128" s="1"/>
  <c r="Q75"/>
  <c r="P75"/>
  <c r="O75"/>
  <c r="N75"/>
  <c r="L75"/>
  <c r="K75"/>
  <c r="I75"/>
  <c r="H75"/>
  <c r="G75"/>
  <c r="F75"/>
  <c r="D75"/>
  <c r="L127" s="1"/>
  <c r="C75"/>
  <c r="K127" s="1"/>
  <c r="Q74"/>
  <c r="Q82" s="1"/>
  <c r="H40" s="1"/>
  <c r="P74"/>
  <c r="O74"/>
  <c r="N74"/>
  <c r="L74"/>
  <c r="K74"/>
  <c r="I74"/>
  <c r="I82" s="1"/>
  <c r="G40" s="1"/>
  <c r="H74"/>
  <c r="G74"/>
  <c r="F74"/>
  <c r="D74"/>
  <c r="L126" s="1"/>
  <c r="C74"/>
  <c r="K126" s="1"/>
  <c r="Q68"/>
  <c r="P68"/>
  <c r="O68"/>
  <c r="N68"/>
  <c r="L68"/>
  <c r="D133" s="1"/>
  <c r="K68"/>
  <c r="C133" s="1"/>
  <c r="I68"/>
  <c r="H68"/>
  <c r="G68"/>
  <c r="F68"/>
  <c r="D68"/>
  <c r="C68"/>
  <c r="Q67"/>
  <c r="P67"/>
  <c r="O67"/>
  <c r="N67"/>
  <c r="L67"/>
  <c r="D132" s="1"/>
  <c r="K67"/>
  <c r="C132" s="1"/>
  <c r="I67"/>
  <c r="H67"/>
  <c r="G67"/>
  <c r="F67"/>
  <c r="D67"/>
  <c r="C67"/>
  <c r="Q66"/>
  <c r="P66"/>
  <c r="O66"/>
  <c r="N66"/>
  <c r="L66"/>
  <c r="D131" s="1"/>
  <c r="K66"/>
  <c r="C131" s="1"/>
  <c r="I66"/>
  <c r="H66"/>
  <c r="G66"/>
  <c r="F66"/>
  <c r="D66"/>
  <c r="C66"/>
  <c r="Q65"/>
  <c r="P65"/>
  <c r="O65"/>
  <c r="N65"/>
  <c r="L65"/>
  <c r="D130" s="1"/>
  <c r="K65"/>
  <c r="C130" s="1"/>
  <c r="I65"/>
  <c r="H65"/>
  <c r="G65"/>
  <c r="F65"/>
  <c r="D65"/>
  <c r="C65"/>
  <c r="Q64"/>
  <c r="P64"/>
  <c r="O64"/>
  <c r="N64"/>
  <c r="L64"/>
  <c r="D129" s="1"/>
  <c r="K64"/>
  <c r="C129" s="1"/>
  <c r="I64"/>
  <c r="H64"/>
  <c r="G64"/>
  <c r="F64"/>
  <c r="D64"/>
  <c r="C64"/>
  <c r="Q63"/>
  <c r="P63"/>
  <c r="O63"/>
  <c r="N63"/>
  <c r="L63"/>
  <c r="D128" s="1"/>
  <c r="K63"/>
  <c r="C128" s="1"/>
  <c r="I63"/>
  <c r="H63"/>
  <c r="G63"/>
  <c r="F63"/>
  <c r="D63"/>
  <c r="C63"/>
  <c r="Q62"/>
  <c r="P62"/>
  <c r="O62"/>
  <c r="N62"/>
  <c r="L62"/>
  <c r="D127" s="1"/>
  <c r="K62"/>
  <c r="C127" s="1"/>
  <c r="I62"/>
  <c r="H62"/>
  <c r="G62"/>
  <c r="F62"/>
  <c r="D62"/>
  <c r="C62"/>
  <c r="Q61"/>
  <c r="Q69" s="1"/>
  <c r="F40" s="1"/>
  <c r="P61"/>
  <c r="O61"/>
  <c r="N61"/>
  <c r="L61"/>
  <c r="D126" s="1"/>
  <c r="K61"/>
  <c r="C126" s="1"/>
  <c r="I61"/>
  <c r="I69" s="1"/>
  <c r="E40" s="1"/>
  <c r="H61"/>
  <c r="G61"/>
  <c r="F61"/>
  <c r="D61"/>
  <c r="C61"/>
  <c r="P51"/>
  <c r="O51"/>
  <c r="N51"/>
  <c r="M51"/>
  <c r="L51"/>
  <c r="K51"/>
  <c r="J51"/>
  <c r="I51"/>
  <c r="H51"/>
  <c r="G51"/>
  <c r="F51"/>
  <c r="E51"/>
  <c r="D51"/>
  <c r="C51"/>
  <c r="P50"/>
  <c r="O50"/>
  <c r="N50"/>
  <c r="M50"/>
  <c r="L50"/>
  <c r="K50"/>
  <c r="J50"/>
  <c r="I50"/>
  <c r="H50"/>
  <c r="G50"/>
  <c r="F50"/>
  <c r="E50"/>
  <c r="D50"/>
  <c r="C50"/>
  <c r="P49"/>
  <c r="O49"/>
  <c r="N49"/>
  <c r="M49"/>
  <c r="L49"/>
  <c r="K49"/>
  <c r="J49"/>
  <c r="I49"/>
  <c r="H49"/>
  <c r="G49"/>
  <c r="F49"/>
  <c r="E49"/>
  <c r="D49"/>
  <c r="C49"/>
  <c r="P48"/>
  <c r="O48"/>
  <c r="N48"/>
  <c r="M48"/>
  <c r="L48"/>
  <c r="K48"/>
  <c r="J48"/>
  <c r="I48"/>
  <c r="H48"/>
  <c r="G48"/>
  <c r="F48"/>
  <c r="E48"/>
  <c r="D48"/>
  <c r="C48"/>
  <c r="P47"/>
  <c r="O47"/>
  <c r="N47"/>
  <c r="M47"/>
  <c r="L47"/>
  <c r="K47"/>
  <c r="J47"/>
  <c r="I47"/>
  <c r="H47"/>
  <c r="G47"/>
  <c r="F47"/>
  <c r="E47"/>
  <c r="D47"/>
  <c r="C47"/>
  <c r="P46"/>
  <c r="O46"/>
  <c r="N46"/>
  <c r="M46"/>
  <c r="L46"/>
  <c r="K46"/>
  <c r="J46"/>
  <c r="I46"/>
  <c r="H46"/>
  <c r="G46"/>
  <c r="F46"/>
  <c r="E46"/>
  <c r="D46"/>
  <c r="C46"/>
  <c r="P45"/>
  <c r="O45"/>
  <c r="N45"/>
  <c r="M45"/>
  <c r="L45"/>
  <c r="K45"/>
  <c r="J45"/>
  <c r="I45"/>
  <c r="H45"/>
  <c r="G45"/>
  <c r="F45"/>
  <c r="E45"/>
  <c r="D45"/>
  <c r="C45"/>
  <c r="P44"/>
  <c r="P52" s="1"/>
  <c r="O44"/>
  <c r="O52" s="1"/>
  <c r="N44"/>
  <c r="N52" s="1"/>
  <c r="M44"/>
  <c r="M52" s="1"/>
  <c r="L44"/>
  <c r="L52" s="1"/>
  <c r="K44"/>
  <c r="K52" s="1"/>
  <c r="J44"/>
  <c r="J52" s="1"/>
  <c r="I44"/>
  <c r="I52" s="1"/>
  <c r="H44"/>
  <c r="H52" s="1"/>
  <c r="G44"/>
  <c r="G52" s="1"/>
  <c r="F44"/>
  <c r="F52" s="1"/>
  <c r="E44"/>
  <c r="E52" s="1"/>
  <c r="D44"/>
  <c r="C44"/>
  <c r="P43"/>
  <c r="P39"/>
  <c r="O39"/>
  <c r="N39"/>
  <c r="M39"/>
  <c r="L39"/>
  <c r="K39"/>
  <c r="J39"/>
  <c r="I39"/>
  <c r="H39"/>
  <c r="G39"/>
  <c r="F39"/>
  <c r="E39"/>
  <c r="D39"/>
  <c r="C39"/>
  <c r="P38"/>
  <c r="O38"/>
  <c r="N38"/>
  <c r="M38"/>
  <c r="L38"/>
  <c r="K38"/>
  <c r="J38"/>
  <c r="I38"/>
  <c r="H38"/>
  <c r="G38"/>
  <c r="F38"/>
  <c r="E38"/>
  <c r="D38"/>
  <c r="C38"/>
  <c r="P37"/>
  <c r="O37"/>
  <c r="N37"/>
  <c r="M37"/>
  <c r="L37"/>
  <c r="K37"/>
  <c r="J37"/>
  <c r="I37"/>
  <c r="H37"/>
  <c r="G37"/>
  <c r="F37"/>
  <c r="E37"/>
  <c r="D37"/>
  <c r="C37"/>
  <c r="W36"/>
  <c r="P36"/>
  <c r="O36"/>
  <c r="N36"/>
  <c r="M36"/>
  <c r="L36"/>
  <c r="K36"/>
  <c r="J36"/>
  <c r="I36"/>
  <c r="H36"/>
  <c r="G36"/>
  <c r="F36"/>
  <c r="E36"/>
  <c r="D36"/>
  <c r="C36"/>
  <c r="W35"/>
  <c r="P35"/>
  <c r="O35"/>
  <c r="N35"/>
  <c r="M35"/>
  <c r="L35"/>
  <c r="K35"/>
  <c r="J35"/>
  <c r="I35"/>
  <c r="H35"/>
  <c r="G35"/>
  <c r="F35"/>
  <c r="E35"/>
  <c r="D35"/>
  <c r="C35"/>
  <c r="W34"/>
  <c r="P34"/>
  <c r="O34"/>
  <c r="N34"/>
  <c r="M34"/>
  <c r="L34"/>
  <c r="K34"/>
  <c r="J34"/>
  <c r="I34"/>
  <c r="H34"/>
  <c r="G34"/>
  <c r="F34"/>
  <c r="E34"/>
  <c r="D34"/>
  <c r="C34"/>
  <c r="W33"/>
  <c r="P33"/>
  <c r="O33"/>
  <c r="N33"/>
  <c r="M33"/>
  <c r="L33"/>
  <c r="K33"/>
  <c r="J33"/>
  <c r="I33"/>
  <c r="H33"/>
  <c r="G33"/>
  <c r="F33"/>
  <c r="E33"/>
  <c r="D33"/>
  <c r="C33"/>
  <c r="W32"/>
  <c r="P32"/>
  <c r="O32"/>
  <c r="N32"/>
  <c r="M32"/>
  <c r="L32"/>
  <c r="K32"/>
  <c r="J32"/>
  <c r="I32"/>
  <c r="H32"/>
  <c r="G32"/>
  <c r="F32"/>
  <c r="E32"/>
  <c r="D32"/>
  <c r="C32"/>
  <c r="W31"/>
  <c r="P31"/>
  <c r="O31"/>
  <c r="O43" s="1"/>
  <c r="N31"/>
  <c r="W20" s="1"/>
  <c r="M31"/>
  <c r="M43" s="1"/>
  <c r="L31"/>
  <c r="W18" s="1"/>
  <c r="K31"/>
  <c r="K43" s="1"/>
  <c r="J31"/>
  <c r="W16" s="1"/>
  <c r="I31"/>
  <c r="I43" s="1"/>
  <c r="H31"/>
  <c r="W14" s="1"/>
  <c r="G31"/>
  <c r="G43" s="1"/>
  <c r="F31"/>
  <c r="W12" s="1"/>
  <c r="E31"/>
  <c r="E43" s="1"/>
  <c r="W30"/>
  <c r="W29"/>
  <c r="W28"/>
  <c r="W27"/>
  <c r="F27"/>
  <c r="W26"/>
  <c r="F26"/>
  <c r="W25"/>
  <c r="F25"/>
  <c r="F24"/>
  <c r="F23"/>
  <c r="W22"/>
  <c r="F22"/>
  <c r="W21"/>
  <c r="W19"/>
  <c r="W17"/>
  <c r="W15"/>
  <c r="W13"/>
  <c r="W11"/>
  <c r="Q133" i="106"/>
  <c r="P133"/>
  <c r="O133"/>
  <c r="N133"/>
  <c r="I133"/>
  <c r="H133"/>
  <c r="G133"/>
  <c r="F133"/>
  <c r="Q132"/>
  <c r="P132"/>
  <c r="O132"/>
  <c r="N132"/>
  <c r="I132"/>
  <c r="H132"/>
  <c r="G132"/>
  <c r="F132"/>
  <c r="Q131"/>
  <c r="P131"/>
  <c r="O131"/>
  <c r="N131"/>
  <c r="I131"/>
  <c r="H131"/>
  <c r="G131"/>
  <c r="F131"/>
  <c r="Q130"/>
  <c r="P130"/>
  <c r="O130"/>
  <c r="N130"/>
  <c r="I130"/>
  <c r="H130"/>
  <c r="G130"/>
  <c r="F130"/>
  <c r="Q129"/>
  <c r="P129"/>
  <c r="O129"/>
  <c r="N129"/>
  <c r="I129"/>
  <c r="H129"/>
  <c r="G129"/>
  <c r="F129"/>
  <c r="Q128"/>
  <c r="P128"/>
  <c r="O128"/>
  <c r="N128"/>
  <c r="I128"/>
  <c r="H128"/>
  <c r="G128"/>
  <c r="F128"/>
  <c r="Q127"/>
  <c r="P127"/>
  <c r="O127"/>
  <c r="N127"/>
  <c r="I127"/>
  <c r="H127"/>
  <c r="G127"/>
  <c r="F127"/>
  <c r="Q126"/>
  <c r="Q134" s="1"/>
  <c r="P40" s="1"/>
  <c r="P126"/>
  <c r="O126"/>
  <c r="N126"/>
  <c r="I126"/>
  <c r="I134" s="1"/>
  <c r="O40" s="1"/>
  <c r="H126"/>
  <c r="G126"/>
  <c r="F126"/>
  <c r="Q120"/>
  <c r="P120"/>
  <c r="O120"/>
  <c r="N120"/>
  <c r="L120"/>
  <c r="K120"/>
  <c r="I120"/>
  <c r="H120"/>
  <c r="G120"/>
  <c r="F120"/>
  <c r="D120"/>
  <c r="C120"/>
  <c r="Q119"/>
  <c r="P119"/>
  <c r="O119"/>
  <c r="N119"/>
  <c r="L119"/>
  <c r="K119"/>
  <c r="I119"/>
  <c r="H119"/>
  <c r="G119"/>
  <c r="F119"/>
  <c r="D119"/>
  <c r="C119"/>
  <c r="Q118"/>
  <c r="P118"/>
  <c r="O118"/>
  <c r="N118"/>
  <c r="L118"/>
  <c r="K118"/>
  <c r="I118"/>
  <c r="H118"/>
  <c r="G118"/>
  <c r="F118"/>
  <c r="D118"/>
  <c r="C118"/>
  <c r="Q117"/>
  <c r="P117"/>
  <c r="O117"/>
  <c r="N117"/>
  <c r="L117"/>
  <c r="K117"/>
  <c r="I117"/>
  <c r="H117"/>
  <c r="G117"/>
  <c r="F117"/>
  <c r="D117"/>
  <c r="C117"/>
  <c r="Q116"/>
  <c r="P116"/>
  <c r="O116"/>
  <c r="N116"/>
  <c r="L116"/>
  <c r="K116"/>
  <c r="I116"/>
  <c r="H116"/>
  <c r="G116"/>
  <c r="F116"/>
  <c r="D116"/>
  <c r="C116"/>
  <c r="Q115"/>
  <c r="P115"/>
  <c r="O115"/>
  <c r="N115"/>
  <c r="L115"/>
  <c r="K115"/>
  <c r="I115"/>
  <c r="H115"/>
  <c r="G115"/>
  <c r="F115"/>
  <c r="D115"/>
  <c r="C115"/>
  <c r="Q114"/>
  <c r="P114"/>
  <c r="O114"/>
  <c r="N114"/>
  <c r="L114"/>
  <c r="K114"/>
  <c r="I114"/>
  <c r="H114"/>
  <c r="G114"/>
  <c r="F114"/>
  <c r="D114"/>
  <c r="C114"/>
  <c r="Q113"/>
  <c r="Q121" s="1"/>
  <c r="N40" s="1"/>
  <c r="P113"/>
  <c r="O113"/>
  <c r="N113"/>
  <c r="L113"/>
  <c r="K113"/>
  <c r="I113"/>
  <c r="I121" s="1"/>
  <c r="M40" s="1"/>
  <c r="H113"/>
  <c r="G113"/>
  <c r="F113"/>
  <c r="D113"/>
  <c r="C113"/>
  <c r="Q107"/>
  <c r="P107"/>
  <c r="O107"/>
  <c r="N107"/>
  <c r="L107"/>
  <c r="K107"/>
  <c r="I107"/>
  <c r="H107"/>
  <c r="G107"/>
  <c r="F107"/>
  <c r="D107"/>
  <c r="C107"/>
  <c r="Q106"/>
  <c r="P106"/>
  <c r="O106"/>
  <c r="N106"/>
  <c r="L106"/>
  <c r="K106"/>
  <c r="I106"/>
  <c r="H106"/>
  <c r="G106"/>
  <c r="F106"/>
  <c r="D106"/>
  <c r="C106"/>
  <c r="Q105"/>
  <c r="P105"/>
  <c r="O105"/>
  <c r="N105"/>
  <c r="L105"/>
  <c r="K105"/>
  <c r="I105"/>
  <c r="H105"/>
  <c r="G105"/>
  <c r="F105"/>
  <c r="D105"/>
  <c r="C105"/>
  <c r="Q104"/>
  <c r="P104"/>
  <c r="O104"/>
  <c r="N104"/>
  <c r="L104"/>
  <c r="K104"/>
  <c r="I104"/>
  <c r="H104"/>
  <c r="G104"/>
  <c r="F104"/>
  <c r="D104"/>
  <c r="C104"/>
  <c r="Q103"/>
  <c r="P103"/>
  <c r="O103"/>
  <c r="N103"/>
  <c r="L103"/>
  <c r="K103"/>
  <c r="I103"/>
  <c r="H103"/>
  <c r="G103"/>
  <c r="F103"/>
  <c r="D103"/>
  <c r="C103"/>
  <c r="Q102"/>
  <c r="P102"/>
  <c r="O102"/>
  <c r="N102"/>
  <c r="L102"/>
  <c r="K102"/>
  <c r="I102"/>
  <c r="H102"/>
  <c r="G102"/>
  <c r="F102"/>
  <c r="D102"/>
  <c r="C102"/>
  <c r="Q101"/>
  <c r="P101"/>
  <c r="O101"/>
  <c r="N101"/>
  <c r="L101"/>
  <c r="K101"/>
  <c r="I101"/>
  <c r="H101"/>
  <c r="G101"/>
  <c r="F101"/>
  <c r="D101"/>
  <c r="C101"/>
  <c r="Q100"/>
  <c r="P100"/>
  <c r="O100"/>
  <c r="N100"/>
  <c r="L100"/>
  <c r="K100"/>
  <c r="I100"/>
  <c r="H100"/>
  <c r="G100"/>
  <c r="F100"/>
  <c r="D100"/>
  <c r="C100"/>
  <c r="Q94"/>
  <c r="P94"/>
  <c r="O94"/>
  <c r="N94"/>
  <c r="L94"/>
  <c r="K94"/>
  <c r="I94"/>
  <c r="H94"/>
  <c r="G94"/>
  <c r="F94"/>
  <c r="D94"/>
  <c r="C94"/>
  <c r="Q93"/>
  <c r="P93"/>
  <c r="O93"/>
  <c r="N93"/>
  <c r="L93"/>
  <c r="K93"/>
  <c r="I93"/>
  <c r="H93"/>
  <c r="G93"/>
  <c r="F93"/>
  <c r="D93"/>
  <c r="C93"/>
  <c r="Q92"/>
  <c r="P92"/>
  <c r="O92"/>
  <c r="N92"/>
  <c r="L92"/>
  <c r="K92"/>
  <c r="I92"/>
  <c r="H92"/>
  <c r="G92"/>
  <c r="F92"/>
  <c r="D92"/>
  <c r="C92"/>
  <c r="Q91"/>
  <c r="P91"/>
  <c r="O91"/>
  <c r="N91"/>
  <c r="L91"/>
  <c r="K91"/>
  <c r="I91"/>
  <c r="H91"/>
  <c r="G91"/>
  <c r="F91"/>
  <c r="D91"/>
  <c r="C91"/>
  <c r="Q90"/>
  <c r="P90"/>
  <c r="O90"/>
  <c r="N90"/>
  <c r="L90"/>
  <c r="K90"/>
  <c r="I90"/>
  <c r="H90"/>
  <c r="G90"/>
  <c r="F90"/>
  <c r="D90"/>
  <c r="C90"/>
  <c r="Q89"/>
  <c r="P89"/>
  <c r="O89"/>
  <c r="N89"/>
  <c r="L89"/>
  <c r="K89"/>
  <c r="I89"/>
  <c r="H89"/>
  <c r="G89"/>
  <c r="F89"/>
  <c r="D89"/>
  <c r="C89"/>
  <c r="Q88"/>
  <c r="P88"/>
  <c r="O88"/>
  <c r="N88"/>
  <c r="L88"/>
  <c r="K88"/>
  <c r="I88"/>
  <c r="H88"/>
  <c r="G88"/>
  <c r="F88"/>
  <c r="D88"/>
  <c r="C88"/>
  <c r="Q87"/>
  <c r="Q95" s="1"/>
  <c r="J40" s="1"/>
  <c r="P87"/>
  <c r="O87"/>
  <c r="N87"/>
  <c r="L87"/>
  <c r="K87"/>
  <c r="I87"/>
  <c r="I95" s="1"/>
  <c r="I40" s="1"/>
  <c r="H87"/>
  <c r="G87"/>
  <c r="F87"/>
  <c r="D87"/>
  <c r="C87"/>
  <c r="Q81"/>
  <c r="P81"/>
  <c r="O81"/>
  <c r="N81"/>
  <c r="L81"/>
  <c r="K81"/>
  <c r="I81"/>
  <c r="H81"/>
  <c r="G81"/>
  <c r="F81"/>
  <c r="D81"/>
  <c r="L133" s="1"/>
  <c r="C81"/>
  <c r="K133" s="1"/>
  <c r="Q80"/>
  <c r="P80"/>
  <c r="O80"/>
  <c r="N80"/>
  <c r="L80"/>
  <c r="K80"/>
  <c r="I80"/>
  <c r="H80"/>
  <c r="G80"/>
  <c r="F80"/>
  <c r="D80"/>
  <c r="L132" s="1"/>
  <c r="C80"/>
  <c r="K132" s="1"/>
  <c r="Q79"/>
  <c r="P79"/>
  <c r="O79"/>
  <c r="N79"/>
  <c r="L79"/>
  <c r="K79"/>
  <c r="I79"/>
  <c r="H79"/>
  <c r="G79"/>
  <c r="F79"/>
  <c r="D79"/>
  <c r="L131" s="1"/>
  <c r="C79"/>
  <c r="K131" s="1"/>
  <c r="Q78"/>
  <c r="P78"/>
  <c r="O78"/>
  <c r="N78"/>
  <c r="L78"/>
  <c r="K78"/>
  <c r="I78"/>
  <c r="H78"/>
  <c r="G78"/>
  <c r="F78"/>
  <c r="D78"/>
  <c r="L130" s="1"/>
  <c r="C78"/>
  <c r="K130" s="1"/>
  <c r="Q77"/>
  <c r="P77"/>
  <c r="O77"/>
  <c r="N77"/>
  <c r="L77"/>
  <c r="K77"/>
  <c r="I77"/>
  <c r="H77"/>
  <c r="G77"/>
  <c r="F77"/>
  <c r="D77"/>
  <c r="L129" s="1"/>
  <c r="C77"/>
  <c r="K129" s="1"/>
  <c r="Q76"/>
  <c r="P76"/>
  <c r="O76"/>
  <c r="N76"/>
  <c r="L76"/>
  <c r="K76"/>
  <c r="I76"/>
  <c r="H76"/>
  <c r="G76"/>
  <c r="F76"/>
  <c r="D76"/>
  <c r="L128" s="1"/>
  <c r="C76"/>
  <c r="K128" s="1"/>
  <c r="Q75"/>
  <c r="P75"/>
  <c r="O75"/>
  <c r="N75"/>
  <c r="L75"/>
  <c r="K75"/>
  <c r="I75"/>
  <c r="H75"/>
  <c r="G75"/>
  <c r="F75"/>
  <c r="D75"/>
  <c r="L127" s="1"/>
  <c r="C75"/>
  <c r="K127" s="1"/>
  <c r="Q74"/>
  <c r="P74"/>
  <c r="O74"/>
  <c r="N74"/>
  <c r="L74"/>
  <c r="K74"/>
  <c r="I74"/>
  <c r="I82" s="1"/>
  <c r="G40" s="1"/>
  <c r="H74"/>
  <c r="G74"/>
  <c r="F74"/>
  <c r="D74"/>
  <c r="L126" s="1"/>
  <c r="C74"/>
  <c r="K126" s="1"/>
  <c r="Q68"/>
  <c r="P68"/>
  <c r="O68"/>
  <c r="N68"/>
  <c r="L68"/>
  <c r="D133" s="1"/>
  <c r="K68"/>
  <c r="C133" s="1"/>
  <c r="I68"/>
  <c r="H68"/>
  <c r="G68"/>
  <c r="F68"/>
  <c r="D68"/>
  <c r="C68"/>
  <c r="Q67"/>
  <c r="P67"/>
  <c r="O67"/>
  <c r="N67"/>
  <c r="L67"/>
  <c r="D132" s="1"/>
  <c r="K67"/>
  <c r="C132" s="1"/>
  <c r="I67"/>
  <c r="H67"/>
  <c r="G67"/>
  <c r="F67"/>
  <c r="D67"/>
  <c r="C67"/>
  <c r="Q66"/>
  <c r="P66"/>
  <c r="O66"/>
  <c r="N66"/>
  <c r="L66"/>
  <c r="D131" s="1"/>
  <c r="K66"/>
  <c r="C131" s="1"/>
  <c r="I66"/>
  <c r="H66"/>
  <c r="G66"/>
  <c r="F66"/>
  <c r="D66"/>
  <c r="C66"/>
  <c r="Q65"/>
  <c r="P65"/>
  <c r="O65"/>
  <c r="N65"/>
  <c r="L65"/>
  <c r="D130" s="1"/>
  <c r="K65"/>
  <c r="C130" s="1"/>
  <c r="I65"/>
  <c r="H65"/>
  <c r="G65"/>
  <c r="F65"/>
  <c r="D65"/>
  <c r="C65"/>
  <c r="Q64"/>
  <c r="P64"/>
  <c r="O64"/>
  <c r="N64"/>
  <c r="L64"/>
  <c r="D129" s="1"/>
  <c r="K64"/>
  <c r="C129" s="1"/>
  <c r="I64"/>
  <c r="H64"/>
  <c r="G64"/>
  <c r="F64"/>
  <c r="D64"/>
  <c r="C64"/>
  <c r="Q63"/>
  <c r="P63"/>
  <c r="O63"/>
  <c r="N63"/>
  <c r="L63"/>
  <c r="D128" s="1"/>
  <c r="K63"/>
  <c r="C128" s="1"/>
  <c r="I63"/>
  <c r="H63"/>
  <c r="G63"/>
  <c r="F63"/>
  <c r="D63"/>
  <c r="C63"/>
  <c r="Q62"/>
  <c r="P62"/>
  <c r="O62"/>
  <c r="N62"/>
  <c r="L62"/>
  <c r="D127" s="1"/>
  <c r="K62"/>
  <c r="C127" s="1"/>
  <c r="I62"/>
  <c r="H62"/>
  <c r="G62"/>
  <c r="F62"/>
  <c r="D62"/>
  <c r="C62"/>
  <c r="Q61"/>
  <c r="Q69" s="1"/>
  <c r="F40" s="1"/>
  <c r="P61"/>
  <c r="O61"/>
  <c r="N61"/>
  <c r="L61"/>
  <c r="D126" s="1"/>
  <c r="K61"/>
  <c r="C126" s="1"/>
  <c r="I61"/>
  <c r="I69" s="1"/>
  <c r="E40" s="1"/>
  <c r="H61"/>
  <c r="G61"/>
  <c r="F61"/>
  <c r="D61"/>
  <c r="C61"/>
  <c r="P51"/>
  <c r="O51"/>
  <c r="N51"/>
  <c r="M51"/>
  <c r="L51"/>
  <c r="K51"/>
  <c r="J51"/>
  <c r="I51"/>
  <c r="H51"/>
  <c r="G51"/>
  <c r="F51"/>
  <c r="E51"/>
  <c r="D51"/>
  <c r="C51"/>
  <c r="P50"/>
  <c r="O50"/>
  <c r="N50"/>
  <c r="M50"/>
  <c r="L50"/>
  <c r="K50"/>
  <c r="J50"/>
  <c r="I50"/>
  <c r="H50"/>
  <c r="G50"/>
  <c r="F50"/>
  <c r="E50"/>
  <c r="D50"/>
  <c r="C50"/>
  <c r="P49"/>
  <c r="O49"/>
  <c r="N49"/>
  <c r="M49"/>
  <c r="L49"/>
  <c r="K49"/>
  <c r="J49"/>
  <c r="I49"/>
  <c r="H49"/>
  <c r="G49"/>
  <c r="F49"/>
  <c r="E49"/>
  <c r="D49"/>
  <c r="C49"/>
  <c r="P48"/>
  <c r="O48"/>
  <c r="N48"/>
  <c r="M48"/>
  <c r="L48"/>
  <c r="K48"/>
  <c r="J48"/>
  <c r="I48"/>
  <c r="H48"/>
  <c r="G48"/>
  <c r="F48"/>
  <c r="E48"/>
  <c r="D48"/>
  <c r="C48"/>
  <c r="P47"/>
  <c r="O47"/>
  <c r="N47"/>
  <c r="M47"/>
  <c r="L47"/>
  <c r="K47"/>
  <c r="J47"/>
  <c r="I47"/>
  <c r="H47"/>
  <c r="G47"/>
  <c r="F47"/>
  <c r="E47"/>
  <c r="D47"/>
  <c r="C47"/>
  <c r="P46"/>
  <c r="O46"/>
  <c r="N46"/>
  <c r="M46"/>
  <c r="L46"/>
  <c r="K46"/>
  <c r="J46"/>
  <c r="I46"/>
  <c r="H46"/>
  <c r="G46"/>
  <c r="F46"/>
  <c r="E46"/>
  <c r="D46"/>
  <c r="C46"/>
  <c r="P45"/>
  <c r="O45"/>
  <c r="N45"/>
  <c r="M45"/>
  <c r="L45"/>
  <c r="K45"/>
  <c r="J45"/>
  <c r="I45"/>
  <c r="H45"/>
  <c r="G45"/>
  <c r="F45"/>
  <c r="E45"/>
  <c r="D45"/>
  <c r="C45"/>
  <c r="P44"/>
  <c r="P52" s="1"/>
  <c r="O44"/>
  <c r="O52" s="1"/>
  <c r="N44"/>
  <c r="N52" s="1"/>
  <c r="M44"/>
  <c r="M52" s="1"/>
  <c r="L44"/>
  <c r="K44"/>
  <c r="K52" s="1"/>
  <c r="J44"/>
  <c r="J52" s="1"/>
  <c r="I44"/>
  <c r="H44"/>
  <c r="H52" s="1"/>
  <c r="G44"/>
  <c r="G52" s="1"/>
  <c r="F44"/>
  <c r="F52" s="1"/>
  <c r="E44"/>
  <c r="E52" s="1"/>
  <c r="D44"/>
  <c r="C44"/>
  <c r="P43"/>
  <c r="P39"/>
  <c r="O39"/>
  <c r="N39"/>
  <c r="M39"/>
  <c r="L39"/>
  <c r="K39"/>
  <c r="J39"/>
  <c r="I39"/>
  <c r="H39"/>
  <c r="G39"/>
  <c r="F39"/>
  <c r="E39"/>
  <c r="D39"/>
  <c r="C39"/>
  <c r="P38"/>
  <c r="O38"/>
  <c r="N38"/>
  <c r="M38"/>
  <c r="L38"/>
  <c r="K38"/>
  <c r="J38"/>
  <c r="I38"/>
  <c r="H38"/>
  <c r="G38"/>
  <c r="F38"/>
  <c r="E38"/>
  <c r="D38"/>
  <c r="C38"/>
  <c r="P37"/>
  <c r="O37"/>
  <c r="N37"/>
  <c r="M37"/>
  <c r="L37"/>
  <c r="K37"/>
  <c r="J37"/>
  <c r="I37"/>
  <c r="H37"/>
  <c r="G37"/>
  <c r="F37"/>
  <c r="E37"/>
  <c r="D37"/>
  <c r="C37"/>
  <c r="W36"/>
  <c r="P36"/>
  <c r="O36"/>
  <c r="N36"/>
  <c r="M36"/>
  <c r="L36"/>
  <c r="K36"/>
  <c r="J36"/>
  <c r="I36"/>
  <c r="H36"/>
  <c r="G36"/>
  <c r="F36"/>
  <c r="E36"/>
  <c r="D36"/>
  <c r="C36"/>
  <c r="W35"/>
  <c r="P35"/>
  <c r="O35"/>
  <c r="N35"/>
  <c r="M35"/>
  <c r="L35"/>
  <c r="K35"/>
  <c r="J35"/>
  <c r="I35"/>
  <c r="H35"/>
  <c r="G35"/>
  <c r="F35"/>
  <c r="E35"/>
  <c r="D35"/>
  <c r="C35"/>
  <c r="W34"/>
  <c r="P34"/>
  <c r="O34"/>
  <c r="N34"/>
  <c r="M34"/>
  <c r="L34"/>
  <c r="K34"/>
  <c r="J34"/>
  <c r="I34"/>
  <c r="H34"/>
  <c r="G34"/>
  <c r="F34"/>
  <c r="E34"/>
  <c r="D34"/>
  <c r="C34"/>
  <c r="W33"/>
  <c r="P33"/>
  <c r="O33"/>
  <c r="N33"/>
  <c r="M33"/>
  <c r="L33"/>
  <c r="K33"/>
  <c r="J33"/>
  <c r="I33"/>
  <c r="H33"/>
  <c r="G33"/>
  <c r="F33"/>
  <c r="E33"/>
  <c r="D33"/>
  <c r="C33"/>
  <c r="W32"/>
  <c r="P32"/>
  <c r="O32"/>
  <c r="N32"/>
  <c r="M32"/>
  <c r="L32"/>
  <c r="K32"/>
  <c r="J32"/>
  <c r="I32"/>
  <c r="H32"/>
  <c r="G32"/>
  <c r="F32"/>
  <c r="E32"/>
  <c r="D32"/>
  <c r="C32"/>
  <c r="W31"/>
  <c r="P31"/>
  <c r="O31"/>
  <c r="O43" s="1"/>
  <c r="N31"/>
  <c r="W20" s="1"/>
  <c r="M31"/>
  <c r="M43" s="1"/>
  <c r="L31"/>
  <c r="W18" s="1"/>
  <c r="K31"/>
  <c r="K43" s="1"/>
  <c r="J31"/>
  <c r="W16" s="1"/>
  <c r="I31"/>
  <c r="I43" s="1"/>
  <c r="H31"/>
  <c r="W14" s="1"/>
  <c r="G31"/>
  <c r="G43" s="1"/>
  <c r="F31"/>
  <c r="W12" s="1"/>
  <c r="E31"/>
  <c r="E43" s="1"/>
  <c r="W30"/>
  <c r="W29"/>
  <c r="W28"/>
  <c r="W27"/>
  <c r="F27"/>
  <c r="W26"/>
  <c r="F26"/>
  <c r="W25"/>
  <c r="F25"/>
  <c r="F24"/>
  <c r="F23"/>
  <c r="W22"/>
  <c r="F22"/>
  <c r="W21"/>
  <c r="W19"/>
  <c r="W17"/>
  <c r="W15"/>
  <c r="W13"/>
  <c r="W11"/>
  <c r="C77" i="91"/>
  <c r="P77" s="1"/>
  <c r="D77"/>
  <c r="E77"/>
  <c r="F77"/>
  <c r="G77"/>
  <c r="H77"/>
  <c r="I77"/>
  <c r="J77"/>
  <c r="K77"/>
  <c r="L77"/>
  <c r="M77"/>
  <c r="N77"/>
  <c r="Q133" i="105"/>
  <c r="P133"/>
  <c r="O133"/>
  <c r="N133"/>
  <c r="I133"/>
  <c r="H133"/>
  <c r="G133"/>
  <c r="F133"/>
  <c r="Q132"/>
  <c r="P132"/>
  <c r="O132"/>
  <c r="N132"/>
  <c r="I132"/>
  <c r="H132"/>
  <c r="G132"/>
  <c r="F132"/>
  <c r="Q131"/>
  <c r="P131"/>
  <c r="O131"/>
  <c r="N131"/>
  <c r="I131"/>
  <c r="H131"/>
  <c r="G131"/>
  <c r="F131"/>
  <c r="Q130"/>
  <c r="P130"/>
  <c r="O130"/>
  <c r="N130"/>
  <c r="I130"/>
  <c r="H130"/>
  <c r="G130"/>
  <c r="F130"/>
  <c r="Q129"/>
  <c r="P129"/>
  <c r="O129"/>
  <c r="N129"/>
  <c r="I129"/>
  <c r="H129"/>
  <c r="G129"/>
  <c r="F129"/>
  <c r="Q128"/>
  <c r="P128"/>
  <c r="O128"/>
  <c r="N128"/>
  <c r="I128"/>
  <c r="H128"/>
  <c r="G128"/>
  <c r="F128"/>
  <c r="Q127"/>
  <c r="P127"/>
  <c r="O127"/>
  <c r="N127"/>
  <c r="I127"/>
  <c r="H127"/>
  <c r="G127"/>
  <c r="F127"/>
  <c r="Q126"/>
  <c r="Q134" s="1"/>
  <c r="P40" s="1"/>
  <c r="P126"/>
  <c r="O126"/>
  <c r="N126"/>
  <c r="I126"/>
  <c r="I134" s="1"/>
  <c r="O40" s="1"/>
  <c r="H126"/>
  <c r="G126"/>
  <c r="F126"/>
  <c r="Q120"/>
  <c r="P120"/>
  <c r="O120"/>
  <c r="N120"/>
  <c r="L120"/>
  <c r="K120"/>
  <c r="I120"/>
  <c r="H120"/>
  <c r="G120"/>
  <c r="F120"/>
  <c r="D120"/>
  <c r="C120"/>
  <c r="Q119"/>
  <c r="P119"/>
  <c r="O119"/>
  <c r="N119"/>
  <c r="L119"/>
  <c r="K119"/>
  <c r="I119"/>
  <c r="H119"/>
  <c r="G119"/>
  <c r="F119"/>
  <c r="D119"/>
  <c r="C119"/>
  <c r="Q118"/>
  <c r="P118"/>
  <c r="O118"/>
  <c r="N118"/>
  <c r="L118"/>
  <c r="K118"/>
  <c r="I118"/>
  <c r="H118"/>
  <c r="G118"/>
  <c r="F118"/>
  <c r="D118"/>
  <c r="C118"/>
  <c r="Q117"/>
  <c r="P117"/>
  <c r="O117"/>
  <c r="N117"/>
  <c r="L117"/>
  <c r="K117"/>
  <c r="I117"/>
  <c r="H117"/>
  <c r="G117"/>
  <c r="F117"/>
  <c r="D117"/>
  <c r="C117"/>
  <c r="Q116"/>
  <c r="P116"/>
  <c r="O116"/>
  <c r="N116"/>
  <c r="L116"/>
  <c r="K116"/>
  <c r="I116"/>
  <c r="H116"/>
  <c r="G116"/>
  <c r="F116"/>
  <c r="D116"/>
  <c r="C116"/>
  <c r="Q115"/>
  <c r="P115"/>
  <c r="O115"/>
  <c r="N115"/>
  <c r="L115"/>
  <c r="K115"/>
  <c r="I115"/>
  <c r="H115"/>
  <c r="G115"/>
  <c r="F115"/>
  <c r="D115"/>
  <c r="C115"/>
  <c r="Q114"/>
  <c r="P114"/>
  <c r="O114"/>
  <c r="N114"/>
  <c r="L114"/>
  <c r="K114"/>
  <c r="I114"/>
  <c r="H114"/>
  <c r="G114"/>
  <c r="F114"/>
  <c r="D114"/>
  <c r="C114"/>
  <c r="Q113"/>
  <c r="Q121" s="1"/>
  <c r="N40" s="1"/>
  <c r="P113"/>
  <c r="O113"/>
  <c r="N113"/>
  <c r="L113"/>
  <c r="K113"/>
  <c r="I113"/>
  <c r="H113"/>
  <c r="G113"/>
  <c r="F113"/>
  <c r="D113"/>
  <c r="C113"/>
  <c r="Q107"/>
  <c r="P107"/>
  <c r="O107"/>
  <c r="N107"/>
  <c r="L107"/>
  <c r="K107"/>
  <c r="I107"/>
  <c r="H107"/>
  <c r="G107"/>
  <c r="F107"/>
  <c r="D107"/>
  <c r="C107"/>
  <c r="Q106"/>
  <c r="P106"/>
  <c r="O106"/>
  <c r="N106"/>
  <c r="L106"/>
  <c r="K106"/>
  <c r="I106"/>
  <c r="H106"/>
  <c r="G106"/>
  <c r="F106"/>
  <c r="D106"/>
  <c r="C106"/>
  <c r="Q105"/>
  <c r="P105"/>
  <c r="O105"/>
  <c r="N105"/>
  <c r="L105"/>
  <c r="K105"/>
  <c r="I105"/>
  <c r="H105"/>
  <c r="G105"/>
  <c r="F105"/>
  <c r="D105"/>
  <c r="C105"/>
  <c r="Q104"/>
  <c r="P104"/>
  <c r="O104"/>
  <c r="N104"/>
  <c r="L104"/>
  <c r="K104"/>
  <c r="I104"/>
  <c r="H104"/>
  <c r="G104"/>
  <c r="F104"/>
  <c r="D104"/>
  <c r="C104"/>
  <c r="Q103"/>
  <c r="P103"/>
  <c r="O103"/>
  <c r="N103"/>
  <c r="L103"/>
  <c r="K103"/>
  <c r="I103"/>
  <c r="H103"/>
  <c r="G103"/>
  <c r="F103"/>
  <c r="D103"/>
  <c r="C103"/>
  <c r="Q102"/>
  <c r="P102"/>
  <c r="O102"/>
  <c r="N102"/>
  <c r="L102"/>
  <c r="K102"/>
  <c r="I102"/>
  <c r="H102"/>
  <c r="G102"/>
  <c r="F102"/>
  <c r="D102"/>
  <c r="C102"/>
  <c r="Q101"/>
  <c r="P101"/>
  <c r="O101"/>
  <c r="N101"/>
  <c r="L101"/>
  <c r="K101"/>
  <c r="I101"/>
  <c r="H101"/>
  <c r="G101"/>
  <c r="F101"/>
  <c r="D101"/>
  <c r="C101"/>
  <c r="Q100"/>
  <c r="Q108" s="1"/>
  <c r="L40" s="1"/>
  <c r="P100"/>
  <c r="O100"/>
  <c r="N100"/>
  <c r="L100"/>
  <c r="K100"/>
  <c r="I100"/>
  <c r="I108" s="1"/>
  <c r="K40" s="1"/>
  <c r="H100"/>
  <c r="G100"/>
  <c r="F100"/>
  <c r="D100"/>
  <c r="C100"/>
  <c r="Q94"/>
  <c r="P94"/>
  <c r="O94"/>
  <c r="N94"/>
  <c r="L94"/>
  <c r="K94"/>
  <c r="I94"/>
  <c r="H94"/>
  <c r="G94"/>
  <c r="F94"/>
  <c r="D94"/>
  <c r="C94"/>
  <c r="Q93"/>
  <c r="P93"/>
  <c r="O93"/>
  <c r="N93"/>
  <c r="L93"/>
  <c r="K93"/>
  <c r="I93"/>
  <c r="H93"/>
  <c r="G93"/>
  <c r="F93"/>
  <c r="D93"/>
  <c r="C93"/>
  <c r="Q92"/>
  <c r="P92"/>
  <c r="O92"/>
  <c r="N92"/>
  <c r="L92"/>
  <c r="K92"/>
  <c r="I92"/>
  <c r="H92"/>
  <c r="G92"/>
  <c r="F92"/>
  <c r="D92"/>
  <c r="C92"/>
  <c r="Q91"/>
  <c r="P91"/>
  <c r="O91"/>
  <c r="N91"/>
  <c r="L91"/>
  <c r="K91"/>
  <c r="I91"/>
  <c r="H91"/>
  <c r="G91"/>
  <c r="F91"/>
  <c r="D91"/>
  <c r="C91"/>
  <c r="Q90"/>
  <c r="P90"/>
  <c r="O90"/>
  <c r="N90"/>
  <c r="L90"/>
  <c r="K90"/>
  <c r="I90"/>
  <c r="H90"/>
  <c r="G90"/>
  <c r="F90"/>
  <c r="D90"/>
  <c r="C90"/>
  <c r="Q89"/>
  <c r="P89"/>
  <c r="O89"/>
  <c r="N89"/>
  <c r="L89"/>
  <c r="K89"/>
  <c r="I89"/>
  <c r="H89"/>
  <c r="G89"/>
  <c r="F89"/>
  <c r="D89"/>
  <c r="C89"/>
  <c r="Q88"/>
  <c r="P88"/>
  <c r="O88"/>
  <c r="N88"/>
  <c r="L88"/>
  <c r="K88"/>
  <c r="I88"/>
  <c r="H88"/>
  <c r="G88"/>
  <c r="F88"/>
  <c r="D88"/>
  <c r="C88"/>
  <c r="Q87"/>
  <c r="Q95" s="1"/>
  <c r="J40" s="1"/>
  <c r="P87"/>
  <c r="O87"/>
  <c r="N87"/>
  <c r="L87"/>
  <c r="K87"/>
  <c r="I87"/>
  <c r="I95" s="1"/>
  <c r="I40" s="1"/>
  <c r="H87"/>
  <c r="G87"/>
  <c r="F87"/>
  <c r="D87"/>
  <c r="C87"/>
  <c r="Q81"/>
  <c r="P81"/>
  <c r="O81"/>
  <c r="N81"/>
  <c r="L81"/>
  <c r="K81"/>
  <c r="I81"/>
  <c r="H81"/>
  <c r="G81"/>
  <c r="F81"/>
  <c r="D81"/>
  <c r="L133" s="1"/>
  <c r="C81"/>
  <c r="K133" s="1"/>
  <c r="Q80"/>
  <c r="P80"/>
  <c r="O80"/>
  <c r="N80"/>
  <c r="L80"/>
  <c r="K80"/>
  <c r="I80"/>
  <c r="H80"/>
  <c r="G80"/>
  <c r="F80"/>
  <c r="D80"/>
  <c r="L132" s="1"/>
  <c r="C80"/>
  <c r="K132" s="1"/>
  <c r="Q79"/>
  <c r="P79"/>
  <c r="O79"/>
  <c r="N79"/>
  <c r="L79"/>
  <c r="K79"/>
  <c r="I79"/>
  <c r="H79"/>
  <c r="G79"/>
  <c r="F79"/>
  <c r="D79"/>
  <c r="L131" s="1"/>
  <c r="C79"/>
  <c r="K131" s="1"/>
  <c r="Q78"/>
  <c r="P78"/>
  <c r="O78"/>
  <c r="N78"/>
  <c r="L78"/>
  <c r="K78"/>
  <c r="I78"/>
  <c r="H78"/>
  <c r="G78"/>
  <c r="F78"/>
  <c r="D78"/>
  <c r="L130" s="1"/>
  <c r="C78"/>
  <c r="K130" s="1"/>
  <c r="Q77"/>
  <c r="P77"/>
  <c r="O77"/>
  <c r="N77"/>
  <c r="L77"/>
  <c r="K77"/>
  <c r="I77"/>
  <c r="H77"/>
  <c r="G77"/>
  <c r="F77"/>
  <c r="D77"/>
  <c r="L129" s="1"/>
  <c r="C77"/>
  <c r="K129" s="1"/>
  <c r="Q76"/>
  <c r="P76"/>
  <c r="O76"/>
  <c r="N76"/>
  <c r="L76"/>
  <c r="K76"/>
  <c r="I76"/>
  <c r="H76"/>
  <c r="G76"/>
  <c r="F76"/>
  <c r="D76"/>
  <c r="L128" s="1"/>
  <c r="C76"/>
  <c r="K128" s="1"/>
  <c r="Q75"/>
  <c r="P75"/>
  <c r="O75"/>
  <c r="N75"/>
  <c r="L75"/>
  <c r="K75"/>
  <c r="I75"/>
  <c r="H75"/>
  <c r="G75"/>
  <c r="F75"/>
  <c r="D75"/>
  <c r="L127" s="1"/>
  <c r="C75"/>
  <c r="K127" s="1"/>
  <c r="Q74"/>
  <c r="Q82" s="1"/>
  <c r="H40" s="1"/>
  <c r="P74"/>
  <c r="O74"/>
  <c r="N74"/>
  <c r="L74"/>
  <c r="K74"/>
  <c r="I74"/>
  <c r="I82" s="1"/>
  <c r="G40" s="1"/>
  <c r="H74"/>
  <c r="G74"/>
  <c r="F74"/>
  <c r="D74"/>
  <c r="L126" s="1"/>
  <c r="C74"/>
  <c r="K126" s="1"/>
  <c r="Q68"/>
  <c r="P68"/>
  <c r="O68"/>
  <c r="N68"/>
  <c r="L68"/>
  <c r="D133" s="1"/>
  <c r="K68"/>
  <c r="C133" s="1"/>
  <c r="I68"/>
  <c r="H68"/>
  <c r="G68"/>
  <c r="F68"/>
  <c r="D68"/>
  <c r="C68"/>
  <c r="Q67"/>
  <c r="P67"/>
  <c r="O67"/>
  <c r="N67"/>
  <c r="L67"/>
  <c r="D132" s="1"/>
  <c r="K67"/>
  <c r="C132" s="1"/>
  <c r="I67"/>
  <c r="H67"/>
  <c r="G67"/>
  <c r="F67"/>
  <c r="D67"/>
  <c r="C67"/>
  <c r="Q66"/>
  <c r="P66"/>
  <c r="O66"/>
  <c r="N66"/>
  <c r="L66"/>
  <c r="D131" s="1"/>
  <c r="K66"/>
  <c r="C131" s="1"/>
  <c r="I66"/>
  <c r="H66"/>
  <c r="G66"/>
  <c r="F66"/>
  <c r="D66"/>
  <c r="C66"/>
  <c r="Q65"/>
  <c r="P65"/>
  <c r="O65"/>
  <c r="N65"/>
  <c r="L65"/>
  <c r="D130" s="1"/>
  <c r="K65"/>
  <c r="C130" s="1"/>
  <c r="I65"/>
  <c r="H65"/>
  <c r="G65"/>
  <c r="F65"/>
  <c r="D65"/>
  <c r="C65"/>
  <c r="Q64"/>
  <c r="P64"/>
  <c r="O64"/>
  <c r="N64"/>
  <c r="L64"/>
  <c r="D129" s="1"/>
  <c r="K64"/>
  <c r="C129" s="1"/>
  <c r="I64"/>
  <c r="H64"/>
  <c r="G64"/>
  <c r="F64"/>
  <c r="D64"/>
  <c r="C64"/>
  <c r="Q63"/>
  <c r="P63"/>
  <c r="O63"/>
  <c r="N63"/>
  <c r="L63"/>
  <c r="D128" s="1"/>
  <c r="K63"/>
  <c r="C128" s="1"/>
  <c r="I63"/>
  <c r="H63"/>
  <c r="G63"/>
  <c r="F63"/>
  <c r="D63"/>
  <c r="C63"/>
  <c r="Q62"/>
  <c r="P62"/>
  <c r="O62"/>
  <c r="N62"/>
  <c r="L62"/>
  <c r="D127" s="1"/>
  <c r="K62"/>
  <c r="C127" s="1"/>
  <c r="I62"/>
  <c r="H62"/>
  <c r="G62"/>
  <c r="F62"/>
  <c r="D62"/>
  <c r="C62"/>
  <c r="Q61"/>
  <c r="Q69" s="1"/>
  <c r="F40" s="1"/>
  <c r="P61"/>
  <c r="O61"/>
  <c r="N61"/>
  <c r="L61"/>
  <c r="D126" s="1"/>
  <c r="K61"/>
  <c r="C126" s="1"/>
  <c r="I61"/>
  <c r="H61"/>
  <c r="G61"/>
  <c r="F61"/>
  <c r="D61"/>
  <c r="C61"/>
  <c r="P51"/>
  <c r="O51"/>
  <c r="N51"/>
  <c r="M51"/>
  <c r="L51"/>
  <c r="K51"/>
  <c r="J51"/>
  <c r="I51"/>
  <c r="H51"/>
  <c r="G51"/>
  <c r="F51"/>
  <c r="E51"/>
  <c r="D51"/>
  <c r="C51"/>
  <c r="P50"/>
  <c r="O50"/>
  <c r="N50"/>
  <c r="M50"/>
  <c r="L50"/>
  <c r="K50"/>
  <c r="J50"/>
  <c r="I50"/>
  <c r="H50"/>
  <c r="G50"/>
  <c r="F50"/>
  <c r="E50"/>
  <c r="D50"/>
  <c r="C50"/>
  <c r="P49"/>
  <c r="O49"/>
  <c r="N49"/>
  <c r="M49"/>
  <c r="L49"/>
  <c r="K49"/>
  <c r="J49"/>
  <c r="I49"/>
  <c r="H49"/>
  <c r="G49"/>
  <c r="F49"/>
  <c r="E49"/>
  <c r="D49"/>
  <c r="C49"/>
  <c r="P48"/>
  <c r="O48"/>
  <c r="N48"/>
  <c r="M48"/>
  <c r="L48"/>
  <c r="K48"/>
  <c r="J48"/>
  <c r="I48"/>
  <c r="H48"/>
  <c r="G48"/>
  <c r="F48"/>
  <c r="E48"/>
  <c r="D48"/>
  <c r="C48"/>
  <c r="P47"/>
  <c r="O47"/>
  <c r="N47"/>
  <c r="M47"/>
  <c r="L47"/>
  <c r="K47"/>
  <c r="J47"/>
  <c r="I47"/>
  <c r="H47"/>
  <c r="G47"/>
  <c r="F47"/>
  <c r="E47"/>
  <c r="D47"/>
  <c r="C47"/>
  <c r="P46"/>
  <c r="O46"/>
  <c r="N46"/>
  <c r="M46"/>
  <c r="L46"/>
  <c r="K46"/>
  <c r="J46"/>
  <c r="I46"/>
  <c r="H46"/>
  <c r="G46"/>
  <c r="F46"/>
  <c r="E46"/>
  <c r="D46"/>
  <c r="C46"/>
  <c r="P45"/>
  <c r="O45"/>
  <c r="N45"/>
  <c r="M45"/>
  <c r="L45"/>
  <c r="K45"/>
  <c r="J45"/>
  <c r="I45"/>
  <c r="H45"/>
  <c r="G45"/>
  <c r="F45"/>
  <c r="E45"/>
  <c r="D45"/>
  <c r="C45"/>
  <c r="P44"/>
  <c r="P52" s="1"/>
  <c r="O44"/>
  <c r="O52" s="1"/>
  <c r="N44"/>
  <c r="N52" s="1"/>
  <c r="M44"/>
  <c r="M52" s="1"/>
  <c r="L44"/>
  <c r="L52" s="1"/>
  <c r="K44"/>
  <c r="K52" s="1"/>
  <c r="J44"/>
  <c r="J52" s="1"/>
  <c r="I44"/>
  <c r="I52" s="1"/>
  <c r="H44"/>
  <c r="H52" s="1"/>
  <c r="G44"/>
  <c r="G52" s="1"/>
  <c r="F44"/>
  <c r="F52" s="1"/>
  <c r="E44"/>
  <c r="D44"/>
  <c r="C44"/>
  <c r="P43"/>
  <c r="P39"/>
  <c r="O39"/>
  <c r="N39"/>
  <c r="M39"/>
  <c r="L39"/>
  <c r="K39"/>
  <c r="J39"/>
  <c r="I39"/>
  <c r="H39"/>
  <c r="G39"/>
  <c r="F39"/>
  <c r="E39"/>
  <c r="D39"/>
  <c r="C39"/>
  <c r="P38"/>
  <c r="O38"/>
  <c r="N38"/>
  <c r="M38"/>
  <c r="L38"/>
  <c r="K38"/>
  <c r="J38"/>
  <c r="I38"/>
  <c r="H38"/>
  <c r="G38"/>
  <c r="F38"/>
  <c r="E38"/>
  <c r="D38"/>
  <c r="C38"/>
  <c r="P37"/>
  <c r="O37"/>
  <c r="N37"/>
  <c r="M37"/>
  <c r="L37"/>
  <c r="K37"/>
  <c r="J37"/>
  <c r="I37"/>
  <c r="H37"/>
  <c r="G37"/>
  <c r="F37"/>
  <c r="E37"/>
  <c r="D37"/>
  <c r="C37"/>
  <c r="W36"/>
  <c r="P36"/>
  <c r="O36"/>
  <c r="N36"/>
  <c r="M36"/>
  <c r="L36"/>
  <c r="K36"/>
  <c r="J36"/>
  <c r="I36"/>
  <c r="H36"/>
  <c r="G36"/>
  <c r="F36"/>
  <c r="E36"/>
  <c r="D36"/>
  <c r="C36"/>
  <c r="W35"/>
  <c r="P35"/>
  <c r="O35"/>
  <c r="N35"/>
  <c r="M35"/>
  <c r="L35"/>
  <c r="K35"/>
  <c r="J35"/>
  <c r="I35"/>
  <c r="H35"/>
  <c r="G35"/>
  <c r="F35"/>
  <c r="E35"/>
  <c r="D35"/>
  <c r="C35"/>
  <c r="W34"/>
  <c r="P34"/>
  <c r="O34"/>
  <c r="N34"/>
  <c r="M34"/>
  <c r="L34"/>
  <c r="K34"/>
  <c r="J34"/>
  <c r="I34"/>
  <c r="H34"/>
  <c r="G34"/>
  <c r="F34"/>
  <c r="E34"/>
  <c r="D34"/>
  <c r="C34"/>
  <c r="W33"/>
  <c r="P33"/>
  <c r="O33"/>
  <c r="N33"/>
  <c r="M33"/>
  <c r="L33"/>
  <c r="K33"/>
  <c r="J33"/>
  <c r="I33"/>
  <c r="H33"/>
  <c r="G33"/>
  <c r="F33"/>
  <c r="E33"/>
  <c r="D33"/>
  <c r="C33"/>
  <c r="W32"/>
  <c r="P32"/>
  <c r="O32"/>
  <c r="N32"/>
  <c r="M32"/>
  <c r="L32"/>
  <c r="K32"/>
  <c r="J32"/>
  <c r="I32"/>
  <c r="H32"/>
  <c r="G32"/>
  <c r="F32"/>
  <c r="E32"/>
  <c r="D32"/>
  <c r="C32"/>
  <c r="W31"/>
  <c r="P31"/>
  <c r="O31"/>
  <c r="O43" s="1"/>
  <c r="N31"/>
  <c r="W20" s="1"/>
  <c r="M31"/>
  <c r="M43" s="1"/>
  <c r="L31"/>
  <c r="W18" s="1"/>
  <c r="K31"/>
  <c r="K43" s="1"/>
  <c r="J31"/>
  <c r="W16" s="1"/>
  <c r="I31"/>
  <c r="I43" s="1"/>
  <c r="H31"/>
  <c r="W14" s="1"/>
  <c r="G31"/>
  <c r="G43" s="1"/>
  <c r="F31"/>
  <c r="W12" s="1"/>
  <c r="E31"/>
  <c r="E43" s="1"/>
  <c r="W30"/>
  <c r="W29"/>
  <c r="W28"/>
  <c r="W27"/>
  <c r="F27"/>
  <c r="W26"/>
  <c r="F26"/>
  <c r="W25"/>
  <c r="F25"/>
  <c r="F24"/>
  <c r="F23"/>
  <c r="W22"/>
  <c r="F22"/>
  <c r="W21"/>
  <c r="W19"/>
  <c r="W17"/>
  <c r="W15"/>
  <c r="W13"/>
  <c r="W11"/>
  <c r="Q133" i="104"/>
  <c r="P133"/>
  <c r="O133"/>
  <c r="N133"/>
  <c r="I133"/>
  <c r="H133"/>
  <c r="G133"/>
  <c r="F133"/>
  <c r="Q132"/>
  <c r="P132"/>
  <c r="O132"/>
  <c r="N132"/>
  <c r="I132"/>
  <c r="H132"/>
  <c r="G132"/>
  <c r="F132"/>
  <c r="Q131"/>
  <c r="P131"/>
  <c r="O131"/>
  <c r="N131"/>
  <c r="I131"/>
  <c r="H131"/>
  <c r="G131"/>
  <c r="F131"/>
  <c r="Q130"/>
  <c r="P130"/>
  <c r="O130"/>
  <c r="N130"/>
  <c r="I130"/>
  <c r="H130"/>
  <c r="G130"/>
  <c r="F130"/>
  <c r="Q129"/>
  <c r="P129"/>
  <c r="O129"/>
  <c r="N129"/>
  <c r="I129"/>
  <c r="H129"/>
  <c r="G129"/>
  <c r="F129"/>
  <c r="Q128"/>
  <c r="P128"/>
  <c r="O128"/>
  <c r="N128"/>
  <c r="I128"/>
  <c r="H128"/>
  <c r="G128"/>
  <c r="F128"/>
  <c r="Q127"/>
  <c r="P127"/>
  <c r="O127"/>
  <c r="N127"/>
  <c r="I127"/>
  <c r="H127"/>
  <c r="G127"/>
  <c r="F127"/>
  <c r="Q126"/>
  <c r="Q134" s="1"/>
  <c r="P40" s="1"/>
  <c r="P126"/>
  <c r="O126"/>
  <c r="N126"/>
  <c r="I126"/>
  <c r="I134" s="1"/>
  <c r="O40" s="1"/>
  <c r="H126"/>
  <c r="G126"/>
  <c r="F126"/>
  <c r="Q120"/>
  <c r="P120"/>
  <c r="O120"/>
  <c r="N120"/>
  <c r="L120"/>
  <c r="K120"/>
  <c r="I120"/>
  <c r="H120"/>
  <c r="G120"/>
  <c r="F120"/>
  <c r="D120"/>
  <c r="C120"/>
  <c r="Q119"/>
  <c r="P119"/>
  <c r="O119"/>
  <c r="N119"/>
  <c r="L119"/>
  <c r="K119"/>
  <c r="I119"/>
  <c r="H119"/>
  <c r="G119"/>
  <c r="F119"/>
  <c r="D119"/>
  <c r="C119"/>
  <c r="Q118"/>
  <c r="P118"/>
  <c r="O118"/>
  <c r="N118"/>
  <c r="L118"/>
  <c r="K118"/>
  <c r="I118"/>
  <c r="H118"/>
  <c r="G118"/>
  <c r="F118"/>
  <c r="D118"/>
  <c r="C118"/>
  <c r="Q117"/>
  <c r="P117"/>
  <c r="O117"/>
  <c r="N117"/>
  <c r="L117"/>
  <c r="K117"/>
  <c r="I117"/>
  <c r="H117"/>
  <c r="G117"/>
  <c r="F117"/>
  <c r="D117"/>
  <c r="C117"/>
  <c r="Q116"/>
  <c r="P116"/>
  <c r="O116"/>
  <c r="N116"/>
  <c r="L116"/>
  <c r="K116"/>
  <c r="I116"/>
  <c r="H116"/>
  <c r="G116"/>
  <c r="F116"/>
  <c r="D116"/>
  <c r="C116"/>
  <c r="Q115"/>
  <c r="P115"/>
  <c r="O115"/>
  <c r="N115"/>
  <c r="L115"/>
  <c r="K115"/>
  <c r="I115"/>
  <c r="H115"/>
  <c r="G115"/>
  <c r="F115"/>
  <c r="D115"/>
  <c r="C115"/>
  <c r="Q114"/>
  <c r="P114"/>
  <c r="O114"/>
  <c r="N114"/>
  <c r="L114"/>
  <c r="K114"/>
  <c r="I114"/>
  <c r="H114"/>
  <c r="G114"/>
  <c r="F114"/>
  <c r="D114"/>
  <c r="C114"/>
  <c r="Q113"/>
  <c r="Q121" s="1"/>
  <c r="N40" s="1"/>
  <c r="P113"/>
  <c r="O113"/>
  <c r="N113"/>
  <c r="L113"/>
  <c r="K113"/>
  <c r="I113"/>
  <c r="I121" s="1"/>
  <c r="M40" s="1"/>
  <c r="H113"/>
  <c r="G113"/>
  <c r="F113"/>
  <c r="D113"/>
  <c r="C113"/>
  <c r="Q107"/>
  <c r="P107"/>
  <c r="O107"/>
  <c r="N107"/>
  <c r="L107"/>
  <c r="K107"/>
  <c r="I107"/>
  <c r="H107"/>
  <c r="G107"/>
  <c r="F107"/>
  <c r="D107"/>
  <c r="C107"/>
  <c r="Q106"/>
  <c r="P106"/>
  <c r="O106"/>
  <c r="N106"/>
  <c r="L106"/>
  <c r="K106"/>
  <c r="I106"/>
  <c r="H106"/>
  <c r="G106"/>
  <c r="F106"/>
  <c r="D106"/>
  <c r="C106"/>
  <c r="Q105"/>
  <c r="P105"/>
  <c r="O105"/>
  <c r="N105"/>
  <c r="L105"/>
  <c r="K105"/>
  <c r="I105"/>
  <c r="H105"/>
  <c r="G105"/>
  <c r="F105"/>
  <c r="D105"/>
  <c r="C105"/>
  <c r="Q104"/>
  <c r="P104"/>
  <c r="O104"/>
  <c r="N104"/>
  <c r="L104"/>
  <c r="K104"/>
  <c r="I104"/>
  <c r="H104"/>
  <c r="G104"/>
  <c r="F104"/>
  <c r="D104"/>
  <c r="C104"/>
  <c r="Q103"/>
  <c r="P103"/>
  <c r="O103"/>
  <c r="N103"/>
  <c r="L103"/>
  <c r="K103"/>
  <c r="I103"/>
  <c r="H103"/>
  <c r="G103"/>
  <c r="F103"/>
  <c r="D103"/>
  <c r="C103"/>
  <c r="Q102"/>
  <c r="P102"/>
  <c r="O102"/>
  <c r="N102"/>
  <c r="L102"/>
  <c r="K102"/>
  <c r="I102"/>
  <c r="H102"/>
  <c r="G102"/>
  <c r="F102"/>
  <c r="D102"/>
  <c r="C102"/>
  <c r="Q101"/>
  <c r="P101"/>
  <c r="O101"/>
  <c r="N101"/>
  <c r="L101"/>
  <c r="K101"/>
  <c r="I101"/>
  <c r="H101"/>
  <c r="G101"/>
  <c r="F101"/>
  <c r="D101"/>
  <c r="C101"/>
  <c r="Q100"/>
  <c r="Q108" s="1"/>
  <c r="L40" s="1"/>
  <c r="P100"/>
  <c r="O100"/>
  <c r="N100"/>
  <c r="L100"/>
  <c r="K100"/>
  <c r="I100"/>
  <c r="I108" s="1"/>
  <c r="K40" s="1"/>
  <c r="H100"/>
  <c r="G100"/>
  <c r="F100"/>
  <c r="D100"/>
  <c r="C100"/>
  <c r="Q94"/>
  <c r="P94"/>
  <c r="O94"/>
  <c r="N94"/>
  <c r="L94"/>
  <c r="K94"/>
  <c r="I94"/>
  <c r="H94"/>
  <c r="G94"/>
  <c r="F94"/>
  <c r="D94"/>
  <c r="C94"/>
  <c r="Q93"/>
  <c r="P93"/>
  <c r="O93"/>
  <c r="N93"/>
  <c r="L93"/>
  <c r="K93"/>
  <c r="I93"/>
  <c r="H93"/>
  <c r="G93"/>
  <c r="F93"/>
  <c r="D93"/>
  <c r="C93"/>
  <c r="Q92"/>
  <c r="P92"/>
  <c r="O92"/>
  <c r="N92"/>
  <c r="L92"/>
  <c r="K92"/>
  <c r="I92"/>
  <c r="H92"/>
  <c r="G92"/>
  <c r="F92"/>
  <c r="D92"/>
  <c r="C92"/>
  <c r="Q91"/>
  <c r="P91"/>
  <c r="O91"/>
  <c r="N91"/>
  <c r="L91"/>
  <c r="K91"/>
  <c r="I91"/>
  <c r="H91"/>
  <c r="G91"/>
  <c r="F91"/>
  <c r="D91"/>
  <c r="C91"/>
  <c r="Q90"/>
  <c r="P90"/>
  <c r="O90"/>
  <c r="N90"/>
  <c r="L90"/>
  <c r="K90"/>
  <c r="I90"/>
  <c r="H90"/>
  <c r="G90"/>
  <c r="F90"/>
  <c r="D90"/>
  <c r="C90"/>
  <c r="Q89"/>
  <c r="P89"/>
  <c r="O89"/>
  <c r="N89"/>
  <c r="L89"/>
  <c r="K89"/>
  <c r="I89"/>
  <c r="H89"/>
  <c r="G89"/>
  <c r="F89"/>
  <c r="D89"/>
  <c r="C89"/>
  <c r="Q88"/>
  <c r="P88"/>
  <c r="O88"/>
  <c r="N88"/>
  <c r="L88"/>
  <c r="K88"/>
  <c r="I88"/>
  <c r="H88"/>
  <c r="G88"/>
  <c r="F88"/>
  <c r="D88"/>
  <c r="C88"/>
  <c r="Q87"/>
  <c r="Q95" s="1"/>
  <c r="J40" s="1"/>
  <c r="P87"/>
  <c r="O87"/>
  <c r="N87"/>
  <c r="L87"/>
  <c r="K87"/>
  <c r="I87"/>
  <c r="I95" s="1"/>
  <c r="I40" s="1"/>
  <c r="H87"/>
  <c r="G87"/>
  <c r="F87"/>
  <c r="D87"/>
  <c r="C87"/>
  <c r="Q81"/>
  <c r="P81"/>
  <c r="O81"/>
  <c r="N81"/>
  <c r="L81"/>
  <c r="K81"/>
  <c r="I81"/>
  <c r="H81"/>
  <c r="G81"/>
  <c r="F81"/>
  <c r="D81"/>
  <c r="L133" s="1"/>
  <c r="C81"/>
  <c r="K133" s="1"/>
  <c r="Q80"/>
  <c r="P80"/>
  <c r="O80"/>
  <c r="N80"/>
  <c r="L80"/>
  <c r="K80"/>
  <c r="I80"/>
  <c r="H80"/>
  <c r="G80"/>
  <c r="F80"/>
  <c r="D80"/>
  <c r="L132" s="1"/>
  <c r="C80"/>
  <c r="K132" s="1"/>
  <c r="Q79"/>
  <c r="P79"/>
  <c r="O79"/>
  <c r="N79"/>
  <c r="L79"/>
  <c r="K79"/>
  <c r="I79"/>
  <c r="H79"/>
  <c r="G79"/>
  <c r="F79"/>
  <c r="D79"/>
  <c r="L131" s="1"/>
  <c r="C79"/>
  <c r="K131" s="1"/>
  <c r="Q78"/>
  <c r="P78"/>
  <c r="O78"/>
  <c r="N78"/>
  <c r="L78"/>
  <c r="K78"/>
  <c r="I78"/>
  <c r="H78"/>
  <c r="G78"/>
  <c r="F78"/>
  <c r="D78"/>
  <c r="L130" s="1"/>
  <c r="C78"/>
  <c r="K130" s="1"/>
  <c r="Q77"/>
  <c r="P77"/>
  <c r="O77"/>
  <c r="N77"/>
  <c r="L77"/>
  <c r="K77"/>
  <c r="I77"/>
  <c r="H77"/>
  <c r="G77"/>
  <c r="F77"/>
  <c r="D77"/>
  <c r="L129" s="1"/>
  <c r="C77"/>
  <c r="K129" s="1"/>
  <c r="Q76"/>
  <c r="P76"/>
  <c r="O76"/>
  <c r="N76"/>
  <c r="L76"/>
  <c r="K76"/>
  <c r="I76"/>
  <c r="H76"/>
  <c r="G76"/>
  <c r="F76"/>
  <c r="D76"/>
  <c r="L128" s="1"/>
  <c r="C76"/>
  <c r="K128" s="1"/>
  <c r="Q75"/>
  <c r="P75"/>
  <c r="O75"/>
  <c r="N75"/>
  <c r="L75"/>
  <c r="K75"/>
  <c r="I75"/>
  <c r="H75"/>
  <c r="G75"/>
  <c r="F75"/>
  <c r="D75"/>
  <c r="L127" s="1"/>
  <c r="C75"/>
  <c r="K127" s="1"/>
  <c r="Q74"/>
  <c r="Q82" s="1"/>
  <c r="H40" s="1"/>
  <c r="P74"/>
  <c r="O74"/>
  <c r="N74"/>
  <c r="L74"/>
  <c r="K74"/>
  <c r="I74"/>
  <c r="H74"/>
  <c r="G74"/>
  <c r="F74"/>
  <c r="D74"/>
  <c r="L126" s="1"/>
  <c r="C74"/>
  <c r="K126" s="1"/>
  <c r="Q68"/>
  <c r="P68"/>
  <c r="O68"/>
  <c r="N68"/>
  <c r="L68"/>
  <c r="D133" s="1"/>
  <c r="K68"/>
  <c r="C133" s="1"/>
  <c r="I68"/>
  <c r="H68"/>
  <c r="G68"/>
  <c r="F68"/>
  <c r="D68"/>
  <c r="C68"/>
  <c r="Q67"/>
  <c r="P67"/>
  <c r="O67"/>
  <c r="N67"/>
  <c r="L67"/>
  <c r="D132" s="1"/>
  <c r="K67"/>
  <c r="C132" s="1"/>
  <c r="I67"/>
  <c r="H67"/>
  <c r="G67"/>
  <c r="F67"/>
  <c r="D67"/>
  <c r="C67"/>
  <c r="Q66"/>
  <c r="P66"/>
  <c r="O66"/>
  <c r="N66"/>
  <c r="L66"/>
  <c r="D131" s="1"/>
  <c r="K66"/>
  <c r="C131" s="1"/>
  <c r="I66"/>
  <c r="H66"/>
  <c r="G66"/>
  <c r="F66"/>
  <c r="D66"/>
  <c r="C66"/>
  <c r="Q65"/>
  <c r="P65"/>
  <c r="O65"/>
  <c r="N65"/>
  <c r="L65"/>
  <c r="D130" s="1"/>
  <c r="K65"/>
  <c r="C130" s="1"/>
  <c r="I65"/>
  <c r="H65"/>
  <c r="G65"/>
  <c r="F65"/>
  <c r="D65"/>
  <c r="C65"/>
  <c r="Q64"/>
  <c r="P64"/>
  <c r="O64"/>
  <c r="N64"/>
  <c r="L64"/>
  <c r="D129" s="1"/>
  <c r="K64"/>
  <c r="C129" s="1"/>
  <c r="I64"/>
  <c r="H64"/>
  <c r="G64"/>
  <c r="F64"/>
  <c r="D64"/>
  <c r="C64"/>
  <c r="Q63"/>
  <c r="P63"/>
  <c r="O63"/>
  <c r="N63"/>
  <c r="L63"/>
  <c r="D128" s="1"/>
  <c r="K63"/>
  <c r="C128" s="1"/>
  <c r="I63"/>
  <c r="H63"/>
  <c r="G63"/>
  <c r="F63"/>
  <c r="D63"/>
  <c r="C63"/>
  <c r="Q62"/>
  <c r="P62"/>
  <c r="O62"/>
  <c r="N62"/>
  <c r="L62"/>
  <c r="D127" s="1"/>
  <c r="K62"/>
  <c r="C127" s="1"/>
  <c r="I62"/>
  <c r="H62"/>
  <c r="G62"/>
  <c r="F62"/>
  <c r="D62"/>
  <c r="C62"/>
  <c r="Q61"/>
  <c r="P61"/>
  <c r="O61"/>
  <c r="N61"/>
  <c r="L61"/>
  <c r="D126" s="1"/>
  <c r="K61"/>
  <c r="C126" s="1"/>
  <c r="I61"/>
  <c r="I69" s="1"/>
  <c r="E40" s="1"/>
  <c r="H61"/>
  <c r="G61"/>
  <c r="F61"/>
  <c r="D61"/>
  <c r="C61"/>
  <c r="P51"/>
  <c r="O51"/>
  <c r="N51"/>
  <c r="M51"/>
  <c r="L51"/>
  <c r="K51"/>
  <c r="J51"/>
  <c r="I51"/>
  <c r="H51"/>
  <c r="G51"/>
  <c r="F51"/>
  <c r="E51"/>
  <c r="D51"/>
  <c r="C51"/>
  <c r="P50"/>
  <c r="O50"/>
  <c r="N50"/>
  <c r="M50"/>
  <c r="L50"/>
  <c r="K50"/>
  <c r="J50"/>
  <c r="I50"/>
  <c r="H50"/>
  <c r="G50"/>
  <c r="F50"/>
  <c r="E50"/>
  <c r="D50"/>
  <c r="C50"/>
  <c r="P49"/>
  <c r="O49"/>
  <c r="N49"/>
  <c r="M49"/>
  <c r="L49"/>
  <c r="K49"/>
  <c r="J49"/>
  <c r="I49"/>
  <c r="H49"/>
  <c r="G49"/>
  <c r="F49"/>
  <c r="E49"/>
  <c r="D49"/>
  <c r="C49"/>
  <c r="P48"/>
  <c r="O48"/>
  <c r="N48"/>
  <c r="M48"/>
  <c r="L48"/>
  <c r="K48"/>
  <c r="J48"/>
  <c r="I48"/>
  <c r="H48"/>
  <c r="G48"/>
  <c r="F48"/>
  <c r="E48"/>
  <c r="D48"/>
  <c r="C48"/>
  <c r="P47"/>
  <c r="O47"/>
  <c r="N47"/>
  <c r="M47"/>
  <c r="L47"/>
  <c r="K47"/>
  <c r="J47"/>
  <c r="I47"/>
  <c r="H47"/>
  <c r="G47"/>
  <c r="F47"/>
  <c r="E47"/>
  <c r="D47"/>
  <c r="C47"/>
  <c r="P46"/>
  <c r="O46"/>
  <c r="N46"/>
  <c r="M46"/>
  <c r="L46"/>
  <c r="K46"/>
  <c r="J46"/>
  <c r="I46"/>
  <c r="H46"/>
  <c r="G46"/>
  <c r="F46"/>
  <c r="E46"/>
  <c r="D46"/>
  <c r="C46"/>
  <c r="P45"/>
  <c r="O45"/>
  <c r="N45"/>
  <c r="M45"/>
  <c r="L45"/>
  <c r="K45"/>
  <c r="J45"/>
  <c r="I45"/>
  <c r="H45"/>
  <c r="G45"/>
  <c r="F45"/>
  <c r="E45"/>
  <c r="D45"/>
  <c r="C45"/>
  <c r="P44"/>
  <c r="P52" s="1"/>
  <c r="O44"/>
  <c r="O52" s="1"/>
  <c r="N44"/>
  <c r="N52" s="1"/>
  <c r="M44"/>
  <c r="M52" s="1"/>
  <c r="L44"/>
  <c r="L52" s="1"/>
  <c r="K44"/>
  <c r="K52" s="1"/>
  <c r="J44"/>
  <c r="J52" s="1"/>
  <c r="I44"/>
  <c r="I52" s="1"/>
  <c r="H44"/>
  <c r="H52" s="1"/>
  <c r="G44"/>
  <c r="G52" s="1"/>
  <c r="F44"/>
  <c r="F52" s="1"/>
  <c r="E44"/>
  <c r="E52" s="1"/>
  <c r="D44"/>
  <c r="C44"/>
  <c r="P43"/>
  <c r="P39"/>
  <c r="O39"/>
  <c r="N39"/>
  <c r="M39"/>
  <c r="L39"/>
  <c r="K39"/>
  <c r="J39"/>
  <c r="I39"/>
  <c r="H39"/>
  <c r="G39"/>
  <c r="F39"/>
  <c r="E39"/>
  <c r="D39"/>
  <c r="C39"/>
  <c r="P38"/>
  <c r="O38"/>
  <c r="N38"/>
  <c r="M38"/>
  <c r="L38"/>
  <c r="K38"/>
  <c r="J38"/>
  <c r="I38"/>
  <c r="H38"/>
  <c r="G38"/>
  <c r="F38"/>
  <c r="E38"/>
  <c r="D38"/>
  <c r="C38"/>
  <c r="P37"/>
  <c r="O37"/>
  <c r="N37"/>
  <c r="M37"/>
  <c r="L37"/>
  <c r="K37"/>
  <c r="J37"/>
  <c r="I37"/>
  <c r="H37"/>
  <c r="G37"/>
  <c r="F37"/>
  <c r="E37"/>
  <c r="D37"/>
  <c r="C37"/>
  <c r="W36"/>
  <c r="P36"/>
  <c r="O36"/>
  <c r="N36"/>
  <c r="M36"/>
  <c r="L36"/>
  <c r="K36"/>
  <c r="J36"/>
  <c r="I36"/>
  <c r="H36"/>
  <c r="G36"/>
  <c r="F36"/>
  <c r="E36"/>
  <c r="D36"/>
  <c r="C36"/>
  <c r="W35"/>
  <c r="P35"/>
  <c r="O35"/>
  <c r="N35"/>
  <c r="M35"/>
  <c r="L35"/>
  <c r="K35"/>
  <c r="J35"/>
  <c r="I35"/>
  <c r="H35"/>
  <c r="G35"/>
  <c r="F35"/>
  <c r="E35"/>
  <c r="D35"/>
  <c r="C35"/>
  <c r="W34"/>
  <c r="P34"/>
  <c r="O34"/>
  <c r="N34"/>
  <c r="M34"/>
  <c r="L34"/>
  <c r="K34"/>
  <c r="J34"/>
  <c r="I34"/>
  <c r="H34"/>
  <c r="G34"/>
  <c r="F34"/>
  <c r="E34"/>
  <c r="D34"/>
  <c r="C34"/>
  <c r="W33"/>
  <c r="P33"/>
  <c r="O33"/>
  <c r="N33"/>
  <c r="M33"/>
  <c r="L33"/>
  <c r="K33"/>
  <c r="J33"/>
  <c r="I33"/>
  <c r="H33"/>
  <c r="G33"/>
  <c r="F33"/>
  <c r="E33"/>
  <c r="D33"/>
  <c r="C33"/>
  <c r="W32"/>
  <c r="P32"/>
  <c r="O32"/>
  <c r="N32"/>
  <c r="M32"/>
  <c r="L32"/>
  <c r="K32"/>
  <c r="J32"/>
  <c r="I32"/>
  <c r="H32"/>
  <c r="G32"/>
  <c r="F32"/>
  <c r="E32"/>
  <c r="D32"/>
  <c r="C32"/>
  <c r="W31"/>
  <c r="P31"/>
  <c r="O31"/>
  <c r="O43" s="1"/>
  <c r="N31"/>
  <c r="W20" s="1"/>
  <c r="M31"/>
  <c r="M43" s="1"/>
  <c r="L31"/>
  <c r="W18" s="1"/>
  <c r="K31"/>
  <c r="K43" s="1"/>
  <c r="J31"/>
  <c r="W16" s="1"/>
  <c r="I31"/>
  <c r="I43" s="1"/>
  <c r="H31"/>
  <c r="W14" s="1"/>
  <c r="G31"/>
  <c r="G43" s="1"/>
  <c r="F31"/>
  <c r="W12" s="1"/>
  <c r="E31"/>
  <c r="E43" s="1"/>
  <c r="W30"/>
  <c r="W29"/>
  <c r="W28"/>
  <c r="W27"/>
  <c r="F27"/>
  <c r="W26"/>
  <c r="F26"/>
  <c r="W25"/>
  <c r="F25"/>
  <c r="F24"/>
  <c r="F23"/>
  <c r="W22"/>
  <c r="F22"/>
  <c r="W21"/>
  <c r="W19"/>
  <c r="W17"/>
  <c r="W15"/>
  <c r="W13"/>
  <c r="W11"/>
  <c r="Q133" i="103"/>
  <c r="P133"/>
  <c r="O133"/>
  <c r="N133"/>
  <c r="I133"/>
  <c r="H133"/>
  <c r="G133"/>
  <c r="F133"/>
  <c r="Q132"/>
  <c r="P132"/>
  <c r="O132"/>
  <c r="N132"/>
  <c r="I132"/>
  <c r="H132"/>
  <c r="G132"/>
  <c r="F132"/>
  <c r="Q131"/>
  <c r="P131"/>
  <c r="O131"/>
  <c r="N131"/>
  <c r="I131"/>
  <c r="H131"/>
  <c r="G131"/>
  <c r="F131"/>
  <c r="Q130"/>
  <c r="P130"/>
  <c r="O130"/>
  <c r="N130"/>
  <c r="I130"/>
  <c r="H130"/>
  <c r="G130"/>
  <c r="F130"/>
  <c r="Q129"/>
  <c r="P129"/>
  <c r="O129"/>
  <c r="N129"/>
  <c r="I129"/>
  <c r="H129"/>
  <c r="G129"/>
  <c r="F129"/>
  <c r="Q128"/>
  <c r="P128"/>
  <c r="O128"/>
  <c r="N128"/>
  <c r="I128"/>
  <c r="H128"/>
  <c r="G128"/>
  <c r="F128"/>
  <c r="Q127"/>
  <c r="P127"/>
  <c r="O127"/>
  <c r="N127"/>
  <c r="I127"/>
  <c r="H127"/>
  <c r="G127"/>
  <c r="F127"/>
  <c r="Q126"/>
  <c r="Q134" s="1"/>
  <c r="P40" s="1"/>
  <c r="P126"/>
  <c r="O126"/>
  <c r="N126"/>
  <c r="I126"/>
  <c r="I134" s="1"/>
  <c r="O40" s="1"/>
  <c r="H126"/>
  <c r="G126"/>
  <c r="F126"/>
  <c r="Q120"/>
  <c r="P120"/>
  <c r="O120"/>
  <c r="N120"/>
  <c r="L120"/>
  <c r="K120"/>
  <c r="I120"/>
  <c r="H120"/>
  <c r="G120"/>
  <c r="F120"/>
  <c r="D120"/>
  <c r="C120"/>
  <c r="Q119"/>
  <c r="P119"/>
  <c r="O119"/>
  <c r="N119"/>
  <c r="L119"/>
  <c r="K119"/>
  <c r="I119"/>
  <c r="H119"/>
  <c r="G119"/>
  <c r="F119"/>
  <c r="D119"/>
  <c r="C119"/>
  <c r="Q118"/>
  <c r="P118"/>
  <c r="O118"/>
  <c r="N118"/>
  <c r="L118"/>
  <c r="K118"/>
  <c r="I118"/>
  <c r="H118"/>
  <c r="G118"/>
  <c r="F118"/>
  <c r="D118"/>
  <c r="C118"/>
  <c r="Q117"/>
  <c r="P117"/>
  <c r="O117"/>
  <c r="N117"/>
  <c r="L117"/>
  <c r="K117"/>
  <c r="I117"/>
  <c r="H117"/>
  <c r="G117"/>
  <c r="F117"/>
  <c r="D117"/>
  <c r="C117"/>
  <c r="Q116"/>
  <c r="P116"/>
  <c r="O116"/>
  <c r="N116"/>
  <c r="L116"/>
  <c r="K116"/>
  <c r="I116"/>
  <c r="H116"/>
  <c r="G116"/>
  <c r="F116"/>
  <c r="D116"/>
  <c r="C116"/>
  <c r="Q115"/>
  <c r="P115"/>
  <c r="O115"/>
  <c r="N115"/>
  <c r="L115"/>
  <c r="K115"/>
  <c r="I115"/>
  <c r="H115"/>
  <c r="G115"/>
  <c r="F115"/>
  <c r="D115"/>
  <c r="C115"/>
  <c r="Q114"/>
  <c r="P114"/>
  <c r="O114"/>
  <c r="N114"/>
  <c r="L114"/>
  <c r="K114"/>
  <c r="I114"/>
  <c r="H114"/>
  <c r="G114"/>
  <c r="F114"/>
  <c r="D114"/>
  <c r="C114"/>
  <c r="Q113"/>
  <c r="Q121" s="1"/>
  <c r="N40" s="1"/>
  <c r="P113"/>
  <c r="O113"/>
  <c r="N113"/>
  <c r="L113"/>
  <c r="K113"/>
  <c r="I113"/>
  <c r="I121" s="1"/>
  <c r="M40" s="1"/>
  <c r="H113"/>
  <c r="G113"/>
  <c r="F113"/>
  <c r="D113"/>
  <c r="C113"/>
  <c r="Q107"/>
  <c r="P107"/>
  <c r="O107"/>
  <c r="N107"/>
  <c r="L107"/>
  <c r="K107"/>
  <c r="I107"/>
  <c r="H107"/>
  <c r="G107"/>
  <c r="F107"/>
  <c r="D107"/>
  <c r="C107"/>
  <c r="Q106"/>
  <c r="P106"/>
  <c r="O106"/>
  <c r="N106"/>
  <c r="L106"/>
  <c r="K106"/>
  <c r="I106"/>
  <c r="H106"/>
  <c r="G106"/>
  <c r="F106"/>
  <c r="D106"/>
  <c r="C106"/>
  <c r="Q105"/>
  <c r="P105"/>
  <c r="O105"/>
  <c r="N105"/>
  <c r="L105"/>
  <c r="K105"/>
  <c r="I105"/>
  <c r="H105"/>
  <c r="G105"/>
  <c r="F105"/>
  <c r="D105"/>
  <c r="C105"/>
  <c r="Q104"/>
  <c r="P104"/>
  <c r="O104"/>
  <c r="N104"/>
  <c r="L104"/>
  <c r="K104"/>
  <c r="I104"/>
  <c r="H104"/>
  <c r="G104"/>
  <c r="F104"/>
  <c r="D104"/>
  <c r="C104"/>
  <c r="Q103"/>
  <c r="P103"/>
  <c r="O103"/>
  <c r="N103"/>
  <c r="L103"/>
  <c r="K103"/>
  <c r="I103"/>
  <c r="H103"/>
  <c r="G103"/>
  <c r="F103"/>
  <c r="D103"/>
  <c r="C103"/>
  <c r="Q102"/>
  <c r="P102"/>
  <c r="O102"/>
  <c r="N102"/>
  <c r="L102"/>
  <c r="K102"/>
  <c r="I102"/>
  <c r="H102"/>
  <c r="G102"/>
  <c r="F102"/>
  <c r="D102"/>
  <c r="C102"/>
  <c r="Q101"/>
  <c r="P101"/>
  <c r="O101"/>
  <c r="N101"/>
  <c r="L101"/>
  <c r="K101"/>
  <c r="I101"/>
  <c r="H101"/>
  <c r="G101"/>
  <c r="F101"/>
  <c r="D101"/>
  <c r="C101"/>
  <c r="Q100"/>
  <c r="Q108" s="1"/>
  <c r="L40" s="1"/>
  <c r="P100"/>
  <c r="O100"/>
  <c r="N100"/>
  <c r="L100"/>
  <c r="K100"/>
  <c r="I100"/>
  <c r="I108" s="1"/>
  <c r="K40" s="1"/>
  <c r="H100"/>
  <c r="G100"/>
  <c r="F100"/>
  <c r="D100"/>
  <c r="C100"/>
  <c r="Q94"/>
  <c r="P94"/>
  <c r="O94"/>
  <c r="N94"/>
  <c r="L94"/>
  <c r="K94"/>
  <c r="I94"/>
  <c r="H94"/>
  <c r="G94"/>
  <c r="F94"/>
  <c r="D94"/>
  <c r="C94"/>
  <c r="Q93"/>
  <c r="P93"/>
  <c r="O93"/>
  <c r="N93"/>
  <c r="L93"/>
  <c r="K93"/>
  <c r="I93"/>
  <c r="H93"/>
  <c r="G93"/>
  <c r="F93"/>
  <c r="D93"/>
  <c r="C93"/>
  <c r="Q92"/>
  <c r="P92"/>
  <c r="O92"/>
  <c r="N92"/>
  <c r="L92"/>
  <c r="K92"/>
  <c r="I92"/>
  <c r="H92"/>
  <c r="G92"/>
  <c r="F92"/>
  <c r="D92"/>
  <c r="C92"/>
  <c r="Q91"/>
  <c r="P91"/>
  <c r="O91"/>
  <c r="N91"/>
  <c r="L91"/>
  <c r="K91"/>
  <c r="I91"/>
  <c r="H91"/>
  <c r="G91"/>
  <c r="F91"/>
  <c r="D91"/>
  <c r="C91"/>
  <c r="Q90"/>
  <c r="P90"/>
  <c r="O90"/>
  <c r="N90"/>
  <c r="L90"/>
  <c r="K90"/>
  <c r="I90"/>
  <c r="H90"/>
  <c r="G90"/>
  <c r="F90"/>
  <c r="D90"/>
  <c r="C90"/>
  <c r="Q89"/>
  <c r="P89"/>
  <c r="O89"/>
  <c r="N89"/>
  <c r="L89"/>
  <c r="K89"/>
  <c r="I89"/>
  <c r="H89"/>
  <c r="G89"/>
  <c r="F89"/>
  <c r="D89"/>
  <c r="C89"/>
  <c r="Q88"/>
  <c r="P88"/>
  <c r="O88"/>
  <c r="N88"/>
  <c r="L88"/>
  <c r="K88"/>
  <c r="I88"/>
  <c r="H88"/>
  <c r="G88"/>
  <c r="F88"/>
  <c r="D88"/>
  <c r="C88"/>
  <c r="Q87"/>
  <c r="Q95" s="1"/>
  <c r="J40" s="1"/>
  <c r="P87"/>
  <c r="O87"/>
  <c r="N87"/>
  <c r="L87"/>
  <c r="K87"/>
  <c r="I87"/>
  <c r="I95" s="1"/>
  <c r="I40" s="1"/>
  <c r="H87"/>
  <c r="G87"/>
  <c r="F87"/>
  <c r="D87"/>
  <c r="C87"/>
  <c r="Q81"/>
  <c r="P81"/>
  <c r="O81"/>
  <c r="N81"/>
  <c r="L81"/>
  <c r="K81"/>
  <c r="I81"/>
  <c r="H81"/>
  <c r="G81"/>
  <c r="F81"/>
  <c r="D81"/>
  <c r="L133" s="1"/>
  <c r="C81"/>
  <c r="K133" s="1"/>
  <c r="Q80"/>
  <c r="P80"/>
  <c r="O80"/>
  <c r="N80"/>
  <c r="L80"/>
  <c r="K80"/>
  <c r="I80"/>
  <c r="H80"/>
  <c r="G80"/>
  <c r="F80"/>
  <c r="D80"/>
  <c r="L132" s="1"/>
  <c r="C80"/>
  <c r="K132" s="1"/>
  <c r="Q79"/>
  <c r="P79"/>
  <c r="O79"/>
  <c r="N79"/>
  <c r="L79"/>
  <c r="K79"/>
  <c r="I79"/>
  <c r="H79"/>
  <c r="G79"/>
  <c r="F79"/>
  <c r="D79"/>
  <c r="L131" s="1"/>
  <c r="C79"/>
  <c r="K131" s="1"/>
  <c r="Q78"/>
  <c r="P78"/>
  <c r="O78"/>
  <c r="N78"/>
  <c r="L78"/>
  <c r="K78"/>
  <c r="I78"/>
  <c r="H78"/>
  <c r="G78"/>
  <c r="F78"/>
  <c r="D78"/>
  <c r="L130" s="1"/>
  <c r="C78"/>
  <c r="K130" s="1"/>
  <c r="Q77"/>
  <c r="P77"/>
  <c r="O77"/>
  <c r="N77"/>
  <c r="L77"/>
  <c r="K77"/>
  <c r="I77"/>
  <c r="H77"/>
  <c r="G77"/>
  <c r="F77"/>
  <c r="D77"/>
  <c r="L129" s="1"/>
  <c r="C77"/>
  <c r="K129" s="1"/>
  <c r="Q76"/>
  <c r="P76"/>
  <c r="O76"/>
  <c r="N76"/>
  <c r="L76"/>
  <c r="K76"/>
  <c r="I76"/>
  <c r="H76"/>
  <c r="G76"/>
  <c r="F76"/>
  <c r="D76"/>
  <c r="L128" s="1"/>
  <c r="C76"/>
  <c r="K128" s="1"/>
  <c r="Q75"/>
  <c r="P75"/>
  <c r="O75"/>
  <c r="N75"/>
  <c r="L75"/>
  <c r="K75"/>
  <c r="I75"/>
  <c r="H75"/>
  <c r="G75"/>
  <c r="F75"/>
  <c r="D75"/>
  <c r="L127" s="1"/>
  <c r="C75"/>
  <c r="K127" s="1"/>
  <c r="Q74"/>
  <c r="P74"/>
  <c r="O74"/>
  <c r="N74"/>
  <c r="L74"/>
  <c r="K74"/>
  <c r="I74"/>
  <c r="I82" s="1"/>
  <c r="G40" s="1"/>
  <c r="H74"/>
  <c r="G74"/>
  <c r="F74"/>
  <c r="D74"/>
  <c r="L126" s="1"/>
  <c r="C74"/>
  <c r="K126" s="1"/>
  <c r="Q68"/>
  <c r="P68"/>
  <c r="O68"/>
  <c r="N68"/>
  <c r="L68"/>
  <c r="D133" s="1"/>
  <c r="K68"/>
  <c r="C133" s="1"/>
  <c r="I68"/>
  <c r="H68"/>
  <c r="G68"/>
  <c r="F68"/>
  <c r="D68"/>
  <c r="C68"/>
  <c r="Q67"/>
  <c r="P67"/>
  <c r="O67"/>
  <c r="N67"/>
  <c r="L67"/>
  <c r="D132" s="1"/>
  <c r="K67"/>
  <c r="C132" s="1"/>
  <c r="I67"/>
  <c r="H67"/>
  <c r="G67"/>
  <c r="F67"/>
  <c r="D67"/>
  <c r="C67"/>
  <c r="Q66"/>
  <c r="P66"/>
  <c r="O66"/>
  <c r="N66"/>
  <c r="L66"/>
  <c r="D131" s="1"/>
  <c r="K66"/>
  <c r="C131" s="1"/>
  <c r="I66"/>
  <c r="H66"/>
  <c r="G66"/>
  <c r="F66"/>
  <c r="D66"/>
  <c r="C66"/>
  <c r="Q65"/>
  <c r="P65"/>
  <c r="O65"/>
  <c r="N65"/>
  <c r="L65"/>
  <c r="D130" s="1"/>
  <c r="K65"/>
  <c r="C130" s="1"/>
  <c r="I65"/>
  <c r="H65"/>
  <c r="G65"/>
  <c r="F65"/>
  <c r="D65"/>
  <c r="C65"/>
  <c r="Q64"/>
  <c r="P64"/>
  <c r="O64"/>
  <c r="N64"/>
  <c r="L64"/>
  <c r="D129" s="1"/>
  <c r="K64"/>
  <c r="C129" s="1"/>
  <c r="I64"/>
  <c r="H64"/>
  <c r="G64"/>
  <c r="F64"/>
  <c r="D64"/>
  <c r="C64"/>
  <c r="Q63"/>
  <c r="P63"/>
  <c r="O63"/>
  <c r="N63"/>
  <c r="L63"/>
  <c r="D128" s="1"/>
  <c r="K63"/>
  <c r="C128" s="1"/>
  <c r="I63"/>
  <c r="H63"/>
  <c r="G63"/>
  <c r="F63"/>
  <c r="D63"/>
  <c r="C63"/>
  <c r="Q62"/>
  <c r="P62"/>
  <c r="O62"/>
  <c r="N62"/>
  <c r="L62"/>
  <c r="D127" s="1"/>
  <c r="K62"/>
  <c r="C127" s="1"/>
  <c r="I62"/>
  <c r="H62"/>
  <c r="G62"/>
  <c r="F62"/>
  <c r="D62"/>
  <c r="C62"/>
  <c r="Q61"/>
  <c r="Q69" s="1"/>
  <c r="F40" s="1"/>
  <c r="P61"/>
  <c r="O61"/>
  <c r="N61"/>
  <c r="L61"/>
  <c r="D126" s="1"/>
  <c r="K61"/>
  <c r="C126" s="1"/>
  <c r="I61"/>
  <c r="H61"/>
  <c r="G61"/>
  <c r="F61"/>
  <c r="D61"/>
  <c r="C61"/>
  <c r="P51"/>
  <c r="O51"/>
  <c r="N51"/>
  <c r="M51"/>
  <c r="L51"/>
  <c r="K51"/>
  <c r="J51"/>
  <c r="I51"/>
  <c r="H51"/>
  <c r="G51"/>
  <c r="F51"/>
  <c r="E51"/>
  <c r="D51"/>
  <c r="C51"/>
  <c r="P50"/>
  <c r="O50"/>
  <c r="N50"/>
  <c r="M50"/>
  <c r="L50"/>
  <c r="K50"/>
  <c r="J50"/>
  <c r="I50"/>
  <c r="H50"/>
  <c r="G50"/>
  <c r="F50"/>
  <c r="E50"/>
  <c r="D50"/>
  <c r="C50"/>
  <c r="P49"/>
  <c r="O49"/>
  <c r="N49"/>
  <c r="M49"/>
  <c r="L49"/>
  <c r="K49"/>
  <c r="J49"/>
  <c r="I49"/>
  <c r="H49"/>
  <c r="G49"/>
  <c r="F49"/>
  <c r="E49"/>
  <c r="D49"/>
  <c r="C49"/>
  <c r="P48"/>
  <c r="O48"/>
  <c r="N48"/>
  <c r="M48"/>
  <c r="L48"/>
  <c r="K48"/>
  <c r="J48"/>
  <c r="I48"/>
  <c r="H48"/>
  <c r="G48"/>
  <c r="F48"/>
  <c r="E48"/>
  <c r="D48"/>
  <c r="C48"/>
  <c r="P47"/>
  <c r="O47"/>
  <c r="N47"/>
  <c r="M47"/>
  <c r="L47"/>
  <c r="K47"/>
  <c r="J47"/>
  <c r="I47"/>
  <c r="H47"/>
  <c r="G47"/>
  <c r="F47"/>
  <c r="E47"/>
  <c r="D47"/>
  <c r="C47"/>
  <c r="P46"/>
  <c r="O46"/>
  <c r="N46"/>
  <c r="M46"/>
  <c r="L46"/>
  <c r="K46"/>
  <c r="J46"/>
  <c r="I46"/>
  <c r="H46"/>
  <c r="G46"/>
  <c r="F46"/>
  <c r="E46"/>
  <c r="D46"/>
  <c r="C46"/>
  <c r="P45"/>
  <c r="O45"/>
  <c r="N45"/>
  <c r="M45"/>
  <c r="L45"/>
  <c r="K45"/>
  <c r="J45"/>
  <c r="I45"/>
  <c r="H45"/>
  <c r="G45"/>
  <c r="F45"/>
  <c r="E45"/>
  <c r="D45"/>
  <c r="C45"/>
  <c r="P44"/>
  <c r="P52" s="1"/>
  <c r="O44"/>
  <c r="O52" s="1"/>
  <c r="N44"/>
  <c r="N52" s="1"/>
  <c r="M44"/>
  <c r="L44"/>
  <c r="L52" s="1"/>
  <c r="K44"/>
  <c r="K52" s="1"/>
  <c r="J44"/>
  <c r="J52" s="1"/>
  <c r="I44"/>
  <c r="H44"/>
  <c r="H52" s="1"/>
  <c r="G44"/>
  <c r="G52" s="1"/>
  <c r="F44"/>
  <c r="F52" s="1"/>
  <c r="E44"/>
  <c r="E52" s="1"/>
  <c r="D44"/>
  <c r="C44"/>
  <c r="P43"/>
  <c r="P39"/>
  <c r="O39"/>
  <c r="N39"/>
  <c r="M39"/>
  <c r="L39"/>
  <c r="K39"/>
  <c r="J39"/>
  <c r="I39"/>
  <c r="H39"/>
  <c r="G39"/>
  <c r="F39"/>
  <c r="E39"/>
  <c r="D39"/>
  <c r="C39"/>
  <c r="P38"/>
  <c r="O38"/>
  <c r="N38"/>
  <c r="M38"/>
  <c r="L38"/>
  <c r="K38"/>
  <c r="J38"/>
  <c r="I38"/>
  <c r="H38"/>
  <c r="G38"/>
  <c r="F38"/>
  <c r="E38"/>
  <c r="D38"/>
  <c r="C38"/>
  <c r="P37"/>
  <c r="O37"/>
  <c r="N37"/>
  <c r="M37"/>
  <c r="L37"/>
  <c r="K37"/>
  <c r="J37"/>
  <c r="I37"/>
  <c r="H37"/>
  <c r="G37"/>
  <c r="F37"/>
  <c r="E37"/>
  <c r="D37"/>
  <c r="C37"/>
  <c r="W36"/>
  <c r="P36"/>
  <c r="O36"/>
  <c r="N36"/>
  <c r="M36"/>
  <c r="L36"/>
  <c r="K36"/>
  <c r="J36"/>
  <c r="I36"/>
  <c r="H36"/>
  <c r="G36"/>
  <c r="F36"/>
  <c r="E36"/>
  <c r="D36"/>
  <c r="C36"/>
  <c r="W35"/>
  <c r="P35"/>
  <c r="O35"/>
  <c r="N35"/>
  <c r="M35"/>
  <c r="L35"/>
  <c r="K35"/>
  <c r="J35"/>
  <c r="I35"/>
  <c r="H35"/>
  <c r="G35"/>
  <c r="F35"/>
  <c r="E35"/>
  <c r="D35"/>
  <c r="C35"/>
  <c r="W34"/>
  <c r="P34"/>
  <c r="O34"/>
  <c r="N34"/>
  <c r="M34"/>
  <c r="L34"/>
  <c r="K34"/>
  <c r="J34"/>
  <c r="I34"/>
  <c r="H34"/>
  <c r="G34"/>
  <c r="F34"/>
  <c r="E34"/>
  <c r="D34"/>
  <c r="C34"/>
  <c r="W33"/>
  <c r="P33"/>
  <c r="O33"/>
  <c r="N33"/>
  <c r="M33"/>
  <c r="L33"/>
  <c r="K33"/>
  <c r="J33"/>
  <c r="I33"/>
  <c r="H33"/>
  <c r="G33"/>
  <c r="F33"/>
  <c r="E33"/>
  <c r="D33"/>
  <c r="C33"/>
  <c r="W32"/>
  <c r="P32"/>
  <c r="O32"/>
  <c r="N32"/>
  <c r="M32"/>
  <c r="L32"/>
  <c r="K32"/>
  <c r="J32"/>
  <c r="I32"/>
  <c r="H32"/>
  <c r="G32"/>
  <c r="F32"/>
  <c r="E32"/>
  <c r="D32"/>
  <c r="C32"/>
  <c r="W31"/>
  <c r="P31"/>
  <c r="O31"/>
  <c r="O43" s="1"/>
  <c r="N31"/>
  <c r="W20" s="1"/>
  <c r="M31"/>
  <c r="M43" s="1"/>
  <c r="L31"/>
  <c r="W18" s="1"/>
  <c r="K31"/>
  <c r="K43" s="1"/>
  <c r="J31"/>
  <c r="W16" s="1"/>
  <c r="I31"/>
  <c r="I43" s="1"/>
  <c r="H31"/>
  <c r="W14" s="1"/>
  <c r="G31"/>
  <c r="G43" s="1"/>
  <c r="F31"/>
  <c r="W12" s="1"/>
  <c r="E31"/>
  <c r="E43" s="1"/>
  <c r="W30"/>
  <c r="W29"/>
  <c r="W28"/>
  <c r="W27"/>
  <c r="F27"/>
  <c r="W26"/>
  <c r="F26"/>
  <c r="W25"/>
  <c r="F25"/>
  <c r="F24"/>
  <c r="F23"/>
  <c r="W22"/>
  <c r="F22"/>
  <c r="W21"/>
  <c r="W19"/>
  <c r="W17"/>
  <c r="W15"/>
  <c r="W13"/>
  <c r="W11"/>
  <c r="P133" i="102"/>
  <c r="Q133" s="1"/>
  <c r="O133"/>
  <c r="N133"/>
  <c r="H133"/>
  <c r="I133" s="1"/>
  <c r="G133"/>
  <c r="F133"/>
  <c r="Q132"/>
  <c r="P132"/>
  <c r="O132"/>
  <c r="N132"/>
  <c r="H132"/>
  <c r="I132" s="1"/>
  <c r="G132"/>
  <c r="F132"/>
  <c r="Q131"/>
  <c r="P131"/>
  <c r="P49" s="1"/>
  <c r="O131"/>
  <c r="N131"/>
  <c r="I131"/>
  <c r="H131"/>
  <c r="G131"/>
  <c r="F131"/>
  <c r="Q130"/>
  <c r="P130"/>
  <c r="O130"/>
  <c r="N130"/>
  <c r="P48" s="1"/>
  <c r="I130"/>
  <c r="H130"/>
  <c r="G130"/>
  <c r="F130"/>
  <c r="Q129"/>
  <c r="P129"/>
  <c r="P47" s="1"/>
  <c r="O129"/>
  <c r="N129"/>
  <c r="I129"/>
  <c r="H129"/>
  <c r="G129"/>
  <c r="F129"/>
  <c r="Q128"/>
  <c r="P128"/>
  <c r="O128"/>
  <c r="N128"/>
  <c r="I128"/>
  <c r="H128"/>
  <c r="G128"/>
  <c r="F128"/>
  <c r="P127"/>
  <c r="Q127" s="1"/>
  <c r="O127"/>
  <c r="N127"/>
  <c r="H127"/>
  <c r="I127" s="1"/>
  <c r="G127"/>
  <c r="F127"/>
  <c r="Q126"/>
  <c r="P126"/>
  <c r="O126"/>
  <c r="N126"/>
  <c r="I126"/>
  <c r="H126"/>
  <c r="G126"/>
  <c r="F126"/>
  <c r="P120"/>
  <c r="Q120" s="1"/>
  <c r="O120"/>
  <c r="N120"/>
  <c r="L120"/>
  <c r="K120"/>
  <c r="I120"/>
  <c r="H120"/>
  <c r="G120"/>
  <c r="F120"/>
  <c r="D120"/>
  <c r="C120"/>
  <c r="Q119"/>
  <c r="P119"/>
  <c r="O119"/>
  <c r="N119"/>
  <c r="L119"/>
  <c r="K119"/>
  <c r="I119"/>
  <c r="H119"/>
  <c r="G119"/>
  <c r="F119"/>
  <c r="D119"/>
  <c r="C119"/>
  <c r="Q118"/>
  <c r="P118"/>
  <c r="N49" s="1"/>
  <c r="O118"/>
  <c r="N118"/>
  <c r="L118"/>
  <c r="K118"/>
  <c r="H118"/>
  <c r="G118"/>
  <c r="I118" s="1"/>
  <c r="F118"/>
  <c r="D118"/>
  <c r="C118"/>
  <c r="Q117"/>
  <c r="P117"/>
  <c r="N48" s="1"/>
  <c r="O117"/>
  <c r="N117"/>
  <c r="L117"/>
  <c r="K117"/>
  <c r="I117"/>
  <c r="H117"/>
  <c r="G117"/>
  <c r="F117"/>
  <c r="D117"/>
  <c r="C117"/>
  <c r="Q116"/>
  <c r="P116"/>
  <c r="N47" s="1"/>
  <c r="O116"/>
  <c r="N116"/>
  <c r="L116"/>
  <c r="K116"/>
  <c r="I116"/>
  <c r="H116"/>
  <c r="G116"/>
  <c r="F116"/>
  <c r="D116"/>
  <c r="C116"/>
  <c r="Q115"/>
  <c r="P115"/>
  <c r="O115"/>
  <c r="N115"/>
  <c r="N46" s="1"/>
  <c r="L115"/>
  <c r="K115"/>
  <c r="I115"/>
  <c r="H115"/>
  <c r="G115"/>
  <c r="F115"/>
  <c r="D115"/>
  <c r="C115"/>
  <c r="P114"/>
  <c r="Q114" s="1"/>
  <c r="O114"/>
  <c r="N114"/>
  <c r="L114"/>
  <c r="K114"/>
  <c r="H114"/>
  <c r="I114" s="1"/>
  <c r="G114"/>
  <c r="F114"/>
  <c r="D114"/>
  <c r="C114"/>
  <c r="Q113"/>
  <c r="P113"/>
  <c r="O113"/>
  <c r="N113"/>
  <c r="L113"/>
  <c r="K113"/>
  <c r="I113"/>
  <c r="H113"/>
  <c r="G113"/>
  <c r="F113"/>
  <c r="D113"/>
  <c r="C113"/>
  <c r="Q107"/>
  <c r="P107"/>
  <c r="O107"/>
  <c r="N107"/>
  <c r="L51" s="1"/>
  <c r="L107"/>
  <c r="K107"/>
  <c r="I107"/>
  <c r="H107"/>
  <c r="G107"/>
  <c r="F107"/>
  <c r="D107"/>
  <c r="C107"/>
  <c r="Q106"/>
  <c r="P106"/>
  <c r="O106"/>
  <c r="N106"/>
  <c r="L106"/>
  <c r="K106"/>
  <c r="H106"/>
  <c r="I106" s="1"/>
  <c r="G106"/>
  <c r="F106"/>
  <c r="D106"/>
  <c r="C106"/>
  <c r="Q105"/>
  <c r="P105"/>
  <c r="L49" s="1"/>
  <c r="O105"/>
  <c r="N105"/>
  <c r="L105"/>
  <c r="K105"/>
  <c r="I105"/>
  <c r="H105"/>
  <c r="G105"/>
  <c r="F105"/>
  <c r="D105"/>
  <c r="C105"/>
  <c r="Q104"/>
  <c r="P104"/>
  <c r="O104"/>
  <c r="N104"/>
  <c r="L48" s="1"/>
  <c r="L104"/>
  <c r="K104"/>
  <c r="I104"/>
  <c r="H104"/>
  <c r="G104"/>
  <c r="F104"/>
  <c r="D104"/>
  <c r="C104"/>
  <c r="Q103"/>
  <c r="P103"/>
  <c r="O103"/>
  <c r="N103"/>
  <c r="L103"/>
  <c r="K103"/>
  <c r="H103"/>
  <c r="G103"/>
  <c r="F103"/>
  <c r="I103" s="1"/>
  <c r="D103"/>
  <c r="C103"/>
  <c r="P102"/>
  <c r="Q102" s="1"/>
  <c r="O102"/>
  <c r="N102"/>
  <c r="L102"/>
  <c r="K102"/>
  <c r="I102"/>
  <c r="H102"/>
  <c r="G102"/>
  <c r="F102"/>
  <c r="D102"/>
  <c r="C102"/>
  <c r="P101"/>
  <c r="Q101" s="1"/>
  <c r="O101"/>
  <c r="N101"/>
  <c r="L101"/>
  <c r="K101"/>
  <c r="H101"/>
  <c r="I101" s="1"/>
  <c r="G101"/>
  <c r="F101"/>
  <c r="D101"/>
  <c r="C101"/>
  <c r="Q100"/>
  <c r="P100"/>
  <c r="O100"/>
  <c r="N100"/>
  <c r="L44" s="1"/>
  <c r="L100"/>
  <c r="K100"/>
  <c r="I100"/>
  <c r="H100"/>
  <c r="G100"/>
  <c r="F100"/>
  <c r="D100"/>
  <c r="C100"/>
  <c r="Q94"/>
  <c r="P94"/>
  <c r="O94"/>
  <c r="N94"/>
  <c r="J51" s="1"/>
  <c r="L94"/>
  <c r="K94"/>
  <c r="I94"/>
  <c r="H94"/>
  <c r="G94"/>
  <c r="F94"/>
  <c r="D94"/>
  <c r="C94"/>
  <c r="Q93"/>
  <c r="P93"/>
  <c r="O93"/>
  <c r="N93"/>
  <c r="L93"/>
  <c r="K93"/>
  <c r="I93"/>
  <c r="H93"/>
  <c r="G93"/>
  <c r="F93"/>
  <c r="D93"/>
  <c r="C93"/>
  <c r="P92"/>
  <c r="O92"/>
  <c r="Q92" s="1"/>
  <c r="N92"/>
  <c r="L92"/>
  <c r="K92"/>
  <c r="H92"/>
  <c r="G92"/>
  <c r="I92" s="1"/>
  <c r="F92"/>
  <c r="D92"/>
  <c r="C92"/>
  <c r="P91"/>
  <c r="O91"/>
  <c r="Q91" s="1"/>
  <c r="N91"/>
  <c r="L91"/>
  <c r="K91"/>
  <c r="I91"/>
  <c r="H91"/>
  <c r="G91"/>
  <c r="F91"/>
  <c r="D91"/>
  <c r="C91"/>
  <c r="Q90"/>
  <c r="P90"/>
  <c r="J47" s="1"/>
  <c r="O90"/>
  <c r="N90"/>
  <c r="L90"/>
  <c r="K90"/>
  <c r="I90"/>
  <c r="H90"/>
  <c r="G90"/>
  <c r="F90"/>
  <c r="D90"/>
  <c r="C90"/>
  <c r="Q89"/>
  <c r="P89"/>
  <c r="O89"/>
  <c r="N89"/>
  <c r="L89"/>
  <c r="K89"/>
  <c r="I89"/>
  <c r="H89"/>
  <c r="G89"/>
  <c r="F89"/>
  <c r="D89"/>
  <c r="C89"/>
  <c r="Q88"/>
  <c r="P88"/>
  <c r="O88"/>
  <c r="N88"/>
  <c r="L88"/>
  <c r="K88"/>
  <c r="H88"/>
  <c r="I88" s="1"/>
  <c r="G88"/>
  <c r="F88"/>
  <c r="D88"/>
  <c r="C88"/>
  <c r="Q87"/>
  <c r="P87"/>
  <c r="O87"/>
  <c r="N87"/>
  <c r="J44" s="1"/>
  <c r="L87"/>
  <c r="K87"/>
  <c r="I87"/>
  <c r="H87"/>
  <c r="G87"/>
  <c r="F87"/>
  <c r="D87"/>
  <c r="C87"/>
  <c r="Q81"/>
  <c r="P81"/>
  <c r="O81"/>
  <c r="N81"/>
  <c r="L81"/>
  <c r="K81"/>
  <c r="I81"/>
  <c r="H81"/>
  <c r="G81"/>
  <c r="F81"/>
  <c r="D81"/>
  <c r="L133" s="1"/>
  <c r="C81"/>
  <c r="K133" s="1"/>
  <c r="P80"/>
  <c r="Q80" s="1"/>
  <c r="O80"/>
  <c r="N80"/>
  <c r="L80"/>
  <c r="K80"/>
  <c r="H80"/>
  <c r="I80" s="1"/>
  <c r="G80"/>
  <c r="F80"/>
  <c r="D80"/>
  <c r="L132" s="1"/>
  <c r="C80"/>
  <c r="K132" s="1"/>
  <c r="Q79"/>
  <c r="P79"/>
  <c r="H49" s="1"/>
  <c r="O79"/>
  <c r="N79"/>
  <c r="L79"/>
  <c r="K79"/>
  <c r="H79"/>
  <c r="G79"/>
  <c r="I79" s="1"/>
  <c r="F79"/>
  <c r="D79"/>
  <c r="L131" s="1"/>
  <c r="C79"/>
  <c r="K131" s="1"/>
  <c r="Q78"/>
  <c r="P78"/>
  <c r="H48" s="1"/>
  <c r="O78"/>
  <c r="N78"/>
  <c r="L78"/>
  <c r="K78"/>
  <c r="I78"/>
  <c r="H78"/>
  <c r="G78"/>
  <c r="F78"/>
  <c r="D78"/>
  <c r="L130" s="1"/>
  <c r="C78"/>
  <c r="K130" s="1"/>
  <c r="Q77"/>
  <c r="P77"/>
  <c r="O77"/>
  <c r="N77"/>
  <c r="L77"/>
  <c r="K77"/>
  <c r="I77"/>
  <c r="H77"/>
  <c r="G77"/>
  <c r="F77"/>
  <c r="D77"/>
  <c r="L129" s="1"/>
  <c r="C77"/>
  <c r="K129" s="1"/>
  <c r="Q76"/>
  <c r="P76"/>
  <c r="O76"/>
  <c r="N76"/>
  <c r="H46" s="1"/>
  <c r="L76"/>
  <c r="K76"/>
  <c r="I76"/>
  <c r="H76"/>
  <c r="G76"/>
  <c r="F76"/>
  <c r="D76"/>
  <c r="L128" s="1"/>
  <c r="C76"/>
  <c r="K128" s="1"/>
  <c r="P75"/>
  <c r="Q75" s="1"/>
  <c r="O75"/>
  <c r="N75"/>
  <c r="L75"/>
  <c r="K75"/>
  <c r="H75"/>
  <c r="I75" s="1"/>
  <c r="G75"/>
  <c r="F75"/>
  <c r="D75"/>
  <c r="L127" s="1"/>
  <c r="C75"/>
  <c r="K127" s="1"/>
  <c r="Q74"/>
  <c r="P74"/>
  <c r="O74"/>
  <c r="N74"/>
  <c r="H44" s="1"/>
  <c r="L74"/>
  <c r="K74"/>
  <c r="I74"/>
  <c r="H74"/>
  <c r="G74"/>
  <c r="F74"/>
  <c r="D74"/>
  <c r="L126" s="1"/>
  <c r="C74"/>
  <c r="K126" s="1"/>
  <c r="P68"/>
  <c r="Q68" s="1"/>
  <c r="O68"/>
  <c r="N68"/>
  <c r="L68"/>
  <c r="D133" s="1"/>
  <c r="K68"/>
  <c r="C133" s="1"/>
  <c r="I68"/>
  <c r="H68"/>
  <c r="G68"/>
  <c r="F68"/>
  <c r="D68"/>
  <c r="C68"/>
  <c r="Q67"/>
  <c r="P67"/>
  <c r="O67"/>
  <c r="N67"/>
  <c r="L67"/>
  <c r="D132" s="1"/>
  <c r="K67"/>
  <c r="C132" s="1"/>
  <c r="H67"/>
  <c r="I67" s="1"/>
  <c r="G67"/>
  <c r="F67"/>
  <c r="D67"/>
  <c r="C67"/>
  <c r="Q66"/>
  <c r="P66"/>
  <c r="F49" s="1"/>
  <c r="O66"/>
  <c r="N66"/>
  <c r="L66"/>
  <c r="D131" s="1"/>
  <c r="K66"/>
  <c r="C131" s="1"/>
  <c r="I66"/>
  <c r="H66"/>
  <c r="G66"/>
  <c r="F66"/>
  <c r="D66"/>
  <c r="C66"/>
  <c r="Q65"/>
  <c r="P65"/>
  <c r="F48" s="1"/>
  <c r="O65"/>
  <c r="N65"/>
  <c r="L65"/>
  <c r="D130" s="1"/>
  <c r="K65"/>
  <c r="C130" s="1"/>
  <c r="H65"/>
  <c r="G65"/>
  <c r="I65" s="1"/>
  <c r="F65"/>
  <c r="D65"/>
  <c r="C65"/>
  <c r="Q64"/>
  <c r="P64"/>
  <c r="O64"/>
  <c r="N64"/>
  <c r="L64"/>
  <c r="D129" s="1"/>
  <c r="K64"/>
  <c r="C129" s="1"/>
  <c r="H64"/>
  <c r="G64"/>
  <c r="F64"/>
  <c r="I64" s="1"/>
  <c r="D64"/>
  <c r="C64"/>
  <c r="Q63"/>
  <c r="P63"/>
  <c r="O63"/>
  <c r="N63"/>
  <c r="F46" s="1"/>
  <c r="L63"/>
  <c r="D128" s="1"/>
  <c r="K63"/>
  <c r="C128" s="1"/>
  <c r="I63"/>
  <c r="H63"/>
  <c r="G63"/>
  <c r="F63"/>
  <c r="D63"/>
  <c r="C63"/>
  <c r="P62"/>
  <c r="Q62" s="1"/>
  <c r="O62"/>
  <c r="N62"/>
  <c r="L62"/>
  <c r="D127" s="1"/>
  <c r="K62"/>
  <c r="C127" s="1"/>
  <c r="H62"/>
  <c r="I62" s="1"/>
  <c r="G62"/>
  <c r="F62"/>
  <c r="D62"/>
  <c r="C62"/>
  <c r="Q61"/>
  <c r="P61"/>
  <c r="O61"/>
  <c r="N61"/>
  <c r="F44" s="1"/>
  <c r="L61"/>
  <c r="D126" s="1"/>
  <c r="K61"/>
  <c r="C126" s="1"/>
  <c r="I61"/>
  <c r="H61"/>
  <c r="G61"/>
  <c r="F61"/>
  <c r="D61"/>
  <c r="C61"/>
  <c r="O51"/>
  <c r="M51"/>
  <c r="K51"/>
  <c r="I51"/>
  <c r="H51"/>
  <c r="G51"/>
  <c r="E51"/>
  <c r="D51"/>
  <c r="C51"/>
  <c r="P50"/>
  <c r="O50"/>
  <c r="N50"/>
  <c r="M50"/>
  <c r="L50"/>
  <c r="K50"/>
  <c r="J50"/>
  <c r="I50"/>
  <c r="G50"/>
  <c r="F50"/>
  <c r="E50"/>
  <c r="C50"/>
  <c r="O49"/>
  <c r="M49"/>
  <c r="K49"/>
  <c r="J49"/>
  <c r="I49"/>
  <c r="G49"/>
  <c r="E49"/>
  <c r="D49"/>
  <c r="O48"/>
  <c r="M48"/>
  <c r="K48"/>
  <c r="J48"/>
  <c r="I48"/>
  <c r="G48"/>
  <c r="E48"/>
  <c r="D48"/>
  <c r="C48"/>
  <c r="O47"/>
  <c r="M47"/>
  <c r="L47"/>
  <c r="K47"/>
  <c r="I47"/>
  <c r="H47"/>
  <c r="G47"/>
  <c r="F47"/>
  <c r="E47"/>
  <c r="D47"/>
  <c r="C47"/>
  <c r="P46"/>
  <c r="O46"/>
  <c r="M46"/>
  <c r="K46"/>
  <c r="J46"/>
  <c r="I46"/>
  <c r="G46"/>
  <c r="E46"/>
  <c r="D46"/>
  <c r="O45"/>
  <c r="M45"/>
  <c r="K45"/>
  <c r="J45"/>
  <c r="I45"/>
  <c r="G45"/>
  <c r="E45"/>
  <c r="C45"/>
  <c r="P44"/>
  <c r="O44"/>
  <c r="N44"/>
  <c r="M44"/>
  <c r="K44"/>
  <c r="I44"/>
  <c r="G44"/>
  <c r="E44"/>
  <c r="D44"/>
  <c r="C44"/>
  <c r="P43"/>
  <c r="P39"/>
  <c r="O39"/>
  <c r="N39"/>
  <c r="M39"/>
  <c r="L39"/>
  <c r="K39"/>
  <c r="J39"/>
  <c r="I39"/>
  <c r="H39"/>
  <c r="G39"/>
  <c r="F39"/>
  <c r="E39"/>
  <c r="D39"/>
  <c r="C39"/>
  <c r="P38"/>
  <c r="O38"/>
  <c r="N38"/>
  <c r="M38"/>
  <c r="L38"/>
  <c r="K38"/>
  <c r="J38"/>
  <c r="I38"/>
  <c r="H38"/>
  <c r="G38"/>
  <c r="F38"/>
  <c r="E38"/>
  <c r="D38"/>
  <c r="C38"/>
  <c r="P37"/>
  <c r="O37"/>
  <c r="N37"/>
  <c r="M37"/>
  <c r="L37"/>
  <c r="K37"/>
  <c r="J37"/>
  <c r="I37"/>
  <c r="H37"/>
  <c r="G37"/>
  <c r="F37"/>
  <c r="E37"/>
  <c r="D37"/>
  <c r="C37"/>
  <c r="W36"/>
  <c r="P36"/>
  <c r="O36"/>
  <c r="N36"/>
  <c r="M36"/>
  <c r="L36"/>
  <c r="K36"/>
  <c r="J36"/>
  <c r="I36"/>
  <c r="H36"/>
  <c r="G36"/>
  <c r="F36"/>
  <c r="E36"/>
  <c r="D36"/>
  <c r="C36"/>
  <c r="W35"/>
  <c r="P35"/>
  <c r="O35"/>
  <c r="N35"/>
  <c r="M35"/>
  <c r="L35"/>
  <c r="K35"/>
  <c r="J35"/>
  <c r="I35"/>
  <c r="H35"/>
  <c r="G35"/>
  <c r="F35"/>
  <c r="E35"/>
  <c r="D35"/>
  <c r="C35"/>
  <c r="W34"/>
  <c r="P34"/>
  <c r="O34"/>
  <c r="N34"/>
  <c r="M34"/>
  <c r="L34"/>
  <c r="K34"/>
  <c r="J34"/>
  <c r="I34"/>
  <c r="H34"/>
  <c r="G34"/>
  <c r="F34"/>
  <c r="E34"/>
  <c r="D34"/>
  <c r="C34"/>
  <c r="W33"/>
  <c r="P33"/>
  <c r="O33"/>
  <c r="N33"/>
  <c r="M33"/>
  <c r="L33"/>
  <c r="K33"/>
  <c r="J33"/>
  <c r="I33"/>
  <c r="H33"/>
  <c r="G33"/>
  <c r="F33"/>
  <c r="E33"/>
  <c r="D33"/>
  <c r="C33"/>
  <c r="W32"/>
  <c r="P32"/>
  <c r="O32"/>
  <c r="N32"/>
  <c r="M32"/>
  <c r="L32"/>
  <c r="K32"/>
  <c r="J32"/>
  <c r="I32"/>
  <c r="H32"/>
  <c r="G32"/>
  <c r="F32"/>
  <c r="E32"/>
  <c r="D32"/>
  <c r="C32"/>
  <c r="W31"/>
  <c r="P31"/>
  <c r="O31"/>
  <c r="O43" s="1"/>
  <c r="N31"/>
  <c r="N43" s="1"/>
  <c r="M31"/>
  <c r="M43" s="1"/>
  <c r="L31"/>
  <c r="L43" s="1"/>
  <c r="K31"/>
  <c r="K43" s="1"/>
  <c r="J31"/>
  <c r="J43" s="1"/>
  <c r="I31"/>
  <c r="I43" s="1"/>
  <c r="H31"/>
  <c r="H43" s="1"/>
  <c r="G31"/>
  <c r="G43" s="1"/>
  <c r="F31"/>
  <c r="F43" s="1"/>
  <c r="E31"/>
  <c r="E43" s="1"/>
  <c r="W30"/>
  <c r="W29"/>
  <c r="W28"/>
  <c r="W27"/>
  <c r="F27"/>
  <c r="W26"/>
  <c r="F26"/>
  <c r="W25"/>
  <c r="F24"/>
  <c r="W22"/>
  <c r="F22"/>
  <c r="W21"/>
  <c r="W19"/>
  <c r="W17"/>
  <c r="W15"/>
  <c r="W13"/>
  <c r="W11"/>
  <c r="W26" i="71"/>
  <c r="W27"/>
  <c r="W28"/>
  <c r="W29"/>
  <c r="W30"/>
  <c r="W31"/>
  <c r="W32"/>
  <c r="W33"/>
  <c r="W34"/>
  <c r="W35"/>
  <c r="W36"/>
  <c r="W25"/>
  <c r="U8" i="91"/>
  <c r="X26" i="71" s="1"/>
  <c r="U9" i="91"/>
  <c r="U10"/>
  <c r="U11"/>
  <c r="U12"/>
  <c r="U13"/>
  <c r="U14"/>
  <c r="U15"/>
  <c r="U16"/>
  <c r="U17"/>
  <c r="U18"/>
  <c r="U7"/>
  <c r="D2"/>
  <c r="E2"/>
  <c r="F2"/>
  <c r="G2"/>
  <c r="H2"/>
  <c r="I2"/>
  <c r="J2"/>
  <c r="K2"/>
  <c r="L2"/>
  <c r="M2"/>
  <c r="N2"/>
  <c r="C2"/>
  <c r="V11" i="71"/>
  <c r="U11"/>
  <c r="W22"/>
  <c r="W21"/>
  <c r="W20"/>
  <c r="W19"/>
  <c r="W18"/>
  <c r="W17"/>
  <c r="W16"/>
  <c r="W15"/>
  <c r="W14"/>
  <c r="W13"/>
  <c r="W12"/>
  <c r="W11"/>
  <c r="P31"/>
  <c r="F27"/>
  <c r="F26"/>
  <c r="F25"/>
  <c r="F24"/>
  <c r="F23"/>
  <c r="F22"/>
  <c r="P43"/>
  <c r="O31"/>
  <c r="N31"/>
  <c r="M31"/>
  <c r="L31"/>
  <c r="K31"/>
  <c r="J31"/>
  <c r="I31"/>
  <c r="H31"/>
  <c r="G31"/>
  <c r="F31"/>
  <c r="F43" s="1"/>
  <c r="E31"/>
  <c r="K62"/>
  <c r="C45" s="1"/>
  <c r="L62"/>
  <c r="D127" s="1"/>
  <c r="K63"/>
  <c r="C46" s="1"/>
  <c r="L63"/>
  <c r="D46" s="1"/>
  <c r="K64"/>
  <c r="C47" s="1"/>
  <c r="L64"/>
  <c r="D129" s="1"/>
  <c r="K65"/>
  <c r="C48" s="1"/>
  <c r="L65"/>
  <c r="D48" s="1"/>
  <c r="K66"/>
  <c r="C49" s="1"/>
  <c r="L66"/>
  <c r="K67"/>
  <c r="C50" s="1"/>
  <c r="L67"/>
  <c r="D50" s="1"/>
  <c r="K68"/>
  <c r="C133" s="1"/>
  <c r="L68"/>
  <c r="D51" s="1"/>
  <c r="L61"/>
  <c r="D126" s="1"/>
  <c r="C62"/>
  <c r="D62"/>
  <c r="C63"/>
  <c r="D63"/>
  <c r="C64"/>
  <c r="D64"/>
  <c r="C65"/>
  <c r="D65"/>
  <c r="C66"/>
  <c r="D66"/>
  <c r="C67"/>
  <c r="D67"/>
  <c r="C68"/>
  <c r="D68"/>
  <c r="D61"/>
  <c r="C61"/>
  <c r="K61"/>
  <c r="C44" s="1"/>
  <c r="N44"/>
  <c r="Q128"/>
  <c r="Q129"/>
  <c r="Q130"/>
  <c r="Q131"/>
  <c r="Q132"/>
  <c r="Q126"/>
  <c r="I128"/>
  <c r="I129"/>
  <c r="I130"/>
  <c r="I131"/>
  <c r="I126"/>
  <c r="Q115"/>
  <c r="Q116"/>
  <c r="Q117"/>
  <c r="Q118"/>
  <c r="Q119"/>
  <c r="Q113"/>
  <c r="I115"/>
  <c r="I116"/>
  <c r="I117"/>
  <c r="I119"/>
  <c r="I120"/>
  <c r="I113"/>
  <c r="Q103"/>
  <c r="Q104"/>
  <c r="Q105"/>
  <c r="Q106"/>
  <c r="Q107"/>
  <c r="Q100"/>
  <c r="I102"/>
  <c r="I104"/>
  <c r="I105"/>
  <c r="I107"/>
  <c r="I100"/>
  <c r="E33"/>
  <c r="F33"/>
  <c r="G33"/>
  <c r="H33"/>
  <c r="I33"/>
  <c r="J33"/>
  <c r="K33"/>
  <c r="L33"/>
  <c r="M33"/>
  <c r="N33"/>
  <c r="O33"/>
  <c r="P33"/>
  <c r="E34"/>
  <c r="F34"/>
  <c r="G34"/>
  <c r="H34"/>
  <c r="I34"/>
  <c r="J34"/>
  <c r="K34"/>
  <c r="L34"/>
  <c r="M34"/>
  <c r="N34"/>
  <c r="O34"/>
  <c r="P34"/>
  <c r="E35"/>
  <c r="F35"/>
  <c r="G35"/>
  <c r="H35"/>
  <c r="I35"/>
  <c r="J35"/>
  <c r="K35"/>
  <c r="L35"/>
  <c r="M35"/>
  <c r="N35"/>
  <c r="O35"/>
  <c r="P35"/>
  <c r="E36"/>
  <c r="F36"/>
  <c r="G36"/>
  <c r="H36"/>
  <c r="I36"/>
  <c r="J36"/>
  <c r="K36"/>
  <c r="L36"/>
  <c r="M36"/>
  <c r="N36"/>
  <c r="O36"/>
  <c r="P36"/>
  <c r="E37"/>
  <c r="F37"/>
  <c r="G37"/>
  <c r="H37"/>
  <c r="I37"/>
  <c r="J37"/>
  <c r="K37"/>
  <c r="L37"/>
  <c r="M37"/>
  <c r="N37"/>
  <c r="O37"/>
  <c r="P37"/>
  <c r="E38"/>
  <c r="F38"/>
  <c r="G38"/>
  <c r="H38"/>
  <c r="I38"/>
  <c r="J38"/>
  <c r="K38"/>
  <c r="L38"/>
  <c r="M38"/>
  <c r="N38"/>
  <c r="O38"/>
  <c r="P38"/>
  <c r="E39"/>
  <c r="F39"/>
  <c r="G39"/>
  <c r="H39"/>
  <c r="I39"/>
  <c r="J39"/>
  <c r="K39"/>
  <c r="L39"/>
  <c r="M39"/>
  <c r="N39"/>
  <c r="O39"/>
  <c r="P39"/>
  <c r="Q88"/>
  <c r="Q89"/>
  <c r="Q90"/>
  <c r="Q93"/>
  <c r="Q94"/>
  <c r="Q87"/>
  <c r="I89"/>
  <c r="I90"/>
  <c r="I91"/>
  <c r="I93"/>
  <c r="I94"/>
  <c r="I87"/>
  <c r="Q76"/>
  <c r="Q77"/>
  <c r="Q78"/>
  <c r="Q79"/>
  <c r="Q81"/>
  <c r="Q74"/>
  <c r="I76"/>
  <c r="I77"/>
  <c r="I78"/>
  <c r="I81"/>
  <c r="I74"/>
  <c r="Q63"/>
  <c r="Q64"/>
  <c r="Q65"/>
  <c r="Q66"/>
  <c r="Q67"/>
  <c r="Q61"/>
  <c r="I63"/>
  <c r="I66"/>
  <c r="I68"/>
  <c r="I61"/>
  <c r="P133"/>
  <c r="Q133" s="1"/>
  <c r="O133"/>
  <c r="N133"/>
  <c r="P132"/>
  <c r="O132"/>
  <c r="P50" s="1"/>
  <c r="N132"/>
  <c r="P131"/>
  <c r="P49" s="1"/>
  <c r="O131"/>
  <c r="N131"/>
  <c r="P130"/>
  <c r="O130"/>
  <c r="N130"/>
  <c r="P48" s="1"/>
  <c r="P129"/>
  <c r="P47" s="1"/>
  <c r="O129"/>
  <c r="N129"/>
  <c r="P128"/>
  <c r="O128"/>
  <c r="P46" s="1"/>
  <c r="N128"/>
  <c r="P127"/>
  <c r="Q127" s="1"/>
  <c r="O127"/>
  <c r="N127"/>
  <c r="P126"/>
  <c r="O126"/>
  <c r="N126"/>
  <c r="P44" s="1"/>
  <c r="H133"/>
  <c r="O51" s="1"/>
  <c r="G133"/>
  <c r="F133"/>
  <c r="H132"/>
  <c r="O50" s="1"/>
  <c r="G132"/>
  <c r="F132"/>
  <c r="H131"/>
  <c r="O49" s="1"/>
  <c r="G131"/>
  <c r="F131"/>
  <c r="H130"/>
  <c r="O48" s="1"/>
  <c r="G130"/>
  <c r="F130"/>
  <c r="H129"/>
  <c r="G129"/>
  <c r="O47" s="1"/>
  <c r="F129"/>
  <c r="H128"/>
  <c r="G128"/>
  <c r="F128"/>
  <c r="O46" s="1"/>
  <c r="H127"/>
  <c r="O45" s="1"/>
  <c r="G127"/>
  <c r="F127"/>
  <c r="H126"/>
  <c r="G126"/>
  <c r="F126"/>
  <c r="O44" s="1"/>
  <c r="P120"/>
  <c r="Q120" s="1"/>
  <c r="O120"/>
  <c r="N120"/>
  <c r="P119"/>
  <c r="O119"/>
  <c r="N50" s="1"/>
  <c r="N119"/>
  <c r="P118"/>
  <c r="N49" s="1"/>
  <c r="O118"/>
  <c r="N118"/>
  <c r="P117"/>
  <c r="N48" s="1"/>
  <c r="O117"/>
  <c r="N117"/>
  <c r="P116"/>
  <c r="N47" s="1"/>
  <c r="O116"/>
  <c r="N116"/>
  <c r="P115"/>
  <c r="O115"/>
  <c r="N115"/>
  <c r="N46" s="1"/>
  <c r="P114"/>
  <c r="Q114" s="1"/>
  <c r="O114"/>
  <c r="N114"/>
  <c r="P113"/>
  <c r="O113"/>
  <c r="N113"/>
  <c r="H120"/>
  <c r="G120"/>
  <c r="F120"/>
  <c r="M51" s="1"/>
  <c r="H119"/>
  <c r="G119"/>
  <c r="F119"/>
  <c r="M50" s="1"/>
  <c r="H118"/>
  <c r="G118"/>
  <c r="M49" s="1"/>
  <c r="F118"/>
  <c r="H117"/>
  <c r="G117"/>
  <c r="F117"/>
  <c r="M48" s="1"/>
  <c r="H116"/>
  <c r="M47" s="1"/>
  <c r="G116"/>
  <c r="F116"/>
  <c r="H115"/>
  <c r="G115"/>
  <c r="F115"/>
  <c r="M46" s="1"/>
  <c r="H114"/>
  <c r="M45" s="1"/>
  <c r="G114"/>
  <c r="F114"/>
  <c r="H113"/>
  <c r="G113"/>
  <c r="F113"/>
  <c r="M44" s="1"/>
  <c r="P107"/>
  <c r="O107"/>
  <c r="N107"/>
  <c r="L51" s="1"/>
  <c r="P106"/>
  <c r="O106"/>
  <c r="L50" s="1"/>
  <c r="N106"/>
  <c r="P105"/>
  <c r="L49" s="1"/>
  <c r="O105"/>
  <c r="N105"/>
  <c r="P104"/>
  <c r="O104"/>
  <c r="N104"/>
  <c r="L48" s="1"/>
  <c r="P103"/>
  <c r="O103"/>
  <c r="L47" s="1"/>
  <c r="N103"/>
  <c r="P102"/>
  <c r="L46" s="1"/>
  <c r="O102"/>
  <c r="N102"/>
  <c r="P101"/>
  <c r="Q101" s="1"/>
  <c r="O101"/>
  <c r="N101"/>
  <c r="P100"/>
  <c r="O100"/>
  <c r="N100"/>
  <c r="L44" s="1"/>
  <c r="H107"/>
  <c r="G107"/>
  <c r="F107"/>
  <c r="K51" s="1"/>
  <c r="H106"/>
  <c r="K50" s="1"/>
  <c r="G106"/>
  <c r="F106"/>
  <c r="H105"/>
  <c r="K49" s="1"/>
  <c r="G105"/>
  <c r="F105"/>
  <c r="H104"/>
  <c r="K48" s="1"/>
  <c r="G104"/>
  <c r="F104"/>
  <c r="H103"/>
  <c r="G103"/>
  <c r="F103"/>
  <c r="K47" s="1"/>
  <c r="H102"/>
  <c r="G102"/>
  <c r="F102"/>
  <c r="K46" s="1"/>
  <c r="H101"/>
  <c r="K45" s="1"/>
  <c r="G101"/>
  <c r="F101"/>
  <c r="H100"/>
  <c r="G100"/>
  <c r="F100"/>
  <c r="K44" s="1"/>
  <c r="P94"/>
  <c r="O94"/>
  <c r="N94"/>
  <c r="J51" s="1"/>
  <c r="P93"/>
  <c r="O93"/>
  <c r="J50" s="1"/>
  <c r="N93"/>
  <c r="P92"/>
  <c r="O92"/>
  <c r="Q92" s="1"/>
  <c r="N92"/>
  <c r="P91"/>
  <c r="O91"/>
  <c r="J48" s="1"/>
  <c r="N91"/>
  <c r="P90"/>
  <c r="J47" s="1"/>
  <c r="O90"/>
  <c r="N90"/>
  <c r="P89"/>
  <c r="O89"/>
  <c r="J46" s="1"/>
  <c r="N89"/>
  <c r="P88"/>
  <c r="O88"/>
  <c r="J45" s="1"/>
  <c r="N88"/>
  <c r="P87"/>
  <c r="O87"/>
  <c r="N87"/>
  <c r="J44" s="1"/>
  <c r="H94"/>
  <c r="G94"/>
  <c r="F94"/>
  <c r="I51" s="1"/>
  <c r="H93"/>
  <c r="G93"/>
  <c r="I50" s="1"/>
  <c r="F93"/>
  <c r="H92"/>
  <c r="G92"/>
  <c r="I49" s="1"/>
  <c r="F92"/>
  <c r="H91"/>
  <c r="G91"/>
  <c r="F91"/>
  <c r="I48" s="1"/>
  <c r="H90"/>
  <c r="G90"/>
  <c r="I47" s="1"/>
  <c r="F90"/>
  <c r="H89"/>
  <c r="G89"/>
  <c r="F89"/>
  <c r="I46" s="1"/>
  <c r="H88"/>
  <c r="I45" s="1"/>
  <c r="G88"/>
  <c r="F88"/>
  <c r="H87"/>
  <c r="G87"/>
  <c r="F87"/>
  <c r="I44" s="1"/>
  <c r="P81"/>
  <c r="O81"/>
  <c r="H51" s="1"/>
  <c r="N81"/>
  <c r="P80"/>
  <c r="H50" s="1"/>
  <c r="O80"/>
  <c r="N80"/>
  <c r="P79"/>
  <c r="H49" s="1"/>
  <c r="O79"/>
  <c r="N79"/>
  <c r="P78"/>
  <c r="H48" s="1"/>
  <c r="O78"/>
  <c r="N78"/>
  <c r="P77"/>
  <c r="O77"/>
  <c r="H47" s="1"/>
  <c r="N77"/>
  <c r="P76"/>
  <c r="O76"/>
  <c r="N76"/>
  <c r="H46" s="1"/>
  <c r="P75"/>
  <c r="Q75" s="1"/>
  <c r="O75"/>
  <c r="N75"/>
  <c r="P74"/>
  <c r="O74"/>
  <c r="N74"/>
  <c r="H44" s="1"/>
  <c r="H81"/>
  <c r="G81"/>
  <c r="F81"/>
  <c r="G51" s="1"/>
  <c r="H80"/>
  <c r="G50" s="1"/>
  <c r="G80"/>
  <c r="F80"/>
  <c r="H79"/>
  <c r="G79"/>
  <c r="G49" s="1"/>
  <c r="F79"/>
  <c r="H78"/>
  <c r="G48" s="1"/>
  <c r="G78"/>
  <c r="F78"/>
  <c r="H77"/>
  <c r="G77"/>
  <c r="G47" s="1"/>
  <c r="F77"/>
  <c r="H76"/>
  <c r="G76"/>
  <c r="F76"/>
  <c r="G46" s="1"/>
  <c r="H75"/>
  <c r="G45" s="1"/>
  <c r="G75"/>
  <c r="F75"/>
  <c r="H74"/>
  <c r="G74"/>
  <c r="F74"/>
  <c r="G44" s="1"/>
  <c r="P68"/>
  <c r="Q68" s="1"/>
  <c r="O68"/>
  <c r="N68"/>
  <c r="P67"/>
  <c r="O67"/>
  <c r="F50" s="1"/>
  <c r="N67"/>
  <c r="P66"/>
  <c r="F49" s="1"/>
  <c r="O66"/>
  <c r="N66"/>
  <c r="P65"/>
  <c r="F48" s="1"/>
  <c r="O65"/>
  <c r="N65"/>
  <c r="P64"/>
  <c r="O64"/>
  <c r="F47" s="1"/>
  <c r="N64"/>
  <c r="P63"/>
  <c r="O63"/>
  <c r="N63"/>
  <c r="F46" s="1"/>
  <c r="P62"/>
  <c r="Q62" s="1"/>
  <c r="O62"/>
  <c r="N62"/>
  <c r="P61"/>
  <c r="O61"/>
  <c r="N61"/>
  <c r="F44" s="1"/>
  <c r="H68"/>
  <c r="H67"/>
  <c r="E50" s="1"/>
  <c r="H66"/>
  <c r="E49" s="1"/>
  <c r="H65"/>
  <c r="H64"/>
  <c r="H63"/>
  <c r="H62"/>
  <c r="E45" s="1"/>
  <c r="H61"/>
  <c r="G68"/>
  <c r="G67"/>
  <c r="G66"/>
  <c r="G65"/>
  <c r="E48" s="1"/>
  <c r="G64"/>
  <c r="G63"/>
  <c r="G62"/>
  <c r="G61"/>
  <c r="F68"/>
  <c r="E51" s="1"/>
  <c r="F67"/>
  <c r="F66"/>
  <c r="F65"/>
  <c r="F64"/>
  <c r="E47" s="1"/>
  <c r="F63"/>
  <c r="E46" s="1"/>
  <c r="F62"/>
  <c r="F61"/>
  <c r="E44" s="1"/>
  <c r="E32"/>
  <c r="E43"/>
  <c r="C32"/>
  <c r="D32"/>
  <c r="F32"/>
  <c r="G32"/>
  <c r="H32"/>
  <c r="I32"/>
  <c r="J32"/>
  <c r="K32"/>
  <c r="L32"/>
  <c r="M32"/>
  <c r="N32"/>
  <c r="O32"/>
  <c r="P32"/>
  <c r="C33"/>
  <c r="D33"/>
  <c r="C34"/>
  <c r="D34"/>
  <c r="H43"/>
  <c r="C35"/>
  <c r="D35"/>
  <c r="C36"/>
  <c r="D36"/>
  <c r="J43"/>
  <c r="C37"/>
  <c r="D37"/>
  <c r="K43"/>
  <c r="C38"/>
  <c r="D38"/>
  <c r="L43"/>
  <c r="C39"/>
  <c r="D39"/>
  <c r="N43"/>
  <c r="D45"/>
  <c r="D47"/>
  <c r="D131"/>
  <c r="C51"/>
  <c r="D133"/>
  <c r="C74"/>
  <c r="K126" s="1"/>
  <c r="D74"/>
  <c r="L126" s="1"/>
  <c r="C75"/>
  <c r="K127" s="1"/>
  <c r="D75"/>
  <c r="L127" s="1"/>
  <c r="C76"/>
  <c r="D76"/>
  <c r="L128" s="1"/>
  <c r="C77"/>
  <c r="K129" s="1"/>
  <c r="D77"/>
  <c r="L129" s="1"/>
  <c r="C78"/>
  <c r="K130" s="1"/>
  <c r="D78"/>
  <c r="L130" s="1"/>
  <c r="C79"/>
  <c r="K131" s="1"/>
  <c r="D79"/>
  <c r="L131" s="1"/>
  <c r="C80"/>
  <c r="D80"/>
  <c r="L132" s="1"/>
  <c r="C81"/>
  <c r="K133" s="1"/>
  <c r="D81"/>
  <c r="L133" s="1"/>
  <c r="K74"/>
  <c r="L74"/>
  <c r="K75"/>
  <c r="L75"/>
  <c r="K76"/>
  <c r="L76"/>
  <c r="K77"/>
  <c r="L77"/>
  <c r="K78"/>
  <c r="L78"/>
  <c r="K79"/>
  <c r="L79"/>
  <c r="K80"/>
  <c r="L80"/>
  <c r="K81"/>
  <c r="L81"/>
  <c r="C87"/>
  <c r="D87"/>
  <c r="C88"/>
  <c r="D88"/>
  <c r="C89"/>
  <c r="D89"/>
  <c r="C90"/>
  <c r="D90"/>
  <c r="C91"/>
  <c r="D91"/>
  <c r="C92"/>
  <c r="D92"/>
  <c r="C93"/>
  <c r="D93"/>
  <c r="C94"/>
  <c r="D94"/>
  <c r="K87"/>
  <c r="L87"/>
  <c r="K88"/>
  <c r="L88"/>
  <c r="K89"/>
  <c r="L89"/>
  <c r="K90"/>
  <c r="L90"/>
  <c r="K91"/>
  <c r="L91"/>
  <c r="K92"/>
  <c r="L92"/>
  <c r="K93"/>
  <c r="L93"/>
  <c r="K94"/>
  <c r="L94"/>
  <c r="C100"/>
  <c r="D100"/>
  <c r="C101"/>
  <c r="D101"/>
  <c r="C102"/>
  <c r="D102"/>
  <c r="C103"/>
  <c r="D103"/>
  <c r="C104"/>
  <c r="D104"/>
  <c r="C105"/>
  <c r="D105"/>
  <c r="C106"/>
  <c r="D106"/>
  <c r="C107"/>
  <c r="D107"/>
  <c r="K100"/>
  <c r="L100"/>
  <c r="K101"/>
  <c r="L101"/>
  <c r="K102"/>
  <c r="L102"/>
  <c r="K103"/>
  <c r="L103"/>
  <c r="K104"/>
  <c r="L104"/>
  <c r="K105"/>
  <c r="L105"/>
  <c r="K106"/>
  <c r="L106"/>
  <c r="K107"/>
  <c r="L107"/>
  <c r="C113"/>
  <c r="D113"/>
  <c r="C114"/>
  <c r="D114"/>
  <c r="C115"/>
  <c r="D115"/>
  <c r="C116"/>
  <c r="D116"/>
  <c r="C117"/>
  <c r="D117"/>
  <c r="C118"/>
  <c r="D118"/>
  <c r="C119"/>
  <c r="D119"/>
  <c r="C120"/>
  <c r="D120"/>
  <c r="K113"/>
  <c r="L113"/>
  <c r="K114"/>
  <c r="L114"/>
  <c r="K115"/>
  <c r="L115"/>
  <c r="K116"/>
  <c r="L116"/>
  <c r="K117"/>
  <c r="L117"/>
  <c r="K118"/>
  <c r="L118"/>
  <c r="K119"/>
  <c r="L119"/>
  <c r="K120"/>
  <c r="L120"/>
  <c r="C127"/>
  <c r="K128"/>
  <c r="K132"/>
  <c r="D49"/>
  <c r="C132"/>
  <c r="D130"/>
  <c r="Q77" i="91" l="1"/>
  <c r="Q87"/>
  <c r="Q88"/>
  <c r="Q89"/>
  <c r="Q90"/>
  <c r="Q91"/>
  <c r="Q104"/>
  <c r="AE77"/>
  <c r="AC77"/>
  <c r="AA77"/>
  <c r="Y77"/>
  <c r="W77"/>
  <c r="U77"/>
  <c r="P87"/>
  <c r="P88"/>
  <c r="P89"/>
  <c r="P90"/>
  <c r="P91"/>
  <c r="P100"/>
  <c r="P102"/>
  <c r="Q82" i="110"/>
  <c r="H40" s="1"/>
  <c r="I108"/>
  <c r="K40" s="1"/>
  <c r="C86" i="91"/>
  <c r="G86"/>
  <c r="K86"/>
  <c r="M86"/>
  <c r="E86"/>
  <c r="N86"/>
  <c r="L86"/>
  <c r="J86"/>
  <c r="H86"/>
  <c r="F86"/>
  <c r="O52" i="109"/>
  <c r="N85" i="91"/>
  <c r="L85"/>
  <c r="J85"/>
  <c r="H85"/>
  <c r="F85"/>
  <c r="D85"/>
  <c r="C85"/>
  <c r="M85"/>
  <c r="K85"/>
  <c r="I85"/>
  <c r="G85"/>
  <c r="E85"/>
  <c r="F52" i="108"/>
  <c r="Q69"/>
  <c r="F40" s="1"/>
  <c r="K52"/>
  <c r="N84" i="91"/>
  <c r="L84"/>
  <c r="J84"/>
  <c r="H84"/>
  <c r="F84"/>
  <c r="C84"/>
  <c r="M84"/>
  <c r="K84"/>
  <c r="I84"/>
  <c r="G84"/>
  <c r="E84"/>
  <c r="I134" i="107"/>
  <c r="O40" s="1"/>
  <c r="N83" i="91"/>
  <c r="L83"/>
  <c r="J83"/>
  <c r="H83"/>
  <c r="F83"/>
  <c r="D83"/>
  <c r="C83"/>
  <c r="M83"/>
  <c r="K83"/>
  <c r="I83"/>
  <c r="G83"/>
  <c r="E83"/>
  <c r="I108" i="106"/>
  <c r="K40" s="1"/>
  <c r="I52"/>
  <c r="L52"/>
  <c r="Q108"/>
  <c r="L40" s="1"/>
  <c r="Q82"/>
  <c r="H40" s="1"/>
  <c r="N82" i="91"/>
  <c r="L82"/>
  <c r="J82"/>
  <c r="H82"/>
  <c r="F82"/>
  <c r="D82"/>
  <c r="C82"/>
  <c r="M82"/>
  <c r="K82"/>
  <c r="I82"/>
  <c r="G82"/>
  <c r="E82"/>
  <c r="I121" i="105"/>
  <c r="M40" s="1"/>
  <c r="H53" i="91"/>
  <c r="I54"/>
  <c r="I56"/>
  <c r="I58"/>
  <c r="E52" i="105"/>
  <c r="I69"/>
  <c r="E40" s="1"/>
  <c r="E81" i="91" s="1"/>
  <c r="I60"/>
  <c r="I62"/>
  <c r="I64"/>
  <c r="H65"/>
  <c r="I66"/>
  <c r="I68"/>
  <c r="H69"/>
  <c r="I70"/>
  <c r="H71"/>
  <c r="I52"/>
  <c r="H55"/>
  <c r="H57"/>
  <c r="H59"/>
  <c r="H61"/>
  <c r="H63"/>
  <c r="H67"/>
  <c r="D59"/>
  <c r="D57"/>
  <c r="D55"/>
  <c r="C53"/>
  <c r="C55"/>
  <c r="C57"/>
  <c r="C59"/>
  <c r="C61"/>
  <c r="C63"/>
  <c r="C65"/>
  <c r="C67"/>
  <c r="C69"/>
  <c r="C71"/>
  <c r="F71"/>
  <c r="D71"/>
  <c r="F70"/>
  <c r="D70"/>
  <c r="F69"/>
  <c r="D69"/>
  <c r="F68"/>
  <c r="D68"/>
  <c r="F67"/>
  <c r="D67"/>
  <c r="F66"/>
  <c r="D66"/>
  <c r="F65"/>
  <c r="D65"/>
  <c r="F64"/>
  <c r="D64"/>
  <c r="F63"/>
  <c r="D63"/>
  <c r="F62"/>
  <c r="D62"/>
  <c r="F61"/>
  <c r="D61"/>
  <c r="F60"/>
  <c r="D60"/>
  <c r="F59"/>
  <c r="F58"/>
  <c r="D58"/>
  <c r="F57"/>
  <c r="F56"/>
  <c r="D56"/>
  <c r="F55"/>
  <c r="F54"/>
  <c r="D54"/>
  <c r="F53"/>
  <c r="D53"/>
  <c r="F52"/>
  <c r="D52"/>
  <c r="M71"/>
  <c r="K71"/>
  <c r="I71"/>
  <c r="N70"/>
  <c r="L70"/>
  <c r="J70"/>
  <c r="H70"/>
  <c r="M69"/>
  <c r="K69"/>
  <c r="I69"/>
  <c r="N68"/>
  <c r="L68"/>
  <c r="J68"/>
  <c r="H68"/>
  <c r="M67"/>
  <c r="K67"/>
  <c r="I67"/>
  <c r="N66"/>
  <c r="L66"/>
  <c r="J66"/>
  <c r="H66"/>
  <c r="M65"/>
  <c r="K65"/>
  <c r="I65"/>
  <c r="N64"/>
  <c r="L64"/>
  <c r="J64"/>
  <c r="H64"/>
  <c r="M63"/>
  <c r="K63"/>
  <c r="I63"/>
  <c r="N62"/>
  <c r="L62"/>
  <c r="J62"/>
  <c r="H62"/>
  <c r="M61"/>
  <c r="K61"/>
  <c r="I61"/>
  <c r="N60"/>
  <c r="L60"/>
  <c r="J60"/>
  <c r="H60"/>
  <c r="M59"/>
  <c r="K59"/>
  <c r="I59"/>
  <c r="N58"/>
  <c r="L58"/>
  <c r="J58"/>
  <c r="H58"/>
  <c r="M57"/>
  <c r="K57"/>
  <c r="I57"/>
  <c r="N56"/>
  <c r="L56"/>
  <c r="J56"/>
  <c r="H56"/>
  <c r="M55"/>
  <c r="K55"/>
  <c r="I55"/>
  <c r="N54"/>
  <c r="L54"/>
  <c r="J54"/>
  <c r="H54"/>
  <c r="M53"/>
  <c r="K53"/>
  <c r="I53"/>
  <c r="N52"/>
  <c r="L52"/>
  <c r="J52"/>
  <c r="H52"/>
  <c r="C52"/>
  <c r="C54"/>
  <c r="C56"/>
  <c r="C58"/>
  <c r="C60"/>
  <c r="C62"/>
  <c r="C64"/>
  <c r="C66"/>
  <c r="C68"/>
  <c r="C70"/>
  <c r="G71"/>
  <c r="E71"/>
  <c r="G70"/>
  <c r="E70"/>
  <c r="G69"/>
  <c r="E69"/>
  <c r="G68"/>
  <c r="E68"/>
  <c r="G67"/>
  <c r="E67"/>
  <c r="G66"/>
  <c r="E66"/>
  <c r="G65"/>
  <c r="E65"/>
  <c r="G64"/>
  <c r="E64"/>
  <c r="G63"/>
  <c r="E63"/>
  <c r="G62"/>
  <c r="E62"/>
  <c r="G61"/>
  <c r="E61"/>
  <c r="G60"/>
  <c r="E60"/>
  <c r="G59"/>
  <c r="E59"/>
  <c r="G58"/>
  <c r="E58"/>
  <c r="G57"/>
  <c r="E57"/>
  <c r="G56"/>
  <c r="E56"/>
  <c r="G55"/>
  <c r="E55"/>
  <c r="G54"/>
  <c r="E54"/>
  <c r="G53"/>
  <c r="E53"/>
  <c r="G52"/>
  <c r="E52"/>
  <c r="N71"/>
  <c r="L71"/>
  <c r="J71"/>
  <c r="M70"/>
  <c r="K70"/>
  <c r="N69"/>
  <c r="L69"/>
  <c r="J69"/>
  <c r="M68"/>
  <c r="K68"/>
  <c r="N67"/>
  <c r="L67"/>
  <c r="J67"/>
  <c r="M66"/>
  <c r="K66"/>
  <c r="N65"/>
  <c r="L65"/>
  <c r="J65"/>
  <c r="M64"/>
  <c r="K64"/>
  <c r="N63"/>
  <c r="L63"/>
  <c r="J63"/>
  <c r="M62"/>
  <c r="K62"/>
  <c r="N61"/>
  <c r="L61"/>
  <c r="J61"/>
  <c r="M60"/>
  <c r="K60"/>
  <c r="N59"/>
  <c r="L59"/>
  <c r="J59"/>
  <c r="M58"/>
  <c r="K58"/>
  <c r="N57"/>
  <c r="L57"/>
  <c r="J57"/>
  <c r="M56"/>
  <c r="K56"/>
  <c r="N55"/>
  <c r="L55"/>
  <c r="J55"/>
  <c r="M54"/>
  <c r="K54"/>
  <c r="N53"/>
  <c r="L53"/>
  <c r="J53"/>
  <c r="M52"/>
  <c r="K52"/>
  <c r="I82" i="104"/>
  <c r="G40" s="1"/>
  <c r="Q69"/>
  <c r="F40" s="1"/>
  <c r="N80" i="91"/>
  <c r="J80"/>
  <c r="F80"/>
  <c r="C80"/>
  <c r="M80"/>
  <c r="K80"/>
  <c r="I80"/>
  <c r="G80"/>
  <c r="E80"/>
  <c r="L80"/>
  <c r="H80"/>
  <c r="M52" i="103"/>
  <c r="Q82"/>
  <c r="H40" s="1"/>
  <c r="I69"/>
  <c r="E40" s="1"/>
  <c r="D79" i="91" s="1"/>
  <c r="I52" i="103"/>
  <c r="E53" i="137"/>
  <c r="E54" s="1"/>
  <c r="U11"/>
  <c r="X11"/>
  <c r="V11"/>
  <c r="U12"/>
  <c r="F53"/>
  <c r="F54" s="1"/>
  <c r="X12"/>
  <c r="V12"/>
  <c r="G53"/>
  <c r="G54" s="1"/>
  <c r="U13"/>
  <c r="X13"/>
  <c r="V13"/>
  <c r="U14"/>
  <c r="H53"/>
  <c r="H54" s="1"/>
  <c r="X14"/>
  <c r="V14"/>
  <c r="I53"/>
  <c r="I54" s="1"/>
  <c r="U15"/>
  <c r="X15"/>
  <c r="V15"/>
  <c r="U16"/>
  <c r="J53"/>
  <c r="J54" s="1"/>
  <c r="X16"/>
  <c r="V16"/>
  <c r="K53"/>
  <c r="K54" s="1"/>
  <c r="U17"/>
  <c r="X17"/>
  <c r="V17"/>
  <c r="U18"/>
  <c r="L53"/>
  <c r="L54" s="1"/>
  <c r="X18"/>
  <c r="V18"/>
  <c r="M53"/>
  <c r="M54" s="1"/>
  <c r="U19"/>
  <c r="X19"/>
  <c r="V19"/>
  <c r="U20"/>
  <c r="N53"/>
  <c r="N54" s="1"/>
  <c r="X20"/>
  <c r="V20"/>
  <c r="O53"/>
  <c r="O54" s="1"/>
  <c r="U21"/>
  <c r="X21"/>
  <c r="V21"/>
  <c r="X22"/>
  <c r="V22"/>
  <c r="P53"/>
  <c r="P54" s="1"/>
  <c r="U22"/>
  <c r="F43"/>
  <c r="H43"/>
  <c r="J43"/>
  <c r="L43"/>
  <c r="N43"/>
  <c r="E53" i="136"/>
  <c r="E54" s="1"/>
  <c r="U11"/>
  <c r="X11"/>
  <c r="V11"/>
  <c r="U12"/>
  <c r="F53"/>
  <c r="F54" s="1"/>
  <c r="X12"/>
  <c r="V12"/>
  <c r="G53"/>
  <c r="G54" s="1"/>
  <c r="U13"/>
  <c r="X13"/>
  <c r="V13"/>
  <c r="U14"/>
  <c r="H53"/>
  <c r="H54" s="1"/>
  <c r="X14"/>
  <c r="V14"/>
  <c r="I53"/>
  <c r="I54" s="1"/>
  <c r="U15"/>
  <c r="X15"/>
  <c r="V15"/>
  <c r="U16"/>
  <c r="J53"/>
  <c r="J54" s="1"/>
  <c r="X16"/>
  <c r="V16"/>
  <c r="K53"/>
  <c r="K54" s="1"/>
  <c r="U17"/>
  <c r="X17"/>
  <c r="V17"/>
  <c r="U18"/>
  <c r="L53"/>
  <c r="L54" s="1"/>
  <c r="X18"/>
  <c r="V18"/>
  <c r="M53"/>
  <c r="M54" s="1"/>
  <c r="U19"/>
  <c r="X19"/>
  <c r="V19"/>
  <c r="U20"/>
  <c r="N53"/>
  <c r="N54" s="1"/>
  <c r="X20"/>
  <c r="V20"/>
  <c r="O53"/>
  <c r="O54" s="1"/>
  <c r="U21"/>
  <c r="X21"/>
  <c r="V21"/>
  <c r="X22"/>
  <c r="V22"/>
  <c r="P53"/>
  <c r="P54" s="1"/>
  <c r="U22"/>
  <c r="F43"/>
  <c r="H43"/>
  <c r="J43"/>
  <c r="L43"/>
  <c r="N43"/>
  <c r="AD104" i="91"/>
  <c r="AB104"/>
  <c r="Z104"/>
  <c r="X104"/>
  <c r="V104"/>
  <c r="T104"/>
  <c r="E53" i="135"/>
  <c r="E54" s="1"/>
  <c r="U11"/>
  <c r="X11"/>
  <c r="V11"/>
  <c r="U12"/>
  <c r="F53"/>
  <c r="F54" s="1"/>
  <c r="X12"/>
  <c r="V12"/>
  <c r="G53"/>
  <c r="G54" s="1"/>
  <c r="U13"/>
  <c r="X13"/>
  <c r="V13"/>
  <c r="U14"/>
  <c r="H53"/>
  <c r="H54" s="1"/>
  <c r="X14"/>
  <c r="V14"/>
  <c r="I53"/>
  <c r="I54" s="1"/>
  <c r="U15"/>
  <c r="X15"/>
  <c r="V15"/>
  <c r="U16"/>
  <c r="J53"/>
  <c r="J54" s="1"/>
  <c r="X16"/>
  <c r="V16"/>
  <c r="K53"/>
  <c r="K54" s="1"/>
  <c r="U17"/>
  <c r="X17"/>
  <c r="V17"/>
  <c r="U18"/>
  <c r="L53"/>
  <c r="L54" s="1"/>
  <c r="X18"/>
  <c r="V18"/>
  <c r="M53"/>
  <c r="M54" s="1"/>
  <c r="U19"/>
  <c r="X19"/>
  <c r="V19"/>
  <c r="U20"/>
  <c r="N53"/>
  <c r="N54" s="1"/>
  <c r="X20"/>
  <c r="V20"/>
  <c r="O53"/>
  <c r="O54" s="1"/>
  <c r="U21"/>
  <c r="X21"/>
  <c r="V21"/>
  <c r="X22"/>
  <c r="V22"/>
  <c r="P53"/>
  <c r="P54" s="1"/>
  <c r="U22"/>
  <c r="F43"/>
  <c r="H43"/>
  <c r="J43"/>
  <c r="L43"/>
  <c r="N43"/>
  <c r="E53" i="134"/>
  <c r="E54" s="1"/>
  <c r="U11"/>
  <c r="X11"/>
  <c r="V11"/>
  <c r="U12"/>
  <c r="F53"/>
  <c r="F54" s="1"/>
  <c r="X12"/>
  <c r="V12"/>
  <c r="G53"/>
  <c r="G54" s="1"/>
  <c r="U13"/>
  <c r="X13"/>
  <c r="V13"/>
  <c r="U14"/>
  <c r="H53"/>
  <c r="H54" s="1"/>
  <c r="X14"/>
  <c r="V14"/>
  <c r="I53"/>
  <c r="I54" s="1"/>
  <c r="U15"/>
  <c r="X15"/>
  <c r="V15"/>
  <c r="U16"/>
  <c r="J53"/>
  <c r="J54" s="1"/>
  <c r="X16"/>
  <c r="V16"/>
  <c r="K53"/>
  <c r="K54" s="1"/>
  <c r="U17"/>
  <c r="X17"/>
  <c r="V17"/>
  <c r="U18"/>
  <c r="L53"/>
  <c r="L54" s="1"/>
  <c r="X18"/>
  <c r="V18"/>
  <c r="M53"/>
  <c r="M54" s="1"/>
  <c r="U19"/>
  <c r="X19"/>
  <c r="V19"/>
  <c r="U20"/>
  <c r="N53"/>
  <c r="N54" s="1"/>
  <c r="X20"/>
  <c r="V20"/>
  <c r="O53"/>
  <c r="O54" s="1"/>
  <c r="U21"/>
  <c r="X21"/>
  <c r="V21"/>
  <c r="X22"/>
  <c r="V22"/>
  <c r="P53"/>
  <c r="P54" s="1"/>
  <c r="U22"/>
  <c r="F43"/>
  <c r="H43"/>
  <c r="J43"/>
  <c r="L43"/>
  <c r="N43"/>
  <c r="E53" i="131"/>
  <c r="E54" s="1"/>
  <c r="U11"/>
  <c r="X11"/>
  <c r="V11"/>
  <c r="U12"/>
  <c r="F53"/>
  <c r="F54" s="1"/>
  <c r="X12"/>
  <c r="V12"/>
  <c r="G53"/>
  <c r="G54" s="1"/>
  <c r="U13"/>
  <c r="X13"/>
  <c r="V13"/>
  <c r="U14"/>
  <c r="H53"/>
  <c r="H54" s="1"/>
  <c r="X14"/>
  <c r="V14"/>
  <c r="I53"/>
  <c r="I54" s="1"/>
  <c r="U15"/>
  <c r="X15"/>
  <c r="V15"/>
  <c r="U16"/>
  <c r="J53"/>
  <c r="J54" s="1"/>
  <c r="X16"/>
  <c r="V16"/>
  <c r="K53"/>
  <c r="K54" s="1"/>
  <c r="U17"/>
  <c r="X17"/>
  <c r="V17"/>
  <c r="U18"/>
  <c r="L53"/>
  <c r="L54" s="1"/>
  <c r="X18"/>
  <c r="V18"/>
  <c r="M53"/>
  <c r="M54" s="1"/>
  <c r="U19"/>
  <c r="X19"/>
  <c r="V19"/>
  <c r="U20"/>
  <c r="N53"/>
  <c r="N54" s="1"/>
  <c r="X20"/>
  <c r="V20"/>
  <c r="O53"/>
  <c r="O54" s="1"/>
  <c r="U21"/>
  <c r="X21"/>
  <c r="V21"/>
  <c r="X22"/>
  <c r="V22"/>
  <c r="P53"/>
  <c r="P54" s="1"/>
  <c r="U22"/>
  <c r="F43"/>
  <c r="H43"/>
  <c r="J43"/>
  <c r="L43"/>
  <c r="N43"/>
  <c r="E53" i="129"/>
  <c r="E54" s="1"/>
  <c r="U11"/>
  <c r="X11"/>
  <c r="V11"/>
  <c r="U12"/>
  <c r="F53"/>
  <c r="F54" s="1"/>
  <c r="X12"/>
  <c r="V12"/>
  <c r="G53"/>
  <c r="G54" s="1"/>
  <c r="U13"/>
  <c r="X13"/>
  <c r="V13"/>
  <c r="U14"/>
  <c r="H53"/>
  <c r="H54" s="1"/>
  <c r="X14"/>
  <c r="V14"/>
  <c r="I53"/>
  <c r="I54" s="1"/>
  <c r="U15"/>
  <c r="X15"/>
  <c r="V15"/>
  <c r="U16"/>
  <c r="J53"/>
  <c r="J54" s="1"/>
  <c r="X16"/>
  <c r="V16"/>
  <c r="K53"/>
  <c r="K54" s="1"/>
  <c r="U17"/>
  <c r="X17"/>
  <c r="V17"/>
  <c r="U18"/>
  <c r="L53"/>
  <c r="L54" s="1"/>
  <c r="X18"/>
  <c r="V18"/>
  <c r="M53"/>
  <c r="M54" s="1"/>
  <c r="U19"/>
  <c r="X19"/>
  <c r="V19"/>
  <c r="U20"/>
  <c r="N53"/>
  <c r="N54" s="1"/>
  <c r="X20"/>
  <c r="V20"/>
  <c r="O53"/>
  <c r="O54" s="1"/>
  <c r="U21"/>
  <c r="X21"/>
  <c r="V21"/>
  <c r="X22"/>
  <c r="V22"/>
  <c r="P53"/>
  <c r="P54" s="1"/>
  <c r="U22"/>
  <c r="F43"/>
  <c r="H43"/>
  <c r="J43"/>
  <c r="L43"/>
  <c r="N43"/>
  <c r="U100" i="91"/>
  <c r="E53" i="127"/>
  <c r="E54" s="1"/>
  <c r="U11"/>
  <c r="X11"/>
  <c r="V11"/>
  <c r="U12"/>
  <c r="F53"/>
  <c r="F54" s="1"/>
  <c r="X12"/>
  <c r="V12"/>
  <c r="G53"/>
  <c r="G54" s="1"/>
  <c r="U13"/>
  <c r="X13"/>
  <c r="V13"/>
  <c r="U14"/>
  <c r="H53"/>
  <c r="H54" s="1"/>
  <c r="X14"/>
  <c r="V14"/>
  <c r="I53"/>
  <c r="I54" s="1"/>
  <c r="U15"/>
  <c r="X15"/>
  <c r="V15"/>
  <c r="U16"/>
  <c r="J53"/>
  <c r="J54" s="1"/>
  <c r="X16"/>
  <c r="V16"/>
  <c r="K53"/>
  <c r="K54" s="1"/>
  <c r="U17"/>
  <c r="X17"/>
  <c r="V17"/>
  <c r="U18"/>
  <c r="L53"/>
  <c r="L54" s="1"/>
  <c r="X18"/>
  <c r="V18"/>
  <c r="M53"/>
  <c r="M54" s="1"/>
  <c r="U19"/>
  <c r="X19"/>
  <c r="V19"/>
  <c r="U20"/>
  <c r="N53"/>
  <c r="N54" s="1"/>
  <c r="X20"/>
  <c r="V20"/>
  <c r="O53"/>
  <c r="O54" s="1"/>
  <c r="U21"/>
  <c r="X21"/>
  <c r="V21"/>
  <c r="X22"/>
  <c r="V22"/>
  <c r="P53"/>
  <c r="P54" s="1"/>
  <c r="U22"/>
  <c r="F43"/>
  <c r="H43"/>
  <c r="J43"/>
  <c r="L43"/>
  <c r="N43"/>
  <c r="E53" i="126"/>
  <c r="E54" s="1"/>
  <c r="U11"/>
  <c r="X11"/>
  <c r="V11"/>
  <c r="U12"/>
  <c r="F53"/>
  <c r="F54" s="1"/>
  <c r="X12"/>
  <c r="V12"/>
  <c r="G53"/>
  <c r="G54" s="1"/>
  <c r="U13"/>
  <c r="X13"/>
  <c r="V13"/>
  <c r="U14"/>
  <c r="H53"/>
  <c r="H54" s="1"/>
  <c r="X14"/>
  <c r="V14"/>
  <c r="I53"/>
  <c r="I54" s="1"/>
  <c r="U15"/>
  <c r="X15"/>
  <c r="V15"/>
  <c r="U16"/>
  <c r="J53"/>
  <c r="J54" s="1"/>
  <c r="X16"/>
  <c r="V16"/>
  <c r="K53"/>
  <c r="K54" s="1"/>
  <c r="U17"/>
  <c r="X17"/>
  <c r="V17"/>
  <c r="U18"/>
  <c r="L53"/>
  <c r="L54" s="1"/>
  <c r="X18"/>
  <c r="V18"/>
  <c r="M53"/>
  <c r="M54" s="1"/>
  <c r="U19"/>
  <c r="X19"/>
  <c r="V19"/>
  <c r="U20"/>
  <c r="N53"/>
  <c r="N54" s="1"/>
  <c r="X20"/>
  <c r="V20"/>
  <c r="O53"/>
  <c r="O54" s="1"/>
  <c r="U21"/>
  <c r="X21"/>
  <c r="V21"/>
  <c r="X22"/>
  <c r="V22"/>
  <c r="P53"/>
  <c r="P54" s="1"/>
  <c r="U22"/>
  <c r="F43"/>
  <c r="H43"/>
  <c r="J43"/>
  <c r="L43"/>
  <c r="N43"/>
  <c r="E53" i="122"/>
  <c r="E54" s="1"/>
  <c r="U11"/>
  <c r="X11"/>
  <c r="V11"/>
  <c r="U12"/>
  <c r="F53"/>
  <c r="F54" s="1"/>
  <c r="X12"/>
  <c r="V12"/>
  <c r="G53"/>
  <c r="G54" s="1"/>
  <c r="U13"/>
  <c r="X13"/>
  <c r="V13"/>
  <c r="U14"/>
  <c r="H53"/>
  <c r="H54" s="1"/>
  <c r="X14"/>
  <c r="V14"/>
  <c r="I53"/>
  <c r="I54" s="1"/>
  <c r="U15"/>
  <c r="X15"/>
  <c r="V15"/>
  <c r="U16"/>
  <c r="J53"/>
  <c r="J54" s="1"/>
  <c r="X16"/>
  <c r="V16"/>
  <c r="K53"/>
  <c r="K54" s="1"/>
  <c r="U17"/>
  <c r="X17"/>
  <c r="V17"/>
  <c r="U18"/>
  <c r="L53"/>
  <c r="L54" s="1"/>
  <c r="X18"/>
  <c r="V18"/>
  <c r="M53"/>
  <c r="M54" s="1"/>
  <c r="U19"/>
  <c r="X19"/>
  <c r="V19"/>
  <c r="U20"/>
  <c r="N53"/>
  <c r="N54" s="1"/>
  <c r="X20"/>
  <c r="V20"/>
  <c r="O53"/>
  <c r="O54" s="1"/>
  <c r="U21"/>
  <c r="X21"/>
  <c r="V21"/>
  <c r="X22"/>
  <c r="V22"/>
  <c r="P53"/>
  <c r="P54" s="1"/>
  <c r="U22"/>
  <c r="F43"/>
  <c r="H43"/>
  <c r="J43"/>
  <c r="L43"/>
  <c r="N43"/>
  <c r="E53" i="121"/>
  <c r="E54" s="1"/>
  <c r="U11"/>
  <c r="X11"/>
  <c r="V11"/>
  <c r="U12"/>
  <c r="F53"/>
  <c r="F54" s="1"/>
  <c r="X12"/>
  <c r="V12"/>
  <c r="G53"/>
  <c r="G54" s="1"/>
  <c r="U13"/>
  <c r="X13"/>
  <c r="V13"/>
  <c r="U14"/>
  <c r="H53"/>
  <c r="H54" s="1"/>
  <c r="X14"/>
  <c r="V14"/>
  <c r="I53"/>
  <c r="I54" s="1"/>
  <c r="U15"/>
  <c r="X15"/>
  <c r="V15"/>
  <c r="U16"/>
  <c r="J53"/>
  <c r="J54" s="1"/>
  <c r="X16"/>
  <c r="V16"/>
  <c r="K53"/>
  <c r="K54" s="1"/>
  <c r="U17"/>
  <c r="X17"/>
  <c r="V17"/>
  <c r="U18"/>
  <c r="L53"/>
  <c r="L54" s="1"/>
  <c r="X18"/>
  <c r="V18"/>
  <c r="M53"/>
  <c r="M54" s="1"/>
  <c r="U19"/>
  <c r="X19"/>
  <c r="V19"/>
  <c r="U20"/>
  <c r="N53"/>
  <c r="N54" s="1"/>
  <c r="X20"/>
  <c r="V20"/>
  <c r="O53"/>
  <c r="O54" s="1"/>
  <c r="U21"/>
  <c r="X21"/>
  <c r="V21"/>
  <c r="X22"/>
  <c r="V22"/>
  <c r="P53"/>
  <c r="P54" s="1"/>
  <c r="U22"/>
  <c r="F43"/>
  <c r="H43"/>
  <c r="J43"/>
  <c r="L43"/>
  <c r="N43"/>
  <c r="E53" i="120"/>
  <c r="E54" s="1"/>
  <c r="U11"/>
  <c r="X11"/>
  <c r="V11"/>
  <c r="U12"/>
  <c r="F53"/>
  <c r="F54" s="1"/>
  <c r="X12"/>
  <c r="V12"/>
  <c r="G53"/>
  <c r="G54" s="1"/>
  <c r="U13"/>
  <c r="X13"/>
  <c r="V13"/>
  <c r="U14"/>
  <c r="H53"/>
  <c r="H54" s="1"/>
  <c r="X14"/>
  <c r="V14"/>
  <c r="I53"/>
  <c r="I54" s="1"/>
  <c r="U15"/>
  <c r="X15"/>
  <c r="V15"/>
  <c r="U16"/>
  <c r="J53"/>
  <c r="J54" s="1"/>
  <c r="X16"/>
  <c r="V16"/>
  <c r="K53"/>
  <c r="K54" s="1"/>
  <c r="U17"/>
  <c r="X17"/>
  <c r="V17"/>
  <c r="U18"/>
  <c r="L53"/>
  <c r="L54" s="1"/>
  <c r="X18"/>
  <c r="V18"/>
  <c r="M53"/>
  <c r="M54" s="1"/>
  <c r="U19"/>
  <c r="X19"/>
  <c r="V19"/>
  <c r="U20"/>
  <c r="N53"/>
  <c r="N54" s="1"/>
  <c r="X20"/>
  <c r="V20"/>
  <c r="O53"/>
  <c r="O54" s="1"/>
  <c r="U21"/>
  <c r="X21"/>
  <c r="V21"/>
  <c r="X22"/>
  <c r="V22"/>
  <c r="P53"/>
  <c r="P54" s="1"/>
  <c r="U22"/>
  <c r="F43"/>
  <c r="H43"/>
  <c r="J43"/>
  <c r="L43"/>
  <c r="N43"/>
  <c r="E53" i="119"/>
  <c r="E54" s="1"/>
  <c r="U11"/>
  <c r="X11"/>
  <c r="V11"/>
  <c r="U12"/>
  <c r="F53"/>
  <c r="F54" s="1"/>
  <c r="X12"/>
  <c r="V12"/>
  <c r="G53"/>
  <c r="G54" s="1"/>
  <c r="U13"/>
  <c r="X13"/>
  <c r="V13"/>
  <c r="U14"/>
  <c r="H53"/>
  <c r="H54" s="1"/>
  <c r="X14"/>
  <c r="V14"/>
  <c r="I53"/>
  <c r="I54" s="1"/>
  <c r="U15"/>
  <c r="X15"/>
  <c r="V15"/>
  <c r="U16"/>
  <c r="J53"/>
  <c r="J54" s="1"/>
  <c r="X16"/>
  <c r="V16"/>
  <c r="K53"/>
  <c r="K54" s="1"/>
  <c r="U17"/>
  <c r="X17"/>
  <c r="V17"/>
  <c r="U18"/>
  <c r="L53"/>
  <c r="L54" s="1"/>
  <c r="X18"/>
  <c r="V18"/>
  <c r="M53"/>
  <c r="M54" s="1"/>
  <c r="U19"/>
  <c r="X19"/>
  <c r="V19"/>
  <c r="U20"/>
  <c r="N53"/>
  <c r="N54" s="1"/>
  <c r="X20"/>
  <c r="V20"/>
  <c r="O53"/>
  <c r="O54" s="1"/>
  <c r="U21"/>
  <c r="X21"/>
  <c r="V21"/>
  <c r="X22"/>
  <c r="V22"/>
  <c r="P53"/>
  <c r="P54" s="1"/>
  <c r="U22"/>
  <c r="F43"/>
  <c r="H43"/>
  <c r="J43"/>
  <c r="L43"/>
  <c r="N43"/>
  <c r="E53" i="118"/>
  <c r="E54" s="1"/>
  <c r="U11"/>
  <c r="X11"/>
  <c r="V11"/>
  <c r="U12"/>
  <c r="F53"/>
  <c r="F54" s="1"/>
  <c r="X12"/>
  <c r="V12"/>
  <c r="G53"/>
  <c r="G54" s="1"/>
  <c r="U13"/>
  <c r="X13"/>
  <c r="V13"/>
  <c r="U14"/>
  <c r="H53"/>
  <c r="H54" s="1"/>
  <c r="X14"/>
  <c r="V14"/>
  <c r="I53"/>
  <c r="I54" s="1"/>
  <c r="U15"/>
  <c r="X15"/>
  <c r="V15"/>
  <c r="U16"/>
  <c r="J53"/>
  <c r="J54" s="1"/>
  <c r="X16"/>
  <c r="V16"/>
  <c r="K53"/>
  <c r="K54" s="1"/>
  <c r="U17"/>
  <c r="X17"/>
  <c r="V17"/>
  <c r="U18"/>
  <c r="L53"/>
  <c r="L54" s="1"/>
  <c r="X18"/>
  <c r="V18"/>
  <c r="M53"/>
  <c r="M54" s="1"/>
  <c r="U19"/>
  <c r="X19"/>
  <c r="V19"/>
  <c r="U20"/>
  <c r="N53"/>
  <c r="N54" s="1"/>
  <c r="X20"/>
  <c r="V20"/>
  <c r="O53"/>
  <c r="O54" s="1"/>
  <c r="U21"/>
  <c r="X21"/>
  <c r="V21"/>
  <c r="X22"/>
  <c r="V22"/>
  <c r="P53"/>
  <c r="P54" s="1"/>
  <c r="U22"/>
  <c r="F43"/>
  <c r="H43"/>
  <c r="J43"/>
  <c r="L43"/>
  <c r="N43"/>
  <c r="E53" i="117"/>
  <c r="E54" s="1"/>
  <c r="U11"/>
  <c r="X11"/>
  <c r="V11"/>
  <c r="U12"/>
  <c r="F53"/>
  <c r="F54" s="1"/>
  <c r="X12"/>
  <c r="V12"/>
  <c r="G53"/>
  <c r="G54" s="1"/>
  <c r="U13"/>
  <c r="X13"/>
  <c r="V13"/>
  <c r="U14"/>
  <c r="H53"/>
  <c r="H54" s="1"/>
  <c r="X14"/>
  <c r="V14"/>
  <c r="I53"/>
  <c r="I54" s="1"/>
  <c r="U15"/>
  <c r="X15"/>
  <c r="V15"/>
  <c r="U16"/>
  <c r="J53"/>
  <c r="J54" s="1"/>
  <c r="X16"/>
  <c r="V16"/>
  <c r="K53"/>
  <c r="K54" s="1"/>
  <c r="U17"/>
  <c r="X17"/>
  <c r="V17"/>
  <c r="U18"/>
  <c r="L53"/>
  <c r="L54" s="1"/>
  <c r="X18"/>
  <c r="V18"/>
  <c r="M53"/>
  <c r="M54" s="1"/>
  <c r="U19"/>
  <c r="X19"/>
  <c r="V19"/>
  <c r="U20"/>
  <c r="N53"/>
  <c r="N54" s="1"/>
  <c r="X20"/>
  <c r="V20"/>
  <c r="O53"/>
  <c r="O54" s="1"/>
  <c r="U21"/>
  <c r="X21"/>
  <c r="V21"/>
  <c r="X22"/>
  <c r="V22"/>
  <c r="P53"/>
  <c r="P54" s="1"/>
  <c r="U22"/>
  <c r="F43"/>
  <c r="H43"/>
  <c r="J43"/>
  <c r="L43"/>
  <c r="N43"/>
  <c r="E53" i="116"/>
  <c r="E54" s="1"/>
  <c r="U11"/>
  <c r="X11"/>
  <c r="V11"/>
  <c r="U12"/>
  <c r="F53"/>
  <c r="F54" s="1"/>
  <c r="X12"/>
  <c r="V12"/>
  <c r="G53"/>
  <c r="G54" s="1"/>
  <c r="U13"/>
  <c r="X13"/>
  <c r="V13"/>
  <c r="U14"/>
  <c r="H53"/>
  <c r="H54" s="1"/>
  <c r="X14"/>
  <c r="V14"/>
  <c r="I53"/>
  <c r="I54" s="1"/>
  <c r="U15"/>
  <c r="X15"/>
  <c r="V15"/>
  <c r="U16"/>
  <c r="J53"/>
  <c r="J54" s="1"/>
  <c r="X16"/>
  <c r="V16"/>
  <c r="K53"/>
  <c r="K54" s="1"/>
  <c r="U17"/>
  <c r="X17"/>
  <c r="V17"/>
  <c r="U18"/>
  <c r="L53"/>
  <c r="L54" s="1"/>
  <c r="X18"/>
  <c r="V18"/>
  <c r="M53"/>
  <c r="M54" s="1"/>
  <c r="U19"/>
  <c r="X19"/>
  <c r="V19"/>
  <c r="U20"/>
  <c r="N53"/>
  <c r="N54" s="1"/>
  <c r="X20"/>
  <c r="V20"/>
  <c r="O53"/>
  <c r="O54" s="1"/>
  <c r="U21"/>
  <c r="X21"/>
  <c r="V21"/>
  <c r="X22"/>
  <c r="V22"/>
  <c r="P53"/>
  <c r="P54" s="1"/>
  <c r="U22"/>
  <c r="F43"/>
  <c r="H43"/>
  <c r="J43"/>
  <c r="L43"/>
  <c r="N43"/>
  <c r="T77" i="91"/>
  <c r="AD77"/>
  <c r="AB77"/>
  <c r="Z77"/>
  <c r="X77"/>
  <c r="V77"/>
  <c r="V25" i="71"/>
  <c r="E53" i="115"/>
  <c r="E54" s="1"/>
  <c r="U11"/>
  <c r="X11"/>
  <c r="V11"/>
  <c r="U12"/>
  <c r="F53"/>
  <c r="F54" s="1"/>
  <c r="X12"/>
  <c r="V12"/>
  <c r="G53"/>
  <c r="G54" s="1"/>
  <c r="U13"/>
  <c r="X13"/>
  <c r="V13"/>
  <c r="U14"/>
  <c r="H53"/>
  <c r="H54" s="1"/>
  <c r="X14"/>
  <c r="V14"/>
  <c r="I53"/>
  <c r="I54" s="1"/>
  <c r="U15"/>
  <c r="X15"/>
  <c r="V15"/>
  <c r="U16"/>
  <c r="J53"/>
  <c r="J54" s="1"/>
  <c r="X16"/>
  <c r="V16"/>
  <c r="K53"/>
  <c r="K54" s="1"/>
  <c r="U17"/>
  <c r="X17"/>
  <c r="V17"/>
  <c r="U18"/>
  <c r="L53"/>
  <c r="L54" s="1"/>
  <c r="X18"/>
  <c r="V18"/>
  <c r="M53"/>
  <c r="M54" s="1"/>
  <c r="U19"/>
  <c r="X19"/>
  <c r="V19"/>
  <c r="U20"/>
  <c r="N53"/>
  <c r="N54" s="1"/>
  <c r="X20"/>
  <c r="V20"/>
  <c r="O53"/>
  <c r="O54" s="1"/>
  <c r="U21"/>
  <c r="X21"/>
  <c r="V21"/>
  <c r="X22"/>
  <c r="V22"/>
  <c r="P53"/>
  <c r="P54" s="1"/>
  <c r="U22"/>
  <c r="F43"/>
  <c r="H43"/>
  <c r="J43"/>
  <c r="L43"/>
  <c r="N43"/>
  <c r="E53" i="114"/>
  <c r="E54" s="1"/>
  <c r="U11"/>
  <c r="X11"/>
  <c r="V11"/>
  <c r="U12"/>
  <c r="F53"/>
  <c r="F54" s="1"/>
  <c r="X12"/>
  <c r="V12"/>
  <c r="G53"/>
  <c r="G54" s="1"/>
  <c r="U13"/>
  <c r="X13"/>
  <c r="V13"/>
  <c r="U14"/>
  <c r="H53"/>
  <c r="H54" s="1"/>
  <c r="X14"/>
  <c r="V14"/>
  <c r="I53"/>
  <c r="I54" s="1"/>
  <c r="U15"/>
  <c r="X15"/>
  <c r="V15"/>
  <c r="U16"/>
  <c r="J53"/>
  <c r="J54" s="1"/>
  <c r="X16"/>
  <c r="V16"/>
  <c r="K53"/>
  <c r="K54" s="1"/>
  <c r="U17"/>
  <c r="X17"/>
  <c r="V17"/>
  <c r="U18"/>
  <c r="L53"/>
  <c r="L54" s="1"/>
  <c r="X18"/>
  <c r="V18"/>
  <c r="M53"/>
  <c r="M54" s="1"/>
  <c r="U19"/>
  <c r="X19"/>
  <c r="V19"/>
  <c r="U20"/>
  <c r="N53"/>
  <c r="N54" s="1"/>
  <c r="X20"/>
  <c r="V20"/>
  <c r="O53"/>
  <c r="O54" s="1"/>
  <c r="U21"/>
  <c r="X21"/>
  <c r="V21"/>
  <c r="X22"/>
  <c r="V22"/>
  <c r="P53"/>
  <c r="P54" s="1"/>
  <c r="U22"/>
  <c r="F43"/>
  <c r="H43"/>
  <c r="J43"/>
  <c r="L43"/>
  <c r="N43"/>
  <c r="E53" i="113"/>
  <c r="E54" s="1"/>
  <c r="U11"/>
  <c r="X11"/>
  <c r="V11"/>
  <c r="U12"/>
  <c r="F53"/>
  <c r="F54" s="1"/>
  <c r="X12"/>
  <c r="V12"/>
  <c r="G53"/>
  <c r="G54" s="1"/>
  <c r="U13"/>
  <c r="X13"/>
  <c r="V13"/>
  <c r="U14"/>
  <c r="H53"/>
  <c r="H54" s="1"/>
  <c r="X14"/>
  <c r="V14"/>
  <c r="I53"/>
  <c r="I54" s="1"/>
  <c r="U15"/>
  <c r="X15"/>
  <c r="V15"/>
  <c r="U16"/>
  <c r="J53"/>
  <c r="J54" s="1"/>
  <c r="X16"/>
  <c r="V16"/>
  <c r="K53"/>
  <c r="K54" s="1"/>
  <c r="U17"/>
  <c r="X17"/>
  <c r="V17"/>
  <c r="U18"/>
  <c r="L53"/>
  <c r="L54" s="1"/>
  <c r="X18"/>
  <c r="V18"/>
  <c r="M53"/>
  <c r="M54" s="1"/>
  <c r="U19"/>
  <c r="X19"/>
  <c r="V19"/>
  <c r="U20"/>
  <c r="N53"/>
  <c r="N54" s="1"/>
  <c r="X20"/>
  <c r="V20"/>
  <c r="O53"/>
  <c r="O54" s="1"/>
  <c r="U21"/>
  <c r="X21"/>
  <c r="V21"/>
  <c r="X22"/>
  <c r="V22"/>
  <c r="P53"/>
  <c r="P54" s="1"/>
  <c r="U22"/>
  <c r="F43"/>
  <c r="H43"/>
  <c r="J43"/>
  <c r="L43"/>
  <c r="N43"/>
  <c r="E53" i="112"/>
  <c r="E54" s="1"/>
  <c r="U11"/>
  <c r="X11"/>
  <c r="V11"/>
  <c r="U12"/>
  <c r="F53"/>
  <c r="F54" s="1"/>
  <c r="X12"/>
  <c r="V12"/>
  <c r="G53"/>
  <c r="G54" s="1"/>
  <c r="U13"/>
  <c r="X13"/>
  <c r="V13"/>
  <c r="U14"/>
  <c r="H53"/>
  <c r="H54" s="1"/>
  <c r="X14"/>
  <c r="V14"/>
  <c r="I53"/>
  <c r="I54" s="1"/>
  <c r="U15"/>
  <c r="X15"/>
  <c r="V15"/>
  <c r="U16"/>
  <c r="J53"/>
  <c r="J54" s="1"/>
  <c r="X16"/>
  <c r="V16"/>
  <c r="K53"/>
  <c r="K54" s="1"/>
  <c r="U17"/>
  <c r="X17"/>
  <c r="V17"/>
  <c r="U18"/>
  <c r="L53"/>
  <c r="L54" s="1"/>
  <c r="X18"/>
  <c r="V18"/>
  <c r="M53"/>
  <c r="M54" s="1"/>
  <c r="U19"/>
  <c r="X19"/>
  <c r="V19"/>
  <c r="U20"/>
  <c r="N53"/>
  <c r="N54" s="1"/>
  <c r="X20"/>
  <c r="V20"/>
  <c r="O53"/>
  <c r="O54" s="1"/>
  <c r="U21"/>
  <c r="X21"/>
  <c r="V21"/>
  <c r="X22"/>
  <c r="V22"/>
  <c r="P53"/>
  <c r="P54" s="1"/>
  <c r="U22"/>
  <c r="F43"/>
  <c r="H43"/>
  <c r="J43"/>
  <c r="L43"/>
  <c r="N43"/>
  <c r="E53" i="111"/>
  <c r="E54" s="1"/>
  <c r="U11"/>
  <c r="X11"/>
  <c r="V11"/>
  <c r="U12"/>
  <c r="F53"/>
  <c r="F54" s="1"/>
  <c r="X12"/>
  <c r="V12"/>
  <c r="G53"/>
  <c r="G54" s="1"/>
  <c r="U13"/>
  <c r="X13"/>
  <c r="V13"/>
  <c r="U14"/>
  <c r="H53"/>
  <c r="H54" s="1"/>
  <c r="X14"/>
  <c r="V14"/>
  <c r="I53"/>
  <c r="I54" s="1"/>
  <c r="U15"/>
  <c r="X15"/>
  <c r="V15"/>
  <c r="U16"/>
  <c r="J53"/>
  <c r="J54" s="1"/>
  <c r="X16"/>
  <c r="V16"/>
  <c r="K53"/>
  <c r="K54" s="1"/>
  <c r="U17"/>
  <c r="X17"/>
  <c r="V17"/>
  <c r="U18"/>
  <c r="L53"/>
  <c r="L54" s="1"/>
  <c r="X18"/>
  <c r="V18"/>
  <c r="M53"/>
  <c r="M54" s="1"/>
  <c r="U19"/>
  <c r="X19"/>
  <c r="V19"/>
  <c r="U20"/>
  <c r="N53"/>
  <c r="N54" s="1"/>
  <c r="X20"/>
  <c r="V20"/>
  <c r="O53"/>
  <c r="O54" s="1"/>
  <c r="U21"/>
  <c r="X21"/>
  <c r="V21"/>
  <c r="X22"/>
  <c r="V22"/>
  <c r="P53"/>
  <c r="P54" s="1"/>
  <c r="U22"/>
  <c r="F43"/>
  <c r="H43"/>
  <c r="J43"/>
  <c r="L43"/>
  <c r="N43"/>
  <c r="E53" i="110"/>
  <c r="E54" s="1"/>
  <c r="X11"/>
  <c r="U12"/>
  <c r="F53"/>
  <c r="F54" s="1"/>
  <c r="X12"/>
  <c r="G53"/>
  <c r="G54" s="1"/>
  <c r="X13"/>
  <c r="H53"/>
  <c r="H54" s="1"/>
  <c r="X14"/>
  <c r="I53"/>
  <c r="I54" s="1"/>
  <c r="X15"/>
  <c r="J53"/>
  <c r="J54" s="1"/>
  <c r="X16"/>
  <c r="K53"/>
  <c r="K54" s="1"/>
  <c r="X17"/>
  <c r="L53"/>
  <c r="L54" s="1"/>
  <c r="X18"/>
  <c r="M53"/>
  <c r="M54" s="1"/>
  <c r="X19"/>
  <c r="N53"/>
  <c r="N54" s="1"/>
  <c r="X20"/>
  <c r="O53"/>
  <c r="O54" s="1"/>
  <c r="X21"/>
  <c r="X22"/>
  <c r="P53"/>
  <c r="P54" s="1"/>
  <c r="F43"/>
  <c r="H43"/>
  <c r="J43"/>
  <c r="L43"/>
  <c r="N43"/>
  <c r="E53" i="109"/>
  <c r="E54" s="1"/>
  <c r="U11"/>
  <c r="X11"/>
  <c r="V11"/>
  <c r="U12"/>
  <c r="F53"/>
  <c r="F54" s="1"/>
  <c r="X12"/>
  <c r="V12"/>
  <c r="G53"/>
  <c r="G54" s="1"/>
  <c r="U13"/>
  <c r="X13"/>
  <c r="U14"/>
  <c r="H53"/>
  <c r="H54" s="1"/>
  <c r="X14"/>
  <c r="I53"/>
  <c r="I54" s="1"/>
  <c r="U15"/>
  <c r="X15"/>
  <c r="U16"/>
  <c r="J53"/>
  <c r="J54" s="1"/>
  <c r="X16"/>
  <c r="K53"/>
  <c r="K54" s="1"/>
  <c r="U17"/>
  <c r="X17"/>
  <c r="U18"/>
  <c r="L53"/>
  <c r="L54" s="1"/>
  <c r="X18"/>
  <c r="M53"/>
  <c r="M54" s="1"/>
  <c r="U19"/>
  <c r="X19"/>
  <c r="U20"/>
  <c r="N53"/>
  <c r="N54" s="1"/>
  <c r="X20"/>
  <c r="O53"/>
  <c r="O54" s="1"/>
  <c r="U21"/>
  <c r="X21"/>
  <c r="X22"/>
  <c r="P53"/>
  <c r="P54" s="1"/>
  <c r="U22"/>
  <c r="F43"/>
  <c r="H43"/>
  <c r="J43"/>
  <c r="L43"/>
  <c r="N43"/>
  <c r="E53" i="108"/>
  <c r="E54" s="1"/>
  <c r="U11"/>
  <c r="X11"/>
  <c r="V11"/>
  <c r="F53"/>
  <c r="F54" s="1"/>
  <c r="V12"/>
  <c r="G53"/>
  <c r="G54" s="1"/>
  <c r="U13"/>
  <c r="X13"/>
  <c r="U14"/>
  <c r="H53"/>
  <c r="H54" s="1"/>
  <c r="X14"/>
  <c r="I53"/>
  <c r="I54" s="1"/>
  <c r="U15"/>
  <c r="X15"/>
  <c r="U16"/>
  <c r="J53"/>
  <c r="J54" s="1"/>
  <c r="X16"/>
  <c r="K53"/>
  <c r="K54" s="1"/>
  <c r="U17"/>
  <c r="X17"/>
  <c r="U18"/>
  <c r="L53"/>
  <c r="L54" s="1"/>
  <c r="X18"/>
  <c r="M53"/>
  <c r="M54" s="1"/>
  <c r="U19"/>
  <c r="X19"/>
  <c r="U20"/>
  <c r="N53"/>
  <c r="N54" s="1"/>
  <c r="X20"/>
  <c r="O53"/>
  <c r="O54" s="1"/>
  <c r="U21"/>
  <c r="X21"/>
  <c r="X22"/>
  <c r="P53"/>
  <c r="P54" s="1"/>
  <c r="U22"/>
  <c r="F43"/>
  <c r="H43"/>
  <c r="J43"/>
  <c r="L43"/>
  <c r="N43"/>
  <c r="E53" i="107"/>
  <c r="E54" s="1"/>
  <c r="X11"/>
  <c r="F53"/>
  <c r="F54" s="1"/>
  <c r="X12"/>
  <c r="G53"/>
  <c r="G54" s="1"/>
  <c r="X13"/>
  <c r="H53"/>
  <c r="H54" s="1"/>
  <c r="X14"/>
  <c r="I53"/>
  <c r="I54" s="1"/>
  <c r="X15"/>
  <c r="J53"/>
  <c r="J54" s="1"/>
  <c r="X16"/>
  <c r="K53"/>
  <c r="K54" s="1"/>
  <c r="X17"/>
  <c r="L53"/>
  <c r="L54" s="1"/>
  <c r="X18"/>
  <c r="M53"/>
  <c r="M54" s="1"/>
  <c r="X19"/>
  <c r="N53"/>
  <c r="N54" s="1"/>
  <c r="X20"/>
  <c r="X22"/>
  <c r="P53"/>
  <c r="P54" s="1"/>
  <c r="F43"/>
  <c r="H43"/>
  <c r="J43"/>
  <c r="L43"/>
  <c r="N43"/>
  <c r="E53" i="106"/>
  <c r="E54" s="1"/>
  <c r="U11"/>
  <c r="X11"/>
  <c r="V11"/>
  <c r="F53"/>
  <c r="F54" s="1"/>
  <c r="X12"/>
  <c r="G53"/>
  <c r="G54" s="1"/>
  <c r="X13"/>
  <c r="X14"/>
  <c r="I53"/>
  <c r="I54" s="1"/>
  <c r="U15"/>
  <c r="X15"/>
  <c r="U16"/>
  <c r="J53"/>
  <c r="J54" s="1"/>
  <c r="X16"/>
  <c r="K53"/>
  <c r="K54" s="1"/>
  <c r="U17"/>
  <c r="X17"/>
  <c r="U18"/>
  <c r="L53"/>
  <c r="X18"/>
  <c r="M53"/>
  <c r="M54" s="1"/>
  <c r="U19"/>
  <c r="X19"/>
  <c r="U20"/>
  <c r="N53"/>
  <c r="N54" s="1"/>
  <c r="X20"/>
  <c r="O53"/>
  <c r="O54" s="1"/>
  <c r="U21"/>
  <c r="X21"/>
  <c r="X22"/>
  <c r="P53"/>
  <c r="P54" s="1"/>
  <c r="U22"/>
  <c r="F43"/>
  <c r="H43"/>
  <c r="J43"/>
  <c r="L43"/>
  <c r="N43"/>
  <c r="U25" i="71"/>
  <c r="U35"/>
  <c r="U33"/>
  <c r="U31"/>
  <c r="U29"/>
  <c r="U27"/>
  <c r="U26"/>
  <c r="V30" s="1"/>
  <c r="X25"/>
  <c r="X35"/>
  <c r="X33"/>
  <c r="X31"/>
  <c r="X29"/>
  <c r="X27"/>
  <c r="U36"/>
  <c r="U34"/>
  <c r="U32"/>
  <c r="U30"/>
  <c r="V34" s="1"/>
  <c r="U28"/>
  <c r="V26"/>
  <c r="V29"/>
  <c r="X36"/>
  <c r="X34"/>
  <c r="X32"/>
  <c r="X30"/>
  <c r="X28"/>
  <c r="O52" i="102"/>
  <c r="N81" i="91"/>
  <c r="L81"/>
  <c r="J81"/>
  <c r="H81"/>
  <c r="F81"/>
  <c r="D81"/>
  <c r="C81"/>
  <c r="M81"/>
  <c r="K81"/>
  <c r="I81"/>
  <c r="G81"/>
  <c r="E53" i="105"/>
  <c r="E54" s="1"/>
  <c r="U11"/>
  <c r="X11"/>
  <c r="V11"/>
  <c r="U12"/>
  <c r="F53"/>
  <c r="F54" s="1"/>
  <c r="X12"/>
  <c r="V12"/>
  <c r="G53"/>
  <c r="G54" s="1"/>
  <c r="U13"/>
  <c r="X13"/>
  <c r="U14"/>
  <c r="H53"/>
  <c r="H54" s="1"/>
  <c r="X14"/>
  <c r="I53"/>
  <c r="I54" s="1"/>
  <c r="U15"/>
  <c r="X15"/>
  <c r="U16"/>
  <c r="J53"/>
  <c r="J54" s="1"/>
  <c r="X16"/>
  <c r="K53"/>
  <c r="K54" s="1"/>
  <c r="U17"/>
  <c r="X17"/>
  <c r="U18"/>
  <c r="L53"/>
  <c r="L54" s="1"/>
  <c r="X18"/>
  <c r="M53"/>
  <c r="M54" s="1"/>
  <c r="U19"/>
  <c r="X19"/>
  <c r="U20"/>
  <c r="N53"/>
  <c r="N54" s="1"/>
  <c r="X20"/>
  <c r="O53"/>
  <c r="O54" s="1"/>
  <c r="U21"/>
  <c r="X21"/>
  <c r="X22"/>
  <c r="P53"/>
  <c r="P54" s="1"/>
  <c r="U22"/>
  <c r="F43"/>
  <c r="H43"/>
  <c r="J43"/>
  <c r="L43"/>
  <c r="N43"/>
  <c r="E53" i="104"/>
  <c r="E54" s="1"/>
  <c r="X11"/>
  <c r="X12"/>
  <c r="H53"/>
  <c r="H54" s="1"/>
  <c r="X14"/>
  <c r="I53"/>
  <c r="I54" s="1"/>
  <c r="X15"/>
  <c r="J53"/>
  <c r="J54" s="1"/>
  <c r="X16"/>
  <c r="K53"/>
  <c r="K54" s="1"/>
  <c r="X17"/>
  <c r="L53"/>
  <c r="L54" s="1"/>
  <c r="X18"/>
  <c r="M53"/>
  <c r="M54" s="1"/>
  <c r="X19"/>
  <c r="N53"/>
  <c r="N54" s="1"/>
  <c r="X20"/>
  <c r="O53"/>
  <c r="O54" s="1"/>
  <c r="X21"/>
  <c r="X22"/>
  <c r="P53"/>
  <c r="P54" s="1"/>
  <c r="F43"/>
  <c r="H43"/>
  <c r="J43"/>
  <c r="L43"/>
  <c r="N43"/>
  <c r="E53" i="103"/>
  <c r="E54" s="1"/>
  <c r="U11"/>
  <c r="V12" s="1"/>
  <c r="X11"/>
  <c r="V11"/>
  <c r="F53"/>
  <c r="F54" s="1"/>
  <c r="X12"/>
  <c r="G53"/>
  <c r="G54" s="1"/>
  <c r="U13"/>
  <c r="X13"/>
  <c r="U14"/>
  <c r="X14"/>
  <c r="I53"/>
  <c r="U15"/>
  <c r="X15"/>
  <c r="U16"/>
  <c r="J53"/>
  <c r="J54" s="1"/>
  <c r="X16"/>
  <c r="K53"/>
  <c r="K54" s="1"/>
  <c r="U17"/>
  <c r="X17"/>
  <c r="U18"/>
  <c r="L53"/>
  <c r="L54" s="1"/>
  <c r="X18"/>
  <c r="M53"/>
  <c r="M54" s="1"/>
  <c r="U19"/>
  <c r="X19"/>
  <c r="U20"/>
  <c r="N53"/>
  <c r="N54" s="1"/>
  <c r="X20"/>
  <c r="O53"/>
  <c r="O54" s="1"/>
  <c r="U21"/>
  <c r="X21"/>
  <c r="X22"/>
  <c r="P53"/>
  <c r="P54" s="1"/>
  <c r="U22"/>
  <c r="F43"/>
  <c r="H43"/>
  <c r="J43"/>
  <c r="L43"/>
  <c r="N43"/>
  <c r="W12" i="102"/>
  <c r="W14"/>
  <c r="W16"/>
  <c r="W18"/>
  <c r="W20"/>
  <c r="F23"/>
  <c r="F25"/>
  <c r="G52"/>
  <c r="K52"/>
  <c r="D45"/>
  <c r="C46"/>
  <c r="C49"/>
  <c r="D50"/>
  <c r="Q69"/>
  <c r="F40" s="1"/>
  <c r="X12" s="1"/>
  <c r="V8" i="91" s="1"/>
  <c r="Q82" i="102"/>
  <c r="H40" s="1"/>
  <c r="H53" s="1"/>
  <c r="I95"/>
  <c r="I40" s="1"/>
  <c r="X15" s="1"/>
  <c r="V11" i="91" s="1"/>
  <c r="I108" i="102"/>
  <c r="K40" s="1"/>
  <c r="X17" s="1"/>
  <c r="V13" i="91" s="1"/>
  <c r="Q134" i="102"/>
  <c r="P40" s="1"/>
  <c r="P53" s="1"/>
  <c r="Q121"/>
  <c r="N40" s="1"/>
  <c r="X20" s="1"/>
  <c r="V16" i="91" s="1"/>
  <c r="M52" i="102"/>
  <c r="J52"/>
  <c r="I52"/>
  <c r="E52"/>
  <c r="I69"/>
  <c r="E40" s="1"/>
  <c r="X11" s="1"/>
  <c r="V7" i="91" s="1"/>
  <c r="W7" s="1"/>
  <c r="X7" s="1"/>
  <c r="Y7" s="1"/>
  <c r="I121" i="102"/>
  <c r="M40" s="1"/>
  <c r="X19" s="1"/>
  <c r="V15" i="91" s="1"/>
  <c r="I134" i="102"/>
  <c r="O40" s="1"/>
  <c r="X21" s="1"/>
  <c r="V17" i="91" s="1"/>
  <c r="I82" i="102"/>
  <c r="G40" s="1"/>
  <c r="Q95"/>
  <c r="J40" s="1"/>
  <c r="Q108"/>
  <c r="L40" s="1"/>
  <c r="F45"/>
  <c r="H45"/>
  <c r="L45"/>
  <c r="N45"/>
  <c r="P45"/>
  <c r="L46"/>
  <c r="H50"/>
  <c r="F51"/>
  <c r="N51"/>
  <c r="P51"/>
  <c r="N51" i="71"/>
  <c r="P45"/>
  <c r="F45"/>
  <c r="C126"/>
  <c r="D128"/>
  <c r="D132"/>
  <c r="O43"/>
  <c r="G43"/>
  <c r="Q91"/>
  <c r="L45"/>
  <c r="L52" s="1"/>
  <c r="C129"/>
  <c r="C130"/>
  <c r="D44"/>
  <c r="M43"/>
  <c r="I43"/>
  <c r="Q134"/>
  <c r="P51"/>
  <c r="P52" s="1"/>
  <c r="F51"/>
  <c r="F52" s="1"/>
  <c r="N45"/>
  <c r="N52" s="1"/>
  <c r="H45"/>
  <c r="H52" s="1"/>
  <c r="E52"/>
  <c r="G52"/>
  <c r="I52"/>
  <c r="K52"/>
  <c r="M52"/>
  <c r="O52"/>
  <c r="I67"/>
  <c r="I69" s="1"/>
  <c r="E40" s="1"/>
  <c r="I65"/>
  <c r="I80"/>
  <c r="Q80"/>
  <c r="I106"/>
  <c r="Q102"/>
  <c r="I132"/>
  <c r="J49"/>
  <c r="J52" s="1"/>
  <c r="C131"/>
  <c r="C128"/>
  <c r="I64"/>
  <c r="I62"/>
  <c r="I79"/>
  <c r="I75"/>
  <c r="I92"/>
  <c r="I88"/>
  <c r="I95" s="1"/>
  <c r="I103"/>
  <c r="I101"/>
  <c r="I118"/>
  <c r="I114"/>
  <c r="I121" s="1"/>
  <c r="I133"/>
  <c r="I127"/>
  <c r="Q82"/>
  <c r="Q95"/>
  <c r="J40" s="1"/>
  <c r="Q108"/>
  <c r="L40" s="1"/>
  <c r="Q121"/>
  <c r="N40" s="1"/>
  <c r="Q69"/>
  <c r="H40"/>
  <c r="P40"/>
  <c r="I86" i="91" l="1"/>
  <c r="Z86" s="1"/>
  <c r="U22" i="110"/>
  <c r="U21"/>
  <c r="U20"/>
  <c r="U19"/>
  <c r="U18"/>
  <c r="U17"/>
  <c r="U16"/>
  <c r="U15"/>
  <c r="U14"/>
  <c r="U13"/>
  <c r="V11"/>
  <c r="U11"/>
  <c r="V13"/>
  <c r="P86" i="91"/>
  <c r="Q86" s="1"/>
  <c r="V13" i="109"/>
  <c r="X85" i="91"/>
  <c r="V85"/>
  <c r="Z85"/>
  <c r="AD85"/>
  <c r="U85"/>
  <c r="Y85"/>
  <c r="AC85"/>
  <c r="AB85"/>
  <c r="W85"/>
  <c r="AA85"/>
  <c r="AE85"/>
  <c r="V22" i="109"/>
  <c r="V21"/>
  <c r="V20"/>
  <c r="V19"/>
  <c r="V18"/>
  <c r="V17"/>
  <c r="V16"/>
  <c r="V15"/>
  <c r="V14"/>
  <c r="T85" i="91"/>
  <c r="P85"/>
  <c r="Q85" s="1"/>
  <c r="X12" i="108"/>
  <c r="U12"/>
  <c r="V13" s="1"/>
  <c r="D84" i="91"/>
  <c r="U84" s="1"/>
  <c r="V21" i="108"/>
  <c r="V19"/>
  <c r="V17"/>
  <c r="V15"/>
  <c r="O53" i="107"/>
  <c r="O54" s="1"/>
  <c r="X21"/>
  <c r="U12"/>
  <c r="V83" i="91"/>
  <c r="Z83"/>
  <c r="AD83"/>
  <c r="U83"/>
  <c r="Y83"/>
  <c r="AC83"/>
  <c r="X83"/>
  <c r="AB83"/>
  <c r="W83"/>
  <c r="AA83"/>
  <c r="AE83"/>
  <c r="U22" i="107"/>
  <c r="U21"/>
  <c r="U20"/>
  <c r="U19"/>
  <c r="U18"/>
  <c r="U17"/>
  <c r="U16"/>
  <c r="U15"/>
  <c r="U14"/>
  <c r="U13"/>
  <c r="V11"/>
  <c r="U11"/>
  <c r="V12" s="1"/>
  <c r="T83" i="91"/>
  <c r="P83"/>
  <c r="Q83" s="1"/>
  <c r="Z7"/>
  <c r="X25" i="106" s="1"/>
  <c r="X82" i="91"/>
  <c r="V82"/>
  <c r="Z82"/>
  <c r="AD82"/>
  <c r="U82"/>
  <c r="Y82"/>
  <c r="AC82"/>
  <c r="AB82"/>
  <c r="W82"/>
  <c r="AA82"/>
  <c r="AE82"/>
  <c r="U14" i="106"/>
  <c r="U13"/>
  <c r="V12"/>
  <c r="H53"/>
  <c r="H54" s="1"/>
  <c r="U12"/>
  <c r="V13" s="1"/>
  <c r="L54"/>
  <c r="T82" i="91"/>
  <c r="P82"/>
  <c r="Q82" s="1"/>
  <c r="V13" i="105"/>
  <c r="V81" i="91"/>
  <c r="Z81"/>
  <c r="AD81"/>
  <c r="U81"/>
  <c r="Y81"/>
  <c r="AC81"/>
  <c r="X81"/>
  <c r="AB81"/>
  <c r="W81"/>
  <c r="AA81"/>
  <c r="AE81"/>
  <c r="T81"/>
  <c r="P81"/>
  <c r="Q81" s="1"/>
  <c r="U22" i="104"/>
  <c r="U21"/>
  <c r="U20"/>
  <c r="U19"/>
  <c r="U18"/>
  <c r="U17"/>
  <c r="U16"/>
  <c r="U15"/>
  <c r="U14"/>
  <c r="V11"/>
  <c r="U11"/>
  <c r="V12" s="1"/>
  <c r="D80" i="91"/>
  <c r="U80" s="1"/>
  <c r="U13" i="104"/>
  <c r="F53"/>
  <c r="F54" s="1"/>
  <c r="X13"/>
  <c r="G53"/>
  <c r="G54" s="1"/>
  <c r="U12"/>
  <c r="V13" s="1"/>
  <c r="H53" i="103"/>
  <c r="H54" s="1"/>
  <c r="U12"/>
  <c r="V22" s="1"/>
  <c r="F79" i="91"/>
  <c r="N79"/>
  <c r="E79"/>
  <c r="J79"/>
  <c r="M79"/>
  <c r="K79"/>
  <c r="H79"/>
  <c r="L79"/>
  <c r="I79"/>
  <c r="G79"/>
  <c r="C79"/>
  <c r="T79" s="1"/>
  <c r="I54" i="103"/>
  <c r="V13"/>
  <c r="X22" i="102"/>
  <c r="V18" i="91" s="1"/>
  <c r="W18" s="1"/>
  <c r="X18" s="1"/>
  <c r="Y18" s="1"/>
  <c r="Z18" s="1"/>
  <c r="L22" i="137"/>
  <c r="M21"/>
  <c r="K21" s="1"/>
  <c r="M20"/>
  <c r="M19"/>
  <c r="K19" s="1"/>
  <c r="M18"/>
  <c r="M17"/>
  <c r="K17" s="1"/>
  <c r="M16"/>
  <c r="M15"/>
  <c r="K15" s="1"/>
  <c r="M14"/>
  <c r="M13"/>
  <c r="K13" s="1"/>
  <c r="M12"/>
  <c r="L11"/>
  <c r="M22"/>
  <c r="K22" s="1"/>
  <c r="L21"/>
  <c r="L20"/>
  <c r="L19"/>
  <c r="L18"/>
  <c r="L17"/>
  <c r="L16"/>
  <c r="L15"/>
  <c r="L14"/>
  <c r="L13"/>
  <c r="L12"/>
  <c r="M11"/>
  <c r="L22" i="136"/>
  <c r="M21"/>
  <c r="K21" s="1"/>
  <c r="M20"/>
  <c r="M19"/>
  <c r="K19" s="1"/>
  <c r="M18"/>
  <c r="M17"/>
  <c r="K17" s="1"/>
  <c r="M16"/>
  <c r="M15"/>
  <c r="K15" s="1"/>
  <c r="M14"/>
  <c r="M13"/>
  <c r="K13" s="1"/>
  <c r="M12"/>
  <c r="L11"/>
  <c r="M22"/>
  <c r="L21"/>
  <c r="L20"/>
  <c r="L19"/>
  <c r="L18"/>
  <c r="L17"/>
  <c r="L16"/>
  <c r="L15"/>
  <c r="L14"/>
  <c r="L13"/>
  <c r="L12"/>
  <c r="M11"/>
  <c r="L22" i="135"/>
  <c r="M21"/>
  <c r="M20"/>
  <c r="K20" s="1"/>
  <c r="M19"/>
  <c r="M18"/>
  <c r="K18" s="1"/>
  <c r="M17"/>
  <c r="M16"/>
  <c r="K16" s="1"/>
  <c r="M15"/>
  <c r="M14"/>
  <c r="K14" s="1"/>
  <c r="M13"/>
  <c r="M12"/>
  <c r="K12" s="1"/>
  <c r="L11"/>
  <c r="M22"/>
  <c r="K22" s="1"/>
  <c r="L21"/>
  <c r="L20"/>
  <c r="L19"/>
  <c r="L18"/>
  <c r="L17"/>
  <c r="L16"/>
  <c r="L15"/>
  <c r="L14"/>
  <c r="L13"/>
  <c r="L12"/>
  <c r="M11"/>
  <c r="L22" i="134"/>
  <c r="M21"/>
  <c r="M20"/>
  <c r="K20" s="1"/>
  <c r="M19"/>
  <c r="M18"/>
  <c r="K18" s="1"/>
  <c r="M17"/>
  <c r="M16"/>
  <c r="K16" s="1"/>
  <c r="M15"/>
  <c r="M14"/>
  <c r="K14" s="1"/>
  <c r="M13"/>
  <c r="M12"/>
  <c r="K12" s="1"/>
  <c r="L11"/>
  <c r="M22"/>
  <c r="K22" s="1"/>
  <c r="L21"/>
  <c r="L20"/>
  <c r="L19"/>
  <c r="L18"/>
  <c r="L17"/>
  <c r="L16"/>
  <c r="L15"/>
  <c r="L14"/>
  <c r="L13"/>
  <c r="L12"/>
  <c r="M11"/>
  <c r="L22" i="131"/>
  <c r="M21"/>
  <c r="K21" s="1"/>
  <c r="M20"/>
  <c r="M19"/>
  <c r="K19" s="1"/>
  <c r="M18"/>
  <c r="M17"/>
  <c r="K17" s="1"/>
  <c r="M16"/>
  <c r="M15"/>
  <c r="K15" s="1"/>
  <c r="M14"/>
  <c r="M13"/>
  <c r="K13" s="1"/>
  <c r="M12"/>
  <c r="L11"/>
  <c r="M22"/>
  <c r="L21"/>
  <c r="L20"/>
  <c r="L19"/>
  <c r="L18"/>
  <c r="L17"/>
  <c r="L16"/>
  <c r="L15"/>
  <c r="L14"/>
  <c r="L13"/>
  <c r="L12"/>
  <c r="M11"/>
  <c r="L22" i="129"/>
  <c r="M21"/>
  <c r="M20"/>
  <c r="M19"/>
  <c r="M18"/>
  <c r="M17"/>
  <c r="M16"/>
  <c r="M15"/>
  <c r="M14"/>
  <c r="M13"/>
  <c r="M12"/>
  <c r="L11"/>
  <c r="M22"/>
  <c r="K22" s="1"/>
  <c r="L21"/>
  <c r="L20"/>
  <c r="L19"/>
  <c r="L18"/>
  <c r="L17"/>
  <c r="L16"/>
  <c r="L15"/>
  <c r="L14"/>
  <c r="L13"/>
  <c r="L12"/>
  <c r="M11"/>
  <c r="L22" i="127"/>
  <c r="M21"/>
  <c r="K21" s="1"/>
  <c r="M20"/>
  <c r="M19"/>
  <c r="K19" s="1"/>
  <c r="M18"/>
  <c r="M17"/>
  <c r="K17" s="1"/>
  <c r="M16"/>
  <c r="M15"/>
  <c r="K15" s="1"/>
  <c r="M14"/>
  <c r="M13"/>
  <c r="K13" s="1"/>
  <c r="M12"/>
  <c r="L11"/>
  <c r="M22"/>
  <c r="L21"/>
  <c r="L20"/>
  <c r="L19"/>
  <c r="L18"/>
  <c r="L17"/>
  <c r="L16"/>
  <c r="L15"/>
  <c r="L14"/>
  <c r="L13"/>
  <c r="L12"/>
  <c r="M11"/>
  <c r="L22" i="126"/>
  <c r="M21"/>
  <c r="K21" s="1"/>
  <c r="M20"/>
  <c r="M19"/>
  <c r="K19" s="1"/>
  <c r="M18"/>
  <c r="M17"/>
  <c r="K17" s="1"/>
  <c r="M16"/>
  <c r="M15"/>
  <c r="K15" s="1"/>
  <c r="M14"/>
  <c r="M13"/>
  <c r="K13" s="1"/>
  <c r="M12"/>
  <c r="L11"/>
  <c r="M22"/>
  <c r="L21"/>
  <c r="L20"/>
  <c r="L19"/>
  <c r="L18"/>
  <c r="L17"/>
  <c r="L16"/>
  <c r="L15"/>
  <c r="L14"/>
  <c r="L13"/>
  <c r="L12"/>
  <c r="M11"/>
  <c r="L22" i="122"/>
  <c r="M21"/>
  <c r="K21" s="1"/>
  <c r="M20"/>
  <c r="M19"/>
  <c r="K19" s="1"/>
  <c r="M18"/>
  <c r="M17"/>
  <c r="K17" s="1"/>
  <c r="M16"/>
  <c r="M15"/>
  <c r="K15" s="1"/>
  <c r="M14"/>
  <c r="M13"/>
  <c r="K13" s="1"/>
  <c r="M12"/>
  <c r="L11"/>
  <c r="M22"/>
  <c r="L21"/>
  <c r="L20"/>
  <c r="L19"/>
  <c r="L18"/>
  <c r="L17"/>
  <c r="L16"/>
  <c r="L15"/>
  <c r="L14"/>
  <c r="L13"/>
  <c r="L12"/>
  <c r="M11"/>
  <c r="L22" i="121"/>
  <c r="M21"/>
  <c r="K21" s="1"/>
  <c r="M20"/>
  <c r="M19"/>
  <c r="K19" s="1"/>
  <c r="M18"/>
  <c r="M17"/>
  <c r="K17" s="1"/>
  <c r="M16"/>
  <c r="M15"/>
  <c r="K15" s="1"/>
  <c r="M14"/>
  <c r="M13"/>
  <c r="K13" s="1"/>
  <c r="M12"/>
  <c r="L11"/>
  <c r="M22"/>
  <c r="L21"/>
  <c r="L20"/>
  <c r="L19"/>
  <c r="L18"/>
  <c r="L17"/>
  <c r="L16"/>
  <c r="L15"/>
  <c r="L14"/>
  <c r="L13"/>
  <c r="L12"/>
  <c r="M11"/>
  <c r="L22" i="120"/>
  <c r="M21"/>
  <c r="K21" s="1"/>
  <c r="M20"/>
  <c r="M19"/>
  <c r="K19" s="1"/>
  <c r="M18"/>
  <c r="M17"/>
  <c r="K17" s="1"/>
  <c r="M16"/>
  <c r="M15"/>
  <c r="K15" s="1"/>
  <c r="M14"/>
  <c r="M13"/>
  <c r="K13" s="1"/>
  <c r="M12"/>
  <c r="L11"/>
  <c r="M22"/>
  <c r="K22" s="1"/>
  <c r="L21"/>
  <c r="L20"/>
  <c r="L19"/>
  <c r="L18"/>
  <c r="L17"/>
  <c r="L16"/>
  <c r="L15"/>
  <c r="L14"/>
  <c r="L13"/>
  <c r="L12"/>
  <c r="M11"/>
  <c r="L22" i="119"/>
  <c r="M21"/>
  <c r="K21" s="1"/>
  <c r="M20"/>
  <c r="M19"/>
  <c r="K19" s="1"/>
  <c r="M18"/>
  <c r="M17"/>
  <c r="K17" s="1"/>
  <c r="M16"/>
  <c r="M15"/>
  <c r="K15" s="1"/>
  <c r="M14"/>
  <c r="M13"/>
  <c r="K13" s="1"/>
  <c r="M12"/>
  <c r="L11"/>
  <c r="M22"/>
  <c r="L21"/>
  <c r="L20"/>
  <c r="L19"/>
  <c r="L18"/>
  <c r="L17"/>
  <c r="L16"/>
  <c r="L15"/>
  <c r="L14"/>
  <c r="L13"/>
  <c r="L12"/>
  <c r="M11"/>
  <c r="L22" i="118"/>
  <c r="M21"/>
  <c r="K21" s="1"/>
  <c r="M20"/>
  <c r="M19"/>
  <c r="K19" s="1"/>
  <c r="M18"/>
  <c r="M17"/>
  <c r="K17" s="1"/>
  <c r="M16"/>
  <c r="M15"/>
  <c r="K15" s="1"/>
  <c r="M14"/>
  <c r="M13"/>
  <c r="K13" s="1"/>
  <c r="M12"/>
  <c r="L11"/>
  <c r="M22"/>
  <c r="L21"/>
  <c r="L20"/>
  <c r="L19"/>
  <c r="L18"/>
  <c r="L17"/>
  <c r="L16"/>
  <c r="L15"/>
  <c r="L14"/>
  <c r="L13"/>
  <c r="L12"/>
  <c r="M11"/>
  <c r="L22" i="117"/>
  <c r="M21"/>
  <c r="K21" s="1"/>
  <c r="M20"/>
  <c r="M19"/>
  <c r="K19" s="1"/>
  <c r="M18"/>
  <c r="M17"/>
  <c r="K17" s="1"/>
  <c r="M16"/>
  <c r="M15"/>
  <c r="K15" s="1"/>
  <c r="M14"/>
  <c r="M13"/>
  <c r="K13" s="1"/>
  <c r="M12"/>
  <c r="L11"/>
  <c r="M22"/>
  <c r="L21"/>
  <c r="L20"/>
  <c r="L19"/>
  <c r="L18"/>
  <c r="L17"/>
  <c r="L16"/>
  <c r="L15"/>
  <c r="L14"/>
  <c r="L13"/>
  <c r="L12"/>
  <c r="M11"/>
  <c r="L22" i="116"/>
  <c r="M21"/>
  <c r="K21" s="1"/>
  <c r="M20"/>
  <c r="M19"/>
  <c r="K19" s="1"/>
  <c r="M18"/>
  <c r="M17"/>
  <c r="K17" s="1"/>
  <c r="M16"/>
  <c r="M15"/>
  <c r="K15" s="1"/>
  <c r="M14"/>
  <c r="M13"/>
  <c r="K13" s="1"/>
  <c r="M12"/>
  <c r="L11"/>
  <c r="M22"/>
  <c r="K22" s="1"/>
  <c r="L21"/>
  <c r="L20"/>
  <c r="L19"/>
  <c r="L18"/>
  <c r="L17"/>
  <c r="L16"/>
  <c r="L15"/>
  <c r="L14"/>
  <c r="L13"/>
  <c r="L12"/>
  <c r="M11"/>
  <c r="AA7" i="91"/>
  <c r="V33" i="71"/>
  <c r="L22" i="115"/>
  <c r="M21"/>
  <c r="K21" s="1"/>
  <c r="M20"/>
  <c r="M19"/>
  <c r="K19" s="1"/>
  <c r="M18"/>
  <c r="M17"/>
  <c r="K17" s="1"/>
  <c r="M16"/>
  <c r="M15"/>
  <c r="K15" s="1"/>
  <c r="M14"/>
  <c r="M13"/>
  <c r="K13" s="1"/>
  <c r="M12"/>
  <c r="L11"/>
  <c r="M22"/>
  <c r="L21"/>
  <c r="L20"/>
  <c r="L19"/>
  <c r="L18"/>
  <c r="L17"/>
  <c r="L16"/>
  <c r="L15"/>
  <c r="L14"/>
  <c r="L13"/>
  <c r="L12"/>
  <c r="M11"/>
  <c r="L22" i="114"/>
  <c r="M21"/>
  <c r="K21" s="1"/>
  <c r="M20"/>
  <c r="M19"/>
  <c r="K19" s="1"/>
  <c r="M18"/>
  <c r="M17"/>
  <c r="K17" s="1"/>
  <c r="M16"/>
  <c r="M15"/>
  <c r="K15" s="1"/>
  <c r="M14"/>
  <c r="M13"/>
  <c r="K13" s="1"/>
  <c r="M12"/>
  <c r="L11"/>
  <c r="M22"/>
  <c r="L21"/>
  <c r="L20"/>
  <c r="L19"/>
  <c r="L18"/>
  <c r="L17"/>
  <c r="L16"/>
  <c r="L15"/>
  <c r="L14"/>
  <c r="L13"/>
  <c r="L12"/>
  <c r="M11"/>
  <c r="L22" i="113"/>
  <c r="M21"/>
  <c r="K21" s="1"/>
  <c r="M20"/>
  <c r="M19"/>
  <c r="K19" s="1"/>
  <c r="M18"/>
  <c r="M17"/>
  <c r="K17" s="1"/>
  <c r="M16"/>
  <c r="M15"/>
  <c r="K15" s="1"/>
  <c r="M14"/>
  <c r="M13"/>
  <c r="K13" s="1"/>
  <c r="M12"/>
  <c r="L11"/>
  <c r="M22"/>
  <c r="L21"/>
  <c r="L20"/>
  <c r="L19"/>
  <c r="L18"/>
  <c r="L17"/>
  <c r="L16"/>
  <c r="L15"/>
  <c r="L14"/>
  <c r="L13"/>
  <c r="L12"/>
  <c r="M11"/>
  <c r="L22" i="112"/>
  <c r="M21"/>
  <c r="M20"/>
  <c r="K20" s="1"/>
  <c r="M19"/>
  <c r="M18"/>
  <c r="K18" s="1"/>
  <c r="M17"/>
  <c r="M16"/>
  <c r="K16" s="1"/>
  <c r="M15"/>
  <c r="M14"/>
  <c r="K14" s="1"/>
  <c r="M13"/>
  <c r="M12"/>
  <c r="L11"/>
  <c r="M22"/>
  <c r="K22" s="1"/>
  <c r="L21"/>
  <c r="L20"/>
  <c r="L19"/>
  <c r="L18"/>
  <c r="L17"/>
  <c r="L16"/>
  <c r="L15"/>
  <c r="L14"/>
  <c r="L13"/>
  <c r="L12"/>
  <c r="M11"/>
  <c r="L22" i="111"/>
  <c r="M21"/>
  <c r="K21" s="1"/>
  <c r="M20"/>
  <c r="M19"/>
  <c r="K19" s="1"/>
  <c r="M18"/>
  <c r="M17"/>
  <c r="K17" s="1"/>
  <c r="M16"/>
  <c r="M15"/>
  <c r="K15" s="1"/>
  <c r="M14"/>
  <c r="M13"/>
  <c r="K13" s="1"/>
  <c r="M12"/>
  <c r="L11"/>
  <c r="M22"/>
  <c r="L21"/>
  <c r="L20"/>
  <c r="L19"/>
  <c r="L18"/>
  <c r="L17"/>
  <c r="L16"/>
  <c r="L15"/>
  <c r="L14"/>
  <c r="L13"/>
  <c r="L12"/>
  <c r="M11"/>
  <c r="W15" i="91"/>
  <c r="X15" s="1"/>
  <c r="Y15" s="1"/>
  <c r="Z15" s="1"/>
  <c r="W16"/>
  <c r="X16" s="1"/>
  <c r="Y16" s="1"/>
  <c r="Z16" s="1"/>
  <c r="W17"/>
  <c r="X17" s="1"/>
  <c r="Y17" s="1"/>
  <c r="Z17" s="1"/>
  <c r="W11"/>
  <c r="X11" s="1"/>
  <c r="Y11" s="1"/>
  <c r="Z11" s="1"/>
  <c r="W8"/>
  <c r="X8" s="1"/>
  <c r="Y8" s="1"/>
  <c r="Z8" s="1"/>
  <c r="W13"/>
  <c r="X13" s="1"/>
  <c r="Y13" s="1"/>
  <c r="Z13" s="1"/>
  <c r="V36" i="71"/>
  <c r="V27"/>
  <c r="V31"/>
  <c r="V35"/>
  <c r="V28"/>
  <c r="P19" s="1"/>
  <c r="V32"/>
  <c r="P11"/>
  <c r="Q16"/>
  <c r="P12"/>
  <c r="P20"/>
  <c r="Q15"/>
  <c r="K53" i="102"/>
  <c r="K54" s="1"/>
  <c r="O53"/>
  <c r="O54" s="1"/>
  <c r="F53"/>
  <c r="E78" i="91"/>
  <c r="G78"/>
  <c r="I78"/>
  <c r="K78"/>
  <c r="M78"/>
  <c r="C78"/>
  <c r="D78"/>
  <c r="F78"/>
  <c r="H78"/>
  <c r="J78"/>
  <c r="L78"/>
  <c r="N78"/>
  <c r="V22" i="105"/>
  <c r="V21"/>
  <c r="V20"/>
  <c r="V19"/>
  <c r="V18"/>
  <c r="V17"/>
  <c r="V16"/>
  <c r="V15"/>
  <c r="V14"/>
  <c r="I53" i="102"/>
  <c r="I54" s="1"/>
  <c r="X14"/>
  <c r="V10" i="91" s="1"/>
  <c r="N53" i="102"/>
  <c r="E53"/>
  <c r="E54" s="1"/>
  <c r="N52"/>
  <c r="H52"/>
  <c r="H54" s="1"/>
  <c r="M53"/>
  <c r="M54" s="1"/>
  <c r="P52"/>
  <c r="P54" s="1"/>
  <c r="L52"/>
  <c r="U22"/>
  <c r="U12"/>
  <c r="U14"/>
  <c r="F52"/>
  <c r="U20"/>
  <c r="U18"/>
  <c r="L53"/>
  <c r="X18"/>
  <c r="V14" i="91" s="1"/>
  <c r="G53" i="102"/>
  <c r="G54" s="1"/>
  <c r="U13"/>
  <c r="X13"/>
  <c r="V9" i="91" s="1"/>
  <c r="N54" i="102"/>
  <c r="U17"/>
  <c r="U15"/>
  <c r="U16"/>
  <c r="J53"/>
  <c r="J54" s="1"/>
  <c r="X16"/>
  <c r="V12" i="91" s="1"/>
  <c r="U21" i="102"/>
  <c r="U19"/>
  <c r="V11"/>
  <c r="U11"/>
  <c r="V12" s="1"/>
  <c r="I134" i="71"/>
  <c r="O40" s="1"/>
  <c r="I108"/>
  <c r="I82"/>
  <c r="G40" s="1"/>
  <c r="N53"/>
  <c r="N54" s="1"/>
  <c r="X20"/>
  <c r="L7" i="91"/>
  <c r="L8" s="1"/>
  <c r="L9" s="1"/>
  <c r="L10" s="1"/>
  <c r="L11" s="1"/>
  <c r="L12" s="1"/>
  <c r="L13" s="1"/>
  <c r="L14" s="1"/>
  <c r="L15" s="1"/>
  <c r="L16" s="1"/>
  <c r="J53" i="71"/>
  <c r="J54" s="1"/>
  <c r="X16"/>
  <c r="H7" i="91"/>
  <c r="H8" s="1"/>
  <c r="H9" s="1"/>
  <c r="H10" s="1"/>
  <c r="H11" s="1"/>
  <c r="H12" s="1"/>
  <c r="H13" s="1"/>
  <c r="H14" s="1"/>
  <c r="H15" s="1"/>
  <c r="H16" s="1"/>
  <c r="E53" i="71"/>
  <c r="E54" s="1"/>
  <c r="X11"/>
  <c r="C7" i="91"/>
  <c r="C8" s="1"/>
  <c r="C9" s="1"/>
  <c r="C10" s="1"/>
  <c r="C11" s="1"/>
  <c r="P53" i="71"/>
  <c r="X22"/>
  <c r="N7" i="91"/>
  <c r="N8" s="1"/>
  <c r="N9" s="1"/>
  <c r="N10" s="1"/>
  <c r="N11" s="1"/>
  <c r="N12" s="1"/>
  <c r="N13" s="1"/>
  <c r="N14" s="1"/>
  <c r="N15" s="1"/>
  <c r="N16" s="1"/>
  <c r="L53" i="71"/>
  <c r="X18"/>
  <c r="J7" i="91"/>
  <c r="J8" s="1"/>
  <c r="J9" s="1"/>
  <c r="J10" s="1"/>
  <c r="J11" s="1"/>
  <c r="J12" s="1"/>
  <c r="J13" s="1"/>
  <c r="J14" s="1"/>
  <c r="J15" s="1"/>
  <c r="J16" s="1"/>
  <c r="H53" i="71"/>
  <c r="X14"/>
  <c r="F7" i="91"/>
  <c r="F8" s="1"/>
  <c r="F9" s="1"/>
  <c r="F10" s="1"/>
  <c r="F11" s="1"/>
  <c r="F12" s="1"/>
  <c r="F13" s="1"/>
  <c r="F14" s="1"/>
  <c r="F15" s="1"/>
  <c r="F16" s="1"/>
  <c r="L54" i="71"/>
  <c r="P54"/>
  <c r="H54"/>
  <c r="M40"/>
  <c r="K40"/>
  <c r="I40"/>
  <c r="F40"/>
  <c r="C12" i="91" l="1"/>
  <c r="P84"/>
  <c r="Q84" s="1"/>
  <c r="T86"/>
  <c r="AB86"/>
  <c r="AC86"/>
  <c r="U86"/>
  <c r="AD86"/>
  <c r="AE86"/>
  <c r="W86"/>
  <c r="Y86"/>
  <c r="X86"/>
  <c r="V86"/>
  <c r="AA86"/>
  <c r="V22" i="110"/>
  <c r="V15"/>
  <c r="V17"/>
  <c r="V19"/>
  <c r="V21"/>
  <c r="V12"/>
  <c r="V14"/>
  <c r="V16"/>
  <c r="V18"/>
  <c r="V20"/>
  <c r="M22" i="109"/>
  <c r="M18"/>
  <c r="L14"/>
  <c r="L22"/>
  <c r="L18"/>
  <c r="M14"/>
  <c r="M20"/>
  <c r="L12"/>
  <c r="L16"/>
  <c r="L20"/>
  <c r="M12"/>
  <c r="M16"/>
  <c r="M21"/>
  <c r="K22" s="1"/>
  <c r="M11"/>
  <c r="L13"/>
  <c r="L15"/>
  <c r="L17"/>
  <c r="L19"/>
  <c r="L21"/>
  <c r="L11"/>
  <c r="M13"/>
  <c r="M15"/>
  <c r="M17"/>
  <c r="M19"/>
  <c r="K19" s="1"/>
  <c r="K13"/>
  <c r="K21"/>
  <c r="V14" i="108"/>
  <c r="T84" i="91"/>
  <c r="V16" i="108"/>
  <c r="V18"/>
  <c r="V20"/>
  <c r="V22"/>
  <c r="M14" s="1"/>
  <c r="AB84" i="91"/>
  <c r="AA84"/>
  <c r="AC84"/>
  <c r="AE84"/>
  <c r="W84"/>
  <c r="X84"/>
  <c r="Y84"/>
  <c r="AD84"/>
  <c r="V84"/>
  <c r="Z84"/>
  <c r="L17" i="108"/>
  <c r="V15" i="107"/>
  <c r="V19"/>
  <c r="V17"/>
  <c r="V21"/>
  <c r="V13"/>
  <c r="V22"/>
  <c r="V14"/>
  <c r="V16"/>
  <c r="V18"/>
  <c r="V20"/>
  <c r="V14" i="106"/>
  <c r="V16"/>
  <c r="V18"/>
  <c r="V20"/>
  <c r="V22"/>
  <c r="V15"/>
  <c r="V17"/>
  <c r="V19"/>
  <c r="V21"/>
  <c r="M20" i="105"/>
  <c r="L16"/>
  <c r="M16"/>
  <c r="M12"/>
  <c r="P80" i="91"/>
  <c r="Q80" s="1"/>
  <c r="AD80"/>
  <c r="V21" i="104"/>
  <c r="T80" i="91"/>
  <c r="AE80"/>
  <c r="V80"/>
  <c r="W80"/>
  <c r="Z80"/>
  <c r="Y80"/>
  <c r="AA80"/>
  <c r="X80"/>
  <c r="AB80"/>
  <c r="AC80"/>
  <c r="V17" i="104"/>
  <c r="V15"/>
  <c r="V19"/>
  <c r="V14"/>
  <c r="V16"/>
  <c r="V18"/>
  <c r="V20"/>
  <c r="V22"/>
  <c r="V15" i="103"/>
  <c r="V19"/>
  <c r="V17"/>
  <c r="V21"/>
  <c r="V14"/>
  <c r="V16"/>
  <c r="L15" s="1"/>
  <c r="V18"/>
  <c r="V20"/>
  <c r="L22" s="1"/>
  <c r="P79" i="91"/>
  <c r="Q79" s="1"/>
  <c r="X79"/>
  <c r="AC79"/>
  <c r="AB79"/>
  <c r="AA79"/>
  <c r="V79"/>
  <c r="W79"/>
  <c r="Z79"/>
  <c r="Y79"/>
  <c r="AD79"/>
  <c r="U79"/>
  <c r="AE79"/>
  <c r="M17" i="103"/>
  <c r="AE78" i="91"/>
  <c r="AA78"/>
  <c r="W78"/>
  <c r="F108" s="1"/>
  <c r="T78"/>
  <c r="C108" s="1"/>
  <c r="AB78"/>
  <c r="X78"/>
  <c r="AC78"/>
  <c r="L108" s="1"/>
  <c r="U78"/>
  <c r="AD78"/>
  <c r="Z78"/>
  <c r="I108" s="1"/>
  <c r="V78"/>
  <c r="Y78"/>
  <c r="P78"/>
  <c r="Q78" s="1"/>
  <c r="K12" i="137"/>
  <c r="K14"/>
  <c r="K16"/>
  <c r="K18"/>
  <c r="K20"/>
  <c r="K22" i="136"/>
  <c r="K12"/>
  <c r="K14"/>
  <c r="K16"/>
  <c r="K18"/>
  <c r="K20"/>
  <c r="K13" i="135"/>
  <c r="K15"/>
  <c r="K17"/>
  <c r="K19"/>
  <c r="K21"/>
  <c r="K13" i="134"/>
  <c r="K15"/>
  <c r="K17"/>
  <c r="K19"/>
  <c r="K21"/>
  <c r="K22" i="131"/>
  <c r="K12"/>
  <c r="K14"/>
  <c r="K16"/>
  <c r="K18"/>
  <c r="K20"/>
  <c r="K12" i="129"/>
  <c r="K14"/>
  <c r="K16"/>
  <c r="K18"/>
  <c r="K20"/>
  <c r="K13"/>
  <c r="K15"/>
  <c r="K17"/>
  <c r="K19"/>
  <c r="K21"/>
  <c r="K22" i="127"/>
  <c r="K12"/>
  <c r="K14"/>
  <c r="K16"/>
  <c r="K18"/>
  <c r="K20"/>
  <c r="K22" i="126"/>
  <c r="K12"/>
  <c r="K14"/>
  <c r="K16"/>
  <c r="K18"/>
  <c r="K20"/>
  <c r="K22" i="122"/>
  <c r="K12"/>
  <c r="K14"/>
  <c r="K16"/>
  <c r="K18"/>
  <c r="K20"/>
  <c r="K22" i="121"/>
  <c r="K12"/>
  <c r="K14"/>
  <c r="K16"/>
  <c r="K18"/>
  <c r="K20"/>
  <c r="K12" i="120"/>
  <c r="K14"/>
  <c r="K16"/>
  <c r="K18"/>
  <c r="K20"/>
  <c r="K22" i="119"/>
  <c r="K12"/>
  <c r="K14"/>
  <c r="K16"/>
  <c r="K18"/>
  <c r="K20"/>
  <c r="K22" i="118"/>
  <c r="K12"/>
  <c r="K14"/>
  <c r="K16"/>
  <c r="K18"/>
  <c r="K20"/>
  <c r="K22" i="117"/>
  <c r="K12"/>
  <c r="K14"/>
  <c r="K16"/>
  <c r="K18"/>
  <c r="K20"/>
  <c r="K12" i="116"/>
  <c r="K14"/>
  <c r="K16"/>
  <c r="K18"/>
  <c r="K20"/>
  <c r="AA13" i="91"/>
  <c r="X31" i="106"/>
  <c r="AA11" i="91"/>
  <c r="X29" i="106"/>
  <c r="AA18" i="91"/>
  <c r="X36" i="106"/>
  <c r="AA15" i="91"/>
  <c r="X33" i="106"/>
  <c r="AB7" i="91"/>
  <c r="X25" i="107"/>
  <c r="AA8" i="91"/>
  <c r="X26" i="106"/>
  <c r="AA17" i="91"/>
  <c r="X35" i="106"/>
  <c r="AA16" i="91"/>
  <c r="X34" i="106"/>
  <c r="K22" i="115"/>
  <c r="K12"/>
  <c r="K14"/>
  <c r="K16"/>
  <c r="K18"/>
  <c r="K20"/>
  <c r="K22" i="114"/>
  <c r="K12"/>
  <c r="K14"/>
  <c r="K16"/>
  <c r="K18"/>
  <c r="K20"/>
  <c r="K22" i="113"/>
  <c r="K12"/>
  <c r="K14"/>
  <c r="K16"/>
  <c r="K18"/>
  <c r="K20"/>
  <c r="K13" i="112"/>
  <c r="K15"/>
  <c r="K17"/>
  <c r="K19"/>
  <c r="K21"/>
  <c r="K12"/>
  <c r="K22" i="111"/>
  <c r="K12"/>
  <c r="K14"/>
  <c r="K16"/>
  <c r="K18"/>
  <c r="K20"/>
  <c r="W12" i="91"/>
  <c r="X12" s="1"/>
  <c r="Y12" s="1"/>
  <c r="Z12" s="1"/>
  <c r="U30" i="102"/>
  <c r="W9" i="91"/>
  <c r="X9" s="1"/>
  <c r="Y9" s="1"/>
  <c r="Z9" s="1"/>
  <c r="U27" i="102"/>
  <c r="W10" i="91"/>
  <c r="X10" s="1"/>
  <c r="Y10" s="1"/>
  <c r="Z10" s="1"/>
  <c r="U28" i="102"/>
  <c r="W14" i="91"/>
  <c r="X14" s="1"/>
  <c r="Y14" s="1"/>
  <c r="Z14" s="1"/>
  <c r="U32" i="102"/>
  <c r="U31"/>
  <c r="U26"/>
  <c r="U29"/>
  <c r="U35"/>
  <c r="U36"/>
  <c r="U34"/>
  <c r="U33"/>
  <c r="P15" i="71"/>
  <c r="P13"/>
  <c r="O16"/>
  <c r="Q21"/>
  <c r="Q13"/>
  <c r="P18"/>
  <c r="Q22"/>
  <c r="Q14"/>
  <c r="O14" s="1"/>
  <c r="P17"/>
  <c r="Q19"/>
  <c r="Q11"/>
  <c r="P16"/>
  <c r="Q20"/>
  <c r="Q12"/>
  <c r="Q17"/>
  <c r="O17" s="1"/>
  <c r="P22"/>
  <c r="P14"/>
  <c r="Q18"/>
  <c r="P21"/>
  <c r="X30" i="102"/>
  <c r="X35"/>
  <c r="F54"/>
  <c r="L12" i="105"/>
  <c r="L20"/>
  <c r="L22"/>
  <c r="L14"/>
  <c r="L18"/>
  <c r="M22"/>
  <c r="M14"/>
  <c r="M18"/>
  <c r="M21"/>
  <c r="M11"/>
  <c r="K12" s="1"/>
  <c r="L13"/>
  <c r="L15"/>
  <c r="L17"/>
  <c r="L19"/>
  <c r="L21"/>
  <c r="L11"/>
  <c r="M13"/>
  <c r="M15"/>
  <c r="M17"/>
  <c r="K17" s="1"/>
  <c r="M19"/>
  <c r="K21"/>
  <c r="L54" i="102"/>
  <c r="X34"/>
  <c r="X26"/>
  <c r="X31"/>
  <c r="X27"/>
  <c r="X36"/>
  <c r="X28"/>
  <c r="V19"/>
  <c r="V21"/>
  <c r="V16"/>
  <c r="V14"/>
  <c r="V15"/>
  <c r="V17"/>
  <c r="V13"/>
  <c r="V18"/>
  <c r="V20"/>
  <c r="V22"/>
  <c r="G53" i="71"/>
  <c r="G54" s="1"/>
  <c r="X13"/>
  <c r="U13"/>
  <c r="E7" i="91"/>
  <c r="E8" s="1"/>
  <c r="E9" s="1"/>
  <c r="E10" s="1"/>
  <c r="E11" s="1"/>
  <c r="E12" s="1"/>
  <c r="E13" s="1"/>
  <c r="E14" s="1"/>
  <c r="E15" s="1"/>
  <c r="E16" s="1"/>
  <c r="K53" i="71"/>
  <c r="K54" s="1"/>
  <c r="X17"/>
  <c r="U17"/>
  <c r="I7" i="91"/>
  <c r="I8" s="1"/>
  <c r="I9" s="1"/>
  <c r="I10" s="1"/>
  <c r="I11" s="1"/>
  <c r="I12" s="1"/>
  <c r="I13" s="1"/>
  <c r="I14" s="1"/>
  <c r="I15" s="1"/>
  <c r="I16" s="1"/>
  <c r="O53" i="71"/>
  <c r="O54" s="1"/>
  <c r="X21"/>
  <c r="U21"/>
  <c r="M7" i="91"/>
  <c r="M8" s="1"/>
  <c r="M9" s="1"/>
  <c r="M10" s="1"/>
  <c r="M11" s="1"/>
  <c r="M12" s="1"/>
  <c r="M13" s="1"/>
  <c r="U14" i="71"/>
  <c r="U22"/>
  <c r="U16"/>
  <c r="F53"/>
  <c r="F54" s="1"/>
  <c r="X12"/>
  <c r="U12"/>
  <c r="D7" i="91"/>
  <c r="D8" s="1"/>
  <c r="D9" s="1"/>
  <c r="D10" s="1"/>
  <c r="D11" s="1"/>
  <c r="D12" s="1"/>
  <c r="D13" s="1"/>
  <c r="D14" s="1"/>
  <c r="I53" i="71"/>
  <c r="I54" s="1"/>
  <c r="X15"/>
  <c r="U15"/>
  <c r="G7" i="91"/>
  <c r="G8" s="1"/>
  <c r="G9" s="1"/>
  <c r="G10" s="1"/>
  <c r="G11" s="1"/>
  <c r="G12" s="1"/>
  <c r="G13" s="1"/>
  <c r="G14" s="1"/>
  <c r="G15" s="1"/>
  <c r="G16" s="1"/>
  <c r="M53" i="71"/>
  <c r="M54" s="1"/>
  <c r="X19"/>
  <c r="U19"/>
  <c r="K7" i="91"/>
  <c r="K8" s="1"/>
  <c r="K9" s="1"/>
  <c r="K10" s="1"/>
  <c r="K11" s="1"/>
  <c r="K12" s="1"/>
  <c r="K13" s="1"/>
  <c r="K14" s="1"/>
  <c r="K15" s="1"/>
  <c r="K16" s="1"/>
  <c r="U18" i="71"/>
  <c r="V17"/>
  <c r="U20"/>
  <c r="D15" i="91" l="1"/>
  <c r="D16" s="1"/>
  <c r="H46"/>
  <c r="G46"/>
  <c r="F46"/>
  <c r="J46"/>
  <c r="C46"/>
  <c r="M46"/>
  <c r="E46"/>
  <c r="M14"/>
  <c r="M15" s="1"/>
  <c r="M16" s="1"/>
  <c r="C13"/>
  <c r="M47"/>
  <c r="E47"/>
  <c r="I47"/>
  <c r="C47"/>
  <c r="N47"/>
  <c r="K47"/>
  <c r="H47"/>
  <c r="L47"/>
  <c r="F47"/>
  <c r="J47"/>
  <c r="G47"/>
  <c r="D47"/>
  <c r="K46"/>
  <c r="L46"/>
  <c r="I46"/>
  <c r="D46"/>
  <c r="N46"/>
  <c r="D44"/>
  <c r="C44"/>
  <c r="M14" i="110"/>
  <c r="M18"/>
  <c r="M22"/>
  <c r="M20"/>
  <c r="L14"/>
  <c r="M16"/>
  <c r="M12"/>
  <c r="L20"/>
  <c r="L22"/>
  <c r="L18"/>
  <c r="L12"/>
  <c r="M19"/>
  <c r="K20" s="1"/>
  <c r="M15"/>
  <c r="L11"/>
  <c r="L19"/>
  <c r="L15"/>
  <c r="M11"/>
  <c r="M21"/>
  <c r="K21" s="1"/>
  <c r="M17"/>
  <c r="M13"/>
  <c r="L21"/>
  <c r="L17"/>
  <c r="L13"/>
  <c r="L16"/>
  <c r="K15"/>
  <c r="K16" i="109"/>
  <c r="K18"/>
  <c r="K15"/>
  <c r="K14"/>
  <c r="K17"/>
  <c r="K12"/>
  <c r="K20"/>
  <c r="M13" i="108"/>
  <c r="K14" s="1"/>
  <c r="L16"/>
  <c r="M17"/>
  <c r="L21"/>
  <c r="L13"/>
  <c r="L22"/>
  <c r="M16"/>
  <c r="K17" s="1"/>
  <c r="M21"/>
  <c r="M20"/>
  <c r="K21" s="1"/>
  <c r="L14"/>
  <c r="M12"/>
  <c r="M19"/>
  <c r="K20" s="1"/>
  <c r="M15"/>
  <c r="L11"/>
  <c r="L19"/>
  <c r="L15"/>
  <c r="M11"/>
  <c r="K12" s="1"/>
  <c r="M18"/>
  <c r="K18" s="1"/>
  <c r="M22"/>
  <c r="L20"/>
  <c r="L12"/>
  <c r="L18"/>
  <c r="K15"/>
  <c r="K22"/>
  <c r="K16"/>
  <c r="L13" i="107"/>
  <c r="M20"/>
  <c r="M13"/>
  <c r="M14"/>
  <c r="M17"/>
  <c r="L21"/>
  <c r="M12"/>
  <c r="K13" s="1"/>
  <c r="L14"/>
  <c r="M19"/>
  <c r="M15"/>
  <c r="K15" s="1"/>
  <c r="L11"/>
  <c r="L17"/>
  <c r="M21"/>
  <c r="L16"/>
  <c r="M16"/>
  <c r="L18"/>
  <c r="L19"/>
  <c r="L15"/>
  <c r="M11"/>
  <c r="K12" s="1"/>
  <c r="L20"/>
  <c r="L12"/>
  <c r="M22"/>
  <c r="M18"/>
  <c r="K19" s="1"/>
  <c r="L22"/>
  <c r="L18" i="106"/>
  <c r="M22"/>
  <c r="M13"/>
  <c r="M11"/>
  <c r="M18"/>
  <c r="L14"/>
  <c r="L11"/>
  <c r="M14"/>
  <c r="L22"/>
  <c r="L17"/>
  <c r="M21"/>
  <c r="M20"/>
  <c r="M16"/>
  <c r="M12"/>
  <c r="K12" s="1"/>
  <c r="L20"/>
  <c r="L16"/>
  <c r="L12"/>
  <c r="M17"/>
  <c r="L21"/>
  <c r="L13"/>
  <c r="L15"/>
  <c r="M15"/>
  <c r="K15" s="1"/>
  <c r="M19"/>
  <c r="L19"/>
  <c r="K19"/>
  <c r="K13"/>
  <c r="K14" i="105"/>
  <c r="K15"/>
  <c r="K19"/>
  <c r="K16"/>
  <c r="K18"/>
  <c r="K22"/>
  <c r="K13"/>
  <c r="G108" i="91"/>
  <c r="M12" i="104"/>
  <c r="M20"/>
  <c r="L21"/>
  <c r="L16"/>
  <c r="M11"/>
  <c r="K12" s="1"/>
  <c r="M16"/>
  <c r="L20"/>
  <c r="L12"/>
  <c r="M19"/>
  <c r="M17"/>
  <c r="K17" s="1"/>
  <c r="L11"/>
  <c r="L13"/>
  <c r="M15"/>
  <c r="M18"/>
  <c r="K18" s="1"/>
  <c r="M14"/>
  <c r="M22"/>
  <c r="L18"/>
  <c r="L14"/>
  <c r="L22"/>
  <c r="M13"/>
  <c r="K13" s="1"/>
  <c r="L17"/>
  <c r="M21"/>
  <c r="K21" s="1"/>
  <c r="L15"/>
  <c r="L19"/>
  <c r="L18" i="103"/>
  <c r="M13"/>
  <c r="L16"/>
  <c r="L21"/>
  <c r="L19"/>
  <c r="L12"/>
  <c r="M11"/>
  <c r="M14"/>
  <c r="K14" s="1"/>
  <c r="M20"/>
  <c r="M19"/>
  <c r="M15"/>
  <c r="L11"/>
  <c r="L17"/>
  <c r="L13"/>
  <c r="M21"/>
  <c r="K21" s="1"/>
  <c r="M18"/>
  <c r="M22"/>
  <c r="L14"/>
  <c r="M16"/>
  <c r="K17" s="1"/>
  <c r="M12"/>
  <c r="K13" s="1"/>
  <c r="L20"/>
  <c r="H108" i="91"/>
  <c r="D108"/>
  <c r="J108"/>
  <c r="K15" i="103"/>
  <c r="E108" i="91"/>
  <c r="M108"/>
  <c r="K108"/>
  <c r="N108"/>
  <c r="K20" i="103"/>
  <c r="K18"/>
  <c r="C43" i="91"/>
  <c r="V25" i="106"/>
  <c r="AB16" i="91"/>
  <c r="X34" i="107"/>
  <c r="AB18" i="91"/>
  <c r="X36" i="107"/>
  <c r="U34" i="106"/>
  <c r="U26"/>
  <c r="U36"/>
  <c r="AA14" i="91"/>
  <c r="X32" i="106"/>
  <c r="U32"/>
  <c r="AA10" i="91"/>
  <c r="X28" i="106"/>
  <c r="U28"/>
  <c r="U25"/>
  <c r="V26" s="1"/>
  <c r="AA9" i="91"/>
  <c r="X27" i="106"/>
  <c r="U27"/>
  <c r="V27"/>
  <c r="AA12" i="91"/>
  <c r="X30" i="106"/>
  <c r="U30"/>
  <c r="AB17" i="91"/>
  <c r="X35" i="107"/>
  <c r="AB8" i="91"/>
  <c r="X26" i="107"/>
  <c r="AC7" i="91"/>
  <c r="X25" i="108"/>
  <c r="AB15" i="91"/>
  <c r="X33" i="107"/>
  <c r="AB11" i="91"/>
  <c r="X29" i="107"/>
  <c r="AB13" i="91"/>
  <c r="X31" i="107"/>
  <c r="O18" i="71"/>
  <c r="U35" i="106"/>
  <c r="U33"/>
  <c r="U29"/>
  <c r="U31"/>
  <c r="O21" i="71"/>
  <c r="X33" i="102"/>
  <c r="X25"/>
  <c r="V25"/>
  <c r="X29"/>
  <c r="X32"/>
  <c r="K42" i="91"/>
  <c r="O19" i="71"/>
  <c r="O15"/>
  <c r="U25" i="102"/>
  <c r="V30" s="1"/>
  <c r="O20" i="71"/>
  <c r="O12"/>
  <c r="O22"/>
  <c r="O13"/>
  <c r="U29" i="103"/>
  <c r="X29"/>
  <c r="X25"/>
  <c r="X32"/>
  <c r="X27"/>
  <c r="X35"/>
  <c r="X30"/>
  <c r="X33"/>
  <c r="X28"/>
  <c r="X36"/>
  <c r="X31"/>
  <c r="X26"/>
  <c r="X34"/>
  <c r="K20" i="105"/>
  <c r="U25" i="103"/>
  <c r="U27"/>
  <c r="U33"/>
  <c r="U32"/>
  <c r="U35"/>
  <c r="U26"/>
  <c r="U30"/>
  <c r="V33" i="102"/>
  <c r="V25" i="103"/>
  <c r="U28"/>
  <c r="U36"/>
  <c r="U31"/>
  <c r="U34"/>
  <c r="M21" i="102"/>
  <c r="L12"/>
  <c r="L14"/>
  <c r="L16"/>
  <c r="L18"/>
  <c r="L20"/>
  <c r="M22"/>
  <c r="K22" s="1"/>
  <c r="M12"/>
  <c r="M14"/>
  <c r="M16"/>
  <c r="M18"/>
  <c r="M20"/>
  <c r="L22"/>
  <c r="M11"/>
  <c r="L13"/>
  <c r="L15"/>
  <c r="L17"/>
  <c r="L19"/>
  <c r="L21"/>
  <c r="L11"/>
  <c r="M13"/>
  <c r="M15"/>
  <c r="M17"/>
  <c r="M19"/>
  <c r="M44" i="91"/>
  <c r="E44"/>
  <c r="H44"/>
  <c r="K44"/>
  <c r="G44"/>
  <c r="N44"/>
  <c r="J44"/>
  <c r="F44"/>
  <c r="I44"/>
  <c r="L44"/>
  <c r="D45"/>
  <c r="I45"/>
  <c r="J45"/>
  <c r="K45"/>
  <c r="G45"/>
  <c r="C45"/>
  <c r="L45"/>
  <c r="H45"/>
  <c r="M45"/>
  <c r="E45"/>
  <c r="N45"/>
  <c r="F45"/>
  <c r="V19" i="71"/>
  <c r="V12"/>
  <c r="V21"/>
  <c r="V13"/>
  <c r="V16"/>
  <c r="V20"/>
  <c r="V18"/>
  <c r="V15"/>
  <c r="V22"/>
  <c r="V14"/>
  <c r="E42" i="91"/>
  <c r="H42"/>
  <c r="N42"/>
  <c r="I42"/>
  <c r="D42"/>
  <c r="G42"/>
  <c r="P7"/>
  <c r="Q7" s="1"/>
  <c r="F42"/>
  <c r="M42"/>
  <c r="C42"/>
  <c r="L42"/>
  <c r="J42"/>
  <c r="F43"/>
  <c r="K43"/>
  <c r="G43"/>
  <c r="L43"/>
  <c r="H43"/>
  <c r="D43"/>
  <c r="M43"/>
  <c r="I43"/>
  <c r="E43"/>
  <c r="N43"/>
  <c r="J43"/>
  <c r="P8"/>
  <c r="Q8" s="1"/>
  <c r="P17"/>
  <c r="Q17" s="1"/>
  <c r="P21"/>
  <c r="Q21"/>
  <c r="P11"/>
  <c r="Q11" s="1"/>
  <c r="Q23"/>
  <c r="P23"/>
  <c r="P25"/>
  <c r="Q25"/>
  <c r="P19"/>
  <c r="Q19" s="1"/>
  <c r="P13"/>
  <c r="Q13" s="1"/>
  <c r="Q27"/>
  <c r="P27"/>
  <c r="Q24"/>
  <c r="P24"/>
  <c r="P20"/>
  <c r="Q20" s="1"/>
  <c r="P12"/>
  <c r="Q12" s="1"/>
  <c r="P9"/>
  <c r="Q9" s="1"/>
  <c r="Q22"/>
  <c r="P22"/>
  <c r="P10"/>
  <c r="Q10" s="1"/>
  <c r="Q26"/>
  <c r="P26"/>
  <c r="P18"/>
  <c r="Q18" s="1"/>
  <c r="C14" l="1"/>
  <c r="I48"/>
  <c r="M48"/>
  <c r="L48"/>
  <c r="C48"/>
  <c r="D48"/>
  <c r="K48"/>
  <c r="J48"/>
  <c r="G48"/>
  <c r="H48"/>
  <c r="E48"/>
  <c r="N48"/>
  <c r="F48"/>
  <c r="K12" i="110"/>
  <c r="K16"/>
  <c r="K17"/>
  <c r="K19"/>
  <c r="K18"/>
  <c r="K13"/>
  <c r="K22"/>
  <c r="K14"/>
  <c r="K13" i="108"/>
  <c r="K19"/>
  <c r="K18" i="107"/>
  <c r="K22"/>
  <c r="K17"/>
  <c r="K14"/>
  <c r="K20"/>
  <c r="K16"/>
  <c r="K21"/>
  <c r="K18" i="106"/>
  <c r="K14"/>
  <c r="K17"/>
  <c r="K20"/>
  <c r="K22"/>
  <c r="K21"/>
  <c r="K16"/>
  <c r="K16" i="104"/>
  <c r="K20"/>
  <c r="K15"/>
  <c r="K19"/>
  <c r="K22"/>
  <c r="K14"/>
  <c r="K12" i="103"/>
  <c r="K19"/>
  <c r="K22"/>
  <c r="K16"/>
  <c r="U35" i="107"/>
  <c r="V30" i="106"/>
  <c r="V25" i="107"/>
  <c r="U33"/>
  <c r="U31"/>
  <c r="V36" i="106"/>
  <c r="U29" i="107"/>
  <c r="V31" i="106"/>
  <c r="V34"/>
  <c r="U25" i="107"/>
  <c r="V26" s="1"/>
  <c r="AB12" i="91"/>
  <c r="X30" i="107"/>
  <c r="U30"/>
  <c r="X36" i="108"/>
  <c r="AC18" i="91"/>
  <c r="X34" i="108"/>
  <c r="AC16" i="91"/>
  <c r="U26" i="107"/>
  <c r="V28" i="106"/>
  <c r="V32"/>
  <c r="V29"/>
  <c r="V33"/>
  <c r="V35"/>
  <c r="U36" i="107"/>
  <c r="U34"/>
  <c r="AC13" i="91"/>
  <c r="X31" i="108"/>
  <c r="AC11" i="91"/>
  <c r="X29" i="108"/>
  <c r="AC15" i="91"/>
  <c r="X33" i="108"/>
  <c r="AD7" i="91"/>
  <c r="X25" i="109"/>
  <c r="X26" i="108"/>
  <c r="AC8" i="91"/>
  <c r="AC17"/>
  <c r="X35" i="108"/>
  <c r="AB9" i="91"/>
  <c r="X27" i="107"/>
  <c r="U27"/>
  <c r="V28" s="1"/>
  <c r="AB10" i="91"/>
  <c r="X28" i="107"/>
  <c r="U28"/>
  <c r="AB14" i="91"/>
  <c r="X32" i="107"/>
  <c r="U32"/>
  <c r="V26" i="102"/>
  <c r="V31"/>
  <c r="V35"/>
  <c r="V27"/>
  <c r="V32"/>
  <c r="V34"/>
  <c r="V36"/>
  <c r="V28"/>
  <c r="V29"/>
  <c r="V35" i="103"/>
  <c r="X36" i="104"/>
  <c r="U36"/>
  <c r="X33"/>
  <c r="U33"/>
  <c r="X35"/>
  <c r="U35"/>
  <c r="X32"/>
  <c r="U32"/>
  <c r="V25"/>
  <c r="X25"/>
  <c r="U25"/>
  <c r="V26" s="1"/>
  <c r="V26" i="103"/>
  <c r="V31"/>
  <c r="V36"/>
  <c r="V27"/>
  <c r="V32"/>
  <c r="V29"/>
  <c r="X34" i="104"/>
  <c r="U34"/>
  <c r="X26"/>
  <c r="U26"/>
  <c r="X31"/>
  <c r="U31"/>
  <c r="X28"/>
  <c r="U28"/>
  <c r="X30"/>
  <c r="U30"/>
  <c r="X27"/>
  <c r="U27"/>
  <c r="X29"/>
  <c r="U29"/>
  <c r="V34" i="103"/>
  <c r="V28"/>
  <c r="V33"/>
  <c r="V30"/>
  <c r="K19" i="102"/>
  <c r="K15"/>
  <c r="Q28" i="91"/>
  <c r="K20" i="102"/>
  <c r="K16"/>
  <c r="K12"/>
  <c r="K17"/>
  <c r="K13"/>
  <c r="K18"/>
  <c r="K14"/>
  <c r="K21"/>
  <c r="P28" i="91"/>
  <c r="M22" i="71"/>
  <c r="L11"/>
  <c r="L15"/>
  <c r="L19"/>
  <c r="M11"/>
  <c r="M15"/>
  <c r="M19"/>
  <c r="L12"/>
  <c r="L16"/>
  <c r="L20"/>
  <c r="M12"/>
  <c r="K12" s="1"/>
  <c r="M16"/>
  <c r="K16" s="1"/>
  <c r="M20"/>
  <c r="K20" s="1"/>
  <c r="L13"/>
  <c r="L17"/>
  <c r="L21"/>
  <c r="M13"/>
  <c r="K13" s="1"/>
  <c r="M17"/>
  <c r="K17" s="1"/>
  <c r="M21"/>
  <c r="K21" s="1"/>
  <c r="L14"/>
  <c r="L18"/>
  <c r="L22"/>
  <c r="M14"/>
  <c r="K14" s="1"/>
  <c r="M18"/>
  <c r="K18" s="1"/>
  <c r="C15" i="91" l="1"/>
  <c r="F49"/>
  <c r="K49"/>
  <c r="G49"/>
  <c r="L49"/>
  <c r="N49"/>
  <c r="I49"/>
  <c r="D49"/>
  <c r="J49"/>
  <c r="E49"/>
  <c r="M49"/>
  <c r="C49"/>
  <c r="H49"/>
  <c r="P14"/>
  <c r="Q14" s="1"/>
  <c r="Q13" i="102"/>
  <c r="Q22" i="106"/>
  <c r="P12"/>
  <c r="P17"/>
  <c r="P22"/>
  <c r="P14"/>
  <c r="Q17"/>
  <c r="Q20"/>
  <c r="Q15"/>
  <c r="P15"/>
  <c r="P20"/>
  <c r="V27" i="107"/>
  <c r="Q21" i="106"/>
  <c r="P13"/>
  <c r="Q14"/>
  <c r="Q19"/>
  <c r="O20" s="1"/>
  <c r="V34" i="107"/>
  <c r="P18" i="106"/>
  <c r="Q16"/>
  <c r="O17" s="1"/>
  <c r="Q13"/>
  <c r="O15"/>
  <c r="V32" i="107"/>
  <c r="P19" i="106"/>
  <c r="Q12"/>
  <c r="Q11"/>
  <c r="Q18"/>
  <c r="V29" i="107"/>
  <c r="P11" i="106"/>
  <c r="AC9" i="91"/>
  <c r="U27" i="108"/>
  <c r="X27"/>
  <c r="U25"/>
  <c r="V26" s="1"/>
  <c r="AD17" i="91"/>
  <c r="X35" i="109"/>
  <c r="AE7" i="91"/>
  <c r="X25" i="110"/>
  <c r="AD15" i="91"/>
  <c r="X33" i="109"/>
  <c r="AD11" i="91"/>
  <c r="X29" i="109"/>
  <c r="AD13" i="91"/>
  <c r="X31" i="109"/>
  <c r="X34"/>
  <c r="AD16" i="91"/>
  <c r="X36" i="109"/>
  <c r="AD18" i="91"/>
  <c r="V36" i="107"/>
  <c r="P21" i="106"/>
  <c r="P16"/>
  <c r="V35" i="107"/>
  <c r="V33"/>
  <c r="V31"/>
  <c r="V30"/>
  <c r="X32" i="108"/>
  <c r="AC14" i="91"/>
  <c r="U32" i="108"/>
  <c r="X28"/>
  <c r="AC10" i="91"/>
  <c r="U28" i="108"/>
  <c r="X26" i="109"/>
  <c r="AD8" i="91"/>
  <c r="X30" i="108"/>
  <c r="AC12" i="91"/>
  <c r="U30" i="108"/>
  <c r="U35"/>
  <c r="U26"/>
  <c r="U33"/>
  <c r="U29"/>
  <c r="U31"/>
  <c r="U34"/>
  <c r="U36"/>
  <c r="V25"/>
  <c r="P20" i="102"/>
  <c r="P16"/>
  <c r="Q17"/>
  <c r="Q22"/>
  <c r="Q11"/>
  <c r="Q20"/>
  <c r="Q12"/>
  <c r="O12" s="1"/>
  <c r="P12"/>
  <c r="P22"/>
  <c r="P15"/>
  <c r="P13"/>
  <c r="P14"/>
  <c r="Q18"/>
  <c r="O18" s="1"/>
  <c r="P11"/>
  <c r="P17"/>
  <c r="Q14"/>
  <c r="P18"/>
  <c r="Q19"/>
  <c r="P21"/>
  <c r="Q21"/>
  <c r="Q16"/>
  <c r="O17" s="1"/>
  <c r="P19"/>
  <c r="Q15"/>
  <c r="V29" i="104"/>
  <c r="V27"/>
  <c r="O22" i="102"/>
  <c r="V34" i="104"/>
  <c r="V36"/>
  <c r="V30"/>
  <c r="V28"/>
  <c r="V31"/>
  <c r="V32"/>
  <c r="V35"/>
  <c r="V33"/>
  <c r="X29" i="105"/>
  <c r="U29"/>
  <c r="U27"/>
  <c r="X27"/>
  <c r="X30"/>
  <c r="U30"/>
  <c r="X28"/>
  <c r="U28"/>
  <c r="U31"/>
  <c r="X31"/>
  <c r="X26"/>
  <c r="U26"/>
  <c r="X34"/>
  <c r="U34"/>
  <c r="V25"/>
  <c r="X25"/>
  <c r="U25"/>
  <c r="X32"/>
  <c r="U32"/>
  <c r="U35"/>
  <c r="X35"/>
  <c r="X33"/>
  <c r="U33"/>
  <c r="X36"/>
  <c r="U36"/>
  <c r="P19" i="103"/>
  <c r="P15"/>
  <c r="Q14"/>
  <c r="Q17"/>
  <c r="P12"/>
  <c r="P20"/>
  <c r="P22"/>
  <c r="Q22"/>
  <c r="Q15"/>
  <c r="P14"/>
  <c r="Q20"/>
  <c r="P11"/>
  <c r="P17"/>
  <c r="P13"/>
  <c r="Q21"/>
  <c r="O21" s="1"/>
  <c r="Q13"/>
  <c r="P16"/>
  <c r="Q16"/>
  <c r="Q18"/>
  <c r="Q19"/>
  <c r="Q11"/>
  <c r="P18"/>
  <c r="Q12"/>
  <c r="O12" s="1"/>
  <c r="P21"/>
  <c r="O21" i="102"/>
  <c r="O13"/>
  <c r="P29" i="91"/>
  <c r="Q29"/>
  <c r="K15" i="71"/>
  <c r="K19"/>
  <c r="K22"/>
  <c r="C16" i="91" l="1"/>
  <c r="I50"/>
  <c r="F50"/>
  <c r="N50"/>
  <c r="J50"/>
  <c r="C50"/>
  <c r="G50"/>
  <c r="M50"/>
  <c r="D50"/>
  <c r="L50"/>
  <c r="H50"/>
  <c r="E50"/>
  <c r="K50"/>
  <c r="P15"/>
  <c r="Q15" s="1"/>
  <c r="O19" i="106"/>
  <c r="O15" i="103"/>
  <c r="O14" i="102"/>
  <c r="O22" i="106"/>
  <c r="Q12" i="107"/>
  <c r="O14" i="106"/>
  <c r="O16"/>
  <c r="O20" i="102"/>
  <c r="O13" i="106"/>
  <c r="O21"/>
  <c r="O18"/>
  <c r="Q18" i="107"/>
  <c r="P22"/>
  <c r="U35" i="109"/>
  <c r="P12" i="107"/>
  <c r="Q15"/>
  <c r="O12" i="106"/>
  <c r="Q21" i="107"/>
  <c r="P17"/>
  <c r="P14"/>
  <c r="Q22"/>
  <c r="P20"/>
  <c r="Q17"/>
  <c r="Q20"/>
  <c r="O21" s="1"/>
  <c r="V36" i="108"/>
  <c r="V25" i="109"/>
  <c r="V35" i="108"/>
  <c r="V28"/>
  <c r="V27"/>
  <c r="X26" i="110"/>
  <c r="AE8" i="91"/>
  <c r="AD9"/>
  <c r="U27" i="109"/>
  <c r="X27"/>
  <c r="U26"/>
  <c r="V34" i="108"/>
  <c r="P21" i="107"/>
  <c r="P18"/>
  <c r="Q19"/>
  <c r="P15"/>
  <c r="Q13"/>
  <c r="O13" s="1"/>
  <c r="Q16"/>
  <c r="O16" s="1"/>
  <c r="V29" i="108"/>
  <c r="U36" i="109"/>
  <c r="U34"/>
  <c r="U31"/>
  <c r="U29"/>
  <c r="U33"/>
  <c r="P13" i="107"/>
  <c r="X30" i="109"/>
  <c r="AD12" i="91"/>
  <c r="U30" i="109"/>
  <c r="X28"/>
  <c r="AD10" i="91"/>
  <c r="U28" i="109"/>
  <c r="X32"/>
  <c r="AD14" i="91"/>
  <c r="U32" i="109"/>
  <c r="X36" i="110"/>
  <c r="AE18" i="91"/>
  <c r="X34" i="110"/>
  <c r="AE16" i="91"/>
  <c r="AE13"/>
  <c r="X31" i="110"/>
  <c r="AE11" i="91"/>
  <c r="X29" i="110"/>
  <c r="AE15" i="91"/>
  <c r="X33" i="110"/>
  <c r="AF7" i="91"/>
  <c r="X25" i="111"/>
  <c r="AE17" i="91"/>
  <c r="X35" i="110"/>
  <c r="V30" i="108"/>
  <c r="V32"/>
  <c r="P11" i="107"/>
  <c r="P19"/>
  <c r="Q11"/>
  <c r="O12" s="1"/>
  <c r="Q14"/>
  <c r="P16"/>
  <c r="V31" i="108"/>
  <c r="V33"/>
  <c r="U25" i="109"/>
  <c r="O15" i="102"/>
  <c r="O16"/>
  <c r="O19"/>
  <c r="V32" i="105"/>
  <c r="V34"/>
  <c r="V33"/>
  <c r="V30"/>
  <c r="P21" i="104"/>
  <c r="O16" i="103"/>
  <c r="V36" i="105"/>
  <c r="V35"/>
  <c r="V29"/>
  <c r="V26"/>
  <c r="V28"/>
  <c r="V27"/>
  <c r="Q21" i="104"/>
  <c r="Q13"/>
  <c r="P16"/>
  <c r="Q18"/>
  <c r="P15"/>
  <c r="Q22"/>
  <c r="Q15"/>
  <c r="P14"/>
  <c r="P22"/>
  <c r="Q20"/>
  <c r="P19"/>
  <c r="P11"/>
  <c r="V31" i="105"/>
  <c r="Q14" i="104"/>
  <c r="O14" s="1"/>
  <c r="Q17"/>
  <c r="P12"/>
  <c r="P20"/>
  <c r="Q12"/>
  <c r="P17"/>
  <c r="Q19"/>
  <c r="O19" s="1"/>
  <c r="Q11"/>
  <c r="P18"/>
  <c r="Q16"/>
  <c r="O16" s="1"/>
  <c r="P13"/>
  <c r="O18" i="103"/>
  <c r="O19"/>
  <c r="O13"/>
  <c r="O22"/>
  <c r="O17"/>
  <c r="O20"/>
  <c r="O14"/>
  <c r="Q30" i="91"/>
  <c r="P30"/>
  <c r="I51" l="1"/>
  <c r="G51"/>
  <c r="L51"/>
  <c r="D51"/>
  <c r="H51"/>
  <c r="C51"/>
  <c r="N51"/>
  <c r="K51"/>
  <c r="M51"/>
  <c r="J51"/>
  <c r="E51"/>
  <c r="F51"/>
  <c r="P16"/>
  <c r="Q16" s="1"/>
  <c r="U25" i="110"/>
  <c r="V26" s="1"/>
  <c r="O14" i="107"/>
  <c r="O22"/>
  <c r="O19"/>
  <c r="O18"/>
  <c r="O20"/>
  <c r="U34" i="110"/>
  <c r="V30" i="109"/>
  <c r="U33" i="110"/>
  <c r="O17" i="107"/>
  <c r="U35" i="110"/>
  <c r="U29"/>
  <c r="U36"/>
  <c r="P11" i="108"/>
  <c r="AE9" i="91"/>
  <c r="U27" i="110"/>
  <c r="X27"/>
  <c r="V35" i="109"/>
  <c r="V33"/>
  <c r="V31"/>
  <c r="V36"/>
  <c r="U31" i="110"/>
  <c r="Q20" i="108"/>
  <c r="Q12"/>
  <c r="Q17"/>
  <c r="P12"/>
  <c r="P20"/>
  <c r="P13"/>
  <c r="Q14"/>
  <c r="Q19"/>
  <c r="Q11"/>
  <c r="P18"/>
  <c r="P19"/>
  <c r="P17"/>
  <c r="O15" i="107"/>
  <c r="V27" i="109"/>
  <c r="AF17" i="91"/>
  <c r="X35" i="111"/>
  <c r="AG7" i="91"/>
  <c r="X25" i="112"/>
  <c r="AF15" i="91"/>
  <c r="X33" i="111"/>
  <c r="AF11" i="91"/>
  <c r="X29" i="111"/>
  <c r="AF13" i="91"/>
  <c r="X31" i="111"/>
  <c r="AF16" i="91"/>
  <c r="X34" i="111"/>
  <c r="AF18" i="91"/>
  <c r="X36" i="111"/>
  <c r="X32" i="110"/>
  <c r="AE14" i="91"/>
  <c r="U32" i="110"/>
  <c r="X28"/>
  <c r="AE10" i="91"/>
  <c r="U28" i="110"/>
  <c r="X30"/>
  <c r="AE12" i="91"/>
  <c r="U30" i="110"/>
  <c r="AF8" i="91"/>
  <c r="X26" i="111"/>
  <c r="V29" i="109"/>
  <c r="V34"/>
  <c r="V26"/>
  <c r="V32"/>
  <c r="V28"/>
  <c r="Q16" i="108"/>
  <c r="Q21"/>
  <c r="Q13"/>
  <c r="P16"/>
  <c r="P15"/>
  <c r="Q18"/>
  <c r="Q22"/>
  <c r="Q15"/>
  <c r="P14"/>
  <c r="P22"/>
  <c r="P21"/>
  <c r="V25" i="110"/>
  <c r="U26"/>
  <c r="O15" i="104"/>
  <c r="O21"/>
  <c r="P19" i="105"/>
  <c r="Q15"/>
  <c r="O12" i="104"/>
  <c r="O20"/>
  <c r="O22"/>
  <c r="O18"/>
  <c r="O13"/>
  <c r="Q13" i="105"/>
  <c r="P18"/>
  <c r="P15"/>
  <c r="Q17"/>
  <c r="P14"/>
  <c r="P11"/>
  <c r="P16"/>
  <c r="P22"/>
  <c r="Q16"/>
  <c r="O16" s="1"/>
  <c r="P12"/>
  <c r="Q20"/>
  <c r="O17" i="104"/>
  <c r="Q12" i="105"/>
  <c r="Q18"/>
  <c r="O18" s="1"/>
  <c r="Q19"/>
  <c r="P20"/>
  <c r="P17"/>
  <c r="Q22"/>
  <c r="P21"/>
  <c r="Q21"/>
  <c r="Q11"/>
  <c r="P13"/>
  <c r="Q14"/>
  <c r="O14" s="1"/>
  <c r="Q31" i="91"/>
  <c r="P31"/>
  <c r="O15" i="108" l="1"/>
  <c r="O18"/>
  <c r="O21"/>
  <c r="O13"/>
  <c r="V27" i="110"/>
  <c r="O22" i="108"/>
  <c r="AG18" i="91"/>
  <c r="X36" i="112"/>
  <c r="AG16" i="91"/>
  <c r="X34" i="112"/>
  <c r="V34" i="110"/>
  <c r="V29"/>
  <c r="V35"/>
  <c r="U26" i="111"/>
  <c r="U36"/>
  <c r="U34"/>
  <c r="O14" i="108"/>
  <c r="O17"/>
  <c r="O20"/>
  <c r="V36" i="110"/>
  <c r="P11" i="109"/>
  <c r="P21"/>
  <c r="P17"/>
  <c r="Q16"/>
  <c r="P14"/>
  <c r="Q15"/>
  <c r="Q22"/>
  <c r="P13"/>
  <c r="P20"/>
  <c r="P12"/>
  <c r="Q17"/>
  <c r="Q14"/>
  <c r="P15"/>
  <c r="P19"/>
  <c r="P22"/>
  <c r="P18"/>
  <c r="Q11"/>
  <c r="Q19"/>
  <c r="Q18"/>
  <c r="O18" s="1"/>
  <c r="Q12"/>
  <c r="P16"/>
  <c r="Q13"/>
  <c r="Q21"/>
  <c r="Q20"/>
  <c r="O20" s="1"/>
  <c r="AG8" i="91"/>
  <c r="X26" i="112"/>
  <c r="AF12" i="91"/>
  <c r="X30" i="111"/>
  <c r="U30"/>
  <c r="AF10" i="91"/>
  <c r="X28" i="111"/>
  <c r="U28"/>
  <c r="AF14" i="91"/>
  <c r="X32" i="111"/>
  <c r="U32"/>
  <c r="AG13" i="91"/>
  <c r="X31" i="112"/>
  <c r="AG11" i="91"/>
  <c r="X29" i="112"/>
  <c r="AG15" i="91"/>
  <c r="X33" i="112"/>
  <c r="AH7" i="91"/>
  <c r="X25" i="113"/>
  <c r="AG17" i="91"/>
  <c r="X35" i="112"/>
  <c r="AF9" i="91"/>
  <c r="X27" i="111"/>
  <c r="U27"/>
  <c r="V25"/>
  <c r="U25"/>
  <c r="V26" s="1"/>
  <c r="O16" i="108"/>
  <c r="V31" i="110"/>
  <c r="V33"/>
  <c r="V30"/>
  <c r="V28"/>
  <c r="V32"/>
  <c r="U31" i="111"/>
  <c r="U29"/>
  <c r="U33"/>
  <c r="U35"/>
  <c r="O19" i="108"/>
  <c r="O12"/>
  <c r="O21" i="105"/>
  <c r="O17"/>
  <c r="O19"/>
  <c r="O12"/>
  <c r="O20"/>
  <c r="O13"/>
  <c r="O15"/>
  <c r="O22"/>
  <c r="P32" i="91"/>
  <c r="Q32"/>
  <c r="O13" i="109" l="1"/>
  <c r="V25" i="112"/>
  <c r="V36" i="111"/>
  <c r="O12" i="109"/>
  <c r="O17"/>
  <c r="O21"/>
  <c r="P17" i="110"/>
  <c r="AG14" i="91"/>
  <c r="X32" i="112"/>
  <c r="U32"/>
  <c r="AG10" i="91"/>
  <c r="X28" i="112"/>
  <c r="U28"/>
  <c r="AG12" i="91"/>
  <c r="X30" i="112"/>
  <c r="U30"/>
  <c r="V34" i="111"/>
  <c r="V27"/>
  <c r="U26" i="112"/>
  <c r="O19" i="109"/>
  <c r="O14"/>
  <c r="O15"/>
  <c r="O16"/>
  <c r="V33" i="111"/>
  <c r="V31"/>
  <c r="Q16" i="110"/>
  <c r="Q21"/>
  <c r="Q13"/>
  <c r="P16"/>
  <c r="P15"/>
  <c r="Q18"/>
  <c r="Q22"/>
  <c r="Q15"/>
  <c r="P14"/>
  <c r="P22"/>
  <c r="P21"/>
  <c r="P11"/>
  <c r="V35" i="111"/>
  <c r="AG9" i="91"/>
  <c r="X27" i="112"/>
  <c r="U27"/>
  <c r="AH17" i="91"/>
  <c r="X35" i="113"/>
  <c r="AI7" i="91"/>
  <c r="AJ7" s="1"/>
  <c r="X25" i="114"/>
  <c r="AH15" i="91"/>
  <c r="X33" i="113"/>
  <c r="AH11" i="91"/>
  <c r="X29" i="113"/>
  <c r="AH13" i="91"/>
  <c r="X31" i="113"/>
  <c r="AH8" i="91"/>
  <c r="X26" i="113"/>
  <c r="AH16" i="91"/>
  <c r="X34" i="113"/>
  <c r="AH18" i="91"/>
  <c r="X36" i="113"/>
  <c r="U35" i="112"/>
  <c r="U33"/>
  <c r="U29"/>
  <c r="U31"/>
  <c r="V32" i="111"/>
  <c r="V28"/>
  <c r="V30"/>
  <c r="O22" i="109"/>
  <c r="V29" i="111"/>
  <c r="U34" i="112"/>
  <c r="U36"/>
  <c r="Q20" i="110"/>
  <c r="Q12"/>
  <c r="Q17"/>
  <c r="P12"/>
  <c r="P20"/>
  <c r="P19"/>
  <c r="Q14"/>
  <c r="Q19"/>
  <c r="Q11"/>
  <c r="P18"/>
  <c r="P13"/>
  <c r="U25" i="112"/>
  <c r="P33" i="91"/>
  <c r="Q33"/>
  <c r="U35" i="113" l="1"/>
  <c r="X25" i="116"/>
  <c r="AK7" i="91"/>
  <c r="V32" i="112"/>
  <c r="O19" i="110"/>
  <c r="O14"/>
  <c r="O17"/>
  <c r="U34" i="113"/>
  <c r="U31"/>
  <c r="U36"/>
  <c r="U26"/>
  <c r="U33"/>
  <c r="U29"/>
  <c r="O22" i="110"/>
  <c r="P15" i="111"/>
  <c r="O16" i="110"/>
  <c r="O12"/>
  <c r="AI8" i="91"/>
  <c r="AJ8" s="1"/>
  <c r="X26" i="114"/>
  <c r="AI13" i="91"/>
  <c r="AJ13" s="1"/>
  <c r="X31" i="114"/>
  <c r="AI11" i="91"/>
  <c r="AJ11" s="1"/>
  <c r="X29" i="114"/>
  <c r="AI15" i="91"/>
  <c r="AJ15" s="1"/>
  <c r="X33" i="114"/>
  <c r="X25" i="115"/>
  <c r="AI17" i="91"/>
  <c r="AJ17" s="1"/>
  <c r="X35" i="114"/>
  <c r="AH9" i="91"/>
  <c r="X27" i="113"/>
  <c r="U27"/>
  <c r="V25"/>
  <c r="U25"/>
  <c r="V28" s="1"/>
  <c r="AH12" i="91"/>
  <c r="X30" i="113"/>
  <c r="U30"/>
  <c r="AH10" i="91"/>
  <c r="X28" i="113"/>
  <c r="U28"/>
  <c r="AH14" i="91"/>
  <c r="X32" i="113"/>
  <c r="U32"/>
  <c r="O20" i="110"/>
  <c r="Q14" i="111"/>
  <c r="Q19"/>
  <c r="Q11"/>
  <c r="P18"/>
  <c r="P17"/>
  <c r="Q16"/>
  <c r="Q21"/>
  <c r="Q13"/>
  <c r="P16"/>
  <c r="P11"/>
  <c r="P19"/>
  <c r="P13"/>
  <c r="O15" i="110"/>
  <c r="O18"/>
  <c r="O21"/>
  <c r="V34" i="112"/>
  <c r="V31"/>
  <c r="V33"/>
  <c r="V36"/>
  <c r="AI18" i="91"/>
  <c r="AJ18" s="1"/>
  <c r="X36" i="114"/>
  <c r="AI16" i="91"/>
  <c r="AJ16" s="1"/>
  <c r="X34" i="114"/>
  <c r="V26" i="112"/>
  <c r="V27"/>
  <c r="Q18" i="111"/>
  <c r="Q22"/>
  <c r="Q15"/>
  <c r="P14"/>
  <c r="P22"/>
  <c r="Q20"/>
  <c r="Q12"/>
  <c r="Q17"/>
  <c r="P12"/>
  <c r="P20"/>
  <c r="P21"/>
  <c r="O13" i="110"/>
  <c r="V29" i="112"/>
  <c r="V35"/>
  <c r="V30"/>
  <c r="V28"/>
  <c r="Q34" i="91"/>
  <c r="P34"/>
  <c r="O12" i="111" l="1"/>
  <c r="O17"/>
  <c r="O20"/>
  <c r="U34" i="114"/>
  <c r="AK17" i="91"/>
  <c r="X35" i="116"/>
  <c r="AK16" i="91"/>
  <c r="X34" i="116"/>
  <c r="AK15" i="91"/>
  <c r="X33" i="116"/>
  <c r="AK11" i="91"/>
  <c r="X29" i="116"/>
  <c r="AK13" i="91"/>
  <c r="X31" i="116"/>
  <c r="X25" i="117"/>
  <c r="AL7" i="91"/>
  <c r="AK8"/>
  <c r="X26" i="116"/>
  <c r="AK18" i="91"/>
  <c r="X36" i="116"/>
  <c r="V25" i="114"/>
  <c r="O22" i="111"/>
  <c r="O15"/>
  <c r="U36" i="114"/>
  <c r="V30" i="113"/>
  <c r="V32"/>
  <c r="P11" i="112"/>
  <c r="P13"/>
  <c r="P21"/>
  <c r="Q14"/>
  <c r="P22"/>
  <c r="P14"/>
  <c r="Q15"/>
  <c r="P17"/>
  <c r="Q16"/>
  <c r="P20"/>
  <c r="P12"/>
  <c r="Q17"/>
  <c r="P15"/>
  <c r="P19"/>
  <c r="Q22"/>
  <c r="Q18"/>
  <c r="O18" s="1"/>
  <c r="P18"/>
  <c r="Q11"/>
  <c r="Q19"/>
  <c r="Q12"/>
  <c r="Q20"/>
  <c r="P16"/>
  <c r="Q13"/>
  <c r="Q21"/>
  <c r="AI14" i="91"/>
  <c r="AJ14" s="1"/>
  <c r="X32" i="114"/>
  <c r="U32"/>
  <c r="AI10" i="91"/>
  <c r="AJ10" s="1"/>
  <c r="X28" i="114"/>
  <c r="U28"/>
  <c r="AI12" i="91"/>
  <c r="AJ12" s="1"/>
  <c r="X30" i="114"/>
  <c r="U30"/>
  <c r="V35" i="113"/>
  <c r="V33"/>
  <c r="V29"/>
  <c r="V31"/>
  <c r="V26"/>
  <c r="V34"/>
  <c r="V36"/>
  <c r="X33" i="115"/>
  <c r="X29"/>
  <c r="X31"/>
  <c r="X26"/>
  <c r="O18" i="111"/>
  <c r="O13"/>
  <c r="O16"/>
  <c r="O19"/>
  <c r="V27" i="113"/>
  <c r="U33" i="114"/>
  <c r="U29"/>
  <c r="U31"/>
  <c r="X34" i="115"/>
  <c r="X36"/>
  <c r="AI9" i="91"/>
  <c r="X27" i="114"/>
  <c r="U27"/>
  <c r="U25"/>
  <c r="V26" s="1"/>
  <c r="X35" i="115"/>
  <c r="O21" i="111"/>
  <c r="O14"/>
  <c r="U35" i="114"/>
  <c r="U26"/>
  <c r="Q35" i="91"/>
  <c r="P35"/>
  <c r="O12" i="112" l="1"/>
  <c r="O16"/>
  <c r="O20"/>
  <c r="AK14" i="91"/>
  <c r="X32" i="116"/>
  <c r="AL13" i="91"/>
  <c r="X31" i="117"/>
  <c r="AL11" i="91"/>
  <c r="X29" i="117"/>
  <c r="AL15" i="91"/>
  <c r="X33" i="117"/>
  <c r="AL16" i="91"/>
  <c r="X34" i="117"/>
  <c r="AL17" i="91"/>
  <c r="X35" i="117"/>
  <c r="X25" i="118"/>
  <c r="AM7" i="91"/>
  <c r="AL8"/>
  <c r="X26" i="117"/>
  <c r="AL18" i="91"/>
  <c r="X36" i="117"/>
  <c r="U35" i="115"/>
  <c r="AJ9" i="91"/>
  <c r="U28" i="116" s="1"/>
  <c r="X28"/>
  <c r="AK10" i="91"/>
  <c r="AK12"/>
  <c r="U26" i="116"/>
  <c r="X30"/>
  <c r="U35"/>
  <c r="Q21" i="113"/>
  <c r="P18"/>
  <c r="Q19"/>
  <c r="P15"/>
  <c r="Q16"/>
  <c r="Q13"/>
  <c r="P17"/>
  <c r="P13"/>
  <c r="Q20"/>
  <c r="O20" s="1"/>
  <c r="Q12"/>
  <c r="Q17"/>
  <c r="O17" s="1"/>
  <c r="P16"/>
  <c r="Q14"/>
  <c r="Q11"/>
  <c r="V29" i="114"/>
  <c r="P21" i="113"/>
  <c r="P11"/>
  <c r="P12"/>
  <c r="P20"/>
  <c r="Q18"/>
  <c r="Q22"/>
  <c r="Q15"/>
  <c r="P14"/>
  <c r="P22"/>
  <c r="P19"/>
  <c r="O13" i="112"/>
  <c r="O19"/>
  <c r="O15"/>
  <c r="X30" i="115"/>
  <c r="U30"/>
  <c r="X28"/>
  <c r="U28"/>
  <c r="X32"/>
  <c r="U32"/>
  <c r="V31" i="114"/>
  <c r="V33"/>
  <c r="V27"/>
  <c r="U36" i="115"/>
  <c r="U29"/>
  <c r="O21" i="112"/>
  <c r="O17"/>
  <c r="O14"/>
  <c r="V36" i="114"/>
  <c r="V34"/>
  <c r="X27" i="115"/>
  <c r="U27"/>
  <c r="V25"/>
  <c r="U25"/>
  <c r="U34"/>
  <c r="V35" i="114"/>
  <c r="U26" i="115"/>
  <c r="U31"/>
  <c r="U33"/>
  <c r="V30" i="114"/>
  <c r="V28"/>
  <c r="V32"/>
  <c r="O22" i="112"/>
  <c r="P36" i="91"/>
  <c r="Q36"/>
  <c r="O13" i="113" l="1"/>
  <c r="AM17" i="91"/>
  <c r="X35" i="118"/>
  <c r="AM16" i="91"/>
  <c r="X34" i="118"/>
  <c r="AM15" i="91"/>
  <c r="X33" i="118"/>
  <c r="AM11" i="91"/>
  <c r="X29" i="118"/>
  <c r="AM13" i="91"/>
  <c r="X31" i="118"/>
  <c r="AL14" i="91"/>
  <c r="X32" i="117"/>
  <c r="U27" i="116"/>
  <c r="U34"/>
  <c r="X25" i="119"/>
  <c r="AN7" i="91"/>
  <c r="AM8"/>
  <c r="X26" i="118"/>
  <c r="AM18" i="91"/>
  <c r="X36" i="118"/>
  <c r="U31" i="116"/>
  <c r="U30"/>
  <c r="U25"/>
  <c r="V26" s="1"/>
  <c r="U33"/>
  <c r="U29"/>
  <c r="V25"/>
  <c r="U36"/>
  <c r="U32"/>
  <c r="O16" i="113"/>
  <c r="O19"/>
  <c r="AK9" i="91"/>
  <c r="U26" i="117" s="1"/>
  <c r="X27" i="116"/>
  <c r="V29" i="115"/>
  <c r="O14" i="113"/>
  <c r="X28" i="117"/>
  <c r="AL10" i="91"/>
  <c r="O18" i="113"/>
  <c r="O22"/>
  <c r="V29" i="116"/>
  <c r="O21" i="113"/>
  <c r="V27" i="116"/>
  <c r="AL12" i="91"/>
  <c r="X30" i="117"/>
  <c r="O15" i="113"/>
  <c r="O12"/>
  <c r="V36" i="115"/>
  <c r="V30"/>
  <c r="P21" i="114"/>
  <c r="V27" i="115"/>
  <c r="V26"/>
  <c r="V35"/>
  <c r="V28"/>
  <c r="V33"/>
  <c r="Q12" i="114"/>
  <c r="P12"/>
  <c r="P13"/>
  <c r="Q19"/>
  <c r="P18"/>
  <c r="P17"/>
  <c r="Q21"/>
  <c r="P16"/>
  <c r="Q18"/>
  <c r="Q15"/>
  <c r="P22"/>
  <c r="P11"/>
  <c r="V34" i="115"/>
  <c r="V31"/>
  <c r="V32"/>
  <c r="Q20" i="114"/>
  <c r="Q17"/>
  <c r="P20"/>
  <c r="Q14"/>
  <c r="Q11"/>
  <c r="P19"/>
  <c r="Q16"/>
  <c r="Q13"/>
  <c r="O13" s="1"/>
  <c r="P15"/>
  <c r="Q22"/>
  <c r="P14"/>
  <c r="O22" l="1"/>
  <c r="O16"/>
  <c r="O20"/>
  <c r="V30" i="116"/>
  <c r="AM14" i="91"/>
  <c r="X32" i="118"/>
  <c r="AN13" i="91"/>
  <c r="X31" i="119"/>
  <c r="AN11" i="91"/>
  <c r="X29" i="119"/>
  <c r="AN15" i="91"/>
  <c r="X33" i="119"/>
  <c r="AN16" i="91"/>
  <c r="X34" i="119"/>
  <c r="AN17" i="91"/>
  <c r="X35" i="119"/>
  <c r="U25" i="117"/>
  <c r="V27" s="1"/>
  <c r="X25" i="120"/>
  <c r="AO7" i="91"/>
  <c r="AN8"/>
  <c r="X26" i="119"/>
  <c r="V28" i="116"/>
  <c r="V31"/>
  <c r="V36"/>
  <c r="AN18" i="91"/>
  <c r="X36" i="119"/>
  <c r="V35" i="116"/>
  <c r="V32"/>
  <c r="V33"/>
  <c r="V34"/>
  <c r="U29" i="117"/>
  <c r="U32"/>
  <c r="U33"/>
  <c r="V25"/>
  <c r="U36"/>
  <c r="U28"/>
  <c r="U35"/>
  <c r="U31"/>
  <c r="U27"/>
  <c r="U34"/>
  <c r="U30"/>
  <c r="AL9" i="91"/>
  <c r="U26" i="118" s="1"/>
  <c r="X27" i="117"/>
  <c r="X28" i="118"/>
  <c r="AM10" i="91"/>
  <c r="AM12"/>
  <c r="X30" i="118"/>
  <c r="U29"/>
  <c r="O17" i="114"/>
  <c r="P21" i="115"/>
  <c r="O15" i="114"/>
  <c r="O19"/>
  <c r="Q16" i="115"/>
  <c r="Q21"/>
  <c r="Q13"/>
  <c r="P16"/>
  <c r="P15"/>
  <c r="Q14"/>
  <c r="Q19"/>
  <c r="Q11"/>
  <c r="P18"/>
  <c r="P19"/>
  <c r="P11"/>
  <c r="P17"/>
  <c r="O14" i="114"/>
  <c r="O18"/>
  <c r="O21"/>
  <c r="O12"/>
  <c r="Q20" i="115"/>
  <c r="Q12"/>
  <c r="Q17"/>
  <c r="O17" s="1"/>
  <c r="P12"/>
  <c r="P20"/>
  <c r="Q18"/>
  <c r="Q22"/>
  <c r="Q15"/>
  <c r="O15" s="1"/>
  <c r="P14"/>
  <c r="P22"/>
  <c r="P13"/>
  <c r="O12" l="1"/>
  <c r="O20"/>
  <c r="V26" i="117"/>
  <c r="U25" i="118"/>
  <c r="V26" s="1"/>
  <c r="U33"/>
  <c r="V25"/>
  <c r="U32"/>
  <c r="U36"/>
  <c r="U28"/>
  <c r="AO17" i="91"/>
  <c r="X35" i="120"/>
  <c r="AO16" i="91"/>
  <c r="X34" i="120"/>
  <c r="AO15" i="91"/>
  <c r="X33" i="120"/>
  <c r="AO11" i="91"/>
  <c r="X29" i="120"/>
  <c r="AO13" i="91"/>
  <c r="X31" i="120"/>
  <c r="AN14" i="91"/>
  <c r="X32" i="119"/>
  <c r="U35" i="118"/>
  <c r="U31"/>
  <c r="U27"/>
  <c r="U34"/>
  <c r="U30"/>
  <c r="X25" i="121"/>
  <c r="AP7" i="91"/>
  <c r="P11" i="116"/>
  <c r="P14"/>
  <c r="AO8" i="91"/>
  <c r="X26" i="120"/>
  <c r="P20" i="116"/>
  <c r="Q18"/>
  <c r="P15"/>
  <c r="V33" i="117"/>
  <c r="Q16" i="116"/>
  <c r="V36" i="117"/>
  <c r="Q11" i="116"/>
  <c r="V34" i="117"/>
  <c r="Q21" i="116"/>
  <c r="V31" i="117"/>
  <c r="P13" i="116"/>
  <c r="Q14"/>
  <c r="Q17"/>
  <c r="O17" s="1"/>
  <c r="P19"/>
  <c r="Q22"/>
  <c r="Q13"/>
  <c r="V28" i="117"/>
  <c r="P21" i="116"/>
  <c r="P18"/>
  <c r="Q19"/>
  <c r="O19" s="1"/>
  <c r="P17"/>
  <c r="P12"/>
  <c r="Q12"/>
  <c r="P22"/>
  <c r="Q15"/>
  <c r="O16" s="1"/>
  <c r="Q20"/>
  <c r="O20" s="1"/>
  <c r="P16"/>
  <c r="AO18" i="91"/>
  <c r="X36" i="120"/>
  <c r="V29" i="117"/>
  <c r="V35"/>
  <c r="V32"/>
  <c r="V30"/>
  <c r="AM9" i="91"/>
  <c r="U26" i="119" s="1"/>
  <c r="X27" i="118"/>
  <c r="X28" i="119"/>
  <c r="AN10" i="91"/>
  <c r="O18" i="115"/>
  <c r="O14"/>
  <c r="V27" i="118"/>
  <c r="O22" i="115"/>
  <c r="AN12" i="91"/>
  <c r="X30" i="119"/>
  <c r="U25"/>
  <c r="O19" i="115"/>
  <c r="O13"/>
  <c r="O16"/>
  <c r="O21"/>
  <c r="O22" i="116" l="1"/>
  <c r="O12"/>
  <c r="O21"/>
  <c r="V34" i="118"/>
  <c r="V35"/>
  <c r="V29"/>
  <c r="V32"/>
  <c r="O15" i="116"/>
  <c r="O13"/>
  <c r="Q13" i="117"/>
  <c r="V30" i="118"/>
  <c r="V31"/>
  <c r="V28"/>
  <c r="V36"/>
  <c r="V33"/>
  <c r="U29" i="119"/>
  <c r="U32"/>
  <c r="U33"/>
  <c r="V25"/>
  <c r="U36"/>
  <c r="U28"/>
  <c r="U35"/>
  <c r="U31"/>
  <c r="U27"/>
  <c r="U34"/>
  <c r="U30"/>
  <c r="AO14" i="91"/>
  <c r="X32" i="120"/>
  <c r="AP13" i="91"/>
  <c r="X31" i="121"/>
  <c r="AP11" i="91"/>
  <c r="X29" i="121"/>
  <c r="AP15" i="91"/>
  <c r="X33" i="121"/>
  <c r="AP16" i="91"/>
  <c r="X34" i="121"/>
  <c r="AP17" i="91"/>
  <c r="X35" i="121"/>
  <c r="P14" i="117"/>
  <c r="P15"/>
  <c r="P18"/>
  <c r="AQ7" i="91"/>
  <c r="X25" i="122"/>
  <c r="AP8" i="91"/>
  <c r="X26" i="121"/>
  <c r="P12" i="117"/>
  <c r="P21"/>
  <c r="Q16"/>
  <c r="Q22"/>
  <c r="O18" i="116"/>
  <c r="O14"/>
  <c r="P19" i="117"/>
  <c r="AP18" i="91"/>
  <c r="X36" i="121"/>
  <c r="Q14" i="117"/>
  <c r="P17"/>
  <c r="Q12"/>
  <c r="Q19"/>
  <c r="P13"/>
  <c r="P16"/>
  <c r="Q21"/>
  <c r="O22" s="1"/>
  <c r="P22"/>
  <c r="Q15"/>
  <c r="O15" s="1"/>
  <c r="Q18"/>
  <c r="P11"/>
  <c r="P20"/>
  <c r="Q17"/>
  <c r="Q20"/>
  <c r="O20" s="1"/>
  <c r="Q11"/>
  <c r="O12" s="1"/>
  <c r="AN9" i="91"/>
  <c r="U26" i="120" s="1"/>
  <c r="X27" i="119"/>
  <c r="X28" i="120"/>
  <c r="AO10" i="91"/>
  <c r="V27" i="119"/>
  <c r="AO12" i="91"/>
  <c r="X30" i="120"/>
  <c r="V26" i="119"/>
  <c r="Q17" i="118" l="1"/>
  <c r="P18"/>
  <c r="P15"/>
  <c r="V25" i="120"/>
  <c r="U28"/>
  <c r="O14" i="117"/>
  <c r="V34" i="119"/>
  <c r="P14" i="118"/>
  <c r="V28" i="119"/>
  <c r="Q13" i="118"/>
  <c r="V29" i="119"/>
  <c r="U33" i="120"/>
  <c r="U36"/>
  <c r="U25"/>
  <c r="V27" s="1"/>
  <c r="U29"/>
  <c r="U32"/>
  <c r="V32" i="119"/>
  <c r="Q22" i="118"/>
  <c r="V35" i="119"/>
  <c r="P13" i="118"/>
  <c r="Q16"/>
  <c r="Q19"/>
  <c r="P20"/>
  <c r="Q20"/>
  <c r="O13" i="117"/>
  <c r="V30" i="119"/>
  <c r="P11" i="118"/>
  <c r="V31" i="119"/>
  <c r="V36"/>
  <c r="P21" i="118"/>
  <c r="P16"/>
  <c r="Q21"/>
  <c r="O21" s="1"/>
  <c r="P17"/>
  <c r="Q11"/>
  <c r="Q14"/>
  <c r="V33" i="119"/>
  <c r="P19" i="118"/>
  <c r="P12"/>
  <c r="Q12"/>
  <c r="P22"/>
  <c r="Q15"/>
  <c r="O16" s="1"/>
  <c r="Q18"/>
  <c r="U35" i="120"/>
  <c r="U31"/>
  <c r="U27"/>
  <c r="U34"/>
  <c r="U30"/>
  <c r="AQ17" i="91"/>
  <c r="X35" i="122"/>
  <c r="X34"/>
  <c r="AQ16" i="91"/>
  <c r="AQ15"/>
  <c r="X33" i="122"/>
  <c r="X29"/>
  <c r="AQ11" i="91"/>
  <c r="AQ13"/>
  <c r="X31" i="122"/>
  <c r="AP14" i="91"/>
  <c r="X32" i="121"/>
  <c r="AR7" i="91"/>
  <c r="X25" i="126"/>
  <c r="X26" i="122"/>
  <c r="AQ8" i="91"/>
  <c r="O19" i="117"/>
  <c r="O17"/>
  <c r="AQ18" i="91"/>
  <c r="X36" i="122"/>
  <c r="O21" i="117"/>
  <c r="O16"/>
  <c r="O18"/>
  <c r="AO9" i="91"/>
  <c r="U28" i="121" s="1"/>
  <c r="X27" i="120"/>
  <c r="X28" i="121"/>
  <c r="AP10" i="91"/>
  <c r="AP12"/>
  <c r="X30" i="121"/>
  <c r="V26" i="120" l="1"/>
  <c r="O17" i="118"/>
  <c r="O20"/>
  <c r="O18"/>
  <c r="P20" i="119"/>
  <c r="O13" i="118"/>
  <c r="O19"/>
  <c r="V29" i="120"/>
  <c r="O14" i="118"/>
  <c r="Q21" i="119"/>
  <c r="V36" i="120"/>
  <c r="Q18" i="119"/>
  <c r="V31" i="120"/>
  <c r="V33"/>
  <c r="V30"/>
  <c r="P11" i="119"/>
  <c r="V28" i="120"/>
  <c r="O15" i="118"/>
  <c r="Q20" i="119"/>
  <c r="P17"/>
  <c r="Q19"/>
  <c r="U35" i="121"/>
  <c r="U26"/>
  <c r="V34" i="120"/>
  <c r="P18" i="119"/>
  <c r="P13"/>
  <c r="Q17"/>
  <c r="Q15"/>
  <c r="O22" i="118"/>
  <c r="P16" i="119"/>
  <c r="O12" i="118"/>
  <c r="P15" i="119"/>
  <c r="V35" i="120"/>
  <c r="V32"/>
  <c r="P21" i="119"/>
  <c r="P12"/>
  <c r="Q12"/>
  <c r="P14"/>
  <c r="Q22"/>
  <c r="P19"/>
  <c r="P22"/>
  <c r="Q13"/>
  <c r="Q16"/>
  <c r="Q11"/>
  <c r="Q14"/>
  <c r="X32" i="122"/>
  <c r="AQ14" i="91"/>
  <c r="AR13"/>
  <c r="X31" i="126"/>
  <c r="AR15" i="91"/>
  <c r="X33" i="126"/>
  <c r="AR17" i="91"/>
  <c r="X35" i="126"/>
  <c r="AR11" i="91"/>
  <c r="X29" i="126"/>
  <c r="AR16" i="91"/>
  <c r="X34" i="126"/>
  <c r="AS7" i="91"/>
  <c r="X25" i="127"/>
  <c r="AR8" i="91"/>
  <c r="X26" i="126"/>
  <c r="X36"/>
  <c r="AR18" i="91"/>
  <c r="U27" i="121"/>
  <c r="U34"/>
  <c r="U31"/>
  <c r="U30"/>
  <c r="U25"/>
  <c r="V26" s="1"/>
  <c r="U33"/>
  <c r="U29"/>
  <c r="V25"/>
  <c r="U36"/>
  <c r="U32"/>
  <c r="AP9" i="91"/>
  <c r="U26" i="122" s="1"/>
  <c r="X27" i="121"/>
  <c r="AQ10" i="91"/>
  <c r="X28" i="122"/>
  <c r="AQ12" i="91"/>
  <c r="X30" i="122"/>
  <c r="O21" i="119" l="1"/>
  <c r="O15"/>
  <c r="O22"/>
  <c r="O19"/>
  <c r="Q16" i="120"/>
  <c r="V27" i="121"/>
  <c r="O13" i="119"/>
  <c r="Q11" i="120"/>
  <c r="O20" i="119"/>
  <c r="P12" i="120"/>
  <c r="O14" i="119"/>
  <c r="P17" i="120"/>
  <c r="V28" i="121"/>
  <c r="Q22" i="120"/>
  <c r="P22"/>
  <c r="O16" i="119"/>
  <c r="Q13" i="120"/>
  <c r="O17" i="119"/>
  <c r="P14" i="120"/>
  <c r="P19"/>
  <c r="Q12"/>
  <c r="P13"/>
  <c r="Q14"/>
  <c r="O18" i="119"/>
  <c r="P11" i="120"/>
  <c r="V31" i="121"/>
  <c r="V36"/>
  <c r="P15" i="120"/>
  <c r="Q15"/>
  <c r="Q18"/>
  <c r="P20"/>
  <c r="Q17"/>
  <c r="Q20"/>
  <c r="V34" i="121"/>
  <c r="P18" i="120"/>
  <c r="Q19"/>
  <c r="O19" s="1"/>
  <c r="P21"/>
  <c r="P16"/>
  <c r="Q21"/>
  <c r="O12" i="119"/>
  <c r="V35" i="121"/>
  <c r="V32"/>
  <c r="V29"/>
  <c r="V30"/>
  <c r="U31" i="122"/>
  <c r="U35"/>
  <c r="V25"/>
  <c r="U25"/>
  <c r="U33"/>
  <c r="U29"/>
  <c r="U34"/>
  <c r="U27"/>
  <c r="U36"/>
  <c r="U32"/>
  <c r="U28"/>
  <c r="U30"/>
  <c r="AS16" i="91"/>
  <c r="X34" i="127"/>
  <c r="AS11" i="91"/>
  <c r="X29" i="127"/>
  <c r="AS17" i="91"/>
  <c r="X35" i="127"/>
  <c r="AS15" i="91"/>
  <c r="X33" i="127"/>
  <c r="AS13" i="91"/>
  <c r="X31" i="127"/>
  <c r="AR14" i="91"/>
  <c r="X32" i="126"/>
  <c r="V33" i="121"/>
  <c r="AT7" i="91"/>
  <c r="X25" i="129"/>
  <c r="AS8" i="91"/>
  <c r="X26" i="127"/>
  <c r="X36"/>
  <c r="AS18" i="91"/>
  <c r="AQ9"/>
  <c r="U28" i="126" s="1"/>
  <c r="X27" i="122"/>
  <c r="AR10" i="91"/>
  <c r="X28" i="126"/>
  <c r="AR12" i="91"/>
  <c r="X30" i="126"/>
  <c r="O21" i="120" l="1"/>
  <c r="O15"/>
  <c r="O14"/>
  <c r="O17"/>
  <c r="O22"/>
  <c r="O12"/>
  <c r="O13"/>
  <c r="U27" i="126"/>
  <c r="O16" i="120"/>
  <c r="Q15" i="121"/>
  <c r="V29" i="122"/>
  <c r="Q11" i="121"/>
  <c r="P19"/>
  <c r="V31" i="122"/>
  <c r="P21" i="121"/>
  <c r="Q21"/>
  <c r="V33" i="122"/>
  <c r="Q12" i="121"/>
  <c r="O12" s="1"/>
  <c r="V28" i="122"/>
  <c r="Q14" i="121"/>
  <c r="O15" s="1"/>
  <c r="O20" i="120"/>
  <c r="V32" i="122"/>
  <c r="P12" i="121"/>
  <c r="P22"/>
  <c r="Q18"/>
  <c r="V30" i="122"/>
  <c r="P16" i="121"/>
  <c r="P11"/>
  <c r="O18" i="120"/>
  <c r="V34" i="122"/>
  <c r="P13" i="121"/>
  <c r="V26" i="122"/>
  <c r="V36"/>
  <c r="P20" i="121"/>
  <c r="Q17"/>
  <c r="Q20"/>
  <c r="P14"/>
  <c r="Q22"/>
  <c r="V27" i="122"/>
  <c r="V35"/>
  <c r="P15" i="121"/>
  <c r="Q13"/>
  <c r="Q16"/>
  <c r="P18"/>
  <c r="Q19"/>
  <c r="O19" s="1"/>
  <c r="U35" i="126"/>
  <c r="U30"/>
  <c r="P17" i="121"/>
  <c r="U31" i="126"/>
  <c r="U34"/>
  <c r="U26"/>
  <c r="AS14" i="91"/>
  <c r="X32" i="127"/>
  <c r="AT13" i="91"/>
  <c r="X31" i="129"/>
  <c r="AT15" i="91"/>
  <c r="X33" i="129"/>
  <c r="AT17" i="91"/>
  <c r="X35" i="129"/>
  <c r="AT11" i="91"/>
  <c r="X29" i="129"/>
  <c r="AT16" i="91"/>
  <c r="X34" i="129"/>
  <c r="AU7" i="91"/>
  <c r="X25" i="131"/>
  <c r="AT8" i="91"/>
  <c r="X26" i="129"/>
  <c r="X36"/>
  <c r="AT18" i="91"/>
  <c r="U25" i="126"/>
  <c r="U33"/>
  <c r="U29"/>
  <c r="U36"/>
  <c r="U32"/>
  <c r="AR9" i="91"/>
  <c r="U28" i="127" s="1"/>
  <c r="X27" i="126"/>
  <c r="AS10" i="91"/>
  <c r="X28" i="127"/>
  <c r="AS12" i="91"/>
  <c r="X30" i="127"/>
  <c r="V25" i="126" l="1"/>
  <c r="O16" i="121"/>
  <c r="P18" i="122"/>
  <c r="V25" i="127"/>
  <c r="U33"/>
  <c r="U30"/>
  <c r="U25"/>
  <c r="V26" s="1"/>
  <c r="U29"/>
  <c r="U34"/>
  <c r="U26"/>
  <c r="P13" i="122"/>
  <c r="O21" i="121"/>
  <c r="Q16" i="122"/>
  <c r="O22" i="121"/>
  <c r="V35" i="126"/>
  <c r="O18" i="121"/>
  <c r="Q12" i="122"/>
  <c r="V32" i="126"/>
  <c r="P21" i="122"/>
  <c r="P14"/>
  <c r="V33" i="126"/>
  <c r="O14" i="121"/>
  <c r="Q13" i="122"/>
  <c r="Q19"/>
  <c r="P12"/>
  <c r="V27" i="126"/>
  <c r="V34"/>
  <c r="P19" i="122"/>
  <c r="Q22"/>
  <c r="O13" i="121"/>
  <c r="O20"/>
  <c r="P15" i="122"/>
  <c r="V36" i="126"/>
  <c r="P17" i="122"/>
  <c r="Q11"/>
  <c r="Q14"/>
  <c r="P20"/>
  <c r="Q17"/>
  <c r="Q20"/>
  <c r="V31" i="126"/>
  <c r="V30"/>
  <c r="P11" i="122"/>
  <c r="P22"/>
  <c r="Q15"/>
  <c r="Q18"/>
  <c r="P16"/>
  <c r="Q21"/>
  <c r="O22" s="1"/>
  <c r="V29" i="126"/>
  <c r="V28"/>
  <c r="V26"/>
  <c r="O17" i="121"/>
  <c r="AU16" i="91"/>
  <c r="X34" i="131"/>
  <c r="AU11" i="91"/>
  <c r="X29" i="131"/>
  <c r="AU17" i="91"/>
  <c r="X35" i="131"/>
  <c r="AU15" i="91"/>
  <c r="X33" i="131"/>
  <c r="AU13" i="91"/>
  <c r="X31" i="131"/>
  <c r="AT14" i="91"/>
  <c r="X32" i="129"/>
  <c r="AV7" i="91"/>
  <c r="X25" i="134"/>
  <c r="AU8" i="91"/>
  <c r="X26" i="131"/>
  <c r="X36"/>
  <c r="AU18" i="91"/>
  <c r="U35" i="127"/>
  <c r="U31"/>
  <c r="U27"/>
  <c r="U36"/>
  <c r="U32"/>
  <c r="AS9" i="91"/>
  <c r="U29" i="129" s="1"/>
  <c r="X27" i="127"/>
  <c r="AT10" i="91"/>
  <c r="X28" i="129"/>
  <c r="AT12" i="91"/>
  <c r="X30" i="129"/>
  <c r="V25" l="1"/>
  <c r="V27" i="127"/>
  <c r="V30"/>
  <c r="U32" i="129"/>
  <c r="U25"/>
  <c r="V26" s="1"/>
  <c r="U36"/>
  <c r="U28"/>
  <c r="U33"/>
  <c r="O14" i="122"/>
  <c r="O12"/>
  <c r="O13"/>
  <c r="O16"/>
  <c r="O17"/>
  <c r="O15"/>
  <c r="Q18" i="126"/>
  <c r="O20" i="122"/>
  <c r="V28" i="127"/>
  <c r="P22" i="126"/>
  <c r="P12"/>
  <c r="P18"/>
  <c r="Q13"/>
  <c r="P11"/>
  <c r="Q19"/>
  <c r="O19" s="1"/>
  <c r="O19" i="122"/>
  <c r="P21" i="126"/>
  <c r="Q12"/>
  <c r="Q15"/>
  <c r="O18" i="122"/>
  <c r="V34" i="127"/>
  <c r="V31"/>
  <c r="P13" i="126"/>
  <c r="Q16"/>
  <c r="V29" i="127"/>
  <c r="V35"/>
  <c r="P15" i="126"/>
  <c r="P20"/>
  <c r="Q17"/>
  <c r="Q20"/>
  <c r="P14"/>
  <c r="Q22"/>
  <c r="O21" i="122"/>
  <c r="P19" i="126"/>
  <c r="P16"/>
  <c r="Q21"/>
  <c r="P17"/>
  <c r="Q11"/>
  <c r="Q14"/>
  <c r="AU14" i="91"/>
  <c r="X32" i="131"/>
  <c r="AV13" i="91"/>
  <c r="X31" i="134"/>
  <c r="AV15" i="91"/>
  <c r="X33" i="134"/>
  <c r="AV17" i="91"/>
  <c r="X35" i="134"/>
  <c r="AV11" i="91"/>
  <c r="X29" i="134"/>
  <c r="AV16" i="91"/>
  <c r="X34" i="134"/>
  <c r="V32" i="127"/>
  <c r="AW7" i="91"/>
  <c r="X25" i="135"/>
  <c r="AV8" i="91"/>
  <c r="X26" i="134"/>
  <c r="V33" i="127"/>
  <c r="V36"/>
  <c r="X36" i="134"/>
  <c r="AV18" i="91"/>
  <c r="AT9"/>
  <c r="V25" i="131" s="1"/>
  <c r="X27" i="129"/>
  <c r="U34"/>
  <c r="U30"/>
  <c r="U26"/>
  <c r="V27" s="1"/>
  <c r="U35"/>
  <c r="U31"/>
  <c r="U27"/>
  <c r="AU10" i="91"/>
  <c r="X28" i="131"/>
  <c r="X30"/>
  <c r="AU12" i="91"/>
  <c r="O18" i="126"/>
  <c r="O15" l="1"/>
  <c r="O21"/>
  <c r="O16"/>
  <c r="O20"/>
  <c r="U25" i="131"/>
  <c r="V26" s="1"/>
  <c r="O14" i="126"/>
  <c r="O12"/>
  <c r="O13"/>
  <c r="O17"/>
  <c r="O22"/>
  <c r="P13" i="127"/>
  <c r="U32" i="131"/>
  <c r="U29"/>
  <c r="AW16" i="91"/>
  <c r="X34" i="135"/>
  <c r="AW11" i="91"/>
  <c r="X29" i="135"/>
  <c r="AW17" i="91"/>
  <c r="X35" i="135"/>
  <c r="AW15" i="91"/>
  <c r="X33" i="135"/>
  <c r="AW13" i="91"/>
  <c r="X31" i="135"/>
  <c r="AV14" i="91"/>
  <c r="X32" i="134"/>
  <c r="Q13" i="127"/>
  <c r="P19"/>
  <c r="AX7" i="91"/>
  <c r="X25" i="137" s="1"/>
  <c r="X25" i="136"/>
  <c r="Q22" i="127"/>
  <c r="P18"/>
  <c r="Q12"/>
  <c r="V33" i="129"/>
  <c r="AW8" i="91"/>
  <c r="X26" i="135"/>
  <c r="Q16" i="127"/>
  <c r="Q19"/>
  <c r="P12"/>
  <c r="P14"/>
  <c r="P17"/>
  <c r="P11"/>
  <c r="P21"/>
  <c r="Q11"/>
  <c r="Q14"/>
  <c r="P20"/>
  <c r="Q17"/>
  <c r="O17" s="1"/>
  <c r="Q20"/>
  <c r="P15"/>
  <c r="P22"/>
  <c r="Q15"/>
  <c r="Q18"/>
  <c r="P16"/>
  <c r="Q21"/>
  <c r="V29" i="129"/>
  <c r="X36" i="135"/>
  <c r="AW18" i="91"/>
  <c r="V34" i="129"/>
  <c r="V32"/>
  <c r="V35"/>
  <c r="U36" i="131"/>
  <c r="U28"/>
  <c r="U33"/>
  <c r="V30" i="129"/>
  <c r="AU9" i="91"/>
  <c r="V25" i="134" s="1"/>
  <c r="X27" i="131"/>
  <c r="V28" i="129"/>
  <c r="V36"/>
  <c r="V31"/>
  <c r="U34" i="131"/>
  <c r="U30"/>
  <c r="U26"/>
  <c r="V27" s="1"/>
  <c r="U35"/>
  <c r="U31"/>
  <c r="U27"/>
  <c r="AV10" i="91"/>
  <c r="X28" i="134"/>
  <c r="AV12" i="91"/>
  <c r="X30" i="134"/>
  <c r="O15" i="127" l="1"/>
  <c r="O19"/>
  <c r="O20"/>
  <c r="O21"/>
  <c r="O14"/>
  <c r="O13"/>
  <c r="U26" i="134"/>
  <c r="U34"/>
  <c r="U31"/>
  <c r="U30"/>
  <c r="U35"/>
  <c r="U27"/>
  <c r="U36"/>
  <c r="U32"/>
  <c r="U28"/>
  <c r="U25"/>
  <c r="V26" s="1"/>
  <c r="U33"/>
  <c r="U29"/>
  <c r="O16" i="127"/>
  <c r="O22"/>
  <c r="O12"/>
  <c r="O18"/>
  <c r="AW14" i="91"/>
  <c r="X32" i="135"/>
  <c r="AX13" i="91"/>
  <c r="X31" i="137" s="1"/>
  <c r="X31" i="136"/>
  <c r="AX15" i="91"/>
  <c r="X33" i="137" s="1"/>
  <c r="X33" i="136"/>
  <c r="AX17" i="91"/>
  <c r="X35" i="137" s="1"/>
  <c r="X35" i="136"/>
  <c r="AX11" i="91"/>
  <c r="X29" i="137" s="1"/>
  <c r="X29" i="136"/>
  <c r="AX16" i="91"/>
  <c r="X34" i="137" s="1"/>
  <c r="X34" i="136"/>
  <c r="Q20" i="129"/>
  <c r="V29" i="131"/>
  <c r="Q14" i="129"/>
  <c r="P20"/>
  <c r="V30" i="131"/>
  <c r="Q22" i="129"/>
  <c r="P11"/>
  <c r="AX8" i="91"/>
  <c r="X26" i="137" s="1"/>
  <c r="X26" i="136"/>
  <c r="V32" i="131"/>
  <c r="Q13" i="129"/>
  <c r="Q11"/>
  <c r="P17"/>
  <c r="Q17"/>
  <c r="P21"/>
  <c r="X36" i="136"/>
  <c r="AX18" i="91"/>
  <c r="X36" i="137" s="1"/>
  <c r="V34" i="131"/>
  <c r="V33"/>
  <c r="P15" i="129"/>
  <c r="P12"/>
  <c r="Q12"/>
  <c r="O12" s="1"/>
  <c r="P18"/>
  <c r="Q19"/>
  <c r="V28" i="131"/>
  <c r="V36"/>
  <c r="P13" i="129"/>
  <c r="Q18"/>
  <c r="O18" s="1"/>
  <c r="V35" i="131"/>
  <c r="P19" i="129"/>
  <c r="Q16"/>
  <c r="V31" i="131"/>
  <c r="P16" i="129"/>
  <c r="Q21"/>
  <c r="P14"/>
  <c r="P22"/>
  <c r="Q15"/>
  <c r="AV9" i="91"/>
  <c r="U27" i="135" s="1"/>
  <c r="X27" i="134"/>
  <c r="AW10" i="91"/>
  <c r="X28" i="135"/>
  <c r="AW12" i="91"/>
  <c r="X30" i="135"/>
  <c r="O16" i="129" l="1"/>
  <c r="U29" i="135"/>
  <c r="O14" i="129"/>
  <c r="O19"/>
  <c r="V35" i="134"/>
  <c r="V30"/>
  <c r="V32"/>
  <c r="V28"/>
  <c r="V27"/>
  <c r="V33"/>
  <c r="V29"/>
  <c r="U32" i="135"/>
  <c r="U25"/>
  <c r="V26" s="1"/>
  <c r="V34" i="134"/>
  <c r="V36"/>
  <c r="V31"/>
  <c r="U36" i="135"/>
  <c r="U28"/>
  <c r="U33"/>
  <c r="V25"/>
  <c r="Q20" i="131"/>
  <c r="O15" i="129"/>
  <c r="O21"/>
  <c r="Q22" i="131"/>
  <c r="P20"/>
  <c r="U34" i="135"/>
  <c r="U30"/>
  <c r="U26"/>
  <c r="U35"/>
  <c r="U31"/>
  <c r="O20" i="129"/>
  <c r="Q13" i="131"/>
  <c r="AX14" i="91"/>
  <c r="X32" i="137" s="1"/>
  <c r="X32" i="136"/>
  <c r="O22" i="129"/>
  <c r="Q17" i="131"/>
  <c r="P14"/>
  <c r="P18"/>
  <c r="P11"/>
  <c r="P19"/>
  <c r="Q19"/>
  <c r="O13" i="129"/>
  <c r="O17"/>
  <c r="P21" i="131"/>
  <c r="P12"/>
  <c r="Q12"/>
  <c r="P22"/>
  <c r="Q15"/>
  <c r="Q18"/>
  <c r="P15"/>
  <c r="Q16"/>
  <c r="Q14"/>
  <c r="P17"/>
  <c r="P16"/>
  <c r="Q21"/>
  <c r="P13"/>
  <c r="Q11"/>
  <c r="AW9" i="91"/>
  <c r="U29" i="136" s="1"/>
  <c r="X27" i="135"/>
  <c r="AX10" i="91"/>
  <c r="X28" i="137" s="1"/>
  <c r="X28" i="136"/>
  <c r="AX12" i="91"/>
  <c r="X30" i="136"/>
  <c r="O15" i="131" l="1"/>
  <c r="O13"/>
  <c r="O21"/>
  <c r="O20"/>
  <c r="Q21" i="134"/>
  <c r="Q14"/>
  <c r="V27" i="135"/>
  <c r="U27" i="136"/>
  <c r="P12" i="134"/>
  <c r="P19"/>
  <c r="P14"/>
  <c r="O22" i="131"/>
  <c r="V28" i="135"/>
  <c r="U28" i="136"/>
  <c r="U36"/>
  <c r="U35"/>
  <c r="Q11" i="134"/>
  <c r="U32" i="136"/>
  <c r="V25"/>
  <c r="U31"/>
  <c r="P16" i="134"/>
  <c r="P21"/>
  <c r="Q22"/>
  <c r="U34" i="136"/>
  <c r="U30"/>
  <c r="U26"/>
  <c r="U25"/>
  <c r="V26" s="1"/>
  <c r="U33"/>
  <c r="P11" i="134"/>
  <c r="Q12"/>
  <c r="P17"/>
  <c r="P15"/>
  <c r="Q13"/>
  <c r="Q16"/>
  <c r="P22"/>
  <c r="Q15"/>
  <c r="O15" s="1"/>
  <c r="Q18"/>
  <c r="P13"/>
  <c r="P20"/>
  <c r="Q17"/>
  <c r="Q20"/>
  <c r="O21" s="1"/>
  <c r="P18"/>
  <c r="Q19"/>
  <c r="V30" i="135"/>
  <c r="V29"/>
  <c r="O18" i="131"/>
  <c r="V35" i="135"/>
  <c r="V32"/>
  <c r="V33"/>
  <c r="V34"/>
  <c r="V36"/>
  <c r="V31"/>
  <c r="O19" i="131"/>
  <c r="O17"/>
  <c r="O16"/>
  <c r="O12"/>
  <c r="O14"/>
  <c r="AX9" i="91"/>
  <c r="X27" i="137" s="1"/>
  <c r="X27" i="136"/>
  <c r="X30" i="137"/>
  <c r="O17" i="134" l="1"/>
  <c r="O19"/>
  <c r="O22"/>
  <c r="U35" i="137"/>
  <c r="U26"/>
  <c r="V32" i="136"/>
  <c r="V35"/>
  <c r="V34"/>
  <c r="V36"/>
  <c r="O18" i="134"/>
  <c r="O12"/>
  <c r="V29" i="136"/>
  <c r="O20" i="134"/>
  <c r="O13"/>
  <c r="V27" i="136"/>
  <c r="O14" i="134"/>
  <c r="V30" i="136"/>
  <c r="V28"/>
  <c r="V31"/>
  <c r="V33"/>
  <c r="O16" i="134"/>
  <c r="U27" i="137"/>
  <c r="U34"/>
  <c r="U31"/>
  <c r="U30"/>
  <c r="P17" i="135"/>
  <c r="Q20"/>
  <c r="P11"/>
  <c r="P18"/>
  <c r="P14"/>
  <c r="Q16"/>
  <c r="Q13"/>
  <c r="P16"/>
  <c r="P21"/>
  <c r="P22"/>
  <c r="P20"/>
  <c r="Q19"/>
  <c r="O20" s="1"/>
  <c r="Q18"/>
  <c r="P15"/>
  <c r="Q12"/>
  <c r="O13" s="1"/>
  <c r="Q15"/>
  <c r="Q21"/>
  <c r="Q14"/>
  <c r="Q17"/>
  <c r="O18" s="1"/>
  <c r="P13"/>
  <c r="P12"/>
  <c r="Q11"/>
  <c r="P19"/>
  <c r="Q22"/>
  <c r="U33" i="137"/>
  <c r="U29"/>
  <c r="U36"/>
  <c r="U25"/>
  <c r="V26" s="1"/>
  <c r="U32"/>
  <c r="U28"/>
  <c r="V25"/>
  <c r="V27"/>
  <c r="P21" i="136" l="1"/>
  <c r="Q13"/>
  <c r="Q17"/>
  <c r="P18"/>
  <c r="P14"/>
  <c r="P13"/>
  <c r="Q19"/>
  <c r="P20"/>
  <c r="Q20"/>
  <c r="Q22"/>
  <c r="P15"/>
  <c r="Q16"/>
  <c r="Q14"/>
  <c r="P17"/>
  <c r="P12"/>
  <c r="Q12"/>
  <c r="O13" s="1"/>
  <c r="P22"/>
  <c r="Q15"/>
  <c r="Q18"/>
  <c r="O19" s="1"/>
  <c r="P11"/>
  <c r="P16"/>
  <c r="Q21"/>
  <c r="O22" s="1"/>
  <c r="P19"/>
  <c r="Q11"/>
  <c r="O12" s="1"/>
  <c r="O14" i="135"/>
  <c r="O17"/>
  <c r="O16"/>
  <c r="O22"/>
  <c r="O12"/>
  <c r="V32" i="137"/>
  <c r="O21" i="135"/>
  <c r="O19"/>
  <c r="O15"/>
  <c r="V34" i="137"/>
  <c r="V31"/>
  <c r="V29"/>
  <c r="V30"/>
  <c r="V28"/>
  <c r="V35"/>
  <c r="V36"/>
  <c r="V33"/>
  <c r="O20" i="136" l="1"/>
  <c r="O16"/>
  <c r="O14"/>
  <c r="O17"/>
  <c r="O18"/>
  <c r="O21"/>
  <c r="O15"/>
  <c r="Q16" i="137"/>
  <c r="P14"/>
  <c r="P20"/>
  <c r="Q17"/>
  <c r="P13"/>
  <c r="Q20"/>
  <c r="Q22"/>
  <c r="Q19"/>
  <c r="P19"/>
  <c r="Q13"/>
  <c r="P18"/>
  <c r="P11"/>
  <c r="P21"/>
  <c r="P12"/>
  <c r="Q12"/>
  <c r="P22"/>
  <c r="Q15"/>
  <c r="Q18"/>
  <c r="P15"/>
  <c r="P16"/>
  <c r="Q21"/>
  <c r="O22" s="1"/>
  <c r="P17"/>
  <c r="Q11"/>
  <c r="Q14"/>
  <c r="O18" l="1"/>
  <c r="O16"/>
  <c r="O14"/>
  <c r="O17"/>
  <c r="O19"/>
  <c r="O20"/>
  <c r="O21"/>
  <c r="O15"/>
  <c r="O12"/>
  <c r="O13"/>
</calcChain>
</file>

<file path=xl/sharedStrings.xml><?xml version="1.0" encoding="utf-8"?>
<sst xmlns="http://schemas.openxmlformats.org/spreadsheetml/2006/main" count="3580" uniqueCount="199">
  <si>
    <t>Thuisploeg</t>
  </si>
  <si>
    <t>Bezoeker</t>
  </si>
  <si>
    <t>Guillaume</t>
  </si>
  <si>
    <t>Maarten</t>
  </si>
  <si>
    <t>Dieter</t>
  </si>
  <si>
    <t>SCORE</t>
  </si>
  <si>
    <t>1/X/2</t>
  </si>
  <si>
    <t>Anderlecht</t>
  </si>
  <si>
    <t>Westerlo</t>
  </si>
  <si>
    <t>Roeselare</t>
  </si>
  <si>
    <t>Club Brugge</t>
  </si>
  <si>
    <t>Moeskroen</t>
  </si>
  <si>
    <t>Cercle Brugge</t>
  </si>
  <si>
    <t>Lokeren</t>
  </si>
  <si>
    <t>Standard</t>
  </si>
  <si>
    <t>Charleroi</t>
  </si>
  <si>
    <t>Ruben</t>
  </si>
  <si>
    <t>Lien</t>
  </si>
  <si>
    <t>X</t>
  </si>
  <si>
    <t>Genk</t>
  </si>
  <si>
    <t>Tim</t>
  </si>
  <si>
    <t>Gent</t>
  </si>
  <si>
    <t>GBA</t>
  </si>
  <si>
    <t>Deborah</t>
  </si>
  <si>
    <t>Christophe</t>
  </si>
  <si>
    <t>Units</t>
  </si>
  <si>
    <t>0-1</t>
  </si>
  <si>
    <t>Mechelen</t>
  </si>
  <si>
    <t>Didier</t>
  </si>
  <si>
    <t>Lienkeuh</t>
  </si>
  <si>
    <t>Kortrijk</t>
  </si>
  <si>
    <t>Pieter</t>
  </si>
  <si>
    <t>1-2</t>
  </si>
  <si>
    <t>1-1</t>
  </si>
  <si>
    <t>MAXIMUM TE BEHALEN:</t>
  </si>
  <si>
    <t>x</t>
  </si>
  <si>
    <t>0-2</t>
  </si>
  <si>
    <t>2-2</t>
  </si>
  <si>
    <t>27 ste</t>
  </si>
  <si>
    <t>41 ste</t>
  </si>
  <si>
    <t>12 de</t>
  </si>
  <si>
    <t>26 ste</t>
  </si>
  <si>
    <t>72 ste</t>
  </si>
  <si>
    <t>Zulte-Waregem</t>
  </si>
  <si>
    <t>1-0</t>
  </si>
  <si>
    <t>Grégory</t>
  </si>
  <si>
    <t>Sint-Truiden</t>
  </si>
  <si>
    <t>24 ste</t>
  </si>
  <si>
    <t>19 de</t>
  </si>
  <si>
    <t>33 ste</t>
  </si>
  <si>
    <t>21 ste</t>
  </si>
  <si>
    <t>Deelnemer</t>
  </si>
  <si>
    <t>Speeldag 1</t>
  </si>
  <si>
    <t>Vrijdag 31 juli / Zaterdag 1 augustus / Zondag 2 augustus</t>
  </si>
  <si>
    <t>Ratings</t>
  </si>
  <si>
    <t>Uitslag</t>
  </si>
  <si>
    <t>*</t>
  </si>
  <si>
    <t>Schiftingsmatch (*)</t>
  </si>
  <si>
    <t>-</t>
  </si>
  <si>
    <t>BEHAALDE SCORE:</t>
  </si>
  <si>
    <t>PROCENTUELE SCORE:</t>
  </si>
  <si>
    <t>Speeldag 2</t>
  </si>
  <si>
    <t>Vrijdag 7 augustus / Zaterdag 8 augustus / Zondag 9 augustus</t>
  </si>
  <si>
    <t>Speeldag 10</t>
  </si>
  <si>
    <t>Speeldag 11</t>
  </si>
  <si>
    <t>Speeldag 12</t>
  </si>
  <si>
    <t>Speeldag 13</t>
  </si>
  <si>
    <t>Speeldag 14</t>
  </si>
  <si>
    <t>Speeldag 15</t>
  </si>
  <si>
    <t>Speeldag 16</t>
  </si>
  <si>
    <t>Speeldag 17</t>
  </si>
  <si>
    <t>Speeldag 18</t>
  </si>
  <si>
    <t>Speeldag 19</t>
  </si>
  <si>
    <t>Speeldag 20</t>
  </si>
  <si>
    <t>Speeldag 01</t>
  </si>
  <si>
    <t>Speeldag 02</t>
  </si>
  <si>
    <t>Speeldag 03</t>
  </si>
  <si>
    <t>Speeldag 04</t>
  </si>
  <si>
    <t>Speeldag 05</t>
  </si>
  <si>
    <t>Speeldag 06</t>
  </si>
  <si>
    <t>Speeldag 07</t>
  </si>
  <si>
    <t>Speeldag 08</t>
  </si>
  <si>
    <t>Speeldag 09</t>
  </si>
  <si>
    <t>Speeldag 21</t>
  </si>
  <si>
    <t>Speeldag 22</t>
  </si>
  <si>
    <t>Speeldag 23</t>
  </si>
  <si>
    <t>Speeldag 24</t>
  </si>
  <si>
    <t>Speeldag 25</t>
  </si>
  <si>
    <t>Speeldag 26</t>
  </si>
  <si>
    <t>Speeldag 27</t>
  </si>
  <si>
    <t>Speeldag 28</t>
  </si>
  <si>
    <t>Speeldag 29</t>
  </si>
  <si>
    <t>Speeldag 30</t>
  </si>
  <si>
    <t>Totaalstand</t>
  </si>
  <si>
    <t>SOM</t>
  </si>
  <si>
    <t>GEMID.</t>
  </si>
  <si>
    <t>Plaats in de stand</t>
  </si>
  <si>
    <t>Plaats</t>
  </si>
  <si>
    <t>SP 01</t>
  </si>
  <si>
    <t xml:space="preserve">Lien </t>
  </si>
  <si>
    <t>SP 02</t>
  </si>
  <si>
    <t>SP 03</t>
  </si>
  <si>
    <t>SP 04</t>
  </si>
  <si>
    <t>SP 05</t>
  </si>
  <si>
    <t>SP 06</t>
  </si>
  <si>
    <t>SP 07</t>
  </si>
  <si>
    <t>SP 08</t>
  </si>
  <si>
    <t>SP 09</t>
  </si>
  <si>
    <t>SP 10</t>
  </si>
  <si>
    <t>SP 11</t>
  </si>
  <si>
    <t>SP 12</t>
  </si>
  <si>
    <t>SP 13</t>
  </si>
  <si>
    <t>SP 14</t>
  </si>
  <si>
    <t>SP 15</t>
  </si>
  <si>
    <t>SP 16</t>
  </si>
  <si>
    <t>SP 17</t>
  </si>
  <si>
    <t>SP 18</t>
  </si>
  <si>
    <t>SP 19</t>
  </si>
  <si>
    <t>SP 20</t>
  </si>
  <si>
    <t>SP 21</t>
  </si>
  <si>
    <t>SP 22</t>
  </si>
  <si>
    <t>SP 23</t>
  </si>
  <si>
    <t>SP 24</t>
  </si>
  <si>
    <t>SP 25</t>
  </si>
  <si>
    <t>SP 26</t>
  </si>
  <si>
    <t>SP 27</t>
  </si>
  <si>
    <t>SP 28</t>
  </si>
  <si>
    <t>SP 29</t>
  </si>
  <si>
    <t>SP 30</t>
  </si>
  <si>
    <t>TaTa - speeldag uitslag</t>
  </si>
  <si>
    <t>Algemene TaTa-tussenstand</t>
  </si>
  <si>
    <t>Speeldag 3</t>
  </si>
  <si>
    <t>Speeldag 4</t>
  </si>
  <si>
    <t>Speeldag 5</t>
  </si>
  <si>
    <t>Zaterdag</t>
  </si>
  <si>
    <t>Speeldag 6</t>
  </si>
  <si>
    <t>Speeldag 7</t>
  </si>
  <si>
    <t>Speeldag 8</t>
  </si>
  <si>
    <t>Speeldag 9</t>
  </si>
  <si>
    <t>Overwinningen</t>
  </si>
  <si>
    <t>2-1</t>
  </si>
  <si>
    <t>12de</t>
  </si>
  <si>
    <t>RANG</t>
  </si>
  <si>
    <t>Weekuitslag</t>
  </si>
  <si>
    <t>18de</t>
  </si>
  <si>
    <t>3-1</t>
  </si>
  <si>
    <t>22ste</t>
  </si>
  <si>
    <t>2-0</t>
  </si>
  <si>
    <t>24ste</t>
  </si>
  <si>
    <t>72ste</t>
  </si>
  <si>
    <t>27ste</t>
  </si>
  <si>
    <t>26ste</t>
  </si>
  <si>
    <t>39ste</t>
  </si>
  <si>
    <t>56ste</t>
  </si>
  <si>
    <t>74ste</t>
  </si>
  <si>
    <t>16de</t>
  </si>
  <si>
    <t>28ste</t>
  </si>
  <si>
    <t>34ste</t>
  </si>
  <si>
    <t>31ste</t>
  </si>
  <si>
    <t>41ste</t>
  </si>
  <si>
    <t>38ste</t>
  </si>
  <si>
    <t>30ste</t>
  </si>
  <si>
    <t>42ste</t>
  </si>
  <si>
    <t>91ste</t>
  </si>
  <si>
    <t>35ste</t>
  </si>
  <si>
    <t>29ste</t>
  </si>
  <si>
    <t>Vrijdag 21 augustus / Zaterdag 22 augustus / Zondag 23 augustus</t>
  </si>
  <si>
    <t>Zaterdag 15  augustus / Zondag 16 augustus</t>
  </si>
  <si>
    <t>Vrijdag 28 augustus / Zaterdag 29 augustus / Zondag 30 augustus</t>
  </si>
  <si>
    <t>17de</t>
  </si>
  <si>
    <t>60ste</t>
  </si>
  <si>
    <t>33ste</t>
  </si>
  <si>
    <t>1-3</t>
  </si>
  <si>
    <t>25ste</t>
  </si>
  <si>
    <t>Zaterdag 12 september / Zondag 13 september</t>
  </si>
  <si>
    <t>43ste</t>
  </si>
  <si>
    <t>0-0</t>
  </si>
  <si>
    <t>6-6</t>
  </si>
  <si>
    <t>6de</t>
  </si>
  <si>
    <t>32ste</t>
  </si>
  <si>
    <t>1-4</t>
  </si>
  <si>
    <t>99ste</t>
  </si>
  <si>
    <t>66ste</t>
  </si>
  <si>
    <t>85ste</t>
  </si>
  <si>
    <t>Vrijdag 18 september / Zaterdag 19 september / Zondag 20 september</t>
  </si>
  <si>
    <t>Dinsdag 22 september / Woensdag 23 september / Donderdag 24 september</t>
  </si>
  <si>
    <t>14de</t>
  </si>
  <si>
    <t>40ste</t>
  </si>
  <si>
    <t>36ste</t>
  </si>
  <si>
    <t>23ste</t>
  </si>
  <si>
    <t>37ste</t>
  </si>
  <si>
    <t>3-2</t>
  </si>
  <si>
    <t>20ste</t>
  </si>
  <si>
    <t>Zaterdag 26 september / Zondag 27 september / Maandag 28 september</t>
  </si>
  <si>
    <t>Vrijdag 2 oktober / Zaterdag 3 oktober / Zondag 4 oktober</t>
  </si>
  <si>
    <t>1-8</t>
  </si>
  <si>
    <t>2de</t>
  </si>
  <si>
    <t>2-3</t>
  </si>
  <si>
    <t>13de</t>
  </si>
</sst>
</file>

<file path=xl/styles.xml><?xml version="1.0" encoding="utf-8"?>
<styleSheet xmlns="http://schemas.openxmlformats.org/spreadsheetml/2006/main">
  <numFmts count="1">
    <numFmt numFmtId="164" formatCode="0.00_ ;\-0.00\ "/>
  </numFmts>
  <fonts count="19">
    <font>
      <sz val="10"/>
      <name val="Arial"/>
    </font>
    <font>
      <sz val="10"/>
      <name val="Arial"/>
      <family val="2"/>
    </font>
    <font>
      <sz val="10"/>
      <color indexed="9"/>
      <name val="Arial"/>
      <family val="2"/>
    </font>
    <font>
      <sz val="8"/>
      <name val="Arial"/>
      <family val="2"/>
    </font>
    <font>
      <b/>
      <sz val="10"/>
      <color indexed="9"/>
      <name val="Arial"/>
      <family val="2"/>
    </font>
    <font>
      <b/>
      <sz val="10"/>
      <name val="Arial"/>
      <family val="2"/>
    </font>
    <font>
      <sz val="10"/>
      <name val="Arial"/>
      <family val="2"/>
    </font>
    <font>
      <b/>
      <sz val="10"/>
      <name val="Arial"/>
      <family val="2"/>
    </font>
    <font>
      <i/>
      <sz val="10"/>
      <name val="Arial"/>
      <family val="2"/>
    </font>
    <font>
      <b/>
      <i/>
      <sz val="10"/>
      <name val="Arial"/>
      <family val="2"/>
    </font>
    <font>
      <i/>
      <sz val="8"/>
      <name val="Arial"/>
      <family val="2"/>
    </font>
    <font>
      <sz val="8"/>
      <name val="Arial"/>
      <family val="2"/>
    </font>
    <font>
      <b/>
      <sz val="8"/>
      <color indexed="9"/>
      <name val="Arial"/>
      <family val="2"/>
    </font>
    <font>
      <b/>
      <sz val="12"/>
      <name val="Arial"/>
      <family val="2"/>
    </font>
    <font>
      <sz val="10"/>
      <color indexed="9"/>
      <name val="Arial"/>
      <family val="2"/>
    </font>
    <font>
      <b/>
      <i/>
      <sz val="12"/>
      <name val="Arial"/>
      <family val="2"/>
    </font>
    <font>
      <b/>
      <sz val="8"/>
      <color theme="3"/>
      <name val="Arial"/>
      <family val="2"/>
    </font>
    <font>
      <b/>
      <sz val="12"/>
      <color theme="3"/>
      <name val="Arial"/>
      <family val="2"/>
    </font>
    <font>
      <b/>
      <i/>
      <sz val="20"/>
      <color theme="3"/>
      <name val="Arial"/>
      <family val="2"/>
    </font>
  </fonts>
  <fills count="14">
    <fill>
      <patternFill patternType="none"/>
    </fill>
    <fill>
      <patternFill patternType="gray125"/>
    </fill>
    <fill>
      <patternFill patternType="solid">
        <fgColor indexed="12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17"/>
        <bgColor indexed="64"/>
      </patternFill>
    </fill>
    <fill>
      <patternFill patternType="solid">
        <fgColor indexed="21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rgb="FFFFFF99"/>
        <bgColor indexed="64"/>
      </patternFill>
    </fill>
    <fill>
      <gradientFill degree="90">
        <stop position="0">
          <color theme="0"/>
        </stop>
        <stop position="1">
          <color theme="4"/>
        </stop>
      </gradientFill>
    </fill>
    <fill>
      <patternFill patternType="solid">
        <fgColor theme="4" tint="-0.249977111117893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8" tint="-0.249977111117893"/>
        <bgColor indexed="64"/>
      </patternFill>
    </fill>
  </fills>
  <borders count="51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theme="4" tint="-0.24994659260841701"/>
      </left>
      <right/>
      <top style="medium">
        <color theme="4" tint="-0.24994659260841701"/>
      </top>
      <bottom/>
      <diagonal/>
    </border>
    <border>
      <left/>
      <right/>
      <top style="medium">
        <color theme="4" tint="-0.24994659260841701"/>
      </top>
      <bottom/>
      <diagonal/>
    </border>
    <border>
      <left style="medium">
        <color theme="4" tint="-0.24994659260841701"/>
      </left>
      <right/>
      <top/>
      <bottom/>
      <diagonal/>
    </border>
    <border>
      <left style="medium">
        <color theme="4" tint="-0.24994659260841701"/>
      </left>
      <right/>
      <top/>
      <bottom style="medium">
        <color theme="4" tint="-0.24994659260841701"/>
      </bottom>
      <diagonal/>
    </border>
    <border>
      <left/>
      <right/>
      <top/>
      <bottom style="medium">
        <color theme="4" tint="-0.24994659260841701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2">
    <xf numFmtId="0" fontId="0" fillId="0" borderId="0"/>
    <xf numFmtId="0" fontId="1" fillId="0" borderId="0"/>
  </cellStyleXfs>
  <cellXfs count="202">
    <xf numFmtId="0" fontId="0" fillId="0" borderId="0" xfId="0"/>
    <xf numFmtId="0" fontId="0" fillId="0" borderId="0" xfId="0" applyAlignment="1">
      <alignment horizontal="center" vertical="center"/>
    </xf>
    <xf numFmtId="0" fontId="5" fillId="0" borderId="0" xfId="0" applyFont="1"/>
    <xf numFmtId="0" fontId="0" fillId="0" borderId="0" xfId="0" applyBorder="1"/>
    <xf numFmtId="0" fontId="5" fillId="0" borderId="0" xfId="0" applyFont="1" applyBorder="1"/>
    <xf numFmtId="0" fontId="1" fillId="0" borderId="0" xfId="0" applyFont="1" applyFill="1" applyBorder="1"/>
    <xf numFmtId="0" fontId="7" fillId="0" borderId="0" xfId="0" applyFont="1" applyFill="1" applyBorder="1" applyAlignment="1">
      <alignment horizontal="center"/>
    </xf>
    <xf numFmtId="0" fontId="0" fillId="0" borderId="0" xfId="0" applyAlignment="1">
      <alignment horizontal="center"/>
    </xf>
    <xf numFmtId="0" fontId="5" fillId="0" borderId="0" xfId="0" applyFont="1" applyBorder="1" applyAlignment="1">
      <alignment horizontal="center" vertical="center"/>
    </xf>
    <xf numFmtId="0" fontId="4" fillId="2" borderId="1" xfId="0" applyFont="1" applyFill="1" applyBorder="1"/>
    <xf numFmtId="0" fontId="4" fillId="2" borderId="2" xfId="0" applyFont="1" applyFill="1" applyBorder="1"/>
    <xf numFmtId="0" fontId="4" fillId="2" borderId="3" xfId="0" applyFont="1" applyFill="1" applyBorder="1"/>
    <xf numFmtId="0" fontId="2" fillId="2" borderId="4" xfId="0" applyFont="1" applyFill="1" applyBorder="1" applyAlignment="1">
      <alignment horizontal="center"/>
    </xf>
    <xf numFmtId="0" fontId="2" fillId="2" borderId="5" xfId="0" applyFont="1" applyFill="1" applyBorder="1" applyAlignment="1">
      <alignment horizontal="center"/>
    </xf>
    <xf numFmtId="0" fontId="6" fillId="3" borderId="6" xfId="0" applyFont="1" applyFill="1" applyBorder="1"/>
    <xf numFmtId="0" fontId="6" fillId="3" borderId="7" xfId="0" applyFont="1" applyFill="1" applyBorder="1"/>
    <xf numFmtId="0" fontId="2" fillId="4" borderId="8" xfId="0" applyFont="1" applyFill="1" applyBorder="1" applyAlignment="1">
      <alignment horizontal="center"/>
    </xf>
    <xf numFmtId="164" fontId="2" fillId="5" borderId="9" xfId="0" applyNumberFormat="1" applyFont="1" applyFill="1" applyBorder="1" applyAlignment="1">
      <alignment horizontal="center"/>
    </xf>
    <xf numFmtId="164" fontId="2" fillId="5" borderId="10" xfId="0" applyNumberFormat="1" applyFont="1" applyFill="1" applyBorder="1" applyAlignment="1">
      <alignment horizontal="center"/>
    </xf>
    <xf numFmtId="0" fontId="4" fillId="2" borderId="11" xfId="0" applyFont="1" applyFill="1" applyBorder="1" applyAlignment="1">
      <alignment horizontal="center"/>
    </xf>
    <xf numFmtId="0" fontId="4" fillId="2" borderId="12" xfId="0" applyFont="1" applyFill="1" applyBorder="1" applyAlignment="1">
      <alignment horizontal="center"/>
    </xf>
    <xf numFmtId="0" fontId="6" fillId="8" borderId="10" xfId="0" applyFont="1" applyFill="1" applyBorder="1" applyAlignment="1">
      <alignment horizontal="center"/>
    </xf>
    <xf numFmtId="0" fontId="6" fillId="8" borderId="14" xfId="0" applyFont="1" applyFill="1" applyBorder="1" applyAlignment="1">
      <alignment horizontal="center"/>
    </xf>
    <xf numFmtId="0" fontId="6" fillId="8" borderId="15" xfId="0" applyFont="1" applyFill="1" applyBorder="1" applyAlignment="1">
      <alignment horizontal="center"/>
    </xf>
    <xf numFmtId="0" fontId="6" fillId="8" borderId="16" xfId="0" applyFont="1" applyFill="1" applyBorder="1" applyAlignment="1">
      <alignment horizontal="center"/>
    </xf>
    <xf numFmtId="0" fontId="10" fillId="3" borderId="7" xfId="0" applyFont="1" applyFill="1" applyBorder="1" applyAlignment="1">
      <alignment horizontal="left"/>
    </xf>
    <xf numFmtId="0" fontId="10" fillId="3" borderId="14" xfId="0" applyFont="1" applyFill="1" applyBorder="1" applyAlignment="1">
      <alignment horizontal="left"/>
    </xf>
    <xf numFmtId="0" fontId="10" fillId="3" borderId="13" xfId="0" applyFont="1" applyFill="1" applyBorder="1" applyAlignment="1">
      <alignment horizontal="left"/>
    </xf>
    <xf numFmtId="0" fontId="10" fillId="3" borderId="16" xfId="0" applyFont="1" applyFill="1" applyBorder="1" applyAlignment="1">
      <alignment horizontal="left"/>
    </xf>
    <xf numFmtId="0" fontId="10" fillId="3" borderId="17" xfId="0" applyFont="1" applyFill="1" applyBorder="1" applyAlignment="1">
      <alignment horizontal="left"/>
    </xf>
    <xf numFmtId="0" fontId="10" fillId="3" borderId="18" xfId="0" applyFont="1" applyFill="1" applyBorder="1" applyAlignment="1">
      <alignment horizontal="left"/>
    </xf>
    <xf numFmtId="0" fontId="11" fillId="8" borderId="17" xfId="0" applyFont="1" applyFill="1" applyBorder="1" applyAlignment="1">
      <alignment horizontal="center"/>
    </xf>
    <xf numFmtId="0" fontId="11" fillId="8" borderId="9" xfId="0" applyFont="1" applyFill="1" applyBorder="1" applyAlignment="1">
      <alignment horizontal="center"/>
    </xf>
    <xf numFmtId="0" fontId="11" fillId="8" borderId="18" xfId="0" applyFont="1" applyFill="1" applyBorder="1" applyAlignment="1">
      <alignment horizontal="center"/>
    </xf>
    <xf numFmtId="0" fontId="16" fillId="0" borderId="2" xfId="0" applyFont="1" applyBorder="1"/>
    <xf numFmtId="0" fontId="11" fillId="0" borderId="5" xfId="0" applyFont="1" applyBorder="1"/>
    <xf numFmtId="0" fontId="9" fillId="9" borderId="11" xfId="0" applyFont="1" applyFill="1" applyBorder="1" applyAlignment="1">
      <alignment horizontal="center"/>
    </xf>
    <xf numFmtId="0" fontId="9" fillId="9" borderId="12" xfId="0" applyFont="1" applyFill="1" applyBorder="1" applyAlignment="1">
      <alignment horizontal="center"/>
    </xf>
    <xf numFmtId="0" fontId="9" fillId="9" borderId="4" xfId="0" applyFont="1" applyFill="1" applyBorder="1" applyAlignment="1">
      <alignment horizontal="center"/>
    </xf>
    <xf numFmtId="0" fontId="14" fillId="2" borderId="3" xfId="0" applyFont="1" applyFill="1" applyBorder="1" applyAlignment="1">
      <alignment horizontal="center"/>
    </xf>
    <xf numFmtId="0" fontId="2" fillId="2" borderId="12" xfId="0" applyFont="1" applyFill="1" applyBorder="1" applyAlignment="1">
      <alignment horizontal="center"/>
    </xf>
    <xf numFmtId="164" fontId="2" fillId="5" borderId="18" xfId="0" applyNumberFormat="1" applyFont="1" applyFill="1" applyBorder="1" applyAlignment="1">
      <alignment horizontal="center"/>
    </xf>
    <xf numFmtId="164" fontId="2" fillId="5" borderId="14" xfId="0" applyNumberFormat="1" applyFont="1" applyFill="1" applyBorder="1" applyAlignment="1">
      <alignment horizontal="center"/>
    </xf>
    <xf numFmtId="164" fontId="2" fillId="5" borderId="15" xfId="0" applyNumberFormat="1" applyFont="1" applyFill="1" applyBorder="1" applyAlignment="1">
      <alignment horizontal="center"/>
    </xf>
    <xf numFmtId="164" fontId="2" fillId="5" borderId="16" xfId="0" applyNumberFormat="1" applyFont="1" applyFill="1" applyBorder="1" applyAlignment="1">
      <alignment horizontal="center"/>
    </xf>
    <xf numFmtId="0" fontId="15" fillId="9" borderId="19" xfId="0" applyFont="1" applyFill="1" applyBorder="1" applyAlignment="1">
      <alignment horizontal="center" vertical="center" wrapText="1"/>
    </xf>
    <xf numFmtId="0" fontId="17" fillId="0" borderId="0" xfId="0" applyFont="1" applyBorder="1"/>
    <xf numFmtId="0" fontId="6" fillId="0" borderId="0" xfId="0" applyFont="1" applyBorder="1"/>
    <xf numFmtId="0" fontId="8" fillId="3" borderId="7" xfId="0" applyFont="1" applyFill="1" applyBorder="1"/>
    <xf numFmtId="0" fontId="8" fillId="3" borderId="20" xfId="0" applyFont="1" applyFill="1" applyBorder="1"/>
    <xf numFmtId="0" fontId="8" fillId="3" borderId="6" xfId="0" applyFont="1" applyFill="1" applyBorder="1"/>
    <xf numFmtId="0" fontId="8" fillId="3" borderId="21" xfId="0" applyFont="1" applyFill="1" applyBorder="1"/>
    <xf numFmtId="0" fontId="8" fillId="3" borderId="13" xfId="0" applyFont="1" applyFill="1" applyBorder="1"/>
    <xf numFmtId="0" fontId="8" fillId="3" borderId="22" xfId="0" applyFont="1" applyFill="1" applyBorder="1"/>
    <xf numFmtId="0" fontId="6" fillId="8" borderId="23" xfId="0" applyFont="1" applyFill="1" applyBorder="1" applyAlignment="1" applyProtection="1">
      <alignment horizontal="center"/>
      <protection locked="0"/>
    </xf>
    <xf numFmtId="0" fontId="6" fillId="8" borderId="0" xfId="0" applyFont="1" applyFill="1" applyBorder="1" applyAlignment="1" applyProtection="1">
      <alignment horizontal="center"/>
      <protection locked="0"/>
    </xf>
    <xf numFmtId="2" fontId="11" fillId="8" borderId="9" xfId="0" applyNumberFormat="1" applyFont="1" applyFill="1" applyBorder="1" applyAlignment="1">
      <alignment horizontal="center"/>
    </xf>
    <xf numFmtId="2" fontId="11" fillId="8" borderId="18" xfId="0" applyNumberFormat="1" applyFont="1" applyFill="1" applyBorder="1" applyAlignment="1">
      <alignment horizontal="center"/>
    </xf>
    <xf numFmtId="2" fontId="12" fillId="2" borderId="11" xfId="0" applyNumberFormat="1" applyFont="1" applyFill="1" applyBorder="1" applyAlignment="1">
      <alignment horizontal="center"/>
    </xf>
    <xf numFmtId="2" fontId="12" fillId="2" borderId="4" xfId="0" applyNumberFormat="1" applyFont="1" applyFill="1" applyBorder="1" applyAlignment="1">
      <alignment horizontal="center"/>
    </xf>
    <xf numFmtId="2" fontId="12" fillId="2" borderId="12" xfId="0" applyNumberFormat="1" applyFont="1" applyFill="1" applyBorder="1" applyAlignment="1">
      <alignment horizontal="center"/>
    </xf>
    <xf numFmtId="9" fontId="12" fillId="2" borderId="11" xfId="0" applyNumberFormat="1" applyFont="1" applyFill="1" applyBorder="1" applyAlignment="1">
      <alignment horizontal="center"/>
    </xf>
    <xf numFmtId="9" fontId="12" fillId="2" borderId="4" xfId="0" applyNumberFormat="1" applyFont="1" applyFill="1" applyBorder="1" applyAlignment="1">
      <alignment horizontal="center"/>
    </xf>
    <xf numFmtId="9" fontId="12" fillId="2" borderId="12" xfId="0" applyNumberFormat="1" applyFont="1" applyFill="1" applyBorder="1" applyAlignment="1">
      <alignment horizontal="center"/>
    </xf>
    <xf numFmtId="0" fontId="0" fillId="0" borderId="35" xfId="0" applyBorder="1"/>
    <xf numFmtId="0" fontId="0" fillId="0" borderId="36" xfId="0" applyBorder="1"/>
    <xf numFmtId="0" fontId="0" fillId="0" borderId="37" xfId="0" applyBorder="1"/>
    <xf numFmtId="0" fontId="0" fillId="0" borderId="38" xfId="0" applyBorder="1"/>
    <xf numFmtId="0" fontId="0" fillId="0" borderId="39" xfId="0" applyBorder="1"/>
    <xf numFmtId="0" fontId="10" fillId="3" borderId="21" xfId="0" applyFont="1" applyFill="1" applyBorder="1" applyAlignment="1">
      <alignment horizontal="left"/>
    </xf>
    <xf numFmtId="0" fontId="10" fillId="3" borderId="20" xfId="0" applyFont="1" applyFill="1" applyBorder="1" applyAlignment="1">
      <alignment horizontal="left"/>
    </xf>
    <xf numFmtId="0" fontId="10" fillId="3" borderId="22" xfId="0" applyFont="1" applyFill="1" applyBorder="1" applyAlignment="1">
      <alignment horizontal="left"/>
    </xf>
    <xf numFmtId="0" fontId="0" fillId="11" borderId="0" xfId="0" applyFill="1"/>
    <xf numFmtId="0" fontId="1" fillId="11" borderId="0" xfId="0" applyFont="1" applyFill="1" applyBorder="1" applyAlignment="1">
      <alignment horizontal="center"/>
    </xf>
    <xf numFmtId="0" fontId="0" fillId="0" borderId="0" xfId="0" applyFill="1"/>
    <xf numFmtId="0" fontId="0" fillId="0" borderId="0" xfId="0" applyFill="1" applyBorder="1"/>
    <xf numFmtId="0" fontId="6" fillId="8" borderId="25" xfId="0" applyFont="1" applyFill="1" applyBorder="1" applyAlignment="1">
      <alignment horizontal="center"/>
    </xf>
    <xf numFmtId="0" fontId="6" fillId="3" borderId="10" xfId="0" applyFont="1" applyFill="1" applyBorder="1"/>
    <xf numFmtId="0" fontId="4" fillId="2" borderId="11" xfId="0" applyFont="1" applyFill="1" applyBorder="1"/>
    <xf numFmtId="0" fontId="4" fillId="2" borderId="4" xfId="0" applyFont="1" applyFill="1" applyBorder="1"/>
    <xf numFmtId="0" fontId="6" fillId="3" borderId="28" xfId="0" applyFont="1" applyFill="1" applyBorder="1"/>
    <xf numFmtId="0" fontId="6" fillId="8" borderId="29" xfId="0" applyFont="1" applyFill="1" applyBorder="1" applyAlignment="1">
      <alignment horizontal="center"/>
    </xf>
    <xf numFmtId="164" fontId="2" fillId="5" borderId="28" xfId="0" applyNumberFormat="1" applyFont="1" applyFill="1" applyBorder="1" applyAlignment="1">
      <alignment horizontal="center"/>
    </xf>
    <xf numFmtId="0" fontId="2" fillId="4" borderId="30" xfId="0" applyFont="1" applyFill="1" applyBorder="1" applyAlignment="1">
      <alignment horizontal="center"/>
    </xf>
    <xf numFmtId="0" fontId="6" fillId="3" borderId="13" xfId="0" applyFont="1" applyFill="1" applyBorder="1"/>
    <xf numFmtId="0" fontId="6" fillId="3" borderId="15" xfId="0" applyFont="1" applyFill="1" applyBorder="1"/>
    <xf numFmtId="0" fontId="6" fillId="8" borderId="31" xfId="0" applyFont="1" applyFill="1" applyBorder="1" applyAlignment="1">
      <alignment horizontal="center"/>
    </xf>
    <xf numFmtId="164" fontId="2" fillId="5" borderId="32" xfId="0" applyNumberFormat="1" applyFont="1" applyFill="1" applyBorder="1" applyAlignment="1">
      <alignment horizontal="center"/>
    </xf>
    <xf numFmtId="0" fontId="2" fillId="4" borderId="33" xfId="0" applyFont="1" applyFill="1" applyBorder="1" applyAlignment="1">
      <alignment horizontal="center"/>
    </xf>
    <xf numFmtId="0" fontId="5" fillId="7" borderId="34" xfId="0" applyFont="1" applyFill="1" applyBorder="1" applyAlignment="1">
      <alignment horizontal="center"/>
    </xf>
    <xf numFmtId="0" fontId="5" fillId="0" borderId="0" xfId="0" applyFont="1" applyAlignment="1">
      <alignment horizontal="center"/>
    </xf>
    <xf numFmtId="0" fontId="5" fillId="0" borderId="0" xfId="0" applyFont="1" applyBorder="1" applyAlignment="1">
      <alignment horizontal="center"/>
    </xf>
    <xf numFmtId="0" fontId="0" fillId="0" borderId="10" xfId="0" applyBorder="1"/>
    <xf numFmtId="0" fontId="0" fillId="0" borderId="6" xfId="0" applyBorder="1"/>
    <xf numFmtId="0" fontId="0" fillId="0" borderId="7" xfId="0" applyBorder="1"/>
    <xf numFmtId="0" fontId="0" fillId="0" borderId="14" xfId="0" applyBorder="1"/>
    <xf numFmtId="0" fontId="5" fillId="0" borderId="7" xfId="0" applyFont="1" applyBorder="1"/>
    <xf numFmtId="0" fontId="0" fillId="0" borderId="13" xfId="0" applyBorder="1"/>
    <xf numFmtId="2" fontId="0" fillId="0" borderId="10" xfId="0" applyNumberFormat="1" applyBorder="1" applyAlignment="1">
      <alignment horizontal="center"/>
    </xf>
    <xf numFmtId="0" fontId="0" fillId="0" borderId="14" xfId="0" applyBorder="1" applyAlignment="1">
      <alignment horizontal="center"/>
    </xf>
    <xf numFmtId="0" fontId="5" fillId="0" borderId="6" xfId="0" applyFont="1" applyBorder="1" applyAlignment="1">
      <alignment horizontal="center"/>
    </xf>
    <xf numFmtId="0" fontId="5" fillId="0" borderId="24" xfId="0" applyFont="1" applyBorder="1" applyAlignment="1">
      <alignment horizontal="center"/>
    </xf>
    <xf numFmtId="2" fontId="0" fillId="0" borderId="14" xfId="0" applyNumberFormat="1" applyBorder="1" applyAlignment="1">
      <alignment horizontal="center"/>
    </xf>
    <xf numFmtId="0" fontId="0" fillId="0" borderId="7" xfId="0" applyBorder="1" applyAlignment="1">
      <alignment horizontal="center"/>
    </xf>
    <xf numFmtId="2" fontId="0" fillId="0" borderId="7" xfId="0" applyNumberFormat="1" applyBorder="1" applyAlignment="1">
      <alignment horizontal="center"/>
    </xf>
    <xf numFmtId="0" fontId="0" fillId="0" borderId="13" xfId="0" applyBorder="1" applyAlignment="1">
      <alignment horizontal="center"/>
    </xf>
    <xf numFmtId="0" fontId="0" fillId="0" borderId="16" xfId="0" applyBorder="1" applyAlignment="1">
      <alignment horizontal="center"/>
    </xf>
    <xf numFmtId="2" fontId="0" fillId="0" borderId="15" xfId="0" applyNumberFormat="1" applyBorder="1" applyAlignment="1">
      <alignment horizontal="center"/>
    </xf>
    <xf numFmtId="2" fontId="0" fillId="0" borderId="16" xfId="0" applyNumberFormat="1" applyBorder="1" applyAlignment="1">
      <alignment horizontal="center"/>
    </xf>
    <xf numFmtId="0" fontId="1" fillId="3" borderId="21" xfId="1" applyFont="1" applyFill="1" applyBorder="1"/>
    <xf numFmtId="0" fontId="1" fillId="3" borderId="20" xfId="1" applyFont="1" applyFill="1" applyBorder="1"/>
    <xf numFmtId="0" fontId="1" fillId="3" borderId="22" xfId="1" applyFont="1" applyFill="1" applyBorder="1"/>
    <xf numFmtId="164" fontId="2" fillId="5" borderId="9" xfId="1" applyNumberFormat="1" applyFont="1" applyFill="1" applyBorder="1" applyAlignment="1">
      <alignment horizontal="center"/>
    </xf>
    <xf numFmtId="164" fontId="2" fillId="5" borderId="10" xfId="1" applyNumberFormat="1" applyFont="1" applyFill="1" applyBorder="1" applyAlignment="1">
      <alignment horizontal="center"/>
    </xf>
    <xf numFmtId="164" fontId="2" fillId="5" borderId="15" xfId="1" applyNumberFormat="1" applyFont="1" applyFill="1" applyBorder="1" applyAlignment="1">
      <alignment horizontal="center"/>
    </xf>
    <xf numFmtId="0" fontId="1" fillId="3" borderId="40" xfId="1" applyFont="1" applyFill="1" applyBorder="1"/>
    <xf numFmtId="164" fontId="2" fillId="5" borderId="18" xfId="1" applyNumberFormat="1" applyFont="1" applyFill="1" applyBorder="1" applyAlignment="1">
      <alignment horizontal="center"/>
    </xf>
    <xf numFmtId="164" fontId="2" fillId="5" borderId="14" xfId="1" applyNumberFormat="1" applyFont="1" applyFill="1" applyBorder="1" applyAlignment="1">
      <alignment horizontal="center"/>
    </xf>
    <xf numFmtId="0" fontId="1" fillId="3" borderId="41" xfId="1" applyFont="1" applyFill="1" applyBorder="1"/>
    <xf numFmtId="0" fontId="1" fillId="3" borderId="42" xfId="1" applyFont="1" applyFill="1" applyBorder="1"/>
    <xf numFmtId="164" fontId="2" fillId="5" borderId="16" xfId="1" applyNumberFormat="1" applyFont="1" applyFill="1" applyBorder="1" applyAlignment="1">
      <alignment horizontal="center"/>
    </xf>
    <xf numFmtId="0" fontId="0" fillId="0" borderId="10" xfId="0" applyNumberFormat="1" applyBorder="1" applyAlignment="1">
      <alignment horizontal="center"/>
    </xf>
    <xf numFmtId="0" fontId="0" fillId="0" borderId="14" xfId="0" applyNumberFormat="1" applyBorder="1" applyAlignment="1">
      <alignment horizontal="center"/>
    </xf>
    <xf numFmtId="0" fontId="1" fillId="0" borderId="0" xfId="0" applyFont="1" applyFill="1"/>
    <xf numFmtId="0" fontId="0" fillId="0" borderId="0" xfId="0" applyFill="1" applyAlignment="1">
      <alignment horizontal="center"/>
    </xf>
    <xf numFmtId="2" fontId="0" fillId="0" borderId="0" xfId="0" applyNumberFormat="1" applyFill="1" applyAlignment="1">
      <alignment horizontal="center"/>
    </xf>
    <xf numFmtId="2" fontId="0" fillId="0" borderId="0" xfId="0" applyNumberFormat="1" applyFill="1"/>
    <xf numFmtId="0" fontId="0" fillId="11" borderId="0" xfId="0" applyFill="1" applyBorder="1"/>
    <xf numFmtId="0" fontId="1" fillId="0" borderId="0" xfId="0" applyFont="1" applyBorder="1"/>
    <xf numFmtId="0" fontId="6" fillId="8" borderId="9" xfId="0" applyFont="1" applyFill="1" applyBorder="1" applyAlignment="1">
      <alignment horizontal="center"/>
    </xf>
    <xf numFmtId="0" fontId="6" fillId="8" borderId="18" xfId="0" applyFont="1" applyFill="1" applyBorder="1" applyAlignment="1">
      <alignment horizontal="center"/>
    </xf>
    <xf numFmtId="0" fontId="8" fillId="3" borderId="44" xfId="0" applyFont="1" applyFill="1" applyBorder="1" applyAlignment="1">
      <alignment horizontal="center"/>
    </xf>
    <xf numFmtId="0" fontId="8" fillId="3" borderId="45" xfId="0" applyFont="1" applyFill="1" applyBorder="1" applyAlignment="1">
      <alignment horizontal="center"/>
    </xf>
    <xf numFmtId="0" fontId="8" fillId="3" borderId="46" xfId="0" applyFont="1" applyFill="1" applyBorder="1" applyAlignment="1">
      <alignment horizontal="center"/>
    </xf>
    <xf numFmtId="0" fontId="6" fillId="8" borderId="28" xfId="0" applyFont="1" applyFill="1" applyBorder="1" applyAlignment="1">
      <alignment horizontal="center"/>
    </xf>
    <xf numFmtId="0" fontId="6" fillId="8" borderId="24" xfId="0" applyFont="1" applyFill="1" applyBorder="1" applyAlignment="1">
      <alignment horizontal="center"/>
    </xf>
    <xf numFmtId="0" fontId="1" fillId="0" borderId="0" xfId="0" applyFont="1"/>
    <xf numFmtId="0" fontId="8" fillId="3" borderId="21" xfId="0" applyFont="1" applyFill="1" applyBorder="1" applyAlignment="1">
      <alignment horizontal="center"/>
    </xf>
    <xf numFmtId="0" fontId="9" fillId="3" borderId="21" xfId="0" applyFont="1" applyFill="1" applyBorder="1" applyAlignment="1">
      <alignment horizontal="center"/>
    </xf>
    <xf numFmtId="0" fontId="5" fillId="3" borderId="40" xfId="0" applyFont="1" applyFill="1" applyBorder="1" applyAlignment="1">
      <alignment horizontal="center"/>
    </xf>
    <xf numFmtId="0" fontId="5" fillId="3" borderId="18" xfId="0" applyFont="1" applyFill="1" applyBorder="1" applyAlignment="1">
      <alignment horizontal="center"/>
    </xf>
    <xf numFmtId="0" fontId="1" fillId="3" borderId="40" xfId="0" applyFont="1" applyFill="1" applyBorder="1" applyAlignment="1">
      <alignment horizontal="center"/>
    </xf>
    <xf numFmtId="0" fontId="1" fillId="3" borderId="18" xfId="0" applyFont="1" applyFill="1" applyBorder="1" applyAlignment="1">
      <alignment horizontal="center"/>
    </xf>
    <xf numFmtId="0" fontId="1" fillId="3" borderId="43" xfId="0" applyFont="1" applyFill="1" applyBorder="1" applyAlignment="1">
      <alignment horizontal="center"/>
    </xf>
    <xf numFmtId="0" fontId="8" fillId="3" borderId="47" xfId="0" applyFont="1" applyFill="1" applyBorder="1" applyAlignment="1">
      <alignment horizontal="center"/>
    </xf>
    <xf numFmtId="0" fontId="1" fillId="3" borderId="48" xfId="0" applyFont="1" applyFill="1" applyBorder="1" applyAlignment="1">
      <alignment horizontal="center"/>
    </xf>
    <xf numFmtId="2" fontId="5" fillId="3" borderId="18" xfId="0" applyNumberFormat="1" applyFont="1" applyFill="1" applyBorder="1" applyAlignment="1">
      <alignment horizontal="center"/>
    </xf>
    <xf numFmtId="2" fontId="1" fillId="3" borderId="18" xfId="0" applyNumberFormat="1" applyFont="1" applyFill="1" applyBorder="1" applyAlignment="1">
      <alignment horizontal="center"/>
    </xf>
    <xf numFmtId="2" fontId="1" fillId="3" borderId="48" xfId="0" applyNumberFormat="1" applyFont="1" applyFill="1" applyBorder="1" applyAlignment="1">
      <alignment horizontal="center"/>
    </xf>
    <xf numFmtId="2" fontId="0" fillId="0" borderId="0" xfId="0" applyNumberFormat="1"/>
    <xf numFmtId="0" fontId="9" fillId="0" borderId="11" xfId="0" applyFont="1" applyBorder="1" applyAlignment="1">
      <alignment horizontal="center"/>
    </xf>
    <xf numFmtId="0" fontId="9" fillId="0" borderId="4" xfId="0" applyFont="1" applyBorder="1" applyAlignment="1">
      <alignment horizontal="center"/>
    </xf>
    <xf numFmtId="0" fontId="9" fillId="0" borderId="12" xfId="0" applyFont="1" applyBorder="1" applyAlignment="1">
      <alignment horizontal="center"/>
    </xf>
    <xf numFmtId="0" fontId="0" fillId="0" borderId="0" xfId="0" applyFill="1" applyBorder="1" applyAlignment="1">
      <alignment horizontal="center"/>
    </xf>
    <xf numFmtId="2" fontId="0" fillId="0" borderId="0" xfId="0" applyNumberFormat="1" applyFill="1" applyBorder="1" applyAlignment="1">
      <alignment horizontal="center"/>
    </xf>
    <xf numFmtId="0" fontId="0" fillId="12" borderId="0" xfId="0" applyFill="1"/>
    <xf numFmtId="0" fontId="0" fillId="12" borderId="0" xfId="0" applyFill="1" applyAlignment="1">
      <alignment horizontal="center"/>
    </xf>
    <xf numFmtId="0" fontId="0" fillId="12" borderId="0" xfId="0" applyFill="1" applyBorder="1" applyAlignment="1">
      <alignment horizontal="center"/>
    </xf>
    <xf numFmtId="2" fontId="0" fillId="12" borderId="0" xfId="0" applyNumberFormat="1" applyFill="1" applyBorder="1" applyAlignment="1">
      <alignment horizontal="center"/>
    </xf>
    <xf numFmtId="0" fontId="1" fillId="8" borderId="29" xfId="0" applyFont="1" applyFill="1" applyBorder="1" applyAlignment="1">
      <alignment horizontal="center"/>
    </xf>
    <xf numFmtId="0" fontId="1" fillId="8" borderId="25" xfId="0" applyFont="1" applyFill="1" applyBorder="1" applyAlignment="1">
      <alignment horizontal="center"/>
    </xf>
    <xf numFmtId="0" fontId="1" fillId="8" borderId="31" xfId="0" applyFont="1" applyFill="1" applyBorder="1" applyAlignment="1">
      <alignment horizontal="center"/>
    </xf>
    <xf numFmtId="0" fontId="1" fillId="8" borderId="23" xfId="0" applyFont="1" applyFill="1" applyBorder="1" applyAlignment="1" applyProtection="1">
      <alignment horizontal="center"/>
      <protection locked="0"/>
    </xf>
    <xf numFmtId="0" fontId="1" fillId="8" borderId="0" xfId="0" applyFont="1" applyFill="1" applyBorder="1" applyAlignment="1" applyProtection="1">
      <alignment horizontal="center"/>
      <protection locked="0"/>
    </xf>
    <xf numFmtId="0" fontId="5" fillId="0" borderId="49" xfId="0" applyFont="1" applyBorder="1"/>
    <xf numFmtId="0" fontId="0" fillId="0" borderId="50" xfId="0" applyNumberFormat="1" applyBorder="1" applyAlignment="1">
      <alignment horizontal="center"/>
    </xf>
    <xf numFmtId="16" fontId="1" fillId="8" borderId="10" xfId="0" quotePrefix="1" applyNumberFormat="1" applyFont="1" applyFill="1" applyBorder="1" applyAlignment="1">
      <alignment horizontal="center"/>
    </xf>
    <xf numFmtId="0" fontId="1" fillId="8" borderId="14" xfId="0" applyFont="1" applyFill="1" applyBorder="1" applyAlignment="1">
      <alignment horizontal="center"/>
    </xf>
    <xf numFmtId="2" fontId="8" fillId="0" borderId="10" xfId="0" applyNumberFormat="1" applyFont="1" applyBorder="1" applyAlignment="1">
      <alignment horizontal="center"/>
    </xf>
    <xf numFmtId="0" fontId="0" fillId="13" borderId="0" xfId="0" applyFill="1"/>
    <xf numFmtId="0" fontId="1" fillId="8" borderId="15" xfId="0" quotePrefix="1" applyFont="1" applyFill="1" applyBorder="1" applyAlignment="1">
      <alignment horizontal="center"/>
    </xf>
    <xf numFmtId="0" fontId="1" fillId="8" borderId="16" xfId="0" applyFont="1" applyFill="1" applyBorder="1" applyAlignment="1">
      <alignment horizontal="center"/>
    </xf>
    <xf numFmtId="0" fontId="1" fillId="8" borderId="10" xfId="0" quotePrefix="1" applyFont="1" applyFill="1" applyBorder="1" applyAlignment="1">
      <alignment horizontal="center"/>
    </xf>
    <xf numFmtId="0" fontId="1" fillId="8" borderId="28" xfId="0" quotePrefix="1" applyFont="1" applyFill="1" applyBorder="1" applyAlignment="1">
      <alignment horizontal="center"/>
    </xf>
    <xf numFmtId="0" fontId="1" fillId="8" borderId="24" xfId="0" applyFont="1" applyFill="1" applyBorder="1" applyAlignment="1">
      <alignment horizontal="center"/>
    </xf>
    <xf numFmtId="0" fontId="1" fillId="8" borderId="9" xfId="0" quotePrefix="1" applyFont="1" applyFill="1" applyBorder="1" applyAlignment="1">
      <alignment horizontal="center"/>
    </xf>
    <xf numFmtId="0" fontId="1" fillId="8" borderId="18" xfId="0" applyFont="1" applyFill="1" applyBorder="1" applyAlignment="1">
      <alignment horizontal="center"/>
    </xf>
    <xf numFmtId="0" fontId="13" fillId="0" borderId="28" xfId="0" applyFont="1" applyBorder="1" applyAlignment="1">
      <alignment horizontal="center"/>
    </xf>
    <xf numFmtId="0" fontId="13" fillId="0" borderId="24" xfId="0" applyFont="1" applyBorder="1" applyAlignment="1">
      <alignment horizontal="center"/>
    </xf>
    <xf numFmtId="0" fontId="15" fillId="9" borderId="1" xfId="0" applyFont="1" applyFill="1" applyBorder="1" applyAlignment="1">
      <alignment horizontal="center" vertical="center"/>
    </xf>
    <xf numFmtId="0" fontId="0" fillId="0" borderId="26" xfId="0" applyBorder="1" applyAlignment="1"/>
    <xf numFmtId="0" fontId="0" fillId="0" borderId="27" xfId="0" applyBorder="1" applyAlignment="1"/>
    <xf numFmtId="0" fontId="18" fillId="10" borderId="0" xfId="0" applyFont="1" applyFill="1" applyBorder="1" applyAlignment="1">
      <alignment horizontal="center"/>
    </xf>
    <xf numFmtId="0" fontId="0" fillId="0" borderId="0" xfId="0" applyBorder="1" applyAlignment="1">
      <alignment horizontal="center"/>
    </xf>
    <xf numFmtId="0" fontId="0" fillId="0" borderId="0" xfId="0" applyAlignment="1"/>
    <xf numFmtId="0" fontId="17" fillId="0" borderId="0" xfId="0" applyFont="1" applyBorder="1" applyAlignment="1">
      <alignment horizontal="center"/>
    </xf>
    <xf numFmtId="0" fontId="9" fillId="9" borderId="11" xfId="0" applyFont="1" applyFill="1" applyBorder="1" applyAlignment="1">
      <alignment horizontal="center" vertical="center"/>
    </xf>
    <xf numFmtId="0" fontId="1" fillId="0" borderId="4" xfId="0" applyFont="1" applyBorder="1" applyAlignment="1">
      <alignment horizontal="center" vertical="center"/>
    </xf>
    <xf numFmtId="0" fontId="1" fillId="0" borderId="4" xfId="0" applyFont="1" applyBorder="1" applyAlignment="1"/>
    <xf numFmtId="0" fontId="1" fillId="0" borderId="12" xfId="0" applyFont="1" applyBorder="1" applyAlignment="1"/>
    <xf numFmtId="2" fontId="13" fillId="9" borderId="2" xfId="0" applyNumberFormat="1" applyFont="1" applyFill="1" applyBorder="1" applyAlignment="1">
      <alignment horizontal="center" vertical="center"/>
    </xf>
    <xf numFmtId="2" fontId="13" fillId="9" borderId="3" xfId="0" applyNumberFormat="1" applyFont="1" applyFill="1" applyBorder="1" applyAlignment="1">
      <alignment horizontal="center" vertical="center"/>
    </xf>
    <xf numFmtId="2" fontId="13" fillId="9" borderId="5" xfId="0" applyNumberFormat="1" applyFont="1" applyFill="1" applyBorder="1" applyAlignment="1">
      <alignment horizontal="center" vertical="center"/>
    </xf>
    <xf numFmtId="0" fontId="9" fillId="6" borderId="2" xfId="0" applyFont="1" applyFill="1" applyBorder="1" applyAlignment="1">
      <alignment horizontal="center" vertical="center"/>
    </xf>
    <xf numFmtId="0" fontId="9" fillId="6" borderId="3" xfId="0" applyFont="1" applyFill="1" applyBorder="1" applyAlignment="1">
      <alignment horizontal="center" vertical="center"/>
    </xf>
    <xf numFmtId="0" fontId="9" fillId="6" borderId="5" xfId="0" applyFont="1" applyFill="1" applyBorder="1" applyAlignment="1">
      <alignment horizontal="center" vertical="center"/>
    </xf>
    <xf numFmtId="0" fontId="9" fillId="6" borderId="1" xfId="0" applyFont="1" applyFill="1" applyBorder="1" applyAlignment="1">
      <alignment horizontal="center" vertical="center"/>
    </xf>
    <xf numFmtId="0" fontId="9" fillId="6" borderId="26" xfId="0" applyFont="1" applyFill="1" applyBorder="1" applyAlignment="1">
      <alignment horizontal="center" vertical="center"/>
    </xf>
    <xf numFmtId="0" fontId="9" fillId="6" borderId="27" xfId="0" applyFont="1" applyFill="1" applyBorder="1" applyAlignment="1">
      <alignment horizontal="center" vertical="center"/>
    </xf>
    <xf numFmtId="2" fontId="13" fillId="9" borderId="1" xfId="0" applyNumberFormat="1" applyFont="1" applyFill="1" applyBorder="1" applyAlignment="1">
      <alignment horizontal="center" vertical="center"/>
    </xf>
    <xf numFmtId="2" fontId="13" fillId="9" borderId="26" xfId="0" applyNumberFormat="1" applyFont="1" applyFill="1" applyBorder="1" applyAlignment="1">
      <alignment horizontal="center" vertical="center"/>
    </xf>
    <xf numFmtId="2" fontId="13" fillId="9" borderId="27" xfId="0" applyNumberFormat="1" applyFont="1" applyFill="1" applyBorder="1" applyAlignment="1">
      <alignment horizontal="center" vertical="center"/>
    </xf>
  </cellXfs>
  <cellStyles count="2">
    <cellStyle name="Standaard" xfId="0" builtinId="0"/>
    <cellStyle name="Standaard 3" xfId="1"/>
  </cellStyles>
  <dxfs count="748"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fill>
        <patternFill patternType="solid">
          <fgColor indexed="64"/>
          <bgColor indexed="44"/>
        </patternFill>
      </fill>
      <alignment horizontal="center" vertical="bottom" textRotation="0" wrapText="0" indent="0" relativeIndent="0" justifyLastLine="0" shrinkToFit="0" mergeCell="0" readingOrder="0"/>
    </dxf>
    <dxf>
      <border diagonalUp="0" diagonalDown="0">
        <left style="thick">
          <color rgb="FF000000"/>
        </left>
        <right style="thick">
          <color rgb="FF000000"/>
        </right>
        <top style="thick">
          <color rgb="FF000000"/>
        </top>
        <bottom style="thick">
          <color rgb="FF000000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fill>
        <patternFill patternType="solid">
          <fgColor rgb="FF000000"/>
          <bgColor rgb="FF99CCFF"/>
        </patternFill>
      </fill>
      <alignment horizontal="center" vertical="bottom" textRotation="0" wrapText="0" indent="0" relativeIndent="0" justifyLastLine="0" shrinkToFit="0" mergeCell="0" readingOrder="0"/>
    </dxf>
    <dxf>
      <border>
        <bottom style="medium">
          <color rgb="FF000000"/>
        </bottom>
      </border>
    </dxf>
    <dxf>
      <font>
        <b/>
        <i/>
        <strike val="0"/>
        <condense val="0"/>
        <extend val="0"/>
        <outline val="0"/>
        <shadow val="0"/>
        <u val="none"/>
        <vertAlign val="baseline"/>
        <sz val="12"/>
        <color auto="1"/>
        <name val="Arial"/>
        <scheme val="none"/>
      </font>
      <fill>
        <patternFill patternType="solid">
          <fgColor indexed="64"/>
          <bgColor rgb="FFFFFF99"/>
        </patternFill>
      </fill>
      <alignment horizontal="center" vertical="center" textRotation="0" wrapText="1" indent="0" relativeIndent="255" justifyLastLine="0" shrinkToFit="0" mergeCell="0" readingOrder="0"/>
      <border diagonalUp="0" diagonalDown="0">
        <left/>
        <right/>
        <top/>
        <bottom/>
      </border>
    </dxf>
    <dxf>
      <fill>
        <patternFill>
          <bgColor rgb="FF00CC66"/>
        </patternFill>
      </fill>
    </dxf>
    <dxf>
      <fill>
        <patternFill>
          <bgColor rgb="FF00CC66"/>
        </patternFill>
      </fill>
    </dxf>
    <dxf>
      <fill>
        <patternFill>
          <bgColor rgb="FF00CC66"/>
        </patternFill>
      </fill>
    </dxf>
    <dxf>
      <fill>
        <patternFill>
          <bgColor rgb="FF00CC66"/>
        </patternFill>
      </fill>
    </dxf>
    <dxf>
      <fill>
        <patternFill>
          <bgColor rgb="FF00CC66"/>
        </patternFill>
      </fill>
    </dxf>
    <dxf>
      <fill>
        <patternFill>
          <bgColor rgb="FF00CC66"/>
        </patternFill>
      </fill>
    </dxf>
    <dxf>
      <fill>
        <patternFill>
          <bgColor rgb="FF00CC66"/>
        </patternFill>
      </fill>
    </dxf>
    <dxf>
      <fill>
        <patternFill>
          <bgColor rgb="FF00CC66"/>
        </patternFill>
      </fill>
    </dxf>
    <dxf>
      <fill>
        <patternFill>
          <bgColor rgb="FF00CC66"/>
        </patternFill>
      </fill>
    </dxf>
    <dxf>
      <fill>
        <patternFill>
          <bgColor rgb="FF00CC66"/>
        </patternFill>
      </fill>
    </dxf>
    <dxf>
      <fill>
        <patternFill>
          <bgColor rgb="FF00CC66"/>
        </patternFill>
      </fill>
    </dxf>
    <dxf>
      <fill>
        <patternFill>
          <bgColor rgb="FF00CC66"/>
        </patternFill>
      </fill>
    </dxf>
    <dxf>
      <fill>
        <patternFill>
          <bgColor theme="8" tint="0.59996337778862885"/>
        </patternFill>
      </fill>
    </dxf>
    <dxf>
      <fill>
        <patternFill>
          <bgColor theme="5"/>
        </patternFill>
      </fill>
    </dxf>
    <dxf>
      <fill>
        <patternFill>
          <bgColor rgb="FF00CC66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fill>
        <patternFill patternType="solid">
          <fgColor indexed="64"/>
          <bgColor indexed="44"/>
        </patternFill>
      </fill>
      <alignment horizontal="center" vertical="bottom" textRotation="0" wrapText="0" indent="0" relativeIndent="0" justifyLastLine="0" shrinkToFit="0" mergeCell="0" readingOrder="0"/>
    </dxf>
    <dxf>
      <border diagonalUp="0" diagonalDown="0">
        <left style="thick">
          <color rgb="FF000000"/>
        </left>
        <right style="thick">
          <color rgb="FF000000"/>
        </right>
        <top style="thick">
          <color rgb="FF000000"/>
        </top>
        <bottom style="thick">
          <color rgb="FF000000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fill>
        <patternFill patternType="solid">
          <fgColor rgb="FF000000"/>
          <bgColor rgb="FF99CCFF"/>
        </patternFill>
      </fill>
      <alignment horizontal="center" vertical="bottom" textRotation="0" wrapText="0" indent="0" relativeIndent="0" justifyLastLine="0" shrinkToFit="0" mergeCell="0" readingOrder="0"/>
    </dxf>
    <dxf>
      <border>
        <bottom style="medium">
          <color rgb="FF000000"/>
        </bottom>
      </border>
    </dxf>
    <dxf>
      <font>
        <b/>
        <i/>
        <strike val="0"/>
        <condense val="0"/>
        <extend val="0"/>
        <outline val="0"/>
        <shadow val="0"/>
        <u val="none"/>
        <vertAlign val="baseline"/>
        <sz val="12"/>
        <color auto="1"/>
        <name val="Arial"/>
        <scheme val="none"/>
      </font>
      <fill>
        <patternFill patternType="solid">
          <fgColor indexed="64"/>
          <bgColor rgb="FFFFFF99"/>
        </patternFill>
      </fill>
      <alignment horizontal="center" vertical="center" textRotation="0" wrapText="1" indent="0" relativeIndent="255" justifyLastLine="0" shrinkToFit="0" mergeCell="0" readingOrder="0"/>
      <border diagonalUp="0" diagonalDown="0">
        <left/>
        <right/>
        <top/>
        <bottom/>
      </border>
    </dxf>
    <dxf>
      <fill>
        <patternFill>
          <bgColor rgb="FF00CC66"/>
        </patternFill>
      </fill>
    </dxf>
    <dxf>
      <fill>
        <patternFill>
          <bgColor rgb="FF00CC66"/>
        </patternFill>
      </fill>
    </dxf>
    <dxf>
      <fill>
        <patternFill>
          <bgColor rgb="FF00CC66"/>
        </patternFill>
      </fill>
    </dxf>
    <dxf>
      <fill>
        <patternFill>
          <bgColor rgb="FF00CC66"/>
        </patternFill>
      </fill>
    </dxf>
    <dxf>
      <fill>
        <patternFill>
          <bgColor rgb="FF00CC66"/>
        </patternFill>
      </fill>
    </dxf>
    <dxf>
      <fill>
        <patternFill>
          <bgColor rgb="FF00CC66"/>
        </patternFill>
      </fill>
    </dxf>
    <dxf>
      <fill>
        <patternFill>
          <bgColor rgb="FF00CC66"/>
        </patternFill>
      </fill>
    </dxf>
    <dxf>
      <fill>
        <patternFill>
          <bgColor rgb="FF00CC66"/>
        </patternFill>
      </fill>
    </dxf>
    <dxf>
      <fill>
        <patternFill>
          <bgColor rgb="FF00CC66"/>
        </patternFill>
      </fill>
    </dxf>
    <dxf>
      <fill>
        <patternFill>
          <bgColor rgb="FF00CC66"/>
        </patternFill>
      </fill>
    </dxf>
    <dxf>
      <fill>
        <patternFill>
          <bgColor rgb="FF00CC66"/>
        </patternFill>
      </fill>
    </dxf>
    <dxf>
      <fill>
        <patternFill>
          <bgColor rgb="FF00CC66"/>
        </patternFill>
      </fill>
    </dxf>
    <dxf>
      <fill>
        <patternFill>
          <bgColor theme="8" tint="0.59996337778862885"/>
        </patternFill>
      </fill>
    </dxf>
    <dxf>
      <fill>
        <patternFill>
          <bgColor theme="5"/>
        </patternFill>
      </fill>
    </dxf>
    <dxf>
      <fill>
        <patternFill>
          <bgColor rgb="FF00CC66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fill>
        <patternFill patternType="solid">
          <fgColor indexed="64"/>
          <bgColor indexed="44"/>
        </patternFill>
      </fill>
      <alignment horizontal="center" vertical="bottom" textRotation="0" wrapText="0" indent="0" relativeIndent="0" justifyLastLine="0" shrinkToFit="0" mergeCell="0" readingOrder="0"/>
    </dxf>
    <dxf>
      <border diagonalUp="0" diagonalDown="0">
        <left style="thick">
          <color rgb="FF000000"/>
        </left>
        <right style="thick">
          <color rgb="FF000000"/>
        </right>
        <top style="thick">
          <color rgb="FF000000"/>
        </top>
        <bottom style="thick">
          <color rgb="FF000000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fill>
        <patternFill patternType="solid">
          <fgColor rgb="FF000000"/>
          <bgColor rgb="FF99CCFF"/>
        </patternFill>
      </fill>
      <alignment horizontal="center" vertical="bottom" textRotation="0" wrapText="0" indent="0" relativeIndent="0" justifyLastLine="0" shrinkToFit="0" mergeCell="0" readingOrder="0"/>
    </dxf>
    <dxf>
      <border>
        <bottom style="medium">
          <color rgb="FF000000"/>
        </bottom>
      </border>
    </dxf>
    <dxf>
      <font>
        <b/>
        <i/>
        <strike val="0"/>
        <condense val="0"/>
        <extend val="0"/>
        <outline val="0"/>
        <shadow val="0"/>
        <u val="none"/>
        <vertAlign val="baseline"/>
        <sz val="12"/>
        <color auto="1"/>
        <name val="Arial"/>
        <scheme val="none"/>
      </font>
      <fill>
        <patternFill patternType="solid">
          <fgColor indexed="64"/>
          <bgColor rgb="FFFFFF99"/>
        </patternFill>
      </fill>
      <alignment horizontal="center" vertical="center" textRotation="0" wrapText="1" indent="0" relativeIndent="255" justifyLastLine="0" shrinkToFit="0" mergeCell="0" readingOrder="0"/>
      <border diagonalUp="0" diagonalDown="0">
        <left/>
        <right/>
        <top/>
        <bottom/>
      </border>
    </dxf>
    <dxf>
      <fill>
        <patternFill>
          <bgColor rgb="FF00CC66"/>
        </patternFill>
      </fill>
    </dxf>
    <dxf>
      <fill>
        <patternFill>
          <bgColor rgb="FF00CC66"/>
        </patternFill>
      </fill>
    </dxf>
    <dxf>
      <fill>
        <patternFill>
          <bgColor rgb="FF00CC66"/>
        </patternFill>
      </fill>
    </dxf>
    <dxf>
      <fill>
        <patternFill>
          <bgColor rgb="FF00CC66"/>
        </patternFill>
      </fill>
    </dxf>
    <dxf>
      <fill>
        <patternFill>
          <bgColor rgb="FF00CC66"/>
        </patternFill>
      </fill>
    </dxf>
    <dxf>
      <fill>
        <patternFill>
          <bgColor rgb="FF00CC66"/>
        </patternFill>
      </fill>
    </dxf>
    <dxf>
      <fill>
        <patternFill>
          <bgColor rgb="FF00CC66"/>
        </patternFill>
      </fill>
    </dxf>
    <dxf>
      <fill>
        <patternFill>
          <bgColor rgb="FF00CC66"/>
        </patternFill>
      </fill>
    </dxf>
    <dxf>
      <fill>
        <patternFill>
          <bgColor rgb="FF00CC66"/>
        </patternFill>
      </fill>
    </dxf>
    <dxf>
      <fill>
        <patternFill>
          <bgColor rgb="FF00CC66"/>
        </patternFill>
      </fill>
    </dxf>
    <dxf>
      <fill>
        <patternFill>
          <bgColor rgb="FF00CC66"/>
        </patternFill>
      </fill>
    </dxf>
    <dxf>
      <fill>
        <patternFill>
          <bgColor rgb="FF00CC66"/>
        </patternFill>
      </fill>
    </dxf>
    <dxf>
      <fill>
        <patternFill>
          <bgColor theme="8" tint="0.59996337778862885"/>
        </patternFill>
      </fill>
    </dxf>
    <dxf>
      <fill>
        <patternFill>
          <bgColor theme="5"/>
        </patternFill>
      </fill>
    </dxf>
    <dxf>
      <fill>
        <patternFill>
          <bgColor rgb="FF00CC66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fill>
        <patternFill patternType="solid">
          <fgColor indexed="64"/>
          <bgColor indexed="44"/>
        </patternFill>
      </fill>
      <alignment horizontal="center" vertical="bottom" textRotation="0" wrapText="0" indent="0" relativeIndent="0" justifyLastLine="0" shrinkToFit="0" mergeCell="0" readingOrder="0"/>
    </dxf>
    <dxf>
      <border diagonalUp="0" diagonalDown="0">
        <left style="thick">
          <color rgb="FF000000"/>
        </left>
        <right style="thick">
          <color rgb="FF000000"/>
        </right>
        <top style="thick">
          <color rgb="FF000000"/>
        </top>
        <bottom style="thick">
          <color rgb="FF000000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fill>
        <patternFill patternType="solid">
          <fgColor rgb="FF000000"/>
          <bgColor rgb="FF99CCFF"/>
        </patternFill>
      </fill>
      <alignment horizontal="center" vertical="bottom" textRotation="0" wrapText="0" indent="0" relativeIndent="0" justifyLastLine="0" shrinkToFit="0" mergeCell="0" readingOrder="0"/>
    </dxf>
    <dxf>
      <border>
        <bottom style="medium">
          <color rgb="FF000000"/>
        </bottom>
      </border>
    </dxf>
    <dxf>
      <font>
        <b/>
        <i/>
        <strike val="0"/>
        <condense val="0"/>
        <extend val="0"/>
        <outline val="0"/>
        <shadow val="0"/>
        <u val="none"/>
        <vertAlign val="baseline"/>
        <sz val="12"/>
        <color auto="1"/>
        <name val="Arial"/>
        <scheme val="none"/>
      </font>
      <fill>
        <patternFill patternType="solid">
          <fgColor indexed="64"/>
          <bgColor rgb="FFFFFF99"/>
        </patternFill>
      </fill>
      <alignment horizontal="center" vertical="center" textRotation="0" wrapText="1" indent="0" relativeIndent="255" justifyLastLine="0" shrinkToFit="0" mergeCell="0" readingOrder="0"/>
      <border diagonalUp="0" diagonalDown="0">
        <left/>
        <right/>
        <top/>
        <bottom/>
      </border>
    </dxf>
    <dxf>
      <fill>
        <patternFill>
          <bgColor rgb="FF00CC66"/>
        </patternFill>
      </fill>
    </dxf>
    <dxf>
      <fill>
        <patternFill>
          <bgColor rgb="FF00CC66"/>
        </patternFill>
      </fill>
    </dxf>
    <dxf>
      <fill>
        <patternFill>
          <bgColor rgb="FF00CC66"/>
        </patternFill>
      </fill>
    </dxf>
    <dxf>
      <fill>
        <patternFill>
          <bgColor rgb="FF00CC66"/>
        </patternFill>
      </fill>
    </dxf>
    <dxf>
      <fill>
        <patternFill>
          <bgColor rgb="FF00CC66"/>
        </patternFill>
      </fill>
    </dxf>
    <dxf>
      <fill>
        <patternFill>
          <bgColor rgb="FF00CC66"/>
        </patternFill>
      </fill>
    </dxf>
    <dxf>
      <fill>
        <patternFill>
          <bgColor rgb="FF00CC66"/>
        </patternFill>
      </fill>
    </dxf>
    <dxf>
      <fill>
        <patternFill>
          <bgColor rgb="FF00CC66"/>
        </patternFill>
      </fill>
    </dxf>
    <dxf>
      <fill>
        <patternFill>
          <bgColor rgb="FF00CC66"/>
        </patternFill>
      </fill>
    </dxf>
    <dxf>
      <fill>
        <patternFill>
          <bgColor rgb="FF00CC66"/>
        </patternFill>
      </fill>
    </dxf>
    <dxf>
      <fill>
        <patternFill>
          <bgColor rgb="FF00CC66"/>
        </patternFill>
      </fill>
    </dxf>
    <dxf>
      <fill>
        <patternFill>
          <bgColor rgb="FF00CC66"/>
        </patternFill>
      </fill>
    </dxf>
    <dxf>
      <fill>
        <patternFill>
          <bgColor theme="8" tint="0.59996337778862885"/>
        </patternFill>
      </fill>
    </dxf>
    <dxf>
      <fill>
        <patternFill>
          <bgColor theme="5"/>
        </patternFill>
      </fill>
    </dxf>
    <dxf>
      <fill>
        <patternFill>
          <bgColor rgb="FF00CC66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fill>
        <patternFill patternType="solid">
          <fgColor indexed="64"/>
          <bgColor indexed="44"/>
        </patternFill>
      </fill>
      <alignment horizontal="center" vertical="bottom" textRotation="0" wrapText="0" indent="0" relativeIndent="0" justifyLastLine="0" shrinkToFit="0" mergeCell="0" readingOrder="0"/>
    </dxf>
    <dxf>
      <border diagonalUp="0" diagonalDown="0">
        <left style="thick">
          <color rgb="FF000000"/>
        </left>
        <right style="thick">
          <color rgb="FF000000"/>
        </right>
        <top style="thick">
          <color rgb="FF000000"/>
        </top>
        <bottom style="thick">
          <color rgb="FF000000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fill>
        <patternFill patternType="solid">
          <fgColor rgb="FF000000"/>
          <bgColor rgb="FF99CCFF"/>
        </patternFill>
      </fill>
      <alignment horizontal="center" vertical="bottom" textRotation="0" wrapText="0" indent="0" relativeIndent="0" justifyLastLine="0" shrinkToFit="0" mergeCell="0" readingOrder="0"/>
    </dxf>
    <dxf>
      <border>
        <bottom style="medium">
          <color rgb="FF000000"/>
        </bottom>
      </border>
    </dxf>
    <dxf>
      <font>
        <b/>
        <i/>
        <strike val="0"/>
        <condense val="0"/>
        <extend val="0"/>
        <outline val="0"/>
        <shadow val="0"/>
        <u val="none"/>
        <vertAlign val="baseline"/>
        <sz val="12"/>
        <color auto="1"/>
        <name val="Arial"/>
        <scheme val="none"/>
      </font>
      <fill>
        <patternFill patternType="solid">
          <fgColor indexed="64"/>
          <bgColor rgb="FFFFFF99"/>
        </patternFill>
      </fill>
      <alignment horizontal="center" vertical="center" textRotation="0" wrapText="1" indent="0" relativeIndent="255" justifyLastLine="0" shrinkToFit="0" mergeCell="0" readingOrder="0"/>
      <border diagonalUp="0" diagonalDown="0">
        <left/>
        <right/>
        <top/>
        <bottom/>
      </border>
    </dxf>
    <dxf>
      <fill>
        <patternFill>
          <bgColor rgb="FF00CC66"/>
        </patternFill>
      </fill>
    </dxf>
    <dxf>
      <fill>
        <patternFill>
          <bgColor rgb="FF00CC66"/>
        </patternFill>
      </fill>
    </dxf>
    <dxf>
      <fill>
        <patternFill>
          <bgColor rgb="FF00CC66"/>
        </patternFill>
      </fill>
    </dxf>
    <dxf>
      <fill>
        <patternFill>
          <bgColor rgb="FF00CC66"/>
        </patternFill>
      </fill>
    </dxf>
    <dxf>
      <fill>
        <patternFill>
          <bgColor rgb="FF00CC66"/>
        </patternFill>
      </fill>
    </dxf>
    <dxf>
      <fill>
        <patternFill>
          <bgColor rgb="FF00CC66"/>
        </patternFill>
      </fill>
    </dxf>
    <dxf>
      <fill>
        <patternFill>
          <bgColor rgb="FF00CC66"/>
        </patternFill>
      </fill>
    </dxf>
    <dxf>
      <fill>
        <patternFill>
          <bgColor rgb="FF00CC66"/>
        </patternFill>
      </fill>
    </dxf>
    <dxf>
      <fill>
        <patternFill>
          <bgColor rgb="FF00CC66"/>
        </patternFill>
      </fill>
    </dxf>
    <dxf>
      <fill>
        <patternFill>
          <bgColor rgb="FF00CC66"/>
        </patternFill>
      </fill>
    </dxf>
    <dxf>
      <fill>
        <patternFill>
          <bgColor rgb="FF00CC66"/>
        </patternFill>
      </fill>
    </dxf>
    <dxf>
      <fill>
        <patternFill>
          <bgColor rgb="FF00CC66"/>
        </patternFill>
      </fill>
    </dxf>
    <dxf>
      <fill>
        <patternFill>
          <bgColor theme="8" tint="0.59996337778862885"/>
        </patternFill>
      </fill>
    </dxf>
    <dxf>
      <fill>
        <patternFill>
          <bgColor theme="5"/>
        </patternFill>
      </fill>
    </dxf>
    <dxf>
      <fill>
        <patternFill>
          <bgColor rgb="FF00CC66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fill>
        <patternFill patternType="solid">
          <fgColor indexed="64"/>
          <bgColor indexed="44"/>
        </patternFill>
      </fill>
      <alignment horizontal="center" vertical="bottom" textRotation="0" wrapText="0" indent="0" relativeIndent="0" justifyLastLine="0" shrinkToFit="0" mergeCell="0" readingOrder="0"/>
    </dxf>
    <dxf>
      <border diagonalUp="0" diagonalDown="0">
        <left style="thick">
          <color rgb="FF000000"/>
        </left>
        <right style="thick">
          <color rgb="FF000000"/>
        </right>
        <top style="thick">
          <color rgb="FF000000"/>
        </top>
        <bottom style="thick">
          <color rgb="FF000000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fill>
        <patternFill patternType="solid">
          <fgColor rgb="FF000000"/>
          <bgColor rgb="FF99CCFF"/>
        </patternFill>
      </fill>
      <alignment horizontal="center" vertical="bottom" textRotation="0" wrapText="0" indent="0" relativeIndent="0" justifyLastLine="0" shrinkToFit="0" mergeCell="0" readingOrder="0"/>
    </dxf>
    <dxf>
      <border>
        <bottom style="medium">
          <color rgb="FF000000"/>
        </bottom>
      </border>
    </dxf>
    <dxf>
      <font>
        <b/>
        <i/>
        <strike val="0"/>
        <condense val="0"/>
        <extend val="0"/>
        <outline val="0"/>
        <shadow val="0"/>
        <u val="none"/>
        <vertAlign val="baseline"/>
        <sz val="12"/>
        <color auto="1"/>
        <name val="Arial"/>
        <scheme val="none"/>
      </font>
      <fill>
        <patternFill patternType="solid">
          <fgColor indexed="64"/>
          <bgColor rgb="FFFFFF99"/>
        </patternFill>
      </fill>
      <alignment horizontal="center" vertical="center" textRotation="0" wrapText="1" indent="0" relativeIndent="255" justifyLastLine="0" shrinkToFit="0" mergeCell="0" readingOrder="0"/>
      <border diagonalUp="0" diagonalDown="0">
        <left/>
        <right/>
        <top/>
        <bottom/>
      </border>
    </dxf>
    <dxf>
      <fill>
        <patternFill>
          <bgColor rgb="FF00CC66"/>
        </patternFill>
      </fill>
    </dxf>
    <dxf>
      <fill>
        <patternFill>
          <bgColor rgb="FF00CC66"/>
        </patternFill>
      </fill>
    </dxf>
    <dxf>
      <fill>
        <patternFill>
          <bgColor rgb="FF00CC66"/>
        </patternFill>
      </fill>
    </dxf>
    <dxf>
      <fill>
        <patternFill>
          <bgColor rgb="FF00CC66"/>
        </patternFill>
      </fill>
    </dxf>
    <dxf>
      <fill>
        <patternFill>
          <bgColor rgb="FF00CC66"/>
        </patternFill>
      </fill>
    </dxf>
    <dxf>
      <fill>
        <patternFill>
          <bgColor rgb="FF00CC66"/>
        </patternFill>
      </fill>
    </dxf>
    <dxf>
      <fill>
        <patternFill>
          <bgColor rgb="FF00CC66"/>
        </patternFill>
      </fill>
    </dxf>
    <dxf>
      <fill>
        <patternFill>
          <bgColor rgb="FF00CC66"/>
        </patternFill>
      </fill>
    </dxf>
    <dxf>
      <fill>
        <patternFill>
          <bgColor rgb="FF00CC66"/>
        </patternFill>
      </fill>
    </dxf>
    <dxf>
      <fill>
        <patternFill>
          <bgColor rgb="FF00CC66"/>
        </patternFill>
      </fill>
    </dxf>
    <dxf>
      <fill>
        <patternFill>
          <bgColor rgb="FF00CC66"/>
        </patternFill>
      </fill>
    </dxf>
    <dxf>
      <fill>
        <patternFill>
          <bgColor rgb="FF00CC66"/>
        </patternFill>
      </fill>
    </dxf>
    <dxf>
      <fill>
        <patternFill>
          <bgColor theme="8" tint="0.59996337778862885"/>
        </patternFill>
      </fill>
    </dxf>
    <dxf>
      <fill>
        <patternFill>
          <bgColor theme="5"/>
        </patternFill>
      </fill>
    </dxf>
    <dxf>
      <fill>
        <patternFill>
          <bgColor rgb="FF00CC66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fill>
        <patternFill patternType="solid">
          <fgColor indexed="64"/>
          <bgColor indexed="44"/>
        </patternFill>
      </fill>
      <alignment horizontal="center" vertical="bottom" textRotation="0" wrapText="0" indent="0" relativeIndent="0" justifyLastLine="0" shrinkToFit="0" mergeCell="0" readingOrder="0"/>
    </dxf>
    <dxf>
      <border diagonalUp="0" diagonalDown="0">
        <left style="thick">
          <color rgb="FF000000"/>
        </left>
        <right style="thick">
          <color rgb="FF000000"/>
        </right>
        <top style="thick">
          <color rgb="FF000000"/>
        </top>
        <bottom style="thick">
          <color rgb="FF000000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fill>
        <patternFill patternType="solid">
          <fgColor rgb="FF000000"/>
          <bgColor rgb="FF99CCFF"/>
        </patternFill>
      </fill>
      <alignment horizontal="center" vertical="bottom" textRotation="0" wrapText="0" indent="0" relativeIndent="0" justifyLastLine="0" shrinkToFit="0" mergeCell="0" readingOrder="0"/>
    </dxf>
    <dxf>
      <border>
        <bottom style="medium">
          <color rgb="FF000000"/>
        </bottom>
      </border>
    </dxf>
    <dxf>
      <font>
        <b/>
        <i/>
        <strike val="0"/>
        <condense val="0"/>
        <extend val="0"/>
        <outline val="0"/>
        <shadow val="0"/>
        <u val="none"/>
        <vertAlign val="baseline"/>
        <sz val="12"/>
        <color auto="1"/>
        <name val="Arial"/>
        <scheme val="none"/>
      </font>
      <fill>
        <patternFill patternType="solid">
          <fgColor indexed="64"/>
          <bgColor rgb="FFFFFF99"/>
        </patternFill>
      </fill>
      <alignment horizontal="center" vertical="center" textRotation="0" wrapText="1" indent="0" relativeIndent="255" justifyLastLine="0" shrinkToFit="0" mergeCell="0" readingOrder="0"/>
      <border diagonalUp="0" diagonalDown="0">
        <left/>
        <right/>
        <top/>
        <bottom/>
      </border>
    </dxf>
    <dxf>
      <fill>
        <patternFill>
          <bgColor rgb="FF00CC66"/>
        </patternFill>
      </fill>
    </dxf>
    <dxf>
      <fill>
        <patternFill>
          <bgColor rgb="FF00CC66"/>
        </patternFill>
      </fill>
    </dxf>
    <dxf>
      <fill>
        <patternFill>
          <bgColor rgb="FF00CC66"/>
        </patternFill>
      </fill>
    </dxf>
    <dxf>
      <fill>
        <patternFill>
          <bgColor rgb="FF00CC66"/>
        </patternFill>
      </fill>
    </dxf>
    <dxf>
      <fill>
        <patternFill>
          <bgColor rgb="FF00CC66"/>
        </patternFill>
      </fill>
    </dxf>
    <dxf>
      <fill>
        <patternFill>
          <bgColor rgb="FF00CC66"/>
        </patternFill>
      </fill>
    </dxf>
    <dxf>
      <fill>
        <patternFill>
          <bgColor rgb="FF00CC66"/>
        </patternFill>
      </fill>
    </dxf>
    <dxf>
      <fill>
        <patternFill>
          <bgColor rgb="FF00CC66"/>
        </patternFill>
      </fill>
    </dxf>
    <dxf>
      <fill>
        <patternFill>
          <bgColor rgb="FF00CC66"/>
        </patternFill>
      </fill>
    </dxf>
    <dxf>
      <fill>
        <patternFill>
          <bgColor rgb="FF00CC66"/>
        </patternFill>
      </fill>
    </dxf>
    <dxf>
      <fill>
        <patternFill>
          <bgColor rgb="FF00CC66"/>
        </patternFill>
      </fill>
    </dxf>
    <dxf>
      <fill>
        <patternFill>
          <bgColor rgb="FF00CC66"/>
        </patternFill>
      </fill>
    </dxf>
    <dxf>
      <fill>
        <patternFill>
          <bgColor theme="8" tint="0.59996337778862885"/>
        </patternFill>
      </fill>
    </dxf>
    <dxf>
      <fill>
        <patternFill>
          <bgColor theme="5"/>
        </patternFill>
      </fill>
    </dxf>
    <dxf>
      <fill>
        <patternFill>
          <bgColor rgb="FF00CC66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fill>
        <patternFill patternType="solid">
          <fgColor indexed="64"/>
          <bgColor indexed="44"/>
        </patternFill>
      </fill>
      <alignment horizontal="center" vertical="bottom" textRotation="0" wrapText="0" indent="0" relativeIndent="0" justifyLastLine="0" shrinkToFit="0" mergeCell="0" readingOrder="0"/>
    </dxf>
    <dxf>
      <border diagonalUp="0" diagonalDown="0">
        <left style="thick">
          <color rgb="FF000000"/>
        </left>
        <right style="thick">
          <color rgb="FF000000"/>
        </right>
        <top style="thick">
          <color rgb="FF000000"/>
        </top>
        <bottom style="thick">
          <color rgb="FF000000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fill>
        <patternFill patternType="solid">
          <fgColor rgb="FF000000"/>
          <bgColor rgb="FF99CCFF"/>
        </patternFill>
      </fill>
      <alignment horizontal="center" vertical="bottom" textRotation="0" wrapText="0" indent="0" relativeIndent="0" justifyLastLine="0" shrinkToFit="0" mergeCell="0" readingOrder="0"/>
    </dxf>
    <dxf>
      <border>
        <bottom style="medium">
          <color rgb="FF000000"/>
        </bottom>
      </border>
    </dxf>
    <dxf>
      <font>
        <b/>
        <i/>
        <strike val="0"/>
        <condense val="0"/>
        <extend val="0"/>
        <outline val="0"/>
        <shadow val="0"/>
        <u val="none"/>
        <vertAlign val="baseline"/>
        <sz val="12"/>
        <color auto="1"/>
        <name val="Arial"/>
        <scheme val="none"/>
      </font>
      <fill>
        <patternFill patternType="solid">
          <fgColor indexed="64"/>
          <bgColor rgb="FFFFFF99"/>
        </patternFill>
      </fill>
      <alignment horizontal="center" vertical="center" textRotation="0" wrapText="1" indent="0" relativeIndent="255" justifyLastLine="0" shrinkToFit="0" mergeCell="0" readingOrder="0"/>
      <border diagonalUp="0" diagonalDown="0">
        <left/>
        <right/>
        <top/>
        <bottom/>
      </border>
    </dxf>
    <dxf>
      <fill>
        <patternFill>
          <bgColor rgb="FF00CC66"/>
        </patternFill>
      </fill>
    </dxf>
    <dxf>
      <fill>
        <patternFill>
          <bgColor rgb="FF00CC66"/>
        </patternFill>
      </fill>
    </dxf>
    <dxf>
      <fill>
        <patternFill>
          <bgColor rgb="FF00CC66"/>
        </patternFill>
      </fill>
    </dxf>
    <dxf>
      <fill>
        <patternFill>
          <bgColor rgb="FF00CC66"/>
        </patternFill>
      </fill>
    </dxf>
    <dxf>
      <fill>
        <patternFill>
          <bgColor rgb="FF00CC66"/>
        </patternFill>
      </fill>
    </dxf>
    <dxf>
      <fill>
        <patternFill>
          <bgColor rgb="FF00CC66"/>
        </patternFill>
      </fill>
    </dxf>
    <dxf>
      <fill>
        <patternFill>
          <bgColor rgb="FF00CC66"/>
        </patternFill>
      </fill>
    </dxf>
    <dxf>
      <fill>
        <patternFill>
          <bgColor rgb="FF00CC66"/>
        </patternFill>
      </fill>
    </dxf>
    <dxf>
      <fill>
        <patternFill>
          <bgColor rgb="FF00CC66"/>
        </patternFill>
      </fill>
    </dxf>
    <dxf>
      <fill>
        <patternFill>
          <bgColor rgb="FF00CC66"/>
        </patternFill>
      </fill>
    </dxf>
    <dxf>
      <fill>
        <patternFill>
          <bgColor rgb="FF00CC66"/>
        </patternFill>
      </fill>
    </dxf>
    <dxf>
      <fill>
        <patternFill>
          <bgColor rgb="FF00CC66"/>
        </patternFill>
      </fill>
    </dxf>
    <dxf>
      <fill>
        <patternFill>
          <bgColor theme="8" tint="0.59996337778862885"/>
        </patternFill>
      </fill>
    </dxf>
    <dxf>
      <fill>
        <patternFill>
          <bgColor theme="5"/>
        </patternFill>
      </fill>
    </dxf>
    <dxf>
      <fill>
        <patternFill>
          <bgColor rgb="FF00CC66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fill>
        <patternFill patternType="solid">
          <fgColor indexed="64"/>
          <bgColor indexed="44"/>
        </patternFill>
      </fill>
      <alignment horizontal="center" vertical="bottom" textRotation="0" wrapText="0" indent="0" relativeIndent="0" justifyLastLine="0" shrinkToFit="0" mergeCell="0" readingOrder="0"/>
    </dxf>
    <dxf>
      <border diagonalUp="0" diagonalDown="0">
        <left style="thick">
          <color rgb="FF000000"/>
        </left>
        <right style="thick">
          <color rgb="FF000000"/>
        </right>
        <top style="thick">
          <color rgb="FF000000"/>
        </top>
        <bottom style="thick">
          <color rgb="FF000000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fill>
        <patternFill patternType="solid">
          <fgColor rgb="FF000000"/>
          <bgColor rgb="FF99CCFF"/>
        </patternFill>
      </fill>
      <alignment horizontal="center" vertical="bottom" textRotation="0" wrapText="0" indent="0" relativeIndent="0" justifyLastLine="0" shrinkToFit="0" mergeCell="0" readingOrder="0"/>
    </dxf>
    <dxf>
      <border>
        <bottom style="medium">
          <color rgb="FF000000"/>
        </bottom>
      </border>
    </dxf>
    <dxf>
      <font>
        <b/>
        <i/>
        <strike val="0"/>
        <condense val="0"/>
        <extend val="0"/>
        <outline val="0"/>
        <shadow val="0"/>
        <u val="none"/>
        <vertAlign val="baseline"/>
        <sz val="12"/>
        <color auto="1"/>
        <name val="Arial"/>
        <scheme val="none"/>
      </font>
      <fill>
        <patternFill patternType="solid">
          <fgColor indexed="64"/>
          <bgColor rgb="FFFFFF99"/>
        </patternFill>
      </fill>
      <alignment horizontal="center" vertical="center" textRotation="0" wrapText="1" indent="0" relativeIndent="255" justifyLastLine="0" shrinkToFit="0" mergeCell="0" readingOrder="0"/>
      <border diagonalUp="0" diagonalDown="0">
        <left/>
        <right/>
        <top/>
        <bottom/>
      </border>
    </dxf>
    <dxf>
      <fill>
        <patternFill>
          <bgColor rgb="FF00CC66"/>
        </patternFill>
      </fill>
    </dxf>
    <dxf>
      <fill>
        <patternFill>
          <bgColor rgb="FF00CC66"/>
        </patternFill>
      </fill>
    </dxf>
    <dxf>
      <fill>
        <patternFill>
          <bgColor rgb="FF00CC66"/>
        </patternFill>
      </fill>
    </dxf>
    <dxf>
      <fill>
        <patternFill>
          <bgColor rgb="FF00CC66"/>
        </patternFill>
      </fill>
    </dxf>
    <dxf>
      <fill>
        <patternFill>
          <bgColor rgb="FF00CC66"/>
        </patternFill>
      </fill>
    </dxf>
    <dxf>
      <fill>
        <patternFill>
          <bgColor rgb="FF00CC66"/>
        </patternFill>
      </fill>
    </dxf>
    <dxf>
      <fill>
        <patternFill>
          <bgColor rgb="FF00CC66"/>
        </patternFill>
      </fill>
    </dxf>
    <dxf>
      <fill>
        <patternFill>
          <bgColor rgb="FF00CC66"/>
        </patternFill>
      </fill>
    </dxf>
    <dxf>
      <fill>
        <patternFill>
          <bgColor rgb="FF00CC66"/>
        </patternFill>
      </fill>
    </dxf>
    <dxf>
      <fill>
        <patternFill>
          <bgColor rgb="FF00CC66"/>
        </patternFill>
      </fill>
    </dxf>
    <dxf>
      <fill>
        <patternFill>
          <bgColor rgb="FF00CC66"/>
        </patternFill>
      </fill>
    </dxf>
    <dxf>
      <fill>
        <patternFill>
          <bgColor rgb="FF00CC66"/>
        </patternFill>
      </fill>
    </dxf>
    <dxf>
      <fill>
        <patternFill>
          <bgColor theme="8" tint="0.59996337778862885"/>
        </patternFill>
      </fill>
    </dxf>
    <dxf>
      <fill>
        <patternFill>
          <bgColor theme="5"/>
        </patternFill>
      </fill>
    </dxf>
    <dxf>
      <fill>
        <patternFill>
          <bgColor rgb="FF00CC66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fill>
        <patternFill patternType="solid">
          <fgColor indexed="64"/>
          <bgColor indexed="44"/>
        </patternFill>
      </fill>
      <alignment horizontal="center" vertical="bottom" textRotation="0" wrapText="0" indent="0" relativeIndent="0" justifyLastLine="0" shrinkToFit="0" mergeCell="0" readingOrder="0"/>
    </dxf>
    <dxf>
      <border diagonalUp="0" diagonalDown="0">
        <left style="thick">
          <color rgb="FF000000"/>
        </left>
        <right style="thick">
          <color rgb="FF000000"/>
        </right>
        <top style="thick">
          <color rgb="FF000000"/>
        </top>
        <bottom style="thick">
          <color rgb="FF000000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fill>
        <patternFill patternType="solid">
          <fgColor rgb="FF000000"/>
          <bgColor rgb="FF99CCFF"/>
        </patternFill>
      </fill>
      <alignment horizontal="center" vertical="bottom" textRotation="0" wrapText="0" indent="0" relativeIndent="0" justifyLastLine="0" shrinkToFit="0" mergeCell="0" readingOrder="0"/>
    </dxf>
    <dxf>
      <border>
        <bottom style="medium">
          <color rgb="FF000000"/>
        </bottom>
      </border>
    </dxf>
    <dxf>
      <font>
        <b/>
        <i/>
        <strike val="0"/>
        <condense val="0"/>
        <extend val="0"/>
        <outline val="0"/>
        <shadow val="0"/>
        <u val="none"/>
        <vertAlign val="baseline"/>
        <sz val="12"/>
        <color auto="1"/>
        <name val="Arial"/>
        <scheme val="none"/>
      </font>
      <fill>
        <patternFill patternType="solid">
          <fgColor indexed="64"/>
          <bgColor rgb="FFFFFF99"/>
        </patternFill>
      </fill>
      <alignment horizontal="center" vertical="center" textRotation="0" wrapText="1" indent="0" relativeIndent="255" justifyLastLine="0" shrinkToFit="0" mergeCell="0" readingOrder="0"/>
      <border diagonalUp="0" diagonalDown="0">
        <left/>
        <right/>
        <top/>
        <bottom/>
      </border>
    </dxf>
    <dxf>
      <fill>
        <patternFill>
          <bgColor rgb="FF00CC66"/>
        </patternFill>
      </fill>
    </dxf>
    <dxf>
      <fill>
        <patternFill>
          <bgColor rgb="FF00CC66"/>
        </patternFill>
      </fill>
    </dxf>
    <dxf>
      <fill>
        <patternFill>
          <bgColor rgb="FF00CC66"/>
        </patternFill>
      </fill>
    </dxf>
    <dxf>
      <fill>
        <patternFill>
          <bgColor rgb="FF00CC66"/>
        </patternFill>
      </fill>
    </dxf>
    <dxf>
      <fill>
        <patternFill>
          <bgColor rgb="FF00CC66"/>
        </patternFill>
      </fill>
    </dxf>
    <dxf>
      <fill>
        <patternFill>
          <bgColor rgb="FF00CC66"/>
        </patternFill>
      </fill>
    </dxf>
    <dxf>
      <fill>
        <patternFill>
          <bgColor rgb="FF00CC66"/>
        </patternFill>
      </fill>
    </dxf>
    <dxf>
      <fill>
        <patternFill>
          <bgColor rgb="FF00CC66"/>
        </patternFill>
      </fill>
    </dxf>
    <dxf>
      <fill>
        <patternFill>
          <bgColor rgb="FF00CC66"/>
        </patternFill>
      </fill>
    </dxf>
    <dxf>
      <fill>
        <patternFill>
          <bgColor rgb="FF00CC66"/>
        </patternFill>
      </fill>
    </dxf>
    <dxf>
      <fill>
        <patternFill>
          <bgColor rgb="FF00CC66"/>
        </patternFill>
      </fill>
    </dxf>
    <dxf>
      <fill>
        <patternFill>
          <bgColor rgb="FF00CC66"/>
        </patternFill>
      </fill>
    </dxf>
    <dxf>
      <fill>
        <patternFill>
          <bgColor theme="8" tint="0.59996337778862885"/>
        </patternFill>
      </fill>
    </dxf>
    <dxf>
      <fill>
        <patternFill>
          <bgColor theme="5"/>
        </patternFill>
      </fill>
    </dxf>
    <dxf>
      <fill>
        <patternFill>
          <bgColor rgb="FF00CC66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fill>
        <patternFill patternType="solid">
          <fgColor indexed="64"/>
          <bgColor indexed="44"/>
        </patternFill>
      </fill>
      <alignment horizontal="center" vertical="bottom" textRotation="0" wrapText="0" indent="0" relativeIndent="0" justifyLastLine="0" shrinkToFit="0" mergeCell="0" readingOrder="0"/>
    </dxf>
    <dxf>
      <border diagonalUp="0" diagonalDown="0">
        <left style="thick">
          <color rgb="FF000000"/>
        </left>
        <right style="thick">
          <color rgb="FF000000"/>
        </right>
        <top style="thick">
          <color rgb="FF000000"/>
        </top>
        <bottom style="thick">
          <color rgb="FF000000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fill>
        <patternFill patternType="solid">
          <fgColor rgb="FF000000"/>
          <bgColor rgb="FF99CCFF"/>
        </patternFill>
      </fill>
      <alignment horizontal="center" vertical="bottom" textRotation="0" wrapText="0" indent="0" relativeIndent="0" justifyLastLine="0" shrinkToFit="0" mergeCell="0" readingOrder="0"/>
    </dxf>
    <dxf>
      <border>
        <bottom style="medium">
          <color rgb="FF000000"/>
        </bottom>
      </border>
    </dxf>
    <dxf>
      <font>
        <b/>
        <i/>
        <strike val="0"/>
        <condense val="0"/>
        <extend val="0"/>
        <outline val="0"/>
        <shadow val="0"/>
        <u val="none"/>
        <vertAlign val="baseline"/>
        <sz val="12"/>
        <color auto="1"/>
        <name val="Arial"/>
        <scheme val="none"/>
      </font>
      <fill>
        <patternFill patternType="solid">
          <fgColor indexed="64"/>
          <bgColor rgb="FFFFFF99"/>
        </patternFill>
      </fill>
      <alignment horizontal="center" vertical="center" textRotation="0" wrapText="1" indent="0" relativeIndent="255" justifyLastLine="0" shrinkToFit="0" mergeCell="0" readingOrder="0"/>
      <border diagonalUp="0" diagonalDown="0">
        <left/>
        <right/>
        <top/>
        <bottom/>
      </border>
    </dxf>
    <dxf>
      <fill>
        <patternFill>
          <bgColor rgb="FF00CC66"/>
        </patternFill>
      </fill>
    </dxf>
    <dxf>
      <fill>
        <patternFill>
          <bgColor rgb="FF00CC66"/>
        </patternFill>
      </fill>
    </dxf>
    <dxf>
      <fill>
        <patternFill>
          <bgColor rgb="FF00CC66"/>
        </patternFill>
      </fill>
    </dxf>
    <dxf>
      <fill>
        <patternFill>
          <bgColor rgb="FF00CC66"/>
        </patternFill>
      </fill>
    </dxf>
    <dxf>
      <fill>
        <patternFill>
          <bgColor rgb="FF00CC66"/>
        </patternFill>
      </fill>
    </dxf>
    <dxf>
      <fill>
        <patternFill>
          <bgColor rgb="FF00CC66"/>
        </patternFill>
      </fill>
    </dxf>
    <dxf>
      <fill>
        <patternFill>
          <bgColor rgb="FF00CC66"/>
        </patternFill>
      </fill>
    </dxf>
    <dxf>
      <fill>
        <patternFill>
          <bgColor rgb="FF00CC66"/>
        </patternFill>
      </fill>
    </dxf>
    <dxf>
      <fill>
        <patternFill>
          <bgColor rgb="FF00CC66"/>
        </patternFill>
      </fill>
    </dxf>
    <dxf>
      <fill>
        <patternFill>
          <bgColor rgb="FF00CC66"/>
        </patternFill>
      </fill>
    </dxf>
    <dxf>
      <fill>
        <patternFill>
          <bgColor rgb="FF00CC66"/>
        </patternFill>
      </fill>
    </dxf>
    <dxf>
      <fill>
        <patternFill>
          <bgColor rgb="FF00CC66"/>
        </patternFill>
      </fill>
    </dxf>
    <dxf>
      <fill>
        <patternFill>
          <bgColor theme="8" tint="0.59996337778862885"/>
        </patternFill>
      </fill>
    </dxf>
    <dxf>
      <fill>
        <patternFill>
          <bgColor theme="5"/>
        </patternFill>
      </fill>
    </dxf>
    <dxf>
      <fill>
        <patternFill>
          <bgColor rgb="FF00CC66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fill>
        <patternFill patternType="solid">
          <fgColor indexed="64"/>
          <bgColor indexed="44"/>
        </patternFill>
      </fill>
      <alignment horizontal="center" vertical="bottom" textRotation="0" wrapText="0" indent="0" relativeIndent="0" justifyLastLine="0" shrinkToFit="0" mergeCell="0" readingOrder="0"/>
    </dxf>
    <dxf>
      <border diagonalUp="0" diagonalDown="0">
        <left style="thick">
          <color rgb="FF000000"/>
        </left>
        <right style="thick">
          <color rgb="FF000000"/>
        </right>
        <top style="thick">
          <color rgb="FF000000"/>
        </top>
        <bottom style="thick">
          <color rgb="FF000000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fill>
        <patternFill patternType="solid">
          <fgColor rgb="FF000000"/>
          <bgColor rgb="FF99CCFF"/>
        </patternFill>
      </fill>
      <alignment horizontal="center" vertical="bottom" textRotation="0" wrapText="0" indent="0" relativeIndent="0" justifyLastLine="0" shrinkToFit="0" mergeCell="0" readingOrder="0"/>
    </dxf>
    <dxf>
      <border>
        <bottom style="medium">
          <color rgb="FF000000"/>
        </bottom>
      </border>
    </dxf>
    <dxf>
      <font>
        <b/>
        <i/>
        <strike val="0"/>
        <condense val="0"/>
        <extend val="0"/>
        <outline val="0"/>
        <shadow val="0"/>
        <u val="none"/>
        <vertAlign val="baseline"/>
        <sz val="12"/>
        <color auto="1"/>
        <name val="Arial"/>
        <scheme val="none"/>
      </font>
      <fill>
        <patternFill patternType="solid">
          <fgColor indexed="64"/>
          <bgColor rgb="FFFFFF99"/>
        </patternFill>
      </fill>
      <alignment horizontal="center" vertical="center" textRotation="0" wrapText="1" indent="0" relativeIndent="255" justifyLastLine="0" shrinkToFit="0" mergeCell="0" readingOrder="0"/>
      <border diagonalUp="0" diagonalDown="0">
        <left/>
        <right/>
        <top/>
        <bottom/>
      </border>
    </dxf>
    <dxf>
      <fill>
        <patternFill>
          <bgColor rgb="FF00CC66"/>
        </patternFill>
      </fill>
    </dxf>
    <dxf>
      <fill>
        <patternFill>
          <bgColor rgb="FF00CC66"/>
        </patternFill>
      </fill>
    </dxf>
    <dxf>
      <fill>
        <patternFill>
          <bgColor rgb="FF00CC66"/>
        </patternFill>
      </fill>
    </dxf>
    <dxf>
      <fill>
        <patternFill>
          <bgColor rgb="FF00CC66"/>
        </patternFill>
      </fill>
    </dxf>
    <dxf>
      <fill>
        <patternFill>
          <bgColor rgb="FF00CC66"/>
        </patternFill>
      </fill>
    </dxf>
    <dxf>
      <fill>
        <patternFill>
          <bgColor rgb="FF00CC66"/>
        </patternFill>
      </fill>
    </dxf>
    <dxf>
      <fill>
        <patternFill>
          <bgColor rgb="FF00CC66"/>
        </patternFill>
      </fill>
    </dxf>
    <dxf>
      <fill>
        <patternFill>
          <bgColor rgb="FF00CC66"/>
        </patternFill>
      </fill>
    </dxf>
    <dxf>
      <fill>
        <patternFill>
          <bgColor rgb="FF00CC66"/>
        </patternFill>
      </fill>
    </dxf>
    <dxf>
      <fill>
        <patternFill>
          <bgColor rgb="FF00CC66"/>
        </patternFill>
      </fill>
    </dxf>
    <dxf>
      <fill>
        <patternFill>
          <bgColor rgb="FF00CC66"/>
        </patternFill>
      </fill>
    </dxf>
    <dxf>
      <fill>
        <patternFill>
          <bgColor rgb="FF00CC66"/>
        </patternFill>
      </fill>
    </dxf>
    <dxf>
      <fill>
        <patternFill>
          <bgColor theme="8" tint="0.59996337778862885"/>
        </patternFill>
      </fill>
    </dxf>
    <dxf>
      <fill>
        <patternFill>
          <bgColor theme="5"/>
        </patternFill>
      </fill>
    </dxf>
    <dxf>
      <fill>
        <patternFill>
          <bgColor rgb="FF00CC66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fill>
        <patternFill patternType="solid">
          <fgColor indexed="64"/>
          <bgColor indexed="44"/>
        </patternFill>
      </fill>
      <alignment horizontal="center" vertical="bottom" textRotation="0" wrapText="0" indent="0" relativeIndent="0" justifyLastLine="0" shrinkToFit="0" mergeCell="0" readingOrder="0"/>
    </dxf>
    <dxf>
      <border diagonalUp="0" diagonalDown="0">
        <left style="thick">
          <color rgb="FF000000"/>
        </left>
        <right style="thick">
          <color rgb="FF000000"/>
        </right>
        <top style="thick">
          <color rgb="FF000000"/>
        </top>
        <bottom style="thick">
          <color rgb="FF000000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fill>
        <patternFill patternType="solid">
          <fgColor rgb="FF000000"/>
          <bgColor rgb="FF99CCFF"/>
        </patternFill>
      </fill>
      <alignment horizontal="center" vertical="bottom" textRotation="0" wrapText="0" indent="0" relativeIndent="0" justifyLastLine="0" shrinkToFit="0" mergeCell="0" readingOrder="0"/>
    </dxf>
    <dxf>
      <border>
        <bottom style="medium">
          <color rgb="FF000000"/>
        </bottom>
      </border>
    </dxf>
    <dxf>
      <font>
        <b/>
        <i/>
        <strike val="0"/>
        <condense val="0"/>
        <extend val="0"/>
        <outline val="0"/>
        <shadow val="0"/>
        <u val="none"/>
        <vertAlign val="baseline"/>
        <sz val="12"/>
        <color auto="1"/>
        <name val="Arial"/>
        <scheme val="none"/>
      </font>
      <fill>
        <patternFill patternType="solid">
          <fgColor indexed="64"/>
          <bgColor rgb="FFFFFF99"/>
        </patternFill>
      </fill>
      <alignment horizontal="center" vertical="center" textRotation="0" wrapText="1" indent="0" relativeIndent="255" justifyLastLine="0" shrinkToFit="0" mergeCell="0" readingOrder="0"/>
      <border diagonalUp="0" diagonalDown="0">
        <left/>
        <right/>
        <top/>
        <bottom/>
      </border>
    </dxf>
    <dxf>
      <fill>
        <patternFill>
          <bgColor rgb="FF00CC66"/>
        </patternFill>
      </fill>
    </dxf>
    <dxf>
      <fill>
        <patternFill>
          <bgColor rgb="FF00CC66"/>
        </patternFill>
      </fill>
    </dxf>
    <dxf>
      <fill>
        <patternFill>
          <bgColor rgb="FF00CC66"/>
        </patternFill>
      </fill>
    </dxf>
    <dxf>
      <fill>
        <patternFill>
          <bgColor rgb="FF00CC66"/>
        </patternFill>
      </fill>
    </dxf>
    <dxf>
      <fill>
        <patternFill>
          <bgColor rgb="FF00CC66"/>
        </patternFill>
      </fill>
    </dxf>
    <dxf>
      <fill>
        <patternFill>
          <bgColor rgb="FF00CC66"/>
        </patternFill>
      </fill>
    </dxf>
    <dxf>
      <fill>
        <patternFill>
          <bgColor rgb="FF00CC66"/>
        </patternFill>
      </fill>
    </dxf>
    <dxf>
      <fill>
        <patternFill>
          <bgColor rgb="FF00CC66"/>
        </patternFill>
      </fill>
    </dxf>
    <dxf>
      <fill>
        <patternFill>
          <bgColor rgb="FF00CC66"/>
        </patternFill>
      </fill>
    </dxf>
    <dxf>
      <fill>
        <patternFill>
          <bgColor rgb="FF00CC66"/>
        </patternFill>
      </fill>
    </dxf>
    <dxf>
      <fill>
        <patternFill>
          <bgColor rgb="FF00CC66"/>
        </patternFill>
      </fill>
    </dxf>
    <dxf>
      <fill>
        <patternFill>
          <bgColor rgb="FF00CC66"/>
        </patternFill>
      </fill>
    </dxf>
    <dxf>
      <fill>
        <patternFill>
          <bgColor theme="8" tint="0.59996337778862885"/>
        </patternFill>
      </fill>
    </dxf>
    <dxf>
      <fill>
        <patternFill>
          <bgColor theme="5"/>
        </patternFill>
      </fill>
    </dxf>
    <dxf>
      <fill>
        <patternFill>
          <bgColor rgb="FF00CC66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fill>
        <patternFill patternType="solid">
          <fgColor indexed="64"/>
          <bgColor indexed="44"/>
        </patternFill>
      </fill>
      <alignment horizontal="center" vertical="bottom" textRotation="0" wrapText="0" indent="0" relativeIndent="0" justifyLastLine="0" shrinkToFit="0" mergeCell="0" readingOrder="0"/>
    </dxf>
    <dxf>
      <border diagonalUp="0" diagonalDown="0">
        <left style="thick">
          <color rgb="FF000000"/>
        </left>
        <right style="thick">
          <color rgb="FF000000"/>
        </right>
        <top style="thick">
          <color rgb="FF000000"/>
        </top>
        <bottom style="thick">
          <color rgb="FF000000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fill>
        <patternFill patternType="solid">
          <fgColor rgb="FF000000"/>
          <bgColor rgb="FF99CCFF"/>
        </patternFill>
      </fill>
      <alignment horizontal="center" vertical="bottom" textRotation="0" wrapText="0" indent="0" relativeIndent="0" justifyLastLine="0" shrinkToFit="0" mergeCell="0" readingOrder="0"/>
    </dxf>
    <dxf>
      <border>
        <bottom style="medium">
          <color rgb="FF000000"/>
        </bottom>
      </border>
    </dxf>
    <dxf>
      <font>
        <b/>
        <i/>
        <strike val="0"/>
        <condense val="0"/>
        <extend val="0"/>
        <outline val="0"/>
        <shadow val="0"/>
        <u val="none"/>
        <vertAlign val="baseline"/>
        <sz val="12"/>
        <color auto="1"/>
        <name val="Arial"/>
        <scheme val="none"/>
      </font>
      <fill>
        <patternFill patternType="solid">
          <fgColor indexed="64"/>
          <bgColor rgb="FFFFFF99"/>
        </patternFill>
      </fill>
      <alignment horizontal="center" vertical="center" textRotation="0" wrapText="1" indent="0" relativeIndent="255" justifyLastLine="0" shrinkToFit="0" mergeCell="0" readingOrder="0"/>
      <border diagonalUp="0" diagonalDown="0">
        <left/>
        <right/>
        <top/>
        <bottom/>
      </border>
    </dxf>
    <dxf>
      <fill>
        <patternFill>
          <bgColor rgb="FF00CC66"/>
        </patternFill>
      </fill>
    </dxf>
    <dxf>
      <fill>
        <patternFill>
          <bgColor rgb="FF00CC66"/>
        </patternFill>
      </fill>
    </dxf>
    <dxf>
      <fill>
        <patternFill>
          <bgColor rgb="FF00CC66"/>
        </patternFill>
      </fill>
    </dxf>
    <dxf>
      <fill>
        <patternFill>
          <bgColor rgb="FF00CC66"/>
        </patternFill>
      </fill>
    </dxf>
    <dxf>
      <fill>
        <patternFill>
          <bgColor rgb="FF00CC66"/>
        </patternFill>
      </fill>
    </dxf>
    <dxf>
      <fill>
        <patternFill>
          <bgColor rgb="FF00CC66"/>
        </patternFill>
      </fill>
    </dxf>
    <dxf>
      <fill>
        <patternFill>
          <bgColor rgb="FF00CC66"/>
        </patternFill>
      </fill>
    </dxf>
    <dxf>
      <fill>
        <patternFill>
          <bgColor rgb="FF00CC66"/>
        </patternFill>
      </fill>
    </dxf>
    <dxf>
      <fill>
        <patternFill>
          <bgColor rgb="FF00CC66"/>
        </patternFill>
      </fill>
    </dxf>
    <dxf>
      <fill>
        <patternFill>
          <bgColor rgb="FF00CC66"/>
        </patternFill>
      </fill>
    </dxf>
    <dxf>
      <fill>
        <patternFill>
          <bgColor rgb="FF00CC66"/>
        </patternFill>
      </fill>
    </dxf>
    <dxf>
      <fill>
        <patternFill>
          <bgColor rgb="FF00CC66"/>
        </patternFill>
      </fill>
    </dxf>
    <dxf>
      <fill>
        <patternFill>
          <bgColor theme="8" tint="0.59996337778862885"/>
        </patternFill>
      </fill>
    </dxf>
    <dxf>
      <fill>
        <patternFill>
          <bgColor theme="5"/>
        </patternFill>
      </fill>
    </dxf>
    <dxf>
      <fill>
        <patternFill>
          <bgColor rgb="FF00CC66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fill>
        <patternFill patternType="solid">
          <fgColor indexed="64"/>
          <bgColor indexed="44"/>
        </patternFill>
      </fill>
      <alignment horizontal="center" vertical="bottom" textRotation="0" wrapText="0" indent="0" relativeIndent="0" justifyLastLine="0" shrinkToFit="0" mergeCell="0" readingOrder="0"/>
    </dxf>
    <dxf>
      <border diagonalUp="0" diagonalDown="0">
        <left style="thick">
          <color rgb="FF000000"/>
        </left>
        <right style="thick">
          <color rgb="FF000000"/>
        </right>
        <top style="thick">
          <color rgb="FF000000"/>
        </top>
        <bottom style="thick">
          <color rgb="FF000000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fill>
        <patternFill patternType="solid">
          <fgColor rgb="FF000000"/>
          <bgColor rgb="FF99CCFF"/>
        </patternFill>
      </fill>
      <alignment horizontal="center" vertical="bottom" textRotation="0" wrapText="0" indent="0" relativeIndent="0" justifyLastLine="0" shrinkToFit="0" mergeCell="0" readingOrder="0"/>
    </dxf>
    <dxf>
      <border>
        <bottom style="medium">
          <color rgb="FF000000"/>
        </bottom>
      </border>
    </dxf>
    <dxf>
      <font>
        <b/>
        <i/>
        <strike val="0"/>
        <condense val="0"/>
        <extend val="0"/>
        <outline val="0"/>
        <shadow val="0"/>
        <u val="none"/>
        <vertAlign val="baseline"/>
        <sz val="12"/>
        <color auto="1"/>
        <name val="Arial"/>
        <scheme val="none"/>
      </font>
      <fill>
        <patternFill patternType="solid">
          <fgColor indexed="64"/>
          <bgColor rgb="FFFFFF99"/>
        </patternFill>
      </fill>
      <alignment horizontal="center" vertical="center" textRotation="0" wrapText="1" indent="0" relativeIndent="255" justifyLastLine="0" shrinkToFit="0" mergeCell="0" readingOrder="0"/>
      <border diagonalUp="0" diagonalDown="0">
        <left/>
        <right/>
        <top/>
        <bottom/>
      </border>
    </dxf>
    <dxf>
      <fill>
        <patternFill>
          <bgColor rgb="FF00CC66"/>
        </patternFill>
      </fill>
    </dxf>
    <dxf>
      <fill>
        <patternFill>
          <bgColor rgb="FF00CC66"/>
        </patternFill>
      </fill>
    </dxf>
    <dxf>
      <fill>
        <patternFill>
          <bgColor rgb="FF00CC66"/>
        </patternFill>
      </fill>
    </dxf>
    <dxf>
      <fill>
        <patternFill>
          <bgColor rgb="FF00CC66"/>
        </patternFill>
      </fill>
    </dxf>
    <dxf>
      <fill>
        <patternFill>
          <bgColor rgb="FF00CC66"/>
        </patternFill>
      </fill>
    </dxf>
    <dxf>
      <fill>
        <patternFill>
          <bgColor rgb="FF00CC66"/>
        </patternFill>
      </fill>
    </dxf>
    <dxf>
      <fill>
        <patternFill>
          <bgColor rgb="FF00CC66"/>
        </patternFill>
      </fill>
    </dxf>
    <dxf>
      <fill>
        <patternFill>
          <bgColor rgb="FF00CC66"/>
        </patternFill>
      </fill>
    </dxf>
    <dxf>
      <fill>
        <patternFill>
          <bgColor rgb="FF00CC66"/>
        </patternFill>
      </fill>
    </dxf>
    <dxf>
      <fill>
        <patternFill>
          <bgColor rgb="FF00CC66"/>
        </patternFill>
      </fill>
    </dxf>
    <dxf>
      <fill>
        <patternFill>
          <bgColor rgb="FF00CC66"/>
        </patternFill>
      </fill>
    </dxf>
    <dxf>
      <fill>
        <patternFill>
          <bgColor rgb="FF00CC66"/>
        </patternFill>
      </fill>
    </dxf>
    <dxf>
      <fill>
        <patternFill>
          <bgColor theme="8" tint="0.59996337778862885"/>
        </patternFill>
      </fill>
    </dxf>
    <dxf>
      <fill>
        <patternFill>
          <bgColor theme="5"/>
        </patternFill>
      </fill>
    </dxf>
    <dxf>
      <fill>
        <patternFill>
          <bgColor rgb="FF00CC66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fill>
        <patternFill patternType="solid">
          <fgColor indexed="64"/>
          <bgColor indexed="44"/>
        </patternFill>
      </fill>
      <alignment horizontal="center" vertical="bottom" textRotation="0" wrapText="0" indent="0" relativeIndent="0" justifyLastLine="0" shrinkToFit="0" mergeCell="0" readingOrder="0"/>
    </dxf>
    <dxf>
      <border diagonalUp="0" diagonalDown="0">
        <left style="thick">
          <color rgb="FF000000"/>
        </left>
        <right style="thick">
          <color rgb="FF000000"/>
        </right>
        <top style="thick">
          <color rgb="FF000000"/>
        </top>
        <bottom style="thick">
          <color rgb="FF000000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fill>
        <patternFill patternType="solid">
          <fgColor rgb="FF000000"/>
          <bgColor rgb="FF99CCFF"/>
        </patternFill>
      </fill>
      <alignment horizontal="center" vertical="bottom" textRotation="0" wrapText="0" indent="0" relativeIndent="0" justifyLastLine="0" shrinkToFit="0" mergeCell="0" readingOrder="0"/>
    </dxf>
    <dxf>
      <border>
        <bottom style="medium">
          <color rgb="FF000000"/>
        </bottom>
      </border>
    </dxf>
    <dxf>
      <font>
        <b/>
        <i/>
        <strike val="0"/>
        <condense val="0"/>
        <extend val="0"/>
        <outline val="0"/>
        <shadow val="0"/>
        <u val="none"/>
        <vertAlign val="baseline"/>
        <sz val="12"/>
        <color auto="1"/>
        <name val="Arial"/>
        <scheme val="none"/>
      </font>
      <fill>
        <patternFill patternType="solid">
          <fgColor indexed="64"/>
          <bgColor rgb="FFFFFF99"/>
        </patternFill>
      </fill>
      <alignment horizontal="center" vertical="center" textRotation="0" wrapText="1" indent="0" relativeIndent="255" justifyLastLine="0" shrinkToFit="0" mergeCell="0" readingOrder="0"/>
      <border diagonalUp="0" diagonalDown="0">
        <left/>
        <right/>
        <top/>
        <bottom/>
      </border>
    </dxf>
    <dxf>
      <fill>
        <patternFill>
          <bgColor rgb="FF00CC66"/>
        </patternFill>
      </fill>
    </dxf>
    <dxf>
      <fill>
        <patternFill>
          <bgColor rgb="FF00CC66"/>
        </patternFill>
      </fill>
    </dxf>
    <dxf>
      <fill>
        <patternFill>
          <bgColor rgb="FF00CC66"/>
        </patternFill>
      </fill>
    </dxf>
    <dxf>
      <fill>
        <patternFill>
          <bgColor rgb="FF00CC66"/>
        </patternFill>
      </fill>
    </dxf>
    <dxf>
      <fill>
        <patternFill>
          <bgColor rgb="FF00CC66"/>
        </patternFill>
      </fill>
    </dxf>
    <dxf>
      <fill>
        <patternFill>
          <bgColor rgb="FF00CC66"/>
        </patternFill>
      </fill>
    </dxf>
    <dxf>
      <fill>
        <patternFill>
          <bgColor rgb="FF00CC66"/>
        </patternFill>
      </fill>
    </dxf>
    <dxf>
      <fill>
        <patternFill>
          <bgColor rgb="FF00CC66"/>
        </patternFill>
      </fill>
    </dxf>
    <dxf>
      <fill>
        <patternFill>
          <bgColor rgb="FF00CC66"/>
        </patternFill>
      </fill>
    </dxf>
    <dxf>
      <fill>
        <patternFill>
          <bgColor rgb="FF00CC66"/>
        </patternFill>
      </fill>
    </dxf>
    <dxf>
      <fill>
        <patternFill>
          <bgColor rgb="FF00CC66"/>
        </patternFill>
      </fill>
    </dxf>
    <dxf>
      <fill>
        <patternFill>
          <bgColor rgb="FF00CC66"/>
        </patternFill>
      </fill>
    </dxf>
    <dxf>
      <fill>
        <patternFill>
          <bgColor theme="8" tint="0.59996337778862885"/>
        </patternFill>
      </fill>
    </dxf>
    <dxf>
      <fill>
        <patternFill>
          <bgColor theme="5"/>
        </patternFill>
      </fill>
    </dxf>
    <dxf>
      <fill>
        <patternFill>
          <bgColor rgb="FF00CC66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fill>
        <patternFill patternType="solid">
          <fgColor indexed="64"/>
          <bgColor indexed="44"/>
        </patternFill>
      </fill>
      <alignment horizontal="center" vertical="bottom" textRotation="0" wrapText="0" indent="0" relativeIndent="0" justifyLastLine="0" shrinkToFit="0" mergeCell="0" readingOrder="0"/>
    </dxf>
    <dxf>
      <border diagonalUp="0" diagonalDown="0">
        <left style="thick">
          <color rgb="FF000000"/>
        </left>
        <right style="thick">
          <color rgb="FF000000"/>
        </right>
        <top style="thick">
          <color rgb="FF000000"/>
        </top>
        <bottom style="thick">
          <color rgb="FF000000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fill>
        <patternFill patternType="solid">
          <fgColor rgb="FF000000"/>
          <bgColor rgb="FF99CCFF"/>
        </patternFill>
      </fill>
      <alignment horizontal="center" vertical="bottom" textRotation="0" wrapText="0" indent="0" relativeIndent="0" justifyLastLine="0" shrinkToFit="0" mergeCell="0" readingOrder="0"/>
    </dxf>
    <dxf>
      <border>
        <bottom style="medium">
          <color rgb="FF000000"/>
        </bottom>
      </border>
    </dxf>
    <dxf>
      <font>
        <b/>
        <i/>
        <strike val="0"/>
        <condense val="0"/>
        <extend val="0"/>
        <outline val="0"/>
        <shadow val="0"/>
        <u val="none"/>
        <vertAlign val="baseline"/>
        <sz val="12"/>
        <color auto="1"/>
        <name val="Arial"/>
        <scheme val="none"/>
      </font>
      <fill>
        <patternFill patternType="solid">
          <fgColor indexed="64"/>
          <bgColor rgb="FFFFFF99"/>
        </patternFill>
      </fill>
      <alignment horizontal="center" vertical="center" textRotation="0" wrapText="1" indent="0" relativeIndent="255" justifyLastLine="0" shrinkToFit="0" mergeCell="0" readingOrder="0"/>
      <border diagonalUp="0" diagonalDown="0">
        <left/>
        <right/>
        <top/>
        <bottom/>
      </border>
    </dxf>
    <dxf>
      <fill>
        <patternFill>
          <bgColor rgb="FF00CC66"/>
        </patternFill>
      </fill>
    </dxf>
    <dxf>
      <fill>
        <patternFill>
          <bgColor rgb="FF00CC66"/>
        </patternFill>
      </fill>
    </dxf>
    <dxf>
      <fill>
        <patternFill>
          <bgColor rgb="FF00CC66"/>
        </patternFill>
      </fill>
    </dxf>
    <dxf>
      <fill>
        <patternFill>
          <bgColor rgb="FF00CC66"/>
        </patternFill>
      </fill>
    </dxf>
    <dxf>
      <fill>
        <patternFill>
          <bgColor rgb="FF00CC66"/>
        </patternFill>
      </fill>
    </dxf>
    <dxf>
      <fill>
        <patternFill>
          <bgColor rgb="FF00CC66"/>
        </patternFill>
      </fill>
    </dxf>
    <dxf>
      <fill>
        <patternFill>
          <bgColor rgb="FF00CC66"/>
        </patternFill>
      </fill>
    </dxf>
    <dxf>
      <fill>
        <patternFill>
          <bgColor rgb="FF00CC66"/>
        </patternFill>
      </fill>
    </dxf>
    <dxf>
      <fill>
        <patternFill>
          <bgColor rgb="FF00CC66"/>
        </patternFill>
      </fill>
    </dxf>
    <dxf>
      <fill>
        <patternFill>
          <bgColor rgb="FF00CC66"/>
        </patternFill>
      </fill>
    </dxf>
    <dxf>
      <fill>
        <patternFill>
          <bgColor rgb="FF00CC66"/>
        </patternFill>
      </fill>
    </dxf>
    <dxf>
      <fill>
        <patternFill>
          <bgColor rgb="FF00CC66"/>
        </patternFill>
      </fill>
    </dxf>
    <dxf>
      <fill>
        <patternFill>
          <bgColor theme="8" tint="0.59996337778862885"/>
        </patternFill>
      </fill>
    </dxf>
    <dxf>
      <fill>
        <patternFill>
          <bgColor theme="5"/>
        </patternFill>
      </fill>
    </dxf>
    <dxf>
      <fill>
        <patternFill>
          <bgColor rgb="FF00CC66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fill>
        <patternFill patternType="solid">
          <fgColor indexed="64"/>
          <bgColor indexed="44"/>
        </patternFill>
      </fill>
      <alignment horizontal="center" vertical="bottom" textRotation="0" wrapText="0" indent="0" relativeIndent="0" justifyLastLine="0" shrinkToFit="0" mergeCell="0" readingOrder="0"/>
    </dxf>
    <dxf>
      <border diagonalUp="0" diagonalDown="0">
        <left style="thick">
          <color rgb="FF000000"/>
        </left>
        <right style="thick">
          <color rgb="FF000000"/>
        </right>
        <top style="thick">
          <color rgb="FF000000"/>
        </top>
        <bottom style="thick">
          <color rgb="FF000000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fill>
        <patternFill patternType="solid">
          <fgColor rgb="FF000000"/>
          <bgColor rgb="FF99CCFF"/>
        </patternFill>
      </fill>
      <alignment horizontal="center" vertical="bottom" textRotation="0" wrapText="0" indent="0" relativeIndent="0" justifyLastLine="0" shrinkToFit="0" mergeCell="0" readingOrder="0"/>
    </dxf>
    <dxf>
      <border>
        <bottom style="medium">
          <color rgb="FF000000"/>
        </bottom>
      </border>
    </dxf>
    <dxf>
      <font>
        <b/>
        <i/>
        <strike val="0"/>
        <condense val="0"/>
        <extend val="0"/>
        <outline val="0"/>
        <shadow val="0"/>
        <u val="none"/>
        <vertAlign val="baseline"/>
        <sz val="12"/>
        <color auto="1"/>
        <name val="Arial"/>
        <scheme val="none"/>
      </font>
      <fill>
        <patternFill patternType="solid">
          <fgColor indexed="64"/>
          <bgColor rgb="FFFFFF99"/>
        </patternFill>
      </fill>
      <alignment horizontal="center" vertical="center" textRotation="0" wrapText="1" indent="0" relativeIndent="255" justifyLastLine="0" shrinkToFit="0" mergeCell="0" readingOrder="0"/>
      <border diagonalUp="0" diagonalDown="0">
        <left/>
        <right/>
        <top/>
        <bottom/>
      </border>
    </dxf>
    <dxf>
      <fill>
        <patternFill>
          <bgColor rgb="FF00CC66"/>
        </patternFill>
      </fill>
    </dxf>
    <dxf>
      <fill>
        <patternFill>
          <bgColor rgb="FF00CC66"/>
        </patternFill>
      </fill>
    </dxf>
    <dxf>
      <fill>
        <patternFill>
          <bgColor rgb="FF00CC66"/>
        </patternFill>
      </fill>
    </dxf>
    <dxf>
      <fill>
        <patternFill>
          <bgColor rgb="FF00CC66"/>
        </patternFill>
      </fill>
    </dxf>
    <dxf>
      <fill>
        <patternFill>
          <bgColor rgb="FF00CC66"/>
        </patternFill>
      </fill>
    </dxf>
    <dxf>
      <fill>
        <patternFill>
          <bgColor rgb="FF00CC66"/>
        </patternFill>
      </fill>
    </dxf>
    <dxf>
      <fill>
        <patternFill>
          <bgColor rgb="FF00CC66"/>
        </patternFill>
      </fill>
    </dxf>
    <dxf>
      <fill>
        <patternFill>
          <bgColor rgb="FF00CC66"/>
        </patternFill>
      </fill>
    </dxf>
    <dxf>
      <fill>
        <patternFill>
          <bgColor rgb="FF00CC66"/>
        </patternFill>
      </fill>
    </dxf>
    <dxf>
      <fill>
        <patternFill>
          <bgColor rgb="FF00CC66"/>
        </patternFill>
      </fill>
    </dxf>
    <dxf>
      <fill>
        <patternFill>
          <bgColor rgb="FF00CC66"/>
        </patternFill>
      </fill>
    </dxf>
    <dxf>
      <fill>
        <patternFill>
          <bgColor rgb="FF00CC66"/>
        </patternFill>
      </fill>
    </dxf>
    <dxf>
      <fill>
        <patternFill>
          <bgColor theme="8" tint="0.59996337778862885"/>
        </patternFill>
      </fill>
    </dxf>
    <dxf>
      <fill>
        <patternFill>
          <bgColor theme="5"/>
        </patternFill>
      </fill>
    </dxf>
    <dxf>
      <fill>
        <patternFill>
          <bgColor rgb="FF00CC66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fill>
        <patternFill patternType="solid">
          <fgColor indexed="64"/>
          <bgColor indexed="44"/>
        </patternFill>
      </fill>
      <alignment horizontal="center" vertical="bottom" textRotation="0" wrapText="0" indent="0" relativeIndent="0" justifyLastLine="0" shrinkToFit="0" mergeCell="0" readingOrder="0"/>
    </dxf>
    <dxf>
      <border diagonalUp="0" diagonalDown="0">
        <left style="thick">
          <color rgb="FF000000"/>
        </left>
        <right style="thick">
          <color rgb="FF000000"/>
        </right>
        <top style="thick">
          <color rgb="FF000000"/>
        </top>
        <bottom style="thick">
          <color rgb="FF000000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fill>
        <patternFill patternType="solid">
          <fgColor rgb="FF000000"/>
          <bgColor rgb="FF99CCFF"/>
        </patternFill>
      </fill>
      <alignment horizontal="center" vertical="bottom" textRotation="0" wrapText="0" indent="0" relativeIndent="0" justifyLastLine="0" shrinkToFit="0" mergeCell="0" readingOrder="0"/>
    </dxf>
    <dxf>
      <border>
        <bottom style="medium">
          <color rgb="FF000000"/>
        </bottom>
      </border>
    </dxf>
    <dxf>
      <font>
        <b/>
        <i/>
        <strike val="0"/>
        <condense val="0"/>
        <extend val="0"/>
        <outline val="0"/>
        <shadow val="0"/>
        <u val="none"/>
        <vertAlign val="baseline"/>
        <sz val="12"/>
        <color auto="1"/>
        <name val="Arial"/>
        <scheme val="none"/>
      </font>
      <fill>
        <patternFill patternType="solid">
          <fgColor indexed="64"/>
          <bgColor rgb="FFFFFF99"/>
        </patternFill>
      </fill>
      <alignment horizontal="center" vertical="center" textRotation="0" wrapText="1" indent="0" relativeIndent="255" justifyLastLine="0" shrinkToFit="0" mergeCell="0" readingOrder="0"/>
      <border diagonalUp="0" diagonalDown="0">
        <left/>
        <right/>
        <top/>
        <bottom/>
      </border>
    </dxf>
    <dxf>
      <fill>
        <patternFill>
          <bgColor rgb="FF00CC66"/>
        </patternFill>
      </fill>
    </dxf>
    <dxf>
      <fill>
        <patternFill>
          <bgColor rgb="FF00CC66"/>
        </patternFill>
      </fill>
    </dxf>
    <dxf>
      <fill>
        <patternFill>
          <bgColor rgb="FF00CC66"/>
        </patternFill>
      </fill>
    </dxf>
    <dxf>
      <fill>
        <patternFill>
          <bgColor rgb="FF00CC66"/>
        </patternFill>
      </fill>
    </dxf>
    <dxf>
      <fill>
        <patternFill>
          <bgColor rgb="FF00CC66"/>
        </patternFill>
      </fill>
    </dxf>
    <dxf>
      <fill>
        <patternFill>
          <bgColor rgb="FF00CC66"/>
        </patternFill>
      </fill>
    </dxf>
    <dxf>
      <fill>
        <patternFill>
          <bgColor rgb="FF00CC66"/>
        </patternFill>
      </fill>
    </dxf>
    <dxf>
      <fill>
        <patternFill>
          <bgColor rgb="FF00CC66"/>
        </patternFill>
      </fill>
    </dxf>
    <dxf>
      <fill>
        <patternFill>
          <bgColor rgb="FF00CC66"/>
        </patternFill>
      </fill>
    </dxf>
    <dxf>
      <fill>
        <patternFill>
          <bgColor rgb="FF00CC66"/>
        </patternFill>
      </fill>
    </dxf>
    <dxf>
      <fill>
        <patternFill>
          <bgColor rgb="FF00CC66"/>
        </patternFill>
      </fill>
    </dxf>
    <dxf>
      <fill>
        <patternFill>
          <bgColor rgb="FF00CC66"/>
        </patternFill>
      </fill>
    </dxf>
    <dxf>
      <fill>
        <patternFill>
          <bgColor theme="8" tint="0.59996337778862885"/>
        </patternFill>
      </fill>
    </dxf>
    <dxf>
      <fill>
        <patternFill>
          <bgColor theme="5"/>
        </patternFill>
      </fill>
    </dxf>
    <dxf>
      <fill>
        <patternFill>
          <bgColor rgb="FF00CC66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fill>
        <patternFill patternType="solid">
          <fgColor indexed="64"/>
          <bgColor indexed="44"/>
        </patternFill>
      </fill>
      <alignment horizontal="center" vertical="bottom" textRotation="0" wrapText="0" indent="0" relativeIndent="0" justifyLastLine="0" shrinkToFit="0" mergeCell="0" readingOrder="0"/>
    </dxf>
    <dxf>
      <border diagonalUp="0" diagonalDown="0">
        <left style="thick">
          <color rgb="FF000000"/>
        </left>
        <right style="thick">
          <color rgb="FF000000"/>
        </right>
        <top style="thick">
          <color rgb="FF000000"/>
        </top>
        <bottom style="thick">
          <color rgb="FF000000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fill>
        <patternFill patternType="solid">
          <fgColor rgb="FF000000"/>
          <bgColor rgb="FF99CCFF"/>
        </patternFill>
      </fill>
      <alignment horizontal="center" vertical="bottom" textRotation="0" wrapText="0" indent="0" relativeIndent="0" justifyLastLine="0" shrinkToFit="0" mergeCell="0" readingOrder="0"/>
    </dxf>
    <dxf>
      <border>
        <bottom style="medium">
          <color rgb="FF000000"/>
        </bottom>
      </border>
    </dxf>
    <dxf>
      <font>
        <b/>
        <i/>
        <strike val="0"/>
        <condense val="0"/>
        <extend val="0"/>
        <outline val="0"/>
        <shadow val="0"/>
        <u val="none"/>
        <vertAlign val="baseline"/>
        <sz val="12"/>
        <color auto="1"/>
        <name val="Arial"/>
        <scheme val="none"/>
      </font>
      <fill>
        <patternFill patternType="solid">
          <fgColor indexed="64"/>
          <bgColor rgb="FFFFFF99"/>
        </patternFill>
      </fill>
      <alignment horizontal="center" vertical="center" textRotation="0" wrapText="1" indent="0" relativeIndent="255" justifyLastLine="0" shrinkToFit="0" mergeCell="0" readingOrder="0"/>
      <border diagonalUp="0" diagonalDown="0">
        <left/>
        <right/>
        <top/>
        <bottom/>
      </border>
    </dxf>
    <dxf>
      <fill>
        <patternFill>
          <bgColor rgb="FF00CC66"/>
        </patternFill>
      </fill>
    </dxf>
    <dxf>
      <fill>
        <patternFill>
          <bgColor rgb="FF00CC66"/>
        </patternFill>
      </fill>
    </dxf>
    <dxf>
      <fill>
        <patternFill>
          <bgColor rgb="FF00CC66"/>
        </patternFill>
      </fill>
    </dxf>
    <dxf>
      <fill>
        <patternFill>
          <bgColor rgb="FF00CC66"/>
        </patternFill>
      </fill>
    </dxf>
    <dxf>
      <fill>
        <patternFill>
          <bgColor rgb="FF00CC66"/>
        </patternFill>
      </fill>
    </dxf>
    <dxf>
      <fill>
        <patternFill>
          <bgColor rgb="FF00CC66"/>
        </patternFill>
      </fill>
    </dxf>
    <dxf>
      <fill>
        <patternFill>
          <bgColor rgb="FF00CC66"/>
        </patternFill>
      </fill>
    </dxf>
    <dxf>
      <fill>
        <patternFill>
          <bgColor rgb="FF00CC66"/>
        </patternFill>
      </fill>
    </dxf>
    <dxf>
      <fill>
        <patternFill>
          <bgColor rgb="FF00CC66"/>
        </patternFill>
      </fill>
    </dxf>
    <dxf>
      <fill>
        <patternFill>
          <bgColor rgb="FF00CC66"/>
        </patternFill>
      </fill>
    </dxf>
    <dxf>
      <fill>
        <patternFill>
          <bgColor rgb="FF00CC66"/>
        </patternFill>
      </fill>
    </dxf>
    <dxf>
      <fill>
        <patternFill>
          <bgColor rgb="FF00CC66"/>
        </patternFill>
      </fill>
    </dxf>
    <dxf>
      <fill>
        <patternFill>
          <bgColor theme="8" tint="0.59996337778862885"/>
        </patternFill>
      </fill>
    </dxf>
    <dxf>
      <fill>
        <patternFill>
          <bgColor theme="5"/>
        </patternFill>
      </fill>
    </dxf>
    <dxf>
      <fill>
        <patternFill>
          <bgColor rgb="FF00CC66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fill>
        <patternFill patternType="solid">
          <fgColor indexed="64"/>
          <bgColor indexed="44"/>
        </patternFill>
      </fill>
      <alignment horizontal="center" vertical="bottom" textRotation="0" wrapText="0" indent="0" relativeIndent="0" justifyLastLine="0" shrinkToFit="0" mergeCell="0" readingOrder="0"/>
    </dxf>
    <dxf>
      <border diagonalUp="0" diagonalDown="0">
        <left style="thick">
          <color rgb="FF000000"/>
        </left>
        <right style="thick">
          <color rgb="FF000000"/>
        </right>
        <top style="thick">
          <color rgb="FF000000"/>
        </top>
        <bottom style="thick">
          <color rgb="FF000000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fill>
        <patternFill patternType="solid">
          <fgColor rgb="FF000000"/>
          <bgColor rgb="FF99CCFF"/>
        </patternFill>
      </fill>
      <alignment horizontal="center" vertical="bottom" textRotation="0" wrapText="0" indent="0" relativeIndent="0" justifyLastLine="0" shrinkToFit="0" mergeCell="0" readingOrder="0"/>
    </dxf>
    <dxf>
      <border>
        <bottom style="medium">
          <color rgb="FF000000"/>
        </bottom>
      </border>
    </dxf>
    <dxf>
      <font>
        <b/>
        <i/>
        <strike val="0"/>
        <condense val="0"/>
        <extend val="0"/>
        <outline val="0"/>
        <shadow val="0"/>
        <u val="none"/>
        <vertAlign val="baseline"/>
        <sz val="12"/>
        <color auto="1"/>
        <name val="Arial"/>
        <scheme val="none"/>
      </font>
      <fill>
        <patternFill patternType="solid">
          <fgColor indexed="64"/>
          <bgColor rgb="FFFFFF99"/>
        </patternFill>
      </fill>
      <alignment horizontal="center" vertical="center" textRotation="0" wrapText="1" indent="0" relativeIndent="255" justifyLastLine="0" shrinkToFit="0" mergeCell="0" readingOrder="0"/>
      <border diagonalUp="0" diagonalDown="0">
        <left/>
        <right/>
        <top/>
        <bottom/>
      </border>
    </dxf>
    <dxf>
      <fill>
        <patternFill>
          <bgColor rgb="FF00CC66"/>
        </patternFill>
      </fill>
    </dxf>
    <dxf>
      <fill>
        <patternFill>
          <bgColor rgb="FF00CC66"/>
        </patternFill>
      </fill>
    </dxf>
    <dxf>
      <fill>
        <patternFill>
          <bgColor rgb="FF00CC66"/>
        </patternFill>
      </fill>
    </dxf>
    <dxf>
      <fill>
        <patternFill>
          <bgColor rgb="FF00CC66"/>
        </patternFill>
      </fill>
    </dxf>
    <dxf>
      <fill>
        <patternFill>
          <bgColor rgb="FF00CC66"/>
        </patternFill>
      </fill>
    </dxf>
    <dxf>
      <fill>
        <patternFill>
          <bgColor rgb="FF00CC66"/>
        </patternFill>
      </fill>
    </dxf>
    <dxf>
      <fill>
        <patternFill>
          <bgColor rgb="FF00CC66"/>
        </patternFill>
      </fill>
    </dxf>
    <dxf>
      <fill>
        <patternFill>
          <bgColor rgb="FF00CC66"/>
        </patternFill>
      </fill>
    </dxf>
    <dxf>
      <fill>
        <patternFill>
          <bgColor rgb="FF00CC66"/>
        </patternFill>
      </fill>
    </dxf>
    <dxf>
      <fill>
        <patternFill>
          <bgColor rgb="FF00CC66"/>
        </patternFill>
      </fill>
    </dxf>
    <dxf>
      <fill>
        <patternFill>
          <bgColor rgb="FF00CC66"/>
        </patternFill>
      </fill>
    </dxf>
    <dxf>
      <fill>
        <patternFill>
          <bgColor rgb="FF00CC66"/>
        </patternFill>
      </fill>
    </dxf>
    <dxf>
      <fill>
        <patternFill>
          <bgColor theme="8" tint="0.59996337778862885"/>
        </patternFill>
      </fill>
    </dxf>
    <dxf>
      <fill>
        <patternFill>
          <bgColor theme="5"/>
        </patternFill>
      </fill>
    </dxf>
    <dxf>
      <fill>
        <patternFill>
          <bgColor rgb="FF00CC66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fill>
        <patternFill patternType="solid">
          <fgColor indexed="64"/>
          <bgColor theme="8" tint="0.59999389629810485"/>
        </patternFill>
      </fill>
      <alignment horizontal="center" vertical="bottom" textRotation="0" wrapText="0" indent="0" relativeIndent="0" justifyLastLine="0" shrinkToFit="0" mergeCell="0" readingOrder="0"/>
      <border diagonalUp="0" diagonalDown="0">
        <left/>
        <right/>
        <top/>
        <bottom style="thin">
          <color indexed="64"/>
        </bottom>
      </border>
      <protection locked="0" hidden="0"/>
    </dxf>
    <dxf>
      <border diagonalUp="0" diagonalDown="0">
        <left style="thick">
          <color indexed="64"/>
        </left>
        <right style="thick">
          <color indexed="64"/>
        </right>
        <top style="thick">
          <color indexed="64"/>
        </top>
        <bottom style="thick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fill>
        <patternFill patternType="solid">
          <fgColor indexed="64"/>
          <bgColor theme="8" tint="0.59999389629810485"/>
        </patternFill>
      </fill>
      <alignment horizontal="center" vertical="bottom" textRotation="0" wrapText="0" indent="0" relativeIndent="0" justifyLastLine="0" shrinkToFit="0" mergeCell="0" readingOrder="0"/>
      <protection locked="0" hidden="0"/>
    </dxf>
    <dxf>
      <border outline="0">
        <bottom style="medium">
          <color indexed="64"/>
        </bottom>
      </border>
    </dxf>
    <dxf>
      <font>
        <b/>
        <i/>
        <strike val="0"/>
        <condense val="0"/>
        <extend val="0"/>
        <outline val="0"/>
        <shadow val="0"/>
        <u val="none"/>
        <vertAlign val="baseline"/>
        <sz val="12"/>
        <color auto="1"/>
        <name val="Arial"/>
        <scheme val="none"/>
      </font>
      <fill>
        <patternFill patternType="solid">
          <fgColor indexed="64"/>
          <bgColor rgb="FFFFFF99"/>
        </patternFill>
      </fill>
      <alignment horizontal="center" vertical="center" textRotation="0" wrapText="1" indent="0" relativeIndent="0" justifyLastLine="0" shrinkToFit="0" mergeCell="0" readingOrder="0"/>
    </dxf>
    <dxf>
      <fill>
        <patternFill>
          <bgColor rgb="FF00CC66"/>
        </patternFill>
      </fill>
    </dxf>
    <dxf>
      <fill>
        <patternFill>
          <bgColor rgb="FF00CC66"/>
        </patternFill>
      </fill>
    </dxf>
    <dxf>
      <fill>
        <patternFill>
          <bgColor rgb="FF00CC66"/>
        </patternFill>
      </fill>
    </dxf>
    <dxf>
      <fill>
        <patternFill>
          <bgColor rgb="FF00CC66"/>
        </patternFill>
      </fill>
    </dxf>
    <dxf>
      <fill>
        <patternFill>
          <bgColor rgb="FF00CC66"/>
        </patternFill>
      </fill>
    </dxf>
    <dxf>
      <fill>
        <patternFill>
          <bgColor rgb="FF00CC66"/>
        </patternFill>
      </fill>
    </dxf>
    <dxf>
      <fill>
        <patternFill>
          <bgColor rgb="FF00CC66"/>
        </patternFill>
      </fill>
    </dxf>
    <dxf>
      <fill>
        <patternFill>
          <bgColor rgb="FF00CC66"/>
        </patternFill>
      </fill>
    </dxf>
    <dxf>
      <fill>
        <patternFill>
          <bgColor rgb="FF00CC66"/>
        </patternFill>
      </fill>
    </dxf>
    <dxf>
      <fill>
        <patternFill>
          <bgColor rgb="FF00CC66"/>
        </patternFill>
      </fill>
    </dxf>
    <dxf>
      <fill>
        <patternFill>
          <bgColor rgb="FF00CC66"/>
        </patternFill>
      </fill>
    </dxf>
    <dxf>
      <fill>
        <patternFill>
          <bgColor rgb="FF00CC66"/>
        </patternFill>
      </fill>
    </dxf>
    <dxf>
      <fill>
        <patternFill>
          <bgColor theme="8" tint="0.59996337778862885"/>
        </patternFill>
      </fill>
    </dxf>
    <dxf>
      <fill>
        <patternFill>
          <bgColor theme="5"/>
        </patternFill>
      </fill>
    </dxf>
    <dxf>
      <fill>
        <patternFill>
          <bgColor rgb="FF00CC66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fill>
        <patternFill patternType="solid">
          <fgColor indexed="64"/>
          <bgColor indexed="44"/>
        </patternFill>
      </fill>
      <alignment horizontal="center" vertical="bottom" textRotation="0" wrapText="0" indent="0" relativeIndent="0" justifyLastLine="0" shrinkToFit="0" mergeCell="0" readingOrder="0"/>
    </dxf>
    <dxf>
      <border diagonalUp="0" diagonalDown="0">
        <left style="thick">
          <color rgb="FF000000"/>
        </left>
        <right style="thick">
          <color rgb="FF000000"/>
        </right>
        <top style="thick">
          <color rgb="FF000000"/>
        </top>
        <bottom style="thick">
          <color rgb="FF000000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fill>
        <patternFill patternType="solid">
          <fgColor rgb="FF000000"/>
          <bgColor rgb="FF99CCFF"/>
        </patternFill>
      </fill>
      <alignment horizontal="center" vertical="bottom" textRotation="0" wrapText="0" indent="0" relativeIndent="0" justifyLastLine="0" shrinkToFit="0" mergeCell="0" readingOrder="0"/>
    </dxf>
    <dxf>
      <border>
        <bottom style="medium">
          <color rgb="FF000000"/>
        </bottom>
      </border>
    </dxf>
    <dxf>
      <font>
        <b/>
        <i/>
        <strike val="0"/>
        <condense val="0"/>
        <extend val="0"/>
        <outline val="0"/>
        <shadow val="0"/>
        <u val="none"/>
        <vertAlign val="baseline"/>
        <sz val="12"/>
        <color auto="1"/>
        <name val="Arial"/>
        <scheme val="none"/>
      </font>
      <fill>
        <patternFill patternType="solid">
          <fgColor indexed="64"/>
          <bgColor rgb="FFFFFF99"/>
        </patternFill>
      </fill>
      <alignment horizontal="center" vertical="center" textRotation="0" wrapText="1" indent="0" relativeIndent="255" justifyLastLine="0" shrinkToFit="0" mergeCell="0" readingOrder="0"/>
      <border diagonalUp="0" diagonalDown="0">
        <left/>
        <right/>
        <top/>
        <bottom/>
      </border>
    </dxf>
    <dxf>
      <fill>
        <patternFill>
          <bgColor rgb="FF00CC66"/>
        </patternFill>
      </fill>
    </dxf>
    <dxf>
      <fill>
        <patternFill>
          <bgColor rgb="FF00CC66"/>
        </patternFill>
      </fill>
    </dxf>
    <dxf>
      <fill>
        <patternFill>
          <bgColor rgb="FF00CC66"/>
        </patternFill>
      </fill>
    </dxf>
    <dxf>
      <fill>
        <patternFill>
          <bgColor rgb="FF00CC66"/>
        </patternFill>
      </fill>
    </dxf>
    <dxf>
      <fill>
        <patternFill>
          <bgColor rgb="FF00CC66"/>
        </patternFill>
      </fill>
    </dxf>
    <dxf>
      <fill>
        <patternFill>
          <bgColor rgb="FF00CC66"/>
        </patternFill>
      </fill>
    </dxf>
    <dxf>
      <fill>
        <patternFill>
          <bgColor rgb="FF00CC66"/>
        </patternFill>
      </fill>
    </dxf>
    <dxf>
      <fill>
        <patternFill>
          <bgColor rgb="FF00CC66"/>
        </patternFill>
      </fill>
    </dxf>
    <dxf>
      <fill>
        <patternFill>
          <bgColor rgb="FF00CC66"/>
        </patternFill>
      </fill>
    </dxf>
    <dxf>
      <fill>
        <patternFill>
          <bgColor rgb="FF00CC66"/>
        </patternFill>
      </fill>
    </dxf>
    <dxf>
      <fill>
        <patternFill>
          <bgColor rgb="FF00CC66"/>
        </patternFill>
      </fill>
    </dxf>
    <dxf>
      <fill>
        <patternFill>
          <bgColor rgb="FF00CC66"/>
        </patternFill>
      </fill>
    </dxf>
    <dxf>
      <fill>
        <patternFill>
          <bgColor theme="8" tint="0.59996337778862885"/>
        </patternFill>
      </fill>
    </dxf>
    <dxf>
      <fill>
        <patternFill>
          <bgColor theme="5"/>
        </patternFill>
      </fill>
    </dxf>
    <dxf>
      <fill>
        <patternFill>
          <bgColor rgb="FF00CC66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fill>
        <patternFill patternType="solid">
          <fgColor indexed="64"/>
          <bgColor indexed="44"/>
        </patternFill>
      </fill>
      <alignment horizontal="center" vertical="bottom" textRotation="0" wrapText="0" indent="0" relativeIndent="0" justifyLastLine="0" shrinkToFit="0" mergeCell="0" readingOrder="0"/>
    </dxf>
    <dxf>
      <border diagonalUp="0" diagonalDown="0">
        <left style="thick">
          <color rgb="FF000000"/>
        </left>
        <right style="thick">
          <color rgb="FF000000"/>
        </right>
        <top style="thick">
          <color rgb="FF000000"/>
        </top>
        <bottom style="thick">
          <color rgb="FF000000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fill>
        <patternFill patternType="solid">
          <fgColor rgb="FF000000"/>
          <bgColor rgb="FF99CCFF"/>
        </patternFill>
      </fill>
      <alignment horizontal="center" vertical="bottom" textRotation="0" wrapText="0" indent="0" relativeIndent="0" justifyLastLine="0" shrinkToFit="0" mergeCell="0" readingOrder="0"/>
    </dxf>
    <dxf>
      <border>
        <bottom style="medium">
          <color rgb="FF000000"/>
        </bottom>
      </border>
    </dxf>
    <dxf>
      <font>
        <b/>
        <i/>
        <strike val="0"/>
        <condense val="0"/>
        <extend val="0"/>
        <outline val="0"/>
        <shadow val="0"/>
        <u val="none"/>
        <vertAlign val="baseline"/>
        <sz val="12"/>
        <color auto="1"/>
        <name val="Arial"/>
        <scheme val="none"/>
      </font>
      <fill>
        <patternFill patternType="solid">
          <fgColor indexed="64"/>
          <bgColor rgb="FFFFFF99"/>
        </patternFill>
      </fill>
      <alignment horizontal="center" vertical="center" textRotation="0" wrapText="1" indent="0" relativeIndent="255" justifyLastLine="0" shrinkToFit="0" mergeCell="0" readingOrder="0"/>
      <border diagonalUp="0" diagonalDown="0">
        <left/>
        <right/>
        <top/>
        <bottom/>
      </border>
    </dxf>
    <dxf>
      <fill>
        <patternFill>
          <bgColor rgb="FF00CC66"/>
        </patternFill>
      </fill>
    </dxf>
    <dxf>
      <fill>
        <patternFill>
          <bgColor rgb="FF00CC66"/>
        </patternFill>
      </fill>
    </dxf>
    <dxf>
      <fill>
        <patternFill>
          <bgColor rgb="FF00CC66"/>
        </patternFill>
      </fill>
    </dxf>
    <dxf>
      <fill>
        <patternFill>
          <bgColor rgb="FF00CC66"/>
        </patternFill>
      </fill>
    </dxf>
    <dxf>
      <fill>
        <patternFill>
          <bgColor rgb="FF00CC66"/>
        </patternFill>
      </fill>
    </dxf>
    <dxf>
      <fill>
        <patternFill>
          <bgColor rgb="FF00CC66"/>
        </patternFill>
      </fill>
    </dxf>
    <dxf>
      <fill>
        <patternFill>
          <bgColor rgb="FF00CC66"/>
        </patternFill>
      </fill>
    </dxf>
    <dxf>
      <fill>
        <patternFill>
          <bgColor rgb="FF00CC66"/>
        </patternFill>
      </fill>
    </dxf>
    <dxf>
      <fill>
        <patternFill>
          <bgColor rgb="FF00CC66"/>
        </patternFill>
      </fill>
    </dxf>
    <dxf>
      <fill>
        <patternFill>
          <bgColor rgb="FF00CC66"/>
        </patternFill>
      </fill>
    </dxf>
    <dxf>
      <fill>
        <patternFill>
          <bgColor rgb="FF00CC66"/>
        </patternFill>
      </fill>
    </dxf>
    <dxf>
      <fill>
        <patternFill>
          <bgColor rgb="FF00CC66"/>
        </patternFill>
      </fill>
    </dxf>
    <dxf>
      <fill>
        <patternFill>
          <bgColor theme="8" tint="0.59996337778862885"/>
        </patternFill>
      </fill>
    </dxf>
    <dxf>
      <fill>
        <patternFill>
          <bgColor theme="5"/>
        </patternFill>
      </fill>
    </dxf>
    <dxf>
      <fill>
        <patternFill>
          <bgColor rgb="FF00CC66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fill>
        <patternFill patternType="solid">
          <fgColor indexed="64"/>
          <bgColor indexed="44"/>
        </patternFill>
      </fill>
      <alignment horizontal="center" vertical="bottom" textRotation="0" wrapText="0" indent="0" relativeIndent="0" justifyLastLine="0" shrinkToFit="0" mergeCell="0" readingOrder="0"/>
    </dxf>
    <dxf>
      <border diagonalUp="0" diagonalDown="0">
        <left style="thick">
          <color rgb="FF000000"/>
        </left>
        <right style="thick">
          <color rgb="FF000000"/>
        </right>
        <top style="thick">
          <color rgb="FF000000"/>
        </top>
        <bottom style="thick">
          <color rgb="FF000000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fill>
        <patternFill patternType="solid">
          <fgColor rgb="FF000000"/>
          <bgColor rgb="FF99CCFF"/>
        </patternFill>
      </fill>
      <alignment horizontal="center" vertical="bottom" textRotation="0" wrapText="0" indent="0" relativeIndent="0" justifyLastLine="0" shrinkToFit="0" mergeCell="0" readingOrder="0"/>
    </dxf>
    <dxf>
      <border>
        <bottom style="medium">
          <color rgb="FF000000"/>
        </bottom>
      </border>
    </dxf>
    <dxf>
      <font>
        <b/>
        <i/>
        <strike val="0"/>
        <condense val="0"/>
        <extend val="0"/>
        <outline val="0"/>
        <shadow val="0"/>
        <u val="none"/>
        <vertAlign val="baseline"/>
        <sz val="12"/>
        <color auto="1"/>
        <name val="Arial"/>
        <scheme val="none"/>
      </font>
      <fill>
        <patternFill patternType="solid">
          <fgColor indexed="64"/>
          <bgColor rgb="FFFFFF99"/>
        </patternFill>
      </fill>
      <alignment horizontal="center" vertical="center" textRotation="0" wrapText="1" indent="0" relativeIndent="255" justifyLastLine="0" shrinkToFit="0" mergeCell="0" readingOrder="0"/>
      <border diagonalUp="0" diagonalDown="0">
        <left/>
        <right/>
        <top/>
        <bottom/>
      </border>
    </dxf>
    <dxf>
      <fill>
        <patternFill>
          <bgColor rgb="FF00CC66"/>
        </patternFill>
      </fill>
    </dxf>
    <dxf>
      <fill>
        <patternFill>
          <bgColor rgb="FF00CC66"/>
        </patternFill>
      </fill>
    </dxf>
    <dxf>
      <fill>
        <patternFill>
          <bgColor rgb="FF00CC66"/>
        </patternFill>
      </fill>
    </dxf>
    <dxf>
      <fill>
        <patternFill>
          <bgColor rgb="FF00CC66"/>
        </patternFill>
      </fill>
    </dxf>
    <dxf>
      <fill>
        <patternFill>
          <bgColor rgb="FF00CC66"/>
        </patternFill>
      </fill>
    </dxf>
    <dxf>
      <fill>
        <patternFill>
          <bgColor rgb="FF00CC66"/>
        </patternFill>
      </fill>
    </dxf>
    <dxf>
      <fill>
        <patternFill>
          <bgColor rgb="FF00CC66"/>
        </patternFill>
      </fill>
    </dxf>
    <dxf>
      <fill>
        <patternFill>
          <bgColor rgb="FF00CC66"/>
        </patternFill>
      </fill>
    </dxf>
    <dxf>
      <fill>
        <patternFill>
          <bgColor rgb="FF00CC66"/>
        </patternFill>
      </fill>
    </dxf>
    <dxf>
      <fill>
        <patternFill>
          <bgColor rgb="FF00CC66"/>
        </patternFill>
      </fill>
    </dxf>
    <dxf>
      <fill>
        <patternFill>
          <bgColor rgb="FF00CC66"/>
        </patternFill>
      </fill>
    </dxf>
    <dxf>
      <fill>
        <patternFill>
          <bgColor rgb="FF00CC66"/>
        </patternFill>
      </fill>
    </dxf>
    <dxf>
      <fill>
        <patternFill>
          <bgColor theme="8" tint="0.59996337778862885"/>
        </patternFill>
      </fill>
    </dxf>
    <dxf>
      <fill>
        <patternFill>
          <bgColor theme="5"/>
        </patternFill>
      </fill>
    </dxf>
    <dxf>
      <fill>
        <patternFill>
          <bgColor rgb="FF00CC66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fill>
        <patternFill patternType="solid">
          <fgColor indexed="64"/>
          <bgColor indexed="44"/>
        </patternFill>
      </fill>
      <alignment horizontal="center" vertical="bottom" textRotation="0" wrapText="0" indent="0" relativeIndent="0" justifyLastLine="0" shrinkToFit="0" mergeCell="0" readingOrder="0"/>
    </dxf>
    <dxf>
      <border diagonalUp="0" diagonalDown="0">
        <left style="thick">
          <color rgb="FF000000"/>
        </left>
        <right style="thick">
          <color rgb="FF000000"/>
        </right>
        <top style="thick">
          <color rgb="FF000000"/>
        </top>
        <bottom style="thick">
          <color rgb="FF000000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fill>
        <patternFill patternType="solid">
          <fgColor rgb="FF000000"/>
          <bgColor rgb="FF99CCFF"/>
        </patternFill>
      </fill>
      <alignment horizontal="center" vertical="bottom" textRotation="0" wrapText="0" indent="0" relativeIndent="0" justifyLastLine="0" shrinkToFit="0" mergeCell="0" readingOrder="0"/>
    </dxf>
    <dxf>
      <border>
        <bottom style="medium">
          <color rgb="FF000000"/>
        </bottom>
      </border>
    </dxf>
    <dxf>
      <font>
        <b/>
        <i/>
        <strike val="0"/>
        <condense val="0"/>
        <extend val="0"/>
        <outline val="0"/>
        <shadow val="0"/>
        <u val="none"/>
        <vertAlign val="baseline"/>
        <sz val="12"/>
        <color auto="1"/>
        <name val="Arial"/>
        <scheme val="none"/>
      </font>
      <fill>
        <patternFill patternType="solid">
          <fgColor indexed="64"/>
          <bgColor rgb="FFFFFF99"/>
        </patternFill>
      </fill>
      <alignment horizontal="center" vertical="center" textRotation="0" wrapText="1" indent="0" relativeIndent="255" justifyLastLine="0" shrinkToFit="0" mergeCell="0" readingOrder="0"/>
      <border diagonalUp="0" diagonalDown="0">
        <left/>
        <right/>
        <top/>
        <bottom/>
      </border>
    </dxf>
    <dxf>
      <fill>
        <patternFill>
          <bgColor rgb="FF00CC66"/>
        </patternFill>
      </fill>
    </dxf>
    <dxf>
      <fill>
        <patternFill>
          <bgColor rgb="FF00CC66"/>
        </patternFill>
      </fill>
    </dxf>
    <dxf>
      <fill>
        <patternFill>
          <bgColor rgb="FF00CC66"/>
        </patternFill>
      </fill>
    </dxf>
    <dxf>
      <fill>
        <patternFill>
          <bgColor rgb="FF00CC66"/>
        </patternFill>
      </fill>
    </dxf>
    <dxf>
      <fill>
        <patternFill>
          <bgColor rgb="FF00CC66"/>
        </patternFill>
      </fill>
    </dxf>
    <dxf>
      <fill>
        <patternFill>
          <bgColor rgb="FF00CC66"/>
        </patternFill>
      </fill>
    </dxf>
    <dxf>
      <fill>
        <patternFill>
          <bgColor rgb="FF00CC66"/>
        </patternFill>
      </fill>
    </dxf>
    <dxf>
      <fill>
        <patternFill>
          <bgColor rgb="FF00CC66"/>
        </patternFill>
      </fill>
    </dxf>
    <dxf>
      <fill>
        <patternFill>
          <bgColor rgb="FF00CC66"/>
        </patternFill>
      </fill>
    </dxf>
    <dxf>
      <fill>
        <patternFill>
          <bgColor rgb="FF00CC66"/>
        </patternFill>
      </fill>
    </dxf>
    <dxf>
      <fill>
        <patternFill>
          <bgColor rgb="FF00CC66"/>
        </patternFill>
      </fill>
    </dxf>
    <dxf>
      <fill>
        <patternFill>
          <bgColor rgb="FF00CC66"/>
        </patternFill>
      </fill>
    </dxf>
    <dxf>
      <fill>
        <patternFill>
          <bgColor theme="8" tint="0.59996337778862885"/>
        </patternFill>
      </fill>
    </dxf>
    <dxf>
      <fill>
        <patternFill>
          <bgColor theme="5"/>
        </patternFill>
      </fill>
    </dxf>
    <dxf>
      <fill>
        <patternFill>
          <bgColor rgb="FF00CC66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fill>
        <patternFill patternType="solid">
          <fgColor indexed="64"/>
          <bgColor indexed="44"/>
        </patternFill>
      </fill>
      <alignment horizontal="center" vertical="bottom" textRotation="0" wrapText="0" indent="0" relativeIndent="0" justifyLastLine="0" shrinkToFit="0" mergeCell="0" readingOrder="0"/>
    </dxf>
    <dxf>
      <border diagonalUp="0" diagonalDown="0">
        <left style="thick">
          <color rgb="FF000000"/>
        </left>
        <right style="thick">
          <color rgb="FF000000"/>
        </right>
        <top style="thick">
          <color rgb="FF000000"/>
        </top>
        <bottom style="thick">
          <color rgb="FF000000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fill>
        <patternFill patternType="solid">
          <fgColor rgb="FF000000"/>
          <bgColor rgb="FF99CCFF"/>
        </patternFill>
      </fill>
      <alignment horizontal="center" vertical="bottom" textRotation="0" wrapText="0" indent="0" relativeIndent="0" justifyLastLine="0" shrinkToFit="0" mergeCell="0" readingOrder="0"/>
    </dxf>
    <dxf>
      <border>
        <bottom style="medium">
          <color rgb="FF000000"/>
        </bottom>
      </border>
    </dxf>
    <dxf>
      <font>
        <b/>
        <i/>
        <strike val="0"/>
        <condense val="0"/>
        <extend val="0"/>
        <outline val="0"/>
        <shadow val="0"/>
        <u val="none"/>
        <vertAlign val="baseline"/>
        <sz val="12"/>
        <color auto="1"/>
        <name val="Arial"/>
        <scheme val="none"/>
      </font>
      <fill>
        <patternFill patternType="solid">
          <fgColor indexed="64"/>
          <bgColor rgb="FFFFFF99"/>
        </patternFill>
      </fill>
      <alignment horizontal="center" vertical="center" textRotation="0" wrapText="1" indent="0" relativeIndent="255" justifyLastLine="0" shrinkToFit="0" mergeCell="0" readingOrder="0"/>
      <border diagonalUp="0" diagonalDown="0">
        <left/>
        <right/>
        <top/>
        <bottom/>
      </border>
    </dxf>
    <dxf>
      <fill>
        <patternFill>
          <bgColor rgb="FF00CC66"/>
        </patternFill>
      </fill>
    </dxf>
    <dxf>
      <fill>
        <patternFill>
          <bgColor rgb="FF00CC66"/>
        </patternFill>
      </fill>
    </dxf>
    <dxf>
      <fill>
        <patternFill>
          <bgColor rgb="FF00CC66"/>
        </patternFill>
      </fill>
    </dxf>
    <dxf>
      <fill>
        <patternFill>
          <bgColor rgb="FF00CC66"/>
        </patternFill>
      </fill>
    </dxf>
    <dxf>
      <fill>
        <patternFill>
          <bgColor rgb="FF00CC66"/>
        </patternFill>
      </fill>
    </dxf>
    <dxf>
      <fill>
        <patternFill>
          <bgColor rgb="FF00CC66"/>
        </patternFill>
      </fill>
    </dxf>
    <dxf>
      <fill>
        <patternFill>
          <bgColor rgb="FF00CC66"/>
        </patternFill>
      </fill>
    </dxf>
    <dxf>
      <fill>
        <patternFill>
          <bgColor rgb="FF00CC66"/>
        </patternFill>
      </fill>
    </dxf>
    <dxf>
      <fill>
        <patternFill>
          <bgColor rgb="FF00CC66"/>
        </patternFill>
      </fill>
    </dxf>
    <dxf>
      <fill>
        <patternFill>
          <bgColor rgb="FF00CC66"/>
        </patternFill>
      </fill>
    </dxf>
    <dxf>
      <fill>
        <patternFill>
          <bgColor rgb="FF00CC66"/>
        </patternFill>
      </fill>
    </dxf>
    <dxf>
      <fill>
        <patternFill>
          <bgColor rgb="FF00CC66"/>
        </patternFill>
      </fill>
    </dxf>
    <dxf>
      <fill>
        <patternFill>
          <bgColor theme="8" tint="0.59996337778862885"/>
        </patternFill>
      </fill>
    </dxf>
    <dxf>
      <fill>
        <patternFill>
          <bgColor theme="5"/>
        </patternFill>
      </fill>
    </dxf>
    <dxf>
      <fill>
        <patternFill>
          <bgColor rgb="FF00CC66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fill>
        <patternFill patternType="solid">
          <fgColor indexed="64"/>
          <bgColor indexed="44"/>
        </patternFill>
      </fill>
      <alignment horizontal="center" vertical="bottom" textRotation="0" wrapText="0" indent="0" relativeIndent="0" justifyLastLine="0" shrinkToFit="0" mergeCell="0" readingOrder="0"/>
    </dxf>
    <dxf>
      <border diagonalUp="0" diagonalDown="0">
        <left style="thick">
          <color rgb="FF000000"/>
        </left>
        <right style="thick">
          <color rgb="FF000000"/>
        </right>
        <top style="thick">
          <color rgb="FF000000"/>
        </top>
        <bottom style="thick">
          <color rgb="FF000000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fill>
        <patternFill patternType="solid">
          <fgColor rgb="FF000000"/>
          <bgColor rgb="FF99CCFF"/>
        </patternFill>
      </fill>
      <alignment horizontal="center" vertical="bottom" textRotation="0" wrapText="0" indent="0" relativeIndent="0" justifyLastLine="0" shrinkToFit="0" mergeCell="0" readingOrder="0"/>
    </dxf>
    <dxf>
      <border>
        <bottom style="medium">
          <color rgb="FF000000"/>
        </bottom>
      </border>
    </dxf>
    <dxf>
      <font>
        <b/>
        <i/>
        <strike val="0"/>
        <condense val="0"/>
        <extend val="0"/>
        <outline val="0"/>
        <shadow val="0"/>
        <u val="none"/>
        <vertAlign val="baseline"/>
        <sz val="12"/>
        <color auto="1"/>
        <name val="Arial"/>
        <scheme val="none"/>
      </font>
      <fill>
        <patternFill patternType="solid">
          <fgColor indexed="64"/>
          <bgColor rgb="FFFFFF99"/>
        </patternFill>
      </fill>
      <alignment horizontal="center" vertical="center" textRotation="0" wrapText="1" indent="0" relativeIndent="255" justifyLastLine="0" shrinkToFit="0" mergeCell="0" readingOrder="0"/>
      <border diagonalUp="0" diagonalDown="0">
        <left/>
        <right/>
        <top/>
        <bottom/>
      </border>
    </dxf>
    <dxf>
      <fill>
        <patternFill>
          <bgColor rgb="FF00CC66"/>
        </patternFill>
      </fill>
    </dxf>
    <dxf>
      <fill>
        <patternFill>
          <bgColor rgb="FF00CC66"/>
        </patternFill>
      </fill>
    </dxf>
    <dxf>
      <fill>
        <patternFill>
          <bgColor rgb="FF00CC66"/>
        </patternFill>
      </fill>
    </dxf>
    <dxf>
      <fill>
        <patternFill>
          <bgColor rgb="FF00CC66"/>
        </patternFill>
      </fill>
    </dxf>
    <dxf>
      <fill>
        <patternFill>
          <bgColor rgb="FF00CC66"/>
        </patternFill>
      </fill>
    </dxf>
    <dxf>
      <fill>
        <patternFill>
          <bgColor rgb="FF00CC66"/>
        </patternFill>
      </fill>
    </dxf>
    <dxf>
      <fill>
        <patternFill>
          <bgColor rgb="FF00CC66"/>
        </patternFill>
      </fill>
    </dxf>
    <dxf>
      <fill>
        <patternFill>
          <bgColor rgb="FF00CC66"/>
        </patternFill>
      </fill>
    </dxf>
    <dxf>
      <fill>
        <patternFill>
          <bgColor rgb="FF00CC66"/>
        </patternFill>
      </fill>
    </dxf>
    <dxf>
      <fill>
        <patternFill>
          <bgColor rgb="FF00CC66"/>
        </patternFill>
      </fill>
    </dxf>
    <dxf>
      <fill>
        <patternFill>
          <bgColor rgb="FF00CC66"/>
        </patternFill>
      </fill>
    </dxf>
    <dxf>
      <fill>
        <patternFill>
          <bgColor rgb="FF00CC66"/>
        </patternFill>
      </fill>
    </dxf>
    <dxf>
      <fill>
        <patternFill>
          <bgColor theme="8" tint="0.59996337778862885"/>
        </patternFill>
      </fill>
    </dxf>
    <dxf>
      <fill>
        <patternFill>
          <bgColor theme="5"/>
        </patternFill>
      </fill>
    </dxf>
    <dxf>
      <fill>
        <patternFill>
          <bgColor rgb="FF00CC66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fill>
        <patternFill patternType="solid">
          <fgColor indexed="64"/>
          <bgColor indexed="44"/>
        </patternFill>
      </fill>
      <alignment horizontal="center" vertical="bottom" textRotation="0" wrapText="0" indent="0" relativeIndent="0" justifyLastLine="0" shrinkToFit="0" mergeCell="0" readingOrder="0"/>
    </dxf>
    <dxf>
      <border diagonalUp="0" diagonalDown="0">
        <left style="thick">
          <color rgb="FF000000"/>
        </left>
        <right style="thick">
          <color rgb="FF000000"/>
        </right>
        <top style="thick">
          <color rgb="FF000000"/>
        </top>
        <bottom style="thick">
          <color rgb="FF000000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fill>
        <patternFill patternType="solid">
          <fgColor rgb="FF000000"/>
          <bgColor rgb="FF99CCFF"/>
        </patternFill>
      </fill>
      <alignment horizontal="center" vertical="bottom" textRotation="0" wrapText="0" indent="0" relativeIndent="0" justifyLastLine="0" shrinkToFit="0" mergeCell="0" readingOrder="0"/>
    </dxf>
    <dxf>
      <border>
        <bottom style="medium">
          <color rgb="FF000000"/>
        </bottom>
      </border>
    </dxf>
    <dxf>
      <font>
        <b/>
        <i/>
        <strike val="0"/>
        <condense val="0"/>
        <extend val="0"/>
        <outline val="0"/>
        <shadow val="0"/>
        <u val="none"/>
        <vertAlign val="baseline"/>
        <sz val="12"/>
        <color auto="1"/>
        <name val="Arial"/>
        <scheme val="none"/>
      </font>
      <fill>
        <patternFill patternType="solid">
          <fgColor indexed="64"/>
          <bgColor rgb="FFFFFF99"/>
        </patternFill>
      </fill>
      <alignment horizontal="center" vertical="center" textRotation="0" wrapText="1" indent="0" relativeIndent="255" justifyLastLine="0" shrinkToFit="0" mergeCell="0" readingOrder="0"/>
      <border diagonalUp="0" diagonalDown="0">
        <left/>
        <right/>
        <top/>
        <bottom/>
      </border>
    </dxf>
    <dxf>
      <fill>
        <patternFill>
          <bgColor rgb="FF00CC66"/>
        </patternFill>
      </fill>
    </dxf>
    <dxf>
      <fill>
        <patternFill>
          <bgColor rgb="FF00CC66"/>
        </patternFill>
      </fill>
    </dxf>
    <dxf>
      <fill>
        <patternFill>
          <bgColor rgb="FF00CC66"/>
        </patternFill>
      </fill>
    </dxf>
    <dxf>
      <fill>
        <patternFill>
          <bgColor rgb="FF00CC66"/>
        </patternFill>
      </fill>
    </dxf>
    <dxf>
      <fill>
        <patternFill>
          <bgColor rgb="FF00CC66"/>
        </patternFill>
      </fill>
    </dxf>
    <dxf>
      <fill>
        <patternFill>
          <bgColor rgb="FF00CC66"/>
        </patternFill>
      </fill>
    </dxf>
    <dxf>
      <fill>
        <patternFill>
          <bgColor rgb="FF00CC66"/>
        </patternFill>
      </fill>
    </dxf>
    <dxf>
      <fill>
        <patternFill>
          <bgColor rgb="FF00CC66"/>
        </patternFill>
      </fill>
    </dxf>
    <dxf>
      <fill>
        <patternFill>
          <bgColor rgb="FF00CC66"/>
        </patternFill>
      </fill>
    </dxf>
    <dxf>
      <fill>
        <patternFill>
          <bgColor rgb="FF00CC66"/>
        </patternFill>
      </fill>
    </dxf>
    <dxf>
      <fill>
        <patternFill>
          <bgColor rgb="FF00CC66"/>
        </patternFill>
      </fill>
    </dxf>
    <dxf>
      <fill>
        <patternFill>
          <bgColor rgb="FF00CC66"/>
        </patternFill>
      </fill>
    </dxf>
    <dxf>
      <fill>
        <patternFill>
          <bgColor theme="8" tint="0.59996337778862885"/>
        </patternFill>
      </fill>
    </dxf>
    <dxf>
      <fill>
        <patternFill>
          <bgColor theme="5"/>
        </patternFill>
      </fill>
    </dxf>
    <dxf>
      <fill>
        <patternFill>
          <bgColor rgb="FF00CC66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fill>
        <patternFill patternType="solid">
          <fgColor indexed="64"/>
          <bgColor indexed="44"/>
        </patternFill>
      </fill>
      <alignment horizontal="center" vertical="bottom" textRotation="0" wrapText="0" indent="0" relativeIndent="0" justifyLastLine="0" shrinkToFit="0" mergeCell="0" readingOrder="0"/>
    </dxf>
    <dxf>
      <border diagonalUp="0" diagonalDown="0">
        <left style="thick">
          <color indexed="64"/>
        </left>
        <right style="thick">
          <color indexed="64"/>
        </right>
        <top style="thick">
          <color indexed="64"/>
        </top>
        <bottom style="thick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fill>
        <patternFill patternType="solid">
          <fgColor indexed="64"/>
          <bgColor indexed="44"/>
        </patternFill>
      </fill>
      <alignment horizontal="center" vertical="bottom" textRotation="0" wrapText="0" indent="0" relativeIndent="0" justifyLastLine="0" shrinkToFit="0" mergeCell="0" readingOrder="0"/>
    </dxf>
    <dxf>
      <border>
        <bottom style="medium">
          <color indexed="64"/>
        </bottom>
      </border>
    </dxf>
    <dxf>
      <font>
        <b/>
        <i/>
        <strike val="0"/>
        <condense val="0"/>
        <extend val="0"/>
        <outline val="0"/>
        <shadow val="0"/>
        <u val="none"/>
        <vertAlign val="baseline"/>
        <sz val="12"/>
        <color auto="1"/>
        <name val="Arial"/>
        <scheme val="none"/>
      </font>
      <fill>
        <patternFill patternType="solid">
          <fgColor indexed="64"/>
          <bgColor rgb="FFFFFF99"/>
        </patternFill>
      </fill>
      <alignment horizontal="center" vertical="center" textRotation="0" wrapText="1" indent="0" relativeIndent="255" justifyLastLine="0" shrinkToFit="0" mergeCell="0" readingOrder="0"/>
      <border diagonalUp="0" diagonalDown="0">
        <left/>
        <right/>
        <top/>
        <bottom/>
      </border>
    </dxf>
    <dxf>
      <fill>
        <patternFill>
          <bgColor rgb="FF00CC66"/>
        </patternFill>
      </fill>
    </dxf>
    <dxf>
      <fill>
        <patternFill>
          <bgColor rgb="FF00CC66"/>
        </patternFill>
      </fill>
    </dxf>
    <dxf>
      <fill>
        <patternFill>
          <bgColor rgb="FF00CC66"/>
        </patternFill>
      </fill>
    </dxf>
    <dxf>
      <fill>
        <patternFill>
          <bgColor rgb="FF00CC66"/>
        </patternFill>
      </fill>
    </dxf>
    <dxf>
      <fill>
        <patternFill>
          <bgColor rgb="FF00CC66"/>
        </patternFill>
      </fill>
    </dxf>
    <dxf>
      <fill>
        <patternFill>
          <bgColor rgb="FF00CC66"/>
        </patternFill>
      </fill>
    </dxf>
    <dxf>
      <fill>
        <patternFill>
          <bgColor rgb="FF00CC66"/>
        </patternFill>
      </fill>
    </dxf>
    <dxf>
      <fill>
        <patternFill>
          <bgColor rgb="FF00CC66"/>
        </patternFill>
      </fill>
    </dxf>
    <dxf>
      <fill>
        <patternFill>
          <bgColor rgb="FF00CC66"/>
        </patternFill>
      </fill>
    </dxf>
    <dxf>
      <fill>
        <patternFill>
          <bgColor rgb="FF00CC66"/>
        </patternFill>
      </fill>
    </dxf>
    <dxf>
      <fill>
        <patternFill>
          <bgColor rgb="FF00CC66"/>
        </patternFill>
      </fill>
    </dxf>
    <dxf>
      <fill>
        <patternFill>
          <bgColor rgb="FF00CC66"/>
        </patternFill>
      </fill>
    </dxf>
    <dxf>
      <fill>
        <patternFill>
          <bgColor theme="8" tint="0.59996337778862885"/>
        </patternFill>
      </fill>
    </dxf>
    <dxf>
      <fill>
        <patternFill>
          <bgColor theme="5"/>
        </patternFill>
      </fill>
    </dxf>
    <dxf>
      <fill>
        <patternFill>
          <bgColor rgb="FF00CC66"/>
        </patternFill>
      </fill>
    </dxf>
    <dxf>
      <fill>
        <patternFill>
          <bgColor rgb="FF00CC66"/>
        </patternFill>
      </fill>
    </dxf>
    <dxf>
      <fill>
        <patternFill>
          <bgColor theme="5"/>
        </patternFill>
      </fill>
    </dxf>
    <dxf>
      <fill>
        <patternFill>
          <bgColor rgb="FF00CC66"/>
        </patternFill>
      </fill>
    </dxf>
    <dxf>
      <fill>
        <patternFill>
          <bgColor theme="5"/>
        </patternFill>
      </fill>
    </dxf>
    <dxf>
      <fill>
        <patternFill>
          <bgColor rgb="FF00CC66"/>
        </patternFill>
      </fill>
    </dxf>
    <dxf>
      <fill>
        <patternFill>
          <bgColor theme="5"/>
        </patternFill>
      </fill>
    </dxf>
    <dxf>
      <fill>
        <patternFill>
          <bgColor rgb="FF00CC66"/>
        </patternFill>
      </fill>
    </dxf>
    <dxf>
      <fill>
        <patternFill>
          <bgColor theme="5"/>
        </patternFill>
      </fill>
    </dxf>
    <dxf>
      <fill>
        <patternFill>
          <bgColor rgb="FF00CC66"/>
        </patternFill>
      </fill>
    </dxf>
    <dxf>
      <fill>
        <patternFill>
          <bgColor theme="5"/>
        </patternFill>
      </fill>
    </dxf>
    <dxf>
      <fill>
        <patternFill>
          <bgColor rgb="FF00CC66"/>
        </patternFill>
      </fill>
    </dxf>
    <dxf>
      <fill>
        <patternFill>
          <bgColor theme="5"/>
        </patternFill>
      </fill>
    </dxf>
    <dxf>
      <fill>
        <patternFill>
          <bgColor rgb="FF00CC66"/>
        </patternFill>
      </fill>
    </dxf>
    <dxf>
      <fill>
        <patternFill>
          <bgColor theme="5"/>
        </patternFill>
      </fill>
    </dxf>
    <dxf>
      <fill>
        <patternFill>
          <bgColor rgb="FF00CC66"/>
        </patternFill>
      </fill>
    </dxf>
    <dxf>
      <fill>
        <patternFill>
          <bgColor theme="5"/>
        </patternFill>
      </fill>
    </dxf>
    <dxf>
      <fill>
        <patternFill>
          <bgColor rgb="FF00CC66"/>
        </patternFill>
      </fill>
    </dxf>
    <dxf>
      <fill>
        <patternFill>
          <bgColor theme="5"/>
        </patternFill>
      </fill>
    </dxf>
    <dxf>
      <fill>
        <patternFill>
          <bgColor rgb="FF00CC66"/>
        </patternFill>
      </fill>
    </dxf>
    <dxf>
      <fill>
        <patternFill>
          <bgColor theme="5"/>
        </patternFill>
      </fill>
    </dxf>
    <dxf>
      <fill>
        <patternFill>
          <bgColor rgb="FF00CC66"/>
        </patternFill>
      </fill>
    </dxf>
    <dxf>
      <fill>
        <patternFill>
          <bgColor theme="5"/>
        </patternFill>
      </fill>
    </dxf>
    <dxf>
      <fill>
        <patternFill>
          <bgColor rgb="FF00CC66"/>
        </patternFill>
      </fill>
    </dxf>
    <dxf>
      <fill>
        <patternFill>
          <bgColor theme="5"/>
        </patternFill>
      </fill>
    </dxf>
    <dxf>
      <fill>
        <patternFill>
          <bgColor rgb="FF00CC66"/>
        </patternFill>
      </fill>
    </dxf>
    <dxf>
      <fill>
        <patternFill>
          <bgColor theme="5"/>
        </patternFill>
      </fill>
    </dxf>
    <dxf>
      <fill>
        <patternFill>
          <bgColor rgb="FF00CC66"/>
        </patternFill>
      </fill>
    </dxf>
    <dxf>
      <fill>
        <patternFill>
          <bgColor theme="5"/>
        </patternFill>
      </fill>
    </dxf>
    <dxf>
      <fill>
        <patternFill>
          <bgColor rgb="FF00CC66"/>
        </patternFill>
      </fill>
    </dxf>
    <dxf>
      <fill>
        <patternFill>
          <bgColor theme="5"/>
        </patternFill>
      </fill>
    </dxf>
    <dxf>
      <fill>
        <patternFill>
          <bgColor rgb="FF00CC66"/>
        </patternFill>
      </fill>
    </dxf>
    <dxf>
      <fill>
        <patternFill>
          <bgColor theme="5"/>
        </patternFill>
      </fill>
    </dxf>
    <dxf>
      <fill>
        <patternFill>
          <bgColor rgb="FF00CC66"/>
        </patternFill>
      </fill>
    </dxf>
    <dxf>
      <fill>
        <patternFill>
          <bgColor theme="5"/>
        </patternFill>
      </fill>
    </dxf>
    <dxf>
      <fill>
        <patternFill>
          <bgColor rgb="FF00CC66"/>
        </patternFill>
      </fill>
    </dxf>
    <dxf>
      <fill>
        <patternFill>
          <bgColor theme="5"/>
        </patternFill>
      </fill>
    </dxf>
    <dxf>
      <fill>
        <patternFill>
          <bgColor rgb="FF00CC66"/>
        </patternFill>
      </fill>
    </dxf>
    <dxf>
      <fill>
        <patternFill>
          <bgColor theme="5"/>
        </patternFill>
      </fill>
    </dxf>
    <dxf>
      <fill>
        <patternFill>
          <bgColor rgb="FF00CC66"/>
        </patternFill>
      </fill>
    </dxf>
    <dxf>
      <fill>
        <patternFill>
          <bgColor theme="5"/>
        </patternFill>
      </fill>
    </dxf>
    <dxf>
      <fill>
        <patternFill>
          <bgColor rgb="FF00CC66"/>
        </patternFill>
      </fill>
    </dxf>
    <dxf>
      <fill>
        <patternFill>
          <bgColor theme="5"/>
        </patternFill>
      </fill>
    </dxf>
    <dxf>
      <fill>
        <patternFill>
          <bgColor rgb="FF00CC66"/>
        </patternFill>
      </fill>
    </dxf>
    <dxf>
      <fill>
        <patternFill>
          <bgColor theme="5"/>
        </patternFill>
      </fill>
    </dxf>
    <dxf>
      <fill>
        <patternFill>
          <bgColor rgb="FF00CC66"/>
        </patternFill>
      </fill>
    </dxf>
    <dxf>
      <fill>
        <patternFill>
          <bgColor theme="5"/>
        </patternFill>
      </fill>
    </dxf>
    <dxf>
      <fill>
        <patternFill>
          <bgColor rgb="FF00CC66"/>
        </patternFill>
      </fill>
    </dxf>
    <dxf>
      <fill>
        <patternFill>
          <bgColor theme="5"/>
        </patternFill>
      </fill>
    </dxf>
    <dxf>
      <fill>
        <patternFill>
          <bgColor rgb="FF00CC66"/>
        </patternFill>
      </fill>
    </dxf>
    <dxf>
      <fill>
        <patternFill>
          <bgColor theme="5"/>
        </patternFill>
      </fill>
    </dxf>
    <dxf>
      <fill>
        <patternFill>
          <bgColor rgb="FF00CC66"/>
        </patternFill>
      </fill>
    </dxf>
    <dxf>
      <fill>
        <patternFill>
          <bgColor theme="5"/>
        </patternFill>
      </fill>
    </dxf>
    <dxf>
      <fill>
        <patternFill>
          <bgColor rgb="FF00CC66"/>
        </patternFill>
      </fill>
    </dxf>
    <dxf>
      <fill>
        <patternFill>
          <bgColor theme="5"/>
        </patternFill>
      </fill>
    </dxf>
    <dxf>
      <fill>
        <patternFill>
          <bgColor rgb="FF00CC66"/>
        </patternFill>
      </fill>
    </dxf>
    <dxf>
      <fill>
        <patternFill>
          <bgColor theme="5"/>
        </patternFill>
      </fill>
    </dxf>
    <dxf>
      <fill>
        <patternFill>
          <bgColor rgb="FF00CC66"/>
        </patternFill>
      </fill>
    </dxf>
    <dxf>
      <fill>
        <patternFill>
          <bgColor theme="5"/>
        </patternFill>
      </fill>
    </dxf>
    <dxf>
      <fill>
        <patternFill>
          <bgColor rgb="FF00CC66"/>
        </patternFill>
      </fill>
    </dxf>
    <dxf>
      <fill>
        <patternFill>
          <bgColor theme="5"/>
        </patternFill>
      </fill>
    </dxf>
    <dxf>
      <fill>
        <patternFill>
          <bgColor rgb="FF00CC66"/>
        </patternFill>
      </fill>
    </dxf>
    <dxf>
      <fill>
        <patternFill>
          <bgColor theme="5"/>
        </patternFill>
      </fill>
    </dxf>
    <dxf>
      <fill>
        <patternFill>
          <bgColor rgb="FF00CC66"/>
        </patternFill>
      </fill>
    </dxf>
    <dxf>
      <fill>
        <patternFill>
          <bgColor theme="5"/>
        </patternFill>
      </fill>
    </dxf>
    <dxf>
      <fill>
        <patternFill>
          <bgColor rgb="FF00CC66"/>
        </patternFill>
      </fill>
    </dxf>
    <dxf>
      <fill>
        <patternFill>
          <bgColor rgb="FF00CC66"/>
        </patternFill>
      </fill>
    </dxf>
    <dxf>
      <fill>
        <patternFill>
          <bgColor theme="5"/>
        </patternFill>
      </fill>
    </dxf>
    <dxf>
      <fill>
        <patternFill>
          <bgColor rgb="FF00CC66"/>
        </patternFill>
      </fill>
    </dxf>
    <dxf>
      <fill>
        <patternFill>
          <bgColor theme="5"/>
        </patternFill>
      </fill>
    </dxf>
    <dxf>
      <fill>
        <patternFill>
          <bgColor rgb="FF00CC66"/>
        </patternFill>
      </fill>
    </dxf>
    <dxf>
      <fill>
        <patternFill>
          <bgColor theme="5"/>
        </patternFill>
      </fill>
    </dxf>
    <dxf>
      <fill>
        <patternFill>
          <bgColor rgb="FF00CC66"/>
        </patternFill>
      </fill>
    </dxf>
    <dxf>
      <fill>
        <patternFill>
          <bgColor theme="5"/>
        </patternFill>
      </fill>
    </dxf>
    <dxf>
      <fill>
        <patternFill>
          <bgColor rgb="FF00CC66"/>
        </patternFill>
      </fill>
    </dxf>
    <dxf>
      <fill>
        <patternFill>
          <bgColor theme="5"/>
        </patternFill>
      </fill>
    </dxf>
    <dxf>
      <fill>
        <patternFill>
          <bgColor rgb="FF00CC66"/>
        </patternFill>
      </fill>
    </dxf>
    <dxf>
      <fill>
        <patternFill>
          <bgColor theme="5"/>
        </patternFill>
      </fill>
    </dxf>
    <dxf>
      <fill>
        <patternFill>
          <bgColor rgb="FF00CC66"/>
        </patternFill>
      </fill>
    </dxf>
    <dxf>
      <fill>
        <patternFill>
          <bgColor theme="5"/>
        </patternFill>
      </fill>
    </dxf>
    <dxf>
      <fill>
        <patternFill>
          <bgColor rgb="FF00CC66"/>
        </patternFill>
      </fill>
    </dxf>
    <dxf>
      <fill>
        <patternFill>
          <bgColor theme="5"/>
        </patternFill>
      </fill>
    </dxf>
    <dxf>
      <fill>
        <patternFill>
          <bgColor rgb="FF00CC66"/>
        </patternFill>
      </fill>
    </dxf>
    <dxf>
      <fill>
        <patternFill>
          <bgColor theme="5"/>
        </patternFill>
      </fill>
    </dxf>
    <dxf>
      <fill>
        <patternFill>
          <bgColor rgb="FF00CC66"/>
        </patternFill>
      </fill>
    </dxf>
    <dxf>
      <fill>
        <patternFill>
          <bgColor theme="5"/>
        </patternFill>
      </fill>
    </dxf>
    <dxf>
      <fill>
        <patternFill>
          <bgColor rgb="FF00CC66"/>
        </patternFill>
      </fill>
    </dxf>
    <dxf>
      <fill>
        <patternFill>
          <bgColor theme="5"/>
        </patternFill>
      </fill>
    </dxf>
    <dxf>
      <fill>
        <patternFill>
          <bgColor rgb="FF00CC66"/>
        </patternFill>
      </fill>
    </dxf>
    <dxf>
      <fill>
        <patternFill>
          <bgColor theme="5"/>
        </patternFill>
      </fill>
    </dxf>
    <dxf>
      <fill>
        <patternFill>
          <bgColor rgb="FF00CC66"/>
        </patternFill>
      </fill>
    </dxf>
    <dxf>
      <fill>
        <patternFill>
          <bgColor theme="5"/>
        </patternFill>
      </fill>
    </dxf>
    <dxf>
      <fill>
        <patternFill>
          <bgColor rgb="FF00CC66"/>
        </patternFill>
      </fill>
    </dxf>
    <dxf>
      <fill>
        <patternFill>
          <bgColor theme="5"/>
        </patternFill>
      </fill>
    </dxf>
    <dxf>
      <fill>
        <patternFill>
          <bgColor rgb="FF00CC66"/>
        </patternFill>
      </fill>
    </dxf>
    <dxf>
      <fill>
        <patternFill>
          <bgColor theme="5"/>
        </patternFill>
      </fill>
    </dxf>
    <dxf>
      <fill>
        <patternFill>
          <bgColor rgb="FF00CC66"/>
        </patternFill>
      </fill>
    </dxf>
    <dxf>
      <fill>
        <patternFill>
          <bgColor theme="5"/>
        </patternFill>
      </fill>
    </dxf>
    <dxf>
      <fill>
        <patternFill>
          <bgColor rgb="FF00CC66"/>
        </patternFill>
      </fill>
    </dxf>
    <dxf>
      <fill>
        <patternFill>
          <bgColor theme="5"/>
        </patternFill>
      </fill>
    </dxf>
    <dxf>
      <fill>
        <patternFill>
          <bgColor rgb="FF00CC66"/>
        </patternFill>
      </fill>
    </dxf>
    <dxf>
      <fill>
        <patternFill>
          <bgColor theme="5"/>
        </patternFill>
      </fill>
    </dxf>
    <dxf>
      <fill>
        <patternFill>
          <bgColor rgb="FF00CC66"/>
        </patternFill>
      </fill>
    </dxf>
    <dxf>
      <fill>
        <patternFill>
          <bgColor theme="5"/>
        </patternFill>
      </fill>
    </dxf>
    <dxf>
      <fill>
        <patternFill>
          <bgColor rgb="FF00CC66"/>
        </patternFill>
      </fill>
    </dxf>
    <dxf>
      <fill>
        <patternFill>
          <bgColor theme="5"/>
        </patternFill>
      </fill>
    </dxf>
    <dxf>
      <fill>
        <patternFill>
          <bgColor rgb="FF00CC66"/>
        </patternFill>
      </fill>
    </dxf>
    <dxf>
      <fill>
        <patternFill>
          <bgColor theme="5"/>
        </patternFill>
      </fill>
    </dxf>
    <dxf>
      <fill>
        <patternFill>
          <bgColor rgb="FF00CC66"/>
        </patternFill>
      </fill>
    </dxf>
    <dxf>
      <fill>
        <patternFill>
          <bgColor theme="5"/>
        </patternFill>
      </fill>
    </dxf>
    <dxf>
      <fill>
        <patternFill>
          <bgColor rgb="FF00CC66"/>
        </patternFill>
      </fill>
    </dxf>
    <dxf>
      <fill>
        <patternFill>
          <bgColor theme="5"/>
        </patternFill>
      </fill>
    </dxf>
    <dxf>
      <fill>
        <patternFill>
          <bgColor rgb="FF00CC66"/>
        </patternFill>
      </fill>
    </dxf>
    <dxf>
      <fill>
        <patternFill>
          <bgColor rgb="FF00CC66"/>
        </patternFill>
      </fill>
    </dxf>
    <dxf>
      <fill>
        <patternFill>
          <bgColor rgb="FF00CC66"/>
        </patternFill>
      </fill>
    </dxf>
    <dxf>
      <fill>
        <patternFill>
          <bgColor rgb="FF00CC66"/>
        </patternFill>
      </fill>
    </dxf>
    <dxf>
      <fill>
        <patternFill>
          <bgColor rgb="FF00CC66"/>
        </patternFill>
      </fill>
    </dxf>
    <dxf>
      <fill>
        <patternFill>
          <bgColor rgb="FF00CC66"/>
        </patternFill>
      </fill>
    </dxf>
    <dxf>
      <fill>
        <patternFill>
          <bgColor rgb="FF00CC66"/>
        </patternFill>
      </fill>
    </dxf>
    <dxf>
      <fill>
        <patternFill>
          <bgColor rgb="FF00CC66"/>
        </patternFill>
      </fill>
    </dxf>
    <dxf>
      <fill>
        <patternFill>
          <bgColor rgb="FF00CC66"/>
        </patternFill>
      </fill>
    </dxf>
    <dxf>
      <fill>
        <patternFill>
          <bgColor rgb="FF00CC66"/>
        </patternFill>
      </fill>
    </dxf>
    <dxf>
      <fill>
        <patternFill>
          <bgColor rgb="FF00CC66"/>
        </patternFill>
      </fill>
    </dxf>
    <dxf>
      <fill>
        <patternFill>
          <bgColor rgb="FF00CC66"/>
        </patternFill>
      </fill>
    </dxf>
    <dxf>
      <fill>
        <patternFill>
          <bgColor rgb="FF00CC66"/>
        </patternFill>
      </fill>
    </dxf>
    <dxf>
      <fill>
        <patternFill>
          <bgColor rgb="FF00CC66"/>
        </patternFill>
      </fill>
    </dxf>
    <dxf>
      <fill>
        <patternFill>
          <bgColor rgb="FF00CC66"/>
        </patternFill>
      </fill>
    </dxf>
    <dxf>
      <fill>
        <patternFill>
          <bgColor theme="5"/>
        </patternFill>
      </fill>
    </dxf>
    <dxf>
      <fill>
        <patternFill>
          <bgColor rgb="FF00CC66"/>
        </patternFill>
      </fill>
    </dxf>
    <dxf>
      <fill>
        <patternFill>
          <bgColor theme="5"/>
        </patternFill>
      </fill>
    </dxf>
    <dxf>
      <fill>
        <patternFill>
          <bgColor rgb="FF00CC66"/>
        </patternFill>
      </fill>
    </dxf>
    <dxf>
      <fill>
        <patternFill>
          <bgColor theme="5"/>
        </patternFill>
      </fill>
    </dxf>
    <dxf>
      <fill>
        <patternFill>
          <bgColor rgb="FF00CC66"/>
        </patternFill>
      </fill>
    </dxf>
    <dxf>
      <fill>
        <patternFill>
          <bgColor rgb="FF00CC66"/>
        </patternFill>
      </fill>
    </dxf>
    <dxf>
      <fill>
        <patternFill>
          <bgColor rgb="FF00CC66"/>
        </patternFill>
      </fill>
    </dxf>
    <dxf>
      <fill>
        <patternFill>
          <bgColor rgb="FF00CC66"/>
        </patternFill>
      </fill>
    </dxf>
    <dxf>
      <fill>
        <patternFill>
          <bgColor rgb="FF00CC66"/>
        </patternFill>
      </fill>
    </dxf>
    <dxf>
      <fill>
        <patternFill>
          <bgColor rgb="FF00CC66"/>
        </patternFill>
      </fill>
    </dxf>
    <dxf>
      <fill>
        <patternFill>
          <bgColor rgb="FF00CC66"/>
        </patternFill>
      </fill>
    </dxf>
    <dxf>
      <fill>
        <patternFill>
          <bgColor rgb="FF00CC66"/>
        </patternFill>
      </fill>
    </dxf>
    <dxf>
      <fill>
        <patternFill>
          <bgColor rgb="FF00CC66"/>
        </patternFill>
      </fill>
    </dxf>
    <dxf>
      <fill>
        <patternFill>
          <bgColor rgb="FF00CC66"/>
        </patternFill>
      </fill>
    </dxf>
    <dxf>
      <fill>
        <patternFill>
          <bgColor rgb="FF00CC66"/>
        </patternFill>
      </fill>
    </dxf>
    <dxf>
      <fill>
        <patternFill>
          <bgColor rgb="FF00CC66"/>
        </patternFill>
      </fill>
    </dxf>
    <dxf>
      <fill>
        <patternFill>
          <bgColor rgb="FF00CC66"/>
        </patternFill>
      </fill>
    </dxf>
    <dxf>
      <fill>
        <patternFill>
          <bgColor rgb="FF00CC66"/>
        </patternFill>
      </fill>
    </dxf>
    <dxf>
      <fill>
        <patternFill>
          <bgColor rgb="FF00CC66"/>
        </patternFill>
      </fill>
    </dxf>
    <dxf>
      <fill>
        <patternFill>
          <bgColor rgb="FF00CC66"/>
        </patternFill>
      </fill>
    </dxf>
    <dxf>
      <fill>
        <patternFill>
          <bgColor theme="5"/>
        </patternFill>
      </fill>
    </dxf>
  </dxfs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C7C7C7"/>
    </indexedColors>
    <mruColors>
      <color rgb="FF00CC66"/>
    </mruColors>
  </colors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9" Type="http://schemas.openxmlformats.org/officeDocument/2006/relationships/worksheet" Target="worksheets/sheet39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34" Type="http://schemas.openxmlformats.org/officeDocument/2006/relationships/worksheet" Target="worksheets/sheet34.xml"/><Relationship Id="rId42" Type="http://schemas.openxmlformats.org/officeDocument/2006/relationships/worksheet" Target="worksheets/sheet42.xml"/><Relationship Id="rId47" Type="http://schemas.openxmlformats.org/officeDocument/2006/relationships/calcChain" Target="calcChain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worksheet" Target="worksheets/sheet33.xml"/><Relationship Id="rId38" Type="http://schemas.openxmlformats.org/officeDocument/2006/relationships/worksheet" Target="worksheets/sheet38.xml"/><Relationship Id="rId46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worksheet" Target="worksheets/sheet29.xml"/><Relationship Id="rId41" Type="http://schemas.openxmlformats.org/officeDocument/2006/relationships/worksheet" Target="worksheets/sheet4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worksheet" Target="worksheets/sheet32.xml"/><Relationship Id="rId37" Type="http://schemas.openxmlformats.org/officeDocument/2006/relationships/worksheet" Target="worksheets/sheet37.xml"/><Relationship Id="rId40" Type="http://schemas.openxmlformats.org/officeDocument/2006/relationships/worksheet" Target="worksheets/sheet40.xml"/><Relationship Id="rId45" Type="http://schemas.openxmlformats.org/officeDocument/2006/relationships/styles" Target="styles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36" Type="http://schemas.openxmlformats.org/officeDocument/2006/relationships/worksheet" Target="worksheets/sheet36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worksheet" Target="worksheets/sheet31.xml"/><Relationship Id="rId44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worksheet" Target="worksheets/sheet30.xml"/><Relationship Id="rId35" Type="http://schemas.openxmlformats.org/officeDocument/2006/relationships/worksheet" Target="worksheets/sheet35.xml"/><Relationship Id="rId43" Type="http://schemas.openxmlformats.org/officeDocument/2006/relationships/worksheet" Target="worksheets/sheet43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nl-BE"/>
  <c:style val="10"/>
  <c:chart>
    <c:autoTitleDeleted val="1"/>
    <c:view3D>
      <c:rotX val="30"/>
      <c:perspective val="30"/>
    </c:view3D>
    <c:plotArea>
      <c:layout>
        <c:manualLayout>
          <c:layoutTarget val="inner"/>
          <c:xMode val="edge"/>
          <c:yMode val="edge"/>
          <c:x val="8.0900524377128025E-2"/>
          <c:y val="9.3452718929780465E-2"/>
          <c:w val="0.84386066391382664"/>
          <c:h val="0.73458463689932862"/>
        </c:manualLayout>
      </c:layout>
      <c:pie3DChart>
        <c:varyColors val="1"/>
        <c:ser>
          <c:idx val="0"/>
          <c:order val="0"/>
          <c:tx>
            <c:strRef>
              <c:f>Result!$B$108</c:f>
              <c:strCache>
                <c:ptCount val="1"/>
                <c:pt idx="0">
                  <c:v>Overwinningen</c:v>
                </c:pt>
              </c:strCache>
            </c:strRef>
          </c:tx>
          <c:dLbls>
            <c:showVal val="1"/>
            <c:showCatName val="1"/>
            <c:showPercent val="1"/>
            <c:showLeaderLines val="1"/>
          </c:dLbls>
          <c:cat>
            <c:strRef>
              <c:f>Result!$C$2:$N$2</c:f>
              <c:strCache>
                <c:ptCount val="12"/>
                <c:pt idx="0">
                  <c:v>Tim</c:v>
                </c:pt>
                <c:pt idx="1">
                  <c:v>Grégory</c:v>
                </c:pt>
                <c:pt idx="2">
                  <c:v>Christophe</c:v>
                </c:pt>
                <c:pt idx="3">
                  <c:v>Ruben</c:v>
                </c:pt>
                <c:pt idx="4">
                  <c:v>Guillaume</c:v>
                </c:pt>
                <c:pt idx="5">
                  <c:v>Maarten</c:v>
                </c:pt>
                <c:pt idx="6">
                  <c:v>Dieter</c:v>
                </c:pt>
                <c:pt idx="7">
                  <c:v>Deborah</c:v>
                </c:pt>
                <c:pt idx="8">
                  <c:v>Lienkeuh</c:v>
                </c:pt>
                <c:pt idx="9">
                  <c:v>Pieter</c:v>
                </c:pt>
                <c:pt idx="10">
                  <c:v>Didier</c:v>
                </c:pt>
                <c:pt idx="11">
                  <c:v>Lien</c:v>
                </c:pt>
              </c:strCache>
            </c:strRef>
          </c:cat>
          <c:val>
            <c:numRef>
              <c:f>Result!$C$108:$N$108</c:f>
              <c:numCache>
                <c:formatCode>General</c:formatCode>
                <c:ptCount val="12"/>
                <c:pt idx="0">
                  <c:v>1</c:v>
                </c:pt>
                <c:pt idx="1">
                  <c:v>0</c:v>
                </c:pt>
                <c:pt idx="2">
                  <c:v>1</c:v>
                </c:pt>
                <c:pt idx="3">
                  <c:v>0</c:v>
                </c:pt>
                <c:pt idx="4">
                  <c:v>1</c:v>
                </c:pt>
                <c:pt idx="5">
                  <c:v>1</c:v>
                </c:pt>
                <c:pt idx="6">
                  <c:v>0</c:v>
                </c:pt>
                <c:pt idx="7">
                  <c:v>0</c:v>
                </c:pt>
                <c:pt idx="8">
                  <c:v>1</c:v>
                </c:pt>
                <c:pt idx="9">
                  <c:v>2</c:v>
                </c:pt>
                <c:pt idx="10">
                  <c:v>1</c:v>
                </c:pt>
                <c:pt idx="11">
                  <c:v>1</c:v>
                </c:pt>
              </c:numCache>
            </c:numRef>
          </c:val>
        </c:ser>
      </c:pie3DChart>
    </c:plotArea>
    <c:legend>
      <c:legendPos val="b"/>
      <c:layout/>
    </c:legend>
    <c:plotVisOnly val="1"/>
  </c:chart>
  <c:printSettings>
    <c:headerFooter/>
    <c:pageMargins b="0.750000000000004" l="0.70000000000000062" r="0.70000000000000062" t="0.750000000000004" header="0.30000000000000032" footer="0.30000000000000032"/>
    <c:pageSetup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nl-BE"/>
  <c:chart>
    <c:title/>
    <c:view3D>
      <c:rAngAx val="1"/>
    </c:view3D>
    <c:plotArea>
      <c:layout/>
      <c:bar3DChart>
        <c:barDir val="col"/>
        <c:grouping val="clustered"/>
        <c:ser>
          <c:idx val="0"/>
          <c:order val="0"/>
          <c:tx>
            <c:strRef>
              <c:f>Result!$C$75</c:f>
              <c:strCache>
                <c:ptCount val="1"/>
                <c:pt idx="0">
                  <c:v>Weekuitslag</c:v>
                </c:pt>
              </c:strCache>
            </c:strRef>
          </c:tx>
          <c:dLbls>
            <c:dLbl>
              <c:idx val="29"/>
              <c:showVal val="1"/>
              <c:showSerName val="1"/>
            </c:dLbl>
            <c:delete val="1"/>
          </c:dLbls>
          <c:cat>
            <c:strRef>
              <c:f>Result!$B$77:$B$106</c:f>
              <c:strCache>
                <c:ptCount val="30"/>
                <c:pt idx="0">
                  <c:v>Speeldag 01</c:v>
                </c:pt>
                <c:pt idx="1">
                  <c:v>Speeldag 02</c:v>
                </c:pt>
                <c:pt idx="2">
                  <c:v>Speeldag 03</c:v>
                </c:pt>
                <c:pt idx="3">
                  <c:v>Speeldag 04</c:v>
                </c:pt>
                <c:pt idx="4">
                  <c:v>Speeldag 05</c:v>
                </c:pt>
                <c:pt idx="5">
                  <c:v>Speeldag 06</c:v>
                </c:pt>
                <c:pt idx="6">
                  <c:v>Speeldag 07</c:v>
                </c:pt>
                <c:pt idx="7">
                  <c:v>Speeldag 08</c:v>
                </c:pt>
                <c:pt idx="8">
                  <c:v>Speeldag 09</c:v>
                </c:pt>
                <c:pt idx="9">
                  <c:v>Speeldag 10</c:v>
                </c:pt>
                <c:pt idx="10">
                  <c:v>Speeldag 11</c:v>
                </c:pt>
                <c:pt idx="11">
                  <c:v>Speeldag 12</c:v>
                </c:pt>
                <c:pt idx="12">
                  <c:v>Speeldag 13</c:v>
                </c:pt>
                <c:pt idx="13">
                  <c:v>Speeldag 14</c:v>
                </c:pt>
                <c:pt idx="14">
                  <c:v>Speeldag 15</c:v>
                </c:pt>
                <c:pt idx="15">
                  <c:v>Speeldag 16</c:v>
                </c:pt>
                <c:pt idx="16">
                  <c:v>Speeldag 17</c:v>
                </c:pt>
                <c:pt idx="17">
                  <c:v>Speeldag 18</c:v>
                </c:pt>
                <c:pt idx="18">
                  <c:v>Speeldag 19</c:v>
                </c:pt>
                <c:pt idx="19">
                  <c:v>Speeldag 20</c:v>
                </c:pt>
                <c:pt idx="20">
                  <c:v>Speeldag 21</c:v>
                </c:pt>
                <c:pt idx="21">
                  <c:v>Speeldag 22</c:v>
                </c:pt>
                <c:pt idx="22">
                  <c:v>Speeldag 23</c:v>
                </c:pt>
                <c:pt idx="23">
                  <c:v>Speeldag 24</c:v>
                </c:pt>
                <c:pt idx="24">
                  <c:v>Speeldag 25</c:v>
                </c:pt>
                <c:pt idx="25">
                  <c:v>Speeldag 26</c:v>
                </c:pt>
                <c:pt idx="26">
                  <c:v>Speeldag 27</c:v>
                </c:pt>
                <c:pt idx="27">
                  <c:v>Speeldag 28</c:v>
                </c:pt>
                <c:pt idx="28">
                  <c:v>Speeldag 29</c:v>
                </c:pt>
                <c:pt idx="29">
                  <c:v>Speeldag 30</c:v>
                </c:pt>
              </c:strCache>
            </c:strRef>
          </c:cat>
          <c:val>
            <c:numRef>
              <c:f>Result!$G$77:$G$106</c:f>
              <c:numCache>
                <c:formatCode>0.00</c:formatCode>
                <c:ptCount val="30"/>
                <c:pt idx="0">
                  <c:v>4.9000000000000004</c:v>
                </c:pt>
                <c:pt idx="1">
                  <c:v>11.070000000000002</c:v>
                </c:pt>
                <c:pt idx="2">
                  <c:v>6.07</c:v>
                </c:pt>
                <c:pt idx="3">
                  <c:v>6.95</c:v>
                </c:pt>
                <c:pt idx="4">
                  <c:v>3.2</c:v>
                </c:pt>
                <c:pt idx="5">
                  <c:v>8.35</c:v>
                </c:pt>
                <c:pt idx="6">
                  <c:v>9.49</c:v>
                </c:pt>
                <c:pt idx="7">
                  <c:v>5.35</c:v>
                </c:pt>
                <c:pt idx="8">
                  <c:v>3.5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</c:numCache>
            </c:numRef>
          </c:val>
        </c:ser>
        <c:shape val="box"/>
        <c:axId val="104961152"/>
        <c:axId val="104962688"/>
        <c:axId val="0"/>
      </c:bar3DChart>
      <c:catAx>
        <c:axId val="104961152"/>
        <c:scaling>
          <c:orientation val="minMax"/>
        </c:scaling>
        <c:axPos val="b"/>
        <c:majorTickMark val="none"/>
        <c:tickLblPos val="nextTo"/>
        <c:crossAx val="104962688"/>
        <c:crosses val="autoZero"/>
        <c:auto val="1"/>
        <c:lblAlgn val="ctr"/>
        <c:lblOffset val="100"/>
      </c:catAx>
      <c:valAx>
        <c:axId val="104962688"/>
        <c:scaling>
          <c:orientation val="minMax"/>
        </c:scaling>
        <c:axPos val="l"/>
        <c:majorGridlines/>
        <c:title>
          <c:tx>
            <c:rich>
              <a:bodyPr/>
              <a:lstStyle/>
              <a:p>
                <a:pPr>
                  <a:defRPr/>
                </a:pPr>
                <a:r>
                  <a:rPr lang="nl-BE"/>
                  <a:t>Behaalde units</a:t>
                </a:r>
              </a:p>
            </c:rich>
          </c:tx>
        </c:title>
        <c:numFmt formatCode="0.00" sourceLinked="1"/>
        <c:majorTickMark val="none"/>
        <c:tickLblPos val="nextTo"/>
        <c:crossAx val="104961152"/>
        <c:crosses val="autoZero"/>
        <c:crossBetween val="between"/>
      </c:valAx>
    </c:plotArea>
    <c:plotVisOnly val="1"/>
  </c:chart>
  <c:printSettings>
    <c:headerFooter/>
    <c:pageMargins b="0.75000000000000477" l="0.70000000000000062" r="0.70000000000000062" t="0.75000000000000477" header="0.30000000000000032" footer="0.30000000000000032"/>
    <c:pageSetup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nl-BE"/>
  <c:chart>
    <c:title/>
    <c:plotArea>
      <c:layout/>
      <c:lineChart>
        <c:grouping val="standard"/>
        <c:ser>
          <c:idx val="0"/>
          <c:order val="0"/>
          <c:tx>
            <c:strRef>
              <c:f>Result!$C$40</c:f>
              <c:strCache>
                <c:ptCount val="1"/>
                <c:pt idx="0">
                  <c:v>Plaats in de stand</c:v>
                </c:pt>
              </c:strCache>
            </c:strRef>
          </c:tx>
          <c:cat>
            <c:strRef>
              <c:f>Result!$B$42:$B$71</c:f>
              <c:strCache>
                <c:ptCount val="30"/>
                <c:pt idx="0">
                  <c:v>Speeldag 01</c:v>
                </c:pt>
                <c:pt idx="1">
                  <c:v>Speeldag 02</c:v>
                </c:pt>
                <c:pt idx="2">
                  <c:v>Speeldag 03</c:v>
                </c:pt>
                <c:pt idx="3">
                  <c:v>Speeldag 04</c:v>
                </c:pt>
                <c:pt idx="4">
                  <c:v>Speeldag 05</c:v>
                </c:pt>
                <c:pt idx="5">
                  <c:v>Speeldag 06</c:v>
                </c:pt>
                <c:pt idx="6">
                  <c:v>Speeldag 07</c:v>
                </c:pt>
                <c:pt idx="7">
                  <c:v>Speeldag 08</c:v>
                </c:pt>
                <c:pt idx="8">
                  <c:v>Speeldag 09</c:v>
                </c:pt>
                <c:pt idx="9">
                  <c:v>Speeldag 10</c:v>
                </c:pt>
                <c:pt idx="10">
                  <c:v>Speeldag 11</c:v>
                </c:pt>
                <c:pt idx="11">
                  <c:v>Speeldag 12</c:v>
                </c:pt>
                <c:pt idx="12">
                  <c:v>Speeldag 13</c:v>
                </c:pt>
                <c:pt idx="13">
                  <c:v>Speeldag 14</c:v>
                </c:pt>
                <c:pt idx="14">
                  <c:v>Speeldag 15</c:v>
                </c:pt>
                <c:pt idx="15">
                  <c:v>Speeldag 16</c:v>
                </c:pt>
                <c:pt idx="16">
                  <c:v>Speeldag 17</c:v>
                </c:pt>
                <c:pt idx="17">
                  <c:v>Speeldag 18</c:v>
                </c:pt>
                <c:pt idx="18">
                  <c:v>Speeldag 19</c:v>
                </c:pt>
                <c:pt idx="19">
                  <c:v>Speeldag 20</c:v>
                </c:pt>
                <c:pt idx="20">
                  <c:v>Speeldag 21</c:v>
                </c:pt>
                <c:pt idx="21">
                  <c:v>Speeldag 22</c:v>
                </c:pt>
                <c:pt idx="22">
                  <c:v>Speeldag 23</c:v>
                </c:pt>
                <c:pt idx="23">
                  <c:v>Speeldag 24</c:v>
                </c:pt>
                <c:pt idx="24">
                  <c:v>Speeldag 25</c:v>
                </c:pt>
                <c:pt idx="25">
                  <c:v>Speeldag 26</c:v>
                </c:pt>
                <c:pt idx="26">
                  <c:v>Speeldag 27</c:v>
                </c:pt>
                <c:pt idx="27">
                  <c:v>Speeldag 28</c:v>
                </c:pt>
                <c:pt idx="28">
                  <c:v>Speeldag 29</c:v>
                </c:pt>
                <c:pt idx="29">
                  <c:v>Speeldag 30</c:v>
                </c:pt>
              </c:strCache>
            </c:strRef>
          </c:cat>
          <c:val>
            <c:numRef>
              <c:f>Result!$G$42:$G$71</c:f>
              <c:numCache>
                <c:formatCode>General</c:formatCode>
                <c:ptCount val="30"/>
                <c:pt idx="0">
                  <c:v>7</c:v>
                </c:pt>
                <c:pt idx="1">
                  <c:v>3</c:v>
                </c:pt>
                <c:pt idx="2">
                  <c:v>4</c:v>
                </c:pt>
                <c:pt idx="3">
                  <c:v>6</c:v>
                </c:pt>
                <c:pt idx="4">
                  <c:v>9</c:v>
                </c:pt>
                <c:pt idx="5">
                  <c:v>6</c:v>
                </c:pt>
                <c:pt idx="6">
                  <c:v>5</c:v>
                </c:pt>
                <c:pt idx="7">
                  <c:v>7</c:v>
                </c:pt>
                <c:pt idx="8">
                  <c:v>9</c:v>
                </c:pt>
                <c:pt idx="9">
                  <c:v>11</c:v>
                </c:pt>
                <c:pt idx="10">
                  <c:v>#N/A</c:v>
                </c:pt>
                <c:pt idx="11">
                  <c:v>#N/A</c:v>
                </c:pt>
                <c:pt idx="12">
                  <c:v>#N/A</c:v>
                </c:pt>
                <c:pt idx="13">
                  <c:v>#N/A</c:v>
                </c:pt>
                <c:pt idx="14">
                  <c:v>#N/A</c:v>
                </c:pt>
                <c:pt idx="15">
                  <c:v>#N/A</c:v>
                </c:pt>
                <c:pt idx="16">
                  <c:v>#N/A</c:v>
                </c:pt>
                <c:pt idx="17">
                  <c:v>#N/A</c:v>
                </c:pt>
                <c:pt idx="18">
                  <c:v>#N/A</c:v>
                </c:pt>
                <c:pt idx="19">
                  <c:v>#N/A</c:v>
                </c:pt>
                <c:pt idx="20">
                  <c:v>#N/A</c:v>
                </c:pt>
                <c:pt idx="21">
                  <c:v>#N/A</c:v>
                </c:pt>
                <c:pt idx="22">
                  <c:v>#N/A</c:v>
                </c:pt>
                <c:pt idx="23">
                  <c:v>#N/A</c:v>
                </c:pt>
                <c:pt idx="24">
                  <c:v>#N/A</c:v>
                </c:pt>
                <c:pt idx="25">
                  <c:v>#N/A</c:v>
                </c:pt>
                <c:pt idx="26">
                  <c:v>#N/A</c:v>
                </c:pt>
                <c:pt idx="27">
                  <c:v>#N/A</c:v>
                </c:pt>
                <c:pt idx="28">
                  <c:v>#N/A</c:v>
                </c:pt>
                <c:pt idx="29">
                  <c:v>#N/A</c:v>
                </c:pt>
              </c:numCache>
            </c:numRef>
          </c:val>
        </c:ser>
        <c:marker val="1"/>
        <c:axId val="104982784"/>
        <c:axId val="105054208"/>
      </c:lineChart>
      <c:catAx>
        <c:axId val="104982784"/>
        <c:scaling>
          <c:orientation val="minMax"/>
        </c:scaling>
        <c:axPos val="b"/>
        <c:majorGridlines/>
        <c:majorTickMark val="none"/>
        <c:tickLblPos val="nextTo"/>
        <c:crossAx val="105054208"/>
        <c:crosses val="max"/>
        <c:auto val="1"/>
        <c:lblAlgn val="ctr"/>
        <c:lblOffset val="100"/>
      </c:catAx>
      <c:valAx>
        <c:axId val="105054208"/>
        <c:scaling>
          <c:orientation val="maxMin"/>
          <c:max val="12"/>
          <c:min val="1"/>
        </c:scaling>
        <c:axPos val="l"/>
        <c:majorGridlines/>
        <c:title>
          <c:tx>
            <c:rich>
              <a:bodyPr/>
              <a:lstStyle/>
              <a:p>
                <a:pPr>
                  <a:defRPr/>
                </a:pPr>
                <a:r>
                  <a:rPr lang="en-US"/>
                  <a:t>Plaats in de stand</a:t>
                </a:r>
              </a:p>
            </c:rich>
          </c:tx>
        </c:title>
        <c:numFmt formatCode="General" sourceLinked="1"/>
        <c:majorTickMark val="none"/>
        <c:tickLblPos val="nextTo"/>
        <c:crossAx val="104982784"/>
        <c:crosses val="autoZero"/>
        <c:crossBetween val="midCat"/>
        <c:majorUnit val="1"/>
      </c:valAx>
    </c:plotArea>
    <c:plotVisOnly val="1"/>
  </c:chart>
  <c:printSettings>
    <c:headerFooter/>
    <c:pageMargins b="0.75000000000000477" l="0.70000000000000062" r="0.70000000000000062" t="0.75000000000000477" header="0.30000000000000032" footer="0.30000000000000032"/>
    <c:pageSetup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nl-BE"/>
  <c:chart>
    <c:title/>
    <c:view3D>
      <c:rAngAx val="1"/>
    </c:view3D>
    <c:plotArea>
      <c:layout/>
      <c:bar3DChart>
        <c:barDir val="col"/>
        <c:grouping val="clustered"/>
        <c:ser>
          <c:idx val="0"/>
          <c:order val="0"/>
          <c:tx>
            <c:strRef>
              <c:f>Result!$C$75</c:f>
              <c:strCache>
                <c:ptCount val="1"/>
                <c:pt idx="0">
                  <c:v>Weekuitslag</c:v>
                </c:pt>
              </c:strCache>
            </c:strRef>
          </c:tx>
          <c:dLbls>
            <c:dLbl>
              <c:idx val="29"/>
              <c:showVal val="1"/>
              <c:showSerName val="1"/>
            </c:dLbl>
            <c:delete val="1"/>
          </c:dLbls>
          <c:cat>
            <c:strRef>
              <c:f>Result!$B$77:$B$106</c:f>
              <c:strCache>
                <c:ptCount val="30"/>
                <c:pt idx="0">
                  <c:v>Speeldag 01</c:v>
                </c:pt>
                <c:pt idx="1">
                  <c:v>Speeldag 02</c:v>
                </c:pt>
                <c:pt idx="2">
                  <c:v>Speeldag 03</c:v>
                </c:pt>
                <c:pt idx="3">
                  <c:v>Speeldag 04</c:v>
                </c:pt>
                <c:pt idx="4">
                  <c:v>Speeldag 05</c:v>
                </c:pt>
                <c:pt idx="5">
                  <c:v>Speeldag 06</c:v>
                </c:pt>
                <c:pt idx="6">
                  <c:v>Speeldag 07</c:v>
                </c:pt>
                <c:pt idx="7">
                  <c:v>Speeldag 08</c:v>
                </c:pt>
                <c:pt idx="8">
                  <c:v>Speeldag 09</c:v>
                </c:pt>
                <c:pt idx="9">
                  <c:v>Speeldag 10</c:v>
                </c:pt>
                <c:pt idx="10">
                  <c:v>Speeldag 11</c:v>
                </c:pt>
                <c:pt idx="11">
                  <c:v>Speeldag 12</c:v>
                </c:pt>
                <c:pt idx="12">
                  <c:v>Speeldag 13</c:v>
                </c:pt>
                <c:pt idx="13">
                  <c:v>Speeldag 14</c:v>
                </c:pt>
                <c:pt idx="14">
                  <c:v>Speeldag 15</c:v>
                </c:pt>
                <c:pt idx="15">
                  <c:v>Speeldag 16</c:v>
                </c:pt>
                <c:pt idx="16">
                  <c:v>Speeldag 17</c:v>
                </c:pt>
                <c:pt idx="17">
                  <c:v>Speeldag 18</c:v>
                </c:pt>
                <c:pt idx="18">
                  <c:v>Speeldag 19</c:v>
                </c:pt>
                <c:pt idx="19">
                  <c:v>Speeldag 20</c:v>
                </c:pt>
                <c:pt idx="20">
                  <c:v>Speeldag 21</c:v>
                </c:pt>
                <c:pt idx="21">
                  <c:v>Speeldag 22</c:v>
                </c:pt>
                <c:pt idx="22">
                  <c:v>Speeldag 23</c:v>
                </c:pt>
                <c:pt idx="23">
                  <c:v>Speeldag 24</c:v>
                </c:pt>
                <c:pt idx="24">
                  <c:v>Speeldag 25</c:v>
                </c:pt>
                <c:pt idx="25">
                  <c:v>Speeldag 26</c:v>
                </c:pt>
                <c:pt idx="26">
                  <c:v>Speeldag 27</c:v>
                </c:pt>
                <c:pt idx="27">
                  <c:v>Speeldag 28</c:v>
                </c:pt>
                <c:pt idx="28">
                  <c:v>Speeldag 29</c:v>
                </c:pt>
                <c:pt idx="29">
                  <c:v>Speeldag 30</c:v>
                </c:pt>
              </c:strCache>
            </c:strRef>
          </c:cat>
          <c:val>
            <c:numRef>
              <c:f>Result!$H$77:$H$106</c:f>
              <c:numCache>
                <c:formatCode>0.00</c:formatCode>
                <c:ptCount val="30"/>
                <c:pt idx="0">
                  <c:v>6.7</c:v>
                </c:pt>
                <c:pt idx="1">
                  <c:v>7.85</c:v>
                </c:pt>
                <c:pt idx="2">
                  <c:v>6.07</c:v>
                </c:pt>
                <c:pt idx="3">
                  <c:v>13.850000000000001</c:v>
                </c:pt>
                <c:pt idx="4">
                  <c:v>4.5</c:v>
                </c:pt>
                <c:pt idx="5">
                  <c:v>8.2100000000000009</c:v>
                </c:pt>
                <c:pt idx="6">
                  <c:v>7.71</c:v>
                </c:pt>
                <c:pt idx="7">
                  <c:v>0</c:v>
                </c:pt>
                <c:pt idx="8">
                  <c:v>8.15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</c:numCache>
            </c:numRef>
          </c:val>
        </c:ser>
        <c:shape val="box"/>
        <c:axId val="105153280"/>
        <c:axId val="105154816"/>
        <c:axId val="0"/>
      </c:bar3DChart>
      <c:catAx>
        <c:axId val="105153280"/>
        <c:scaling>
          <c:orientation val="minMax"/>
        </c:scaling>
        <c:axPos val="b"/>
        <c:majorTickMark val="none"/>
        <c:tickLblPos val="nextTo"/>
        <c:crossAx val="105154816"/>
        <c:crosses val="autoZero"/>
        <c:auto val="1"/>
        <c:lblAlgn val="ctr"/>
        <c:lblOffset val="100"/>
      </c:catAx>
      <c:valAx>
        <c:axId val="105154816"/>
        <c:scaling>
          <c:orientation val="minMax"/>
        </c:scaling>
        <c:axPos val="l"/>
        <c:majorGridlines/>
        <c:title>
          <c:tx>
            <c:rich>
              <a:bodyPr/>
              <a:lstStyle/>
              <a:p>
                <a:pPr>
                  <a:defRPr/>
                </a:pPr>
                <a:r>
                  <a:rPr lang="nl-BE"/>
                  <a:t>Behaalde units</a:t>
                </a:r>
              </a:p>
            </c:rich>
          </c:tx>
        </c:title>
        <c:numFmt formatCode="0.00" sourceLinked="1"/>
        <c:majorTickMark val="none"/>
        <c:tickLblPos val="nextTo"/>
        <c:crossAx val="105153280"/>
        <c:crosses val="autoZero"/>
        <c:crossBetween val="between"/>
      </c:valAx>
    </c:plotArea>
    <c:plotVisOnly val="1"/>
  </c:chart>
  <c:printSettings>
    <c:headerFooter/>
    <c:pageMargins b="0.750000000000005" l="0.70000000000000062" r="0.70000000000000062" t="0.750000000000005" header="0.30000000000000032" footer="0.30000000000000032"/>
    <c:pageSetup/>
  </c:printSettings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nl-BE"/>
  <c:chart>
    <c:title/>
    <c:plotArea>
      <c:layout/>
      <c:lineChart>
        <c:grouping val="standard"/>
        <c:ser>
          <c:idx val="0"/>
          <c:order val="0"/>
          <c:tx>
            <c:strRef>
              <c:f>Result!$C$40</c:f>
              <c:strCache>
                <c:ptCount val="1"/>
                <c:pt idx="0">
                  <c:v>Plaats in de stand</c:v>
                </c:pt>
              </c:strCache>
            </c:strRef>
          </c:tx>
          <c:cat>
            <c:strRef>
              <c:f>Result!$B$42:$B$71</c:f>
              <c:strCache>
                <c:ptCount val="30"/>
                <c:pt idx="0">
                  <c:v>Speeldag 01</c:v>
                </c:pt>
                <c:pt idx="1">
                  <c:v>Speeldag 02</c:v>
                </c:pt>
                <c:pt idx="2">
                  <c:v>Speeldag 03</c:v>
                </c:pt>
                <c:pt idx="3">
                  <c:v>Speeldag 04</c:v>
                </c:pt>
                <c:pt idx="4">
                  <c:v>Speeldag 05</c:v>
                </c:pt>
                <c:pt idx="5">
                  <c:v>Speeldag 06</c:v>
                </c:pt>
                <c:pt idx="6">
                  <c:v>Speeldag 07</c:v>
                </c:pt>
                <c:pt idx="7">
                  <c:v>Speeldag 08</c:v>
                </c:pt>
                <c:pt idx="8">
                  <c:v>Speeldag 09</c:v>
                </c:pt>
                <c:pt idx="9">
                  <c:v>Speeldag 10</c:v>
                </c:pt>
                <c:pt idx="10">
                  <c:v>Speeldag 11</c:v>
                </c:pt>
                <c:pt idx="11">
                  <c:v>Speeldag 12</c:v>
                </c:pt>
                <c:pt idx="12">
                  <c:v>Speeldag 13</c:v>
                </c:pt>
                <c:pt idx="13">
                  <c:v>Speeldag 14</c:v>
                </c:pt>
                <c:pt idx="14">
                  <c:v>Speeldag 15</c:v>
                </c:pt>
                <c:pt idx="15">
                  <c:v>Speeldag 16</c:v>
                </c:pt>
                <c:pt idx="16">
                  <c:v>Speeldag 17</c:v>
                </c:pt>
                <c:pt idx="17">
                  <c:v>Speeldag 18</c:v>
                </c:pt>
                <c:pt idx="18">
                  <c:v>Speeldag 19</c:v>
                </c:pt>
                <c:pt idx="19">
                  <c:v>Speeldag 20</c:v>
                </c:pt>
                <c:pt idx="20">
                  <c:v>Speeldag 21</c:v>
                </c:pt>
                <c:pt idx="21">
                  <c:v>Speeldag 22</c:v>
                </c:pt>
                <c:pt idx="22">
                  <c:v>Speeldag 23</c:v>
                </c:pt>
                <c:pt idx="23">
                  <c:v>Speeldag 24</c:v>
                </c:pt>
                <c:pt idx="24">
                  <c:v>Speeldag 25</c:v>
                </c:pt>
                <c:pt idx="25">
                  <c:v>Speeldag 26</c:v>
                </c:pt>
                <c:pt idx="26">
                  <c:v>Speeldag 27</c:v>
                </c:pt>
                <c:pt idx="27">
                  <c:v>Speeldag 28</c:v>
                </c:pt>
                <c:pt idx="28">
                  <c:v>Speeldag 29</c:v>
                </c:pt>
                <c:pt idx="29">
                  <c:v>Speeldag 30</c:v>
                </c:pt>
              </c:strCache>
            </c:strRef>
          </c:cat>
          <c:val>
            <c:numRef>
              <c:f>Result!$H$42:$H$71</c:f>
              <c:numCache>
                <c:formatCode>General</c:formatCode>
                <c:ptCount val="30"/>
                <c:pt idx="0">
                  <c:v>4</c:v>
                </c:pt>
                <c:pt idx="1">
                  <c:v>7</c:v>
                </c:pt>
                <c:pt idx="2">
                  <c:v>5</c:v>
                </c:pt>
                <c:pt idx="3">
                  <c:v>1</c:v>
                </c:pt>
                <c:pt idx="4">
                  <c:v>2</c:v>
                </c:pt>
                <c:pt idx="5">
                  <c:v>1</c:v>
                </c:pt>
                <c:pt idx="6">
                  <c:v>1</c:v>
                </c:pt>
                <c:pt idx="7">
                  <c:v>9</c:v>
                </c:pt>
                <c:pt idx="8">
                  <c:v>4</c:v>
                </c:pt>
                <c:pt idx="9">
                  <c:v>4</c:v>
                </c:pt>
                <c:pt idx="10">
                  <c:v>#N/A</c:v>
                </c:pt>
                <c:pt idx="11">
                  <c:v>#N/A</c:v>
                </c:pt>
                <c:pt idx="12">
                  <c:v>#N/A</c:v>
                </c:pt>
                <c:pt idx="13">
                  <c:v>#N/A</c:v>
                </c:pt>
                <c:pt idx="14">
                  <c:v>#N/A</c:v>
                </c:pt>
                <c:pt idx="15">
                  <c:v>#N/A</c:v>
                </c:pt>
                <c:pt idx="16">
                  <c:v>#N/A</c:v>
                </c:pt>
                <c:pt idx="17">
                  <c:v>#N/A</c:v>
                </c:pt>
                <c:pt idx="18">
                  <c:v>#N/A</c:v>
                </c:pt>
                <c:pt idx="19">
                  <c:v>#N/A</c:v>
                </c:pt>
                <c:pt idx="20">
                  <c:v>#N/A</c:v>
                </c:pt>
                <c:pt idx="21">
                  <c:v>#N/A</c:v>
                </c:pt>
                <c:pt idx="22">
                  <c:v>#N/A</c:v>
                </c:pt>
                <c:pt idx="23">
                  <c:v>#N/A</c:v>
                </c:pt>
                <c:pt idx="24">
                  <c:v>#N/A</c:v>
                </c:pt>
                <c:pt idx="25">
                  <c:v>#N/A</c:v>
                </c:pt>
                <c:pt idx="26">
                  <c:v>#N/A</c:v>
                </c:pt>
                <c:pt idx="27">
                  <c:v>#N/A</c:v>
                </c:pt>
                <c:pt idx="28">
                  <c:v>#N/A</c:v>
                </c:pt>
                <c:pt idx="29">
                  <c:v>#N/A</c:v>
                </c:pt>
              </c:numCache>
            </c:numRef>
          </c:val>
        </c:ser>
        <c:marker val="1"/>
        <c:axId val="105162624"/>
        <c:axId val="105164160"/>
      </c:lineChart>
      <c:catAx>
        <c:axId val="105162624"/>
        <c:scaling>
          <c:orientation val="minMax"/>
        </c:scaling>
        <c:axPos val="b"/>
        <c:majorGridlines/>
        <c:majorTickMark val="none"/>
        <c:tickLblPos val="nextTo"/>
        <c:crossAx val="105164160"/>
        <c:crosses val="max"/>
        <c:auto val="1"/>
        <c:lblAlgn val="ctr"/>
        <c:lblOffset val="100"/>
      </c:catAx>
      <c:valAx>
        <c:axId val="105164160"/>
        <c:scaling>
          <c:orientation val="maxMin"/>
          <c:max val="12"/>
          <c:min val="1"/>
        </c:scaling>
        <c:axPos val="l"/>
        <c:majorGridlines/>
        <c:title>
          <c:tx>
            <c:rich>
              <a:bodyPr/>
              <a:lstStyle/>
              <a:p>
                <a:pPr>
                  <a:defRPr/>
                </a:pPr>
                <a:r>
                  <a:rPr lang="en-US"/>
                  <a:t>Plaats in de stand</a:t>
                </a:r>
              </a:p>
            </c:rich>
          </c:tx>
        </c:title>
        <c:numFmt formatCode="General" sourceLinked="1"/>
        <c:majorTickMark val="none"/>
        <c:tickLblPos val="nextTo"/>
        <c:crossAx val="105162624"/>
        <c:crosses val="autoZero"/>
        <c:crossBetween val="midCat"/>
        <c:majorUnit val="1"/>
      </c:valAx>
    </c:plotArea>
    <c:plotVisOnly val="1"/>
  </c:chart>
  <c:printSettings>
    <c:headerFooter/>
    <c:pageMargins b="0.750000000000005" l="0.70000000000000062" r="0.70000000000000062" t="0.750000000000005" header="0.30000000000000032" footer="0.30000000000000032"/>
    <c:pageSetup/>
  </c:printSettings>
</c:chartSpace>
</file>

<file path=xl/charts/chart14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nl-BE"/>
  <c:chart>
    <c:title/>
    <c:view3D>
      <c:rAngAx val="1"/>
    </c:view3D>
    <c:plotArea>
      <c:layout/>
      <c:bar3DChart>
        <c:barDir val="col"/>
        <c:grouping val="clustered"/>
        <c:ser>
          <c:idx val="0"/>
          <c:order val="0"/>
          <c:tx>
            <c:strRef>
              <c:f>Result!$C$75</c:f>
              <c:strCache>
                <c:ptCount val="1"/>
                <c:pt idx="0">
                  <c:v>Weekuitslag</c:v>
                </c:pt>
              </c:strCache>
            </c:strRef>
          </c:tx>
          <c:dLbls>
            <c:dLbl>
              <c:idx val="29"/>
              <c:showVal val="1"/>
              <c:showSerName val="1"/>
            </c:dLbl>
            <c:delete val="1"/>
          </c:dLbls>
          <c:cat>
            <c:strRef>
              <c:f>Result!$B$77:$B$106</c:f>
              <c:strCache>
                <c:ptCount val="30"/>
                <c:pt idx="0">
                  <c:v>Speeldag 01</c:v>
                </c:pt>
                <c:pt idx="1">
                  <c:v>Speeldag 02</c:v>
                </c:pt>
                <c:pt idx="2">
                  <c:v>Speeldag 03</c:v>
                </c:pt>
                <c:pt idx="3">
                  <c:v>Speeldag 04</c:v>
                </c:pt>
                <c:pt idx="4">
                  <c:v>Speeldag 05</c:v>
                </c:pt>
                <c:pt idx="5">
                  <c:v>Speeldag 06</c:v>
                </c:pt>
                <c:pt idx="6">
                  <c:v>Speeldag 07</c:v>
                </c:pt>
                <c:pt idx="7">
                  <c:v>Speeldag 08</c:v>
                </c:pt>
                <c:pt idx="8">
                  <c:v>Speeldag 09</c:v>
                </c:pt>
                <c:pt idx="9">
                  <c:v>Speeldag 10</c:v>
                </c:pt>
                <c:pt idx="10">
                  <c:v>Speeldag 11</c:v>
                </c:pt>
                <c:pt idx="11">
                  <c:v>Speeldag 12</c:v>
                </c:pt>
                <c:pt idx="12">
                  <c:v>Speeldag 13</c:v>
                </c:pt>
                <c:pt idx="13">
                  <c:v>Speeldag 14</c:v>
                </c:pt>
                <c:pt idx="14">
                  <c:v>Speeldag 15</c:v>
                </c:pt>
                <c:pt idx="15">
                  <c:v>Speeldag 16</c:v>
                </c:pt>
                <c:pt idx="16">
                  <c:v>Speeldag 17</c:v>
                </c:pt>
                <c:pt idx="17">
                  <c:v>Speeldag 18</c:v>
                </c:pt>
                <c:pt idx="18">
                  <c:v>Speeldag 19</c:v>
                </c:pt>
                <c:pt idx="19">
                  <c:v>Speeldag 20</c:v>
                </c:pt>
                <c:pt idx="20">
                  <c:v>Speeldag 21</c:v>
                </c:pt>
                <c:pt idx="21">
                  <c:v>Speeldag 22</c:v>
                </c:pt>
                <c:pt idx="22">
                  <c:v>Speeldag 23</c:v>
                </c:pt>
                <c:pt idx="23">
                  <c:v>Speeldag 24</c:v>
                </c:pt>
                <c:pt idx="24">
                  <c:v>Speeldag 25</c:v>
                </c:pt>
                <c:pt idx="25">
                  <c:v>Speeldag 26</c:v>
                </c:pt>
                <c:pt idx="26">
                  <c:v>Speeldag 27</c:v>
                </c:pt>
                <c:pt idx="27">
                  <c:v>Speeldag 28</c:v>
                </c:pt>
                <c:pt idx="28">
                  <c:v>Speeldag 29</c:v>
                </c:pt>
                <c:pt idx="29">
                  <c:v>Speeldag 30</c:v>
                </c:pt>
              </c:strCache>
            </c:strRef>
          </c:cat>
          <c:val>
            <c:numRef>
              <c:f>Result!$I$77:$I$106</c:f>
              <c:numCache>
                <c:formatCode>0.00</c:formatCode>
                <c:ptCount val="30"/>
                <c:pt idx="0">
                  <c:v>6.3999999999999995</c:v>
                </c:pt>
                <c:pt idx="1">
                  <c:v>4.22</c:v>
                </c:pt>
                <c:pt idx="2">
                  <c:v>2.8200000000000003</c:v>
                </c:pt>
                <c:pt idx="3">
                  <c:v>3.45</c:v>
                </c:pt>
                <c:pt idx="4">
                  <c:v>6.75</c:v>
                </c:pt>
                <c:pt idx="5">
                  <c:v>4.46</c:v>
                </c:pt>
                <c:pt idx="6">
                  <c:v>5.09</c:v>
                </c:pt>
                <c:pt idx="7">
                  <c:v>6.9</c:v>
                </c:pt>
                <c:pt idx="8">
                  <c:v>7.8999999999999995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</c:numCache>
            </c:numRef>
          </c:val>
        </c:ser>
        <c:shape val="box"/>
        <c:axId val="105214336"/>
        <c:axId val="105215872"/>
        <c:axId val="0"/>
      </c:bar3DChart>
      <c:catAx>
        <c:axId val="105214336"/>
        <c:scaling>
          <c:orientation val="minMax"/>
        </c:scaling>
        <c:axPos val="b"/>
        <c:majorTickMark val="none"/>
        <c:tickLblPos val="nextTo"/>
        <c:crossAx val="105215872"/>
        <c:crosses val="autoZero"/>
        <c:auto val="1"/>
        <c:lblAlgn val="ctr"/>
        <c:lblOffset val="100"/>
      </c:catAx>
      <c:valAx>
        <c:axId val="105215872"/>
        <c:scaling>
          <c:orientation val="minMax"/>
        </c:scaling>
        <c:axPos val="l"/>
        <c:majorGridlines/>
        <c:title>
          <c:tx>
            <c:rich>
              <a:bodyPr/>
              <a:lstStyle/>
              <a:p>
                <a:pPr>
                  <a:defRPr/>
                </a:pPr>
                <a:r>
                  <a:rPr lang="nl-BE"/>
                  <a:t>Behaalde units</a:t>
                </a:r>
              </a:p>
            </c:rich>
          </c:tx>
        </c:title>
        <c:numFmt formatCode="0.00" sourceLinked="1"/>
        <c:majorTickMark val="none"/>
        <c:tickLblPos val="nextTo"/>
        <c:crossAx val="105214336"/>
        <c:crosses val="autoZero"/>
        <c:crossBetween val="between"/>
      </c:valAx>
    </c:plotArea>
    <c:plotVisOnly val="1"/>
  </c:chart>
  <c:printSettings>
    <c:headerFooter/>
    <c:pageMargins b="0.75000000000000522" l="0.70000000000000062" r="0.70000000000000062" t="0.75000000000000522" header="0.30000000000000032" footer="0.30000000000000032"/>
    <c:pageSetup/>
  </c:printSettings>
</c:chartSpace>
</file>

<file path=xl/charts/chart15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nl-BE"/>
  <c:chart>
    <c:title/>
    <c:plotArea>
      <c:layout/>
      <c:lineChart>
        <c:grouping val="standard"/>
        <c:ser>
          <c:idx val="0"/>
          <c:order val="0"/>
          <c:tx>
            <c:strRef>
              <c:f>Result!$C$40</c:f>
              <c:strCache>
                <c:ptCount val="1"/>
                <c:pt idx="0">
                  <c:v>Plaats in de stand</c:v>
                </c:pt>
              </c:strCache>
            </c:strRef>
          </c:tx>
          <c:cat>
            <c:strRef>
              <c:f>Result!$B$42:$B$71</c:f>
              <c:strCache>
                <c:ptCount val="30"/>
                <c:pt idx="0">
                  <c:v>Speeldag 01</c:v>
                </c:pt>
                <c:pt idx="1">
                  <c:v>Speeldag 02</c:v>
                </c:pt>
                <c:pt idx="2">
                  <c:v>Speeldag 03</c:v>
                </c:pt>
                <c:pt idx="3">
                  <c:v>Speeldag 04</c:v>
                </c:pt>
                <c:pt idx="4">
                  <c:v>Speeldag 05</c:v>
                </c:pt>
                <c:pt idx="5">
                  <c:v>Speeldag 06</c:v>
                </c:pt>
                <c:pt idx="6">
                  <c:v>Speeldag 07</c:v>
                </c:pt>
                <c:pt idx="7">
                  <c:v>Speeldag 08</c:v>
                </c:pt>
                <c:pt idx="8">
                  <c:v>Speeldag 09</c:v>
                </c:pt>
                <c:pt idx="9">
                  <c:v>Speeldag 10</c:v>
                </c:pt>
                <c:pt idx="10">
                  <c:v>Speeldag 11</c:v>
                </c:pt>
                <c:pt idx="11">
                  <c:v>Speeldag 12</c:v>
                </c:pt>
                <c:pt idx="12">
                  <c:v>Speeldag 13</c:v>
                </c:pt>
                <c:pt idx="13">
                  <c:v>Speeldag 14</c:v>
                </c:pt>
                <c:pt idx="14">
                  <c:v>Speeldag 15</c:v>
                </c:pt>
                <c:pt idx="15">
                  <c:v>Speeldag 16</c:v>
                </c:pt>
                <c:pt idx="16">
                  <c:v>Speeldag 17</c:v>
                </c:pt>
                <c:pt idx="17">
                  <c:v>Speeldag 18</c:v>
                </c:pt>
                <c:pt idx="18">
                  <c:v>Speeldag 19</c:v>
                </c:pt>
                <c:pt idx="19">
                  <c:v>Speeldag 20</c:v>
                </c:pt>
                <c:pt idx="20">
                  <c:v>Speeldag 21</c:v>
                </c:pt>
                <c:pt idx="21">
                  <c:v>Speeldag 22</c:v>
                </c:pt>
                <c:pt idx="22">
                  <c:v>Speeldag 23</c:v>
                </c:pt>
                <c:pt idx="23">
                  <c:v>Speeldag 24</c:v>
                </c:pt>
                <c:pt idx="24">
                  <c:v>Speeldag 25</c:v>
                </c:pt>
                <c:pt idx="25">
                  <c:v>Speeldag 26</c:v>
                </c:pt>
                <c:pt idx="26">
                  <c:v>Speeldag 27</c:v>
                </c:pt>
                <c:pt idx="27">
                  <c:v>Speeldag 28</c:v>
                </c:pt>
                <c:pt idx="28">
                  <c:v>Speeldag 29</c:v>
                </c:pt>
                <c:pt idx="29">
                  <c:v>Speeldag 30</c:v>
                </c:pt>
              </c:strCache>
            </c:strRef>
          </c:cat>
          <c:val>
            <c:numRef>
              <c:f>Result!$I$42:$I$71</c:f>
              <c:numCache>
                <c:formatCode>General</c:formatCode>
                <c:ptCount val="30"/>
                <c:pt idx="0">
                  <c:v>6</c:v>
                </c:pt>
                <c:pt idx="1">
                  <c:v>10</c:v>
                </c:pt>
                <c:pt idx="2">
                  <c:v>10</c:v>
                </c:pt>
                <c:pt idx="3">
                  <c:v>12</c:v>
                </c:pt>
                <c:pt idx="4">
                  <c:v>12</c:v>
                </c:pt>
                <c:pt idx="5">
                  <c:v>12</c:v>
                </c:pt>
                <c:pt idx="6">
                  <c:v>12</c:v>
                </c:pt>
                <c:pt idx="7">
                  <c:v>12</c:v>
                </c:pt>
                <c:pt idx="8">
                  <c:v>12</c:v>
                </c:pt>
                <c:pt idx="9">
                  <c:v>12</c:v>
                </c:pt>
                <c:pt idx="10">
                  <c:v>#N/A</c:v>
                </c:pt>
                <c:pt idx="11">
                  <c:v>#N/A</c:v>
                </c:pt>
                <c:pt idx="12">
                  <c:v>#N/A</c:v>
                </c:pt>
                <c:pt idx="13">
                  <c:v>#N/A</c:v>
                </c:pt>
                <c:pt idx="14">
                  <c:v>#N/A</c:v>
                </c:pt>
                <c:pt idx="15">
                  <c:v>#N/A</c:v>
                </c:pt>
                <c:pt idx="16">
                  <c:v>#N/A</c:v>
                </c:pt>
                <c:pt idx="17">
                  <c:v>#N/A</c:v>
                </c:pt>
                <c:pt idx="18">
                  <c:v>#N/A</c:v>
                </c:pt>
                <c:pt idx="19">
                  <c:v>#N/A</c:v>
                </c:pt>
                <c:pt idx="20">
                  <c:v>#N/A</c:v>
                </c:pt>
                <c:pt idx="21">
                  <c:v>#N/A</c:v>
                </c:pt>
                <c:pt idx="22">
                  <c:v>#N/A</c:v>
                </c:pt>
                <c:pt idx="23">
                  <c:v>#N/A</c:v>
                </c:pt>
                <c:pt idx="24">
                  <c:v>#N/A</c:v>
                </c:pt>
                <c:pt idx="25">
                  <c:v>#N/A</c:v>
                </c:pt>
                <c:pt idx="26">
                  <c:v>#N/A</c:v>
                </c:pt>
                <c:pt idx="27">
                  <c:v>#N/A</c:v>
                </c:pt>
                <c:pt idx="28">
                  <c:v>#N/A</c:v>
                </c:pt>
                <c:pt idx="29">
                  <c:v>#N/A</c:v>
                </c:pt>
              </c:numCache>
            </c:numRef>
          </c:val>
        </c:ser>
        <c:marker val="1"/>
        <c:axId val="105321984"/>
        <c:axId val="105323520"/>
      </c:lineChart>
      <c:catAx>
        <c:axId val="105321984"/>
        <c:scaling>
          <c:orientation val="minMax"/>
        </c:scaling>
        <c:axPos val="b"/>
        <c:majorGridlines/>
        <c:majorTickMark val="none"/>
        <c:tickLblPos val="nextTo"/>
        <c:crossAx val="105323520"/>
        <c:crosses val="max"/>
        <c:auto val="1"/>
        <c:lblAlgn val="ctr"/>
        <c:lblOffset val="100"/>
      </c:catAx>
      <c:valAx>
        <c:axId val="105323520"/>
        <c:scaling>
          <c:orientation val="maxMin"/>
          <c:max val="12"/>
          <c:min val="1"/>
        </c:scaling>
        <c:axPos val="l"/>
        <c:majorGridlines/>
        <c:title>
          <c:tx>
            <c:rich>
              <a:bodyPr/>
              <a:lstStyle/>
              <a:p>
                <a:pPr>
                  <a:defRPr/>
                </a:pPr>
                <a:r>
                  <a:rPr lang="en-US"/>
                  <a:t>Plaats in de stand</a:t>
                </a:r>
              </a:p>
            </c:rich>
          </c:tx>
        </c:title>
        <c:numFmt formatCode="General" sourceLinked="1"/>
        <c:majorTickMark val="none"/>
        <c:tickLblPos val="nextTo"/>
        <c:crossAx val="105321984"/>
        <c:crosses val="autoZero"/>
        <c:crossBetween val="midCat"/>
        <c:majorUnit val="1"/>
      </c:valAx>
    </c:plotArea>
    <c:plotVisOnly val="1"/>
  </c:chart>
  <c:printSettings>
    <c:headerFooter/>
    <c:pageMargins b="0.75000000000000522" l="0.70000000000000062" r="0.70000000000000062" t="0.75000000000000522" header="0.30000000000000032" footer="0.30000000000000032"/>
    <c:pageSetup/>
  </c:printSettings>
</c:chartSpace>
</file>

<file path=xl/charts/chart16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nl-BE"/>
  <c:chart>
    <c:title/>
    <c:view3D>
      <c:rAngAx val="1"/>
    </c:view3D>
    <c:plotArea>
      <c:layout/>
      <c:bar3DChart>
        <c:barDir val="col"/>
        <c:grouping val="clustered"/>
        <c:ser>
          <c:idx val="0"/>
          <c:order val="0"/>
          <c:tx>
            <c:strRef>
              <c:f>Result!$C$75</c:f>
              <c:strCache>
                <c:ptCount val="1"/>
                <c:pt idx="0">
                  <c:v>Weekuitslag</c:v>
                </c:pt>
              </c:strCache>
            </c:strRef>
          </c:tx>
          <c:dLbls>
            <c:dLbl>
              <c:idx val="29"/>
              <c:showVal val="1"/>
              <c:showSerName val="1"/>
            </c:dLbl>
            <c:delete val="1"/>
          </c:dLbls>
          <c:cat>
            <c:strRef>
              <c:f>Result!$B$77:$B$106</c:f>
              <c:strCache>
                <c:ptCount val="30"/>
                <c:pt idx="0">
                  <c:v>Speeldag 01</c:v>
                </c:pt>
                <c:pt idx="1">
                  <c:v>Speeldag 02</c:v>
                </c:pt>
                <c:pt idx="2">
                  <c:v>Speeldag 03</c:v>
                </c:pt>
                <c:pt idx="3">
                  <c:v>Speeldag 04</c:v>
                </c:pt>
                <c:pt idx="4">
                  <c:v>Speeldag 05</c:v>
                </c:pt>
                <c:pt idx="5">
                  <c:v>Speeldag 06</c:v>
                </c:pt>
                <c:pt idx="6">
                  <c:v>Speeldag 07</c:v>
                </c:pt>
                <c:pt idx="7">
                  <c:v>Speeldag 08</c:v>
                </c:pt>
                <c:pt idx="8">
                  <c:v>Speeldag 09</c:v>
                </c:pt>
                <c:pt idx="9">
                  <c:v>Speeldag 10</c:v>
                </c:pt>
                <c:pt idx="10">
                  <c:v>Speeldag 11</c:v>
                </c:pt>
                <c:pt idx="11">
                  <c:v>Speeldag 12</c:v>
                </c:pt>
                <c:pt idx="12">
                  <c:v>Speeldag 13</c:v>
                </c:pt>
                <c:pt idx="13">
                  <c:v>Speeldag 14</c:v>
                </c:pt>
                <c:pt idx="14">
                  <c:v>Speeldag 15</c:v>
                </c:pt>
                <c:pt idx="15">
                  <c:v>Speeldag 16</c:v>
                </c:pt>
                <c:pt idx="16">
                  <c:v>Speeldag 17</c:v>
                </c:pt>
                <c:pt idx="17">
                  <c:v>Speeldag 18</c:v>
                </c:pt>
                <c:pt idx="18">
                  <c:v>Speeldag 19</c:v>
                </c:pt>
                <c:pt idx="19">
                  <c:v>Speeldag 20</c:v>
                </c:pt>
                <c:pt idx="20">
                  <c:v>Speeldag 21</c:v>
                </c:pt>
                <c:pt idx="21">
                  <c:v>Speeldag 22</c:v>
                </c:pt>
                <c:pt idx="22">
                  <c:v>Speeldag 23</c:v>
                </c:pt>
                <c:pt idx="23">
                  <c:v>Speeldag 24</c:v>
                </c:pt>
                <c:pt idx="24">
                  <c:v>Speeldag 25</c:v>
                </c:pt>
                <c:pt idx="25">
                  <c:v>Speeldag 26</c:v>
                </c:pt>
                <c:pt idx="26">
                  <c:v>Speeldag 27</c:v>
                </c:pt>
                <c:pt idx="27">
                  <c:v>Speeldag 28</c:v>
                </c:pt>
                <c:pt idx="28">
                  <c:v>Speeldag 29</c:v>
                </c:pt>
                <c:pt idx="29">
                  <c:v>Speeldag 30</c:v>
                </c:pt>
              </c:strCache>
            </c:strRef>
          </c:cat>
          <c:val>
            <c:numRef>
              <c:f>Result!$J$77:$J$106</c:f>
              <c:numCache>
                <c:formatCode>0.00</c:formatCode>
                <c:ptCount val="30"/>
                <c:pt idx="0">
                  <c:v>9.0500000000000007</c:v>
                </c:pt>
                <c:pt idx="1">
                  <c:v>7.62</c:v>
                </c:pt>
                <c:pt idx="2">
                  <c:v>11.07</c:v>
                </c:pt>
                <c:pt idx="3">
                  <c:v>3.8</c:v>
                </c:pt>
                <c:pt idx="4">
                  <c:v>2.25</c:v>
                </c:pt>
                <c:pt idx="5">
                  <c:v>5.08</c:v>
                </c:pt>
                <c:pt idx="6">
                  <c:v>6.67</c:v>
                </c:pt>
                <c:pt idx="7">
                  <c:v>9.5</c:v>
                </c:pt>
                <c:pt idx="8">
                  <c:v>10.850000000000001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</c:numCache>
            </c:numRef>
          </c:val>
        </c:ser>
        <c:shape val="box"/>
        <c:axId val="105263104"/>
        <c:axId val="105264640"/>
        <c:axId val="0"/>
      </c:bar3DChart>
      <c:catAx>
        <c:axId val="105263104"/>
        <c:scaling>
          <c:orientation val="minMax"/>
        </c:scaling>
        <c:axPos val="b"/>
        <c:majorTickMark val="none"/>
        <c:tickLblPos val="nextTo"/>
        <c:crossAx val="105264640"/>
        <c:crosses val="autoZero"/>
        <c:auto val="1"/>
        <c:lblAlgn val="ctr"/>
        <c:lblOffset val="100"/>
      </c:catAx>
      <c:valAx>
        <c:axId val="105264640"/>
        <c:scaling>
          <c:orientation val="minMax"/>
        </c:scaling>
        <c:axPos val="l"/>
        <c:majorGridlines/>
        <c:title>
          <c:tx>
            <c:rich>
              <a:bodyPr/>
              <a:lstStyle/>
              <a:p>
                <a:pPr>
                  <a:defRPr/>
                </a:pPr>
                <a:r>
                  <a:rPr lang="nl-BE"/>
                  <a:t>Behaalde units</a:t>
                </a:r>
              </a:p>
            </c:rich>
          </c:tx>
        </c:title>
        <c:numFmt formatCode="0.00" sourceLinked="1"/>
        <c:majorTickMark val="none"/>
        <c:tickLblPos val="nextTo"/>
        <c:crossAx val="105263104"/>
        <c:crosses val="autoZero"/>
        <c:crossBetween val="between"/>
      </c:valAx>
    </c:plotArea>
    <c:plotVisOnly val="1"/>
  </c:chart>
  <c:printSettings>
    <c:headerFooter/>
    <c:pageMargins b="0.75000000000000544" l="0.70000000000000062" r="0.70000000000000062" t="0.75000000000000544" header="0.30000000000000032" footer="0.30000000000000032"/>
    <c:pageSetup/>
  </c:printSettings>
</c:chartSpace>
</file>

<file path=xl/charts/chart17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nl-BE"/>
  <c:chart>
    <c:title/>
    <c:plotArea>
      <c:layout/>
      <c:lineChart>
        <c:grouping val="standard"/>
        <c:ser>
          <c:idx val="0"/>
          <c:order val="0"/>
          <c:tx>
            <c:strRef>
              <c:f>Result!$C$40</c:f>
              <c:strCache>
                <c:ptCount val="1"/>
                <c:pt idx="0">
                  <c:v>Plaats in de stand</c:v>
                </c:pt>
              </c:strCache>
            </c:strRef>
          </c:tx>
          <c:cat>
            <c:strRef>
              <c:f>Result!$B$42:$B$71</c:f>
              <c:strCache>
                <c:ptCount val="30"/>
                <c:pt idx="0">
                  <c:v>Speeldag 01</c:v>
                </c:pt>
                <c:pt idx="1">
                  <c:v>Speeldag 02</c:v>
                </c:pt>
                <c:pt idx="2">
                  <c:v>Speeldag 03</c:v>
                </c:pt>
                <c:pt idx="3">
                  <c:v>Speeldag 04</c:v>
                </c:pt>
                <c:pt idx="4">
                  <c:v>Speeldag 05</c:v>
                </c:pt>
                <c:pt idx="5">
                  <c:v>Speeldag 06</c:v>
                </c:pt>
                <c:pt idx="6">
                  <c:v>Speeldag 07</c:v>
                </c:pt>
                <c:pt idx="7">
                  <c:v>Speeldag 08</c:v>
                </c:pt>
                <c:pt idx="8">
                  <c:v>Speeldag 09</c:v>
                </c:pt>
                <c:pt idx="9">
                  <c:v>Speeldag 10</c:v>
                </c:pt>
                <c:pt idx="10">
                  <c:v>Speeldag 11</c:v>
                </c:pt>
                <c:pt idx="11">
                  <c:v>Speeldag 12</c:v>
                </c:pt>
                <c:pt idx="12">
                  <c:v>Speeldag 13</c:v>
                </c:pt>
                <c:pt idx="13">
                  <c:v>Speeldag 14</c:v>
                </c:pt>
                <c:pt idx="14">
                  <c:v>Speeldag 15</c:v>
                </c:pt>
                <c:pt idx="15">
                  <c:v>Speeldag 16</c:v>
                </c:pt>
                <c:pt idx="16">
                  <c:v>Speeldag 17</c:v>
                </c:pt>
                <c:pt idx="17">
                  <c:v>Speeldag 18</c:v>
                </c:pt>
                <c:pt idx="18">
                  <c:v>Speeldag 19</c:v>
                </c:pt>
                <c:pt idx="19">
                  <c:v>Speeldag 20</c:v>
                </c:pt>
                <c:pt idx="20">
                  <c:v>Speeldag 21</c:v>
                </c:pt>
                <c:pt idx="21">
                  <c:v>Speeldag 22</c:v>
                </c:pt>
                <c:pt idx="22">
                  <c:v>Speeldag 23</c:v>
                </c:pt>
                <c:pt idx="23">
                  <c:v>Speeldag 24</c:v>
                </c:pt>
                <c:pt idx="24">
                  <c:v>Speeldag 25</c:v>
                </c:pt>
                <c:pt idx="25">
                  <c:v>Speeldag 26</c:v>
                </c:pt>
                <c:pt idx="26">
                  <c:v>Speeldag 27</c:v>
                </c:pt>
                <c:pt idx="27">
                  <c:v>Speeldag 28</c:v>
                </c:pt>
                <c:pt idx="28">
                  <c:v>Speeldag 29</c:v>
                </c:pt>
                <c:pt idx="29">
                  <c:v>Speeldag 30</c:v>
                </c:pt>
              </c:strCache>
            </c:strRef>
          </c:cat>
          <c:val>
            <c:numRef>
              <c:f>Result!$J$42:$J$71</c:f>
              <c:numCache>
                <c:formatCode>General</c:formatCode>
                <c:ptCount val="30"/>
                <c:pt idx="0">
                  <c:v>2</c:v>
                </c:pt>
                <c:pt idx="1">
                  <c:v>2</c:v>
                </c:pt>
                <c:pt idx="2">
                  <c:v>2</c:v>
                </c:pt>
                <c:pt idx="3">
                  <c:v>2</c:v>
                </c:pt>
                <c:pt idx="4">
                  <c:v>6</c:v>
                </c:pt>
                <c:pt idx="5">
                  <c:v>7</c:v>
                </c:pt>
                <c:pt idx="6">
                  <c:v>10</c:v>
                </c:pt>
                <c:pt idx="7">
                  <c:v>8</c:v>
                </c:pt>
                <c:pt idx="8">
                  <c:v>3</c:v>
                </c:pt>
                <c:pt idx="9">
                  <c:v>2</c:v>
                </c:pt>
                <c:pt idx="10">
                  <c:v>#N/A</c:v>
                </c:pt>
                <c:pt idx="11">
                  <c:v>#N/A</c:v>
                </c:pt>
                <c:pt idx="12">
                  <c:v>#N/A</c:v>
                </c:pt>
                <c:pt idx="13">
                  <c:v>#N/A</c:v>
                </c:pt>
                <c:pt idx="14">
                  <c:v>#N/A</c:v>
                </c:pt>
                <c:pt idx="15">
                  <c:v>#N/A</c:v>
                </c:pt>
                <c:pt idx="16">
                  <c:v>#N/A</c:v>
                </c:pt>
                <c:pt idx="17">
                  <c:v>#N/A</c:v>
                </c:pt>
                <c:pt idx="18">
                  <c:v>#N/A</c:v>
                </c:pt>
                <c:pt idx="19">
                  <c:v>#N/A</c:v>
                </c:pt>
                <c:pt idx="20">
                  <c:v>#N/A</c:v>
                </c:pt>
                <c:pt idx="21">
                  <c:v>#N/A</c:v>
                </c:pt>
                <c:pt idx="22">
                  <c:v>#N/A</c:v>
                </c:pt>
                <c:pt idx="23">
                  <c:v>#N/A</c:v>
                </c:pt>
                <c:pt idx="24">
                  <c:v>#N/A</c:v>
                </c:pt>
                <c:pt idx="25">
                  <c:v>#N/A</c:v>
                </c:pt>
                <c:pt idx="26">
                  <c:v>#N/A</c:v>
                </c:pt>
                <c:pt idx="27">
                  <c:v>#N/A</c:v>
                </c:pt>
                <c:pt idx="28">
                  <c:v>#N/A</c:v>
                </c:pt>
                <c:pt idx="29">
                  <c:v>#N/A</c:v>
                </c:pt>
              </c:numCache>
            </c:numRef>
          </c:val>
        </c:ser>
        <c:marker val="1"/>
        <c:axId val="105288832"/>
        <c:axId val="105290368"/>
      </c:lineChart>
      <c:catAx>
        <c:axId val="105288832"/>
        <c:scaling>
          <c:orientation val="minMax"/>
        </c:scaling>
        <c:axPos val="b"/>
        <c:majorGridlines/>
        <c:majorTickMark val="none"/>
        <c:tickLblPos val="nextTo"/>
        <c:crossAx val="105290368"/>
        <c:crosses val="max"/>
        <c:auto val="1"/>
        <c:lblAlgn val="ctr"/>
        <c:lblOffset val="100"/>
      </c:catAx>
      <c:valAx>
        <c:axId val="105290368"/>
        <c:scaling>
          <c:orientation val="maxMin"/>
          <c:max val="12"/>
          <c:min val="1"/>
        </c:scaling>
        <c:axPos val="l"/>
        <c:majorGridlines/>
        <c:title>
          <c:tx>
            <c:rich>
              <a:bodyPr/>
              <a:lstStyle/>
              <a:p>
                <a:pPr>
                  <a:defRPr/>
                </a:pPr>
                <a:r>
                  <a:rPr lang="en-US"/>
                  <a:t>Plaats in de stand</a:t>
                </a:r>
              </a:p>
            </c:rich>
          </c:tx>
        </c:title>
        <c:numFmt formatCode="General" sourceLinked="1"/>
        <c:majorTickMark val="none"/>
        <c:tickLblPos val="nextTo"/>
        <c:crossAx val="105288832"/>
        <c:crosses val="autoZero"/>
        <c:crossBetween val="midCat"/>
        <c:majorUnit val="1"/>
      </c:valAx>
    </c:plotArea>
    <c:plotVisOnly val="1"/>
  </c:chart>
  <c:printSettings>
    <c:headerFooter/>
    <c:pageMargins b="0.75000000000000544" l="0.70000000000000062" r="0.70000000000000062" t="0.75000000000000544" header="0.30000000000000032" footer="0.30000000000000032"/>
    <c:pageSetup/>
  </c:printSettings>
</c:chartSpace>
</file>

<file path=xl/charts/chart18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nl-BE"/>
  <c:chart>
    <c:title/>
    <c:view3D>
      <c:rAngAx val="1"/>
    </c:view3D>
    <c:plotArea>
      <c:layout/>
      <c:bar3DChart>
        <c:barDir val="col"/>
        <c:grouping val="clustered"/>
        <c:ser>
          <c:idx val="0"/>
          <c:order val="0"/>
          <c:tx>
            <c:strRef>
              <c:f>Result!$C$75</c:f>
              <c:strCache>
                <c:ptCount val="1"/>
                <c:pt idx="0">
                  <c:v>Weekuitslag</c:v>
                </c:pt>
              </c:strCache>
            </c:strRef>
          </c:tx>
          <c:dLbls>
            <c:dLbl>
              <c:idx val="29"/>
              <c:showVal val="1"/>
              <c:showSerName val="1"/>
            </c:dLbl>
            <c:delete val="1"/>
          </c:dLbls>
          <c:cat>
            <c:strRef>
              <c:f>Result!$B$77:$B$106</c:f>
              <c:strCache>
                <c:ptCount val="30"/>
                <c:pt idx="0">
                  <c:v>Speeldag 01</c:v>
                </c:pt>
                <c:pt idx="1">
                  <c:v>Speeldag 02</c:v>
                </c:pt>
                <c:pt idx="2">
                  <c:v>Speeldag 03</c:v>
                </c:pt>
                <c:pt idx="3">
                  <c:v>Speeldag 04</c:v>
                </c:pt>
                <c:pt idx="4">
                  <c:v>Speeldag 05</c:v>
                </c:pt>
                <c:pt idx="5">
                  <c:v>Speeldag 06</c:v>
                </c:pt>
                <c:pt idx="6">
                  <c:v>Speeldag 07</c:v>
                </c:pt>
                <c:pt idx="7">
                  <c:v>Speeldag 08</c:v>
                </c:pt>
                <c:pt idx="8">
                  <c:v>Speeldag 09</c:v>
                </c:pt>
                <c:pt idx="9">
                  <c:v>Speeldag 10</c:v>
                </c:pt>
                <c:pt idx="10">
                  <c:v>Speeldag 11</c:v>
                </c:pt>
                <c:pt idx="11">
                  <c:v>Speeldag 12</c:v>
                </c:pt>
                <c:pt idx="12">
                  <c:v>Speeldag 13</c:v>
                </c:pt>
                <c:pt idx="13">
                  <c:v>Speeldag 14</c:v>
                </c:pt>
                <c:pt idx="14">
                  <c:v>Speeldag 15</c:v>
                </c:pt>
                <c:pt idx="15">
                  <c:v>Speeldag 16</c:v>
                </c:pt>
                <c:pt idx="16">
                  <c:v>Speeldag 17</c:v>
                </c:pt>
                <c:pt idx="17">
                  <c:v>Speeldag 18</c:v>
                </c:pt>
                <c:pt idx="18">
                  <c:v>Speeldag 19</c:v>
                </c:pt>
                <c:pt idx="19">
                  <c:v>Speeldag 20</c:v>
                </c:pt>
                <c:pt idx="20">
                  <c:v>Speeldag 21</c:v>
                </c:pt>
                <c:pt idx="21">
                  <c:v>Speeldag 22</c:v>
                </c:pt>
                <c:pt idx="22">
                  <c:v>Speeldag 23</c:v>
                </c:pt>
                <c:pt idx="23">
                  <c:v>Speeldag 24</c:v>
                </c:pt>
                <c:pt idx="24">
                  <c:v>Speeldag 25</c:v>
                </c:pt>
                <c:pt idx="25">
                  <c:v>Speeldag 26</c:v>
                </c:pt>
                <c:pt idx="26">
                  <c:v>Speeldag 27</c:v>
                </c:pt>
                <c:pt idx="27">
                  <c:v>Speeldag 28</c:v>
                </c:pt>
                <c:pt idx="28">
                  <c:v>Speeldag 29</c:v>
                </c:pt>
                <c:pt idx="29">
                  <c:v>Speeldag 30</c:v>
                </c:pt>
              </c:strCache>
            </c:strRef>
          </c:cat>
          <c:val>
            <c:numRef>
              <c:f>Result!$K$77:$K$106</c:f>
              <c:numCache>
                <c:formatCode>0.00</c:formatCode>
                <c:ptCount val="30"/>
                <c:pt idx="0">
                  <c:v>4.9000000000000004</c:v>
                </c:pt>
                <c:pt idx="1">
                  <c:v>4.95</c:v>
                </c:pt>
                <c:pt idx="2">
                  <c:v>2.8200000000000003</c:v>
                </c:pt>
                <c:pt idx="3">
                  <c:v>8.4499999999999993</c:v>
                </c:pt>
                <c:pt idx="4">
                  <c:v>11.3</c:v>
                </c:pt>
                <c:pt idx="5">
                  <c:v>5.5</c:v>
                </c:pt>
                <c:pt idx="6">
                  <c:v>9.39</c:v>
                </c:pt>
                <c:pt idx="7">
                  <c:v>8.4</c:v>
                </c:pt>
                <c:pt idx="8">
                  <c:v>7.1499999999999995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</c:numCache>
            </c:numRef>
          </c:val>
        </c:ser>
        <c:shape val="box"/>
        <c:axId val="105385344"/>
        <c:axId val="105424000"/>
        <c:axId val="0"/>
      </c:bar3DChart>
      <c:catAx>
        <c:axId val="105385344"/>
        <c:scaling>
          <c:orientation val="minMax"/>
        </c:scaling>
        <c:axPos val="b"/>
        <c:majorTickMark val="none"/>
        <c:tickLblPos val="nextTo"/>
        <c:crossAx val="105424000"/>
        <c:crosses val="autoZero"/>
        <c:auto val="1"/>
        <c:lblAlgn val="ctr"/>
        <c:lblOffset val="100"/>
      </c:catAx>
      <c:valAx>
        <c:axId val="105424000"/>
        <c:scaling>
          <c:orientation val="minMax"/>
        </c:scaling>
        <c:axPos val="l"/>
        <c:majorGridlines/>
        <c:title>
          <c:tx>
            <c:rich>
              <a:bodyPr/>
              <a:lstStyle/>
              <a:p>
                <a:pPr>
                  <a:defRPr/>
                </a:pPr>
                <a:r>
                  <a:rPr lang="nl-BE"/>
                  <a:t>Behaalde units</a:t>
                </a:r>
              </a:p>
            </c:rich>
          </c:tx>
        </c:title>
        <c:numFmt formatCode="0.00" sourceLinked="1"/>
        <c:majorTickMark val="none"/>
        <c:tickLblPos val="nextTo"/>
        <c:crossAx val="105385344"/>
        <c:crosses val="autoZero"/>
        <c:crossBetween val="between"/>
      </c:valAx>
    </c:plotArea>
    <c:plotVisOnly val="1"/>
  </c:chart>
  <c:printSettings>
    <c:headerFooter/>
    <c:pageMargins b="0.75000000000000566" l="0.70000000000000062" r="0.70000000000000062" t="0.75000000000000566" header="0.30000000000000032" footer="0.30000000000000032"/>
    <c:pageSetup/>
  </c:printSettings>
</c:chartSpace>
</file>

<file path=xl/charts/chart19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nl-BE"/>
  <c:chart>
    <c:title/>
    <c:plotArea>
      <c:layout/>
      <c:lineChart>
        <c:grouping val="standard"/>
        <c:ser>
          <c:idx val="0"/>
          <c:order val="0"/>
          <c:tx>
            <c:strRef>
              <c:f>Result!$C$40</c:f>
              <c:strCache>
                <c:ptCount val="1"/>
                <c:pt idx="0">
                  <c:v>Plaats in de stand</c:v>
                </c:pt>
              </c:strCache>
            </c:strRef>
          </c:tx>
          <c:cat>
            <c:strRef>
              <c:f>Result!$B$42:$B$71</c:f>
              <c:strCache>
                <c:ptCount val="30"/>
                <c:pt idx="0">
                  <c:v>Speeldag 01</c:v>
                </c:pt>
                <c:pt idx="1">
                  <c:v>Speeldag 02</c:v>
                </c:pt>
                <c:pt idx="2">
                  <c:v>Speeldag 03</c:v>
                </c:pt>
                <c:pt idx="3">
                  <c:v>Speeldag 04</c:v>
                </c:pt>
                <c:pt idx="4">
                  <c:v>Speeldag 05</c:v>
                </c:pt>
                <c:pt idx="5">
                  <c:v>Speeldag 06</c:v>
                </c:pt>
                <c:pt idx="6">
                  <c:v>Speeldag 07</c:v>
                </c:pt>
                <c:pt idx="7">
                  <c:v>Speeldag 08</c:v>
                </c:pt>
                <c:pt idx="8">
                  <c:v>Speeldag 09</c:v>
                </c:pt>
                <c:pt idx="9">
                  <c:v>Speeldag 10</c:v>
                </c:pt>
                <c:pt idx="10">
                  <c:v>Speeldag 11</c:v>
                </c:pt>
                <c:pt idx="11">
                  <c:v>Speeldag 12</c:v>
                </c:pt>
                <c:pt idx="12">
                  <c:v>Speeldag 13</c:v>
                </c:pt>
                <c:pt idx="13">
                  <c:v>Speeldag 14</c:v>
                </c:pt>
                <c:pt idx="14">
                  <c:v>Speeldag 15</c:v>
                </c:pt>
                <c:pt idx="15">
                  <c:v>Speeldag 16</c:v>
                </c:pt>
                <c:pt idx="16">
                  <c:v>Speeldag 17</c:v>
                </c:pt>
                <c:pt idx="17">
                  <c:v>Speeldag 18</c:v>
                </c:pt>
                <c:pt idx="18">
                  <c:v>Speeldag 19</c:v>
                </c:pt>
                <c:pt idx="19">
                  <c:v>Speeldag 20</c:v>
                </c:pt>
                <c:pt idx="20">
                  <c:v>Speeldag 21</c:v>
                </c:pt>
                <c:pt idx="21">
                  <c:v>Speeldag 22</c:v>
                </c:pt>
                <c:pt idx="22">
                  <c:v>Speeldag 23</c:v>
                </c:pt>
                <c:pt idx="23">
                  <c:v>Speeldag 24</c:v>
                </c:pt>
                <c:pt idx="24">
                  <c:v>Speeldag 25</c:v>
                </c:pt>
                <c:pt idx="25">
                  <c:v>Speeldag 26</c:v>
                </c:pt>
                <c:pt idx="26">
                  <c:v>Speeldag 27</c:v>
                </c:pt>
                <c:pt idx="27">
                  <c:v>Speeldag 28</c:v>
                </c:pt>
                <c:pt idx="28">
                  <c:v>Speeldag 29</c:v>
                </c:pt>
                <c:pt idx="29">
                  <c:v>Speeldag 30</c:v>
                </c:pt>
              </c:strCache>
            </c:strRef>
          </c:cat>
          <c:val>
            <c:numRef>
              <c:f>Result!$K$42:$K$71</c:f>
              <c:numCache>
                <c:formatCode>General</c:formatCode>
                <c:ptCount val="30"/>
                <c:pt idx="0">
                  <c:v>7</c:v>
                </c:pt>
                <c:pt idx="1">
                  <c:v>12</c:v>
                </c:pt>
                <c:pt idx="2">
                  <c:v>11</c:v>
                </c:pt>
                <c:pt idx="3">
                  <c:v>9</c:v>
                </c:pt>
                <c:pt idx="4">
                  <c:v>8</c:v>
                </c:pt>
                <c:pt idx="5">
                  <c:v>8</c:v>
                </c:pt>
                <c:pt idx="6">
                  <c:v>9</c:v>
                </c:pt>
                <c:pt idx="7">
                  <c:v>6</c:v>
                </c:pt>
                <c:pt idx="8">
                  <c:v>5</c:v>
                </c:pt>
                <c:pt idx="9">
                  <c:v>5</c:v>
                </c:pt>
                <c:pt idx="10">
                  <c:v>#N/A</c:v>
                </c:pt>
                <c:pt idx="11">
                  <c:v>#N/A</c:v>
                </c:pt>
                <c:pt idx="12">
                  <c:v>#N/A</c:v>
                </c:pt>
                <c:pt idx="13">
                  <c:v>#N/A</c:v>
                </c:pt>
                <c:pt idx="14">
                  <c:v>#N/A</c:v>
                </c:pt>
                <c:pt idx="15">
                  <c:v>#N/A</c:v>
                </c:pt>
                <c:pt idx="16">
                  <c:v>#N/A</c:v>
                </c:pt>
                <c:pt idx="17">
                  <c:v>#N/A</c:v>
                </c:pt>
                <c:pt idx="18">
                  <c:v>#N/A</c:v>
                </c:pt>
                <c:pt idx="19">
                  <c:v>#N/A</c:v>
                </c:pt>
                <c:pt idx="20">
                  <c:v>#N/A</c:v>
                </c:pt>
                <c:pt idx="21">
                  <c:v>#N/A</c:v>
                </c:pt>
                <c:pt idx="22">
                  <c:v>#N/A</c:v>
                </c:pt>
                <c:pt idx="23">
                  <c:v>#N/A</c:v>
                </c:pt>
                <c:pt idx="24">
                  <c:v>#N/A</c:v>
                </c:pt>
                <c:pt idx="25">
                  <c:v>#N/A</c:v>
                </c:pt>
                <c:pt idx="26">
                  <c:v>#N/A</c:v>
                </c:pt>
                <c:pt idx="27">
                  <c:v>#N/A</c:v>
                </c:pt>
                <c:pt idx="28">
                  <c:v>#N/A</c:v>
                </c:pt>
                <c:pt idx="29">
                  <c:v>#N/A</c:v>
                </c:pt>
              </c:numCache>
            </c:numRef>
          </c:val>
        </c:ser>
        <c:marker val="1"/>
        <c:axId val="105440000"/>
        <c:axId val="105441536"/>
      </c:lineChart>
      <c:catAx>
        <c:axId val="105440000"/>
        <c:scaling>
          <c:orientation val="minMax"/>
        </c:scaling>
        <c:axPos val="b"/>
        <c:majorGridlines/>
        <c:majorTickMark val="none"/>
        <c:tickLblPos val="nextTo"/>
        <c:crossAx val="105441536"/>
        <c:crosses val="max"/>
        <c:auto val="1"/>
        <c:lblAlgn val="ctr"/>
        <c:lblOffset val="100"/>
      </c:catAx>
      <c:valAx>
        <c:axId val="105441536"/>
        <c:scaling>
          <c:orientation val="maxMin"/>
          <c:max val="12"/>
          <c:min val="1"/>
        </c:scaling>
        <c:axPos val="l"/>
        <c:majorGridlines/>
        <c:title>
          <c:tx>
            <c:rich>
              <a:bodyPr/>
              <a:lstStyle/>
              <a:p>
                <a:pPr>
                  <a:defRPr/>
                </a:pPr>
                <a:r>
                  <a:rPr lang="en-US"/>
                  <a:t>Plaats in de stand</a:t>
                </a:r>
              </a:p>
            </c:rich>
          </c:tx>
        </c:title>
        <c:numFmt formatCode="General" sourceLinked="1"/>
        <c:majorTickMark val="none"/>
        <c:tickLblPos val="nextTo"/>
        <c:crossAx val="105440000"/>
        <c:crosses val="autoZero"/>
        <c:crossBetween val="midCat"/>
        <c:majorUnit val="1"/>
      </c:valAx>
    </c:plotArea>
    <c:plotVisOnly val="1"/>
  </c:chart>
  <c:printSettings>
    <c:headerFooter/>
    <c:pageMargins b="0.75000000000000566" l="0.70000000000000062" r="0.70000000000000062" t="0.75000000000000566" header="0.30000000000000032" footer="0.30000000000000032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nl-BE"/>
  <c:chart>
    <c:title>
      <c:layout/>
    </c:title>
    <c:view3D>
      <c:rAngAx val="1"/>
    </c:view3D>
    <c:plotArea>
      <c:layout/>
      <c:bar3DChart>
        <c:barDir val="col"/>
        <c:grouping val="clustered"/>
        <c:ser>
          <c:idx val="0"/>
          <c:order val="0"/>
          <c:tx>
            <c:strRef>
              <c:f>Result!$C$75</c:f>
              <c:strCache>
                <c:ptCount val="1"/>
                <c:pt idx="0">
                  <c:v>Weekuitslag</c:v>
                </c:pt>
              </c:strCache>
            </c:strRef>
          </c:tx>
          <c:dLbls>
            <c:dLbl>
              <c:idx val="29"/>
              <c:layout/>
              <c:showVal val="1"/>
              <c:showSerName val="1"/>
            </c:dLbl>
            <c:delete val="1"/>
          </c:dLbls>
          <c:cat>
            <c:strRef>
              <c:f>Result!$B$77:$B$106</c:f>
              <c:strCache>
                <c:ptCount val="30"/>
                <c:pt idx="0">
                  <c:v>Speeldag 01</c:v>
                </c:pt>
                <c:pt idx="1">
                  <c:v>Speeldag 02</c:v>
                </c:pt>
                <c:pt idx="2">
                  <c:v>Speeldag 03</c:v>
                </c:pt>
                <c:pt idx="3">
                  <c:v>Speeldag 04</c:v>
                </c:pt>
                <c:pt idx="4">
                  <c:v>Speeldag 05</c:v>
                </c:pt>
                <c:pt idx="5">
                  <c:v>Speeldag 06</c:v>
                </c:pt>
                <c:pt idx="6">
                  <c:v>Speeldag 07</c:v>
                </c:pt>
                <c:pt idx="7">
                  <c:v>Speeldag 08</c:v>
                </c:pt>
                <c:pt idx="8">
                  <c:v>Speeldag 09</c:v>
                </c:pt>
                <c:pt idx="9">
                  <c:v>Speeldag 10</c:v>
                </c:pt>
                <c:pt idx="10">
                  <c:v>Speeldag 11</c:v>
                </c:pt>
                <c:pt idx="11">
                  <c:v>Speeldag 12</c:v>
                </c:pt>
                <c:pt idx="12">
                  <c:v>Speeldag 13</c:v>
                </c:pt>
                <c:pt idx="13">
                  <c:v>Speeldag 14</c:v>
                </c:pt>
                <c:pt idx="14">
                  <c:v>Speeldag 15</c:v>
                </c:pt>
                <c:pt idx="15">
                  <c:v>Speeldag 16</c:v>
                </c:pt>
                <c:pt idx="16">
                  <c:v>Speeldag 17</c:v>
                </c:pt>
                <c:pt idx="17">
                  <c:v>Speeldag 18</c:v>
                </c:pt>
                <c:pt idx="18">
                  <c:v>Speeldag 19</c:v>
                </c:pt>
                <c:pt idx="19">
                  <c:v>Speeldag 20</c:v>
                </c:pt>
                <c:pt idx="20">
                  <c:v>Speeldag 21</c:v>
                </c:pt>
                <c:pt idx="21">
                  <c:v>Speeldag 22</c:v>
                </c:pt>
                <c:pt idx="22">
                  <c:v>Speeldag 23</c:v>
                </c:pt>
                <c:pt idx="23">
                  <c:v>Speeldag 24</c:v>
                </c:pt>
                <c:pt idx="24">
                  <c:v>Speeldag 25</c:v>
                </c:pt>
                <c:pt idx="25">
                  <c:v>Speeldag 26</c:v>
                </c:pt>
                <c:pt idx="26">
                  <c:v>Speeldag 27</c:v>
                </c:pt>
                <c:pt idx="27">
                  <c:v>Speeldag 28</c:v>
                </c:pt>
                <c:pt idx="28">
                  <c:v>Speeldag 29</c:v>
                </c:pt>
                <c:pt idx="29">
                  <c:v>Speeldag 30</c:v>
                </c:pt>
              </c:strCache>
            </c:strRef>
          </c:cat>
          <c:val>
            <c:numRef>
              <c:f>Result!$C$77:$C$106</c:f>
              <c:numCache>
                <c:formatCode>0.00</c:formatCode>
                <c:ptCount val="30"/>
                <c:pt idx="0">
                  <c:v>9.75</c:v>
                </c:pt>
                <c:pt idx="1">
                  <c:v>2.75</c:v>
                </c:pt>
                <c:pt idx="2">
                  <c:v>6.07</c:v>
                </c:pt>
                <c:pt idx="3">
                  <c:v>11.25</c:v>
                </c:pt>
                <c:pt idx="4">
                  <c:v>5.8000000000000007</c:v>
                </c:pt>
                <c:pt idx="5">
                  <c:v>5.98</c:v>
                </c:pt>
                <c:pt idx="6">
                  <c:v>8.3099999999999987</c:v>
                </c:pt>
                <c:pt idx="7">
                  <c:v>6.9</c:v>
                </c:pt>
                <c:pt idx="8">
                  <c:v>5.7499999999999991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</c:numCache>
            </c:numRef>
          </c:val>
        </c:ser>
        <c:shape val="box"/>
        <c:axId val="92621440"/>
        <c:axId val="92627328"/>
        <c:axId val="0"/>
      </c:bar3DChart>
      <c:catAx>
        <c:axId val="92621440"/>
        <c:scaling>
          <c:orientation val="minMax"/>
        </c:scaling>
        <c:axPos val="b"/>
        <c:majorTickMark val="none"/>
        <c:tickLblPos val="nextTo"/>
        <c:crossAx val="92627328"/>
        <c:crosses val="autoZero"/>
        <c:auto val="1"/>
        <c:lblAlgn val="ctr"/>
        <c:lblOffset val="100"/>
      </c:catAx>
      <c:valAx>
        <c:axId val="92627328"/>
        <c:scaling>
          <c:orientation val="minMax"/>
        </c:scaling>
        <c:axPos val="l"/>
        <c:majorGridlines/>
        <c:title>
          <c:tx>
            <c:rich>
              <a:bodyPr/>
              <a:lstStyle/>
              <a:p>
                <a:pPr>
                  <a:defRPr/>
                </a:pPr>
                <a:r>
                  <a:rPr lang="nl-BE"/>
                  <a:t>Behaalde units</a:t>
                </a:r>
              </a:p>
            </c:rich>
          </c:tx>
          <c:layout/>
        </c:title>
        <c:numFmt formatCode="0.00" sourceLinked="1"/>
        <c:majorTickMark val="none"/>
        <c:tickLblPos val="nextTo"/>
        <c:crossAx val="92621440"/>
        <c:crosses val="autoZero"/>
        <c:crossBetween val="between"/>
      </c:valAx>
    </c:plotArea>
    <c:plotVisOnly val="1"/>
  </c:chart>
  <c:printSettings>
    <c:headerFooter/>
    <c:pageMargins b="0.75000000000000389" l="0.70000000000000062" r="0.70000000000000062" t="0.75000000000000389" header="0.30000000000000032" footer="0.30000000000000032"/>
    <c:pageSetup/>
  </c:printSettings>
</c:chartSpace>
</file>

<file path=xl/charts/chart20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nl-BE"/>
  <c:chart>
    <c:title/>
    <c:view3D>
      <c:rAngAx val="1"/>
    </c:view3D>
    <c:plotArea>
      <c:layout/>
      <c:bar3DChart>
        <c:barDir val="col"/>
        <c:grouping val="clustered"/>
        <c:ser>
          <c:idx val="0"/>
          <c:order val="0"/>
          <c:tx>
            <c:strRef>
              <c:f>Result!$C$75</c:f>
              <c:strCache>
                <c:ptCount val="1"/>
                <c:pt idx="0">
                  <c:v>Weekuitslag</c:v>
                </c:pt>
              </c:strCache>
            </c:strRef>
          </c:tx>
          <c:dLbls>
            <c:dLbl>
              <c:idx val="29"/>
              <c:showVal val="1"/>
              <c:showSerName val="1"/>
            </c:dLbl>
            <c:delete val="1"/>
          </c:dLbls>
          <c:cat>
            <c:strRef>
              <c:f>Result!$B$77:$B$106</c:f>
              <c:strCache>
                <c:ptCount val="30"/>
                <c:pt idx="0">
                  <c:v>Speeldag 01</c:v>
                </c:pt>
                <c:pt idx="1">
                  <c:v>Speeldag 02</c:v>
                </c:pt>
                <c:pt idx="2">
                  <c:v>Speeldag 03</c:v>
                </c:pt>
                <c:pt idx="3">
                  <c:v>Speeldag 04</c:v>
                </c:pt>
                <c:pt idx="4">
                  <c:v>Speeldag 05</c:v>
                </c:pt>
                <c:pt idx="5">
                  <c:v>Speeldag 06</c:v>
                </c:pt>
                <c:pt idx="6">
                  <c:v>Speeldag 07</c:v>
                </c:pt>
                <c:pt idx="7">
                  <c:v>Speeldag 08</c:v>
                </c:pt>
                <c:pt idx="8">
                  <c:v>Speeldag 09</c:v>
                </c:pt>
                <c:pt idx="9">
                  <c:v>Speeldag 10</c:v>
                </c:pt>
                <c:pt idx="10">
                  <c:v>Speeldag 11</c:v>
                </c:pt>
                <c:pt idx="11">
                  <c:v>Speeldag 12</c:v>
                </c:pt>
                <c:pt idx="12">
                  <c:v>Speeldag 13</c:v>
                </c:pt>
                <c:pt idx="13">
                  <c:v>Speeldag 14</c:v>
                </c:pt>
                <c:pt idx="14">
                  <c:v>Speeldag 15</c:v>
                </c:pt>
                <c:pt idx="15">
                  <c:v>Speeldag 16</c:v>
                </c:pt>
                <c:pt idx="16">
                  <c:v>Speeldag 17</c:v>
                </c:pt>
                <c:pt idx="17">
                  <c:v>Speeldag 18</c:v>
                </c:pt>
                <c:pt idx="18">
                  <c:v>Speeldag 19</c:v>
                </c:pt>
                <c:pt idx="19">
                  <c:v>Speeldag 20</c:v>
                </c:pt>
                <c:pt idx="20">
                  <c:v>Speeldag 21</c:v>
                </c:pt>
                <c:pt idx="21">
                  <c:v>Speeldag 22</c:v>
                </c:pt>
                <c:pt idx="22">
                  <c:v>Speeldag 23</c:v>
                </c:pt>
                <c:pt idx="23">
                  <c:v>Speeldag 24</c:v>
                </c:pt>
                <c:pt idx="24">
                  <c:v>Speeldag 25</c:v>
                </c:pt>
                <c:pt idx="25">
                  <c:v>Speeldag 26</c:v>
                </c:pt>
                <c:pt idx="26">
                  <c:v>Speeldag 27</c:v>
                </c:pt>
                <c:pt idx="27">
                  <c:v>Speeldag 28</c:v>
                </c:pt>
                <c:pt idx="28">
                  <c:v>Speeldag 29</c:v>
                </c:pt>
                <c:pt idx="29">
                  <c:v>Speeldag 30</c:v>
                </c:pt>
              </c:strCache>
            </c:strRef>
          </c:cat>
          <c:val>
            <c:numRef>
              <c:f>Result!$L$77:$L$106</c:f>
              <c:numCache>
                <c:formatCode>0.00</c:formatCode>
                <c:ptCount val="30"/>
                <c:pt idx="0">
                  <c:v>3.9000000000000004</c:v>
                </c:pt>
                <c:pt idx="1">
                  <c:v>10.97</c:v>
                </c:pt>
                <c:pt idx="2">
                  <c:v>0</c:v>
                </c:pt>
                <c:pt idx="3">
                  <c:v>5.3000000000000007</c:v>
                </c:pt>
                <c:pt idx="4">
                  <c:v>4.8</c:v>
                </c:pt>
                <c:pt idx="5">
                  <c:v>11.88</c:v>
                </c:pt>
                <c:pt idx="6">
                  <c:v>10.69</c:v>
                </c:pt>
                <c:pt idx="7">
                  <c:v>13.549999999999999</c:v>
                </c:pt>
                <c:pt idx="8">
                  <c:v>5.15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</c:numCache>
            </c:numRef>
          </c:val>
        </c:ser>
        <c:shape val="box"/>
        <c:axId val="92359680"/>
        <c:axId val="92365568"/>
        <c:axId val="0"/>
      </c:bar3DChart>
      <c:catAx>
        <c:axId val="92359680"/>
        <c:scaling>
          <c:orientation val="minMax"/>
        </c:scaling>
        <c:axPos val="b"/>
        <c:majorTickMark val="none"/>
        <c:tickLblPos val="nextTo"/>
        <c:crossAx val="92365568"/>
        <c:crosses val="autoZero"/>
        <c:auto val="1"/>
        <c:lblAlgn val="ctr"/>
        <c:lblOffset val="100"/>
      </c:catAx>
      <c:valAx>
        <c:axId val="92365568"/>
        <c:scaling>
          <c:orientation val="minMax"/>
        </c:scaling>
        <c:axPos val="l"/>
        <c:majorGridlines/>
        <c:title>
          <c:tx>
            <c:rich>
              <a:bodyPr/>
              <a:lstStyle/>
              <a:p>
                <a:pPr>
                  <a:defRPr/>
                </a:pPr>
                <a:r>
                  <a:rPr lang="nl-BE"/>
                  <a:t>Behaalde units</a:t>
                </a:r>
              </a:p>
            </c:rich>
          </c:tx>
        </c:title>
        <c:numFmt formatCode="0.00" sourceLinked="1"/>
        <c:majorTickMark val="none"/>
        <c:tickLblPos val="nextTo"/>
        <c:crossAx val="92359680"/>
        <c:crosses val="autoZero"/>
        <c:crossBetween val="between"/>
      </c:valAx>
    </c:plotArea>
    <c:plotVisOnly val="1"/>
  </c:chart>
  <c:printSettings>
    <c:headerFooter/>
    <c:pageMargins b="0.75000000000000588" l="0.70000000000000062" r="0.70000000000000062" t="0.75000000000000588" header="0.30000000000000032" footer="0.30000000000000032"/>
    <c:pageSetup/>
  </c:printSettings>
</c:chartSpace>
</file>

<file path=xl/charts/chart21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nl-BE"/>
  <c:chart>
    <c:title/>
    <c:plotArea>
      <c:layout/>
      <c:lineChart>
        <c:grouping val="standard"/>
        <c:ser>
          <c:idx val="0"/>
          <c:order val="0"/>
          <c:tx>
            <c:strRef>
              <c:f>Result!$C$40</c:f>
              <c:strCache>
                <c:ptCount val="1"/>
                <c:pt idx="0">
                  <c:v>Plaats in de stand</c:v>
                </c:pt>
              </c:strCache>
            </c:strRef>
          </c:tx>
          <c:cat>
            <c:strRef>
              <c:f>Result!$B$42:$B$71</c:f>
              <c:strCache>
                <c:ptCount val="30"/>
                <c:pt idx="0">
                  <c:v>Speeldag 01</c:v>
                </c:pt>
                <c:pt idx="1">
                  <c:v>Speeldag 02</c:v>
                </c:pt>
                <c:pt idx="2">
                  <c:v>Speeldag 03</c:v>
                </c:pt>
                <c:pt idx="3">
                  <c:v>Speeldag 04</c:v>
                </c:pt>
                <c:pt idx="4">
                  <c:v>Speeldag 05</c:v>
                </c:pt>
                <c:pt idx="5">
                  <c:v>Speeldag 06</c:v>
                </c:pt>
                <c:pt idx="6">
                  <c:v>Speeldag 07</c:v>
                </c:pt>
                <c:pt idx="7">
                  <c:v>Speeldag 08</c:v>
                </c:pt>
                <c:pt idx="8">
                  <c:v>Speeldag 09</c:v>
                </c:pt>
                <c:pt idx="9">
                  <c:v>Speeldag 10</c:v>
                </c:pt>
                <c:pt idx="10">
                  <c:v>Speeldag 11</c:v>
                </c:pt>
                <c:pt idx="11">
                  <c:v>Speeldag 12</c:v>
                </c:pt>
                <c:pt idx="12">
                  <c:v>Speeldag 13</c:v>
                </c:pt>
                <c:pt idx="13">
                  <c:v>Speeldag 14</c:v>
                </c:pt>
                <c:pt idx="14">
                  <c:v>Speeldag 15</c:v>
                </c:pt>
                <c:pt idx="15">
                  <c:v>Speeldag 16</c:v>
                </c:pt>
                <c:pt idx="16">
                  <c:v>Speeldag 17</c:v>
                </c:pt>
                <c:pt idx="17">
                  <c:v>Speeldag 18</c:v>
                </c:pt>
                <c:pt idx="18">
                  <c:v>Speeldag 19</c:v>
                </c:pt>
                <c:pt idx="19">
                  <c:v>Speeldag 20</c:v>
                </c:pt>
                <c:pt idx="20">
                  <c:v>Speeldag 21</c:v>
                </c:pt>
                <c:pt idx="21">
                  <c:v>Speeldag 22</c:v>
                </c:pt>
                <c:pt idx="22">
                  <c:v>Speeldag 23</c:v>
                </c:pt>
                <c:pt idx="23">
                  <c:v>Speeldag 24</c:v>
                </c:pt>
                <c:pt idx="24">
                  <c:v>Speeldag 25</c:v>
                </c:pt>
                <c:pt idx="25">
                  <c:v>Speeldag 26</c:v>
                </c:pt>
                <c:pt idx="26">
                  <c:v>Speeldag 27</c:v>
                </c:pt>
                <c:pt idx="27">
                  <c:v>Speeldag 28</c:v>
                </c:pt>
                <c:pt idx="28">
                  <c:v>Speeldag 29</c:v>
                </c:pt>
                <c:pt idx="29">
                  <c:v>Speeldag 30</c:v>
                </c:pt>
              </c:strCache>
            </c:strRef>
          </c:cat>
          <c:val>
            <c:numRef>
              <c:f>Result!$L$42:$L$71</c:f>
              <c:numCache>
                <c:formatCode>General</c:formatCode>
                <c:ptCount val="30"/>
                <c:pt idx="0">
                  <c:v>10</c:v>
                </c:pt>
                <c:pt idx="1">
                  <c:v>6</c:v>
                </c:pt>
                <c:pt idx="2">
                  <c:v>9</c:v>
                </c:pt>
                <c:pt idx="3">
                  <c:v>10</c:v>
                </c:pt>
                <c:pt idx="4">
                  <c:v>11</c:v>
                </c:pt>
                <c:pt idx="5">
                  <c:v>10</c:v>
                </c:pt>
                <c:pt idx="6">
                  <c:v>8</c:v>
                </c:pt>
                <c:pt idx="7">
                  <c:v>2</c:v>
                </c:pt>
                <c:pt idx="8">
                  <c:v>2</c:v>
                </c:pt>
                <c:pt idx="9">
                  <c:v>3</c:v>
                </c:pt>
                <c:pt idx="10">
                  <c:v>#N/A</c:v>
                </c:pt>
                <c:pt idx="11">
                  <c:v>#N/A</c:v>
                </c:pt>
                <c:pt idx="12">
                  <c:v>#N/A</c:v>
                </c:pt>
                <c:pt idx="13">
                  <c:v>#N/A</c:v>
                </c:pt>
                <c:pt idx="14">
                  <c:v>#N/A</c:v>
                </c:pt>
                <c:pt idx="15">
                  <c:v>#N/A</c:v>
                </c:pt>
                <c:pt idx="16">
                  <c:v>#N/A</c:v>
                </c:pt>
                <c:pt idx="17">
                  <c:v>#N/A</c:v>
                </c:pt>
                <c:pt idx="18">
                  <c:v>#N/A</c:v>
                </c:pt>
                <c:pt idx="19">
                  <c:v>#N/A</c:v>
                </c:pt>
                <c:pt idx="20">
                  <c:v>#N/A</c:v>
                </c:pt>
                <c:pt idx="21">
                  <c:v>#N/A</c:v>
                </c:pt>
                <c:pt idx="22">
                  <c:v>#N/A</c:v>
                </c:pt>
                <c:pt idx="23">
                  <c:v>#N/A</c:v>
                </c:pt>
                <c:pt idx="24">
                  <c:v>#N/A</c:v>
                </c:pt>
                <c:pt idx="25">
                  <c:v>#N/A</c:v>
                </c:pt>
                <c:pt idx="26">
                  <c:v>#N/A</c:v>
                </c:pt>
                <c:pt idx="27">
                  <c:v>#N/A</c:v>
                </c:pt>
                <c:pt idx="28">
                  <c:v>#N/A</c:v>
                </c:pt>
                <c:pt idx="29">
                  <c:v>#N/A</c:v>
                </c:pt>
              </c:numCache>
            </c:numRef>
          </c:val>
        </c:ser>
        <c:marker val="1"/>
        <c:axId val="92381952"/>
        <c:axId val="92383488"/>
      </c:lineChart>
      <c:catAx>
        <c:axId val="92381952"/>
        <c:scaling>
          <c:orientation val="minMax"/>
        </c:scaling>
        <c:axPos val="b"/>
        <c:majorGridlines/>
        <c:majorTickMark val="none"/>
        <c:tickLblPos val="nextTo"/>
        <c:crossAx val="92383488"/>
        <c:crosses val="max"/>
        <c:auto val="1"/>
        <c:lblAlgn val="ctr"/>
        <c:lblOffset val="100"/>
      </c:catAx>
      <c:valAx>
        <c:axId val="92383488"/>
        <c:scaling>
          <c:orientation val="maxMin"/>
          <c:max val="12"/>
          <c:min val="1"/>
        </c:scaling>
        <c:axPos val="l"/>
        <c:majorGridlines/>
        <c:title>
          <c:tx>
            <c:rich>
              <a:bodyPr/>
              <a:lstStyle/>
              <a:p>
                <a:pPr>
                  <a:defRPr/>
                </a:pPr>
                <a:r>
                  <a:rPr lang="en-US"/>
                  <a:t>Plaats in de stand</a:t>
                </a:r>
              </a:p>
            </c:rich>
          </c:tx>
        </c:title>
        <c:numFmt formatCode="General" sourceLinked="1"/>
        <c:majorTickMark val="none"/>
        <c:tickLblPos val="nextTo"/>
        <c:crossAx val="92381952"/>
        <c:crosses val="autoZero"/>
        <c:crossBetween val="midCat"/>
        <c:majorUnit val="1"/>
      </c:valAx>
    </c:plotArea>
    <c:plotVisOnly val="1"/>
  </c:chart>
  <c:printSettings>
    <c:headerFooter/>
    <c:pageMargins b="0.75000000000000588" l="0.70000000000000062" r="0.70000000000000062" t="0.75000000000000588" header="0.30000000000000032" footer="0.30000000000000032"/>
    <c:pageSetup/>
  </c:printSettings>
</c:chartSpace>
</file>

<file path=xl/charts/chart22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nl-BE"/>
  <c:chart>
    <c:title/>
    <c:view3D>
      <c:rAngAx val="1"/>
    </c:view3D>
    <c:plotArea>
      <c:layout/>
      <c:bar3DChart>
        <c:barDir val="col"/>
        <c:grouping val="clustered"/>
        <c:ser>
          <c:idx val="0"/>
          <c:order val="0"/>
          <c:tx>
            <c:strRef>
              <c:f>Result!$C$75</c:f>
              <c:strCache>
                <c:ptCount val="1"/>
                <c:pt idx="0">
                  <c:v>Weekuitslag</c:v>
                </c:pt>
              </c:strCache>
            </c:strRef>
          </c:tx>
          <c:dLbls>
            <c:dLbl>
              <c:idx val="29"/>
              <c:showVal val="1"/>
              <c:showSerName val="1"/>
            </c:dLbl>
            <c:delete val="1"/>
          </c:dLbls>
          <c:cat>
            <c:strRef>
              <c:f>Result!$B$77:$B$106</c:f>
              <c:strCache>
                <c:ptCount val="30"/>
                <c:pt idx="0">
                  <c:v>Speeldag 01</c:v>
                </c:pt>
                <c:pt idx="1">
                  <c:v>Speeldag 02</c:v>
                </c:pt>
                <c:pt idx="2">
                  <c:v>Speeldag 03</c:v>
                </c:pt>
                <c:pt idx="3">
                  <c:v>Speeldag 04</c:v>
                </c:pt>
                <c:pt idx="4">
                  <c:v>Speeldag 05</c:v>
                </c:pt>
                <c:pt idx="5">
                  <c:v>Speeldag 06</c:v>
                </c:pt>
                <c:pt idx="6">
                  <c:v>Speeldag 07</c:v>
                </c:pt>
                <c:pt idx="7">
                  <c:v>Speeldag 08</c:v>
                </c:pt>
                <c:pt idx="8">
                  <c:v>Speeldag 09</c:v>
                </c:pt>
                <c:pt idx="9">
                  <c:v>Speeldag 10</c:v>
                </c:pt>
                <c:pt idx="10">
                  <c:v>Speeldag 11</c:v>
                </c:pt>
                <c:pt idx="11">
                  <c:v>Speeldag 12</c:v>
                </c:pt>
                <c:pt idx="12">
                  <c:v>Speeldag 13</c:v>
                </c:pt>
                <c:pt idx="13">
                  <c:v>Speeldag 14</c:v>
                </c:pt>
                <c:pt idx="14">
                  <c:v>Speeldag 15</c:v>
                </c:pt>
                <c:pt idx="15">
                  <c:v>Speeldag 16</c:v>
                </c:pt>
                <c:pt idx="16">
                  <c:v>Speeldag 17</c:v>
                </c:pt>
                <c:pt idx="17">
                  <c:v>Speeldag 18</c:v>
                </c:pt>
                <c:pt idx="18">
                  <c:v>Speeldag 19</c:v>
                </c:pt>
                <c:pt idx="19">
                  <c:v>Speeldag 20</c:v>
                </c:pt>
                <c:pt idx="20">
                  <c:v>Speeldag 21</c:v>
                </c:pt>
                <c:pt idx="21">
                  <c:v>Speeldag 22</c:v>
                </c:pt>
                <c:pt idx="22">
                  <c:v>Speeldag 23</c:v>
                </c:pt>
                <c:pt idx="23">
                  <c:v>Speeldag 24</c:v>
                </c:pt>
                <c:pt idx="24">
                  <c:v>Speeldag 25</c:v>
                </c:pt>
                <c:pt idx="25">
                  <c:v>Speeldag 26</c:v>
                </c:pt>
                <c:pt idx="26">
                  <c:v>Speeldag 27</c:v>
                </c:pt>
                <c:pt idx="27">
                  <c:v>Speeldag 28</c:v>
                </c:pt>
                <c:pt idx="28">
                  <c:v>Speeldag 29</c:v>
                </c:pt>
                <c:pt idx="29">
                  <c:v>Speeldag 30</c:v>
                </c:pt>
              </c:strCache>
            </c:strRef>
          </c:cat>
          <c:val>
            <c:numRef>
              <c:f>Result!$M$77:$M$106</c:f>
              <c:numCache>
                <c:formatCode>0.00</c:formatCode>
                <c:ptCount val="30"/>
                <c:pt idx="0">
                  <c:v>6.4499999999999993</c:v>
                </c:pt>
                <c:pt idx="1">
                  <c:v>9.5</c:v>
                </c:pt>
                <c:pt idx="2">
                  <c:v>2.8200000000000003</c:v>
                </c:pt>
                <c:pt idx="3">
                  <c:v>9.3500000000000014</c:v>
                </c:pt>
                <c:pt idx="4">
                  <c:v>4.5</c:v>
                </c:pt>
                <c:pt idx="5">
                  <c:v>5</c:v>
                </c:pt>
                <c:pt idx="6">
                  <c:v>13.09</c:v>
                </c:pt>
                <c:pt idx="7">
                  <c:v>11.55</c:v>
                </c:pt>
                <c:pt idx="8">
                  <c:v>11.900000000000002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</c:numCache>
            </c:numRef>
          </c:val>
        </c:ser>
        <c:shape val="box"/>
        <c:axId val="92298240"/>
        <c:axId val="92308224"/>
        <c:axId val="0"/>
      </c:bar3DChart>
      <c:catAx>
        <c:axId val="92298240"/>
        <c:scaling>
          <c:orientation val="minMax"/>
        </c:scaling>
        <c:axPos val="b"/>
        <c:majorTickMark val="none"/>
        <c:tickLblPos val="nextTo"/>
        <c:crossAx val="92308224"/>
        <c:crosses val="autoZero"/>
        <c:auto val="1"/>
        <c:lblAlgn val="ctr"/>
        <c:lblOffset val="100"/>
      </c:catAx>
      <c:valAx>
        <c:axId val="92308224"/>
        <c:scaling>
          <c:orientation val="minMax"/>
        </c:scaling>
        <c:axPos val="l"/>
        <c:majorGridlines/>
        <c:title>
          <c:tx>
            <c:rich>
              <a:bodyPr/>
              <a:lstStyle/>
              <a:p>
                <a:pPr>
                  <a:defRPr/>
                </a:pPr>
                <a:r>
                  <a:rPr lang="nl-BE"/>
                  <a:t>Behaalde units</a:t>
                </a:r>
              </a:p>
            </c:rich>
          </c:tx>
        </c:title>
        <c:numFmt formatCode="0.00" sourceLinked="1"/>
        <c:majorTickMark val="none"/>
        <c:tickLblPos val="nextTo"/>
        <c:crossAx val="92298240"/>
        <c:crosses val="autoZero"/>
        <c:crossBetween val="between"/>
      </c:valAx>
    </c:plotArea>
    <c:plotVisOnly val="1"/>
  </c:chart>
  <c:printSettings>
    <c:headerFooter/>
    <c:pageMargins b="0.75000000000000611" l="0.70000000000000062" r="0.70000000000000062" t="0.75000000000000611" header="0.30000000000000032" footer="0.30000000000000032"/>
    <c:pageSetup/>
  </c:printSettings>
</c:chartSpace>
</file>

<file path=xl/charts/chart23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nl-BE"/>
  <c:chart>
    <c:title/>
    <c:plotArea>
      <c:layout/>
      <c:lineChart>
        <c:grouping val="standard"/>
        <c:ser>
          <c:idx val="0"/>
          <c:order val="0"/>
          <c:tx>
            <c:strRef>
              <c:f>Result!$C$40</c:f>
              <c:strCache>
                <c:ptCount val="1"/>
                <c:pt idx="0">
                  <c:v>Plaats in de stand</c:v>
                </c:pt>
              </c:strCache>
            </c:strRef>
          </c:tx>
          <c:cat>
            <c:strRef>
              <c:f>Result!$B$42:$B$71</c:f>
              <c:strCache>
                <c:ptCount val="30"/>
                <c:pt idx="0">
                  <c:v>Speeldag 01</c:v>
                </c:pt>
                <c:pt idx="1">
                  <c:v>Speeldag 02</c:v>
                </c:pt>
                <c:pt idx="2">
                  <c:v>Speeldag 03</c:v>
                </c:pt>
                <c:pt idx="3">
                  <c:v>Speeldag 04</c:v>
                </c:pt>
                <c:pt idx="4">
                  <c:v>Speeldag 05</c:v>
                </c:pt>
                <c:pt idx="5">
                  <c:v>Speeldag 06</c:v>
                </c:pt>
                <c:pt idx="6">
                  <c:v>Speeldag 07</c:v>
                </c:pt>
                <c:pt idx="7">
                  <c:v>Speeldag 08</c:v>
                </c:pt>
                <c:pt idx="8">
                  <c:v>Speeldag 09</c:v>
                </c:pt>
                <c:pt idx="9">
                  <c:v>Speeldag 10</c:v>
                </c:pt>
                <c:pt idx="10">
                  <c:v>Speeldag 11</c:v>
                </c:pt>
                <c:pt idx="11">
                  <c:v>Speeldag 12</c:v>
                </c:pt>
                <c:pt idx="12">
                  <c:v>Speeldag 13</c:v>
                </c:pt>
                <c:pt idx="13">
                  <c:v>Speeldag 14</c:v>
                </c:pt>
                <c:pt idx="14">
                  <c:v>Speeldag 15</c:v>
                </c:pt>
                <c:pt idx="15">
                  <c:v>Speeldag 16</c:v>
                </c:pt>
                <c:pt idx="16">
                  <c:v>Speeldag 17</c:v>
                </c:pt>
                <c:pt idx="17">
                  <c:v>Speeldag 18</c:v>
                </c:pt>
                <c:pt idx="18">
                  <c:v>Speeldag 19</c:v>
                </c:pt>
                <c:pt idx="19">
                  <c:v>Speeldag 20</c:v>
                </c:pt>
                <c:pt idx="20">
                  <c:v>Speeldag 21</c:v>
                </c:pt>
                <c:pt idx="21">
                  <c:v>Speeldag 22</c:v>
                </c:pt>
                <c:pt idx="22">
                  <c:v>Speeldag 23</c:v>
                </c:pt>
                <c:pt idx="23">
                  <c:v>Speeldag 24</c:v>
                </c:pt>
                <c:pt idx="24">
                  <c:v>Speeldag 25</c:v>
                </c:pt>
                <c:pt idx="25">
                  <c:v>Speeldag 26</c:v>
                </c:pt>
                <c:pt idx="26">
                  <c:v>Speeldag 27</c:v>
                </c:pt>
                <c:pt idx="27">
                  <c:v>Speeldag 28</c:v>
                </c:pt>
                <c:pt idx="28">
                  <c:v>Speeldag 29</c:v>
                </c:pt>
                <c:pt idx="29">
                  <c:v>Speeldag 30</c:v>
                </c:pt>
              </c:strCache>
            </c:strRef>
          </c:cat>
          <c:val>
            <c:numRef>
              <c:f>Result!$M$42:$M$71</c:f>
              <c:numCache>
                <c:formatCode>General</c:formatCode>
                <c:ptCount val="30"/>
                <c:pt idx="0">
                  <c:v>5</c:v>
                </c:pt>
                <c:pt idx="1">
                  <c:v>4</c:v>
                </c:pt>
                <c:pt idx="2">
                  <c:v>6</c:v>
                </c:pt>
                <c:pt idx="3">
                  <c:v>7</c:v>
                </c:pt>
                <c:pt idx="4">
                  <c:v>7</c:v>
                </c:pt>
                <c:pt idx="5">
                  <c:v>9</c:v>
                </c:pt>
                <c:pt idx="6">
                  <c:v>2</c:v>
                </c:pt>
                <c:pt idx="7">
                  <c:v>1</c:v>
                </c:pt>
                <c:pt idx="8">
                  <c:v>1</c:v>
                </c:pt>
                <c:pt idx="9">
                  <c:v>1</c:v>
                </c:pt>
                <c:pt idx="10">
                  <c:v>#N/A</c:v>
                </c:pt>
                <c:pt idx="11">
                  <c:v>#N/A</c:v>
                </c:pt>
                <c:pt idx="12">
                  <c:v>#N/A</c:v>
                </c:pt>
                <c:pt idx="13">
                  <c:v>#N/A</c:v>
                </c:pt>
                <c:pt idx="14">
                  <c:v>#N/A</c:v>
                </c:pt>
                <c:pt idx="15">
                  <c:v>#N/A</c:v>
                </c:pt>
                <c:pt idx="16">
                  <c:v>#N/A</c:v>
                </c:pt>
                <c:pt idx="17">
                  <c:v>#N/A</c:v>
                </c:pt>
                <c:pt idx="18">
                  <c:v>#N/A</c:v>
                </c:pt>
                <c:pt idx="19">
                  <c:v>#N/A</c:v>
                </c:pt>
                <c:pt idx="20">
                  <c:v>#N/A</c:v>
                </c:pt>
                <c:pt idx="21">
                  <c:v>#N/A</c:v>
                </c:pt>
                <c:pt idx="22">
                  <c:v>#N/A</c:v>
                </c:pt>
                <c:pt idx="23">
                  <c:v>#N/A</c:v>
                </c:pt>
                <c:pt idx="24">
                  <c:v>#N/A</c:v>
                </c:pt>
                <c:pt idx="25">
                  <c:v>#N/A</c:v>
                </c:pt>
                <c:pt idx="26">
                  <c:v>#N/A</c:v>
                </c:pt>
                <c:pt idx="27">
                  <c:v>#N/A</c:v>
                </c:pt>
                <c:pt idx="28">
                  <c:v>#N/A</c:v>
                </c:pt>
                <c:pt idx="29">
                  <c:v>#N/A</c:v>
                </c:pt>
              </c:numCache>
            </c:numRef>
          </c:val>
        </c:ser>
        <c:marker val="1"/>
        <c:axId val="105791872"/>
        <c:axId val="105793408"/>
      </c:lineChart>
      <c:catAx>
        <c:axId val="105791872"/>
        <c:scaling>
          <c:orientation val="minMax"/>
        </c:scaling>
        <c:axPos val="b"/>
        <c:majorGridlines/>
        <c:majorTickMark val="none"/>
        <c:tickLblPos val="nextTo"/>
        <c:crossAx val="105793408"/>
        <c:crosses val="max"/>
        <c:auto val="1"/>
        <c:lblAlgn val="ctr"/>
        <c:lblOffset val="100"/>
      </c:catAx>
      <c:valAx>
        <c:axId val="105793408"/>
        <c:scaling>
          <c:orientation val="maxMin"/>
          <c:max val="12"/>
          <c:min val="1"/>
        </c:scaling>
        <c:axPos val="l"/>
        <c:majorGridlines/>
        <c:title>
          <c:tx>
            <c:rich>
              <a:bodyPr/>
              <a:lstStyle/>
              <a:p>
                <a:pPr>
                  <a:defRPr/>
                </a:pPr>
                <a:r>
                  <a:rPr lang="en-US"/>
                  <a:t>Plaats in de stand</a:t>
                </a:r>
              </a:p>
            </c:rich>
          </c:tx>
        </c:title>
        <c:numFmt formatCode="General" sourceLinked="1"/>
        <c:majorTickMark val="none"/>
        <c:tickLblPos val="nextTo"/>
        <c:crossAx val="105791872"/>
        <c:crosses val="autoZero"/>
        <c:crossBetween val="midCat"/>
        <c:majorUnit val="1"/>
      </c:valAx>
    </c:plotArea>
    <c:plotVisOnly val="1"/>
  </c:chart>
  <c:printSettings>
    <c:headerFooter/>
    <c:pageMargins b="0.75000000000000611" l="0.70000000000000062" r="0.70000000000000062" t="0.75000000000000611" header="0.30000000000000032" footer="0.30000000000000032"/>
    <c:pageSetup/>
  </c:printSettings>
</c:chartSpace>
</file>

<file path=xl/charts/chart24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nl-BE"/>
  <c:chart>
    <c:title/>
    <c:view3D>
      <c:rAngAx val="1"/>
    </c:view3D>
    <c:plotArea>
      <c:layout/>
      <c:bar3DChart>
        <c:barDir val="col"/>
        <c:grouping val="clustered"/>
        <c:ser>
          <c:idx val="0"/>
          <c:order val="0"/>
          <c:tx>
            <c:strRef>
              <c:f>Result!$C$75</c:f>
              <c:strCache>
                <c:ptCount val="1"/>
                <c:pt idx="0">
                  <c:v>Weekuitslag</c:v>
                </c:pt>
              </c:strCache>
            </c:strRef>
          </c:tx>
          <c:dLbls>
            <c:dLbl>
              <c:idx val="29"/>
              <c:showVal val="1"/>
              <c:showSerName val="1"/>
            </c:dLbl>
            <c:delete val="1"/>
          </c:dLbls>
          <c:cat>
            <c:strRef>
              <c:f>Result!$B$77:$B$106</c:f>
              <c:strCache>
                <c:ptCount val="30"/>
                <c:pt idx="0">
                  <c:v>Speeldag 01</c:v>
                </c:pt>
                <c:pt idx="1">
                  <c:v>Speeldag 02</c:v>
                </c:pt>
                <c:pt idx="2">
                  <c:v>Speeldag 03</c:v>
                </c:pt>
                <c:pt idx="3">
                  <c:v>Speeldag 04</c:v>
                </c:pt>
                <c:pt idx="4">
                  <c:v>Speeldag 05</c:v>
                </c:pt>
                <c:pt idx="5">
                  <c:v>Speeldag 06</c:v>
                </c:pt>
                <c:pt idx="6">
                  <c:v>Speeldag 07</c:v>
                </c:pt>
                <c:pt idx="7">
                  <c:v>Speeldag 08</c:v>
                </c:pt>
                <c:pt idx="8">
                  <c:v>Speeldag 09</c:v>
                </c:pt>
                <c:pt idx="9">
                  <c:v>Speeldag 10</c:v>
                </c:pt>
                <c:pt idx="10">
                  <c:v>Speeldag 11</c:v>
                </c:pt>
                <c:pt idx="11">
                  <c:v>Speeldag 12</c:v>
                </c:pt>
                <c:pt idx="12">
                  <c:v>Speeldag 13</c:v>
                </c:pt>
                <c:pt idx="13">
                  <c:v>Speeldag 14</c:v>
                </c:pt>
                <c:pt idx="14">
                  <c:v>Speeldag 15</c:v>
                </c:pt>
                <c:pt idx="15">
                  <c:v>Speeldag 16</c:v>
                </c:pt>
                <c:pt idx="16">
                  <c:v>Speeldag 17</c:v>
                </c:pt>
                <c:pt idx="17">
                  <c:v>Speeldag 18</c:v>
                </c:pt>
                <c:pt idx="18">
                  <c:v>Speeldag 19</c:v>
                </c:pt>
                <c:pt idx="19">
                  <c:v>Speeldag 20</c:v>
                </c:pt>
                <c:pt idx="20">
                  <c:v>Speeldag 21</c:v>
                </c:pt>
                <c:pt idx="21">
                  <c:v>Speeldag 22</c:v>
                </c:pt>
                <c:pt idx="22">
                  <c:v>Speeldag 23</c:v>
                </c:pt>
                <c:pt idx="23">
                  <c:v>Speeldag 24</c:v>
                </c:pt>
                <c:pt idx="24">
                  <c:v>Speeldag 25</c:v>
                </c:pt>
                <c:pt idx="25">
                  <c:v>Speeldag 26</c:v>
                </c:pt>
                <c:pt idx="26">
                  <c:v>Speeldag 27</c:v>
                </c:pt>
                <c:pt idx="27">
                  <c:v>Speeldag 28</c:v>
                </c:pt>
                <c:pt idx="28">
                  <c:v>Speeldag 29</c:v>
                </c:pt>
                <c:pt idx="29">
                  <c:v>Speeldag 30</c:v>
                </c:pt>
              </c:strCache>
            </c:strRef>
          </c:cat>
          <c:val>
            <c:numRef>
              <c:f>Result!$N$77:$N$106</c:f>
              <c:numCache>
                <c:formatCode>0.00</c:formatCode>
                <c:ptCount val="30"/>
                <c:pt idx="0">
                  <c:v>3.9000000000000004</c:v>
                </c:pt>
                <c:pt idx="1">
                  <c:v>6.05</c:v>
                </c:pt>
                <c:pt idx="2">
                  <c:v>1.22</c:v>
                </c:pt>
                <c:pt idx="3">
                  <c:v>8.75</c:v>
                </c:pt>
                <c:pt idx="4">
                  <c:v>9.8999999999999986</c:v>
                </c:pt>
                <c:pt idx="5">
                  <c:v>6.33</c:v>
                </c:pt>
                <c:pt idx="6">
                  <c:v>6.79</c:v>
                </c:pt>
                <c:pt idx="7">
                  <c:v>3.2</c:v>
                </c:pt>
                <c:pt idx="8">
                  <c:v>12.5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</c:numCache>
            </c:numRef>
          </c:val>
        </c:ser>
        <c:shape val="box"/>
        <c:axId val="104872576"/>
        <c:axId val="104882560"/>
        <c:axId val="0"/>
      </c:bar3DChart>
      <c:catAx>
        <c:axId val="104872576"/>
        <c:scaling>
          <c:orientation val="minMax"/>
        </c:scaling>
        <c:axPos val="b"/>
        <c:majorTickMark val="none"/>
        <c:tickLblPos val="nextTo"/>
        <c:crossAx val="104882560"/>
        <c:crosses val="autoZero"/>
        <c:auto val="1"/>
        <c:lblAlgn val="ctr"/>
        <c:lblOffset val="100"/>
      </c:catAx>
      <c:valAx>
        <c:axId val="104882560"/>
        <c:scaling>
          <c:orientation val="minMax"/>
        </c:scaling>
        <c:axPos val="l"/>
        <c:majorGridlines/>
        <c:title>
          <c:tx>
            <c:rich>
              <a:bodyPr/>
              <a:lstStyle/>
              <a:p>
                <a:pPr>
                  <a:defRPr/>
                </a:pPr>
                <a:r>
                  <a:rPr lang="nl-BE"/>
                  <a:t>Behaalde units</a:t>
                </a:r>
              </a:p>
            </c:rich>
          </c:tx>
        </c:title>
        <c:numFmt formatCode="0.00" sourceLinked="1"/>
        <c:majorTickMark val="none"/>
        <c:tickLblPos val="nextTo"/>
        <c:crossAx val="104872576"/>
        <c:crosses val="autoZero"/>
        <c:crossBetween val="between"/>
      </c:valAx>
    </c:plotArea>
    <c:plotVisOnly val="1"/>
  </c:chart>
  <c:printSettings>
    <c:headerFooter/>
    <c:pageMargins b="0.75000000000000633" l="0.70000000000000062" r="0.70000000000000062" t="0.75000000000000633" header="0.30000000000000032" footer="0.30000000000000032"/>
    <c:pageSetup/>
  </c:printSettings>
</c:chartSpace>
</file>

<file path=xl/charts/chart25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nl-BE"/>
  <c:chart>
    <c:title/>
    <c:plotArea>
      <c:layout/>
      <c:lineChart>
        <c:grouping val="standard"/>
        <c:ser>
          <c:idx val="0"/>
          <c:order val="0"/>
          <c:tx>
            <c:strRef>
              <c:f>Result!$C$40</c:f>
              <c:strCache>
                <c:ptCount val="1"/>
                <c:pt idx="0">
                  <c:v>Plaats in de stand</c:v>
                </c:pt>
              </c:strCache>
            </c:strRef>
          </c:tx>
          <c:cat>
            <c:strRef>
              <c:f>Result!$B$42:$B$71</c:f>
              <c:strCache>
                <c:ptCount val="30"/>
                <c:pt idx="0">
                  <c:v>Speeldag 01</c:v>
                </c:pt>
                <c:pt idx="1">
                  <c:v>Speeldag 02</c:v>
                </c:pt>
                <c:pt idx="2">
                  <c:v>Speeldag 03</c:v>
                </c:pt>
                <c:pt idx="3">
                  <c:v>Speeldag 04</c:v>
                </c:pt>
                <c:pt idx="4">
                  <c:v>Speeldag 05</c:v>
                </c:pt>
                <c:pt idx="5">
                  <c:v>Speeldag 06</c:v>
                </c:pt>
                <c:pt idx="6">
                  <c:v>Speeldag 07</c:v>
                </c:pt>
                <c:pt idx="7">
                  <c:v>Speeldag 08</c:v>
                </c:pt>
                <c:pt idx="8">
                  <c:v>Speeldag 09</c:v>
                </c:pt>
                <c:pt idx="9">
                  <c:v>Speeldag 10</c:v>
                </c:pt>
                <c:pt idx="10">
                  <c:v>Speeldag 11</c:v>
                </c:pt>
                <c:pt idx="11">
                  <c:v>Speeldag 12</c:v>
                </c:pt>
                <c:pt idx="12">
                  <c:v>Speeldag 13</c:v>
                </c:pt>
                <c:pt idx="13">
                  <c:v>Speeldag 14</c:v>
                </c:pt>
                <c:pt idx="14">
                  <c:v>Speeldag 15</c:v>
                </c:pt>
                <c:pt idx="15">
                  <c:v>Speeldag 16</c:v>
                </c:pt>
                <c:pt idx="16">
                  <c:v>Speeldag 17</c:v>
                </c:pt>
                <c:pt idx="17">
                  <c:v>Speeldag 18</c:v>
                </c:pt>
                <c:pt idx="18">
                  <c:v>Speeldag 19</c:v>
                </c:pt>
                <c:pt idx="19">
                  <c:v>Speeldag 20</c:v>
                </c:pt>
                <c:pt idx="20">
                  <c:v>Speeldag 21</c:v>
                </c:pt>
                <c:pt idx="21">
                  <c:v>Speeldag 22</c:v>
                </c:pt>
                <c:pt idx="22">
                  <c:v>Speeldag 23</c:v>
                </c:pt>
                <c:pt idx="23">
                  <c:v>Speeldag 24</c:v>
                </c:pt>
                <c:pt idx="24">
                  <c:v>Speeldag 25</c:v>
                </c:pt>
                <c:pt idx="25">
                  <c:v>Speeldag 26</c:v>
                </c:pt>
                <c:pt idx="26">
                  <c:v>Speeldag 27</c:v>
                </c:pt>
                <c:pt idx="27">
                  <c:v>Speeldag 28</c:v>
                </c:pt>
                <c:pt idx="28">
                  <c:v>Speeldag 29</c:v>
                </c:pt>
                <c:pt idx="29">
                  <c:v>Speeldag 30</c:v>
                </c:pt>
              </c:strCache>
            </c:strRef>
          </c:cat>
          <c:val>
            <c:numRef>
              <c:f>Result!$N$42:$N$71</c:f>
              <c:numCache>
                <c:formatCode>General</c:formatCode>
                <c:ptCount val="30"/>
                <c:pt idx="0">
                  <c:v>10</c:v>
                </c:pt>
                <c:pt idx="1">
                  <c:v>11</c:v>
                </c:pt>
                <c:pt idx="2">
                  <c:v>12</c:v>
                </c:pt>
                <c:pt idx="3">
                  <c:v>11</c:v>
                </c:pt>
                <c:pt idx="4">
                  <c:v>10</c:v>
                </c:pt>
                <c:pt idx="5">
                  <c:v>11</c:v>
                </c:pt>
                <c:pt idx="6">
                  <c:v>11</c:v>
                </c:pt>
                <c:pt idx="7">
                  <c:v>11</c:v>
                </c:pt>
                <c:pt idx="8">
                  <c:v>10</c:v>
                </c:pt>
                <c:pt idx="9">
                  <c:v>6</c:v>
                </c:pt>
                <c:pt idx="10">
                  <c:v>#N/A</c:v>
                </c:pt>
                <c:pt idx="11">
                  <c:v>#N/A</c:v>
                </c:pt>
                <c:pt idx="12">
                  <c:v>#N/A</c:v>
                </c:pt>
                <c:pt idx="13">
                  <c:v>#N/A</c:v>
                </c:pt>
                <c:pt idx="14">
                  <c:v>#N/A</c:v>
                </c:pt>
                <c:pt idx="15">
                  <c:v>#N/A</c:v>
                </c:pt>
                <c:pt idx="16">
                  <c:v>#N/A</c:v>
                </c:pt>
                <c:pt idx="17">
                  <c:v>#N/A</c:v>
                </c:pt>
                <c:pt idx="18">
                  <c:v>#N/A</c:v>
                </c:pt>
                <c:pt idx="19">
                  <c:v>#N/A</c:v>
                </c:pt>
                <c:pt idx="20">
                  <c:v>#N/A</c:v>
                </c:pt>
                <c:pt idx="21">
                  <c:v>#N/A</c:v>
                </c:pt>
                <c:pt idx="22">
                  <c:v>#N/A</c:v>
                </c:pt>
                <c:pt idx="23">
                  <c:v>#N/A</c:v>
                </c:pt>
                <c:pt idx="24">
                  <c:v>#N/A</c:v>
                </c:pt>
                <c:pt idx="25">
                  <c:v>#N/A</c:v>
                </c:pt>
                <c:pt idx="26">
                  <c:v>#N/A</c:v>
                </c:pt>
                <c:pt idx="27">
                  <c:v>#N/A</c:v>
                </c:pt>
                <c:pt idx="28">
                  <c:v>#N/A</c:v>
                </c:pt>
                <c:pt idx="29">
                  <c:v>#N/A</c:v>
                </c:pt>
              </c:numCache>
            </c:numRef>
          </c:val>
        </c:ser>
        <c:marker val="1"/>
        <c:axId val="104910208"/>
        <c:axId val="104916096"/>
      </c:lineChart>
      <c:catAx>
        <c:axId val="104910208"/>
        <c:scaling>
          <c:orientation val="minMax"/>
        </c:scaling>
        <c:axPos val="b"/>
        <c:majorGridlines/>
        <c:majorTickMark val="none"/>
        <c:tickLblPos val="nextTo"/>
        <c:crossAx val="104916096"/>
        <c:crosses val="max"/>
        <c:auto val="1"/>
        <c:lblAlgn val="ctr"/>
        <c:lblOffset val="100"/>
      </c:catAx>
      <c:valAx>
        <c:axId val="104916096"/>
        <c:scaling>
          <c:orientation val="maxMin"/>
          <c:max val="12"/>
          <c:min val="1"/>
        </c:scaling>
        <c:axPos val="l"/>
        <c:majorGridlines/>
        <c:title>
          <c:tx>
            <c:rich>
              <a:bodyPr/>
              <a:lstStyle/>
              <a:p>
                <a:pPr>
                  <a:defRPr/>
                </a:pPr>
                <a:r>
                  <a:rPr lang="en-US"/>
                  <a:t>Plaats in de stand</a:t>
                </a:r>
              </a:p>
            </c:rich>
          </c:tx>
        </c:title>
        <c:numFmt formatCode="General" sourceLinked="1"/>
        <c:majorTickMark val="none"/>
        <c:tickLblPos val="nextTo"/>
        <c:crossAx val="104910208"/>
        <c:crosses val="autoZero"/>
        <c:crossBetween val="midCat"/>
        <c:majorUnit val="1"/>
      </c:valAx>
    </c:plotArea>
    <c:plotVisOnly val="1"/>
  </c:chart>
  <c:printSettings>
    <c:headerFooter/>
    <c:pageMargins b="0.75000000000000633" l="0.70000000000000062" r="0.70000000000000062" t="0.75000000000000633" header="0.30000000000000032" footer="0.30000000000000032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nl-BE"/>
  <c:chart>
    <c:title>
      <c:layout/>
    </c:title>
    <c:plotArea>
      <c:layout/>
      <c:lineChart>
        <c:grouping val="standard"/>
        <c:ser>
          <c:idx val="0"/>
          <c:order val="0"/>
          <c:tx>
            <c:strRef>
              <c:f>Result!$C$40</c:f>
              <c:strCache>
                <c:ptCount val="1"/>
                <c:pt idx="0">
                  <c:v>Plaats in de stand</c:v>
                </c:pt>
              </c:strCache>
            </c:strRef>
          </c:tx>
          <c:cat>
            <c:strRef>
              <c:f>Result!$B$42:$B$71</c:f>
              <c:strCache>
                <c:ptCount val="30"/>
                <c:pt idx="0">
                  <c:v>Speeldag 01</c:v>
                </c:pt>
                <c:pt idx="1">
                  <c:v>Speeldag 02</c:v>
                </c:pt>
                <c:pt idx="2">
                  <c:v>Speeldag 03</c:v>
                </c:pt>
                <c:pt idx="3">
                  <c:v>Speeldag 04</c:v>
                </c:pt>
                <c:pt idx="4">
                  <c:v>Speeldag 05</c:v>
                </c:pt>
                <c:pt idx="5">
                  <c:v>Speeldag 06</c:v>
                </c:pt>
                <c:pt idx="6">
                  <c:v>Speeldag 07</c:v>
                </c:pt>
                <c:pt idx="7">
                  <c:v>Speeldag 08</c:v>
                </c:pt>
                <c:pt idx="8">
                  <c:v>Speeldag 09</c:v>
                </c:pt>
                <c:pt idx="9">
                  <c:v>Speeldag 10</c:v>
                </c:pt>
                <c:pt idx="10">
                  <c:v>Speeldag 11</c:v>
                </c:pt>
                <c:pt idx="11">
                  <c:v>Speeldag 12</c:v>
                </c:pt>
                <c:pt idx="12">
                  <c:v>Speeldag 13</c:v>
                </c:pt>
                <c:pt idx="13">
                  <c:v>Speeldag 14</c:v>
                </c:pt>
                <c:pt idx="14">
                  <c:v>Speeldag 15</c:v>
                </c:pt>
                <c:pt idx="15">
                  <c:v>Speeldag 16</c:v>
                </c:pt>
                <c:pt idx="16">
                  <c:v>Speeldag 17</c:v>
                </c:pt>
                <c:pt idx="17">
                  <c:v>Speeldag 18</c:v>
                </c:pt>
                <c:pt idx="18">
                  <c:v>Speeldag 19</c:v>
                </c:pt>
                <c:pt idx="19">
                  <c:v>Speeldag 20</c:v>
                </c:pt>
                <c:pt idx="20">
                  <c:v>Speeldag 21</c:v>
                </c:pt>
                <c:pt idx="21">
                  <c:v>Speeldag 22</c:v>
                </c:pt>
                <c:pt idx="22">
                  <c:v>Speeldag 23</c:v>
                </c:pt>
                <c:pt idx="23">
                  <c:v>Speeldag 24</c:v>
                </c:pt>
                <c:pt idx="24">
                  <c:v>Speeldag 25</c:v>
                </c:pt>
                <c:pt idx="25">
                  <c:v>Speeldag 26</c:v>
                </c:pt>
                <c:pt idx="26">
                  <c:v>Speeldag 27</c:v>
                </c:pt>
                <c:pt idx="27">
                  <c:v>Speeldag 28</c:v>
                </c:pt>
                <c:pt idx="28">
                  <c:v>Speeldag 29</c:v>
                </c:pt>
                <c:pt idx="29">
                  <c:v>Speeldag 30</c:v>
                </c:pt>
              </c:strCache>
            </c:strRef>
          </c:cat>
          <c:val>
            <c:numRef>
              <c:f>Result!$C$42:$C$71</c:f>
              <c:numCache>
                <c:formatCode>General</c:formatCode>
                <c:ptCount val="30"/>
                <c:pt idx="0">
                  <c:v>1</c:v>
                </c:pt>
                <c:pt idx="1">
                  <c:v>9</c:v>
                </c:pt>
                <c:pt idx="2">
                  <c:v>7</c:v>
                </c:pt>
                <c:pt idx="3">
                  <c:v>4</c:v>
                </c:pt>
                <c:pt idx="4">
                  <c:v>4</c:v>
                </c:pt>
                <c:pt idx="5">
                  <c:v>4</c:v>
                </c:pt>
                <c:pt idx="6">
                  <c:v>6</c:v>
                </c:pt>
                <c:pt idx="7">
                  <c:v>5</c:v>
                </c:pt>
                <c:pt idx="8">
                  <c:v>6</c:v>
                </c:pt>
                <c:pt idx="9">
                  <c:v>7</c:v>
                </c:pt>
                <c:pt idx="10">
                  <c:v>#N/A</c:v>
                </c:pt>
                <c:pt idx="11">
                  <c:v>#N/A</c:v>
                </c:pt>
                <c:pt idx="12">
                  <c:v>#N/A</c:v>
                </c:pt>
                <c:pt idx="13">
                  <c:v>#N/A</c:v>
                </c:pt>
                <c:pt idx="14">
                  <c:v>#N/A</c:v>
                </c:pt>
                <c:pt idx="15">
                  <c:v>#N/A</c:v>
                </c:pt>
                <c:pt idx="16">
                  <c:v>#N/A</c:v>
                </c:pt>
                <c:pt idx="17">
                  <c:v>#N/A</c:v>
                </c:pt>
                <c:pt idx="18">
                  <c:v>#N/A</c:v>
                </c:pt>
                <c:pt idx="19">
                  <c:v>#N/A</c:v>
                </c:pt>
                <c:pt idx="20">
                  <c:v>#N/A</c:v>
                </c:pt>
                <c:pt idx="21">
                  <c:v>#N/A</c:v>
                </c:pt>
                <c:pt idx="22">
                  <c:v>#N/A</c:v>
                </c:pt>
                <c:pt idx="23">
                  <c:v>#N/A</c:v>
                </c:pt>
                <c:pt idx="24">
                  <c:v>#N/A</c:v>
                </c:pt>
                <c:pt idx="25">
                  <c:v>#N/A</c:v>
                </c:pt>
                <c:pt idx="26">
                  <c:v>#N/A</c:v>
                </c:pt>
                <c:pt idx="27">
                  <c:v>#N/A</c:v>
                </c:pt>
                <c:pt idx="28">
                  <c:v>#N/A</c:v>
                </c:pt>
                <c:pt idx="29">
                  <c:v>#N/A</c:v>
                </c:pt>
              </c:numCache>
            </c:numRef>
          </c:val>
        </c:ser>
        <c:marker val="1"/>
        <c:axId val="92659712"/>
        <c:axId val="92661248"/>
      </c:lineChart>
      <c:catAx>
        <c:axId val="92659712"/>
        <c:scaling>
          <c:orientation val="minMax"/>
        </c:scaling>
        <c:axPos val="b"/>
        <c:majorGridlines/>
        <c:majorTickMark val="none"/>
        <c:tickLblPos val="nextTo"/>
        <c:crossAx val="92661248"/>
        <c:crosses val="max"/>
        <c:auto val="1"/>
        <c:lblAlgn val="ctr"/>
        <c:lblOffset val="100"/>
      </c:catAx>
      <c:valAx>
        <c:axId val="92661248"/>
        <c:scaling>
          <c:orientation val="maxMin"/>
          <c:max val="12"/>
          <c:min val="1"/>
        </c:scaling>
        <c:axPos val="l"/>
        <c:majorGridlines/>
        <c:title>
          <c:tx>
            <c:rich>
              <a:bodyPr/>
              <a:lstStyle/>
              <a:p>
                <a:pPr>
                  <a:defRPr/>
                </a:pPr>
                <a:r>
                  <a:rPr lang="en-US"/>
                  <a:t>Plaats in de stand</a:t>
                </a:r>
              </a:p>
            </c:rich>
          </c:tx>
          <c:layout/>
        </c:title>
        <c:numFmt formatCode="General" sourceLinked="1"/>
        <c:majorTickMark val="none"/>
        <c:tickLblPos val="nextTo"/>
        <c:crossAx val="92659712"/>
        <c:crosses val="autoZero"/>
        <c:crossBetween val="midCat"/>
        <c:majorUnit val="1"/>
      </c:valAx>
    </c:plotArea>
    <c:plotVisOnly val="1"/>
  </c:chart>
  <c:printSettings>
    <c:headerFooter/>
    <c:pageMargins b="0.75000000000000389" l="0.70000000000000062" r="0.70000000000000062" t="0.75000000000000389" header="0.30000000000000032" footer="0.30000000000000032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nl-BE"/>
  <c:chart>
    <c:title>
      <c:layout/>
    </c:title>
    <c:view3D>
      <c:rAngAx val="1"/>
    </c:view3D>
    <c:plotArea>
      <c:layout/>
      <c:bar3DChart>
        <c:barDir val="col"/>
        <c:grouping val="clustered"/>
        <c:ser>
          <c:idx val="0"/>
          <c:order val="0"/>
          <c:tx>
            <c:strRef>
              <c:f>Result!$C$75</c:f>
              <c:strCache>
                <c:ptCount val="1"/>
                <c:pt idx="0">
                  <c:v>Weekuitslag</c:v>
                </c:pt>
              </c:strCache>
            </c:strRef>
          </c:tx>
          <c:dLbls>
            <c:dLbl>
              <c:idx val="29"/>
              <c:layout/>
              <c:showVal val="1"/>
              <c:showSerName val="1"/>
            </c:dLbl>
            <c:delete val="1"/>
          </c:dLbls>
          <c:cat>
            <c:strRef>
              <c:f>Result!$B$77:$B$106</c:f>
              <c:strCache>
                <c:ptCount val="30"/>
                <c:pt idx="0">
                  <c:v>Speeldag 01</c:v>
                </c:pt>
                <c:pt idx="1">
                  <c:v>Speeldag 02</c:v>
                </c:pt>
                <c:pt idx="2">
                  <c:v>Speeldag 03</c:v>
                </c:pt>
                <c:pt idx="3">
                  <c:v>Speeldag 04</c:v>
                </c:pt>
                <c:pt idx="4">
                  <c:v>Speeldag 05</c:v>
                </c:pt>
                <c:pt idx="5">
                  <c:v>Speeldag 06</c:v>
                </c:pt>
                <c:pt idx="6">
                  <c:v>Speeldag 07</c:v>
                </c:pt>
                <c:pt idx="7">
                  <c:v>Speeldag 08</c:v>
                </c:pt>
                <c:pt idx="8">
                  <c:v>Speeldag 09</c:v>
                </c:pt>
                <c:pt idx="9">
                  <c:v>Speeldag 10</c:v>
                </c:pt>
                <c:pt idx="10">
                  <c:v>Speeldag 11</c:v>
                </c:pt>
                <c:pt idx="11">
                  <c:v>Speeldag 12</c:v>
                </c:pt>
                <c:pt idx="12">
                  <c:v>Speeldag 13</c:v>
                </c:pt>
                <c:pt idx="13">
                  <c:v>Speeldag 14</c:v>
                </c:pt>
                <c:pt idx="14">
                  <c:v>Speeldag 15</c:v>
                </c:pt>
                <c:pt idx="15">
                  <c:v>Speeldag 16</c:v>
                </c:pt>
                <c:pt idx="16">
                  <c:v>Speeldag 17</c:v>
                </c:pt>
                <c:pt idx="17">
                  <c:v>Speeldag 18</c:v>
                </c:pt>
                <c:pt idx="18">
                  <c:v>Speeldag 19</c:v>
                </c:pt>
                <c:pt idx="19">
                  <c:v>Speeldag 20</c:v>
                </c:pt>
                <c:pt idx="20">
                  <c:v>Speeldag 21</c:v>
                </c:pt>
                <c:pt idx="21">
                  <c:v>Speeldag 22</c:v>
                </c:pt>
                <c:pt idx="22">
                  <c:v>Speeldag 23</c:v>
                </c:pt>
                <c:pt idx="23">
                  <c:v>Speeldag 24</c:v>
                </c:pt>
                <c:pt idx="24">
                  <c:v>Speeldag 25</c:v>
                </c:pt>
                <c:pt idx="25">
                  <c:v>Speeldag 26</c:v>
                </c:pt>
                <c:pt idx="26">
                  <c:v>Speeldag 27</c:v>
                </c:pt>
                <c:pt idx="27">
                  <c:v>Speeldag 28</c:v>
                </c:pt>
                <c:pt idx="28">
                  <c:v>Speeldag 29</c:v>
                </c:pt>
                <c:pt idx="29">
                  <c:v>Speeldag 30</c:v>
                </c:pt>
              </c:strCache>
            </c:strRef>
          </c:cat>
          <c:val>
            <c:numRef>
              <c:f>Result!$D$77:$D$106</c:f>
              <c:numCache>
                <c:formatCode>0.00</c:formatCode>
                <c:ptCount val="30"/>
                <c:pt idx="0">
                  <c:v>3.9000000000000004</c:v>
                </c:pt>
                <c:pt idx="1">
                  <c:v>9.5</c:v>
                </c:pt>
                <c:pt idx="2">
                  <c:v>4.8499999999999996</c:v>
                </c:pt>
                <c:pt idx="3">
                  <c:v>12.45</c:v>
                </c:pt>
                <c:pt idx="4">
                  <c:v>9.1000000000000014</c:v>
                </c:pt>
                <c:pt idx="5">
                  <c:v>2.58</c:v>
                </c:pt>
                <c:pt idx="6">
                  <c:v>6.6400000000000006</c:v>
                </c:pt>
                <c:pt idx="7">
                  <c:v>3</c:v>
                </c:pt>
                <c:pt idx="8">
                  <c:v>6.1499999999999995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</c:numCache>
            </c:numRef>
          </c:val>
        </c:ser>
        <c:shape val="box"/>
        <c:axId val="84478208"/>
        <c:axId val="84484096"/>
        <c:axId val="0"/>
      </c:bar3DChart>
      <c:catAx>
        <c:axId val="84478208"/>
        <c:scaling>
          <c:orientation val="minMax"/>
        </c:scaling>
        <c:axPos val="b"/>
        <c:majorTickMark val="none"/>
        <c:tickLblPos val="nextTo"/>
        <c:crossAx val="84484096"/>
        <c:crosses val="autoZero"/>
        <c:auto val="1"/>
        <c:lblAlgn val="ctr"/>
        <c:lblOffset val="100"/>
      </c:catAx>
      <c:valAx>
        <c:axId val="84484096"/>
        <c:scaling>
          <c:orientation val="minMax"/>
        </c:scaling>
        <c:axPos val="l"/>
        <c:majorGridlines/>
        <c:title>
          <c:tx>
            <c:rich>
              <a:bodyPr/>
              <a:lstStyle/>
              <a:p>
                <a:pPr>
                  <a:defRPr/>
                </a:pPr>
                <a:r>
                  <a:rPr lang="nl-BE"/>
                  <a:t>Behaalde units</a:t>
                </a:r>
              </a:p>
            </c:rich>
          </c:tx>
          <c:layout/>
        </c:title>
        <c:numFmt formatCode="0.00" sourceLinked="1"/>
        <c:majorTickMark val="none"/>
        <c:tickLblPos val="nextTo"/>
        <c:crossAx val="84478208"/>
        <c:crosses val="autoZero"/>
        <c:crossBetween val="between"/>
      </c:valAx>
    </c:plotArea>
    <c:plotVisOnly val="1"/>
  </c:chart>
  <c:printSettings>
    <c:headerFooter/>
    <c:pageMargins b="0.75000000000000411" l="0.70000000000000062" r="0.70000000000000062" t="0.75000000000000411" header="0.30000000000000032" footer="0.30000000000000032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nl-BE"/>
  <c:chart>
    <c:title>
      <c:layout/>
    </c:title>
    <c:plotArea>
      <c:layout/>
      <c:lineChart>
        <c:grouping val="standard"/>
        <c:ser>
          <c:idx val="0"/>
          <c:order val="0"/>
          <c:tx>
            <c:strRef>
              <c:f>Result!$C$40</c:f>
              <c:strCache>
                <c:ptCount val="1"/>
                <c:pt idx="0">
                  <c:v>Plaats in de stand</c:v>
                </c:pt>
              </c:strCache>
            </c:strRef>
          </c:tx>
          <c:cat>
            <c:strRef>
              <c:f>Result!$B$42:$B$71</c:f>
              <c:strCache>
                <c:ptCount val="30"/>
                <c:pt idx="0">
                  <c:v>Speeldag 01</c:v>
                </c:pt>
                <c:pt idx="1">
                  <c:v>Speeldag 02</c:v>
                </c:pt>
                <c:pt idx="2">
                  <c:v>Speeldag 03</c:v>
                </c:pt>
                <c:pt idx="3">
                  <c:v>Speeldag 04</c:v>
                </c:pt>
                <c:pt idx="4">
                  <c:v>Speeldag 05</c:v>
                </c:pt>
                <c:pt idx="5">
                  <c:v>Speeldag 06</c:v>
                </c:pt>
                <c:pt idx="6">
                  <c:v>Speeldag 07</c:v>
                </c:pt>
                <c:pt idx="7">
                  <c:v>Speeldag 08</c:v>
                </c:pt>
                <c:pt idx="8">
                  <c:v>Speeldag 09</c:v>
                </c:pt>
                <c:pt idx="9">
                  <c:v>Speeldag 10</c:v>
                </c:pt>
                <c:pt idx="10">
                  <c:v>Speeldag 11</c:v>
                </c:pt>
                <c:pt idx="11">
                  <c:v>Speeldag 12</c:v>
                </c:pt>
                <c:pt idx="12">
                  <c:v>Speeldag 13</c:v>
                </c:pt>
                <c:pt idx="13">
                  <c:v>Speeldag 14</c:v>
                </c:pt>
                <c:pt idx="14">
                  <c:v>Speeldag 15</c:v>
                </c:pt>
                <c:pt idx="15">
                  <c:v>Speeldag 16</c:v>
                </c:pt>
                <c:pt idx="16">
                  <c:v>Speeldag 17</c:v>
                </c:pt>
                <c:pt idx="17">
                  <c:v>Speeldag 18</c:v>
                </c:pt>
                <c:pt idx="18">
                  <c:v>Speeldag 19</c:v>
                </c:pt>
                <c:pt idx="19">
                  <c:v>Speeldag 20</c:v>
                </c:pt>
                <c:pt idx="20">
                  <c:v>Speeldag 21</c:v>
                </c:pt>
                <c:pt idx="21">
                  <c:v>Speeldag 22</c:v>
                </c:pt>
                <c:pt idx="22">
                  <c:v>Speeldag 23</c:v>
                </c:pt>
                <c:pt idx="23">
                  <c:v>Speeldag 24</c:v>
                </c:pt>
                <c:pt idx="24">
                  <c:v>Speeldag 25</c:v>
                </c:pt>
                <c:pt idx="25">
                  <c:v>Speeldag 26</c:v>
                </c:pt>
                <c:pt idx="26">
                  <c:v>Speeldag 27</c:v>
                </c:pt>
                <c:pt idx="27">
                  <c:v>Speeldag 28</c:v>
                </c:pt>
                <c:pt idx="28">
                  <c:v>Speeldag 29</c:v>
                </c:pt>
                <c:pt idx="29">
                  <c:v>Speeldag 30</c:v>
                </c:pt>
              </c:strCache>
            </c:strRef>
          </c:cat>
          <c:val>
            <c:numRef>
              <c:f>Result!$D$42:$D$71</c:f>
              <c:numCache>
                <c:formatCode>General</c:formatCode>
                <c:ptCount val="30"/>
                <c:pt idx="0">
                  <c:v>10</c:v>
                </c:pt>
                <c:pt idx="1">
                  <c:v>8</c:v>
                </c:pt>
                <c:pt idx="2">
                  <c:v>8</c:v>
                </c:pt>
                <c:pt idx="3">
                  <c:v>3</c:v>
                </c:pt>
                <c:pt idx="4">
                  <c:v>1</c:v>
                </c:pt>
                <c:pt idx="5">
                  <c:v>3</c:v>
                </c:pt>
                <c:pt idx="6">
                  <c:v>7</c:v>
                </c:pt>
                <c:pt idx="7">
                  <c:v>10</c:v>
                </c:pt>
                <c:pt idx="8">
                  <c:v>11</c:v>
                </c:pt>
                <c:pt idx="9">
                  <c:v>8</c:v>
                </c:pt>
                <c:pt idx="10">
                  <c:v>#N/A</c:v>
                </c:pt>
                <c:pt idx="11">
                  <c:v>#N/A</c:v>
                </c:pt>
                <c:pt idx="12">
                  <c:v>#N/A</c:v>
                </c:pt>
                <c:pt idx="13">
                  <c:v>#N/A</c:v>
                </c:pt>
                <c:pt idx="14">
                  <c:v>#N/A</c:v>
                </c:pt>
                <c:pt idx="15">
                  <c:v>#N/A</c:v>
                </c:pt>
                <c:pt idx="16">
                  <c:v>#N/A</c:v>
                </c:pt>
                <c:pt idx="17">
                  <c:v>#N/A</c:v>
                </c:pt>
                <c:pt idx="18">
                  <c:v>#N/A</c:v>
                </c:pt>
                <c:pt idx="19">
                  <c:v>#N/A</c:v>
                </c:pt>
                <c:pt idx="20">
                  <c:v>#N/A</c:v>
                </c:pt>
                <c:pt idx="21">
                  <c:v>#N/A</c:v>
                </c:pt>
                <c:pt idx="22">
                  <c:v>#N/A</c:v>
                </c:pt>
                <c:pt idx="23">
                  <c:v>#N/A</c:v>
                </c:pt>
                <c:pt idx="24">
                  <c:v>#N/A</c:v>
                </c:pt>
                <c:pt idx="25">
                  <c:v>#N/A</c:v>
                </c:pt>
                <c:pt idx="26">
                  <c:v>#N/A</c:v>
                </c:pt>
                <c:pt idx="27">
                  <c:v>#N/A</c:v>
                </c:pt>
                <c:pt idx="28">
                  <c:v>#N/A</c:v>
                </c:pt>
                <c:pt idx="29">
                  <c:v>#N/A</c:v>
                </c:pt>
              </c:numCache>
            </c:numRef>
          </c:val>
        </c:ser>
        <c:marker val="1"/>
        <c:axId val="84491648"/>
        <c:axId val="84522112"/>
      </c:lineChart>
      <c:catAx>
        <c:axId val="84491648"/>
        <c:scaling>
          <c:orientation val="minMax"/>
        </c:scaling>
        <c:axPos val="b"/>
        <c:majorGridlines/>
        <c:majorTickMark val="none"/>
        <c:tickLblPos val="nextTo"/>
        <c:crossAx val="84522112"/>
        <c:crosses val="max"/>
        <c:auto val="1"/>
        <c:lblAlgn val="ctr"/>
        <c:lblOffset val="100"/>
      </c:catAx>
      <c:valAx>
        <c:axId val="84522112"/>
        <c:scaling>
          <c:orientation val="maxMin"/>
          <c:max val="12"/>
          <c:min val="1"/>
        </c:scaling>
        <c:axPos val="l"/>
        <c:majorGridlines/>
        <c:title>
          <c:tx>
            <c:rich>
              <a:bodyPr/>
              <a:lstStyle/>
              <a:p>
                <a:pPr>
                  <a:defRPr/>
                </a:pPr>
                <a:r>
                  <a:rPr lang="en-US"/>
                  <a:t>Plaats in de stand</a:t>
                </a:r>
              </a:p>
            </c:rich>
          </c:tx>
          <c:layout/>
        </c:title>
        <c:numFmt formatCode="General" sourceLinked="1"/>
        <c:majorTickMark val="none"/>
        <c:tickLblPos val="nextTo"/>
        <c:crossAx val="84491648"/>
        <c:crosses val="autoZero"/>
        <c:crossBetween val="midCat"/>
        <c:majorUnit val="1"/>
      </c:valAx>
    </c:plotArea>
    <c:plotVisOnly val="1"/>
  </c:chart>
  <c:printSettings>
    <c:headerFooter/>
    <c:pageMargins b="0.75000000000000411" l="0.70000000000000062" r="0.70000000000000062" t="0.75000000000000411" header="0.30000000000000032" footer="0.30000000000000032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nl-BE"/>
  <c:chart>
    <c:title/>
    <c:view3D>
      <c:rAngAx val="1"/>
    </c:view3D>
    <c:plotArea>
      <c:layout/>
      <c:bar3DChart>
        <c:barDir val="col"/>
        <c:grouping val="clustered"/>
        <c:ser>
          <c:idx val="0"/>
          <c:order val="0"/>
          <c:tx>
            <c:strRef>
              <c:f>Result!$C$75</c:f>
              <c:strCache>
                <c:ptCount val="1"/>
                <c:pt idx="0">
                  <c:v>Weekuitslag</c:v>
                </c:pt>
              </c:strCache>
            </c:strRef>
          </c:tx>
          <c:dLbls>
            <c:dLbl>
              <c:idx val="29"/>
              <c:showVal val="1"/>
              <c:showSerName val="1"/>
            </c:dLbl>
            <c:delete val="1"/>
          </c:dLbls>
          <c:cat>
            <c:strRef>
              <c:f>Result!$B$77:$B$106</c:f>
              <c:strCache>
                <c:ptCount val="30"/>
                <c:pt idx="0">
                  <c:v>Speeldag 01</c:v>
                </c:pt>
                <c:pt idx="1">
                  <c:v>Speeldag 02</c:v>
                </c:pt>
                <c:pt idx="2">
                  <c:v>Speeldag 03</c:v>
                </c:pt>
                <c:pt idx="3">
                  <c:v>Speeldag 04</c:v>
                </c:pt>
                <c:pt idx="4">
                  <c:v>Speeldag 05</c:v>
                </c:pt>
                <c:pt idx="5">
                  <c:v>Speeldag 06</c:v>
                </c:pt>
                <c:pt idx="6">
                  <c:v>Speeldag 07</c:v>
                </c:pt>
                <c:pt idx="7">
                  <c:v>Speeldag 08</c:v>
                </c:pt>
                <c:pt idx="8">
                  <c:v>Speeldag 09</c:v>
                </c:pt>
                <c:pt idx="9">
                  <c:v>Speeldag 10</c:v>
                </c:pt>
                <c:pt idx="10">
                  <c:v>Speeldag 11</c:v>
                </c:pt>
                <c:pt idx="11">
                  <c:v>Speeldag 12</c:v>
                </c:pt>
                <c:pt idx="12">
                  <c:v>Speeldag 13</c:v>
                </c:pt>
                <c:pt idx="13">
                  <c:v>Speeldag 14</c:v>
                </c:pt>
                <c:pt idx="14">
                  <c:v>Speeldag 15</c:v>
                </c:pt>
                <c:pt idx="15">
                  <c:v>Speeldag 16</c:v>
                </c:pt>
                <c:pt idx="16">
                  <c:v>Speeldag 17</c:v>
                </c:pt>
                <c:pt idx="17">
                  <c:v>Speeldag 18</c:v>
                </c:pt>
                <c:pt idx="18">
                  <c:v>Speeldag 19</c:v>
                </c:pt>
                <c:pt idx="19">
                  <c:v>Speeldag 20</c:v>
                </c:pt>
                <c:pt idx="20">
                  <c:v>Speeldag 21</c:v>
                </c:pt>
                <c:pt idx="21">
                  <c:v>Speeldag 22</c:v>
                </c:pt>
                <c:pt idx="22">
                  <c:v>Speeldag 23</c:v>
                </c:pt>
                <c:pt idx="23">
                  <c:v>Speeldag 24</c:v>
                </c:pt>
                <c:pt idx="24">
                  <c:v>Speeldag 25</c:v>
                </c:pt>
                <c:pt idx="25">
                  <c:v>Speeldag 26</c:v>
                </c:pt>
                <c:pt idx="26">
                  <c:v>Speeldag 27</c:v>
                </c:pt>
                <c:pt idx="27">
                  <c:v>Speeldag 28</c:v>
                </c:pt>
                <c:pt idx="28">
                  <c:v>Speeldag 29</c:v>
                </c:pt>
                <c:pt idx="29">
                  <c:v>Speeldag 30</c:v>
                </c:pt>
              </c:strCache>
            </c:strRef>
          </c:cat>
          <c:val>
            <c:numRef>
              <c:f>Result!$E$77:$E$106</c:f>
              <c:numCache>
                <c:formatCode>0.00</c:formatCode>
                <c:ptCount val="30"/>
                <c:pt idx="0">
                  <c:v>7.45</c:v>
                </c:pt>
                <c:pt idx="1">
                  <c:v>9.42</c:v>
                </c:pt>
                <c:pt idx="2">
                  <c:v>11.120000000000001</c:v>
                </c:pt>
                <c:pt idx="3">
                  <c:v>0</c:v>
                </c:pt>
                <c:pt idx="4">
                  <c:v>10.7</c:v>
                </c:pt>
                <c:pt idx="5">
                  <c:v>2.58</c:v>
                </c:pt>
                <c:pt idx="6">
                  <c:v>9.39</c:v>
                </c:pt>
                <c:pt idx="7">
                  <c:v>6.65</c:v>
                </c:pt>
                <c:pt idx="8">
                  <c:v>3.8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</c:numCache>
            </c:numRef>
          </c:val>
        </c:ser>
        <c:shape val="box"/>
        <c:axId val="84559744"/>
        <c:axId val="84561280"/>
        <c:axId val="0"/>
      </c:bar3DChart>
      <c:catAx>
        <c:axId val="84559744"/>
        <c:scaling>
          <c:orientation val="minMax"/>
        </c:scaling>
        <c:axPos val="b"/>
        <c:majorTickMark val="none"/>
        <c:tickLblPos val="nextTo"/>
        <c:crossAx val="84561280"/>
        <c:crosses val="autoZero"/>
        <c:auto val="1"/>
        <c:lblAlgn val="ctr"/>
        <c:lblOffset val="100"/>
      </c:catAx>
      <c:valAx>
        <c:axId val="84561280"/>
        <c:scaling>
          <c:orientation val="minMax"/>
        </c:scaling>
        <c:axPos val="l"/>
        <c:majorGridlines/>
        <c:title>
          <c:tx>
            <c:rich>
              <a:bodyPr/>
              <a:lstStyle/>
              <a:p>
                <a:pPr>
                  <a:defRPr/>
                </a:pPr>
                <a:r>
                  <a:rPr lang="nl-BE"/>
                  <a:t>Behaalde units</a:t>
                </a:r>
              </a:p>
            </c:rich>
          </c:tx>
        </c:title>
        <c:numFmt formatCode="0.00" sourceLinked="1"/>
        <c:majorTickMark val="none"/>
        <c:tickLblPos val="nextTo"/>
        <c:crossAx val="84559744"/>
        <c:crosses val="autoZero"/>
        <c:crossBetween val="between"/>
      </c:valAx>
    </c:plotArea>
    <c:plotVisOnly val="1"/>
  </c:chart>
  <c:printSettings>
    <c:headerFooter/>
    <c:pageMargins b="0.75000000000000433" l="0.70000000000000062" r="0.70000000000000062" t="0.75000000000000433" header="0.30000000000000032" footer="0.30000000000000032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nl-BE"/>
  <c:chart>
    <c:title/>
    <c:plotArea>
      <c:layout/>
      <c:lineChart>
        <c:grouping val="standard"/>
        <c:ser>
          <c:idx val="0"/>
          <c:order val="0"/>
          <c:tx>
            <c:strRef>
              <c:f>Result!$C$40</c:f>
              <c:strCache>
                <c:ptCount val="1"/>
                <c:pt idx="0">
                  <c:v>Plaats in de stand</c:v>
                </c:pt>
              </c:strCache>
            </c:strRef>
          </c:tx>
          <c:cat>
            <c:strRef>
              <c:f>Result!$B$42:$B$71</c:f>
              <c:strCache>
                <c:ptCount val="30"/>
                <c:pt idx="0">
                  <c:v>Speeldag 01</c:v>
                </c:pt>
                <c:pt idx="1">
                  <c:v>Speeldag 02</c:v>
                </c:pt>
                <c:pt idx="2">
                  <c:v>Speeldag 03</c:v>
                </c:pt>
                <c:pt idx="3">
                  <c:v>Speeldag 04</c:v>
                </c:pt>
                <c:pt idx="4">
                  <c:v>Speeldag 05</c:v>
                </c:pt>
                <c:pt idx="5">
                  <c:v>Speeldag 06</c:v>
                </c:pt>
                <c:pt idx="6">
                  <c:v>Speeldag 07</c:v>
                </c:pt>
                <c:pt idx="7">
                  <c:v>Speeldag 08</c:v>
                </c:pt>
                <c:pt idx="8">
                  <c:v>Speeldag 09</c:v>
                </c:pt>
                <c:pt idx="9">
                  <c:v>Speeldag 10</c:v>
                </c:pt>
                <c:pt idx="10">
                  <c:v>Speeldag 11</c:v>
                </c:pt>
                <c:pt idx="11">
                  <c:v>Speeldag 12</c:v>
                </c:pt>
                <c:pt idx="12">
                  <c:v>Speeldag 13</c:v>
                </c:pt>
                <c:pt idx="13">
                  <c:v>Speeldag 14</c:v>
                </c:pt>
                <c:pt idx="14">
                  <c:v>Speeldag 15</c:v>
                </c:pt>
                <c:pt idx="15">
                  <c:v>Speeldag 16</c:v>
                </c:pt>
                <c:pt idx="16">
                  <c:v>Speeldag 17</c:v>
                </c:pt>
                <c:pt idx="17">
                  <c:v>Speeldag 18</c:v>
                </c:pt>
                <c:pt idx="18">
                  <c:v>Speeldag 19</c:v>
                </c:pt>
                <c:pt idx="19">
                  <c:v>Speeldag 20</c:v>
                </c:pt>
                <c:pt idx="20">
                  <c:v>Speeldag 21</c:v>
                </c:pt>
                <c:pt idx="21">
                  <c:v>Speeldag 22</c:v>
                </c:pt>
                <c:pt idx="22">
                  <c:v>Speeldag 23</c:v>
                </c:pt>
                <c:pt idx="23">
                  <c:v>Speeldag 24</c:v>
                </c:pt>
                <c:pt idx="24">
                  <c:v>Speeldag 25</c:v>
                </c:pt>
                <c:pt idx="25">
                  <c:v>Speeldag 26</c:v>
                </c:pt>
                <c:pt idx="26">
                  <c:v>Speeldag 27</c:v>
                </c:pt>
                <c:pt idx="27">
                  <c:v>Speeldag 28</c:v>
                </c:pt>
                <c:pt idx="28">
                  <c:v>Speeldag 29</c:v>
                </c:pt>
                <c:pt idx="29">
                  <c:v>Speeldag 30</c:v>
                </c:pt>
              </c:strCache>
            </c:strRef>
          </c:cat>
          <c:val>
            <c:numRef>
              <c:f>Result!$E$42:$E$71</c:f>
              <c:numCache>
                <c:formatCode>General</c:formatCode>
                <c:ptCount val="30"/>
                <c:pt idx="0">
                  <c:v>3</c:v>
                </c:pt>
                <c:pt idx="1">
                  <c:v>1</c:v>
                </c:pt>
                <c:pt idx="2">
                  <c:v>1</c:v>
                </c:pt>
                <c:pt idx="3">
                  <c:v>8</c:v>
                </c:pt>
                <c:pt idx="4">
                  <c:v>3</c:v>
                </c:pt>
                <c:pt idx="5">
                  <c:v>5</c:v>
                </c:pt>
                <c:pt idx="6">
                  <c:v>3</c:v>
                </c:pt>
                <c:pt idx="7">
                  <c:v>3</c:v>
                </c:pt>
                <c:pt idx="8">
                  <c:v>7</c:v>
                </c:pt>
                <c:pt idx="9">
                  <c:v>9</c:v>
                </c:pt>
                <c:pt idx="10">
                  <c:v>#N/A</c:v>
                </c:pt>
                <c:pt idx="11">
                  <c:v>#N/A</c:v>
                </c:pt>
                <c:pt idx="12">
                  <c:v>#N/A</c:v>
                </c:pt>
                <c:pt idx="13">
                  <c:v>#N/A</c:v>
                </c:pt>
                <c:pt idx="14">
                  <c:v>#N/A</c:v>
                </c:pt>
                <c:pt idx="15">
                  <c:v>#N/A</c:v>
                </c:pt>
                <c:pt idx="16">
                  <c:v>#N/A</c:v>
                </c:pt>
                <c:pt idx="17">
                  <c:v>#N/A</c:v>
                </c:pt>
                <c:pt idx="18">
                  <c:v>#N/A</c:v>
                </c:pt>
                <c:pt idx="19">
                  <c:v>#N/A</c:v>
                </c:pt>
                <c:pt idx="20">
                  <c:v>#N/A</c:v>
                </c:pt>
                <c:pt idx="21">
                  <c:v>#N/A</c:v>
                </c:pt>
                <c:pt idx="22">
                  <c:v>#N/A</c:v>
                </c:pt>
                <c:pt idx="23">
                  <c:v>#N/A</c:v>
                </c:pt>
                <c:pt idx="24">
                  <c:v>#N/A</c:v>
                </c:pt>
                <c:pt idx="25">
                  <c:v>#N/A</c:v>
                </c:pt>
                <c:pt idx="26">
                  <c:v>#N/A</c:v>
                </c:pt>
                <c:pt idx="27">
                  <c:v>#N/A</c:v>
                </c:pt>
                <c:pt idx="28">
                  <c:v>#N/A</c:v>
                </c:pt>
                <c:pt idx="29">
                  <c:v>#N/A</c:v>
                </c:pt>
              </c:numCache>
            </c:numRef>
          </c:val>
        </c:ser>
        <c:marker val="1"/>
        <c:axId val="84601856"/>
        <c:axId val="92414720"/>
      </c:lineChart>
      <c:catAx>
        <c:axId val="84601856"/>
        <c:scaling>
          <c:orientation val="minMax"/>
        </c:scaling>
        <c:axPos val="b"/>
        <c:majorGridlines/>
        <c:majorTickMark val="none"/>
        <c:tickLblPos val="nextTo"/>
        <c:crossAx val="92414720"/>
        <c:crosses val="max"/>
        <c:auto val="1"/>
        <c:lblAlgn val="ctr"/>
        <c:lblOffset val="100"/>
      </c:catAx>
      <c:valAx>
        <c:axId val="92414720"/>
        <c:scaling>
          <c:orientation val="maxMin"/>
          <c:max val="12"/>
          <c:min val="1"/>
        </c:scaling>
        <c:axPos val="l"/>
        <c:majorGridlines/>
        <c:title>
          <c:tx>
            <c:rich>
              <a:bodyPr/>
              <a:lstStyle/>
              <a:p>
                <a:pPr>
                  <a:defRPr/>
                </a:pPr>
                <a:r>
                  <a:rPr lang="en-US"/>
                  <a:t>Plaats in de stand</a:t>
                </a:r>
              </a:p>
            </c:rich>
          </c:tx>
        </c:title>
        <c:numFmt formatCode="General" sourceLinked="1"/>
        <c:majorTickMark val="none"/>
        <c:tickLblPos val="nextTo"/>
        <c:crossAx val="84601856"/>
        <c:crosses val="autoZero"/>
        <c:crossBetween val="midCat"/>
        <c:majorUnit val="1"/>
      </c:valAx>
    </c:plotArea>
    <c:plotVisOnly val="1"/>
  </c:chart>
  <c:printSettings>
    <c:headerFooter/>
    <c:pageMargins b="0.75000000000000433" l="0.70000000000000062" r="0.70000000000000062" t="0.75000000000000433" header="0.30000000000000032" footer="0.30000000000000032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nl-BE"/>
  <c:chart>
    <c:title/>
    <c:view3D>
      <c:rAngAx val="1"/>
    </c:view3D>
    <c:plotArea>
      <c:layout/>
      <c:bar3DChart>
        <c:barDir val="col"/>
        <c:grouping val="clustered"/>
        <c:ser>
          <c:idx val="0"/>
          <c:order val="0"/>
          <c:tx>
            <c:strRef>
              <c:f>Result!$C$75</c:f>
              <c:strCache>
                <c:ptCount val="1"/>
                <c:pt idx="0">
                  <c:v>Weekuitslag</c:v>
                </c:pt>
              </c:strCache>
            </c:strRef>
          </c:tx>
          <c:dLbls>
            <c:dLbl>
              <c:idx val="29"/>
              <c:showVal val="1"/>
              <c:showSerName val="1"/>
            </c:dLbl>
            <c:delete val="1"/>
          </c:dLbls>
          <c:cat>
            <c:strRef>
              <c:f>Result!$B$77:$B$106</c:f>
              <c:strCache>
                <c:ptCount val="30"/>
                <c:pt idx="0">
                  <c:v>Speeldag 01</c:v>
                </c:pt>
                <c:pt idx="1">
                  <c:v>Speeldag 02</c:v>
                </c:pt>
                <c:pt idx="2">
                  <c:v>Speeldag 03</c:v>
                </c:pt>
                <c:pt idx="3">
                  <c:v>Speeldag 04</c:v>
                </c:pt>
                <c:pt idx="4">
                  <c:v>Speeldag 05</c:v>
                </c:pt>
                <c:pt idx="5">
                  <c:v>Speeldag 06</c:v>
                </c:pt>
                <c:pt idx="6">
                  <c:v>Speeldag 07</c:v>
                </c:pt>
                <c:pt idx="7">
                  <c:v>Speeldag 08</c:v>
                </c:pt>
                <c:pt idx="8">
                  <c:v>Speeldag 09</c:v>
                </c:pt>
                <c:pt idx="9">
                  <c:v>Speeldag 10</c:v>
                </c:pt>
                <c:pt idx="10">
                  <c:v>Speeldag 11</c:v>
                </c:pt>
                <c:pt idx="11">
                  <c:v>Speeldag 12</c:v>
                </c:pt>
                <c:pt idx="12">
                  <c:v>Speeldag 13</c:v>
                </c:pt>
                <c:pt idx="13">
                  <c:v>Speeldag 14</c:v>
                </c:pt>
                <c:pt idx="14">
                  <c:v>Speeldag 15</c:v>
                </c:pt>
                <c:pt idx="15">
                  <c:v>Speeldag 16</c:v>
                </c:pt>
                <c:pt idx="16">
                  <c:v>Speeldag 17</c:v>
                </c:pt>
                <c:pt idx="17">
                  <c:v>Speeldag 18</c:v>
                </c:pt>
                <c:pt idx="18">
                  <c:v>Speeldag 19</c:v>
                </c:pt>
                <c:pt idx="19">
                  <c:v>Speeldag 20</c:v>
                </c:pt>
                <c:pt idx="20">
                  <c:v>Speeldag 21</c:v>
                </c:pt>
                <c:pt idx="21">
                  <c:v>Speeldag 22</c:v>
                </c:pt>
                <c:pt idx="22">
                  <c:v>Speeldag 23</c:v>
                </c:pt>
                <c:pt idx="23">
                  <c:v>Speeldag 24</c:v>
                </c:pt>
                <c:pt idx="24">
                  <c:v>Speeldag 25</c:v>
                </c:pt>
                <c:pt idx="25">
                  <c:v>Speeldag 26</c:v>
                </c:pt>
                <c:pt idx="26">
                  <c:v>Speeldag 27</c:v>
                </c:pt>
                <c:pt idx="27">
                  <c:v>Speeldag 28</c:v>
                </c:pt>
                <c:pt idx="28">
                  <c:v>Speeldag 29</c:v>
                </c:pt>
                <c:pt idx="29">
                  <c:v>Speeldag 30</c:v>
                </c:pt>
              </c:strCache>
            </c:strRef>
          </c:cat>
          <c:val>
            <c:numRef>
              <c:f>Result!$F$77:$F$106</c:f>
              <c:numCache>
                <c:formatCode>0.00</c:formatCode>
                <c:ptCount val="30"/>
                <c:pt idx="0">
                  <c:v>4.0999999999999996</c:v>
                </c:pt>
                <c:pt idx="1">
                  <c:v>10.92</c:v>
                </c:pt>
                <c:pt idx="2">
                  <c:v>9.32</c:v>
                </c:pt>
                <c:pt idx="3">
                  <c:v>5.3000000000000007</c:v>
                </c:pt>
                <c:pt idx="4">
                  <c:v>5.45</c:v>
                </c:pt>
                <c:pt idx="5">
                  <c:v>8.2100000000000009</c:v>
                </c:pt>
                <c:pt idx="6">
                  <c:v>6.76</c:v>
                </c:pt>
                <c:pt idx="7">
                  <c:v>7.0500000000000007</c:v>
                </c:pt>
                <c:pt idx="8">
                  <c:v>2.95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</c:numCache>
            </c:numRef>
          </c:val>
        </c:ser>
        <c:shape val="box"/>
        <c:axId val="104994304"/>
        <c:axId val="104995840"/>
        <c:axId val="0"/>
      </c:bar3DChart>
      <c:catAx>
        <c:axId val="104994304"/>
        <c:scaling>
          <c:orientation val="minMax"/>
        </c:scaling>
        <c:axPos val="b"/>
        <c:majorTickMark val="none"/>
        <c:tickLblPos val="nextTo"/>
        <c:crossAx val="104995840"/>
        <c:crosses val="autoZero"/>
        <c:auto val="1"/>
        <c:lblAlgn val="ctr"/>
        <c:lblOffset val="100"/>
      </c:catAx>
      <c:valAx>
        <c:axId val="104995840"/>
        <c:scaling>
          <c:orientation val="minMax"/>
        </c:scaling>
        <c:axPos val="l"/>
        <c:majorGridlines/>
        <c:title>
          <c:tx>
            <c:rich>
              <a:bodyPr/>
              <a:lstStyle/>
              <a:p>
                <a:pPr>
                  <a:defRPr/>
                </a:pPr>
                <a:r>
                  <a:rPr lang="nl-BE"/>
                  <a:t>Behaalde units</a:t>
                </a:r>
              </a:p>
            </c:rich>
          </c:tx>
        </c:title>
        <c:numFmt formatCode="0.00" sourceLinked="1"/>
        <c:majorTickMark val="none"/>
        <c:tickLblPos val="nextTo"/>
        <c:crossAx val="104994304"/>
        <c:crosses val="autoZero"/>
        <c:crossBetween val="between"/>
      </c:valAx>
    </c:plotArea>
    <c:plotVisOnly val="1"/>
  </c:chart>
  <c:printSettings>
    <c:headerFooter/>
    <c:pageMargins b="0.75000000000000455" l="0.70000000000000062" r="0.70000000000000062" t="0.75000000000000455" header="0.30000000000000032" footer="0.30000000000000032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nl-BE"/>
  <c:chart>
    <c:title/>
    <c:plotArea>
      <c:layout/>
      <c:lineChart>
        <c:grouping val="standard"/>
        <c:ser>
          <c:idx val="0"/>
          <c:order val="0"/>
          <c:tx>
            <c:strRef>
              <c:f>Result!$C$40</c:f>
              <c:strCache>
                <c:ptCount val="1"/>
                <c:pt idx="0">
                  <c:v>Plaats in de stand</c:v>
                </c:pt>
              </c:strCache>
            </c:strRef>
          </c:tx>
          <c:cat>
            <c:strRef>
              <c:f>Result!$B$42:$B$71</c:f>
              <c:strCache>
                <c:ptCount val="30"/>
                <c:pt idx="0">
                  <c:v>Speeldag 01</c:v>
                </c:pt>
                <c:pt idx="1">
                  <c:v>Speeldag 02</c:v>
                </c:pt>
                <c:pt idx="2">
                  <c:v>Speeldag 03</c:v>
                </c:pt>
                <c:pt idx="3">
                  <c:v>Speeldag 04</c:v>
                </c:pt>
                <c:pt idx="4">
                  <c:v>Speeldag 05</c:v>
                </c:pt>
                <c:pt idx="5">
                  <c:v>Speeldag 06</c:v>
                </c:pt>
                <c:pt idx="6">
                  <c:v>Speeldag 07</c:v>
                </c:pt>
                <c:pt idx="7">
                  <c:v>Speeldag 08</c:v>
                </c:pt>
                <c:pt idx="8">
                  <c:v>Speeldag 09</c:v>
                </c:pt>
                <c:pt idx="9">
                  <c:v>Speeldag 10</c:v>
                </c:pt>
                <c:pt idx="10">
                  <c:v>Speeldag 11</c:v>
                </c:pt>
                <c:pt idx="11">
                  <c:v>Speeldag 12</c:v>
                </c:pt>
                <c:pt idx="12">
                  <c:v>Speeldag 13</c:v>
                </c:pt>
                <c:pt idx="13">
                  <c:v>Speeldag 14</c:v>
                </c:pt>
                <c:pt idx="14">
                  <c:v>Speeldag 15</c:v>
                </c:pt>
                <c:pt idx="15">
                  <c:v>Speeldag 16</c:v>
                </c:pt>
                <c:pt idx="16">
                  <c:v>Speeldag 17</c:v>
                </c:pt>
                <c:pt idx="17">
                  <c:v>Speeldag 18</c:v>
                </c:pt>
                <c:pt idx="18">
                  <c:v>Speeldag 19</c:v>
                </c:pt>
                <c:pt idx="19">
                  <c:v>Speeldag 20</c:v>
                </c:pt>
                <c:pt idx="20">
                  <c:v>Speeldag 21</c:v>
                </c:pt>
                <c:pt idx="21">
                  <c:v>Speeldag 22</c:v>
                </c:pt>
                <c:pt idx="22">
                  <c:v>Speeldag 23</c:v>
                </c:pt>
                <c:pt idx="23">
                  <c:v>Speeldag 24</c:v>
                </c:pt>
                <c:pt idx="24">
                  <c:v>Speeldag 25</c:v>
                </c:pt>
                <c:pt idx="25">
                  <c:v>Speeldag 26</c:v>
                </c:pt>
                <c:pt idx="26">
                  <c:v>Speeldag 27</c:v>
                </c:pt>
                <c:pt idx="27">
                  <c:v>Speeldag 28</c:v>
                </c:pt>
                <c:pt idx="28">
                  <c:v>Speeldag 29</c:v>
                </c:pt>
                <c:pt idx="29">
                  <c:v>Speeldag 30</c:v>
                </c:pt>
              </c:strCache>
            </c:strRef>
          </c:cat>
          <c:val>
            <c:numRef>
              <c:f>Result!$F$42:$F$71</c:f>
              <c:numCache>
                <c:formatCode>General</c:formatCode>
                <c:ptCount val="30"/>
                <c:pt idx="0">
                  <c:v>9</c:v>
                </c:pt>
                <c:pt idx="1">
                  <c:v>5</c:v>
                </c:pt>
                <c:pt idx="2">
                  <c:v>3</c:v>
                </c:pt>
                <c:pt idx="3">
                  <c:v>5</c:v>
                </c:pt>
                <c:pt idx="4">
                  <c:v>5</c:v>
                </c:pt>
                <c:pt idx="5">
                  <c:v>2</c:v>
                </c:pt>
                <c:pt idx="6">
                  <c:v>4</c:v>
                </c:pt>
                <c:pt idx="7">
                  <c:v>4</c:v>
                </c:pt>
                <c:pt idx="8">
                  <c:v>8</c:v>
                </c:pt>
                <c:pt idx="9">
                  <c:v>10</c:v>
                </c:pt>
                <c:pt idx="10">
                  <c:v>#N/A</c:v>
                </c:pt>
                <c:pt idx="11">
                  <c:v>#N/A</c:v>
                </c:pt>
                <c:pt idx="12">
                  <c:v>#N/A</c:v>
                </c:pt>
                <c:pt idx="13">
                  <c:v>#N/A</c:v>
                </c:pt>
                <c:pt idx="14">
                  <c:v>#N/A</c:v>
                </c:pt>
                <c:pt idx="15">
                  <c:v>#N/A</c:v>
                </c:pt>
                <c:pt idx="16">
                  <c:v>#N/A</c:v>
                </c:pt>
                <c:pt idx="17">
                  <c:v>#N/A</c:v>
                </c:pt>
                <c:pt idx="18">
                  <c:v>#N/A</c:v>
                </c:pt>
                <c:pt idx="19">
                  <c:v>#N/A</c:v>
                </c:pt>
                <c:pt idx="20">
                  <c:v>#N/A</c:v>
                </c:pt>
                <c:pt idx="21">
                  <c:v>#N/A</c:v>
                </c:pt>
                <c:pt idx="22">
                  <c:v>#N/A</c:v>
                </c:pt>
                <c:pt idx="23">
                  <c:v>#N/A</c:v>
                </c:pt>
                <c:pt idx="24">
                  <c:v>#N/A</c:v>
                </c:pt>
                <c:pt idx="25">
                  <c:v>#N/A</c:v>
                </c:pt>
                <c:pt idx="26">
                  <c:v>#N/A</c:v>
                </c:pt>
                <c:pt idx="27">
                  <c:v>#N/A</c:v>
                </c:pt>
                <c:pt idx="28">
                  <c:v>#N/A</c:v>
                </c:pt>
                <c:pt idx="29">
                  <c:v>#N/A</c:v>
                </c:pt>
              </c:numCache>
            </c:numRef>
          </c:val>
        </c:ser>
        <c:marker val="1"/>
        <c:axId val="105028224"/>
        <c:axId val="105042304"/>
      </c:lineChart>
      <c:catAx>
        <c:axId val="105028224"/>
        <c:scaling>
          <c:orientation val="minMax"/>
        </c:scaling>
        <c:axPos val="b"/>
        <c:majorGridlines/>
        <c:majorTickMark val="none"/>
        <c:tickLblPos val="nextTo"/>
        <c:crossAx val="105042304"/>
        <c:crosses val="max"/>
        <c:auto val="1"/>
        <c:lblAlgn val="ctr"/>
        <c:lblOffset val="100"/>
      </c:catAx>
      <c:valAx>
        <c:axId val="105042304"/>
        <c:scaling>
          <c:orientation val="maxMin"/>
          <c:max val="12"/>
          <c:min val="1"/>
        </c:scaling>
        <c:axPos val="l"/>
        <c:majorGridlines/>
        <c:title>
          <c:tx>
            <c:rich>
              <a:bodyPr/>
              <a:lstStyle/>
              <a:p>
                <a:pPr>
                  <a:defRPr/>
                </a:pPr>
                <a:r>
                  <a:rPr lang="en-US"/>
                  <a:t>Plaats in de stand</a:t>
                </a:r>
              </a:p>
            </c:rich>
          </c:tx>
        </c:title>
        <c:numFmt formatCode="General" sourceLinked="1"/>
        <c:majorTickMark val="none"/>
        <c:tickLblPos val="nextTo"/>
        <c:crossAx val="105028224"/>
        <c:crosses val="autoZero"/>
        <c:crossBetween val="midCat"/>
        <c:majorUnit val="1"/>
      </c:valAx>
    </c:plotArea>
    <c:plotVisOnly val="1"/>
  </c:chart>
  <c:printSettings>
    <c:headerFooter/>
    <c:pageMargins b="0.75000000000000455" l="0.70000000000000062" r="0.70000000000000062" t="0.75000000000000455" header="0.30000000000000032" footer="0.30000000000000032"/>
    <c:pageSetup/>
  </c:printSettings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10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1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1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1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1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1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1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17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18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19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20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2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2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2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2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2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2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27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28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29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30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3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32.xml.rels><?xml version="1.0" encoding="UTF-8" standalone="yes"?>
<Relationships xmlns="http://schemas.openxmlformats.org/package/2006/relationships"><Relationship Id="rId2" Type="http://schemas.openxmlformats.org/officeDocument/2006/relationships/chart" Target="../charts/chart3.xml"/><Relationship Id="rId1" Type="http://schemas.openxmlformats.org/officeDocument/2006/relationships/chart" Target="../charts/chart2.xml"/></Relationships>
</file>

<file path=xl/drawings/_rels/drawing33.xml.rels><?xml version="1.0" encoding="UTF-8" standalone="yes"?>
<Relationships xmlns="http://schemas.openxmlformats.org/package/2006/relationships"><Relationship Id="rId2" Type="http://schemas.openxmlformats.org/officeDocument/2006/relationships/chart" Target="../charts/chart5.xml"/><Relationship Id="rId1" Type="http://schemas.openxmlformats.org/officeDocument/2006/relationships/chart" Target="../charts/chart4.xml"/></Relationships>
</file>

<file path=xl/drawings/_rels/drawing34.xml.rels><?xml version="1.0" encoding="UTF-8" standalone="yes"?>
<Relationships xmlns="http://schemas.openxmlformats.org/package/2006/relationships"><Relationship Id="rId2" Type="http://schemas.openxmlformats.org/officeDocument/2006/relationships/chart" Target="../charts/chart7.xml"/><Relationship Id="rId1" Type="http://schemas.openxmlformats.org/officeDocument/2006/relationships/chart" Target="../charts/chart6.xml"/></Relationships>
</file>

<file path=xl/drawings/_rels/drawing35.xml.rels><?xml version="1.0" encoding="UTF-8" standalone="yes"?>
<Relationships xmlns="http://schemas.openxmlformats.org/package/2006/relationships"><Relationship Id="rId2" Type="http://schemas.openxmlformats.org/officeDocument/2006/relationships/chart" Target="../charts/chart9.xml"/><Relationship Id="rId1" Type="http://schemas.openxmlformats.org/officeDocument/2006/relationships/chart" Target="../charts/chart8.xml"/></Relationships>
</file>

<file path=xl/drawings/_rels/drawing36.xml.rels><?xml version="1.0" encoding="UTF-8" standalone="yes"?>
<Relationships xmlns="http://schemas.openxmlformats.org/package/2006/relationships"><Relationship Id="rId2" Type="http://schemas.openxmlformats.org/officeDocument/2006/relationships/chart" Target="../charts/chart11.xml"/><Relationship Id="rId1" Type="http://schemas.openxmlformats.org/officeDocument/2006/relationships/chart" Target="../charts/chart10.xml"/></Relationships>
</file>

<file path=xl/drawings/_rels/drawing37.xml.rels><?xml version="1.0" encoding="UTF-8" standalone="yes"?>
<Relationships xmlns="http://schemas.openxmlformats.org/package/2006/relationships"><Relationship Id="rId2" Type="http://schemas.openxmlformats.org/officeDocument/2006/relationships/chart" Target="../charts/chart13.xml"/><Relationship Id="rId1" Type="http://schemas.openxmlformats.org/officeDocument/2006/relationships/chart" Target="../charts/chart12.xml"/></Relationships>
</file>

<file path=xl/drawings/_rels/drawing38.xml.rels><?xml version="1.0" encoding="UTF-8" standalone="yes"?>
<Relationships xmlns="http://schemas.openxmlformats.org/package/2006/relationships"><Relationship Id="rId2" Type="http://schemas.openxmlformats.org/officeDocument/2006/relationships/chart" Target="../charts/chart15.xml"/><Relationship Id="rId1" Type="http://schemas.openxmlformats.org/officeDocument/2006/relationships/chart" Target="../charts/chart14.xml"/></Relationships>
</file>

<file path=xl/drawings/_rels/drawing39.xml.rels><?xml version="1.0" encoding="UTF-8" standalone="yes"?>
<Relationships xmlns="http://schemas.openxmlformats.org/package/2006/relationships"><Relationship Id="rId2" Type="http://schemas.openxmlformats.org/officeDocument/2006/relationships/chart" Target="../charts/chart17.xml"/><Relationship Id="rId1" Type="http://schemas.openxmlformats.org/officeDocument/2006/relationships/chart" Target="../charts/chart16.xml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40.xml.rels><?xml version="1.0" encoding="UTF-8" standalone="yes"?>
<Relationships xmlns="http://schemas.openxmlformats.org/package/2006/relationships"><Relationship Id="rId2" Type="http://schemas.openxmlformats.org/officeDocument/2006/relationships/chart" Target="../charts/chart19.xml"/><Relationship Id="rId1" Type="http://schemas.openxmlformats.org/officeDocument/2006/relationships/chart" Target="../charts/chart18.xml"/></Relationships>
</file>

<file path=xl/drawings/_rels/drawing41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1.xml"/><Relationship Id="rId1" Type="http://schemas.openxmlformats.org/officeDocument/2006/relationships/chart" Target="../charts/chart20.xml"/></Relationships>
</file>

<file path=xl/drawings/_rels/drawing42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3.xml"/><Relationship Id="rId1" Type="http://schemas.openxmlformats.org/officeDocument/2006/relationships/chart" Target="../charts/chart22.xml"/></Relationships>
</file>

<file path=xl/drawings/_rels/drawing43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5.xml"/><Relationship Id="rId1" Type="http://schemas.openxmlformats.org/officeDocument/2006/relationships/chart" Target="../charts/chart24.xml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9524</xdr:colOff>
      <xdr:row>111</xdr:row>
      <xdr:rowOff>66675</xdr:rowOff>
    </xdr:from>
    <xdr:to>
      <xdr:col>14</xdr:col>
      <xdr:colOff>9524</xdr:colOff>
      <xdr:row>141</xdr:row>
      <xdr:rowOff>47625</xdr:rowOff>
    </xdr:to>
    <xdr:graphicFrame macro="">
      <xdr:nvGraphicFramePr>
        <xdr:cNvPr id="3" name="Grafiek 2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171450</xdr:colOff>
      <xdr:row>2</xdr:row>
      <xdr:rowOff>47625</xdr:rowOff>
    </xdr:from>
    <xdr:to>
      <xdr:col>4</xdr:col>
      <xdr:colOff>152401</xdr:colOff>
      <xdr:row>6</xdr:row>
      <xdr:rowOff>58604</xdr:rowOff>
    </xdr:to>
    <xdr:pic>
      <xdr:nvPicPr>
        <xdr:cNvPr id="2" name="Afbeelding 1" descr="graphic-tata[1].jpg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1076325" y="381000"/>
          <a:ext cx="1914526" cy="896804"/>
        </a:xfrm>
        <a:prstGeom prst="rect">
          <a:avLst/>
        </a:prstGeom>
        <a:ln>
          <a:noFill/>
        </a:ln>
        <a:effectLst>
          <a:outerShdw blurRad="292100" dist="139700" dir="2700000" algn="tl" rotWithShape="0">
            <a:schemeClr val="tx2"/>
          </a:outerShdw>
        </a:effectLst>
      </xdr:spPr>
    </xdr:pic>
    <xdr:clientData/>
  </xdr:twoCellAnchor>
  <xdr:twoCellAnchor editAs="oneCell">
    <xdr:from>
      <xdr:col>14</xdr:col>
      <xdr:colOff>47625</xdr:colOff>
      <xdr:row>2</xdr:row>
      <xdr:rowOff>47625</xdr:rowOff>
    </xdr:from>
    <xdr:to>
      <xdr:col>16</xdr:col>
      <xdr:colOff>381000</xdr:colOff>
      <xdr:row>6</xdr:row>
      <xdr:rowOff>58604</xdr:rowOff>
    </xdr:to>
    <xdr:pic>
      <xdr:nvPicPr>
        <xdr:cNvPr id="3" name="Afbeelding 2" descr="graphic-tata[1].jpg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10172700" y="381000"/>
          <a:ext cx="1914525" cy="896804"/>
        </a:xfrm>
        <a:prstGeom prst="rect">
          <a:avLst/>
        </a:prstGeom>
        <a:ln>
          <a:noFill/>
        </a:ln>
        <a:effectLst>
          <a:outerShdw blurRad="292100" dist="139700" dir="2700000" algn="tl" rotWithShape="0">
            <a:schemeClr val="tx2"/>
          </a:outerShdw>
        </a:effectLst>
      </xdr:spPr>
    </xdr:pic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171450</xdr:colOff>
      <xdr:row>2</xdr:row>
      <xdr:rowOff>47625</xdr:rowOff>
    </xdr:from>
    <xdr:to>
      <xdr:col>4</xdr:col>
      <xdr:colOff>152401</xdr:colOff>
      <xdr:row>6</xdr:row>
      <xdr:rowOff>58604</xdr:rowOff>
    </xdr:to>
    <xdr:pic>
      <xdr:nvPicPr>
        <xdr:cNvPr id="2" name="Afbeelding 1" descr="graphic-tata[1].jpg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1076325" y="381000"/>
          <a:ext cx="1914526" cy="896804"/>
        </a:xfrm>
        <a:prstGeom prst="rect">
          <a:avLst/>
        </a:prstGeom>
        <a:ln>
          <a:noFill/>
        </a:ln>
        <a:effectLst>
          <a:outerShdw blurRad="292100" dist="139700" dir="2700000" algn="tl" rotWithShape="0">
            <a:schemeClr val="tx2"/>
          </a:outerShdw>
        </a:effectLst>
      </xdr:spPr>
    </xdr:pic>
    <xdr:clientData/>
  </xdr:twoCellAnchor>
  <xdr:twoCellAnchor editAs="oneCell">
    <xdr:from>
      <xdr:col>14</xdr:col>
      <xdr:colOff>47625</xdr:colOff>
      <xdr:row>2</xdr:row>
      <xdr:rowOff>47625</xdr:rowOff>
    </xdr:from>
    <xdr:to>
      <xdr:col>16</xdr:col>
      <xdr:colOff>381000</xdr:colOff>
      <xdr:row>6</xdr:row>
      <xdr:rowOff>58604</xdr:rowOff>
    </xdr:to>
    <xdr:pic>
      <xdr:nvPicPr>
        <xdr:cNvPr id="3" name="Afbeelding 2" descr="graphic-tata[1].jpg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10172700" y="381000"/>
          <a:ext cx="1914525" cy="896804"/>
        </a:xfrm>
        <a:prstGeom prst="rect">
          <a:avLst/>
        </a:prstGeom>
        <a:ln>
          <a:noFill/>
        </a:ln>
        <a:effectLst>
          <a:outerShdw blurRad="292100" dist="139700" dir="2700000" algn="tl" rotWithShape="0">
            <a:schemeClr val="tx2"/>
          </a:outerShdw>
        </a:effectLst>
      </xdr:spPr>
    </xdr:pic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171450</xdr:colOff>
      <xdr:row>2</xdr:row>
      <xdr:rowOff>47625</xdr:rowOff>
    </xdr:from>
    <xdr:to>
      <xdr:col>4</xdr:col>
      <xdr:colOff>152401</xdr:colOff>
      <xdr:row>6</xdr:row>
      <xdr:rowOff>58604</xdr:rowOff>
    </xdr:to>
    <xdr:pic>
      <xdr:nvPicPr>
        <xdr:cNvPr id="2" name="Afbeelding 1" descr="graphic-tata[1].jpg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1076325" y="381000"/>
          <a:ext cx="1914526" cy="896804"/>
        </a:xfrm>
        <a:prstGeom prst="rect">
          <a:avLst/>
        </a:prstGeom>
        <a:ln>
          <a:noFill/>
        </a:ln>
        <a:effectLst>
          <a:outerShdw blurRad="292100" dist="139700" dir="2700000" algn="tl" rotWithShape="0">
            <a:schemeClr val="tx2"/>
          </a:outerShdw>
        </a:effectLst>
      </xdr:spPr>
    </xdr:pic>
    <xdr:clientData/>
  </xdr:twoCellAnchor>
  <xdr:twoCellAnchor editAs="oneCell">
    <xdr:from>
      <xdr:col>14</xdr:col>
      <xdr:colOff>47625</xdr:colOff>
      <xdr:row>2</xdr:row>
      <xdr:rowOff>47625</xdr:rowOff>
    </xdr:from>
    <xdr:to>
      <xdr:col>16</xdr:col>
      <xdr:colOff>381000</xdr:colOff>
      <xdr:row>6</xdr:row>
      <xdr:rowOff>58604</xdr:rowOff>
    </xdr:to>
    <xdr:pic>
      <xdr:nvPicPr>
        <xdr:cNvPr id="3" name="Afbeelding 2" descr="graphic-tata[1].jpg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10172700" y="381000"/>
          <a:ext cx="1914525" cy="896804"/>
        </a:xfrm>
        <a:prstGeom prst="rect">
          <a:avLst/>
        </a:prstGeom>
        <a:ln>
          <a:noFill/>
        </a:ln>
        <a:effectLst>
          <a:outerShdw blurRad="292100" dist="139700" dir="2700000" algn="tl" rotWithShape="0">
            <a:schemeClr val="tx2"/>
          </a:outerShdw>
        </a:effectLst>
      </xdr:spPr>
    </xdr:pic>
    <xdr:clientData/>
  </xdr:twoCellAnchor>
</xdr:wsDr>
</file>

<file path=xl/drawings/drawing13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171450</xdr:colOff>
      <xdr:row>2</xdr:row>
      <xdr:rowOff>47625</xdr:rowOff>
    </xdr:from>
    <xdr:to>
      <xdr:col>4</xdr:col>
      <xdr:colOff>152401</xdr:colOff>
      <xdr:row>6</xdr:row>
      <xdr:rowOff>58604</xdr:rowOff>
    </xdr:to>
    <xdr:pic>
      <xdr:nvPicPr>
        <xdr:cNvPr id="2" name="Afbeelding 1" descr="graphic-tata[1].jpg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1076325" y="381000"/>
          <a:ext cx="1914526" cy="896804"/>
        </a:xfrm>
        <a:prstGeom prst="rect">
          <a:avLst/>
        </a:prstGeom>
        <a:ln>
          <a:noFill/>
        </a:ln>
        <a:effectLst>
          <a:outerShdw blurRad="292100" dist="139700" dir="2700000" algn="tl" rotWithShape="0">
            <a:schemeClr val="tx2"/>
          </a:outerShdw>
        </a:effectLst>
      </xdr:spPr>
    </xdr:pic>
    <xdr:clientData/>
  </xdr:twoCellAnchor>
  <xdr:twoCellAnchor editAs="oneCell">
    <xdr:from>
      <xdr:col>14</xdr:col>
      <xdr:colOff>47625</xdr:colOff>
      <xdr:row>2</xdr:row>
      <xdr:rowOff>47625</xdr:rowOff>
    </xdr:from>
    <xdr:to>
      <xdr:col>16</xdr:col>
      <xdr:colOff>381000</xdr:colOff>
      <xdr:row>6</xdr:row>
      <xdr:rowOff>58604</xdr:rowOff>
    </xdr:to>
    <xdr:pic>
      <xdr:nvPicPr>
        <xdr:cNvPr id="3" name="Afbeelding 2" descr="graphic-tata[1].jpg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10172700" y="381000"/>
          <a:ext cx="1914525" cy="896804"/>
        </a:xfrm>
        <a:prstGeom prst="rect">
          <a:avLst/>
        </a:prstGeom>
        <a:ln>
          <a:noFill/>
        </a:ln>
        <a:effectLst>
          <a:outerShdw blurRad="292100" dist="139700" dir="2700000" algn="tl" rotWithShape="0">
            <a:schemeClr val="tx2"/>
          </a:outerShdw>
        </a:effectLst>
      </xdr:spPr>
    </xdr:pic>
    <xdr:clientData/>
  </xdr:twoCellAnchor>
</xdr:wsDr>
</file>

<file path=xl/drawings/drawing14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171450</xdr:colOff>
      <xdr:row>2</xdr:row>
      <xdr:rowOff>47625</xdr:rowOff>
    </xdr:from>
    <xdr:to>
      <xdr:col>4</xdr:col>
      <xdr:colOff>152401</xdr:colOff>
      <xdr:row>6</xdr:row>
      <xdr:rowOff>58604</xdr:rowOff>
    </xdr:to>
    <xdr:pic>
      <xdr:nvPicPr>
        <xdr:cNvPr id="2" name="Afbeelding 1" descr="graphic-tata[1].jpg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1076325" y="381000"/>
          <a:ext cx="1914526" cy="896804"/>
        </a:xfrm>
        <a:prstGeom prst="rect">
          <a:avLst/>
        </a:prstGeom>
        <a:ln>
          <a:noFill/>
        </a:ln>
        <a:effectLst>
          <a:outerShdw blurRad="292100" dist="139700" dir="2700000" algn="tl" rotWithShape="0">
            <a:schemeClr val="tx2"/>
          </a:outerShdw>
        </a:effectLst>
      </xdr:spPr>
    </xdr:pic>
    <xdr:clientData/>
  </xdr:twoCellAnchor>
  <xdr:twoCellAnchor editAs="oneCell">
    <xdr:from>
      <xdr:col>14</xdr:col>
      <xdr:colOff>47625</xdr:colOff>
      <xdr:row>2</xdr:row>
      <xdr:rowOff>47625</xdr:rowOff>
    </xdr:from>
    <xdr:to>
      <xdr:col>16</xdr:col>
      <xdr:colOff>381000</xdr:colOff>
      <xdr:row>6</xdr:row>
      <xdr:rowOff>58604</xdr:rowOff>
    </xdr:to>
    <xdr:pic>
      <xdr:nvPicPr>
        <xdr:cNvPr id="3" name="Afbeelding 2" descr="graphic-tata[1].jpg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10172700" y="381000"/>
          <a:ext cx="1914525" cy="896804"/>
        </a:xfrm>
        <a:prstGeom prst="rect">
          <a:avLst/>
        </a:prstGeom>
        <a:ln>
          <a:noFill/>
        </a:ln>
        <a:effectLst>
          <a:outerShdw blurRad="292100" dist="139700" dir="2700000" algn="tl" rotWithShape="0">
            <a:schemeClr val="tx2"/>
          </a:outerShdw>
        </a:effectLst>
      </xdr:spPr>
    </xdr:pic>
    <xdr:clientData/>
  </xdr:twoCellAnchor>
</xdr:wsDr>
</file>

<file path=xl/drawings/drawing15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171450</xdr:colOff>
      <xdr:row>2</xdr:row>
      <xdr:rowOff>47625</xdr:rowOff>
    </xdr:from>
    <xdr:to>
      <xdr:col>4</xdr:col>
      <xdr:colOff>152401</xdr:colOff>
      <xdr:row>6</xdr:row>
      <xdr:rowOff>58604</xdr:rowOff>
    </xdr:to>
    <xdr:pic>
      <xdr:nvPicPr>
        <xdr:cNvPr id="2" name="Afbeelding 1" descr="graphic-tata[1].jpg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1076325" y="381000"/>
          <a:ext cx="1914526" cy="896804"/>
        </a:xfrm>
        <a:prstGeom prst="rect">
          <a:avLst/>
        </a:prstGeom>
        <a:ln>
          <a:noFill/>
        </a:ln>
        <a:effectLst>
          <a:outerShdw blurRad="292100" dist="139700" dir="2700000" algn="tl" rotWithShape="0">
            <a:schemeClr val="tx2"/>
          </a:outerShdw>
        </a:effectLst>
      </xdr:spPr>
    </xdr:pic>
    <xdr:clientData/>
  </xdr:twoCellAnchor>
  <xdr:twoCellAnchor editAs="oneCell">
    <xdr:from>
      <xdr:col>14</xdr:col>
      <xdr:colOff>47625</xdr:colOff>
      <xdr:row>2</xdr:row>
      <xdr:rowOff>47625</xdr:rowOff>
    </xdr:from>
    <xdr:to>
      <xdr:col>16</xdr:col>
      <xdr:colOff>381000</xdr:colOff>
      <xdr:row>6</xdr:row>
      <xdr:rowOff>58604</xdr:rowOff>
    </xdr:to>
    <xdr:pic>
      <xdr:nvPicPr>
        <xdr:cNvPr id="3" name="Afbeelding 2" descr="graphic-tata[1].jpg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10172700" y="381000"/>
          <a:ext cx="1914525" cy="896804"/>
        </a:xfrm>
        <a:prstGeom prst="rect">
          <a:avLst/>
        </a:prstGeom>
        <a:ln>
          <a:noFill/>
        </a:ln>
        <a:effectLst>
          <a:outerShdw blurRad="292100" dist="139700" dir="2700000" algn="tl" rotWithShape="0">
            <a:schemeClr val="tx2"/>
          </a:outerShdw>
        </a:effectLst>
      </xdr:spPr>
    </xdr:pic>
    <xdr:clientData/>
  </xdr:twoCellAnchor>
</xdr:wsDr>
</file>

<file path=xl/drawings/drawing16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171450</xdr:colOff>
      <xdr:row>2</xdr:row>
      <xdr:rowOff>47625</xdr:rowOff>
    </xdr:from>
    <xdr:to>
      <xdr:col>4</xdr:col>
      <xdr:colOff>152401</xdr:colOff>
      <xdr:row>6</xdr:row>
      <xdr:rowOff>58604</xdr:rowOff>
    </xdr:to>
    <xdr:pic>
      <xdr:nvPicPr>
        <xdr:cNvPr id="2" name="Afbeelding 1" descr="graphic-tata[1].jpg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1076325" y="381000"/>
          <a:ext cx="1914526" cy="896804"/>
        </a:xfrm>
        <a:prstGeom prst="rect">
          <a:avLst/>
        </a:prstGeom>
        <a:ln>
          <a:noFill/>
        </a:ln>
        <a:effectLst>
          <a:outerShdw blurRad="292100" dist="139700" dir="2700000" algn="tl" rotWithShape="0">
            <a:schemeClr val="tx2"/>
          </a:outerShdw>
        </a:effectLst>
      </xdr:spPr>
    </xdr:pic>
    <xdr:clientData/>
  </xdr:twoCellAnchor>
  <xdr:twoCellAnchor editAs="oneCell">
    <xdr:from>
      <xdr:col>14</xdr:col>
      <xdr:colOff>47625</xdr:colOff>
      <xdr:row>2</xdr:row>
      <xdr:rowOff>47625</xdr:rowOff>
    </xdr:from>
    <xdr:to>
      <xdr:col>16</xdr:col>
      <xdr:colOff>381000</xdr:colOff>
      <xdr:row>6</xdr:row>
      <xdr:rowOff>58604</xdr:rowOff>
    </xdr:to>
    <xdr:pic>
      <xdr:nvPicPr>
        <xdr:cNvPr id="3" name="Afbeelding 2" descr="graphic-tata[1].jpg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10172700" y="381000"/>
          <a:ext cx="1914525" cy="896804"/>
        </a:xfrm>
        <a:prstGeom prst="rect">
          <a:avLst/>
        </a:prstGeom>
        <a:ln>
          <a:noFill/>
        </a:ln>
        <a:effectLst>
          <a:outerShdw blurRad="292100" dist="139700" dir="2700000" algn="tl" rotWithShape="0">
            <a:schemeClr val="tx2"/>
          </a:outerShdw>
        </a:effectLst>
      </xdr:spPr>
    </xdr:pic>
    <xdr:clientData/>
  </xdr:twoCellAnchor>
</xdr:wsDr>
</file>

<file path=xl/drawings/drawing17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171450</xdr:colOff>
      <xdr:row>2</xdr:row>
      <xdr:rowOff>47625</xdr:rowOff>
    </xdr:from>
    <xdr:to>
      <xdr:col>4</xdr:col>
      <xdr:colOff>152401</xdr:colOff>
      <xdr:row>6</xdr:row>
      <xdr:rowOff>58604</xdr:rowOff>
    </xdr:to>
    <xdr:pic>
      <xdr:nvPicPr>
        <xdr:cNvPr id="2" name="Afbeelding 1" descr="graphic-tata[1].jpg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1076325" y="381000"/>
          <a:ext cx="1914526" cy="896804"/>
        </a:xfrm>
        <a:prstGeom prst="rect">
          <a:avLst/>
        </a:prstGeom>
        <a:ln>
          <a:noFill/>
        </a:ln>
        <a:effectLst>
          <a:outerShdw blurRad="292100" dist="139700" dir="2700000" algn="tl" rotWithShape="0">
            <a:schemeClr val="tx2"/>
          </a:outerShdw>
        </a:effectLst>
      </xdr:spPr>
    </xdr:pic>
    <xdr:clientData/>
  </xdr:twoCellAnchor>
  <xdr:twoCellAnchor editAs="oneCell">
    <xdr:from>
      <xdr:col>14</xdr:col>
      <xdr:colOff>47625</xdr:colOff>
      <xdr:row>2</xdr:row>
      <xdr:rowOff>47625</xdr:rowOff>
    </xdr:from>
    <xdr:to>
      <xdr:col>16</xdr:col>
      <xdr:colOff>381000</xdr:colOff>
      <xdr:row>6</xdr:row>
      <xdr:rowOff>58604</xdr:rowOff>
    </xdr:to>
    <xdr:pic>
      <xdr:nvPicPr>
        <xdr:cNvPr id="3" name="Afbeelding 2" descr="graphic-tata[1].jpg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10172700" y="381000"/>
          <a:ext cx="1914525" cy="896804"/>
        </a:xfrm>
        <a:prstGeom prst="rect">
          <a:avLst/>
        </a:prstGeom>
        <a:ln>
          <a:noFill/>
        </a:ln>
        <a:effectLst>
          <a:outerShdw blurRad="292100" dist="139700" dir="2700000" algn="tl" rotWithShape="0">
            <a:schemeClr val="tx2"/>
          </a:outerShdw>
        </a:effectLst>
      </xdr:spPr>
    </xdr:pic>
    <xdr:clientData/>
  </xdr:twoCellAnchor>
</xdr:wsDr>
</file>

<file path=xl/drawings/drawing18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171450</xdr:colOff>
      <xdr:row>2</xdr:row>
      <xdr:rowOff>47625</xdr:rowOff>
    </xdr:from>
    <xdr:to>
      <xdr:col>4</xdr:col>
      <xdr:colOff>152401</xdr:colOff>
      <xdr:row>6</xdr:row>
      <xdr:rowOff>58604</xdr:rowOff>
    </xdr:to>
    <xdr:pic>
      <xdr:nvPicPr>
        <xdr:cNvPr id="2" name="Afbeelding 1" descr="graphic-tata[1].jpg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1076325" y="381000"/>
          <a:ext cx="1914526" cy="896804"/>
        </a:xfrm>
        <a:prstGeom prst="rect">
          <a:avLst/>
        </a:prstGeom>
        <a:ln>
          <a:noFill/>
        </a:ln>
        <a:effectLst>
          <a:outerShdw blurRad="292100" dist="139700" dir="2700000" algn="tl" rotWithShape="0">
            <a:schemeClr val="tx2"/>
          </a:outerShdw>
        </a:effectLst>
      </xdr:spPr>
    </xdr:pic>
    <xdr:clientData/>
  </xdr:twoCellAnchor>
  <xdr:twoCellAnchor editAs="oneCell">
    <xdr:from>
      <xdr:col>14</xdr:col>
      <xdr:colOff>47625</xdr:colOff>
      <xdr:row>2</xdr:row>
      <xdr:rowOff>47625</xdr:rowOff>
    </xdr:from>
    <xdr:to>
      <xdr:col>16</xdr:col>
      <xdr:colOff>381000</xdr:colOff>
      <xdr:row>6</xdr:row>
      <xdr:rowOff>58604</xdr:rowOff>
    </xdr:to>
    <xdr:pic>
      <xdr:nvPicPr>
        <xdr:cNvPr id="3" name="Afbeelding 2" descr="graphic-tata[1].jpg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10172700" y="381000"/>
          <a:ext cx="1914525" cy="896804"/>
        </a:xfrm>
        <a:prstGeom prst="rect">
          <a:avLst/>
        </a:prstGeom>
        <a:ln>
          <a:noFill/>
        </a:ln>
        <a:effectLst>
          <a:outerShdw blurRad="292100" dist="139700" dir="2700000" algn="tl" rotWithShape="0">
            <a:schemeClr val="tx2"/>
          </a:outerShdw>
        </a:effectLst>
      </xdr:spPr>
    </xdr:pic>
    <xdr:clientData/>
  </xdr:twoCellAnchor>
</xdr:wsDr>
</file>

<file path=xl/drawings/drawing19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171450</xdr:colOff>
      <xdr:row>2</xdr:row>
      <xdr:rowOff>47625</xdr:rowOff>
    </xdr:from>
    <xdr:to>
      <xdr:col>4</xdr:col>
      <xdr:colOff>152401</xdr:colOff>
      <xdr:row>6</xdr:row>
      <xdr:rowOff>58604</xdr:rowOff>
    </xdr:to>
    <xdr:pic>
      <xdr:nvPicPr>
        <xdr:cNvPr id="2" name="Afbeelding 1" descr="graphic-tata[1].jpg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1076325" y="381000"/>
          <a:ext cx="1914526" cy="896804"/>
        </a:xfrm>
        <a:prstGeom prst="rect">
          <a:avLst/>
        </a:prstGeom>
        <a:ln>
          <a:noFill/>
        </a:ln>
        <a:effectLst>
          <a:outerShdw blurRad="292100" dist="139700" dir="2700000" algn="tl" rotWithShape="0">
            <a:schemeClr val="tx2"/>
          </a:outerShdw>
        </a:effectLst>
      </xdr:spPr>
    </xdr:pic>
    <xdr:clientData/>
  </xdr:twoCellAnchor>
  <xdr:twoCellAnchor editAs="oneCell">
    <xdr:from>
      <xdr:col>14</xdr:col>
      <xdr:colOff>47625</xdr:colOff>
      <xdr:row>2</xdr:row>
      <xdr:rowOff>47625</xdr:rowOff>
    </xdr:from>
    <xdr:to>
      <xdr:col>16</xdr:col>
      <xdr:colOff>381000</xdr:colOff>
      <xdr:row>6</xdr:row>
      <xdr:rowOff>58604</xdr:rowOff>
    </xdr:to>
    <xdr:pic>
      <xdr:nvPicPr>
        <xdr:cNvPr id="3" name="Afbeelding 2" descr="graphic-tata[1].jpg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10172700" y="381000"/>
          <a:ext cx="1914525" cy="896804"/>
        </a:xfrm>
        <a:prstGeom prst="rect">
          <a:avLst/>
        </a:prstGeom>
        <a:ln>
          <a:noFill/>
        </a:ln>
        <a:effectLst>
          <a:outerShdw blurRad="292100" dist="139700" dir="2700000" algn="tl" rotWithShape="0">
            <a:schemeClr val="tx2"/>
          </a:outerShdw>
        </a:effec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171450</xdr:colOff>
      <xdr:row>2</xdr:row>
      <xdr:rowOff>47625</xdr:rowOff>
    </xdr:from>
    <xdr:to>
      <xdr:col>4</xdr:col>
      <xdr:colOff>152401</xdr:colOff>
      <xdr:row>6</xdr:row>
      <xdr:rowOff>58604</xdr:rowOff>
    </xdr:to>
    <xdr:pic>
      <xdr:nvPicPr>
        <xdr:cNvPr id="3" name="Afbeelding 2" descr="graphic-tata[1].jpg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1009650" y="381000"/>
          <a:ext cx="1914525" cy="896804"/>
        </a:xfrm>
        <a:prstGeom prst="rect">
          <a:avLst/>
        </a:prstGeom>
        <a:ln>
          <a:noFill/>
        </a:ln>
        <a:effectLst>
          <a:outerShdw blurRad="292100" dist="139700" dir="2700000" algn="tl" rotWithShape="0">
            <a:schemeClr val="tx2"/>
          </a:outerShdw>
        </a:effectLst>
      </xdr:spPr>
    </xdr:pic>
    <xdr:clientData/>
  </xdr:twoCellAnchor>
  <xdr:twoCellAnchor editAs="oneCell">
    <xdr:from>
      <xdr:col>14</xdr:col>
      <xdr:colOff>57150</xdr:colOff>
      <xdr:row>2</xdr:row>
      <xdr:rowOff>57150</xdr:rowOff>
    </xdr:from>
    <xdr:to>
      <xdr:col>16</xdr:col>
      <xdr:colOff>390525</xdr:colOff>
      <xdr:row>6</xdr:row>
      <xdr:rowOff>68129</xdr:rowOff>
    </xdr:to>
    <xdr:pic>
      <xdr:nvPicPr>
        <xdr:cNvPr id="4" name="Afbeelding 3" descr="graphic-tata[1].jpg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10287000" y="390525"/>
          <a:ext cx="1914525" cy="896804"/>
        </a:xfrm>
        <a:prstGeom prst="rect">
          <a:avLst/>
        </a:prstGeom>
        <a:ln>
          <a:noFill/>
        </a:ln>
        <a:effectLst>
          <a:outerShdw blurRad="292100" dist="139700" dir="2700000" algn="tl" rotWithShape="0">
            <a:schemeClr val="tx2"/>
          </a:outerShdw>
        </a:effectLst>
      </xdr:spPr>
    </xdr:pic>
    <xdr:clientData/>
  </xdr:twoCellAnchor>
</xdr:wsDr>
</file>

<file path=xl/drawings/drawing20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171450</xdr:colOff>
      <xdr:row>2</xdr:row>
      <xdr:rowOff>47625</xdr:rowOff>
    </xdr:from>
    <xdr:to>
      <xdr:col>4</xdr:col>
      <xdr:colOff>152401</xdr:colOff>
      <xdr:row>6</xdr:row>
      <xdr:rowOff>58604</xdr:rowOff>
    </xdr:to>
    <xdr:pic>
      <xdr:nvPicPr>
        <xdr:cNvPr id="2" name="Afbeelding 1" descr="graphic-tata[1].jpg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1076325" y="381000"/>
          <a:ext cx="1914526" cy="896804"/>
        </a:xfrm>
        <a:prstGeom prst="rect">
          <a:avLst/>
        </a:prstGeom>
        <a:ln>
          <a:noFill/>
        </a:ln>
        <a:effectLst>
          <a:outerShdw blurRad="292100" dist="139700" dir="2700000" algn="tl" rotWithShape="0">
            <a:schemeClr val="tx2"/>
          </a:outerShdw>
        </a:effectLst>
      </xdr:spPr>
    </xdr:pic>
    <xdr:clientData/>
  </xdr:twoCellAnchor>
  <xdr:twoCellAnchor editAs="oneCell">
    <xdr:from>
      <xdr:col>14</xdr:col>
      <xdr:colOff>47625</xdr:colOff>
      <xdr:row>2</xdr:row>
      <xdr:rowOff>47625</xdr:rowOff>
    </xdr:from>
    <xdr:to>
      <xdr:col>16</xdr:col>
      <xdr:colOff>381000</xdr:colOff>
      <xdr:row>6</xdr:row>
      <xdr:rowOff>58604</xdr:rowOff>
    </xdr:to>
    <xdr:pic>
      <xdr:nvPicPr>
        <xdr:cNvPr id="3" name="Afbeelding 2" descr="graphic-tata[1].jpg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10172700" y="381000"/>
          <a:ext cx="1914525" cy="896804"/>
        </a:xfrm>
        <a:prstGeom prst="rect">
          <a:avLst/>
        </a:prstGeom>
        <a:ln>
          <a:noFill/>
        </a:ln>
        <a:effectLst>
          <a:outerShdw blurRad="292100" dist="139700" dir="2700000" algn="tl" rotWithShape="0">
            <a:schemeClr val="tx2"/>
          </a:outerShdw>
        </a:effectLst>
      </xdr:spPr>
    </xdr:pic>
    <xdr:clientData/>
  </xdr:twoCellAnchor>
</xdr:wsDr>
</file>

<file path=xl/drawings/drawing21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171450</xdr:colOff>
      <xdr:row>2</xdr:row>
      <xdr:rowOff>47625</xdr:rowOff>
    </xdr:from>
    <xdr:to>
      <xdr:col>4</xdr:col>
      <xdr:colOff>152401</xdr:colOff>
      <xdr:row>6</xdr:row>
      <xdr:rowOff>58604</xdr:rowOff>
    </xdr:to>
    <xdr:pic>
      <xdr:nvPicPr>
        <xdr:cNvPr id="2" name="Afbeelding 1" descr="graphic-tata[1].jpg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1076325" y="381000"/>
          <a:ext cx="1914526" cy="896804"/>
        </a:xfrm>
        <a:prstGeom prst="rect">
          <a:avLst/>
        </a:prstGeom>
        <a:ln>
          <a:noFill/>
        </a:ln>
        <a:effectLst>
          <a:outerShdw blurRad="292100" dist="139700" dir="2700000" algn="tl" rotWithShape="0">
            <a:schemeClr val="tx2"/>
          </a:outerShdw>
        </a:effectLst>
      </xdr:spPr>
    </xdr:pic>
    <xdr:clientData/>
  </xdr:twoCellAnchor>
  <xdr:twoCellAnchor editAs="oneCell">
    <xdr:from>
      <xdr:col>14</xdr:col>
      <xdr:colOff>47625</xdr:colOff>
      <xdr:row>2</xdr:row>
      <xdr:rowOff>47625</xdr:rowOff>
    </xdr:from>
    <xdr:to>
      <xdr:col>16</xdr:col>
      <xdr:colOff>381000</xdr:colOff>
      <xdr:row>6</xdr:row>
      <xdr:rowOff>58604</xdr:rowOff>
    </xdr:to>
    <xdr:pic>
      <xdr:nvPicPr>
        <xdr:cNvPr id="3" name="Afbeelding 2" descr="graphic-tata[1].jpg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10172700" y="381000"/>
          <a:ext cx="1914525" cy="896804"/>
        </a:xfrm>
        <a:prstGeom prst="rect">
          <a:avLst/>
        </a:prstGeom>
        <a:ln>
          <a:noFill/>
        </a:ln>
        <a:effectLst>
          <a:outerShdw blurRad="292100" dist="139700" dir="2700000" algn="tl" rotWithShape="0">
            <a:schemeClr val="tx2"/>
          </a:outerShdw>
        </a:effectLst>
      </xdr:spPr>
    </xdr:pic>
    <xdr:clientData/>
  </xdr:twoCellAnchor>
</xdr:wsDr>
</file>

<file path=xl/drawings/drawing22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171450</xdr:colOff>
      <xdr:row>2</xdr:row>
      <xdr:rowOff>47625</xdr:rowOff>
    </xdr:from>
    <xdr:to>
      <xdr:col>4</xdr:col>
      <xdr:colOff>152401</xdr:colOff>
      <xdr:row>6</xdr:row>
      <xdr:rowOff>58604</xdr:rowOff>
    </xdr:to>
    <xdr:pic>
      <xdr:nvPicPr>
        <xdr:cNvPr id="2" name="Afbeelding 1" descr="graphic-tata[1].jpg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1076325" y="381000"/>
          <a:ext cx="1914526" cy="896804"/>
        </a:xfrm>
        <a:prstGeom prst="rect">
          <a:avLst/>
        </a:prstGeom>
        <a:ln>
          <a:noFill/>
        </a:ln>
        <a:effectLst>
          <a:outerShdw blurRad="292100" dist="139700" dir="2700000" algn="tl" rotWithShape="0">
            <a:schemeClr val="tx2"/>
          </a:outerShdw>
        </a:effectLst>
      </xdr:spPr>
    </xdr:pic>
    <xdr:clientData/>
  </xdr:twoCellAnchor>
  <xdr:twoCellAnchor editAs="oneCell">
    <xdr:from>
      <xdr:col>14</xdr:col>
      <xdr:colOff>47625</xdr:colOff>
      <xdr:row>2</xdr:row>
      <xdr:rowOff>47625</xdr:rowOff>
    </xdr:from>
    <xdr:to>
      <xdr:col>16</xdr:col>
      <xdr:colOff>381000</xdr:colOff>
      <xdr:row>6</xdr:row>
      <xdr:rowOff>58604</xdr:rowOff>
    </xdr:to>
    <xdr:pic>
      <xdr:nvPicPr>
        <xdr:cNvPr id="3" name="Afbeelding 2" descr="graphic-tata[1].jpg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10172700" y="381000"/>
          <a:ext cx="1914525" cy="896804"/>
        </a:xfrm>
        <a:prstGeom prst="rect">
          <a:avLst/>
        </a:prstGeom>
        <a:ln>
          <a:noFill/>
        </a:ln>
        <a:effectLst>
          <a:outerShdw blurRad="292100" dist="139700" dir="2700000" algn="tl" rotWithShape="0">
            <a:schemeClr val="tx2"/>
          </a:outerShdw>
        </a:effectLst>
      </xdr:spPr>
    </xdr:pic>
    <xdr:clientData/>
  </xdr:twoCellAnchor>
</xdr:wsDr>
</file>

<file path=xl/drawings/drawing23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171450</xdr:colOff>
      <xdr:row>2</xdr:row>
      <xdr:rowOff>47625</xdr:rowOff>
    </xdr:from>
    <xdr:to>
      <xdr:col>4</xdr:col>
      <xdr:colOff>152401</xdr:colOff>
      <xdr:row>6</xdr:row>
      <xdr:rowOff>58604</xdr:rowOff>
    </xdr:to>
    <xdr:pic>
      <xdr:nvPicPr>
        <xdr:cNvPr id="2" name="Afbeelding 1" descr="graphic-tata[1].jpg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1076325" y="381000"/>
          <a:ext cx="1914526" cy="896804"/>
        </a:xfrm>
        <a:prstGeom prst="rect">
          <a:avLst/>
        </a:prstGeom>
        <a:ln>
          <a:noFill/>
        </a:ln>
        <a:effectLst>
          <a:outerShdw blurRad="292100" dist="139700" dir="2700000" algn="tl" rotWithShape="0">
            <a:schemeClr val="tx2"/>
          </a:outerShdw>
        </a:effectLst>
      </xdr:spPr>
    </xdr:pic>
    <xdr:clientData/>
  </xdr:twoCellAnchor>
  <xdr:twoCellAnchor editAs="oneCell">
    <xdr:from>
      <xdr:col>14</xdr:col>
      <xdr:colOff>47625</xdr:colOff>
      <xdr:row>2</xdr:row>
      <xdr:rowOff>47625</xdr:rowOff>
    </xdr:from>
    <xdr:to>
      <xdr:col>16</xdr:col>
      <xdr:colOff>381000</xdr:colOff>
      <xdr:row>6</xdr:row>
      <xdr:rowOff>58604</xdr:rowOff>
    </xdr:to>
    <xdr:pic>
      <xdr:nvPicPr>
        <xdr:cNvPr id="3" name="Afbeelding 2" descr="graphic-tata[1].jpg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10172700" y="381000"/>
          <a:ext cx="1914525" cy="896804"/>
        </a:xfrm>
        <a:prstGeom prst="rect">
          <a:avLst/>
        </a:prstGeom>
        <a:ln>
          <a:noFill/>
        </a:ln>
        <a:effectLst>
          <a:outerShdw blurRad="292100" dist="139700" dir="2700000" algn="tl" rotWithShape="0">
            <a:schemeClr val="tx2"/>
          </a:outerShdw>
        </a:effectLst>
      </xdr:spPr>
    </xdr:pic>
    <xdr:clientData/>
  </xdr:twoCellAnchor>
</xdr:wsDr>
</file>

<file path=xl/drawings/drawing24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171450</xdr:colOff>
      <xdr:row>2</xdr:row>
      <xdr:rowOff>47625</xdr:rowOff>
    </xdr:from>
    <xdr:to>
      <xdr:col>4</xdr:col>
      <xdr:colOff>152401</xdr:colOff>
      <xdr:row>6</xdr:row>
      <xdr:rowOff>58604</xdr:rowOff>
    </xdr:to>
    <xdr:pic>
      <xdr:nvPicPr>
        <xdr:cNvPr id="2" name="Afbeelding 1" descr="graphic-tata[1].jpg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1076325" y="381000"/>
          <a:ext cx="1914526" cy="896804"/>
        </a:xfrm>
        <a:prstGeom prst="rect">
          <a:avLst/>
        </a:prstGeom>
        <a:ln>
          <a:noFill/>
        </a:ln>
        <a:effectLst>
          <a:outerShdw blurRad="292100" dist="139700" dir="2700000" algn="tl" rotWithShape="0">
            <a:schemeClr val="tx2"/>
          </a:outerShdw>
        </a:effectLst>
      </xdr:spPr>
    </xdr:pic>
    <xdr:clientData/>
  </xdr:twoCellAnchor>
  <xdr:twoCellAnchor editAs="oneCell">
    <xdr:from>
      <xdr:col>14</xdr:col>
      <xdr:colOff>47625</xdr:colOff>
      <xdr:row>2</xdr:row>
      <xdr:rowOff>47625</xdr:rowOff>
    </xdr:from>
    <xdr:to>
      <xdr:col>16</xdr:col>
      <xdr:colOff>381000</xdr:colOff>
      <xdr:row>6</xdr:row>
      <xdr:rowOff>58604</xdr:rowOff>
    </xdr:to>
    <xdr:pic>
      <xdr:nvPicPr>
        <xdr:cNvPr id="3" name="Afbeelding 2" descr="graphic-tata[1].jpg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10172700" y="381000"/>
          <a:ext cx="1914525" cy="896804"/>
        </a:xfrm>
        <a:prstGeom prst="rect">
          <a:avLst/>
        </a:prstGeom>
        <a:ln>
          <a:noFill/>
        </a:ln>
        <a:effectLst>
          <a:outerShdw blurRad="292100" dist="139700" dir="2700000" algn="tl" rotWithShape="0">
            <a:schemeClr val="tx2"/>
          </a:outerShdw>
        </a:effectLst>
      </xdr:spPr>
    </xdr:pic>
    <xdr:clientData/>
  </xdr:twoCellAnchor>
</xdr:wsDr>
</file>

<file path=xl/drawings/drawing25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171450</xdr:colOff>
      <xdr:row>2</xdr:row>
      <xdr:rowOff>47625</xdr:rowOff>
    </xdr:from>
    <xdr:to>
      <xdr:col>4</xdr:col>
      <xdr:colOff>152401</xdr:colOff>
      <xdr:row>6</xdr:row>
      <xdr:rowOff>58604</xdr:rowOff>
    </xdr:to>
    <xdr:pic>
      <xdr:nvPicPr>
        <xdr:cNvPr id="2" name="Afbeelding 1" descr="graphic-tata[1].jpg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1076325" y="381000"/>
          <a:ext cx="1914526" cy="896804"/>
        </a:xfrm>
        <a:prstGeom prst="rect">
          <a:avLst/>
        </a:prstGeom>
        <a:ln>
          <a:noFill/>
        </a:ln>
        <a:effectLst>
          <a:outerShdw blurRad="292100" dist="139700" dir="2700000" algn="tl" rotWithShape="0">
            <a:schemeClr val="tx2"/>
          </a:outerShdw>
        </a:effectLst>
      </xdr:spPr>
    </xdr:pic>
    <xdr:clientData/>
  </xdr:twoCellAnchor>
  <xdr:twoCellAnchor editAs="oneCell">
    <xdr:from>
      <xdr:col>14</xdr:col>
      <xdr:colOff>47625</xdr:colOff>
      <xdr:row>2</xdr:row>
      <xdr:rowOff>47625</xdr:rowOff>
    </xdr:from>
    <xdr:to>
      <xdr:col>16</xdr:col>
      <xdr:colOff>381000</xdr:colOff>
      <xdr:row>6</xdr:row>
      <xdr:rowOff>58604</xdr:rowOff>
    </xdr:to>
    <xdr:pic>
      <xdr:nvPicPr>
        <xdr:cNvPr id="3" name="Afbeelding 2" descr="graphic-tata[1].jpg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10172700" y="381000"/>
          <a:ext cx="1914525" cy="896804"/>
        </a:xfrm>
        <a:prstGeom prst="rect">
          <a:avLst/>
        </a:prstGeom>
        <a:ln>
          <a:noFill/>
        </a:ln>
        <a:effectLst>
          <a:outerShdw blurRad="292100" dist="139700" dir="2700000" algn="tl" rotWithShape="0">
            <a:schemeClr val="tx2"/>
          </a:outerShdw>
        </a:effectLst>
      </xdr:spPr>
    </xdr:pic>
    <xdr:clientData/>
  </xdr:twoCellAnchor>
</xdr:wsDr>
</file>

<file path=xl/drawings/drawing26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171450</xdr:colOff>
      <xdr:row>2</xdr:row>
      <xdr:rowOff>47625</xdr:rowOff>
    </xdr:from>
    <xdr:to>
      <xdr:col>4</xdr:col>
      <xdr:colOff>152401</xdr:colOff>
      <xdr:row>6</xdr:row>
      <xdr:rowOff>58604</xdr:rowOff>
    </xdr:to>
    <xdr:pic>
      <xdr:nvPicPr>
        <xdr:cNvPr id="2" name="Afbeelding 1" descr="graphic-tata[1].jpg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1076325" y="381000"/>
          <a:ext cx="1914526" cy="896804"/>
        </a:xfrm>
        <a:prstGeom prst="rect">
          <a:avLst/>
        </a:prstGeom>
        <a:ln>
          <a:noFill/>
        </a:ln>
        <a:effectLst>
          <a:outerShdw blurRad="292100" dist="139700" dir="2700000" algn="tl" rotWithShape="0">
            <a:schemeClr val="tx2"/>
          </a:outerShdw>
        </a:effectLst>
      </xdr:spPr>
    </xdr:pic>
    <xdr:clientData/>
  </xdr:twoCellAnchor>
  <xdr:twoCellAnchor editAs="oneCell">
    <xdr:from>
      <xdr:col>14</xdr:col>
      <xdr:colOff>47625</xdr:colOff>
      <xdr:row>2</xdr:row>
      <xdr:rowOff>47625</xdr:rowOff>
    </xdr:from>
    <xdr:to>
      <xdr:col>16</xdr:col>
      <xdr:colOff>381000</xdr:colOff>
      <xdr:row>6</xdr:row>
      <xdr:rowOff>58604</xdr:rowOff>
    </xdr:to>
    <xdr:pic>
      <xdr:nvPicPr>
        <xdr:cNvPr id="3" name="Afbeelding 2" descr="graphic-tata[1].jpg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10172700" y="381000"/>
          <a:ext cx="1914525" cy="896804"/>
        </a:xfrm>
        <a:prstGeom prst="rect">
          <a:avLst/>
        </a:prstGeom>
        <a:ln>
          <a:noFill/>
        </a:ln>
        <a:effectLst>
          <a:outerShdw blurRad="292100" dist="139700" dir="2700000" algn="tl" rotWithShape="0">
            <a:schemeClr val="tx2"/>
          </a:outerShdw>
        </a:effectLst>
      </xdr:spPr>
    </xdr:pic>
    <xdr:clientData/>
  </xdr:twoCellAnchor>
</xdr:wsDr>
</file>

<file path=xl/drawings/drawing27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171450</xdr:colOff>
      <xdr:row>2</xdr:row>
      <xdr:rowOff>47625</xdr:rowOff>
    </xdr:from>
    <xdr:to>
      <xdr:col>4</xdr:col>
      <xdr:colOff>152401</xdr:colOff>
      <xdr:row>6</xdr:row>
      <xdr:rowOff>58604</xdr:rowOff>
    </xdr:to>
    <xdr:pic>
      <xdr:nvPicPr>
        <xdr:cNvPr id="2" name="Afbeelding 1" descr="graphic-tata[1].jpg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1076325" y="381000"/>
          <a:ext cx="1914526" cy="896804"/>
        </a:xfrm>
        <a:prstGeom prst="rect">
          <a:avLst/>
        </a:prstGeom>
        <a:ln>
          <a:noFill/>
        </a:ln>
        <a:effectLst>
          <a:outerShdw blurRad="292100" dist="139700" dir="2700000" algn="tl" rotWithShape="0">
            <a:schemeClr val="tx2"/>
          </a:outerShdw>
        </a:effectLst>
      </xdr:spPr>
    </xdr:pic>
    <xdr:clientData/>
  </xdr:twoCellAnchor>
  <xdr:twoCellAnchor editAs="oneCell">
    <xdr:from>
      <xdr:col>14</xdr:col>
      <xdr:colOff>47625</xdr:colOff>
      <xdr:row>2</xdr:row>
      <xdr:rowOff>47625</xdr:rowOff>
    </xdr:from>
    <xdr:to>
      <xdr:col>16</xdr:col>
      <xdr:colOff>381000</xdr:colOff>
      <xdr:row>6</xdr:row>
      <xdr:rowOff>58604</xdr:rowOff>
    </xdr:to>
    <xdr:pic>
      <xdr:nvPicPr>
        <xdr:cNvPr id="3" name="Afbeelding 2" descr="graphic-tata[1].jpg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10172700" y="381000"/>
          <a:ext cx="1914525" cy="896804"/>
        </a:xfrm>
        <a:prstGeom prst="rect">
          <a:avLst/>
        </a:prstGeom>
        <a:ln>
          <a:noFill/>
        </a:ln>
        <a:effectLst>
          <a:outerShdw blurRad="292100" dist="139700" dir="2700000" algn="tl" rotWithShape="0">
            <a:schemeClr val="tx2"/>
          </a:outerShdw>
        </a:effectLst>
      </xdr:spPr>
    </xdr:pic>
    <xdr:clientData/>
  </xdr:twoCellAnchor>
</xdr:wsDr>
</file>

<file path=xl/drawings/drawing28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171450</xdr:colOff>
      <xdr:row>2</xdr:row>
      <xdr:rowOff>47625</xdr:rowOff>
    </xdr:from>
    <xdr:to>
      <xdr:col>4</xdr:col>
      <xdr:colOff>152401</xdr:colOff>
      <xdr:row>6</xdr:row>
      <xdr:rowOff>58604</xdr:rowOff>
    </xdr:to>
    <xdr:pic>
      <xdr:nvPicPr>
        <xdr:cNvPr id="2" name="Afbeelding 1" descr="graphic-tata[1].jpg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1076325" y="381000"/>
          <a:ext cx="1914526" cy="896804"/>
        </a:xfrm>
        <a:prstGeom prst="rect">
          <a:avLst/>
        </a:prstGeom>
        <a:ln>
          <a:noFill/>
        </a:ln>
        <a:effectLst>
          <a:outerShdw blurRad="292100" dist="139700" dir="2700000" algn="tl" rotWithShape="0">
            <a:schemeClr val="tx2"/>
          </a:outerShdw>
        </a:effectLst>
      </xdr:spPr>
    </xdr:pic>
    <xdr:clientData/>
  </xdr:twoCellAnchor>
  <xdr:twoCellAnchor editAs="oneCell">
    <xdr:from>
      <xdr:col>14</xdr:col>
      <xdr:colOff>47625</xdr:colOff>
      <xdr:row>2</xdr:row>
      <xdr:rowOff>47625</xdr:rowOff>
    </xdr:from>
    <xdr:to>
      <xdr:col>16</xdr:col>
      <xdr:colOff>381000</xdr:colOff>
      <xdr:row>6</xdr:row>
      <xdr:rowOff>58604</xdr:rowOff>
    </xdr:to>
    <xdr:pic>
      <xdr:nvPicPr>
        <xdr:cNvPr id="3" name="Afbeelding 2" descr="graphic-tata[1].jpg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10172700" y="381000"/>
          <a:ext cx="1914525" cy="896804"/>
        </a:xfrm>
        <a:prstGeom prst="rect">
          <a:avLst/>
        </a:prstGeom>
        <a:ln>
          <a:noFill/>
        </a:ln>
        <a:effectLst>
          <a:outerShdw blurRad="292100" dist="139700" dir="2700000" algn="tl" rotWithShape="0">
            <a:schemeClr val="tx2"/>
          </a:outerShdw>
        </a:effectLst>
      </xdr:spPr>
    </xdr:pic>
    <xdr:clientData/>
  </xdr:twoCellAnchor>
</xdr:wsDr>
</file>

<file path=xl/drawings/drawing29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171450</xdr:colOff>
      <xdr:row>2</xdr:row>
      <xdr:rowOff>47625</xdr:rowOff>
    </xdr:from>
    <xdr:to>
      <xdr:col>4</xdr:col>
      <xdr:colOff>152401</xdr:colOff>
      <xdr:row>6</xdr:row>
      <xdr:rowOff>58604</xdr:rowOff>
    </xdr:to>
    <xdr:pic>
      <xdr:nvPicPr>
        <xdr:cNvPr id="2" name="Afbeelding 1" descr="graphic-tata[1].jpg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1076325" y="381000"/>
          <a:ext cx="1914526" cy="896804"/>
        </a:xfrm>
        <a:prstGeom prst="rect">
          <a:avLst/>
        </a:prstGeom>
        <a:ln>
          <a:noFill/>
        </a:ln>
        <a:effectLst>
          <a:outerShdw blurRad="292100" dist="139700" dir="2700000" algn="tl" rotWithShape="0">
            <a:schemeClr val="tx2"/>
          </a:outerShdw>
        </a:effectLst>
      </xdr:spPr>
    </xdr:pic>
    <xdr:clientData/>
  </xdr:twoCellAnchor>
  <xdr:twoCellAnchor editAs="oneCell">
    <xdr:from>
      <xdr:col>14</xdr:col>
      <xdr:colOff>47625</xdr:colOff>
      <xdr:row>2</xdr:row>
      <xdr:rowOff>47625</xdr:rowOff>
    </xdr:from>
    <xdr:to>
      <xdr:col>16</xdr:col>
      <xdr:colOff>381000</xdr:colOff>
      <xdr:row>6</xdr:row>
      <xdr:rowOff>58604</xdr:rowOff>
    </xdr:to>
    <xdr:pic>
      <xdr:nvPicPr>
        <xdr:cNvPr id="3" name="Afbeelding 2" descr="graphic-tata[1].jpg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10172700" y="381000"/>
          <a:ext cx="1914525" cy="896804"/>
        </a:xfrm>
        <a:prstGeom prst="rect">
          <a:avLst/>
        </a:prstGeom>
        <a:ln>
          <a:noFill/>
        </a:ln>
        <a:effectLst>
          <a:outerShdw blurRad="292100" dist="139700" dir="2700000" algn="tl" rotWithShape="0">
            <a:schemeClr val="tx2"/>
          </a:outerShdw>
        </a:effectLst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171450</xdr:colOff>
      <xdr:row>2</xdr:row>
      <xdr:rowOff>47625</xdr:rowOff>
    </xdr:from>
    <xdr:to>
      <xdr:col>4</xdr:col>
      <xdr:colOff>152401</xdr:colOff>
      <xdr:row>6</xdr:row>
      <xdr:rowOff>58604</xdr:rowOff>
    </xdr:to>
    <xdr:pic>
      <xdr:nvPicPr>
        <xdr:cNvPr id="2" name="Afbeelding 1" descr="graphic-tata[1].jpg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1123950" y="381000"/>
          <a:ext cx="1914526" cy="896804"/>
        </a:xfrm>
        <a:prstGeom prst="rect">
          <a:avLst/>
        </a:prstGeom>
        <a:ln>
          <a:noFill/>
        </a:ln>
        <a:effectLst>
          <a:outerShdw blurRad="292100" dist="139700" dir="2700000" algn="tl" rotWithShape="0">
            <a:schemeClr val="tx2"/>
          </a:outerShdw>
        </a:effectLst>
      </xdr:spPr>
    </xdr:pic>
    <xdr:clientData/>
  </xdr:twoCellAnchor>
  <xdr:twoCellAnchor editAs="oneCell">
    <xdr:from>
      <xdr:col>14</xdr:col>
      <xdr:colOff>47625</xdr:colOff>
      <xdr:row>2</xdr:row>
      <xdr:rowOff>47625</xdr:rowOff>
    </xdr:from>
    <xdr:to>
      <xdr:col>16</xdr:col>
      <xdr:colOff>381000</xdr:colOff>
      <xdr:row>6</xdr:row>
      <xdr:rowOff>58604</xdr:rowOff>
    </xdr:to>
    <xdr:pic>
      <xdr:nvPicPr>
        <xdr:cNvPr id="3" name="Afbeelding 2" descr="graphic-tata[1].jpg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10229850" y="381000"/>
          <a:ext cx="1914525" cy="896804"/>
        </a:xfrm>
        <a:prstGeom prst="rect">
          <a:avLst/>
        </a:prstGeom>
        <a:ln>
          <a:noFill/>
        </a:ln>
        <a:effectLst>
          <a:outerShdw blurRad="292100" dist="139700" dir="2700000" algn="tl" rotWithShape="0">
            <a:schemeClr val="tx2"/>
          </a:outerShdw>
        </a:effectLst>
      </xdr:spPr>
    </xdr:pic>
    <xdr:clientData/>
  </xdr:twoCellAnchor>
</xdr:wsDr>
</file>

<file path=xl/drawings/drawing30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171450</xdr:colOff>
      <xdr:row>2</xdr:row>
      <xdr:rowOff>47625</xdr:rowOff>
    </xdr:from>
    <xdr:to>
      <xdr:col>4</xdr:col>
      <xdr:colOff>152401</xdr:colOff>
      <xdr:row>6</xdr:row>
      <xdr:rowOff>58604</xdr:rowOff>
    </xdr:to>
    <xdr:pic>
      <xdr:nvPicPr>
        <xdr:cNvPr id="2" name="Afbeelding 1" descr="graphic-tata[1].jpg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1076325" y="381000"/>
          <a:ext cx="1914526" cy="896804"/>
        </a:xfrm>
        <a:prstGeom prst="rect">
          <a:avLst/>
        </a:prstGeom>
        <a:ln>
          <a:noFill/>
        </a:ln>
        <a:effectLst>
          <a:outerShdw blurRad="292100" dist="139700" dir="2700000" algn="tl" rotWithShape="0">
            <a:schemeClr val="tx2"/>
          </a:outerShdw>
        </a:effectLst>
      </xdr:spPr>
    </xdr:pic>
    <xdr:clientData/>
  </xdr:twoCellAnchor>
  <xdr:twoCellAnchor editAs="oneCell">
    <xdr:from>
      <xdr:col>14</xdr:col>
      <xdr:colOff>47625</xdr:colOff>
      <xdr:row>2</xdr:row>
      <xdr:rowOff>47625</xdr:rowOff>
    </xdr:from>
    <xdr:to>
      <xdr:col>16</xdr:col>
      <xdr:colOff>381000</xdr:colOff>
      <xdr:row>6</xdr:row>
      <xdr:rowOff>58604</xdr:rowOff>
    </xdr:to>
    <xdr:pic>
      <xdr:nvPicPr>
        <xdr:cNvPr id="3" name="Afbeelding 2" descr="graphic-tata[1].jpg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10172700" y="381000"/>
          <a:ext cx="1914525" cy="896804"/>
        </a:xfrm>
        <a:prstGeom prst="rect">
          <a:avLst/>
        </a:prstGeom>
        <a:ln>
          <a:noFill/>
        </a:ln>
        <a:effectLst>
          <a:outerShdw blurRad="292100" dist="139700" dir="2700000" algn="tl" rotWithShape="0">
            <a:schemeClr val="tx2"/>
          </a:outerShdw>
        </a:effectLst>
      </xdr:spPr>
    </xdr:pic>
    <xdr:clientData/>
  </xdr:twoCellAnchor>
</xdr:wsDr>
</file>

<file path=xl/drawings/drawing31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171450</xdr:colOff>
      <xdr:row>2</xdr:row>
      <xdr:rowOff>47625</xdr:rowOff>
    </xdr:from>
    <xdr:to>
      <xdr:col>4</xdr:col>
      <xdr:colOff>152401</xdr:colOff>
      <xdr:row>6</xdr:row>
      <xdr:rowOff>58604</xdr:rowOff>
    </xdr:to>
    <xdr:pic>
      <xdr:nvPicPr>
        <xdr:cNvPr id="2" name="Afbeelding 1" descr="graphic-tata[1].jpg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1076325" y="381000"/>
          <a:ext cx="1914526" cy="896804"/>
        </a:xfrm>
        <a:prstGeom prst="rect">
          <a:avLst/>
        </a:prstGeom>
        <a:ln>
          <a:noFill/>
        </a:ln>
        <a:effectLst>
          <a:outerShdw blurRad="292100" dist="139700" dir="2700000" algn="tl" rotWithShape="0">
            <a:schemeClr val="tx2"/>
          </a:outerShdw>
        </a:effectLst>
      </xdr:spPr>
    </xdr:pic>
    <xdr:clientData/>
  </xdr:twoCellAnchor>
  <xdr:twoCellAnchor editAs="oneCell">
    <xdr:from>
      <xdr:col>14</xdr:col>
      <xdr:colOff>47625</xdr:colOff>
      <xdr:row>2</xdr:row>
      <xdr:rowOff>47625</xdr:rowOff>
    </xdr:from>
    <xdr:to>
      <xdr:col>16</xdr:col>
      <xdr:colOff>381000</xdr:colOff>
      <xdr:row>6</xdr:row>
      <xdr:rowOff>58604</xdr:rowOff>
    </xdr:to>
    <xdr:pic>
      <xdr:nvPicPr>
        <xdr:cNvPr id="3" name="Afbeelding 2" descr="graphic-tata[1].jpg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10172700" y="381000"/>
          <a:ext cx="1914525" cy="896804"/>
        </a:xfrm>
        <a:prstGeom prst="rect">
          <a:avLst/>
        </a:prstGeom>
        <a:ln>
          <a:noFill/>
        </a:ln>
        <a:effectLst>
          <a:outerShdw blurRad="292100" dist="139700" dir="2700000" algn="tl" rotWithShape="0">
            <a:schemeClr val="tx2"/>
          </a:outerShdw>
        </a:effectLst>
      </xdr:spPr>
    </xdr:pic>
    <xdr:clientData/>
  </xdr:twoCellAnchor>
</xdr:wsDr>
</file>

<file path=xl/drawings/drawing3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609598</xdr:colOff>
      <xdr:row>1</xdr:row>
      <xdr:rowOff>0</xdr:rowOff>
    </xdr:from>
    <xdr:to>
      <xdr:col>18</xdr:col>
      <xdr:colOff>609599</xdr:colOff>
      <xdr:row>31</xdr:row>
      <xdr:rowOff>9526</xdr:rowOff>
    </xdr:to>
    <xdr:graphicFrame macro="">
      <xdr:nvGraphicFramePr>
        <xdr:cNvPr id="2" name="Grafiek 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0</xdr:col>
      <xdr:colOff>600075</xdr:colOff>
      <xdr:row>32</xdr:row>
      <xdr:rowOff>123826</xdr:rowOff>
    </xdr:from>
    <xdr:to>
      <xdr:col>18</xdr:col>
      <xdr:colOff>600075</xdr:colOff>
      <xdr:row>67</xdr:row>
      <xdr:rowOff>104775</xdr:rowOff>
    </xdr:to>
    <xdr:graphicFrame macro="">
      <xdr:nvGraphicFramePr>
        <xdr:cNvPr id="3" name="Grafiek 2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33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609598</xdr:colOff>
      <xdr:row>1</xdr:row>
      <xdr:rowOff>0</xdr:rowOff>
    </xdr:from>
    <xdr:to>
      <xdr:col>18</xdr:col>
      <xdr:colOff>609599</xdr:colOff>
      <xdr:row>31</xdr:row>
      <xdr:rowOff>9526</xdr:rowOff>
    </xdr:to>
    <xdr:graphicFrame macro="">
      <xdr:nvGraphicFramePr>
        <xdr:cNvPr id="2" name="Grafiek 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0</xdr:col>
      <xdr:colOff>600075</xdr:colOff>
      <xdr:row>32</xdr:row>
      <xdr:rowOff>123826</xdr:rowOff>
    </xdr:from>
    <xdr:to>
      <xdr:col>18</xdr:col>
      <xdr:colOff>600075</xdr:colOff>
      <xdr:row>67</xdr:row>
      <xdr:rowOff>104775</xdr:rowOff>
    </xdr:to>
    <xdr:graphicFrame macro="">
      <xdr:nvGraphicFramePr>
        <xdr:cNvPr id="3" name="Grafiek 2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34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609598</xdr:colOff>
      <xdr:row>1</xdr:row>
      <xdr:rowOff>0</xdr:rowOff>
    </xdr:from>
    <xdr:to>
      <xdr:col>18</xdr:col>
      <xdr:colOff>609599</xdr:colOff>
      <xdr:row>31</xdr:row>
      <xdr:rowOff>9526</xdr:rowOff>
    </xdr:to>
    <xdr:graphicFrame macro="">
      <xdr:nvGraphicFramePr>
        <xdr:cNvPr id="2" name="Grafiek 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0</xdr:col>
      <xdr:colOff>600075</xdr:colOff>
      <xdr:row>32</xdr:row>
      <xdr:rowOff>123826</xdr:rowOff>
    </xdr:from>
    <xdr:to>
      <xdr:col>18</xdr:col>
      <xdr:colOff>600075</xdr:colOff>
      <xdr:row>67</xdr:row>
      <xdr:rowOff>104775</xdr:rowOff>
    </xdr:to>
    <xdr:graphicFrame macro="">
      <xdr:nvGraphicFramePr>
        <xdr:cNvPr id="3" name="Grafiek 2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35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609598</xdr:colOff>
      <xdr:row>1</xdr:row>
      <xdr:rowOff>0</xdr:rowOff>
    </xdr:from>
    <xdr:to>
      <xdr:col>18</xdr:col>
      <xdr:colOff>609599</xdr:colOff>
      <xdr:row>31</xdr:row>
      <xdr:rowOff>9526</xdr:rowOff>
    </xdr:to>
    <xdr:graphicFrame macro="">
      <xdr:nvGraphicFramePr>
        <xdr:cNvPr id="2" name="Grafiek 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0</xdr:col>
      <xdr:colOff>600075</xdr:colOff>
      <xdr:row>32</xdr:row>
      <xdr:rowOff>123826</xdr:rowOff>
    </xdr:from>
    <xdr:to>
      <xdr:col>18</xdr:col>
      <xdr:colOff>600075</xdr:colOff>
      <xdr:row>67</xdr:row>
      <xdr:rowOff>104775</xdr:rowOff>
    </xdr:to>
    <xdr:graphicFrame macro="">
      <xdr:nvGraphicFramePr>
        <xdr:cNvPr id="3" name="Grafiek 2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36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609598</xdr:colOff>
      <xdr:row>1</xdr:row>
      <xdr:rowOff>0</xdr:rowOff>
    </xdr:from>
    <xdr:to>
      <xdr:col>18</xdr:col>
      <xdr:colOff>609599</xdr:colOff>
      <xdr:row>31</xdr:row>
      <xdr:rowOff>9526</xdr:rowOff>
    </xdr:to>
    <xdr:graphicFrame macro="">
      <xdr:nvGraphicFramePr>
        <xdr:cNvPr id="2" name="Grafiek 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0</xdr:col>
      <xdr:colOff>600075</xdr:colOff>
      <xdr:row>32</xdr:row>
      <xdr:rowOff>123826</xdr:rowOff>
    </xdr:from>
    <xdr:to>
      <xdr:col>18</xdr:col>
      <xdr:colOff>600075</xdr:colOff>
      <xdr:row>67</xdr:row>
      <xdr:rowOff>104775</xdr:rowOff>
    </xdr:to>
    <xdr:graphicFrame macro="">
      <xdr:nvGraphicFramePr>
        <xdr:cNvPr id="3" name="Grafiek 2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37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609598</xdr:colOff>
      <xdr:row>1</xdr:row>
      <xdr:rowOff>0</xdr:rowOff>
    </xdr:from>
    <xdr:to>
      <xdr:col>18</xdr:col>
      <xdr:colOff>609599</xdr:colOff>
      <xdr:row>31</xdr:row>
      <xdr:rowOff>9526</xdr:rowOff>
    </xdr:to>
    <xdr:graphicFrame macro="">
      <xdr:nvGraphicFramePr>
        <xdr:cNvPr id="2" name="Grafiek 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0</xdr:col>
      <xdr:colOff>600075</xdr:colOff>
      <xdr:row>32</xdr:row>
      <xdr:rowOff>123826</xdr:rowOff>
    </xdr:from>
    <xdr:to>
      <xdr:col>18</xdr:col>
      <xdr:colOff>600075</xdr:colOff>
      <xdr:row>67</xdr:row>
      <xdr:rowOff>104775</xdr:rowOff>
    </xdr:to>
    <xdr:graphicFrame macro="">
      <xdr:nvGraphicFramePr>
        <xdr:cNvPr id="3" name="Grafiek 2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38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609598</xdr:colOff>
      <xdr:row>1</xdr:row>
      <xdr:rowOff>0</xdr:rowOff>
    </xdr:from>
    <xdr:to>
      <xdr:col>18</xdr:col>
      <xdr:colOff>609599</xdr:colOff>
      <xdr:row>31</xdr:row>
      <xdr:rowOff>9526</xdr:rowOff>
    </xdr:to>
    <xdr:graphicFrame macro="">
      <xdr:nvGraphicFramePr>
        <xdr:cNvPr id="2" name="Grafiek 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0</xdr:col>
      <xdr:colOff>600075</xdr:colOff>
      <xdr:row>32</xdr:row>
      <xdr:rowOff>123826</xdr:rowOff>
    </xdr:from>
    <xdr:to>
      <xdr:col>18</xdr:col>
      <xdr:colOff>600075</xdr:colOff>
      <xdr:row>67</xdr:row>
      <xdr:rowOff>104775</xdr:rowOff>
    </xdr:to>
    <xdr:graphicFrame macro="">
      <xdr:nvGraphicFramePr>
        <xdr:cNvPr id="3" name="Grafiek 2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39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609598</xdr:colOff>
      <xdr:row>1</xdr:row>
      <xdr:rowOff>0</xdr:rowOff>
    </xdr:from>
    <xdr:to>
      <xdr:col>18</xdr:col>
      <xdr:colOff>609599</xdr:colOff>
      <xdr:row>31</xdr:row>
      <xdr:rowOff>9526</xdr:rowOff>
    </xdr:to>
    <xdr:graphicFrame macro="">
      <xdr:nvGraphicFramePr>
        <xdr:cNvPr id="2" name="Grafiek 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0</xdr:col>
      <xdr:colOff>600075</xdr:colOff>
      <xdr:row>32</xdr:row>
      <xdr:rowOff>123826</xdr:rowOff>
    </xdr:from>
    <xdr:to>
      <xdr:col>18</xdr:col>
      <xdr:colOff>600075</xdr:colOff>
      <xdr:row>67</xdr:row>
      <xdr:rowOff>104775</xdr:rowOff>
    </xdr:to>
    <xdr:graphicFrame macro="">
      <xdr:nvGraphicFramePr>
        <xdr:cNvPr id="3" name="Grafiek 2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171450</xdr:colOff>
      <xdr:row>2</xdr:row>
      <xdr:rowOff>47625</xdr:rowOff>
    </xdr:from>
    <xdr:to>
      <xdr:col>4</xdr:col>
      <xdr:colOff>152401</xdr:colOff>
      <xdr:row>6</xdr:row>
      <xdr:rowOff>58604</xdr:rowOff>
    </xdr:to>
    <xdr:pic>
      <xdr:nvPicPr>
        <xdr:cNvPr id="2" name="Afbeelding 1" descr="graphic-tata[1].jpg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1076325" y="381000"/>
          <a:ext cx="1914526" cy="896804"/>
        </a:xfrm>
        <a:prstGeom prst="rect">
          <a:avLst/>
        </a:prstGeom>
        <a:ln>
          <a:noFill/>
        </a:ln>
        <a:effectLst>
          <a:outerShdw blurRad="292100" dist="139700" dir="2700000" algn="tl" rotWithShape="0">
            <a:schemeClr val="tx2"/>
          </a:outerShdw>
        </a:effectLst>
      </xdr:spPr>
    </xdr:pic>
    <xdr:clientData/>
  </xdr:twoCellAnchor>
  <xdr:twoCellAnchor editAs="oneCell">
    <xdr:from>
      <xdr:col>14</xdr:col>
      <xdr:colOff>47625</xdr:colOff>
      <xdr:row>2</xdr:row>
      <xdr:rowOff>47625</xdr:rowOff>
    </xdr:from>
    <xdr:to>
      <xdr:col>16</xdr:col>
      <xdr:colOff>381000</xdr:colOff>
      <xdr:row>6</xdr:row>
      <xdr:rowOff>58604</xdr:rowOff>
    </xdr:to>
    <xdr:pic>
      <xdr:nvPicPr>
        <xdr:cNvPr id="3" name="Afbeelding 2" descr="graphic-tata[1].jpg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10172700" y="381000"/>
          <a:ext cx="1914525" cy="896804"/>
        </a:xfrm>
        <a:prstGeom prst="rect">
          <a:avLst/>
        </a:prstGeom>
        <a:ln>
          <a:noFill/>
        </a:ln>
        <a:effectLst>
          <a:outerShdw blurRad="292100" dist="139700" dir="2700000" algn="tl" rotWithShape="0">
            <a:schemeClr val="tx2"/>
          </a:outerShdw>
        </a:effectLst>
      </xdr:spPr>
    </xdr:pic>
    <xdr:clientData/>
  </xdr:twoCellAnchor>
</xdr:wsDr>
</file>

<file path=xl/drawings/drawing40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609598</xdr:colOff>
      <xdr:row>1</xdr:row>
      <xdr:rowOff>0</xdr:rowOff>
    </xdr:from>
    <xdr:to>
      <xdr:col>18</xdr:col>
      <xdr:colOff>609599</xdr:colOff>
      <xdr:row>31</xdr:row>
      <xdr:rowOff>9526</xdr:rowOff>
    </xdr:to>
    <xdr:graphicFrame macro="">
      <xdr:nvGraphicFramePr>
        <xdr:cNvPr id="2" name="Grafiek 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0</xdr:col>
      <xdr:colOff>600075</xdr:colOff>
      <xdr:row>32</xdr:row>
      <xdr:rowOff>123826</xdr:rowOff>
    </xdr:from>
    <xdr:to>
      <xdr:col>18</xdr:col>
      <xdr:colOff>600075</xdr:colOff>
      <xdr:row>67</xdr:row>
      <xdr:rowOff>104775</xdr:rowOff>
    </xdr:to>
    <xdr:graphicFrame macro="">
      <xdr:nvGraphicFramePr>
        <xdr:cNvPr id="3" name="Grafiek 2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4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609598</xdr:colOff>
      <xdr:row>1</xdr:row>
      <xdr:rowOff>0</xdr:rowOff>
    </xdr:from>
    <xdr:to>
      <xdr:col>18</xdr:col>
      <xdr:colOff>609599</xdr:colOff>
      <xdr:row>31</xdr:row>
      <xdr:rowOff>9526</xdr:rowOff>
    </xdr:to>
    <xdr:graphicFrame macro="">
      <xdr:nvGraphicFramePr>
        <xdr:cNvPr id="2" name="Grafiek 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0</xdr:col>
      <xdr:colOff>600075</xdr:colOff>
      <xdr:row>32</xdr:row>
      <xdr:rowOff>123826</xdr:rowOff>
    </xdr:from>
    <xdr:to>
      <xdr:col>18</xdr:col>
      <xdr:colOff>600075</xdr:colOff>
      <xdr:row>67</xdr:row>
      <xdr:rowOff>104775</xdr:rowOff>
    </xdr:to>
    <xdr:graphicFrame macro="">
      <xdr:nvGraphicFramePr>
        <xdr:cNvPr id="3" name="Grafiek 2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4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609598</xdr:colOff>
      <xdr:row>1</xdr:row>
      <xdr:rowOff>0</xdr:rowOff>
    </xdr:from>
    <xdr:to>
      <xdr:col>18</xdr:col>
      <xdr:colOff>609599</xdr:colOff>
      <xdr:row>31</xdr:row>
      <xdr:rowOff>9526</xdr:rowOff>
    </xdr:to>
    <xdr:graphicFrame macro="">
      <xdr:nvGraphicFramePr>
        <xdr:cNvPr id="2" name="Grafiek 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0</xdr:col>
      <xdr:colOff>600075</xdr:colOff>
      <xdr:row>32</xdr:row>
      <xdr:rowOff>123826</xdr:rowOff>
    </xdr:from>
    <xdr:to>
      <xdr:col>18</xdr:col>
      <xdr:colOff>600075</xdr:colOff>
      <xdr:row>67</xdr:row>
      <xdr:rowOff>104775</xdr:rowOff>
    </xdr:to>
    <xdr:graphicFrame macro="">
      <xdr:nvGraphicFramePr>
        <xdr:cNvPr id="3" name="Grafiek 2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43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609598</xdr:colOff>
      <xdr:row>1</xdr:row>
      <xdr:rowOff>0</xdr:rowOff>
    </xdr:from>
    <xdr:to>
      <xdr:col>18</xdr:col>
      <xdr:colOff>609599</xdr:colOff>
      <xdr:row>31</xdr:row>
      <xdr:rowOff>9526</xdr:rowOff>
    </xdr:to>
    <xdr:graphicFrame macro="">
      <xdr:nvGraphicFramePr>
        <xdr:cNvPr id="2" name="Grafiek 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0</xdr:col>
      <xdr:colOff>600075</xdr:colOff>
      <xdr:row>32</xdr:row>
      <xdr:rowOff>123826</xdr:rowOff>
    </xdr:from>
    <xdr:to>
      <xdr:col>18</xdr:col>
      <xdr:colOff>600075</xdr:colOff>
      <xdr:row>67</xdr:row>
      <xdr:rowOff>104775</xdr:rowOff>
    </xdr:to>
    <xdr:graphicFrame macro="">
      <xdr:nvGraphicFramePr>
        <xdr:cNvPr id="3" name="Grafiek 2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171450</xdr:colOff>
      <xdr:row>2</xdr:row>
      <xdr:rowOff>47625</xdr:rowOff>
    </xdr:from>
    <xdr:to>
      <xdr:col>4</xdr:col>
      <xdr:colOff>152401</xdr:colOff>
      <xdr:row>6</xdr:row>
      <xdr:rowOff>58604</xdr:rowOff>
    </xdr:to>
    <xdr:pic>
      <xdr:nvPicPr>
        <xdr:cNvPr id="2" name="Afbeelding 1" descr="graphic-tata[1].jpg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1076325" y="381000"/>
          <a:ext cx="1914526" cy="896804"/>
        </a:xfrm>
        <a:prstGeom prst="rect">
          <a:avLst/>
        </a:prstGeom>
        <a:ln>
          <a:noFill/>
        </a:ln>
        <a:effectLst>
          <a:outerShdw blurRad="292100" dist="139700" dir="2700000" algn="tl" rotWithShape="0">
            <a:schemeClr val="tx2"/>
          </a:outerShdw>
        </a:effectLst>
      </xdr:spPr>
    </xdr:pic>
    <xdr:clientData/>
  </xdr:twoCellAnchor>
  <xdr:twoCellAnchor editAs="oneCell">
    <xdr:from>
      <xdr:col>14</xdr:col>
      <xdr:colOff>47625</xdr:colOff>
      <xdr:row>2</xdr:row>
      <xdr:rowOff>47625</xdr:rowOff>
    </xdr:from>
    <xdr:to>
      <xdr:col>16</xdr:col>
      <xdr:colOff>381000</xdr:colOff>
      <xdr:row>6</xdr:row>
      <xdr:rowOff>58604</xdr:rowOff>
    </xdr:to>
    <xdr:pic>
      <xdr:nvPicPr>
        <xdr:cNvPr id="3" name="Afbeelding 2" descr="graphic-tata[1].jpg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10172700" y="381000"/>
          <a:ext cx="1914525" cy="896804"/>
        </a:xfrm>
        <a:prstGeom prst="rect">
          <a:avLst/>
        </a:prstGeom>
        <a:ln>
          <a:noFill/>
        </a:ln>
        <a:effectLst>
          <a:outerShdw blurRad="292100" dist="139700" dir="2700000" algn="tl" rotWithShape="0">
            <a:schemeClr val="tx2"/>
          </a:outerShdw>
        </a:effectLst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171450</xdr:colOff>
      <xdr:row>2</xdr:row>
      <xdr:rowOff>47625</xdr:rowOff>
    </xdr:from>
    <xdr:to>
      <xdr:col>4</xdr:col>
      <xdr:colOff>152401</xdr:colOff>
      <xdr:row>6</xdr:row>
      <xdr:rowOff>58604</xdr:rowOff>
    </xdr:to>
    <xdr:pic>
      <xdr:nvPicPr>
        <xdr:cNvPr id="2" name="Afbeelding 1" descr="graphic-tata[1].jpg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1076325" y="381000"/>
          <a:ext cx="1914526" cy="896804"/>
        </a:xfrm>
        <a:prstGeom prst="rect">
          <a:avLst/>
        </a:prstGeom>
        <a:ln>
          <a:noFill/>
        </a:ln>
        <a:effectLst>
          <a:outerShdw blurRad="292100" dist="139700" dir="2700000" algn="tl" rotWithShape="0">
            <a:schemeClr val="tx2"/>
          </a:outerShdw>
        </a:effectLst>
      </xdr:spPr>
    </xdr:pic>
    <xdr:clientData/>
  </xdr:twoCellAnchor>
  <xdr:twoCellAnchor editAs="oneCell">
    <xdr:from>
      <xdr:col>14</xdr:col>
      <xdr:colOff>47625</xdr:colOff>
      <xdr:row>2</xdr:row>
      <xdr:rowOff>47625</xdr:rowOff>
    </xdr:from>
    <xdr:to>
      <xdr:col>16</xdr:col>
      <xdr:colOff>381000</xdr:colOff>
      <xdr:row>6</xdr:row>
      <xdr:rowOff>58604</xdr:rowOff>
    </xdr:to>
    <xdr:pic>
      <xdr:nvPicPr>
        <xdr:cNvPr id="3" name="Afbeelding 2" descr="graphic-tata[1].jpg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10172700" y="381000"/>
          <a:ext cx="1914525" cy="896804"/>
        </a:xfrm>
        <a:prstGeom prst="rect">
          <a:avLst/>
        </a:prstGeom>
        <a:ln>
          <a:noFill/>
        </a:ln>
        <a:effectLst>
          <a:outerShdw blurRad="292100" dist="139700" dir="2700000" algn="tl" rotWithShape="0">
            <a:schemeClr val="tx2"/>
          </a:outerShdw>
        </a:effectLst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171450</xdr:colOff>
      <xdr:row>2</xdr:row>
      <xdr:rowOff>47625</xdr:rowOff>
    </xdr:from>
    <xdr:to>
      <xdr:col>4</xdr:col>
      <xdr:colOff>152401</xdr:colOff>
      <xdr:row>6</xdr:row>
      <xdr:rowOff>58604</xdr:rowOff>
    </xdr:to>
    <xdr:pic>
      <xdr:nvPicPr>
        <xdr:cNvPr id="2" name="Afbeelding 1" descr="graphic-tata[1].jpg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1076325" y="381000"/>
          <a:ext cx="1914526" cy="896804"/>
        </a:xfrm>
        <a:prstGeom prst="rect">
          <a:avLst/>
        </a:prstGeom>
        <a:ln>
          <a:noFill/>
        </a:ln>
        <a:effectLst>
          <a:outerShdw blurRad="292100" dist="139700" dir="2700000" algn="tl" rotWithShape="0">
            <a:schemeClr val="tx2"/>
          </a:outerShdw>
        </a:effectLst>
      </xdr:spPr>
    </xdr:pic>
    <xdr:clientData/>
  </xdr:twoCellAnchor>
  <xdr:twoCellAnchor editAs="oneCell">
    <xdr:from>
      <xdr:col>14</xdr:col>
      <xdr:colOff>47625</xdr:colOff>
      <xdr:row>2</xdr:row>
      <xdr:rowOff>47625</xdr:rowOff>
    </xdr:from>
    <xdr:to>
      <xdr:col>16</xdr:col>
      <xdr:colOff>381000</xdr:colOff>
      <xdr:row>6</xdr:row>
      <xdr:rowOff>58604</xdr:rowOff>
    </xdr:to>
    <xdr:pic>
      <xdr:nvPicPr>
        <xdr:cNvPr id="3" name="Afbeelding 2" descr="graphic-tata[1].jpg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10172700" y="381000"/>
          <a:ext cx="1914525" cy="896804"/>
        </a:xfrm>
        <a:prstGeom prst="rect">
          <a:avLst/>
        </a:prstGeom>
        <a:ln>
          <a:noFill/>
        </a:ln>
        <a:effectLst>
          <a:outerShdw blurRad="292100" dist="139700" dir="2700000" algn="tl" rotWithShape="0">
            <a:schemeClr val="tx2"/>
          </a:outerShdw>
        </a:effectLst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171450</xdr:colOff>
      <xdr:row>2</xdr:row>
      <xdr:rowOff>47625</xdr:rowOff>
    </xdr:from>
    <xdr:to>
      <xdr:col>4</xdr:col>
      <xdr:colOff>152401</xdr:colOff>
      <xdr:row>6</xdr:row>
      <xdr:rowOff>58604</xdr:rowOff>
    </xdr:to>
    <xdr:pic>
      <xdr:nvPicPr>
        <xdr:cNvPr id="2" name="Afbeelding 1" descr="graphic-tata[1].jpg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1076325" y="381000"/>
          <a:ext cx="1914526" cy="896804"/>
        </a:xfrm>
        <a:prstGeom prst="rect">
          <a:avLst/>
        </a:prstGeom>
        <a:ln>
          <a:noFill/>
        </a:ln>
        <a:effectLst>
          <a:outerShdw blurRad="292100" dist="139700" dir="2700000" algn="tl" rotWithShape="0">
            <a:schemeClr val="tx2"/>
          </a:outerShdw>
        </a:effectLst>
      </xdr:spPr>
    </xdr:pic>
    <xdr:clientData/>
  </xdr:twoCellAnchor>
  <xdr:twoCellAnchor editAs="oneCell">
    <xdr:from>
      <xdr:col>14</xdr:col>
      <xdr:colOff>47625</xdr:colOff>
      <xdr:row>2</xdr:row>
      <xdr:rowOff>47625</xdr:rowOff>
    </xdr:from>
    <xdr:to>
      <xdr:col>16</xdr:col>
      <xdr:colOff>381000</xdr:colOff>
      <xdr:row>6</xdr:row>
      <xdr:rowOff>58604</xdr:rowOff>
    </xdr:to>
    <xdr:pic>
      <xdr:nvPicPr>
        <xdr:cNvPr id="3" name="Afbeelding 2" descr="graphic-tata[1].jpg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10172700" y="381000"/>
          <a:ext cx="1914525" cy="896804"/>
        </a:xfrm>
        <a:prstGeom prst="rect">
          <a:avLst/>
        </a:prstGeom>
        <a:ln>
          <a:noFill/>
        </a:ln>
        <a:effectLst>
          <a:outerShdw blurRad="292100" dist="139700" dir="2700000" algn="tl" rotWithShape="0">
            <a:schemeClr val="tx2"/>
          </a:outerShdw>
        </a:effectLst>
      </xdr:spPr>
    </xdr:pic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171450</xdr:colOff>
      <xdr:row>2</xdr:row>
      <xdr:rowOff>47625</xdr:rowOff>
    </xdr:from>
    <xdr:to>
      <xdr:col>4</xdr:col>
      <xdr:colOff>152401</xdr:colOff>
      <xdr:row>6</xdr:row>
      <xdr:rowOff>58604</xdr:rowOff>
    </xdr:to>
    <xdr:pic>
      <xdr:nvPicPr>
        <xdr:cNvPr id="2" name="Afbeelding 1" descr="graphic-tata[1].jpg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1076325" y="381000"/>
          <a:ext cx="1914526" cy="896804"/>
        </a:xfrm>
        <a:prstGeom prst="rect">
          <a:avLst/>
        </a:prstGeom>
        <a:ln>
          <a:noFill/>
        </a:ln>
        <a:effectLst>
          <a:outerShdw blurRad="292100" dist="139700" dir="2700000" algn="tl" rotWithShape="0">
            <a:schemeClr val="tx2"/>
          </a:outerShdw>
        </a:effectLst>
      </xdr:spPr>
    </xdr:pic>
    <xdr:clientData/>
  </xdr:twoCellAnchor>
  <xdr:twoCellAnchor editAs="oneCell">
    <xdr:from>
      <xdr:col>14</xdr:col>
      <xdr:colOff>47625</xdr:colOff>
      <xdr:row>2</xdr:row>
      <xdr:rowOff>47625</xdr:rowOff>
    </xdr:from>
    <xdr:to>
      <xdr:col>16</xdr:col>
      <xdr:colOff>381000</xdr:colOff>
      <xdr:row>6</xdr:row>
      <xdr:rowOff>58604</xdr:rowOff>
    </xdr:to>
    <xdr:pic>
      <xdr:nvPicPr>
        <xdr:cNvPr id="3" name="Afbeelding 2" descr="graphic-tata[1].jpg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10172700" y="381000"/>
          <a:ext cx="1914525" cy="896804"/>
        </a:xfrm>
        <a:prstGeom prst="rect">
          <a:avLst/>
        </a:prstGeom>
        <a:ln>
          <a:noFill/>
        </a:ln>
        <a:effectLst>
          <a:outerShdw blurRad="292100" dist="139700" dir="2700000" algn="tl" rotWithShape="0">
            <a:schemeClr val="tx2"/>
          </a:outerShdw>
        </a:effectLst>
      </xdr:spPr>
    </xdr:pic>
    <xdr:clientData/>
  </xdr:twoCellAnchor>
</xdr:wsDr>
</file>

<file path=xl/tables/table1.xml><?xml version="1.0" encoding="utf-8"?>
<table xmlns="http://schemas.openxmlformats.org/spreadsheetml/2006/main" id="6" name="Lijst2" displayName="Lijst2" ref="I9:I18" insertRowShift="1" totalsRowShown="0" headerRowDxfId="584" dataDxfId="582" headerRowBorderDxfId="583" tableBorderDxfId="581">
  <autoFilter ref="I9:I18"/>
  <tableColumns count="1">
    <tableColumn id="1" name="Uitslag" dataDxfId="580"/>
  </tableColumns>
  <tableStyleInfo showFirstColumn="0" showLastColumn="0" showRowStripes="1" showColumnStripes="0"/>
</table>
</file>

<file path=xl/tables/table10.xml><?xml version="1.0" encoding="utf-8"?>
<table xmlns="http://schemas.openxmlformats.org/spreadsheetml/2006/main" id="10" name="Lijst223456891011" displayName="Lijst223456891011" ref="I9:I18" insertRowShift="1" totalsRowShown="0" headerRowDxfId="404" dataDxfId="402" headerRowBorderDxfId="403" tableBorderDxfId="401">
  <autoFilter ref="I9:I18"/>
  <tableColumns count="1">
    <tableColumn id="1" name="Uitslag" dataDxfId="400"/>
  </tableColumns>
  <tableStyleInfo showFirstColumn="0" showLastColumn="0" showRowStripes="1" showColumnStripes="0"/>
</table>
</file>

<file path=xl/tables/table11.xml><?xml version="1.0" encoding="utf-8"?>
<table xmlns="http://schemas.openxmlformats.org/spreadsheetml/2006/main" id="11" name="Lijst22345689101112" displayName="Lijst22345689101112" ref="I9:I18" insertRowShift="1" totalsRowShown="0" headerRowDxfId="384" dataDxfId="382" headerRowBorderDxfId="383" tableBorderDxfId="381">
  <autoFilter ref="I9:I18"/>
  <tableColumns count="1">
    <tableColumn id="1" name="Uitslag" dataDxfId="380"/>
  </tableColumns>
  <tableStyleInfo showFirstColumn="0" showLastColumn="0" showRowStripes="1" showColumnStripes="0"/>
</table>
</file>

<file path=xl/tables/table12.xml><?xml version="1.0" encoding="utf-8"?>
<table xmlns="http://schemas.openxmlformats.org/spreadsheetml/2006/main" id="12" name="Lijst2234568910111213" displayName="Lijst2234568910111213" ref="I9:I18" insertRowShift="1" totalsRowShown="0" headerRowDxfId="364" dataDxfId="362" headerRowBorderDxfId="363" tableBorderDxfId="361">
  <autoFilter ref="I9:I18"/>
  <tableColumns count="1">
    <tableColumn id="1" name="Uitslag" dataDxfId="360"/>
  </tableColumns>
  <tableStyleInfo showFirstColumn="0" showLastColumn="0" showRowStripes="1" showColumnStripes="0"/>
</table>
</file>

<file path=xl/tables/table13.xml><?xml version="1.0" encoding="utf-8"?>
<table xmlns="http://schemas.openxmlformats.org/spreadsheetml/2006/main" id="13" name="Lijst223456891011121314" displayName="Lijst223456891011121314" ref="I9:I18" insertRowShift="1" totalsRowShown="0" headerRowDxfId="344" dataDxfId="342" headerRowBorderDxfId="343" tableBorderDxfId="341">
  <autoFilter ref="I9:I18"/>
  <tableColumns count="1">
    <tableColumn id="1" name="Uitslag" dataDxfId="340"/>
  </tableColumns>
  <tableStyleInfo showFirstColumn="0" showLastColumn="0" showRowStripes="1" showColumnStripes="0"/>
</table>
</file>

<file path=xl/tables/table14.xml><?xml version="1.0" encoding="utf-8"?>
<table xmlns="http://schemas.openxmlformats.org/spreadsheetml/2006/main" id="14" name="Lijst22345689101112131415" displayName="Lijst22345689101112131415" ref="I9:I18" insertRowShift="1" totalsRowShown="0" headerRowDxfId="324" dataDxfId="322" headerRowBorderDxfId="323" tableBorderDxfId="321">
  <autoFilter ref="I9:I18"/>
  <tableColumns count="1">
    <tableColumn id="1" name="Uitslag" dataDxfId="320"/>
  </tableColumns>
  <tableStyleInfo showFirstColumn="0" showLastColumn="0" showRowStripes="1" showColumnStripes="0"/>
</table>
</file>

<file path=xl/tables/table15.xml><?xml version="1.0" encoding="utf-8"?>
<table xmlns="http://schemas.openxmlformats.org/spreadsheetml/2006/main" id="15" name="Lijst2234568910111213141516" displayName="Lijst2234568910111213141516" ref="I9:I18" insertRowShift="1" totalsRowShown="0" headerRowDxfId="304" dataDxfId="302" headerRowBorderDxfId="303" tableBorderDxfId="301">
  <autoFilter ref="I9:I18"/>
  <tableColumns count="1">
    <tableColumn id="1" name="Uitslag" dataDxfId="300"/>
  </tableColumns>
  <tableStyleInfo showFirstColumn="0" showLastColumn="0" showRowStripes="1" showColumnStripes="0"/>
</table>
</file>

<file path=xl/tables/table16.xml><?xml version="1.0" encoding="utf-8"?>
<table xmlns="http://schemas.openxmlformats.org/spreadsheetml/2006/main" id="16" name="Lijst223456891011121314151617" displayName="Lijst223456891011121314151617" ref="I9:I18" insertRowShift="1" totalsRowShown="0" headerRowDxfId="284" dataDxfId="282" headerRowBorderDxfId="283" tableBorderDxfId="281">
  <autoFilter ref="I9:I18"/>
  <tableColumns count="1">
    <tableColumn id="1" name="Uitslag" dataDxfId="280"/>
  </tableColumns>
  <tableStyleInfo showFirstColumn="0" showLastColumn="0" showRowStripes="1" showColumnStripes="0"/>
</table>
</file>

<file path=xl/tables/table17.xml><?xml version="1.0" encoding="utf-8"?>
<table xmlns="http://schemas.openxmlformats.org/spreadsheetml/2006/main" id="17" name="Lijst22345689101112131415161718" displayName="Lijst22345689101112131415161718" ref="I9:I18" insertRowShift="1" totalsRowShown="0" headerRowDxfId="264" dataDxfId="262" headerRowBorderDxfId="263" tableBorderDxfId="261">
  <autoFilter ref="I9:I18"/>
  <tableColumns count="1">
    <tableColumn id="1" name="Uitslag" dataDxfId="260"/>
  </tableColumns>
  <tableStyleInfo showFirstColumn="0" showLastColumn="0" showRowStripes="1" showColumnStripes="0"/>
</table>
</file>

<file path=xl/tables/table18.xml><?xml version="1.0" encoding="utf-8"?>
<table xmlns="http://schemas.openxmlformats.org/spreadsheetml/2006/main" id="18" name="Lijst2234568910111213141516171819" displayName="Lijst2234568910111213141516171819" ref="I9:I18" insertRowShift="1" totalsRowShown="0" headerRowDxfId="244" dataDxfId="242" headerRowBorderDxfId="243" tableBorderDxfId="241">
  <autoFilter ref="I9:I18"/>
  <tableColumns count="1">
    <tableColumn id="1" name="Uitslag" dataDxfId="240"/>
  </tableColumns>
  <tableStyleInfo showFirstColumn="0" showLastColumn="0" showRowStripes="1" showColumnStripes="0"/>
</table>
</file>

<file path=xl/tables/table19.xml><?xml version="1.0" encoding="utf-8"?>
<table xmlns="http://schemas.openxmlformats.org/spreadsheetml/2006/main" id="19" name="Lijst223456891011121314151617181920" displayName="Lijst223456891011121314151617181920" ref="I9:I18" insertRowShift="1" totalsRowShown="0" headerRowDxfId="224" dataDxfId="222" headerRowBorderDxfId="223" tableBorderDxfId="221">
  <autoFilter ref="I9:I18"/>
  <tableColumns count="1">
    <tableColumn id="1" name="Uitslag" dataDxfId="220"/>
  </tableColumns>
  <tableStyleInfo showFirstColumn="0" showLastColumn="0" showRowStripes="1" showColumnStripes="0"/>
</table>
</file>

<file path=xl/tables/table2.xml><?xml version="1.0" encoding="utf-8"?>
<table xmlns="http://schemas.openxmlformats.org/spreadsheetml/2006/main" id="1" name="Lijst22" displayName="Lijst22" ref="I9:I18" insertRowShift="1" totalsRowShown="0" headerRowDxfId="564" dataDxfId="562" headerRowBorderDxfId="563" tableBorderDxfId="561">
  <autoFilter ref="I9:I18"/>
  <tableColumns count="1">
    <tableColumn id="1" name="Uitslag" dataDxfId="560"/>
  </tableColumns>
  <tableStyleInfo showFirstColumn="0" showLastColumn="0" showRowStripes="1" showColumnStripes="0"/>
</table>
</file>

<file path=xl/tables/table20.xml><?xml version="1.0" encoding="utf-8"?>
<table xmlns="http://schemas.openxmlformats.org/spreadsheetml/2006/main" id="20" name="Lijst22345689101112131415161718192021" displayName="Lijst22345689101112131415161718192021" ref="I9:I18" insertRowShift="1" totalsRowShown="0" headerRowDxfId="204" dataDxfId="202" headerRowBorderDxfId="203" tableBorderDxfId="201">
  <autoFilter ref="I9:I18"/>
  <tableColumns count="1">
    <tableColumn id="1" name="Uitslag" dataDxfId="200"/>
  </tableColumns>
  <tableStyleInfo showFirstColumn="0" showLastColumn="0" showRowStripes="1" showColumnStripes="0"/>
</table>
</file>

<file path=xl/tables/table21.xml><?xml version="1.0" encoding="utf-8"?>
<table xmlns="http://schemas.openxmlformats.org/spreadsheetml/2006/main" id="21" name="Lijst2234568910111213141516171819202122" displayName="Lijst2234568910111213141516171819202122" ref="I9:I18" insertRowShift="1" totalsRowShown="0" headerRowDxfId="184" dataDxfId="182" headerRowBorderDxfId="183" tableBorderDxfId="181">
  <autoFilter ref="I9:I18"/>
  <tableColumns count="1">
    <tableColumn id="1" name="Uitslag" dataDxfId="180"/>
  </tableColumns>
  <tableStyleInfo showFirstColumn="0" showLastColumn="0" showRowStripes="1" showColumnStripes="0"/>
</table>
</file>

<file path=xl/tables/table22.xml><?xml version="1.0" encoding="utf-8"?>
<table xmlns="http://schemas.openxmlformats.org/spreadsheetml/2006/main" id="22" name="Lijst223456891011121314151617181920212223" displayName="Lijst223456891011121314151617181920212223" ref="I9:I18" insertRowShift="1" totalsRowShown="0" headerRowDxfId="164" dataDxfId="162" headerRowBorderDxfId="163" tableBorderDxfId="161">
  <autoFilter ref="I9:I18"/>
  <tableColumns count="1">
    <tableColumn id="1" name="Uitslag" dataDxfId="160"/>
  </tableColumns>
  <tableStyleInfo showFirstColumn="0" showLastColumn="0" showRowStripes="1" showColumnStripes="0"/>
</table>
</file>

<file path=xl/tables/table23.xml><?xml version="1.0" encoding="utf-8"?>
<table xmlns="http://schemas.openxmlformats.org/spreadsheetml/2006/main" id="23" name="Lijst22345689101112131415161718192021222324" displayName="Lijst22345689101112131415161718192021222324" ref="I9:I18" insertRowShift="1" totalsRowShown="0" headerRowDxfId="144" dataDxfId="142" headerRowBorderDxfId="143" tableBorderDxfId="141">
  <autoFilter ref="I9:I18"/>
  <tableColumns count="1">
    <tableColumn id="1" name="Uitslag" dataDxfId="140"/>
  </tableColumns>
  <tableStyleInfo showFirstColumn="0" showLastColumn="0" showRowStripes="1" showColumnStripes="0"/>
</table>
</file>

<file path=xl/tables/table24.xml><?xml version="1.0" encoding="utf-8"?>
<table xmlns="http://schemas.openxmlformats.org/spreadsheetml/2006/main" id="24" name="Lijst2234568910111213141516171819202122232425" displayName="Lijst2234568910111213141516171819202122232425" ref="I9:I18" insertRowShift="1" totalsRowShown="0" headerRowDxfId="124" dataDxfId="122" headerRowBorderDxfId="123" tableBorderDxfId="121">
  <autoFilter ref="I9:I18"/>
  <tableColumns count="1">
    <tableColumn id="1" name="Uitslag" dataDxfId="120"/>
  </tableColumns>
  <tableStyleInfo showFirstColumn="0" showLastColumn="0" showRowStripes="1" showColumnStripes="0"/>
</table>
</file>

<file path=xl/tables/table25.xml><?xml version="1.0" encoding="utf-8"?>
<table xmlns="http://schemas.openxmlformats.org/spreadsheetml/2006/main" id="25" name="Lijst223456891011121314151617181920212223242526" displayName="Lijst223456891011121314151617181920212223242526" ref="I9:I18" insertRowShift="1" totalsRowShown="0" headerRowDxfId="104" dataDxfId="102" headerRowBorderDxfId="103" tableBorderDxfId="101">
  <autoFilter ref="I9:I18"/>
  <tableColumns count="1">
    <tableColumn id="1" name="Uitslag" dataDxfId="100"/>
  </tableColumns>
  <tableStyleInfo showFirstColumn="0" showLastColumn="0" showRowStripes="1" showColumnStripes="0"/>
</table>
</file>

<file path=xl/tables/table26.xml><?xml version="1.0" encoding="utf-8"?>
<table xmlns="http://schemas.openxmlformats.org/spreadsheetml/2006/main" id="26" name="Lijst22345689101112131415161718192021222324252627" displayName="Lijst22345689101112131415161718192021222324252627" ref="I9:I18" insertRowShift="1" totalsRowShown="0" headerRowDxfId="84" dataDxfId="82" headerRowBorderDxfId="83" tableBorderDxfId="81">
  <autoFilter ref="I9:I18"/>
  <tableColumns count="1">
    <tableColumn id="1" name="Uitslag" dataDxfId="80"/>
  </tableColumns>
  <tableStyleInfo showFirstColumn="0" showLastColumn="0" showRowStripes="1" showColumnStripes="0"/>
</table>
</file>

<file path=xl/tables/table27.xml><?xml version="1.0" encoding="utf-8"?>
<table xmlns="http://schemas.openxmlformats.org/spreadsheetml/2006/main" id="27" name="Lijst2234568910111213141516171819202122232425262728" displayName="Lijst2234568910111213141516171819202122232425262728" ref="I9:I18" insertRowShift="1" totalsRowShown="0" headerRowDxfId="64" dataDxfId="62" headerRowBorderDxfId="63" tableBorderDxfId="61">
  <autoFilter ref="I9:I18"/>
  <tableColumns count="1">
    <tableColumn id="1" name="Uitslag" dataDxfId="60"/>
  </tableColumns>
  <tableStyleInfo showFirstColumn="0" showLastColumn="0" showRowStripes="1" showColumnStripes="0"/>
</table>
</file>

<file path=xl/tables/table28.xml><?xml version="1.0" encoding="utf-8"?>
<table xmlns="http://schemas.openxmlformats.org/spreadsheetml/2006/main" id="28" name="Lijst223456891011121314151617181920212223242526272829" displayName="Lijst223456891011121314151617181920212223242526272829" ref="I9:I18" insertRowShift="1" totalsRowShown="0" headerRowDxfId="44" dataDxfId="42" headerRowBorderDxfId="43" tableBorderDxfId="41">
  <autoFilter ref="I9:I18"/>
  <tableColumns count="1">
    <tableColumn id="1" name="Uitslag" dataDxfId="40"/>
  </tableColumns>
  <tableStyleInfo showFirstColumn="0" showLastColumn="0" showRowStripes="1" showColumnStripes="0"/>
</table>
</file>

<file path=xl/tables/table29.xml><?xml version="1.0" encoding="utf-8"?>
<table xmlns="http://schemas.openxmlformats.org/spreadsheetml/2006/main" id="29" name="Lijst22345689101112131415161718192021222324252627282930" displayName="Lijst22345689101112131415161718192021222324252627282930" ref="I9:I18" insertRowShift="1" totalsRowShown="0" headerRowDxfId="24" dataDxfId="22" headerRowBorderDxfId="23" tableBorderDxfId="21">
  <autoFilter ref="I9:I18"/>
  <tableColumns count="1">
    <tableColumn id="1" name="Uitslag" dataDxfId="20"/>
  </tableColumns>
  <tableStyleInfo showFirstColumn="0" showLastColumn="0" showRowStripes="1" showColumnStripes="0"/>
</table>
</file>

<file path=xl/tables/table3.xml><?xml version="1.0" encoding="utf-8"?>
<table xmlns="http://schemas.openxmlformats.org/spreadsheetml/2006/main" id="2" name="Lijst223" displayName="Lijst223" ref="I9:I18" insertRowShift="1" totalsRowShown="0" headerRowDxfId="544" dataDxfId="542" headerRowBorderDxfId="543" tableBorderDxfId="541">
  <autoFilter ref="I9:I18"/>
  <tableColumns count="1">
    <tableColumn id="1" name="Uitslag" dataDxfId="540"/>
  </tableColumns>
  <tableStyleInfo showFirstColumn="0" showLastColumn="0" showRowStripes="1" showColumnStripes="0"/>
</table>
</file>

<file path=xl/tables/table30.xml><?xml version="1.0" encoding="utf-8"?>
<table xmlns="http://schemas.openxmlformats.org/spreadsheetml/2006/main" id="30" name="Lijst2234568910111213141516171819202122232425262728293031" displayName="Lijst2234568910111213141516171819202122232425262728293031" ref="I9:I18" insertRowShift="1" totalsRowShown="0" headerRowDxfId="4" dataDxfId="2" headerRowBorderDxfId="3" tableBorderDxfId="1">
  <autoFilter ref="I9:I18"/>
  <tableColumns count="1">
    <tableColumn id="1" name="Uitslag" dataDxfId="0"/>
  </tableColumns>
  <tableStyleInfo showFirstColumn="0" showLastColumn="0" showRowStripes="1" showColumnStripes="0"/>
</table>
</file>

<file path=xl/tables/table4.xml><?xml version="1.0" encoding="utf-8"?>
<table xmlns="http://schemas.openxmlformats.org/spreadsheetml/2006/main" id="3" name="Lijst2234" displayName="Lijst2234" ref="I9:I18" insertRowShift="1" totalsRowShown="0" headerRowDxfId="524" dataDxfId="522" headerRowBorderDxfId="523" tableBorderDxfId="521">
  <autoFilter ref="I9:I18"/>
  <tableColumns count="1">
    <tableColumn id="1" name="Uitslag" dataDxfId="520"/>
  </tableColumns>
  <tableStyleInfo showFirstColumn="0" showLastColumn="0" showRowStripes="1" showColumnStripes="0"/>
</table>
</file>

<file path=xl/tables/table5.xml><?xml version="1.0" encoding="utf-8"?>
<table xmlns="http://schemas.openxmlformats.org/spreadsheetml/2006/main" id="4" name="Lijst22345" displayName="Lijst22345" ref="I9:I18" insertRowShift="1" totalsRowShown="0" headerRowDxfId="504" dataDxfId="502" headerRowBorderDxfId="503" tableBorderDxfId="501">
  <autoFilter ref="I9:I18"/>
  <tableColumns count="1">
    <tableColumn id="1" name="Uitslag" dataDxfId="500"/>
  </tableColumns>
  <tableStyleInfo showFirstColumn="0" showLastColumn="0" showRowStripes="1" showColumnStripes="0"/>
</table>
</file>

<file path=xl/tables/table6.xml><?xml version="1.0" encoding="utf-8"?>
<table xmlns="http://schemas.openxmlformats.org/spreadsheetml/2006/main" id="5" name="Lijst223456" displayName="Lijst223456" ref="I9:I18" insertRowShift="1" totalsRowShown="0" headerRowDxfId="484" dataDxfId="482" headerRowBorderDxfId="483" tableBorderDxfId="481">
  <autoFilter ref="I9:I18"/>
  <tableColumns count="1">
    <tableColumn id="1" name="Uitslag" dataDxfId="480"/>
  </tableColumns>
  <tableStyleInfo showFirstColumn="0" showLastColumn="0" showRowStripes="1" showColumnStripes="0"/>
</table>
</file>

<file path=xl/tables/table7.xml><?xml version="1.0" encoding="utf-8"?>
<table xmlns="http://schemas.openxmlformats.org/spreadsheetml/2006/main" id="7" name="Lijst2234568" displayName="Lijst2234568" ref="I9:I18" insertRowShift="1" totalsRowShown="0" headerRowDxfId="464" dataDxfId="462" headerRowBorderDxfId="463" tableBorderDxfId="461">
  <autoFilter ref="I9:I18"/>
  <tableColumns count="1">
    <tableColumn id="1" name="Uitslag" dataDxfId="460"/>
  </tableColumns>
  <tableStyleInfo showFirstColumn="0" showLastColumn="0" showRowStripes="1" showColumnStripes="0"/>
</table>
</file>

<file path=xl/tables/table8.xml><?xml version="1.0" encoding="utf-8"?>
<table xmlns="http://schemas.openxmlformats.org/spreadsheetml/2006/main" id="8" name="Lijst22345689" displayName="Lijst22345689" ref="I9:I18" insertRowShift="1" totalsRowShown="0" headerRowDxfId="444" dataDxfId="442" headerRowBorderDxfId="443" tableBorderDxfId="441">
  <autoFilter ref="I9:I18"/>
  <tableColumns count="1">
    <tableColumn id="1" name="Uitslag" dataDxfId="440"/>
  </tableColumns>
  <tableStyleInfo showFirstColumn="0" showLastColumn="0" showRowStripes="1" showColumnStripes="0"/>
</table>
</file>

<file path=xl/tables/table9.xml><?xml version="1.0" encoding="utf-8"?>
<table xmlns="http://schemas.openxmlformats.org/spreadsheetml/2006/main" id="9" name="Lijst2234568910" displayName="Lijst2234568910" ref="I9:I18" insertRowShift="1" totalsRowShown="0" headerRowDxfId="424" dataDxfId="422" headerRowBorderDxfId="423" tableBorderDxfId="421">
  <autoFilter ref="I9:I18"/>
  <tableColumns count="1">
    <tableColumn id="1" name="Uitslag" dataDxfId="420"/>
  </tableColumns>
  <tableStyleInfo showFirstColumn="0" showLastColumn="0" showRowStripes="1" showColumnStripes="0"/>
</table>
</file>

<file path=xl/theme/theme1.xml><?xml version="1.0" encoding="utf-8"?>
<a:theme xmlns:a="http://schemas.openxmlformats.org/drawingml/2006/main" name="Office-thema">
  <a:themeElements>
    <a:clrScheme name="Kantoor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Kantoor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Kantoor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3" Type="http://schemas.openxmlformats.org/officeDocument/2006/relationships/table" Target="../tables/table9.xml"/><Relationship Id="rId2" Type="http://schemas.openxmlformats.org/officeDocument/2006/relationships/drawing" Target="../drawings/drawing10.xml"/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3" Type="http://schemas.openxmlformats.org/officeDocument/2006/relationships/table" Target="../tables/table10.xml"/><Relationship Id="rId2" Type="http://schemas.openxmlformats.org/officeDocument/2006/relationships/drawing" Target="../drawings/drawing11.xml"/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3" Type="http://schemas.openxmlformats.org/officeDocument/2006/relationships/table" Target="../tables/table11.xml"/><Relationship Id="rId2" Type="http://schemas.openxmlformats.org/officeDocument/2006/relationships/drawing" Target="../drawings/drawing12.xml"/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3" Type="http://schemas.openxmlformats.org/officeDocument/2006/relationships/table" Target="../tables/table12.xml"/><Relationship Id="rId2" Type="http://schemas.openxmlformats.org/officeDocument/2006/relationships/drawing" Target="../drawings/drawing13.xml"/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3" Type="http://schemas.openxmlformats.org/officeDocument/2006/relationships/table" Target="../tables/table13.xml"/><Relationship Id="rId2" Type="http://schemas.openxmlformats.org/officeDocument/2006/relationships/drawing" Target="../drawings/drawing14.xml"/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3" Type="http://schemas.openxmlformats.org/officeDocument/2006/relationships/table" Target="../tables/table14.xml"/><Relationship Id="rId2" Type="http://schemas.openxmlformats.org/officeDocument/2006/relationships/drawing" Target="../drawings/drawing15.xml"/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3" Type="http://schemas.openxmlformats.org/officeDocument/2006/relationships/table" Target="../tables/table15.xml"/><Relationship Id="rId2" Type="http://schemas.openxmlformats.org/officeDocument/2006/relationships/drawing" Target="../drawings/drawing16.xml"/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3" Type="http://schemas.openxmlformats.org/officeDocument/2006/relationships/table" Target="../tables/table16.xml"/><Relationship Id="rId2" Type="http://schemas.openxmlformats.org/officeDocument/2006/relationships/drawing" Target="../drawings/drawing17.xml"/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3" Type="http://schemas.openxmlformats.org/officeDocument/2006/relationships/table" Target="../tables/table17.xml"/><Relationship Id="rId2" Type="http://schemas.openxmlformats.org/officeDocument/2006/relationships/drawing" Target="../drawings/drawing18.xml"/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3" Type="http://schemas.openxmlformats.org/officeDocument/2006/relationships/table" Target="../tables/table18.xml"/><Relationship Id="rId2" Type="http://schemas.openxmlformats.org/officeDocument/2006/relationships/drawing" Target="../drawings/drawing19.xml"/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table" Target="../tables/table1.x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3" Type="http://schemas.openxmlformats.org/officeDocument/2006/relationships/table" Target="../tables/table19.xml"/><Relationship Id="rId2" Type="http://schemas.openxmlformats.org/officeDocument/2006/relationships/drawing" Target="../drawings/drawing20.xml"/><Relationship Id="rId1" Type="http://schemas.openxmlformats.org/officeDocument/2006/relationships/printerSettings" Target="../printerSettings/printerSettings20.bin"/></Relationships>
</file>

<file path=xl/worksheets/_rels/sheet21.xml.rels><?xml version="1.0" encoding="UTF-8" standalone="yes"?>
<Relationships xmlns="http://schemas.openxmlformats.org/package/2006/relationships"><Relationship Id="rId3" Type="http://schemas.openxmlformats.org/officeDocument/2006/relationships/table" Target="../tables/table20.xml"/><Relationship Id="rId2" Type="http://schemas.openxmlformats.org/officeDocument/2006/relationships/drawing" Target="../drawings/drawing21.xml"/><Relationship Id="rId1" Type="http://schemas.openxmlformats.org/officeDocument/2006/relationships/printerSettings" Target="../printerSettings/printerSettings21.bin"/></Relationships>
</file>

<file path=xl/worksheets/_rels/sheet22.xml.rels><?xml version="1.0" encoding="UTF-8" standalone="yes"?>
<Relationships xmlns="http://schemas.openxmlformats.org/package/2006/relationships"><Relationship Id="rId3" Type="http://schemas.openxmlformats.org/officeDocument/2006/relationships/table" Target="../tables/table21.xml"/><Relationship Id="rId2" Type="http://schemas.openxmlformats.org/officeDocument/2006/relationships/drawing" Target="../drawings/drawing22.xml"/><Relationship Id="rId1" Type="http://schemas.openxmlformats.org/officeDocument/2006/relationships/printerSettings" Target="../printerSettings/printerSettings22.bin"/></Relationships>
</file>

<file path=xl/worksheets/_rels/sheet23.xml.rels><?xml version="1.0" encoding="UTF-8" standalone="yes"?>
<Relationships xmlns="http://schemas.openxmlformats.org/package/2006/relationships"><Relationship Id="rId3" Type="http://schemas.openxmlformats.org/officeDocument/2006/relationships/table" Target="../tables/table22.xml"/><Relationship Id="rId2" Type="http://schemas.openxmlformats.org/officeDocument/2006/relationships/drawing" Target="../drawings/drawing23.xml"/><Relationship Id="rId1" Type="http://schemas.openxmlformats.org/officeDocument/2006/relationships/printerSettings" Target="../printerSettings/printerSettings23.bin"/></Relationships>
</file>

<file path=xl/worksheets/_rels/sheet24.xml.rels><?xml version="1.0" encoding="UTF-8" standalone="yes"?>
<Relationships xmlns="http://schemas.openxmlformats.org/package/2006/relationships"><Relationship Id="rId3" Type="http://schemas.openxmlformats.org/officeDocument/2006/relationships/table" Target="../tables/table23.xml"/><Relationship Id="rId2" Type="http://schemas.openxmlformats.org/officeDocument/2006/relationships/drawing" Target="../drawings/drawing24.xml"/><Relationship Id="rId1" Type="http://schemas.openxmlformats.org/officeDocument/2006/relationships/printerSettings" Target="../printerSettings/printerSettings24.bin"/></Relationships>
</file>

<file path=xl/worksheets/_rels/sheet25.xml.rels><?xml version="1.0" encoding="UTF-8" standalone="yes"?>
<Relationships xmlns="http://schemas.openxmlformats.org/package/2006/relationships"><Relationship Id="rId3" Type="http://schemas.openxmlformats.org/officeDocument/2006/relationships/table" Target="../tables/table24.xml"/><Relationship Id="rId2" Type="http://schemas.openxmlformats.org/officeDocument/2006/relationships/drawing" Target="../drawings/drawing25.xml"/><Relationship Id="rId1" Type="http://schemas.openxmlformats.org/officeDocument/2006/relationships/printerSettings" Target="../printerSettings/printerSettings25.bin"/></Relationships>
</file>

<file path=xl/worksheets/_rels/sheet26.xml.rels><?xml version="1.0" encoding="UTF-8" standalone="yes"?>
<Relationships xmlns="http://schemas.openxmlformats.org/package/2006/relationships"><Relationship Id="rId3" Type="http://schemas.openxmlformats.org/officeDocument/2006/relationships/table" Target="../tables/table25.xml"/><Relationship Id="rId2" Type="http://schemas.openxmlformats.org/officeDocument/2006/relationships/drawing" Target="../drawings/drawing26.xml"/><Relationship Id="rId1" Type="http://schemas.openxmlformats.org/officeDocument/2006/relationships/printerSettings" Target="../printerSettings/printerSettings26.bin"/></Relationships>
</file>

<file path=xl/worksheets/_rels/sheet27.xml.rels><?xml version="1.0" encoding="UTF-8" standalone="yes"?>
<Relationships xmlns="http://schemas.openxmlformats.org/package/2006/relationships"><Relationship Id="rId3" Type="http://schemas.openxmlformats.org/officeDocument/2006/relationships/table" Target="../tables/table26.xml"/><Relationship Id="rId2" Type="http://schemas.openxmlformats.org/officeDocument/2006/relationships/drawing" Target="../drawings/drawing27.xml"/><Relationship Id="rId1" Type="http://schemas.openxmlformats.org/officeDocument/2006/relationships/printerSettings" Target="../printerSettings/printerSettings27.bin"/></Relationships>
</file>

<file path=xl/worksheets/_rels/sheet28.xml.rels><?xml version="1.0" encoding="UTF-8" standalone="yes"?>
<Relationships xmlns="http://schemas.openxmlformats.org/package/2006/relationships"><Relationship Id="rId3" Type="http://schemas.openxmlformats.org/officeDocument/2006/relationships/table" Target="../tables/table27.xml"/><Relationship Id="rId2" Type="http://schemas.openxmlformats.org/officeDocument/2006/relationships/drawing" Target="../drawings/drawing28.xml"/><Relationship Id="rId1" Type="http://schemas.openxmlformats.org/officeDocument/2006/relationships/printerSettings" Target="../printerSettings/printerSettings28.bin"/></Relationships>
</file>

<file path=xl/worksheets/_rels/sheet29.xml.rels><?xml version="1.0" encoding="UTF-8" standalone="yes"?>
<Relationships xmlns="http://schemas.openxmlformats.org/package/2006/relationships"><Relationship Id="rId3" Type="http://schemas.openxmlformats.org/officeDocument/2006/relationships/table" Target="../tables/table28.xml"/><Relationship Id="rId2" Type="http://schemas.openxmlformats.org/officeDocument/2006/relationships/drawing" Target="../drawings/drawing29.xml"/><Relationship Id="rId1" Type="http://schemas.openxmlformats.org/officeDocument/2006/relationships/printerSettings" Target="../printerSettings/printerSettings29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table" Target="../tables/table2.xml"/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30.xml.rels><?xml version="1.0" encoding="UTF-8" standalone="yes"?>
<Relationships xmlns="http://schemas.openxmlformats.org/package/2006/relationships"><Relationship Id="rId3" Type="http://schemas.openxmlformats.org/officeDocument/2006/relationships/table" Target="../tables/table29.xml"/><Relationship Id="rId2" Type="http://schemas.openxmlformats.org/officeDocument/2006/relationships/drawing" Target="../drawings/drawing30.xml"/><Relationship Id="rId1" Type="http://schemas.openxmlformats.org/officeDocument/2006/relationships/printerSettings" Target="../printerSettings/printerSettings30.bin"/></Relationships>
</file>

<file path=xl/worksheets/_rels/sheet31.xml.rels><?xml version="1.0" encoding="UTF-8" standalone="yes"?>
<Relationships xmlns="http://schemas.openxmlformats.org/package/2006/relationships"><Relationship Id="rId3" Type="http://schemas.openxmlformats.org/officeDocument/2006/relationships/table" Target="../tables/table30.xml"/><Relationship Id="rId2" Type="http://schemas.openxmlformats.org/officeDocument/2006/relationships/drawing" Target="../drawings/drawing31.xml"/><Relationship Id="rId1" Type="http://schemas.openxmlformats.org/officeDocument/2006/relationships/printerSettings" Target="../printerSettings/printerSettings31.bin"/></Relationships>
</file>

<file path=xl/worksheets/_rels/sheet3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2.xml"/></Relationships>
</file>

<file path=xl/worksheets/_rels/sheet3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3.xml"/></Relationships>
</file>

<file path=xl/worksheets/_rels/sheet3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4.xml"/></Relationships>
</file>

<file path=xl/worksheets/_rels/sheet3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5.xml"/></Relationships>
</file>

<file path=xl/worksheets/_rels/sheet3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6.xml"/></Relationships>
</file>

<file path=xl/worksheets/_rels/sheet3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7.xml"/></Relationships>
</file>

<file path=xl/worksheets/_rels/sheet3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8.xml"/></Relationships>
</file>

<file path=xl/worksheets/_rels/sheet39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9.xml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table" Target="../tables/table3.xml"/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40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0.xml"/></Relationships>
</file>

<file path=xl/worksheets/_rels/sheet4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1.xml"/></Relationships>
</file>

<file path=xl/worksheets/_rels/sheet4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2.xml"/></Relationships>
</file>

<file path=xl/worksheets/_rels/sheet4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3.xml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table" Target="../tables/table4.xml"/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table" Target="../tables/table5.xml"/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table" Target="../tables/table6.xml"/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table" Target="../tables/table7.xml"/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3" Type="http://schemas.openxmlformats.org/officeDocument/2006/relationships/table" Target="../tables/table8.xml"/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B1:AX109"/>
  <sheetViews>
    <sheetView zoomScaleNormal="100" workbookViewId="0">
      <pane ySplit="3" topLeftCell="A112" activePane="bottomLeft" state="frozen"/>
      <selection activeCell="M62" sqref="M62"/>
      <selection pane="bottomLeft" activeCell="M62" sqref="M62"/>
    </sheetView>
  </sheetViews>
  <sheetFormatPr defaultRowHeight="12.75"/>
  <cols>
    <col min="1" max="1" width="5.42578125" customWidth="1"/>
    <col min="2" max="2" width="17.140625" style="3" customWidth="1"/>
    <col min="3" max="3" width="12" style="3" customWidth="1"/>
    <col min="4" max="4" width="12.85546875" style="3" customWidth="1"/>
    <col min="5" max="5" width="13" style="3" customWidth="1"/>
    <col min="6" max="6" width="12.140625" style="3" customWidth="1"/>
    <col min="7" max="7" width="12.5703125" style="3" customWidth="1"/>
    <col min="8" max="8" width="11.28515625" style="3" customWidth="1"/>
    <col min="9" max="9" width="11" style="3" customWidth="1"/>
    <col min="10" max="10" width="12.5703125" style="3" customWidth="1"/>
    <col min="11" max="11" width="12" style="3" customWidth="1"/>
    <col min="12" max="12" width="10.7109375" style="3" customWidth="1"/>
    <col min="13" max="14" width="10.5703125" style="3" customWidth="1"/>
    <col min="15" max="15" width="6.5703125" customWidth="1"/>
    <col min="16" max="16" width="10.42578125" style="7" customWidth="1"/>
    <col min="17" max="17" width="11.42578125" style="7" customWidth="1"/>
    <col min="18" max="18" width="0" hidden="1" customWidth="1"/>
    <col min="19" max="19" width="12.7109375" hidden="1" customWidth="1"/>
    <col min="20" max="31" width="10.7109375" hidden="1" customWidth="1"/>
    <col min="32" max="50" width="9.140625" hidden="1" customWidth="1"/>
    <col min="51" max="51" width="0" hidden="1" customWidth="1"/>
  </cols>
  <sheetData>
    <row r="1" spans="2:50" ht="13.5" thickBot="1"/>
    <row r="2" spans="2:50" s="90" customFormat="1" ht="13.5" thickBot="1">
      <c r="B2" s="91"/>
      <c r="C2" s="150" t="str">
        <f>'01'!E31</f>
        <v>Tim</v>
      </c>
      <c r="D2" s="151" t="str">
        <f>'01'!F31</f>
        <v>Grégory</v>
      </c>
      <c r="E2" s="151" t="str">
        <f>'01'!G31</f>
        <v>Christophe</v>
      </c>
      <c r="F2" s="151" t="str">
        <f>'01'!H31</f>
        <v>Ruben</v>
      </c>
      <c r="G2" s="151" t="str">
        <f>'01'!I31</f>
        <v>Guillaume</v>
      </c>
      <c r="H2" s="151" t="str">
        <f>'01'!J31</f>
        <v>Maarten</v>
      </c>
      <c r="I2" s="151" t="str">
        <f>'01'!K31</f>
        <v>Dieter</v>
      </c>
      <c r="J2" s="151" t="str">
        <f>'01'!L31</f>
        <v>Deborah</v>
      </c>
      <c r="K2" s="151" t="str">
        <f>'01'!M31</f>
        <v>Lienkeuh</v>
      </c>
      <c r="L2" s="151" t="str">
        <f>'01'!N31</f>
        <v>Pieter</v>
      </c>
      <c r="M2" s="151" t="str">
        <f>'01'!O31</f>
        <v>Didier</v>
      </c>
      <c r="N2" s="152" t="str">
        <f>'01'!P31</f>
        <v>Lien</v>
      </c>
    </row>
    <row r="4" spans="2:50" ht="13.5" thickBot="1"/>
    <row r="5" spans="2:50" ht="15.75">
      <c r="B5" s="93"/>
      <c r="C5" s="177" t="s">
        <v>93</v>
      </c>
      <c r="D5" s="177"/>
      <c r="E5" s="177"/>
      <c r="F5" s="177"/>
      <c r="G5" s="177"/>
      <c r="H5" s="177"/>
      <c r="I5" s="177"/>
      <c r="J5" s="177"/>
      <c r="K5" s="177"/>
      <c r="L5" s="177"/>
      <c r="M5" s="177"/>
      <c r="N5" s="178"/>
      <c r="P5" s="100" t="s">
        <v>94</v>
      </c>
      <c r="Q5" s="101" t="s">
        <v>95</v>
      </c>
      <c r="U5" s="136" t="s">
        <v>98</v>
      </c>
      <c r="V5" s="136" t="s">
        <v>100</v>
      </c>
      <c r="W5" s="136" t="s">
        <v>101</v>
      </c>
      <c r="X5" s="136" t="s">
        <v>102</v>
      </c>
      <c r="Y5" s="136" t="s">
        <v>103</v>
      </c>
      <c r="Z5" s="136" t="s">
        <v>104</v>
      </c>
      <c r="AA5" s="136" t="s">
        <v>105</v>
      </c>
      <c r="AB5" s="136" t="s">
        <v>106</v>
      </c>
      <c r="AC5" s="136" t="s">
        <v>107</v>
      </c>
      <c r="AD5" s="136" t="s">
        <v>108</v>
      </c>
      <c r="AE5" s="136" t="s">
        <v>109</v>
      </c>
      <c r="AF5" s="136" t="s">
        <v>110</v>
      </c>
      <c r="AG5" s="136" t="s">
        <v>111</v>
      </c>
      <c r="AH5" s="136" t="s">
        <v>112</v>
      </c>
      <c r="AI5" s="136" t="s">
        <v>113</v>
      </c>
      <c r="AJ5" s="136" t="s">
        <v>114</v>
      </c>
      <c r="AK5" s="136" t="s">
        <v>115</v>
      </c>
      <c r="AL5" s="136" t="s">
        <v>116</v>
      </c>
      <c r="AM5" s="136" t="s">
        <v>117</v>
      </c>
      <c r="AN5" s="136" t="s">
        <v>118</v>
      </c>
      <c r="AO5" s="136" t="s">
        <v>119</v>
      </c>
      <c r="AP5" s="136" t="s">
        <v>120</v>
      </c>
      <c r="AQ5" s="136" t="s">
        <v>121</v>
      </c>
      <c r="AR5" s="136" t="s">
        <v>122</v>
      </c>
      <c r="AS5" s="136" t="s">
        <v>123</v>
      </c>
      <c r="AT5" s="136" t="s">
        <v>124</v>
      </c>
      <c r="AU5" s="136" t="s">
        <v>125</v>
      </c>
      <c r="AV5" s="136" t="s">
        <v>126</v>
      </c>
      <c r="AW5" s="136" t="s">
        <v>127</v>
      </c>
      <c r="AX5" s="136" t="s">
        <v>128</v>
      </c>
    </row>
    <row r="6" spans="2:50">
      <c r="B6" s="94"/>
      <c r="C6" s="92"/>
      <c r="D6" s="92"/>
      <c r="E6" s="92"/>
      <c r="F6" s="92"/>
      <c r="G6" s="92"/>
      <c r="H6" s="92"/>
      <c r="I6" s="92"/>
      <c r="J6" s="92"/>
      <c r="K6" s="92"/>
      <c r="L6" s="92"/>
      <c r="M6" s="92"/>
      <c r="N6" s="95"/>
      <c r="P6" s="103"/>
      <c r="Q6" s="99"/>
      <c r="U6" s="149"/>
      <c r="V6" s="149"/>
      <c r="W6" s="149"/>
      <c r="X6" s="149"/>
      <c r="Y6" s="149"/>
      <c r="Z6" s="149"/>
    </row>
    <row r="7" spans="2:50">
      <c r="B7" s="96" t="s">
        <v>74</v>
      </c>
      <c r="C7" s="98">
        <f>'01'!E40</f>
        <v>9.75</v>
      </c>
      <c r="D7" s="98">
        <f>'01'!F40</f>
        <v>3.9000000000000004</v>
      </c>
      <c r="E7" s="98">
        <f>'01'!G40</f>
        <v>7.45</v>
      </c>
      <c r="F7" s="98">
        <f>'01'!H40</f>
        <v>4.0999999999999996</v>
      </c>
      <c r="G7" s="98">
        <f>'01'!I40</f>
        <v>4.9000000000000004</v>
      </c>
      <c r="H7" s="98">
        <f>'01'!J40</f>
        <v>6.7</v>
      </c>
      <c r="I7" s="98">
        <f>'01'!K40</f>
        <v>6.3999999999999995</v>
      </c>
      <c r="J7" s="98">
        <f>'01'!L40</f>
        <v>9.0500000000000007</v>
      </c>
      <c r="K7" s="98">
        <f>'01'!M40</f>
        <v>4.9000000000000004</v>
      </c>
      <c r="L7" s="98">
        <f>'01'!N40</f>
        <v>3.9000000000000004</v>
      </c>
      <c r="M7" s="98">
        <f>'01'!O40</f>
        <v>6.4499999999999993</v>
      </c>
      <c r="N7" s="98">
        <f>'01'!P40</f>
        <v>3.9000000000000004</v>
      </c>
      <c r="P7" s="104">
        <f>IF(SUM(C7:N7)&gt;0,SUM(C7:N7),"")</f>
        <v>71.400000000000006</v>
      </c>
      <c r="Q7" s="102">
        <f>IF(SUM(C7:N7)&gt;0,P7/12,"")</f>
        <v>5.95</v>
      </c>
      <c r="T7" s="136" t="s">
        <v>20</v>
      </c>
      <c r="U7" s="149">
        <f>'01'!X11</f>
        <v>9.75</v>
      </c>
      <c r="V7" s="149">
        <f>U7+'02'!$X11</f>
        <v>12.5</v>
      </c>
      <c r="W7" s="149">
        <f>V7+'03'!$X11</f>
        <v>18.57</v>
      </c>
      <c r="X7" s="149">
        <f>W7+'04'!$X11</f>
        <v>29.82</v>
      </c>
      <c r="Y7" s="149">
        <f>X7+'05'!$X11</f>
        <v>35.620000000000005</v>
      </c>
      <c r="Z7" s="149">
        <f>Y7+'06'!$X11</f>
        <v>41.600000000000009</v>
      </c>
      <c r="AA7" s="149">
        <f>Z7+'07'!$X11</f>
        <v>49.910000000000011</v>
      </c>
      <c r="AB7" s="149">
        <f>AA7+'08'!$X11</f>
        <v>56.810000000000009</v>
      </c>
      <c r="AC7" s="149">
        <f>AB7+'09'!$X11</f>
        <v>62.560000000000009</v>
      </c>
      <c r="AD7" s="149">
        <f>AC7+'10'!$X11</f>
        <v>62.560000000000009</v>
      </c>
      <c r="AE7" s="149">
        <f>AD7+'11'!$X11</f>
        <v>62.560000000000009</v>
      </c>
      <c r="AF7" s="149">
        <f>AE7+'12'!$X11</f>
        <v>62.560000000000009</v>
      </c>
      <c r="AG7" s="149">
        <f>AF7+'13'!$X11</f>
        <v>62.560000000000009</v>
      </c>
      <c r="AH7" s="149">
        <f>AG7+'14'!$X11</f>
        <v>62.560000000000009</v>
      </c>
      <c r="AI7" s="149">
        <f>AH7+'15'!$X11</f>
        <v>62.560000000000009</v>
      </c>
      <c r="AJ7" s="149">
        <f>AI7+'16'!$X11</f>
        <v>62.560000000000009</v>
      </c>
      <c r="AK7" s="149">
        <f>AJ7+'17'!$X11</f>
        <v>62.560000000000009</v>
      </c>
      <c r="AL7" s="149">
        <f>AK7+'18'!$X11</f>
        <v>62.560000000000009</v>
      </c>
      <c r="AM7" s="149">
        <f>AL7+'19'!$X11</f>
        <v>62.560000000000009</v>
      </c>
      <c r="AN7" s="149">
        <f>AM7+'20'!$X11</f>
        <v>62.560000000000009</v>
      </c>
      <c r="AO7" s="149">
        <f>AN7+'21'!$X11</f>
        <v>62.560000000000009</v>
      </c>
      <c r="AP7" s="149">
        <f>AO7+'22'!$X11</f>
        <v>62.560000000000009</v>
      </c>
      <c r="AQ7" s="149">
        <f>AP7+'23'!$X11</f>
        <v>62.560000000000009</v>
      </c>
      <c r="AR7" s="149">
        <f>AQ7+'24'!$X11</f>
        <v>62.560000000000009</v>
      </c>
      <c r="AS7" s="149">
        <f>AR7+'25'!$X11</f>
        <v>62.560000000000009</v>
      </c>
      <c r="AT7" s="149">
        <f>AS7+'26'!$X11</f>
        <v>62.560000000000009</v>
      </c>
      <c r="AU7" s="149">
        <f>AT7+'27'!$X11</f>
        <v>62.560000000000009</v>
      </c>
      <c r="AV7" s="149">
        <f>AU7+'28'!$X11</f>
        <v>62.560000000000009</v>
      </c>
      <c r="AW7" s="149">
        <f>AV7+'29'!$X11</f>
        <v>62.560000000000009</v>
      </c>
      <c r="AX7" s="149">
        <f>AW7+'30'!$X11</f>
        <v>62.560000000000009</v>
      </c>
    </row>
    <row r="8" spans="2:50">
      <c r="B8" s="96" t="s">
        <v>75</v>
      </c>
      <c r="C8" s="98">
        <f>IF('02'!$E$11&gt;0,IF('02'!$E40&gt;0,C7+'02'!E40,C7),"")</f>
        <v>12.5</v>
      </c>
      <c r="D8" s="98">
        <f>IF('02'!$E$11&gt;0,IF('02'!$E40&gt;0,D7+'02'!F40,D7),"")</f>
        <v>13.4</v>
      </c>
      <c r="E8" s="98">
        <f>IF('02'!$E$11&gt;0,IF('02'!$E40&gt;0,E7+'02'!G40,E7),"")</f>
        <v>16.87</v>
      </c>
      <c r="F8" s="98">
        <f>IF('02'!$E$11&gt;0,IF('02'!$E40&gt;0,F7+'02'!H40,F7),"")</f>
        <v>15.02</v>
      </c>
      <c r="G8" s="98">
        <f>IF('02'!$E$11&gt;0,IF('02'!$E40&gt;0,G7+'02'!I40,G7),"")</f>
        <v>15.970000000000002</v>
      </c>
      <c r="H8" s="98">
        <f>IF('02'!$E$11&gt;0,IF('02'!$E40&gt;0,H7+'02'!J40,H7),"")</f>
        <v>14.55</v>
      </c>
      <c r="I8" s="98">
        <f>IF('02'!$E$11&gt;0,IF('02'!$E40&gt;0,I7+'02'!K40,I7),"")</f>
        <v>10.62</v>
      </c>
      <c r="J8" s="98">
        <f>IF('02'!$E$11&gt;0,IF('02'!$E40&gt;0,J7+'02'!L40,J7),"")</f>
        <v>16.670000000000002</v>
      </c>
      <c r="K8" s="98">
        <f>IF('02'!$E$11&gt;0,IF('02'!$E40&gt;0,K7+'02'!M40,K7),"")</f>
        <v>9.8500000000000014</v>
      </c>
      <c r="L8" s="98">
        <f>IF('02'!$E$11&gt;0,IF('02'!$E40&gt;0,L7+'02'!N40,L7),"")</f>
        <v>14.870000000000001</v>
      </c>
      <c r="M8" s="98">
        <f>IF('02'!$E$11&gt;0,IF('02'!$E40&gt;0,M7+'02'!O40,M7),"")</f>
        <v>15.95</v>
      </c>
      <c r="N8" s="98">
        <f>IF('02'!$E$11&gt;0,IF('02'!$E40&gt;0,N7+'02'!P40,N7),"")</f>
        <v>9.9499999999999993</v>
      </c>
      <c r="P8" s="104">
        <f t="shared" ref="P8:P36" si="0">IF(SUM(C8:N8)&gt;0,SUM(C8:N8),"")</f>
        <v>166.21999999999997</v>
      </c>
      <c r="Q8" s="102">
        <f t="shared" ref="Q8:Q36" si="1">IF(SUM(C8:N8)&gt;0,P8/12,"")</f>
        <v>13.851666666666665</v>
      </c>
      <c r="T8" s="136" t="s">
        <v>45</v>
      </c>
      <c r="U8" s="149">
        <f>'01'!X12</f>
        <v>3.9000000000000004</v>
      </c>
      <c r="V8" s="149">
        <f>U8+'02'!$X12</f>
        <v>13.4</v>
      </c>
      <c r="W8" s="149">
        <f>V8+'03'!$X12</f>
        <v>18.25</v>
      </c>
      <c r="X8" s="149">
        <f>W8+'04'!$X12</f>
        <v>30.7</v>
      </c>
      <c r="Y8" s="149">
        <f>X8+'05'!$X12</f>
        <v>39.799999999999997</v>
      </c>
      <c r="Z8" s="149">
        <f>Y8+'06'!$X12</f>
        <v>42.379999999999995</v>
      </c>
      <c r="AA8" s="149">
        <f>Z8+'07'!$X12</f>
        <v>49.019999999999996</v>
      </c>
      <c r="AB8" s="149">
        <f>AA8+'08'!$X12</f>
        <v>52.019999999999996</v>
      </c>
      <c r="AC8" s="149">
        <f>AB8+'09'!$X12</f>
        <v>58.169999999999995</v>
      </c>
      <c r="AD8" s="149">
        <f>AC8+'10'!$X12</f>
        <v>62.169999999999995</v>
      </c>
      <c r="AE8" s="149">
        <f>AD8+'11'!$X12</f>
        <v>62.169999999999995</v>
      </c>
      <c r="AF8" s="149">
        <f>AE8+'12'!$X12</f>
        <v>62.169999999999995</v>
      </c>
      <c r="AG8" s="149">
        <f>AF8+'13'!$X12</f>
        <v>62.169999999999995</v>
      </c>
      <c r="AH8" s="149">
        <f>AG8+'14'!$X12</f>
        <v>62.169999999999995</v>
      </c>
      <c r="AI8" s="149">
        <f>AH8+'15'!$X12</f>
        <v>62.169999999999995</v>
      </c>
      <c r="AJ8" s="149">
        <f>AI8+'16'!$X12</f>
        <v>62.169999999999995</v>
      </c>
      <c r="AK8" s="149">
        <f>AJ8+'17'!$X12</f>
        <v>62.169999999999995</v>
      </c>
      <c r="AL8" s="149">
        <f>AK8+'18'!$X12</f>
        <v>62.169999999999995</v>
      </c>
      <c r="AM8" s="149">
        <f>AL8+'19'!$X12</f>
        <v>62.169999999999995</v>
      </c>
      <c r="AN8" s="149">
        <f>AM8+'20'!$X12</f>
        <v>62.169999999999995</v>
      </c>
      <c r="AO8" s="149">
        <f>AN8+'21'!$X12</f>
        <v>62.169999999999995</v>
      </c>
      <c r="AP8" s="149">
        <f>AO8+'22'!$X12</f>
        <v>62.169999999999995</v>
      </c>
      <c r="AQ8" s="149">
        <f>AP8+'23'!$X12</f>
        <v>62.169999999999995</v>
      </c>
      <c r="AR8" s="149">
        <f>AQ8+'24'!$X12</f>
        <v>62.169999999999995</v>
      </c>
      <c r="AS8" s="149">
        <f>AR8+'25'!$X12</f>
        <v>62.169999999999995</v>
      </c>
      <c r="AT8" s="149">
        <f>AS8+'26'!$X12</f>
        <v>62.169999999999995</v>
      </c>
      <c r="AU8" s="149">
        <f>AT8+'27'!$X12</f>
        <v>62.169999999999995</v>
      </c>
      <c r="AV8" s="149">
        <f>AU8+'28'!$X12</f>
        <v>62.169999999999995</v>
      </c>
      <c r="AW8" s="149">
        <f>AV8+'29'!$X12</f>
        <v>62.169999999999995</v>
      </c>
      <c r="AX8" s="149">
        <f>AW8+'30'!$X12</f>
        <v>62.169999999999995</v>
      </c>
    </row>
    <row r="9" spans="2:50">
      <c r="B9" s="96" t="s">
        <v>76</v>
      </c>
      <c r="C9" s="98">
        <f>IF('03'!$E$11&gt;0,IF('03'!E$40&gt;0,C8+'03'!E$40,C8),"")</f>
        <v>18.57</v>
      </c>
      <c r="D9" s="98">
        <f>IF('03'!$E$11&gt;0,IF('03'!F$40&gt;0,D8+'03'!F$40,D8),"")</f>
        <v>18.25</v>
      </c>
      <c r="E9" s="98">
        <f>IF('03'!$E$11&gt;0,IF('03'!G$40&gt;0,E8+'03'!G$40,E8),"")</f>
        <v>27.990000000000002</v>
      </c>
      <c r="F9" s="98">
        <f>IF('03'!$E$11&gt;0,IF('03'!H$40&gt;0,F8+'03'!H$40,F8),"")</f>
        <v>24.34</v>
      </c>
      <c r="G9" s="98">
        <f>IF('03'!$E$11&gt;0,IF('03'!I$40&gt;0,G8+'03'!I$40,G8),"")</f>
        <v>22.040000000000003</v>
      </c>
      <c r="H9" s="98">
        <f>IF('03'!$E$11&gt;0,IF('03'!J$40&gt;0,H8+'03'!J$40,H8),"")</f>
        <v>20.62</v>
      </c>
      <c r="I9" s="98">
        <f>IF('03'!$E$11&gt;0,IF('03'!K$40&gt;0,I8+'03'!K$40,I8),"")</f>
        <v>13.44</v>
      </c>
      <c r="J9" s="98">
        <f>IF('03'!$E$11&gt;0,IF('03'!L$40&gt;0,J8+'03'!L$40,J8),"")</f>
        <v>27.740000000000002</v>
      </c>
      <c r="K9" s="98">
        <f>IF('03'!$E$11&gt;0,IF('03'!M$40&gt;0,K8+'03'!M$40,K8),"")</f>
        <v>12.670000000000002</v>
      </c>
      <c r="L9" s="98">
        <f>IF('03'!$E$11&gt;0,IF('03'!N$40&gt;0,L8+'03'!N$40,L8),"")</f>
        <v>14.870000000000001</v>
      </c>
      <c r="M9" s="98">
        <f>IF('03'!$E$11&gt;0,IF('03'!O$40&gt;0,M8+'03'!O$40,M8),"")</f>
        <v>18.77</v>
      </c>
      <c r="N9" s="98">
        <f>IF('03'!$E$11&gt;0,IF('03'!P$40&gt;0,N8+'03'!P$40,N8),"")</f>
        <v>11.17</v>
      </c>
      <c r="P9" s="104">
        <f t="shared" si="0"/>
        <v>230.47000000000003</v>
      </c>
      <c r="Q9" s="102">
        <f t="shared" si="1"/>
        <v>19.205833333333334</v>
      </c>
      <c r="T9" s="136" t="s">
        <v>24</v>
      </c>
      <c r="U9" s="149">
        <f>'01'!X13</f>
        <v>7.45</v>
      </c>
      <c r="V9" s="149">
        <f>U9+'02'!$X13</f>
        <v>16.87</v>
      </c>
      <c r="W9" s="149">
        <f>V9+'03'!$X13</f>
        <v>27.990000000000002</v>
      </c>
      <c r="X9" s="149">
        <f>W9+'04'!$X13</f>
        <v>27.990000000000002</v>
      </c>
      <c r="Y9" s="149">
        <f>X9+'05'!$X13</f>
        <v>38.69</v>
      </c>
      <c r="Z9" s="149">
        <f>Y9+'06'!$X13</f>
        <v>41.269999999999996</v>
      </c>
      <c r="AA9" s="149">
        <f>Z9+'07'!$X13</f>
        <v>50.66</v>
      </c>
      <c r="AB9" s="149">
        <f>AA9+'08'!$X13</f>
        <v>57.309999999999995</v>
      </c>
      <c r="AC9" s="149">
        <f>AB9+'09'!$X13</f>
        <v>61.109999999999992</v>
      </c>
      <c r="AD9" s="149">
        <f>AC9+'10'!$X13</f>
        <v>61.109999999999992</v>
      </c>
      <c r="AE9" s="149">
        <f>AD9+'11'!$X13</f>
        <v>61.109999999999992</v>
      </c>
      <c r="AF9" s="149">
        <f>AE9+'12'!$X13</f>
        <v>61.109999999999992</v>
      </c>
      <c r="AG9" s="149">
        <f>AF9+'13'!$X13</f>
        <v>61.109999999999992</v>
      </c>
      <c r="AH9" s="149">
        <f>AG9+'14'!$X13</f>
        <v>61.109999999999992</v>
      </c>
      <c r="AI9" s="149">
        <f>AH9+'15'!$X13</f>
        <v>61.109999999999992</v>
      </c>
      <c r="AJ9" s="149">
        <f>AI9+'16'!$X13</f>
        <v>61.109999999999992</v>
      </c>
      <c r="AK9" s="149">
        <f>AJ9+'17'!$X13</f>
        <v>61.109999999999992</v>
      </c>
      <c r="AL9" s="149">
        <f>AK9+'18'!$X13</f>
        <v>61.109999999999992</v>
      </c>
      <c r="AM9" s="149">
        <f>AL9+'19'!$X13</f>
        <v>61.109999999999992</v>
      </c>
      <c r="AN9" s="149">
        <f>AM9+'20'!$X13</f>
        <v>61.109999999999992</v>
      </c>
      <c r="AO9" s="149">
        <f>AN9+'21'!$X13</f>
        <v>61.109999999999992</v>
      </c>
      <c r="AP9" s="149">
        <f>AO9+'22'!$X13</f>
        <v>61.109999999999992</v>
      </c>
      <c r="AQ9" s="149">
        <f>AP9+'23'!$X13</f>
        <v>61.109999999999992</v>
      </c>
      <c r="AR9" s="149">
        <f>AQ9+'24'!$X13</f>
        <v>61.109999999999992</v>
      </c>
      <c r="AS9" s="149">
        <f>AR9+'25'!$X13</f>
        <v>61.109999999999992</v>
      </c>
      <c r="AT9" s="149">
        <f>AS9+'26'!$X13</f>
        <v>61.109999999999992</v>
      </c>
      <c r="AU9" s="149">
        <f>AT9+'27'!$X13</f>
        <v>61.109999999999992</v>
      </c>
      <c r="AV9" s="149">
        <f>AU9+'28'!$X13</f>
        <v>61.109999999999992</v>
      </c>
      <c r="AW9" s="149">
        <f>AV9+'29'!$X13</f>
        <v>61.109999999999992</v>
      </c>
      <c r="AX9" s="149">
        <f>AW9+'30'!$X13</f>
        <v>61.109999999999992</v>
      </c>
    </row>
    <row r="10" spans="2:50">
      <c r="B10" s="96" t="s">
        <v>77</v>
      </c>
      <c r="C10" s="98">
        <f>IF('04'!$E$11&gt;0,IF('04'!E$40&gt;0,C9+'04'!E$40,C9),"")</f>
        <v>29.82</v>
      </c>
      <c r="D10" s="98">
        <f>IF('04'!$E$11&gt;0,IF('04'!F$40&gt;0,D9+'04'!F$40,D9),"")</f>
        <v>30.7</v>
      </c>
      <c r="E10" s="98">
        <f>IF('04'!$E$11&gt;0,IF('04'!G$40&gt;0,E9+'04'!G$40,E9),"")</f>
        <v>27.990000000000002</v>
      </c>
      <c r="F10" s="98">
        <f>IF('04'!$E$11&gt;0,IF('04'!H$40&gt;0,F9+'04'!H$40,F9),"")</f>
        <v>29.64</v>
      </c>
      <c r="G10" s="98">
        <f>IF('04'!$E$11&gt;0,IF('04'!I$40&gt;0,G9+'04'!I$40,G9),"")</f>
        <v>28.990000000000002</v>
      </c>
      <c r="H10" s="98">
        <f>IF('04'!$E$11&gt;0,IF('04'!J$40&gt;0,H9+'04'!J$40,H9),"")</f>
        <v>34.47</v>
      </c>
      <c r="I10" s="98">
        <f>IF('04'!$E$11&gt;0,IF('04'!K$40&gt;0,I9+'04'!K$40,I9),"")</f>
        <v>16.89</v>
      </c>
      <c r="J10" s="98">
        <f>IF('04'!$E$11&gt;0,IF('04'!L$40&gt;0,J9+'04'!L$40,J9),"")</f>
        <v>31.540000000000003</v>
      </c>
      <c r="K10" s="98">
        <f>IF('04'!$E$11&gt;0,IF('04'!M$40&gt;0,K9+'04'!M$40,K9),"")</f>
        <v>21.12</v>
      </c>
      <c r="L10" s="98">
        <f>IF('04'!$E$11&gt;0,IF('04'!N$40&gt;0,L9+'04'!N$40,L9),"")</f>
        <v>20.170000000000002</v>
      </c>
      <c r="M10" s="98">
        <f>IF('04'!$E$11&gt;0,IF('04'!O$40&gt;0,M9+'04'!O$40,M9),"")</f>
        <v>28.12</v>
      </c>
      <c r="N10" s="98">
        <f>IF('04'!$E$11&gt;0,IF('04'!P$40&gt;0,N9+'04'!P$40,N9),"")</f>
        <v>19.920000000000002</v>
      </c>
      <c r="P10" s="104">
        <f t="shared" si="0"/>
        <v>319.37</v>
      </c>
      <c r="Q10" s="102">
        <f t="shared" si="1"/>
        <v>26.614166666666666</v>
      </c>
      <c r="T10" s="136" t="s">
        <v>16</v>
      </c>
      <c r="U10" s="149">
        <f>'01'!X14</f>
        <v>4.0999999999999996</v>
      </c>
      <c r="V10" s="149">
        <f>U10+'02'!$X14</f>
        <v>15.02</v>
      </c>
      <c r="W10" s="149">
        <f>V10+'03'!$X14</f>
        <v>24.34</v>
      </c>
      <c r="X10" s="149">
        <f>W10+'04'!$X14</f>
        <v>29.64</v>
      </c>
      <c r="Y10" s="149">
        <f>X10+'05'!$X14</f>
        <v>35.090000000000003</v>
      </c>
      <c r="Z10" s="149">
        <f>Y10+'06'!$X14</f>
        <v>43.300000000000004</v>
      </c>
      <c r="AA10" s="149">
        <f>Z10+'07'!$X14</f>
        <v>50.06</v>
      </c>
      <c r="AB10" s="149">
        <f>AA10+'08'!$X14</f>
        <v>57.11</v>
      </c>
      <c r="AC10" s="149">
        <f>AB10+'09'!$X14</f>
        <v>60.06</v>
      </c>
      <c r="AD10" s="149">
        <f>AC10+'10'!$X14</f>
        <v>60.06</v>
      </c>
      <c r="AE10" s="149">
        <f>AD10+'11'!$X14</f>
        <v>60.06</v>
      </c>
      <c r="AF10" s="149">
        <f>AE10+'12'!$X14</f>
        <v>60.06</v>
      </c>
      <c r="AG10" s="149">
        <f>AF10+'13'!$X14</f>
        <v>60.06</v>
      </c>
      <c r="AH10" s="149">
        <f>AG10+'14'!$X14</f>
        <v>60.06</v>
      </c>
      <c r="AI10" s="149">
        <f>AH10+'15'!$X14</f>
        <v>60.06</v>
      </c>
      <c r="AJ10" s="149">
        <f>AI10+'16'!$X14</f>
        <v>60.06</v>
      </c>
      <c r="AK10" s="149">
        <f>AJ10+'17'!$X14</f>
        <v>60.06</v>
      </c>
      <c r="AL10" s="149">
        <f>AK10+'18'!$X14</f>
        <v>60.06</v>
      </c>
      <c r="AM10" s="149">
        <f>AL10+'19'!$X14</f>
        <v>60.06</v>
      </c>
      <c r="AN10" s="149">
        <f>AM10+'20'!$X14</f>
        <v>60.06</v>
      </c>
      <c r="AO10" s="149">
        <f>AN10+'21'!$X14</f>
        <v>60.06</v>
      </c>
      <c r="AP10" s="149">
        <f>AO10+'22'!$X14</f>
        <v>60.06</v>
      </c>
      <c r="AQ10" s="149">
        <f>AP10+'23'!$X14</f>
        <v>60.06</v>
      </c>
      <c r="AR10" s="149">
        <f>AQ10+'24'!$X14</f>
        <v>60.06</v>
      </c>
      <c r="AS10" s="149">
        <f>AR10+'25'!$X14</f>
        <v>60.06</v>
      </c>
      <c r="AT10" s="149">
        <f>AS10+'26'!$X14</f>
        <v>60.06</v>
      </c>
      <c r="AU10" s="149">
        <f>AT10+'27'!$X14</f>
        <v>60.06</v>
      </c>
      <c r="AV10" s="149">
        <f>AU10+'28'!$X14</f>
        <v>60.06</v>
      </c>
      <c r="AW10" s="149">
        <f>AV10+'29'!$X14</f>
        <v>60.06</v>
      </c>
      <c r="AX10" s="149">
        <f>AW10+'30'!$X14</f>
        <v>60.06</v>
      </c>
    </row>
    <row r="11" spans="2:50">
      <c r="B11" s="96" t="s">
        <v>78</v>
      </c>
      <c r="C11" s="98">
        <f>IF('05'!$E$11&gt;0,IF('05'!E$40&gt;0,C10+'05'!E$40,C10),"")</f>
        <v>35.620000000000005</v>
      </c>
      <c r="D11" s="98">
        <f>IF('05'!$E$11&gt;0,IF('05'!F$40&gt;0,D10+'05'!F$40,D10),"")</f>
        <v>39.799999999999997</v>
      </c>
      <c r="E11" s="98">
        <f>IF('05'!$E$11&gt;0,IF('05'!G$40&gt;0,E10+'05'!G$40,E10),"")</f>
        <v>38.69</v>
      </c>
      <c r="F11" s="98">
        <f>IF('05'!$E$11&gt;0,IF('05'!H$40&gt;0,F10+'05'!H$40,F10),"")</f>
        <v>35.090000000000003</v>
      </c>
      <c r="G11" s="98">
        <f>IF('05'!$E$11&gt;0,IF('05'!I$40&gt;0,G10+'05'!I$40,G10),"")</f>
        <v>32.190000000000005</v>
      </c>
      <c r="H11" s="98">
        <f>IF('05'!$E$11&gt;0,IF('05'!J$40&gt;0,H10+'05'!J$40,H10),"")</f>
        <v>38.97</v>
      </c>
      <c r="I11" s="98">
        <f>IF('05'!$E$11&gt;0,IF('05'!K$40&gt;0,I10+'05'!K$40,I10),"")</f>
        <v>23.64</v>
      </c>
      <c r="J11" s="98">
        <f>IF('05'!$E$11&gt;0,IF('05'!L$40&gt;0,J10+'05'!L$40,J10),"")</f>
        <v>33.790000000000006</v>
      </c>
      <c r="K11" s="98">
        <f>IF('05'!$E$11&gt;0,IF('05'!M$40&gt;0,K10+'05'!M$40,K10),"")</f>
        <v>32.42</v>
      </c>
      <c r="L11" s="98">
        <f>IF('05'!$E$11&gt;0,IF('05'!N$40&gt;0,L10+'05'!N$40,L10),"")</f>
        <v>24.970000000000002</v>
      </c>
      <c r="M11" s="98">
        <f>IF('05'!$E$11&gt;0,IF('05'!O$40&gt;0,M10+'05'!O$40,M10),"")</f>
        <v>32.620000000000005</v>
      </c>
      <c r="N11" s="98">
        <f>IF('05'!$E$11&gt;0,IF('05'!P$40&gt;0,N10+'05'!P$40,N10),"")</f>
        <v>29.82</v>
      </c>
      <c r="P11" s="104">
        <f t="shared" si="0"/>
        <v>397.62000000000006</v>
      </c>
      <c r="Q11" s="102">
        <f t="shared" si="1"/>
        <v>33.135000000000005</v>
      </c>
      <c r="T11" s="136" t="s">
        <v>2</v>
      </c>
      <c r="U11" s="149">
        <f>'01'!X15</f>
        <v>4.9000000000000004</v>
      </c>
      <c r="V11" s="149">
        <f>U11+'02'!$X15</f>
        <v>15.970000000000002</v>
      </c>
      <c r="W11" s="149">
        <f>V11+'03'!$X15</f>
        <v>22.040000000000003</v>
      </c>
      <c r="X11" s="149">
        <f>W11+'04'!$X15</f>
        <v>28.990000000000002</v>
      </c>
      <c r="Y11" s="149">
        <f>X11+'05'!$X15</f>
        <v>32.190000000000005</v>
      </c>
      <c r="Z11" s="149">
        <f>Y11+'06'!$X15</f>
        <v>40.540000000000006</v>
      </c>
      <c r="AA11" s="149">
        <f>Z11+'07'!$X15</f>
        <v>50.030000000000008</v>
      </c>
      <c r="AB11" s="149">
        <f>AA11+'08'!$X15</f>
        <v>55.38000000000001</v>
      </c>
      <c r="AC11" s="149">
        <f>AB11+'09'!$X15</f>
        <v>58.88000000000001</v>
      </c>
      <c r="AD11" s="149">
        <f>AC11+'10'!$X15</f>
        <v>58.88000000000001</v>
      </c>
      <c r="AE11" s="149">
        <f>AD11+'11'!$X15</f>
        <v>58.88000000000001</v>
      </c>
      <c r="AF11" s="149">
        <f>AE11+'12'!$X15</f>
        <v>58.88000000000001</v>
      </c>
      <c r="AG11" s="149">
        <f>AF11+'13'!$X15</f>
        <v>58.88000000000001</v>
      </c>
      <c r="AH11" s="149">
        <f>AG11+'14'!$X15</f>
        <v>58.88000000000001</v>
      </c>
      <c r="AI11" s="149">
        <f>AH11+'15'!$X15</f>
        <v>58.88000000000001</v>
      </c>
      <c r="AJ11" s="149">
        <f>AI11+'16'!$X15</f>
        <v>58.88000000000001</v>
      </c>
      <c r="AK11" s="149">
        <f>AJ11+'17'!$X15</f>
        <v>58.88000000000001</v>
      </c>
      <c r="AL11" s="149">
        <f>AK11+'18'!$X15</f>
        <v>58.88000000000001</v>
      </c>
      <c r="AM11" s="149">
        <f>AL11+'19'!$X15</f>
        <v>58.88000000000001</v>
      </c>
      <c r="AN11" s="149">
        <f>AM11+'20'!$X15</f>
        <v>58.88000000000001</v>
      </c>
      <c r="AO11" s="149">
        <f>AN11+'21'!$X15</f>
        <v>58.88000000000001</v>
      </c>
      <c r="AP11" s="149">
        <f>AO11+'22'!$X15</f>
        <v>58.88000000000001</v>
      </c>
      <c r="AQ11" s="149">
        <f>AP11+'23'!$X15</f>
        <v>58.88000000000001</v>
      </c>
      <c r="AR11" s="149">
        <f>AQ11+'24'!$X15</f>
        <v>58.88000000000001</v>
      </c>
      <c r="AS11" s="149">
        <f>AR11+'25'!$X15</f>
        <v>58.88000000000001</v>
      </c>
      <c r="AT11" s="149">
        <f>AS11+'26'!$X15</f>
        <v>58.88000000000001</v>
      </c>
      <c r="AU11" s="149">
        <f>AT11+'27'!$X15</f>
        <v>58.88000000000001</v>
      </c>
      <c r="AV11" s="149">
        <f>AU11+'28'!$X15</f>
        <v>58.88000000000001</v>
      </c>
      <c r="AW11" s="149">
        <f>AV11+'29'!$X15</f>
        <v>58.88000000000001</v>
      </c>
      <c r="AX11" s="149">
        <f>AW11+'30'!$X15</f>
        <v>58.88000000000001</v>
      </c>
    </row>
    <row r="12" spans="2:50">
      <c r="B12" s="96" t="s">
        <v>79</v>
      </c>
      <c r="C12" s="98">
        <f>IF('06'!$E$11&gt;0,IF('06'!E$40&gt;0,C11+'06'!E$40,C11),"")</f>
        <v>41.600000000000009</v>
      </c>
      <c r="D12" s="98">
        <f>IF('06'!$E$11&gt;0,IF('06'!F$40&gt;0,D11+'06'!F$40,D11),"")</f>
        <v>42.379999999999995</v>
      </c>
      <c r="E12" s="98">
        <f>IF('06'!$E$11&gt;0,IF('06'!G$40&gt;0,E11+'06'!G$40,E11),"")</f>
        <v>41.269999999999996</v>
      </c>
      <c r="F12" s="98">
        <f>IF('06'!$E$11&gt;0,IF('06'!H$40&gt;0,F11+'06'!H$40,F11),"")</f>
        <v>43.300000000000004</v>
      </c>
      <c r="G12" s="98">
        <f>IF('06'!$E$11&gt;0,IF('06'!I$40&gt;0,G11+'06'!I$40,G11),"")</f>
        <v>40.540000000000006</v>
      </c>
      <c r="H12" s="98">
        <f>IF('06'!$E$11&gt;0,IF('06'!J$40&gt;0,H11+'06'!J$40,H11),"")</f>
        <v>47.18</v>
      </c>
      <c r="I12" s="98">
        <f>IF('06'!$E$11&gt;0,IF('06'!K$40&gt;0,I11+'06'!K$40,I11),"")</f>
        <v>28.1</v>
      </c>
      <c r="J12" s="98">
        <f>IF('06'!$E$11&gt;0,IF('06'!L$40&gt;0,J11+'06'!L$40,J11),"")</f>
        <v>38.870000000000005</v>
      </c>
      <c r="K12" s="98">
        <f>IF('06'!$E$11&gt;0,IF('06'!M$40&gt;0,K11+'06'!M$40,K11),"")</f>
        <v>37.92</v>
      </c>
      <c r="L12" s="98">
        <f>IF('06'!$E$11&gt;0,IF('06'!N$40&gt;0,L11+'06'!N$40,L11),"")</f>
        <v>36.85</v>
      </c>
      <c r="M12" s="98">
        <f>IF('06'!$E$11&gt;0,IF('06'!O$40&gt;0,M11+'06'!O$40,M11),"")</f>
        <v>37.620000000000005</v>
      </c>
      <c r="N12" s="98">
        <f>IF('06'!$E$11&gt;0,IF('06'!P$40&gt;0,N11+'06'!P$40,N11),"")</f>
        <v>36.15</v>
      </c>
      <c r="O12" s="3"/>
      <c r="P12" s="104">
        <f t="shared" si="0"/>
        <v>471.78000000000009</v>
      </c>
      <c r="Q12" s="102">
        <f t="shared" si="1"/>
        <v>39.315000000000005</v>
      </c>
      <c r="R12" s="3"/>
      <c r="S12" s="3"/>
      <c r="T12" s="128" t="s">
        <v>3</v>
      </c>
      <c r="U12" s="149">
        <f>'01'!X16</f>
        <v>6.7</v>
      </c>
      <c r="V12" s="149">
        <f>U12+'02'!$X16</f>
        <v>14.55</v>
      </c>
      <c r="W12" s="149">
        <f>V12+'03'!$X16</f>
        <v>20.62</v>
      </c>
      <c r="X12" s="149">
        <f>W12+'04'!$X16</f>
        <v>34.47</v>
      </c>
      <c r="Y12" s="149">
        <f>X12+'05'!$X16</f>
        <v>38.97</v>
      </c>
      <c r="Z12" s="149">
        <f>Y12+'06'!$X16</f>
        <v>47.18</v>
      </c>
      <c r="AA12" s="149">
        <f>Z12+'07'!$X16</f>
        <v>54.89</v>
      </c>
      <c r="AB12" s="149">
        <f>AA12+'08'!$X16</f>
        <v>54.89</v>
      </c>
      <c r="AC12" s="149">
        <f>AB12+'09'!$X16</f>
        <v>63.04</v>
      </c>
      <c r="AD12" s="149">
        <f>AC12+'10'!$X16</f>
        <v>63.04</v>
      </c>
      <c r="AE12" s="149">
        <f>AD12+'11'!$X16</f>
        <v>63.04</v>
      </c>
      <c r="AF12" s="149">
        <f>AE12+'12'!$X16</f>
        <v>63.04</v>
      </c>
      <c r="AG12" s="149">
        <f>AF12+'13'!$X16</f>
        <v>63.04</v>
      </c>
      <c r="AH12" s="149">
        <f>AG12+'14'!$X16</f>
        <v>63.04</v>
      </c>
      <c r="AI12" s="149">
        <f>AH12+'15'!$X16</f>
        <v>63.04</v>
      </c>
      <c r="AJ12" s="149">
        <f>AI12+'16'!$X16</f>
        <v>63.04</v>
      </c>
      <c r="AK12" s="149">
        <f>AJ12+'17'!$X16</f>
        <v>63.04</v>
      </c>
      <c r="AL12" s="149">
        <f>AK12+'18'!$X16</f>
        <v>63.04</v>
      </c>
      <c r="AM12" s="149">
        <f>AL12+'19'!$X16</f>
        <v>63.04</v>
      </c>
      <c r="AN12" s="149">
        <f>AM12+'20'!$X16</f>
        <v>63.04</v>
      </c>
      <c r="AO12" s="149">
        <f>AN12+'21'!$X16</f>
        <v>63.04</v>
      </c>
      <c r="AP12" s="149">
        <f>AO12+'22'!$X16</f>
        <v>63.04</v>
      </c>
      <c r="AQ12" s="149">
        <f>AP12+'23'!$X16</f>
        <v>63.04</v>
      </c>
      <c r="AR12" s="149">
        <f>AQ12+'24'!$X16</f>
        <v>63.04</v>
      </c>
      <c r="AS12" s="149">
        <f>AR12+'25'!$X16</f>
        <v>63.04</v>
      </c>
      <c r="AT12" s="149">
        <f>AS12+'26'!$X16</f>
        <v>63.04</v>
      </c>
      <c r="AU12" s="149">
        <f>AT12+'27'!$X16</f>
        <v>63.04</v>
      </c>
      <c r="AV12" s="149">
        <f>AU12+'28'!$X16</f>
        <v>63.04</v>
      </c>
      <c r="AW12" s="149">
        <f>AV12+'29'!$X16</f>
        <v>63.04</v>
      </c>
      <c r="AX12" s="149">
        <f>AW12+'30'!$X16</f>
        <v>63.04</v>
      </c>
    </row>
    <row r="13" spans="2:50">
      <c r="B13" s="96" t="s">
        <v>80</v>
      </c>
      <c r="C13" s="98">
        <f>IF('07'!$E$11&gt;0,IF('07'!E$40&gt;0,C12+'07'!E$40,C12),"")</f>
        <v>49.910000000000011</v>
      </c>
      <c r="D13" s="98">
        <f>IF('07'!$E$11&gt;0,IF('07'!F$40&gt;0,D12+'07'!F$40,D12),"")</f>
        <v>49.019999999999996</v>
      </c>
      <c r="E13" s="98">
        <f>IF('07'!$E$11&gt;0,IF('07'!G$40&gt;0,E12+'07'!G$40,E12),"")</f>
        <v>50.66</v>
      </c>
      <c r="F13" s="98">
        <f>IF('07'!$E$11&gt;0,IF('07'!H$40&gt;0,F12+'07'!H$40,F12),"")</f>
        <v>50.06</v>
      </c>
      <c r="G13" s="98">
        <f>IF('07'!$E$11&gt;0,IF('07'!I$40&gt;0,G12+'07'!I$40,G12),"")</f>
        <v>50.030000000000008</v>
      </c>
      <c r="H13" s="98">
        <f>IF('07'!$E$11&gt;0,IF('07'!J$40&gt;0,H12+'07'!J$40,H12),"")</f>
        <v>54.89</v>
      </c>
      <c r="I13" s="98">
        <f>IF('07'!$E$11&gt;0,IF('07'!K$40&gt;0,I12+'07'!K$40,I12),"")</f>
        <v>33.19</v>
      </c>
      <c r="J13" s="98">
        <f>IF('07'!$E$11&gt;0,IF('07'!L$40&gt;0,J12+'07'!L$40,J12),"")</f>
        <v>45.540000000000006</v>
      </c>
      <c r="K13" s="98">
        <f>IF('07'!$E$11&gt;0,IF('07'!M$40&gt;0,K12+'07'!M$40,K12),"")</f>
        <v>47.31</v>
      </c>
      <c r="L13" s="98">
        <f>IF('07'!$E$11&gt;0,IF('07'!N$40&gt;0,L12+'07'!N$40,L12),"")</f>
        <v>47.54</v>
      </c>
      <c r="M13" s="98">
        <f>IF('07'!$E$11&gt;0,IF('07'!O$40&gt;0,M12+'07'!O$40,M12),"")</f>
        <v>50.710000000000008</v>
      </c>
      <c r="N13" s="98">
        <f>IF('07'!$E$11&gt;0,IF('07'!P$40&gt;0,N12+'07'!P$40,N12),"")</f>
        <v>42.94</v>
      </c>
      <c r="O13" s="3"/>
      <c r="P13" s="104">
        <f t="shared" si="0"/>
        <v>571.79999999999995</v>
      </c>
      <c r="Q13" s="102">
        <f t="shared" si="1"/>
        <v>47.65</v>
      </c>
      <c r="R13" s="3"/>
      <c r="S13" s="3"/>
      <c r="T13" s="5" t="s">
        <v>4</v>
      </c>
      <c r="U13" s="149">
        <f>'01'!X17</f>
        <v>6.3999999999999995</v>
      </c>
      <c r="V13" s="149">
        <f>U13+'02'!$X17</f>
        <v>10.62</v>
      </c>
      <c r="W13" s="149">
        <f>V13+'03'!$X17</f>
        <v>13.44</v>
      </c>
      <c r="X13" s="149">
        <f>W13+'04'!$X17</f>
        <v>16.89</v>
      </c>
      <c r="Y13" s="149">
        <f>X13+'05'!$X17</f>
        <v>23.64</v>
      </c>
      <c r="Z13" s="149">
        <f>Y13+'06'!$X17</f>
        <v>28.1</v>
      </c>
      <c r="AA13" s="149">
        <f>Z13+'07'!$X17</f>
        <v>33.19</v>
      </c>
      <c r="AB13" s="149">
        <f>AA13+'08'!$X17</f>
        <v>40.089999999999996</v>
      </c>
      <c r="AC13" s="149">
        <f>AB13+'09'!$X17</f>
        <v>47.989999999999995</v>
      </c>
      <c r="AD13" s="149">
        <f>AC13+'10'!$X17</f>
        <v>47.989999999999995</v>
      </c>
      <c r="AE13" s="149">
        <f>AD13+'11'!$X17</f>
        <v>47.989999999999995</v>
      </c>
      <c r="AF13" s="149">
        <f>AE13+'12'!$X17</f>
        <v>47.989999999999995</v>
      </c>
      <c r="AG13" s="149">
        <f>AF13+'13'!$X17</f>
        <v>47.989999999999995</v>
      </c>
      <c r="AH13" s="149">
        <f>AG13+'14'!$X17</f>
        <v>47.989999999999995</v>
      </c>
      <c r="AI13" s="149">
        <f>AH13+'15'!$X17</f>
        <v>47.989999999999995</v>
      </c>
      <c r="AJ13" s="149">
        <f>AI13+'16'!$X17</f>
        <v>47.989999999999995</v>
      </c>
      <c r="AK13" s="149">
        <f>AJ13+'17'!$X17</f>
        <v>47.989999999999995</v>
      </c>
      <c r="AL13" s="149">
        <f>AK13+'18'!$X17</f>
        <v>47.989999999999995</v>
      </c>
      <c r="AM13" s="149">
        <f>AL13+'19'!$X17</f>
        <v>47.989999999999995</v>
      </c>
      <c r="AN13" s="149">
        <f>AM13+'20'!$X17</f>
        <v>47.989999999999995</v>
      </c>
      <c r="AO13" s="149">
        <f>AN13+'21'!$X17</f>
        <v>47.989999999999995</v>
      </c>
      <c r="AP13" s="149">
        <f>AO13+'22'!$X17</f>
        <v>47.989999999999995</v>
      </c>
      <c r="AQ13" s="149">
        <f>AP13+'23'!$X17</f>
        <v>47.989999999999995</v>
      </c>
      <c r="AR13" s="149">
        <f>AQ13+'24'!$X17</f>
        <v>47.989999999999995</v>
      </c>
      <c r="AS13" s="149">
        <f>AR13+'25'!$X17</f>
        <v>47.989999999999995</v>
      </c>
      <c r="AT13" s="149">
        <f>AS13+'26'!$X17</f>
        <v>47.989999999999995</v>
      </c>
      <c r="AU13" s="149">
        <f>AT13+'27'!$X17</f>
        <v>47.989999999999995</v>
      </c>
      <c r="AV13" s="149">
        <f>AU13+'28'!$X17</f>
        <v>47.989999999999995</v>
      </c>
      <c r="AW13" s="149">
        <f>AV13+'29'!$X17</f>
        <v>47.989999999999995</v>
      </c>
      <c r="AX13" s="149">
        <f>AW13+'30'!$X17</f>
        <v>47.989999999999995</v>
      </c>
    </row>
    <row r="14" spans="2:50">
      <c r="B14" s="96" t="s">
        <v>81</v>
      </c>
      <c r="C14" s="98">
        <f>IF('08'!$E$11&gt;0,IF('08'!E$40&gt;0,C13+'08'!E$40,C13),"")</f>
        <v>56.810000000000009</v>
      </c>
      <c r="D14" s="98">
        <f>IF('08'!$E$11&gt;0,IF('08'!F$40&gt;0,D13+'08'!F$40,D13),"")</f>
        <v>52.019999999999996</v>
      </c>
      <c r="E14" s="98">
        <f>IF('08'!$E$11&gt;0,IF('08'!G$40&gt;0,E13+'08'!G$40,E13),"")</f>
        <v>57.309999999999995</v>
      </c>
      <c r="F14" s="98">
        <f>IF('08'!$E$11&gt;0,IF('08'!H$40&gt;0,F13+'08'!H$40,F13),"")</f>
        <v>57.11</v>
      </c>
      <c r="G14" s="98">
        <f>IF('08'!$E$11&gt;0,IF('08'!I$40&gt;0,G13+'08'!I$40,G13),"")</f>
        <v>55.38000000000001</v>
      </c>
      <c r="H14" s="98">
        <f>IF('08'!$E$11&gt;0,IF('08'!J$40&gt;0,H13+'08'!J$40,H13),"")</f>
        <v>54.89</v>
      </c>
      <c r="I14" s="98">
        <f>IF('08'!$E$11&gt;0,IF('08'!K$40&gt;0,I13+'08'!K$40,I13),"")</f>
        <v>40.089999999999996</v>
      </c>
      <c r="J14" s="98">
        <f>IF('08'!$E$11&gt;0,IF('08'!L$40&gt;0,J13+'08'!L$40,J13),"")</f>
        <v>55.040000000000006</v>
      </c>
      <c r="K14" s="98">
        <f>IF('08'!$E$11&gt;0,IF('08'!M$40&gt;0,K13+'08'!M$40,K13),"")</f>
        <v>55.71</v>
      </c>
      <c r="L14" s="98">
        <f>IF('08'!$E$11&gt;0,IF('08'!N$40&gt;0,L13+'08'!N$40,L13),"")</f>
        <v>61.089999999999996</v>
      </c>
      <c r="M14" s="98">
        <f>IF('08'!$E$11&gt;0,IF('08'!O$40&gt;0,M13+'08'!O$40,M13),"")</f>
        <v>62.260000000000005</v>
      </c>
      <c r="N14" s="98">
        <f>IF('08'!$E$11&gt;0,IF('08'!P$40&gt;0,N13+'08'!P$40,N13),"")</f>
        <v>46.14</v>
      </c>
      <c r="P14" s="104">
        <f t="shared" si="0"/>
        <v>653.84999999999991</v>
      </c>
      <c r="Q14" s="102">
        <f t="shared" si="1"/>
        <v>54.48749999999999</v>
      </c>
      <c r="T14" s="5" t="s">
        <v>23</v>
      </c>
      <c r="U14" s="149">
        <f>'01'!X18</f>
        <v>9.0500000000000007</v>
      </c>
      <c r="V14" s="149">
        <f>U14+'02'!$X18</f>
        <v>16.670000000000002</v>
      </c>
      <c r="W14" s="149">
        <f>V14+'03'!$X18</f>
        <v>27.740000000000002</v>
      </c>
      <c r="X14" s="149">
        <f>W14+'04'!$X18</f>
        <v>31.540000000000003</v>
      </c>
      <c r="Y14" s="149">
        <f>X14+'05'!$X18</f>
        <v>33.790000000000006</v>
      </c>
      <c r="Z14" s="149">
        <f>Y14+'06'!$X18</f>
        <v>38.870000000000005</v>
      </c>
      <c r="AA14" s="149">
        <f>Z14+'07'!$X18</f>
        <v>45.540000000000006</v>
      </c>
      <c r="AB14" s="149">
        <f>AA14+'08'!$X18</f>
        <v>55.040000000000006</v>
      </c>
      <c r="AC14" s="149">
        <f>AB14+'09'!$X18</f>
        <v>65.890000000000015</v>
      </c>
      <c r="AD14" s="149">
        <f>AC14+'10'!$X18</f>
        <v>69.890000000000015</v>
      </c>
      <c r="AE14" s="149">
        <f>AD14+'11'!$X18</f>
        <v>69.890000000000015</v>
      </c>
      <c r="AF14" s="149">
        <f>AE14+'12'!$X18</f>
        <v>69.890000000000015</v>
      </c>
      <c r="AG14" s="149">
        <f>AF14+'13'!$X18</f>
        <v>69.890000000000015</v>
      </c>
      <c r="AH14" s="149">
        <f>AG14+'14'!$X18</f>
        <v>69.890000000000015</v>
      </c>
      <c r="AI14" s="149">
        <f>AH14+'15'!$X18</f>
        <v>69.890000000000015</v>
      </c>
      <c r="AJ14" s="149">
        <f>AI14+'16'!$X18</f>
        <v>69.890000000000015</v>
      </c>
      <c r="AK14" s="149">
        <f>AJ14+'17'!$X18</f>
        <v>69.890000000000015</v>
      </c>
      <c r="AL14" s="149">
        <f>AK14+'18'!$X18</f>
        <v>69.890000000000015</v>
      </c>
      <c r="AM14" s="149">
        <f>AL14+'19'!$X18</f>
        <v>69.890000000000015</v>
      </c>
      <c r="AN14" s="149">
        <f>AM14+'20'!$X18</f>
        <v>69.890000000000015</v>
      </c>
      <c r="AO14" s="149">
        <f>AN14+'21'!$X18</f>
        <v>69.890000000000015</v>
      </c>
      <c r="AP14" s="149">
        <f>AO14+'22'!$X18</f>
        <v>69.890000000000015</v>
      </c>
      <c r="AQ14" s="149">
        <f>AP14+'23'!$X18</f>
        <v>69.890000000000015</v>
      </c>
      <c r="AR14" s="149">
        <f>AQ14+'24'!$X18</f>
        <v>69.890000000000015</v>
      </c>
      <c r="AS14" s="149">
        <f>AR14+'25'!$X18</f>
        <v>69.890000000000015</v>
      </c>
      <c r="AT14" s="149">
        <f>AS14+'26'!$X18</f>
        <v>69.890000000000015</v>
      </c>
      <c r="AU14" s="149">
        <f>AT14+'27'!$X18</f>
        <v>69.890000000000015</v>
      </c>
      <c r="AV14" s="149">
        <f>AU14+'28'!$X18</f>
        <v>69.890000000000015</v>
      </c>
      <c r="AW14" s="149">
        <f>AV14+'29'!$X18</f>
        <v>69.890000000000015</v>
      </c>
      <c r="AX14" s="149">
        <f>AW14+'30'!$X18</f>
        <v>69.890000000000015</v>
      </c>
    </row>
    <row r="15" spans="2:50">
      <c r="B15" s="96" t="s">
        <v>82</v>
      </c>
      <c r="C15" s="98">
        <f>IF('09'!$E$11&gt;0,IF('09'!E$40&gt;0,C14+'09'!E$40,C14),"")</f>
        <v>62.560000000000009</v>
      </c>
      <c r="D15" s="98">
        <f>IF('09'!$E$11&gt;0,IF('09'!F$40&gt;0,D14+'09'!F$40,D14),"")</f>
        <v>58.169999999999995</v>
      </c>
      <c r="E15" s="98">
        <f>IF('09'!$E$11&gt;0,IF('09'!G$40&gt;0,E14+'09'!G$40,E14),"")</f>
        <v>61.109999999999992</v>
      </c>
      <c r="F15" s="98">
        <f>IF('09'!$E$11&gt;0,IF('09'!H$40&gt;0,F14+'09'!H$40,F14),"")</f>
        <v>60.06</v>
      </c>
      <c r="G15" s="98">
        <f>IF('09'!$E$11&gt;0,IF('09'!I$40&gt;0,G14+'09'!I$40,G14),"")</f>
        <v>58.88000000000001</v>
      </c>
      <c r="H15" s="98">
        <f>IF('09'!$E$11&gt;0,IF('09'!J$40&gt;0,H14+'09'!J$40,H14),"")</f>
        <v>63.04</v>
      </c>
      <c r="I15" s="98">
        <f>IF('09'!$E$11&gt;0,IF('09'!K$40&gt;0,I14+'09'!K$40,I14),"")</f>
        <v>47.989999999999995</v>
      </c>
      <c r="J15" s="98">
        <f>IF('09'!$E$11&gt;0,IF('09'!L$40&gt;0,J14+'09'!L$40,J14),"")</f>
        <v>65.890000000000015</v>
      </c>
      <c r="K15" s="98">
        <f>IF('09'!$E$11&gt;0,IF('09'!M$40&gt;0,K14+'09'!M$40,K14),"")</f>
        <v>62.86</v>
      </c>
      <c r="L15" s="98">
        <f>IF('09'!$E$11&gt;0,IF('09'!N$40&gt;0,L14+'09'!N$40,L14),"")</f>
        <v>66.239999999999995</v>
      </c>
      <c r="M15" s="98">
        <f>IF('09'!$E$11&gt;0,IF('09'!O$40&gt;0,M14+'09'!O$40,M14),"")</f>
        <v>74.160000000000011</v>
      </c>
      <c r="N15" s="98">
        <f>IF('09'!$E$11&gt;0,IF('09'!P$40&gt;0,N14+'09'!P$40,N14),"")</f>
        <v>58.64</v>
      </c>
      <c r="P15" s="104">
        <f t="shared" si="0"/>
        <v>739.6</v>
      </c>
      <c r="Q15" s="102">
        <f t="shared" si="1"/>
        <v>61.633333333333333</v>
      </c>
      <c r="T15" s="5" t="s">
        <v>29</v>
      </c>
      <c r="U15" s="149">
        <f>'01'!X19</f>
        <v>4.9000000000000004</v>
      </c>
      <c r="V15" s="149">
        <f>U15+'02'!$X19</f>
        <v>9.8500000000000014</v>
      </c>
      <c r="W15" s="149">
        <f>V15+'03'!$X19</f>
        <v>12.670000000000002</v>
      </c>
      <c r="X15" s="149">
        <f>W15+'04'!$X19</f>
        <v>21.12</v>
      </c>
      <c r="Y15" s="149">
        <f>X15+'05'!$X19</f>
        <v>32.42</v>
      </c>
      <c r="Z15" s="149">
        <f>Y15+'06'!$X19</f>
        <v>37.92</v>
      </c>
      <c r="AA15" s="149">
        <f>Z15+'07'!$X19</f>
        <v>47.31</v>
      </c>
      <c r="AB15" s="149">
        <f>AA15+'08'!$X19</f>
        <v>55.71</v>
      </c>
      <c r="AC15" s="149">
        <f>AB15+'09'!$X19</f>
        <v>62.86</v>
      </c>
      <c r="AD15" s="149">
        <f>AC15+'10'!$X19</f>
        <v>62.86</v>
      </c>
      <c r="AE15" s="149">
        <f>AD15+'11'!$X19</f>
        <v>62.86</v>
      </c>
      <c r="AF15" s="149">
        <f>AE15+'12'!$X19</f>
        <v>62.86</v>
      </c>
      <c r="AG15" s="149">
        <f>AF15+'13'!$X19</f>
        <v>62.86</v>
      </c>
      <c r="AH15" s="149">
        <f>AG15+'14'!$X19</f>
        <v>62.86</v>
      </c>
      <c r="AI15" s="149">
        <f>AH15+'15'!$X19</f>
        <v>62.86</v>
      </c>
      <c r="AJ15" s="149">
        <f>AI15+'16'!$X19</f>
        <v>62.86</v>
      </c>
      <c r="AK15" s="149">
        <f>AJ15+'17'!$X19</f>
        <v>62.86</v>
      </c>
      <c r="AL15" s="149">
        <f>AK15+'18'!$X19</f>
        <v>62.86</v>
      </c>
      <c r="AM15" s="149">
        <f>AL15+'19'!$X19</f>
        <v>62.86</v>
      </c>
      <c r="AN15" s="149">
        <f>AM15+'20'!$X19</f>
        <v>62.86</v>
      </c>
      <c r="AO15" s="149">
        <f>AN15+'21'!$X19</f>
        <v>62.86</v>
      </c>
      <c r="AP15" s="149">
        <f>AO15+'22'!$X19</f>
        <v>62.86</v>
      </c>
      <c r="AQ15" s="149">
        <f>AP15+'23'!$X19</f>
        <v>62.86</v>
      </c>
      <c r="AR15" s="149">
        <f>AQ15+'24'!$X19</f>
        <v>62.86</v>
      </c>
      <c r="AS15" s="149">
        <f>AR15+'25'!$X19</f>
        <v>62.86</v>
      </c>
      <c r="AT15" s="149">
        <f>AS15+'26'!$X19</f>
        <v>62.86</v>
      </c>
      <c r="AU15" s="149">
        <f>AT15+'27'!$X19</f>
        <v>62.86</v>
      </c>
      <c r="AV15" s="149">
        <f>AU15+'28'!$X19</f>
        <v>62.86</v>
      </c>
      <c r="AW15" s="149">
        <f>AV15+'29'!$X19</f>
        <v>62.86</v>
      </c>
      <c r="AX15" s="149">
        <f>AW15+'30'!$X19</f>
        <v>62.86</v>
      </c>
    </row>
    <row r="16" spans="2:50">
      <c r="B16" s="96" t="s">
        <v>63</v>
      </c>
      <c r="C16" s="98">
        <f>IF('10'!$E$11&gt;0,IF('10'!E$40&gt;0,C15+'10'!E$40,C15),"")</f>
        <v>62.560000000000009</v>
      </c>
      <c r="D16" s="98">
        <f>IF('10'!$E$11&gt;0,IF('10'!F$40&gt;0,D15+'10'!F$40,D15),"")</f>
        <v>62.169999999999995</v>
      </c>
      <c r="E16" s="98">
        <f>IF('10'!$E$11&gt;0,IF('10'!G$40&gt;0,E15+'10'!G$40,E15),"")</f>
        <v>61.109999999999992</v>
      </c>
      <c r="F16" s="98">
        <f>IF('10'!$E$11&gt;0,IF('10'!H$40&gt;0,F15+'10'!H$40,F15),"")</f>
        <v>60.06</v>
      </c>
      <c r="G16" s="98">
        <f>IF('10'!$E$11&gt;0,IF('10'!I$40&gt;0,G15+'10'!I$40,G15),"")</f>
        <v>58.88000000000001</v>
      </c>
      <c r="H16" s="98">
        <f>IF('10'!$E$11&gt;0,IF('10'!J$40&gt;0,H15+'10'!J$40,H15),"")</f>
        <v>63.04</v>
      </c>
      <c r="I16" s="98">
        <f>IF('10'!$E$11&gt;0,IF('10'!K$40&gt;0,I15+'10'!K$40,I15),"")</f>
        <v>47.989999999999995</v>
      </c>
      <c r="J16" s="98">
        <f>IF('10'!$E$11&gt;0,IF('10'!L$40&gt;0,J15+'10'!L$40,J15),"")</f>
        <v>69.890000000000015</v>
      </c>
      <c r="K16" s="98">
        <f>IF('10'!$E$11&gt;0,IF('10'!M$40&gt;0,K15+'10'!M$40,K15),"")</f>
        <v>62.86</v>
      </c>
      <c r="L16" s="98">
        <f>IF('10'!$E$11&gt;0,IF('10'!N$40&gt;0,L15+'10'!N$40,L15),"")</f>
        <v>66.239999999999995</v>
      </c>
      <c r="M16" s="98">
        <f>IF('10'!$E$11&gt;0,IF('10'!O$40&gt;0,M15+'10'!O$40,M15),"")</f>
        <v>74.160000000000011</v>
      </c>
      <c r="N16" s="98">
        <f>IF('10'!$E$11&gt;0,IF('10'!P$40&gt;0,N15+'10'!P$40,N15),"")</f>
        <v>62.64</v>
      </c>
      <c r="P16" s="104">
        <f t="shared" si="0"/>
        <v>751.6</v>
      </c>
      <c r="Q16" s="102">
        <f t="shared" si="1"/>
        <v>62.633333333333333</v>
      </c>
      <c r="T16" s="5" t="s">
        <v>31</v>
      </c>
      <c r="U16" s="149">
        <f>'01'!X20</f>
        <v>3.9000000000000004</v>
      </c>
      <c r="V16" s="149">
        <f>U16+'02'!$X20</f>
        <v>14.870000000000001</v>
      </c>
      <c r="W16" s="149">
        <f>V16+'03'!$X20</f>
        <v>14.870000000000001</v>
      </c>
      <c r="X16" s="149">
        <f>W16+'04'!$X20</f>
        <v>20.170000000000002</v>
      </c>
      <c r="Y16" s="149">
        <f>X16+'05'!$X20</f>
        <v>24.970000000000002</v>
      </c>
      <c r="Z16" s="149">
        <f>Y16+'06'!$X20</f>
        <v>36.85</v>
      </c>
      <c r="AA16" s="149">
        <f>Z16+'07'!$X20</f>
        <v>47.54</v>
      </c>
      <c r="AB16" s="149">
        <f>AA16+'08'!$X20</f>
        <v>61.089999999999996</v>
      </c>
      <c r="AC16" s="149">
        <f>AB16+'09'!$X20</f>
        <v>66.239999999999995</v>
      </c>
      <c r="AD16" s="149">
        <f>AC16+'10'!$X20</f>
        <v>66.239999999999995</v>
      </c>
      <c r="AE16" s="149">
        <f>AD16+'11'!$X20</f>
        <v>66.239999999999995</v>
      </c>
      <c r="AF16" s="149">
        <f>AE16+'12'!$X20</f>
        <v>66.239999999999995</v>
      </c>
      <c r="AG16" s="149">
        <f>AF16+'13'!$X20</f>
        <v>66.239999999999995</v>
      </c>
      <c r="AH16" s="149">
        <f>AG16+'14'!$X20</f>
        <v>66.239999999999995</v>
      </c>
      <c r="AI16" s="149">
        <f>AH16+'15'!$X20</f>
        <v>66.239999999999995</v>
      </c>
      <c r="AJ16" s="149">
        <f>AI16+'16'!$X20</f>
        <v>66.239999999999995</v>
      </c>
      <c r="AK16" s="149">
        <f>AJ16+'17'!$X20</f>
        <v>66.239999999999995</v>
      </c>
      <c r="AL16" s="149">
        <f>AK16+'18'!$X20</f>
        <v>66.239999999999995</v>
      </c>
      <c r="AM16" s="149">
        <f>AL16+'19'!$X20</f>
        <v>66.239999999999995</v>
      </c>
      <c r="AN16" s="149">
        <f>AM16+'20'!$X20</f>
        <v>66.239999999999995</v>
      </c>
      <c r="AO16" s="149">
        <f>AN16+'21'!$X20</f>
        <v>66.239999999999995</v>
      </c>
      <c r="AP16" s="149">
        <f>AO16+'22'!$X20</f>
        <v>66.239999999999995</v>
      </c>
      <c r="AQ16" s="149">
        <f>AP16+'23'!$X20</f>
        <v>66.239999999999995</v>
      </c>
      <c r="AR16" s="149">
        <f>AQ16+'24'!$X20</f>
        <v>66.239999999999995</v>
      </c>
      <c r="AS16" s="149">
        <f>AR16+'25'!$X20</f>
        <v>66.239999999999995</v>
      </c>
      <c r="AT16" s="149">
        <f>AS16+'26'!$X20</f>
        <v>66.239999999999995</v>
      </c>
      <c r="AU16" s="149">
        <f>AT16+'27'!$X20</f>
        <v>66.239999999999995</v>
      </c>
      <c r="AV16" s="149">
        <f>AU16+'28'!$X20</f>
        <v>66.239999999999995</v>
      </c>
      <c r="AW16" s="149">
        <f>AV16+'29'!$X20</f>
        <v>66.239999999999995</v>
      </c>
      <c r="AX16" s="149">
        <f>AW16+'30'!$X20</f>
        <v>66.239999999999995</v>
      </c>
    </row>
    <row r="17" spans="2:50">
      <c r="B17" s="96" t="s">
        <v>64</v>
      </c>
      <c r="C17" s="98" t="str">
        <f>IF('11'!$E$11&gt;0,IF('11'!E$40&gt;0,C16+'11'!E$40,C16),"")</f>
        <v/>
      </c>
      <c r="D17" s="98" t="str">
        <f>IF('11'!$E$11&gt;0,IF('11'!F$40&gt;0,D16+'11'!F$40,D16),"")</f>
        <v/>
      </c>
      <c r="E17" s="98" t="str">
        <f>IF('11'!$E$11&gt;0,IF('11'!G$40&gt;0,E16+'11'!G$40,E16),"")</f>
        <v/>
      </c>
      <c r="F17" s="98" t="str">
        <f>IF('11'!$E$11&gt;0,IF('11'!H$40&gt;0,F16+'11'!H$40,F16),"")</f>
        <v/>
      </c>
      <c r="G17" s="98" t="str">
        <f>IF('11'!$E$11&gt;0,IF('11'!I$40&gt;0,G16+'11'!I$40,G16),"")</f>
        <v/>
      </c>
      <c r="H17" s="98" t="str">
        <f>IF('11'!$E$11&gt;0,IF('11'!J$40&gt;0,H16+'11'!J$40,H16),"")</f>
        <v/>
      </c>
      <c r="I17" s="98" t="str">
        <f>IF('11'!$E$11&gt;0,IF('11'!K$40&gt;0,I16+'11'!K$40,I16),"")</f>
        <v/>
      </c>
      <c r="J17" s="98" t="str">
        <f>IF('11'!$E$11&gt;0,IF('11'!L$40&gt;0,J16+'11'!L$40,J16),"")</f>
        <v/>
      </c>
      <c r="K17" s="98" t="str">
        <f>IF('11'!$E$11&gt;0,IF('11'!M$40&gt;0,K16+'11'!M$40,K16),"")</f>
        <v/>
      </c>
      <c r="L17" s="98" t="str">
        <f>IF('11'!$E$11&gt;0,IF('11'!N$40&gt;0,L16+'11'!N$40,L16),"")</f>
        <v/>
      </c>
      <c r="M17" s="98" t="str">
        <f>IF('11'!$E$11&gt;0,IF('11'!O$40&gt;0,M16+'11'!O$40,M16),"")</f>
        <v/>
      </c>
      <c r="N17" s="98" t="str">
        <f>IF('11'!$E$11&gt;0,IF('11'!P$40&gt;0,N16+'11'!P$40,N16),"")</f>
        <v/>
      </c>
      <c r="P17" s="104" t="str">
        <f t="shared" si="0"/>
        <v/>
      </c>
      <c r="Q17" s="102" t="str">
        <f t="shared" si="1"/>
        <v/>
      </c>
      <c r="T17" s="5" t="s">
        <v>28</v>
      </c>
      <c r="U17" s="149">
        <f>'01'!X21</f>
        <v>6.4499999999999993</v>
      </c>
      <c r="V17" s="149">
        <f>U17+'02'!$X21</f>
        <v>15.95</v>
      </c>
      <c r="W17" s="149">
        <f>V17+'03'!$X21</f>
        <v>18.77</v>
      </c>
      <c r="X17" s="149">
        <f>W17+'04'!$X21</f>
        <v>28.12</v>
      </c>
      <c r="Y17" s="149">
        <f>X17+'05'!$X21</f>
        <v>32.620000000000005</v>
      </c>
      <c r="Z17" s="149">
        <f>Y17+'06'!$X21</f>
        <v>37.620000000000005</v>
      </c>
      <c r="AA17" s="149">
        <f>Z17+'07'!$X21</f>
        <v>50.710000000000008</v>
      </c>
      <c r="AB17" s="149">
        <f>AA17+'08'!$X21</f>
        <v>62.260000000000005</v>
      </c>
      <c r="AC17" s="149">
        <f>AB17+'09'!$X21</f>
        <v>74.160000000000011</v>
      </c>
      <c r="AD17" s="149">
        <f>AC17+'10'!$X21</f>
        <v>74.160000000000011</v>
      </c>
      <c r="AE17" s="149">
        <f>AD17+'11'!$X21</f>
        <v>74.160000000000011</v>
      </c>
      <c r="AF17" s="149">
        <f>AE17+'12'!$X21</f>
        <v>74.160000000000011</v>
      </c>
      <c r="AG17" s="149">
        <f>AF17+'13'!$X21</f>
        <v>74.160000000000011</v>
      </c>
      <c r="AH17" s="149">
        <f>AG17+'14'!$X21</f>
        <v>74.160000000000011</v>
      </c>
      <c r="AI17" s="149">
        <f>AH17+'15'!$X21</f>
        <v>74.160000000000011</v>
      </c>
      <c r="AJ17" s="149">
        <f>AI17+'16'!$X21</f>
        <v>74.160000000000011</v>
      </c>
      <c r="AK17" s="149">
        <f>AJ17+'17'!$X21</f>
        <v>74.160000000000011</v>
      </c>
      <c r="AL17" s="149">
        <f>AK17+'18'!$X21</f>
        <v>74.160000000000011</v>
      </c>
      <c r="AM17" s="149">
        <f>AL17+'19'!$X21</f>
        <v>74.160000000000011</v>
      </c>
      <c r="AN17" s="149">
        <f>AM17+'20'!$X21</f>
        <v>74.160000000000011</v>
      </c>
      <c r="AO17" s="149">
        <f>AN17+'21'!$X21</f>
        <v>74.160000000000011</v>
      </c>
      <c r="AP17" s="149">
        <f>AO17+'22'!$X21</f>
        <v>74.160000000000011</v>
      </c>
      <c r="AQ17" s="149">
        <f>AP17+'23'!$X21</f>
        <v>74.160000000000011</v>
      </c>
      <c r="AR17" s="149">
        <f>AQ17+'24'!$X21</f>
        <v>74.160000000000011</v>
      </c>
      <c r="AS17" s="149">
        <f>AR17+'25'!$X21</f>
        <v>74.160000000000011</v>
      </c>
      <c r="AT17" s="149">
        <f>AS17+'26'!$X21</f>
        <v>74.160000000000011</v>
      </c>
      <c r="AU17" s="149">
        <f>AT17+'27'!$X21</f>
        <v>74.160000000000011</v>
      </c>
      <c r="AV17" s="149">
        <f>AU17+'28'!$X21</f>
        <v>74.160000000000011</v>
      </c>
      <c r="AW17" s="149">
        <f>AV17+'29'!$X21</f>
        <v>74.160000000000011</v>
      </c>
      <c r="AX17" s="149">
        <f>AW17+'30'!$X21</f>
        <v>74.160000000000011</v>
      </c>
    </row>
    <row r="18" spans="2:50">
      <c r="B18" s="96" t="s">
        <v>65</v>
      </c>
      <c r="C18" s="98" t="str">
        <f>IF('12'!$E$11&gt;0,IF('12'!E$40&gt;0,C17+'12'!E$40,C17),"")</f>
        <v/>
      </c>
      <c r="D18" s="98" t="str">
        <f>IF('12'!$E$11&gt;0,IF('12'!F$40&gt;0,D17+'12'!F$40,D17),"")</f>
        <v/>
      </c>
      <c r="E18" s="98" t="str">
        <f>IF('12'!$E$11&gt;0,IF('12'!G$40&gt;0,E17+'12'!G$40,E17),"")</f>
        <v/>
      </c>
      <c r="F18" s="98" t="str">
        <f>IF('12'!$E$11&gt;0,IF('12'!H$40&gt;0,F17+'12'!H$40,F17),"")</f>
        <v/>
      </c>
      <c r="G18" s="98" t="str">
        <f>IF('12'!$E$11&gt;0,IF('12'!I$40&gt;0,G17+'12'!I$40,G17),"")</f>
        <v/>
      </c>
      <c r="H18" s="98" t="str">
        <f>IF('12'!$E$11&gt;0,IF('12'!J$40&gt;0,H17+'12'!J$40,H17),"")</f>
        <v/>
      </c>
      <c r="I18" s="98" t="str">
        <f>IF('12'!$E$11&gt;0,IF('12'!K$40&gt;0,I17+'12'!K$40,I17),"")</f>
        <v/>
      </c>
      <c r="J18" s="98" t="str">
        <f>IF('12'!$E$11&gt;0,IF('12'!L$40&gt;0,J17+'12'!L$40,J17),"")</f>
        <v/>
      </c>
      <c r="K18" s="98" t="str">
        <f>IF('12'!$E$11&gt;0,IF('12'!M$40&gt;0,K17+'12'!M$40,K17),"")</f>
        <v/>
      </c>
      <c r="L18" s="98" t="str">
        <f>IF('12'!$E$11&gt;0,IF('12'!N$40&gt;0,L17+'12'!N$40,L17),"")</f>
        <v/>
      </c>
      <c r="M18" s="98" t="str">
        <f>IF('12'!$E$11&gt;0,IF('12'!O$40&gt;0,M17+'12'!O$40,M17),"")</f>
        <v/>
      </c>
      <c r="N18" s="98" t="str">
        <f>IF('12'!$E$11&gt;0,IF('12'!P$40&gt;0,N17+'12'!P$40,N17),"")</f>
        <v/>
      </c>
      <c r="P18" s="104" t="str">
        <f t="shared" si="0"/>
        <v/>
      </c>
      <c r="Q18" s="102" t="str">
        <f t="shared" si="1"/>
        <v/>
      </c>
      <c r="T18" s="5" t="s">
        <v>99</v>
      </c>
      <c r="U18" s="149">
        <f>'01'!X22</f>
        <v>3.9000000000000004</v>
      </c>
      <c r="V18" s="149">
        <f>U18+'02'!$X22</f>
        <v>9.9499999999999993</v>
      </c>
      <c r="W18" s="149">
        <f>V18+'03'!$X22</f>
        <v>11.17</v>
      </c>
      <c r="X18" s="149">
        <f>W18+'04'!$X22</f>
        <v>19.920000000000002</v>
      </c>
      <c r="Y18" s="149">
        <f>X18+'05'!$X22</f>
        <v>29.82</v>
      </c>
      <c r="Z18" s="149">
        <f>Y18+'06'!$X22</f>
        <v>36.15</v>
      </c>
      <c r="AA18" s="149">
        <f>Z18+'07'!$X22</f>
        <v>42.94</v>
      </c>
      <c r="AB18" s="149">
        <f>AA18+'08'!$X22</f>
        <v>46.14</v>
      </c>
      <c r="AC18" s="149">
        <f>AB18+'09'!$X22</f>
        <v>58.64</v>
      </c>
      <c r="AD18" s="149">
        <f>AC18+'10'!$X22</f>
        <v>62.64</v>
      </c>
      <c r="AE18" s="149">
        <f>AD18+'11'!$X22</f>
        <v>62.64</v>
      </c>
      <c r="AF18" s="149">
        <f>AE18+'12'!$X22</f>
        <v>62.64</v>
      </c>
      <c r="AG18" s="149">
        <f>AF18+'13'!$X22</f>
        <v>62.64</v>
      </c>
      <c r="AH18" s="149">
        <f>AG18+'14'!$X22</f>
        <v>62.64</v>
      </c>
      <c r="AI18" s="149">
        <f>AH18+'15'!$X22</f>
        <v>62.64</v>
      </c>
      <c r="AJ18" s="149">
        <f>AI18+'16'!$X22</f>
        <v>62.64</v>
      </c>
      <c r="AK18" s="149">
        <f>AJ18+'17'!$X22</f>
        <v>62.64</v>
      </c>
      <c r="AL18" s="149">
        <f>AK18+'18'!$X22</f>
        <v>62.64</v>
      </c>
      <c r="AM18" s="149">
        <f>AL18+'19'!$X22</f>
        <v>62.64</v>
      </c>
      <c r="AN18" s="149">
        <f>AM18+'20'!$X22</f>
        <v>62.64</v>
      </c>
      <c r="AO18" s="149">
        <f>AN18+'21'!$X22</f>
        <v>62.64</v>
      </c>
      <c r="AP18" s="149">
        <f>AO18+'22'!$X22</f>
        <v>62.64</v>
      </c>
      <c r="AQ18" s="149">
        <f>AP18+'23'!$X22</f>
        <v>62.64</v>
      </c>
      <c r="AR18" s="149">
        <f>AQ18+'24'!$X22</f>
        <v>62.64</v>
      </c>
      <c r="AS18" s="149">
        <f>AR18+'25'!$X22</f>
        <v>62.64</v>
      </c>
      <c r="AT18" s="149">
        <f>AS18+'26'!$X22</f>
        <v>62.64</v>
      </c>
      <c r="AU18" s="149">
        <f>AT18+'27'!$X22</f>
        <v>62.64</v>
      </c>
      <c r="AV18" s="149">
        <f>AU18+'28'!$X22</f>
        <v>62.64</v>
      </c>
      <c r="AW18" s="149">
        <f>AV18+'29'!$X22</f>
        <v>62.64</v>
      </c>
      <c r="AX18" s="149">
        <f>AW18+'30'!$X22</f>
        <v>62.64</v>
      </c>
    </row>
    <row r="19" spans="2:50">
      <c r="B19" s="96" t="s">
        <v>66</v>
      </c>
      <c r="C19" s="98" t="str">
        <f>IF('13'!$E$11&gt;0,IF('13'!E$40&gt;0,C18+'13'!E$40,C18),"")</f>
        <v/>
      </c>
      <c r="D19" s="98" t="str">
        <f>IF('13'!$E$11&gt;0,IF('13'!F$40&gt;0,D18+'13'!F$40,D18),"")</f>
        <v/>
      </c>
      <c r="E19" s="98" t="str">
        <f>IF('13'!$E$11&gt;0,IF('13'!G$40&gt;0,E18+'13'!G$40,E18),"")</f>
        <v/>
      </c>
      <c r="F19" s="98" t="str">
        <f>IF('13'!$E$11&gt;0,IF('13'!H$40&gt;0,F18+'13'!H$40,F18),"")</f>
        <v/>
      </c>
      <c r="G19" s="98" t="str">
        <f>IF('13'!$E$11&gt;0,IF('13'!I$40&gt;0,G18+'13'!I$40,G18),"")</f>
        <v/>
      </c>
      <c r="H19" s="98" t="str">
        <f>IF('13'!$E$11&gt;0,IF('13'!J$40&gt;0,H18+'13'!J$40,H18),"")</f>
        <v/>
      </c>
      <c r="I19" s="98" t="str">
        <f>IF('13'!$E$11&gt;0,IF('13'!K$40&gt;0,I18+'13'!K$40,I18),"")</f>
        <v/>
      </c>
      <c r="J19" s="98" t="str">
        <f>IF('13'!$E$11&gt;0,IF('13'!L$40&gt;0,J18+'13'!L$40,J18),"")</f>
        <v/>
      </c>
      <c r="K19" s="98" t="str">
        <f>IF('13'!$E$11&gt;0,IF('13'!M$40&gt;0,K18+'13'!M$40,K18),"")</f>
        <v/>
      </c>
      <c r="L19" s="98" t="str">
        <f>IF('13'!$E$11&gt;0,IF('13'!N$40&gt;0,L18+'13'!N$40,L18),"")</f>
        <v/>
      </c>
      <c r="M19" s="98" t="str">
        <f>IF('13'!$E$11&gt;0,IF('13'!O$40&gt;0,M18+'13'!O$40,M18),"")</f>
        <v/>
      </c>
      <c r="N19" s="98" t="str">
        <f>IF('13'!$E$11&gt;0,IF('13'!P$40&gt;0,N18+'13'!P$40,N18),"")</f>
        <v/>
      </c>
      <c r="P19" s="104" t="str">
        <f t="shared" si="0"/>
        <v/>
      </c>
      <c r="Q19" s="102" t="str">
        <f t="shared" si="1"/>
        <v/>
      </c>
      <c r="AF19" s="149"/>
    </row>
    <row r="20" spans="2:50">
      <c r="B20" s="96" t="s">
        <v>67</v>
      </c>
      <c r="C20" s="98" t="str">
        <f>IF('14'!$E$11&gt;0,IF('14'!E$40&gt;0,C19+'14'!E$40,""),"")</f>
        <v/>
      </c>
      <c r="D20" s="98" t="str">
        <f>IF('14'!$E$11&gt;0,IF('14'!F$40&gt;0,D19+'14'!F$40,""),"")</f>
        <v/>
      </c>
      <c r="E20" s="98" t="str">
        <f>IF('14'!$E$11&gt;0,IF('14'!G$40&gt;0,E19+'14'!G$40,""),"")</f>
        <v/>
      </c>
      <c r="F20" s="98" t="str">
        <f>IF('14'!$E$11&gt;0,IF('14'!H$40&gt;0,F19+'14'!H$40,""),"")</f>
        <v/>
      </c>
      <c r="G20" s="98" t="str">
        <f>IF('14'!$E$11&gt;0,IF('14'!I$40&gt;0,G19+'14'!I$40,""),"")</f>
        <v/>
      </c>
      <c r="H20" s="98" t="str">
        <f>IF('14'!$E$11&gt;0,IF('14'!J$40&gt;0,H19+'14'!J$40,""),"")</f>
        <v/>
      </c>
      <c r="I20" s="98" t="str">
        <f>IF('14'!$E$11&gt;0,IF('14'!K$40&gt;0,I19+'14'!K$40,""),"")</f>
        <v/>
      </c>
      <c r="J20" s="98" t="str">
        <f>IF('14'!$E$11&gt;0,IF('14'!L$40&gt;0,J19+'14'!L$40,""),"")</f>
        <v/>
      </c>
      <c r="K20" s="98" t="str">
        <f>IF('14'!$E$11&gt;0,IF('14'!M$40&gt;0,K19+'14'!M$40,""),"")</f>
        <v/>
      </c>
      <c r="L20" s="98" t="str">
        <f>IF('14'!$E$11&gt;0,IF('14'!N$40&gt;0,L19+'14'!N$40,""),"")</f>
        <v/>
      </c>
      <c r="M20" s="98" t="str">
        <f>IF('14'!$E$11&gt;0,IF('14'!O$40&gt;0,M19+'14'!O$40,""),"")</f>
        <v/>
      </c>
      <c r="N20" s="98" t="str">
        <f>IF('14'!$E$11&gt;0,IF('14'!P$40&gt;0,N19+'14'!P$40,""),"")</f>
        <v/>
      </c>
      <c r="P20" s="104" t="str">
        <f t="shared" si="0"/>
        <v/>
      </c>
      <c r="Q20" s="102" t="str">
        <f t="shared" si="1"/>
        <v/>
      </c>
    </row>
    <row r="21" spans="2:50">
      <c r="B21" s="96" t="s">
        <v>68</v>
      </c>
      <c r="C21" s="98" t="str">
        <f>IF('15'!$E$11&gt;0,IF('15'!E$40&gt;0,C20+'15'!E$40,""),"")</f>
        <v/>
      </c>
      <c r="D21" s="98" t="str">
        <f>IF('15'!$E$11&gt;0,IF('15'!F$40&gt;0,D20+'15'!F$40,""),"")</f>
        <v/>
      </c>
      <c r="E21" s="98" t="str">
        <f>IF('15'!$E$11&gt;0,IF('15'!G$40&gt;0,E20+'15'!G$40,""),"")</f>
        <v/>
      </c>
      <c r="F21" s="98" t="str">
        <f>IF('15'!$E$11&gt;0,IF('15'!H$40&gt;0,F20+'15'!H$40,""),"")</f>
        <v/>
      </c>
      <c r="G21" s="98" t="str">
        <f>IF('15'!$E$11&gt;0,IF('15'!I$40&gt;0,G20+'15'!I$40,""),"")</f>
        <v/>
      </c>
      <c r="H21" s="98" t="str">
        <f>IF('15'!$E$11&gt;0,IF('15'!J$40&gt;0,H20+'15'!J$40,""),"")</f>
        <v/>
      </c>
      <c r="I21" s="98" t="str">
        <f>IF('15'!$E$11&gt;0,IF('15'!K$40&gt;0,I20+'15'!K$40,""),"")</f>
        <v/>
      </c>
      <c r="J21" s="98" t="str">
        <f>IF('15'!$E$11&gt;0,IF('15'!L$40&gt;0,J20+'15'!L$40,""),"")</f>
        <v/>
      </c>
      <c r="K21" s="98" t="str">
        <f>IF('15'!$E$11&gt;0,IF('15'!M$40&gt;0,K20+'15'!M$40,""),"")</f>
        <v/>
      </c>
      <c r="L21" s="98" t="str">
        <f>IF('15'!$E$11&gt;0,IF('15'!N$40&gt;0,L20+'15'!N$40,""),"")</f>
        <v/>
      </c>
      <c r="M21" s="98" t="str">
        <f>IF('15'!$E$11&gt;0,IF('15'!O$40&gt;0,M20+'15'!O$40,""),"")</f>
        <v/>
      </c>
      <c r="N21" s="98" t="str">
        <f>IF('15'!$E$11&gt;0,IF('15'!P$40&gt;0,N20+'15'!P$40,""),"")</f>
        <v/>
      </c>
      <c r="P21" s="104" t="str">
        <f t="shared" si="0"/>
        <v/>
      </c>
      <c r="Q21" s="102" t="str">
        <f t="shared" si="1"/>
        <v/>
      </c>
    </row>
    <row r="22" spans="2:50">
      <c r="B22" s="96" t="s">
        <v>69</v>
      </c>
      <c r="C22" s="98" t="str">
        <f>IF('16'!$E$11&gt;0,IF('16'!E$40&gt;0,C21+'16'!E$40,""),"")</f>
        <v/>
      </c>
      <c r="D22" s="98" t="str">
        <f>IF('16'!$E$11&gt;0,IF('16'!F$40&gt;0,D21+'16'!F$40,""),"")</f>
        <v/>
      </c>
      <c r="E22" s="98" t="str">
        <f>IF('16'!$E$11&gt;0,IF('16'!G$40&gt;0,E21+'16'!G$40,""),"")</f>
        <v/>
      </c>
      <c r="F22" s="98" t="str">
        <f>IF('16'!$E$11&gt;0,IF('16'!H$40&gt;0,F21+'16'!H$40,""),"")</f>
        <v/>
      </c>
      <c r="G22" s="98" t="str">
        <f>IF('16'!$E$11&gt;0,IF('16'!I$40&gt;0,G21+'16'!I$40,""),"")</f>
        <v/>
      </c>
      <c r="H22" s="98" t="str">
        <f>IF('16'!$E$11&gt;0,IF('16'!J$40&gt;0,H21+'16'!J$40,""),"")</f>
        <v/>
      </c>
      <c r="I22" s="98" t="str">
        <f>IF('16'!$E$11&gt;0,IF('16'!K$40&gt;0,I21+'16'!K$40,""),"")</f>
        <v/>
      </c>
      <c r="J22" s="98" t="str">
        <f>IF('16'!$E$11&gt;0,IF('16'!L$40&gt;0,J21+'16'!L$40,""),"")</f>
        <v/>
      </c>
      <c r="K22" s="98" t="str">
        <f>IF('16'!$E$11&gt;0,IF('16'!M$40&gt;0,K21+'16'!M$40,""),"")</f>
        <v/>
      </c>
      <c r="L22" s="98" t="str">
        <f>IF('16'!$E$11&gt;0,IF('16'!N$40&gt;0,L21+'16'!N$40,""),"")</f>
        <v/>
      </c>
      <c r="M22" s="98" t="str">
        <f>IF('16'!$E$11&gt;0,IF('16'!O$40&gt;0,M21+'16'!O$40,""),"")</f>
        <v/>
      </c>
      <c r="N22" s="98" t="str">
        <f>IF('16'!$E$11&gt;0,IF('16'!P$40&gt;0,N21+'16'!P$40,""),"")</f>
        <v/>
      </c>
      <c r="P22" s="104" t="str">
        <f t="shared" si="0"/>
        <v/>
      </c>
      <c r="Q22" s="102" t="str">
        <f t="shared" si="1"/>
        <v/>
      </c>
    </row>
    <row r="23" spans="2:50">
      <c r="B23" s="96" t="s">
        <v>70</v>
      </c>
      <c r="C23" s="98" t="str">
        <f>IF('17'!$E$11&gt;0,IF('17'!E$40&gt;0,C22+'17'!E$40,""),"")</f>
        <v/>
      </c>
      <c r="D23" s="98" t="str">
        <f>IF('17'!$E$11&gt;0,IF('17'!F$40&gt;0,D22+'17'!F$40,""),"")</f>
        <v/>
      </c>
      <c r="E23" s="98" t="str">
        <f>IF('17'!$E$11&gt;0,IF('17'!G$40&gt;0,E22+'17'!G$40,""),"")</f>
        <v/>
      </c>
      <c r="F23" s="98" t="str">
        <f>IF('17'!$E$11&gt;0,IF('17'!H$40&gt;0,F22+'17'!H$40,""),"")</f>
        <v/>
      </c>
      <c r="G23" s="98" t="str">
        <f>IF('17'!$E$11&gt;0,IF('17'!I$40&gt;0,G22+'17'!I$40,""),"")</f>
        <v/>
      </c>
      <c r="H23" s="98" t="str">
        <f>IF('17'!$E$11&gt;0,IF('17'!J$40&gt;0,H22+'17'!J$40,""),"")</f>
        <v/>
      </c>
      <c r="I23" s="98" t="str">
        <f>IF('17'!$E$11&gt;0,IF('17'!K$40&gt;0,I22+'17'!K$40,""),"")</f>
        <v/>
      </c>
      <c r="J23" s="98" t="str">
        <f>IF('17'!$E$11&gt;0,IF('17'!L$40&gt;0,J22+'17'!L$40,""),"")</f>
        <v/>
      </c>
      <c r="K23" s="98" t="str">
        <f>IF('17'!$E$11&gt;0,IF('17'!M$40&gt;0,K22+'17'!M$40,""),"")</f>
        <v/>
      </c>
      <c r="L23" s="98" t="str">
        <f>IF('17'!$E$11&gt;0,IF('17'!N$40&gt;0,L22+'17'!N$40,""),"")</f>
        <v/>
      </c>
      <c r="M23" s="98" t="str">
        <f>IF('17'!$E$11&gt;0,IF('17'!O$40&gt;0,M22+'17'!O$40,""),"")</f>
        <v/>
      </c>
      <c r="N23" s="98" t="str">
        <f>IF('17'!$E$11&gt;0,IF('17'!P$40&gt;0,N22+'17'!P$40,""),"")</f>
        <v/>
      </c>
      <c r="P23" s="104" t="str">
        <f t="shared" si="0"/>
        <v/>
      </c>
      <c r="Q23" s="102" t="str">
        <f t="shared" si="1"/>
        <v/>
      </c>
    </row>
    <row r="24" spans="2:50">
      <c r="B24" s="96" t="s">
        <v>71</v>
      </c>
      <c r="C24" s="98" t="str">
        <f>IF('18'!$E$11&gt;0,IF('18'!E$40&gt;0,C23+'18'!E$40,""),"")</f>
        <v/>
      </c>
      <c r="D24" s="98" t="str">
        <f>IF('18'!$E$11&gt;0,IF('18'!F$40&gt;0,D23+'18'!F$40,""),"")</f>
        <v/>
      </c>
      <c r="E24" s="98" t="str">
        <f>IF('18'!$E$11&gt;0,IF('18'!G$40&gt;0,E23+'18'!G$40,""),"")</f>
        <v/>
      </c>
      <c r="F24" s="98" t="str">
        <f>IF('18'!$E$11&gt;0,IF('18'!H$40&gt;0,F23+'18'!H$40,""),"")</f>
        <v/>
      </c>
      <c r="G24" s="98" t="str">
        <f>IF('18'!$E$11&gt;0,IF('18'!I$40&gt;0,G23+'18'!I$40,""),"")</f>
        <v/>
      </c>
      <c r="H24" s="98" t="str">
        <f>IF('18'!$E$11&gt;0,IF('18'!J$40&gt;0,H23+'18'!J$40,""),"")</f>
        <v/>
      </c>
      <c r="I24" s="98" t="str">
        <f>IF('18'!$E$11&gt;0,IF('18'!K$40&gt;0,I23+'18'!K$40,""),"")</f>
        <v/>
      </c>
      <c r="J24" s="98" t="str">
        <f>IF('18'!$E$11&gt;0,IF('18'!L$40&gt;0,J23+'18'!L$40,""),"")</f>
        <v/>
      </c>
      <c r="K24" s="98" t="str">
        <f>IF('18'!$E$11&gt;0,IF('18'!M$40&gt;0,K23+'18'!M$40,""),"")</f>
        <v/>
      </c>
      <c r="L24" s="98" t="str">
        <f>IF('18'!$E$11&gt;0,IF('18'!N$40&gt;0,L23+'18'!N$40,""),"")</f>
        <v/>
      </c>
      <c r="M24" s="98" t="str">
        <f>IF('18'!$E$11&gt;0,IF('18'!O$40&gt;0,M23+'18'!O$40,""),"")</f>
        <v/>
      </c>
      <c r="N24" s="98" t="str">
        <f>IF('18'!$E$11&gt;0,IF('18'!P$40&gt;0,N23+'18'!P$40,""),"")</f>
        <v/>
      </c>
      <c r="P24" s="104" t="str">
        <f t="shared" si="0"/>
        <v/>
      </c>
      <c r="Q24" s="102" t="str">
        <f t="shared" si="1"/>
        <v/>
      </c>
    </row>
    <row r="25" spans="2:50">
      <c r="B25" s="96" t="s">
        <v>72</v>
      </c>
      <c r="C25" s="98" t="str">
        <f>IF('19'!$E$11&gt;0,IF('19'!E$40&gt;0,C24+'19'!E$40,""),"")</f>
        <v/>
      </c>
      <c r="D25" s="98" t="str">
        <f>IF('19'!$E$11&gt;0,IF('19'!F$40&gt;0,D24+'19'!F$40,""),"")</f>
        <v/>
      </c>
      <c r="E25" s="98" t="str">
        <f>IF('19'!$E$11&gt;0,IF('19'!G$40&gt;0,E24+'19'!G$40,""),"")</f>
        <v/>
      </c>
      <c r="F25" s="98" t="str">
        <f>IF('19'!$E$11&gt;0,IF('19'!H$40&gt;0,F24+'19'!H$40,""),"")</f>
        <v/>
      </c>
      <c r="G25" s="98" t="str">
        <f>IF('19'!$E$11&gt;0,IF('19'!I$40&gt;0,G24+'19'!I$40,""),"")</f>
        <v/>
      </c>
      <c r="H25" s="98" t="str">
        <f>IF('19'!$E$11&gt;0,IF('19'!J$40&gt;0,H24+'19'!J$40,""),"")</f>
        <v/>
      </c>
      <c r="I25" s="98" t="str">
        <f>IF('19'!$E$11&gt;0,IF('19'!K$40&gt;0,I24+'19'!K$40,""),"")</f>
        <v/>
      </c>
      <c r="J25" s="98" t="str">
        <f>IF('19'!$E$11&gt;0,IF('19'!L$40&gt;0,J24+'19'!L$40,""),"")</f>
        <v/>
      </c>
      <c r="K25" s="98" t="str">
        <f>IF('19'!$E$11&gt;0,IF('19'!M$40&gt;0,K24+'19'!M$40,""),"")</f>
        <v/>
      </c>
      <c r="L25" s="98" t="str">
        <f>IF('19'!$E$11&gt;0,IF('19'!N$40&gt;0,L24+'19'!N$40,""),"")</f>
        <v/>
      </c>
      <c r="M25" s="98" t="str">
        <f>IF('19'!$E$11&gt;0,IF('19'!O$40&gt;0,M24+'19'!O$40,""),"")</f>
        <v/>
      </c>
      <c r="N25" s="98" t="str">
        <f>IF('19'!$E$11&gt;0,IF('19'!P$40&gt;0,N24+'19'!P$40,""),"")</f>
        <v/>
      </c>
      <c r="P25" s="104" t="str">
        <f t="shared" si="0"/>
        <v/>
      </c>
      <c r="Q25" s="102" t="str">
        <f t="shared" si="1"/>
        <v/>
      </c>
    </row>
    <row r="26" spans="2:50">
      <c r="B26" s="96" t="s">
        <v>73</v>
      </c>
      <c r="C26" s="98" t="str">
        <f>IF('20'!E$40&gt;0,C25+'20'!E$40,"")</f>
        <v/>
      </c>
      <c r="D26" s="98" t="str">
        <f>IF('20'!F$40&gt;0,D25+'20'!F$40,"")</f>
        <v/>
      </c>
      <c r="E26" s="98" t="str">
        <f>IF('20'!G$40&gt;0,E25+'20'!G$40,"")</f>
        <v/>
      </c>
      <c r="F26" s="98" t="str">
        <f>IF('20'!H$40&gt;0,F25+'20'!H$40,"")</f>
        <v/>
      </c>
      <c r="G26" s="98" t="str">
        <f>IF('20'!I$40&gt;0,G25+'20'!I$40,"")</f>
        <v/>
      </c>
      <c r="H26" s="98" t="str">
        <f>IF('20'!J$40&gt;0,H25+'20'!J$40,"")</f>
        <v/>
      </c>
      <c r="I26" s="98" t="str">
        <f>IF('20'!K$40&gt;0,I25+'20'!K$40,"")</f>
        <v/>
      </c>
      <c r="J26" s="98" t="str">
        <f>IF('20'!L$40&gt;0,J25+'20'!L$40,"")</f>
        <v/>
      </c>
      <c r="K26" s="98" t="str">
        <f>IF('20'!M$40&gt;0,K25+'20'!M$40,"")</f>
        <v/>
      </c>
      <c r="L26" s="98" t="str">
        <f>IF('20'!N$40&gt;0,L25+'20'!N$40,"")</f>
        <v/>
      </c>
      <c r="M26" s="98" t="str">
        <f>IF('20'!O$40&gt;0,M25+'20'!O$40,"")</f>
        <v/>
      </c>
      <c r="N26" s="98" t="str">
        <f>IF('20'!P$40&gt;0,N25+'20'!P$40,"")</f>
        <v/>
      </c>
      <c r="P26" s="104" t="str">
        <f t="shared" si="0"/>
        <v/>
      </c>
      <c r="Q26" s="102" t="str">
        <f t="shared" si="1"/>
        <v/>
      </c>
    </row>
    <row r="27" spans="2:50">
      <c r="B27" s="96" t="s">
        <v>83</v>
      </c>
      <c r="C27" s="98" t="str">
        <f>IF('21'!E$40&gt;0,C26+'21'!E$40,"")</f>
        <v/>
      </c>
      <c r="D27" s="98" t="str">
        <f>IF('21'!F$40&gt;0,D26+'21'!F$40,"")</f>
        <v/>
      </c>
      <c r="E27" s="98" t="str">
        <f>IF('21'!G$40&gt;0,E26+'21'!G$40,"")</f>
        <v/>
      </c>
      <c r="F27" s="98" t="str">
        <f>IF('21'!H$40&gt;0,F26+'21'!H$40,"")</f>
        <v/>
      </c>
      <c r="G27" s="98" t="str">
        <f>IF('21'!I$40&gt;0,G26+'21'!I$40,"")</f>
        <v/>
      </c>
      <c r="H27" s="98" t="str">
        <f>IF('21'!J$40&gt;0,H26+'21'!J$40,"")</f>
        <v/>
      </c>
      <c r="I27" s="98" t="str">
        <f>IF('21'!K$40&gt;0,I26+'21'!K$40,"")</f>
        <v/>
      </c>
      <c r="J27" s="98" t="str">
        <f>IF('21'!L$40&gt;0,J26+'21'!L$40,"")</f>
        <v/>
      </c>
      <c r="K27" s="98" t="str">
        <f>IF('21'!M$40&gt;0,K26+'21'!M$40,"")</f>
        <v/>
      </c>
      <c r="L27" s="98" t="str">
        <f>IF('21'!N$40&gt;0,L26+'21'!N$40,"")</f>
        <v/>
      </c>
      <c r="M27" s="98" t="str">
        <f>IF('21'!O$40&gt;0,M26+'21'!O$40,"")</f>
        <v/>
      </c>
      <c r="N27" s="98" t="str">
        <f>IF('21'!P$40&gt;0,N26+'21'!P$40,"")</f>
        <v/>
      </c>
      <c r="P27" s="104" t="str">
        <f t="shared" si="0"/>
        <v/>
      </c>
      <c r="Q27" s="102" t="str">
        <f t="shared" si="1"/>
        <v/>
      </c>
    </row>
    <row r="28" spans="2:50">
      <c r="B28" s="96" t="s">
        <v>84</v>
      </c>
      <c r="C28" s="98" t="str">
        <f>IF('22'!E$40&gt;0,C27+'22'!E$40,"")</f>
        <v/>
      </c>
      <c r="D28" s="98" t="str">
        <f>IF('22'!F$40&gt;0,D27+'22'!F$40,"")</f>
        <v/>
      </c>
      <c r="E28" s="98" t="str">
        <f>IF('22'!G$40&gt;0,E27+'22'!G$40,"")</f>
        <v/>
      </c>
      <c r="F28" s="98" t="str">
        <f>IF('22'!H$40&gt;0,F27+'22'!H$40,"")</f>
        <v/>
      </c>
      <c r="G28" s="98" t="str">
        <f>IF('22'!I$40&gt;0,G27+'22'!I$40,"")</f>
        <v/>
      </c>
      <c r="H28" s="98" t="str">
        <f>IF('22'!J$40&gt;0,H27+'22'!J$40,"")</f>
        <v/>
      </c>
      <c r="I28" s="98" t="str">
        <f>IF('22'!K$40&gt;0,I27+'22'!K$40,"")</f>
        <v/>
      </c>
      <c r="J28" s="98" t="str">
        <f>IF('22'!L$40&gt;0,J27+'22'!L$40,"")</f>
        <v/>
      </c>
      <c r="K28" s="98" t="str">
        <f>IF('22'!M$40&gt;0,K27+'22'!M$40,"")</f>
        <v/>
      </c>
      <c r="L28" s="98" t="str">
        <f>IF('22'!N$40&gt;0,L27+'22'!N$40,"")</f>
        <v/>
      </c>
      <c r="M28" s="98" t="str">
        <f>IF('22'!O$40&gt;0,M27+'22'!O$40,"")</f>
        <v/>
      </c>
      <c r="N28" s="98" t="str">
        <f>IF('22'!P$40&gt;0,N27+'22'!P$40,"")</f>
        <v/>
      </c>
      <c r="P28" s="104" t="str">
        <f t="shared" si="0"/>
        <v/>
      </c>
      <c r="Q28" s="102" t="str">
        <f t="shared" si="1"/>
        <v/>
      </c>
    </row>
    <row r="29" spans="2:50">
      <c r="B29" s="96" t="s">
        <v>85</v>
      </c>
      <c r="C29" s="98" t="str">
        <f>IF('23'!E$40&gt;0,C28+'23'!E$40,"")</f>
        <v/>
      </c>
      <c r="D29" s="98" t="str">
        <f>IF('23'!F$40&gt;0,D28+'23'!F$40,"")</f>
        <v/>
      </c>
      <c r="E29" s="98" t="str">
        <f>IF('23'!G$40&gt;0,E28+'23'!G$40,"")</f>
        <v/>
      </c>
      <c r="F29" s="98" t="str">
        <f>IF('23'!H$40&gt;0,F28+'23'!H$40,"")</f>
        <v/>
      </c>
      <c r="G29" s="98" t="str">
        <f>IF('23'!I$40&gt;0,G28+'23'!I$40,"")</f>
        <v/>
      </c>
      <c r="H29" s="98" t="str">
        <f>IF('23'!J$40&gt;0,H28+'23'!J$40,"")</f>
        <v/>
      </c>
      <c r="I29" s="98" t="str">
        <f>IF('23'!K$40&gt;0,I28+'23'!K$40,"")</f>
        <v/>
      </c>
      <c r="J29" s="98" t="str">
        <f>IF('23'!L$40&gt;0,J28+'23'!L$40,"")</f>
        <v/>
      </c>
      <c r="K29" s="98" t="str">
        <f>IF('23'!M$40&gt;0,K28+'23'!M$40,"")</f>
        <v/>
      </c>
      <c r="L29" s="98" t="str">
        <f>IF('23'!N$40&gt;0,L28+'23'!N$40,"")</f>
        <v/>
      </c>
      <c r="M29" s="98" t="str">
        <f>IF('23'!O$40&gt;0,M28+'23'!O$40,"")</f>
        <v/>
      </c>
      <c r="N29" s="98" t="str">
        <f>IF('23'!P$40&gt;0,N28+'23'!P$40,"")</f>
        <v/>
      </c>
      <c r="P29" s="104" t="str">
        <f t="shared" si="0"/>
        <v/>
      </c>
      <c r="Q29" s="102" t="str">
        <f t="shared" si="1"/>
        <v/>
      </c>
    </row>
    <row r="30" spans="2:50">
      <c r="B30" s="96" t="s">
        <v>86</v>
      </c>
      <c r="C30" s="98" t="str">
        <f>IF('24'!E$40&gt;0,C29+'24'!E$40,"")</f>
        <v/>
      </c>
      <c r="D30" s="98" t="str">
        <f>IF('24'!F$40&gt;0,D29+'24'!F$40,"")</f>
        <v/>
      </c>
      <c r="E30" s="98" t="str">
        <f>IF('24'!G$40&gt;0,E29+'24'!G$40,"")</f>
        <v/>
      </c>
      <c r="F30" s="98" t="str">
        <f>IF('24'!H$40&gt;0,F29+'24'!H$40,"")</f>
        <v/>
      </c>
      <c r="G30" s="98" t="str">
        <f>IF('24'!I$40&gt;0,G29+'24'!I$40,"")</f>
        <v/>
      </c>
      <c r="H30" s="98" t="str">
        <f>IF('24'!J$40&gt;0,H29+'24'!J$40,"")</f>
        <v/>
      </c>
      <c r="I30" s="98" t="str">
        <f>IF('24'!K$40&gt;0,I29+'24'!K$40,"")</f>
        <v/>
      </c>
      <c r="J30" s="98" t="str">
        <f>IF('24'!L$40&gt;0,J29+'24'!L$40,"")</f>
        <v/>
      </c>
      <c r="K30" s="98" t="str">
        <f>IF('24'!M$40&gt;0,K29+'24'!M$40,"")</f>
        <v/>
      </c>
      <c r="L30" s="98" t="str">
        <f>IF('24'!N$40&gt;0,L29+'24'!N$40,"")</f>
        <v/>
      </c>
      <c r="M30" s="98" t="str">
        <f>IF('24'!O$40&gt;0,M29+'24'!O$40,"")</f>
        <v/>
      </c>
      <c r="N30" s="98" t="str">
        <f>IF('24'!P$40&gt;0,N29+'24'!P$40,"")</f>
        <v/>
      </c>
      <c r="P30" s="104" t="str">
        <f t="shared" si="0"/>
        <v/>
      </c>
      <c r="Q30" s="102" t="str">
        <f t="shared" si="1"/>
        <v/>
      </c>
    </row>
    <row r="31" spans="2:50">
      <c r="B31" s="96" t="s">
        <v>87</v>
      </c>
      <c r="C31" s="98" t="str">
        <f>IF('25'!E$40&gt;0,C30+'25'!E$40,"")</f>
        <v/>
      </c>
      <c r="D31" s="98" t="str">
        <f>IF('25'!F$40&gt;0,D30+'25'!F$40,"")</f>
        <v/>
      </c>
      <c r="E31" s="98" t="str">
        <f>IF('25'!G$40&gt;0,E30+'25'!G$40,"")</f>
        <v/>
      </c>
      <c r="F31" s="98" t="str">
        <f>IF('25'!H$40&gt;0,F30+'25'!H$40,"")</f>
        <v/>
      </c>
      <c r="G31" s="98" t="str">
        <f>IF('25'!I$40&gt;0,G30+'25'!I$40,"")</f>
        <v/>
      </c>
      <c r="H31" s="98" t="str">
        <f>IF('25'!J$40&gt;0,H30+'25'!J$40,"")</f>
        <v/>
      </c>
      <c r="I31" s="98" t="str">
        <f>IF('25'!K$40&gt;0,I30+'25'!K$40,"")</f>
        <v/>
      </c>
      <c r="J31" s="98" t="str">
        <f>IF('25'!L$40&gt;0,J30+'25'!L$40,"")</f>
        <v/>
      </c>
      <c r="K31" s="98" t="str">
        <f>IF('25'!M$40&gt;0,K30+'25'!M$40,"")</f>
        <v/>
      </c>
      <c r="L31" s="98" t="str">
        <f>IF('25'!N$40&gt;0,L30+'25'!N$40,"")</f>
        <v/>
      </c>
      <c r="M31" s="98" t="str">
        <f>IF('25'!O$40&gt;0,M30+'25'!O$40,"")</f>
        <v/>
      </c>
      <c r="N31" s="98" t="str">
        <f>IF('25'!P$40&gt;0,N30+'25'!P$40,"")</f>
        <v/>
      </c>
      <c r="P31" s="104" t="str">
        <f t="shared" si="0"/>
        <v/>
      </c>
      <c r="Q31" s="102" t="str">
        <f t="shared" si="1"/>
        <v/>
      </c>
    </row>
    <row r="32" spans="2:50">
      <c r="B32" s="96" t="s">
        <v>88</v>
      </c>
      <c r="C32" s="98" t="str">
        <f>IF('26'!E$40&gt;0,C31+'26'!E$40,"")</f>
        <v/>
      </c>
      <c r="D32" s="98" t="str">
        <f>IF('26'!F$40&gt;0,D31+'26'!F$40,"")</f>
        <v/>
      </c>
      <c r="E32" s="98" t="str">
        <f>IF('26'!G$40&gt;0,E31+'26'!G$40,"")</f>
        <v/>
      </c>
      <c r="F32" s="98" t="str">
        <f>IF('26'!H$40&gt;0,F31+'26'!H$40,"")</f>
        <v/>
      </c>
      <c r="G32" s="98" t="str">
        <f>IF('26'!I$40&gt;0,G31+'26'!I$40,"")</f>
        <v/>
      </c>
      <c r="H32" s="98" t="str">
        <f>IF('26'!J$40&gt;0,H31+'26'!J$40,"")</f>
        <v/>
      </c>
      <c r="I32" s="98" t="str">
        <f>IF('26'!K$40&gt;0,I31+'26'!K$40,"")</f>
        <v/>
      </c>
      <c r="J32" s="98" t="str">
        <f>IF('26'!L$40&gt;0,J31+'26'!L$40,"")</f>
        <v/>
      </c>
      <c r="K32" s="98" t="str">
        <f>IF('26'!M$40&gt;0,K31+'26'!M$40,"")</f>
        <v/>
      </c>
      <c r="L32" s="98" t="str">
        <f>IF('26'!N$40&gt;0,L31+'26'!N$40,"")</f>
        <v/>
      </c>
      <c r="M32" s="98" t="str">
        <f>IF('26'!O$40&gt;0,M31+'26'!O$40,"")</f>
        <v/>
      </c>
      <c r="N32" s="98" t="str">
        <f>IF('26'!P$40&gt;0,N31+'26'!P$40,"")</f>
        <v/>
      </c>
      <c r="P32" s="104" t="str">
        <f t="shared" si="0"/>
        <v/>
      </c>
      <c r="Q32" s="102" t="str">
        <f t="shared" si="1"/>
        <v/>
      </c>
    </row>
    <row r="33" spans="2:17">
      <c r="B33" s="96" t="s">
        <v>89</v>
      </c>
      <c r="C33" s="98" t="str">
        <f>IF('27'!E$40&gt;0,C32+'27'!E$40,"")</f>
        <v/>
      </c>
      <c r="D33" s="98" t="str">
        <f>IF('27'!F$40&gt;0,D32+'27'!F$40,"")</f>
        <v/>
      </c>
      <c r="E33" s="98" t="str">
        <f>IF('27'!G$40&gt;0,E32+'27'!G$40,"")</f>
        <v/>
      </c>
      <c r="F33" s="98" t="str">
        <f>IF('27'!H$40&gt;0,F32+'27'!H$40,"")</f>
        <v/>
      </c>
      <c r="G33" s="98" t="str">
        <f>IF('27'!I$40&gt;0,G32+'27'!I$40,"")</f>
        <v/>
      </c>
      <c r="H33" s="98" t="str">
        <f>IF('27'!J$40&gt;0,H32+'27'!J$40,"")</f>
        <v/>
      </c>
      <c r="I33" s="98" t="str">
        <f>IF('27'!K$40&gt;0,I32+'27'!K$40,"")</f>
        <v/>
      </c>
      <c r="J33" s="98" t="str">
        <f>IF('27'!L$40&gt;0,J32+'27'!L$40,"")</f>
        <v/>
      </c>
      <c r="K33" s="98" t="str">
        <f>IF('27'!M$40&gt;0,K32+'27'!M$40,"")</f>
        <v/>
      </c>
      <c r="L33" s="98" t="str">
        <f>IF('27'!N$40&gt;0,L32+'27'!N$40,"")</f>
        <v/>
      </c>
      <c r="M33" s="98" t="str">
        <f>IF('27'!O$40&gt;0,M32+'27'!O$40,"")</f>
        <v/>
      </c>
      <c r="N33" s="98" t="str">
        <f>IF('27'!P$40&gt;0,N32+'27'!P$40,"")</f>
        <v/>
      </c>
      <c r="P33" s="104" t="str">
        <f t="shared" si="0"/>
        <v/>
      </c>
      <c r="Q33" s="102" t="str">
        <f t="shared" si="1"/>
        <v/>
      </c>
    </row>
    <row r="34" spans="2:17">
      <c r="B34" s="96" t="s">
        <v>90</v>
      </c>
      <c r="C34" s="98" t="str">
        <f>IF('28'!E$40&gt;0,C33+'28'!E$40,"")</f>
        <v/>
      </c>
      <c r="D34" s="98" t="str">
        <f>IF('28'!F$40&gt;0,D33+'28'!F$40,"")</f>
        <v/>
      </c>
      <c r="E34" s="98" t="str">
        <f>IF('28'!G$40&gt;0,E33+'28'!G$40,"")</f>
        <v/>
      </c>
      <c r="F34" s="98" t="str">
        <f>IF('28'!H$40&gt;0,F33+'28'!H$40,"")</f>
        <v/>
      </c>
      <c r="G34" s="98" t="str">
        <f>IF('28'!I$40&gt;0,G33+'28'!I$40,"")</f>
        <v/>
      </c>
      <c r="H34" s="98" t="str">
        <f>IF('28'!J$40&gt;0,H33+'28'!J$40,"")</f>
        <v/>
      </c>
      <c r="I34" s="98" t="str">
        <f>IF('28'!K$40&gt;0,I33+'28'!K$40,"")</f>
        <v/>
      </c>
      <c r="J34" s="98" t="str">
        <f>IF('28'!L$40&gt;0,J33+'28'!L$40,"")</f>
        <v/>
      </c>
      <c r="K34" s="98" t="str">
        <f>IF('28'!M$40&gt;0,K33+'28'!M$40,"")</f>
        <v/>
      </c>
      <c r="L34" s="98" t="str">
        <f>IF('28'!N$40&gt;0,L33+'28'!N$40,"")</f>
        <v/>
      </c>
      <c r="M34" s="98" t="str">
        <f>IF('28'!O$40&gt;0,M33+'28'!O$40,"")</f>
        <v/>
      </c>
      <c r="N34" s="98" t="str">
        <f>IF('28'!P$40&gt;0,N33+'28'!P$40,"")</f>
        <v/>
      </c>
      <c r="P34" s="104" t="str">
        <f t="shared" si="0"/>
        <v/>
      </c>
      <c r="Q34" s="102" t="str">
        <f t="shared" si="1"/>
        <v/>
      </c>
    </row>
    <row r="35" spans="2:17">
      <c r="B35" s="96" t="s">
        <v>91</v>
      </c>
      <c r="C35" s="98" t="str">
        <f>IF('29'!E$40&gt;0,C34+'29'!E$40,"")</f>
        <v/>
      </c>
      <c r="D35" s="98" t="str">
        <f>IF('29'!F$40&gt;0,D34+'29'!F$40,"")</f>
        <v/>
      </c>
      <c r="E35" s="98" t="str">
        <f>IF('29'!G$40&gt;0,E34+'29'!G$40,"")</f>
        <v/>
      </c>
      <c r="F35" s="98" t="str">
        <f>IF('29'!H$40&gt;0,F34+'29'!H$40,"")</f>
        <v/>
      </c>
      <c r="G35" s="98" t="str">
        <f>IF('29'!I$40&gt;0,G34+'29'!I$40,"")</f>
        <v/>
      </c>
      <c r="H35" s="98" t="str">
        <f>IF('29'!J$40&gt;0,H34+'29'!J$40,"")</f>
        <v/>
      </c>
      <c r="I35" s="98" t="str">
        <f>IF('29'!K$40&gt;0,I34+'29'!K$40,"")</f>
        <v/>
      </c>
      <c r="J35" s="98" t="str">
        <f>IF('29'!L$40&gt;0,J34+'29'!L$40,"")</f>
        <v/>
      </c>
      <c r="K35" s="98" t="str">
        <f>IF('29'!M$40&gt;0,K34+'29'!M$40,"")</f>
        <v/>
      </c>
      <c r="L35" s="98" t="str">
        <f>IF('29'!N$40&gt;0,L34+'29'!N$40,"")</f>
        <v/>
      </c>
      <c r="M35" s="98" t="str">
        <f>IF('29'!O$40&gt;0,M34+'29'!O$40,"")</f>
        <v/>
      </c>
      <c r="N35" s="98" t="str">
        <f>IF('29'!P$40&gt;0,N34+'29'!P$40,"")</f>
        <v/>
      </c>
      <c r="P35" s="104" t="str">
        <f t="shared" si="0"/>
        <v/>
      </c>
      <c r="Q35" s="102" t="str">
        <f t="shared" si="1"/>
        <v/>
      </c>
    </row>
    <row r="36" spans="2:17">
      <c r="B36" s="96" t="s">
        <v>92</v>
      </c>
      <c r="C36" s="98" t="str">
        <f>IF('30'!E$40&gt;0,C35+'30'!E$40,"")</f>
        <v/>
      </c>
      <c r="D36" s="98" t="str">
        <f>IF('30'!F$40&gt;0,D35+'30'!F$40,"")</f>
        <v/>
      </c>
      <c r="E36" s="98" t="str">
        <f>IF('30'!G$40&gt;0,E35+'30'!G$40,"")</f>
        <v/>
      </c>
      <c r="F36" s="98" t="str">
        <f>IF('30'!H$40&gt;0,F35+'30'!H$40,"")</f>
        <v/>
      </c>
      <c r="G36" s="98" t="str">
        <f>IF('30'!I$40&gt;0,G35+'30'!I$40,"")</f>
        <v/>
      </c>
      <c r="H36" s="98" t="str">
        <f>IF('30'!J$40&gt;0,H35+'30'!J$40,"")</f>
        <v/>
      </c>
      <c r="I36" s="98" t="str">
        <f>IF('30'!K$40&gt;0,I35+'30'!K$40,"")</f>
        <v/>
      </c>
      <c r="J36" s="98" t="str">
        <f>IF('30'!L$40&gt;0,J35+'30'!L$40,"")</f>
        <v/>
      </c>
      <c r="K36" s="98" t="str">
        <f>IF('30'!M$40&gt;0,K35+'30'!M$40,"")</f>
        <v/>
      </c>
      <c r="L36" s="98" t="str">
        <f>IF('30'!N$40&gt;0,L35+'30'!N$40,"")</f>
        <v/>
      </c>
      <c r="M36" s="98" t="str">
        <f>IF('30'!O$40&gt;0,M35+'30'!O$40,"")</f>
        <v/>
      </c>
      <c r="N36" s="98" t="str">
        <f>IF('30'!P$40&gt;0,N35+'30'!P$40,"")</f>
        <v/>
      </c>
      <c r="P36" s="104" t="str">
        <f t="shared" si="0"/>
        <v/>
      </c>
      <c r="Q36" s="102" t="str">
        <f t="shared" si="1"/>
        <v/>
      </c>
    </row>
    <row r="37" spans="2:17" ht="13.5" thickBot="1">
      <c r="B37" s="97"/>
      <c r="C37" s="107"/>
      <c r="D37" s="107"/>
      <c r="E37" s="107"/>
      <c r="F37" s="107"/>
      <c r="G37" s="107"/>
      <c r="H37" s="107"/>
      <c r="I37" s="107"/>
      <c r="J37" s="107"/>
      <c r="K37" s="107"/>
      <c r="L37" s="107"/>
      <c r="M37" s="107"/>
      <c r="N37" s="108"/>
      <c r="P37" s="105"/>
      <c r="Q37" s="106"/>
    </row>
    <row r="39" spans="2:17" ht="13.5" thickBot="1"/>
    <row r="40" spans="2:17" ht="15.75">
      <c r="B40" s="93"/>
      <c r="C40" s="177" t="s">
        <v>96</v>
      </c>
      <c r="D40" s="177"/>
      <c r="E40" s="177"/>
      <c r="F40" s="177"/>
      <c r="G40" s="177"/>
      <c r="H40" s="177"/>
      <c r="I40" s="177"/>
      <c r="J40" s="177"/>
      <c r="K40" s="177"/>
      <c r="L40" s="177"/>
      <c r="M40" s="177"/>
      <c r="N40" s="178"/>
    </row>
    <row r="41" spans="2:17">
      <c r="B41" s="94"/>
      <c r="C41" s="92"/>
      <c r="D41" s="92"/>
      <c r="E41" s="92"/>
      <c r="F41" s="92"/>
      <c r="G41" s="92"/>
      <c r="H41" s="92"/>
      <c r="I41" s="92"/>
      <c r="J41" s="92"/>
      <c r="K41" s="92"/>
      <c r="L41" s="92"/>
      <c r="M41" s="92"/>
      <c r="N41" s="95"/>
    </row>
    <row r="42" spans="2:17">
      <c r="B42" s="96" t="s">
        <v>74</v>
      </c>
      <c r="C42" s="121">
        <f>IF(SUM($C7:$N7)&gt;0,RANK(C7,$C7:$N7),"")</f>
        <v>1</v>
      </c>
      <c r="D42" s="121">
        <f t="shared" ref="D42:N43" si="2">IF(SUM($C7:$N7)&gt;0,RANK(D7,$C7:$N7),"")</f>
        <v>10</v>
      </c>
      <c r="E42" s="121">
        <f t="shared" si="2"/>
        <v>3</v>
      </c>
      <c r="F42" s="121">
        <f t="shared" si="2"/>
        <v>9</v>
      </c>
      <c r="G42" s="121">
        <f t="shared" si="2"/>
        <v>7</v>
      </c>
      <c r="H42" s="121">
        <f t="shared" si="2"/>
        <v>4</v>
      </c>
      <c r="I42" s="121">
        <f t="shared" si="2"/>
        <v>6</v>
      </c>
      <c r="J42" s="121">
        <f t="shared" si="2"/>
        <v>2</v>
      </c>
      <c r="K42" s="121">
        <f t="shared" si="2"/>
        <v>7</v>
      </c>
      <c r="L42" s="121">
        <f t="shared" si="2"/>
        <v>10</v>
      </c>
      <c r="M42" s="121">
        <f t="shared" si="2"/>
        <v>5</v>
      </c>
      <c r="N42" s="122">
        <f t="shared" si="2"/>
        <v>10</v>
      </c>
    </row>
    <row r="43" spans="2:17">
      <c r="B43" s="96" t="s">
        <v>75</v>
      </c>
      <c r="C43" s="121">
        <f>IF(SUM($C8:$N8)&gt;0,RANK(C8,$C8:$N8),"")</f>
        <v>9</v>
      </c>
      <c r="D43" s="121">
        <f t="shared" si="2"/>
        <v>8</v>
      </c>
      <c r="E43" s="121">
        <f t="shared" si="2"/>
        <v>1</v>
      </c>
      <c r="F43" s="121">
        <f t="shared" si="2"/>
        <v>5</v>
      </c>
      <c r="G43" s="121">
        <f t="shared" si="2"/>
        <v>3</v>
      </c>
      <c r="H43" s="121">
        <f t="shared" si="2"/>
        <v>7</v>
      </c>
      <c r="I43" s="121">
        <f t="shared" si="2"/>
        <v>10</v>
      </c>
      <c r="J43" s="121">
        <f t="shared" si="2"/>
        <v>2</v>
      </c>
      <c r="K43" s="121">
        <f t="shared" si="2"/>
        <v>12</v>
      </c>
      <c r="L43" s="121">
        <f t="shared" si="2"/>
        <v>6</v>
      </c>
      <c r="M43" s="121">
        <f t="shared" si="2"/>
        <v>4</v>
      </c>
      <c r="N43" s="122">
        <f t="shared" si="2"/>
        <v>11</v>
      </c>
    </row>
    <row r="44" spans="2:17">
      <c r="B44" s="96" t="s">
        <v>76</v>
      </c>
      <c r="C44" s="121">
        <f t="shared" ref="C44:N44" si="3">IF(SUM($C9:$N9)&gt;0,RANK(C9,$C9:$N9),"")</f>
        <v>7</v>
      </c>
      <c r="D44" s="121">
        <f t="shared" si="3"/>
        <v>8</v>
      </c>
      <c r="E44" s="121">
        <f t="shared" si="3"/>
        <v>1</v>
      </c>
      <c r="F44" s="121">
        <f t="shared" si="3"/>
        <v>3</v>
      </c>
      <c r="G44" s="121">
        <f t="shared" si="3"/>
        <v>4</v>
      </c>
      <c r="H44" s="121">
        <f t="shared" si="3"/>
        <v>5</v>
      </c>
      <c r="I44" s="121">
        <f t="shared" si="3"/>
        <v>10</v>
      </c>
      <c r="J44" s="121">
        <f t="shared" si="3"/>
        <v>2</v>
      </c>
      <c r="K44" s="121">
        <f t="shared" si="3"/>
        <v>11</v>
      </c>
      <c r="L44" s="121">
        <f t="shared" si="3"/>
        <v>9</v>
      </c>
      <c r="M44" s="121">
        <f t="shared" si="3"/>
        <v>6</v>
      </c>
      <c r="N44" s="122">
        <f t="shared" si="3"/>
        <v>12</v>
      </c>
    </row>
    <row r="45" spans="2:17">
      <c r="B45" s="96" t="s">
        <v>77</v>
      </c>
      <c r="C45" s="121">
        <f t="shared" ref="C45:N45" si="4">IF(SUM($C10:$N10)&gt;0,RANK(C10,$C10:$N10),"")</f>
        <v>4</v>
      </c>
      <c r="D45" s="121">
        <f t="shared" si="4"/>
        <v>3</v>
      </c>
      <c r="E45" s="121">
        <f t="shared" si="4"/>
        <v>8</v>
      </c>
      <c r="F45" s="121">
        <f t="shared" si="4"/>
        <v>5</v>
      </c>
      <c r="G45" s="121">
        <f t="shared" si="4"/>
        <v>6</v>
      </c>
      <c r="H45" s="121">
        <f t="shared" si="4"/>
        <v>1</v>
      </c>
      <c r="I45" s="121">
        <f t="shared" si="4"/>
        <v>12</v>
      </c>
      <c r="J45" s="121">
        <f t="shared" si="4"/>
        <v>2</v>
      </c>
      <c r="K45" s="121">
        <f t="shared" si="4"/>
        <v>9</v>
      </c>
      <c r="L45" s="121">
        <f t="shared" si="4"/>
        <v>10</v>
      </c>
      <c r="M45" s="121">
        <f t="shared" si="4"/>
        <v>7</v>
      </c>
      <c r="N45" s="122">
        <f t="shared" si="4"/>
        <v>11</v>
      </c>
    </row>
    <row r="46" spans="2:17">
      <c r="B46" s="96" t="s">
        <v>78</v>
      </c>
      <c r="C46" s="121">
        <f t="shared" ref="C46:C71" si="5">IF(SUM($C11:$N11)&gt;0,RANK(C11,$C11:$N11),NA())</f>
        <v>4</v>
      </c>
      <c r="D46" s="121">
        <f t="shared" ref="D46:H46" si="6">IF(SUM($C11:$N11)&gt;0,RANK(D11,$C11:$N11),NA())</f>
        <v>1</v>
      </c>
      <c r="E46" s="121">
        <f t="shared" si="6"/>
        <v>3</v>
      </c>
      <c r="F46" s="121">
        <f t="shared" si="6"/>
        <v>5</v>
      </c>
      <c r="G46" s="121">
        <f t="shared" si="6"/>
        <v>9</v>
      </c>
      <c r="H46" s="121">
        <f t="shared" si="6"/>
        <v>2</v>
      </c>
      <c r="I46" s="121">
        <f t="shared" ref="I46:N46" si="7">IF(SUM($C11:$N11)&gt;0,RANK(I11,$C11:$N11),NA())</f>
        <v>12</v>
      </c>
      <c r="J46" s="121">
        <f t="shared" si="7"/>
        <v>6</v>
      </c>
      <c r="K46" s="121">
        <f t="shared" si="7"/>
        <v>8</v>
      </c>
      <c r="L46" s="121">
        <f t="shared" si="7"/>
        <v>11</v>
      </c>
      <c r="M46" s="121">
        <f t="shared" si="7"/>
        <v>7</v>
      </c>
      <c r="N46" s="121">
        <f t="shared" si="7"/>
        <v>10</v>
      </c>
    </row>
    <row r="47" spans="2:17">
      <c r="B47" s="96" t="s">
        <v>79</v>
      </c>
      <c r="C47" s="121">
        <f t="shared" si="5"/>
        <v>4</v>
      </c>
      <c r="D47" s="121">
        <f t="shared" ref="D47:H47" si="8">IF(SUM($C12:$N12)&gt;0,RANK(D12,$C12:$N12),NA())</f>
        <v>3</v>
      </c>
      <c r="E47" s="121">
        <f t="shared" si="8"/>
        <v>5</v>
      </c>
      <c r="F47" s="121">
        <f t="shared" si="8"/>
        <v>2</v>
      </c>
      <c r="G47" s="121">
        <f t="shared" si="8"/>
        <v>6</v>
      </c>
      <c r="H47" s="121">
        <f t="shared" si="8"/>
        <v>1</v>
      </c>
      <c r="I47" s="121">
        <f t="shared" ref="I47:N47" si="9">IF(SUM($C12:$N12)&gt;0,RANK(I12,$C12:$N12),NA())</f>
        <v>12</v>
      </c>
      <c r="J47" s="121">
        <f t="shared" si="9"/>
        <v>7</v>
      </c>
      <c r="K47" s="121">
        <f t="shared" si="9"/>
        <v>8</v>
      </c>
      <c r="L47" s="121">
        <f t="shared" si="9"/>
        <v>10</v>
      </c>
      <c r="M47" s="121">
        <f t="shared" si="9"/>
        <v>9</v>
      </c>
      <c r="N47" s="121">
        <f t="shared" si="9"/>
        <v>11</v>
      </c>
    </row>
    <row r="48" spans="2:17">
      <c r="B48" s="96" t="s">
        <v>80</v>
      </c>
      <c r="C48" s="121">
        <f t="shared" si="5"/>
        <v>6</v>
      </c>
      <c r="D48" s="121">
        <f t="shared" ref="D48:H48" si="10">IF(SUM($C13:$N13)&gt;0,RANK(D13,$C13:$N13),NA())</f>
        <v>7</v>
      </c>
      <c r="E48" s="121">
        <f t="shared" si="10"/>
        <v>3</v>
      </c>
      <c r="F48" s="121">
        <f t="shared" si="10"/>
        <v>4</v>
      </c>
      <c r="G48" s="121">
        <f t="shared" si="10"/>
        <v>5</v>
      </c>
      <c r="H48" s="121">
        <f t="shared" si="10"/>
        <v>1</v>
      </c>
      <c r="I48" s="121">
        <f t="shared" ref="I48:N48" si="11">IF(SUM($C13:$N13)&gt;0,RANK(I13,$C13:$N13),NA())</f>
        <v>12</v>
      </c>
      <c r="J48" s="121">
        <f t="shared" si="11"/>
        <v>10</v>
      </c>
      <c r="K48" s="121">
        <f t="shared" si="11"/>
        <v>9</v>
      </c>
      <c r="L48" s="121">
        <f t="shared" si="11"/>
        <v>8</v>
      </c>
      <c r="M48" s="121">
        <f t="shared" si="11"/>
        <v>2</v>
      </c>
      <c r="N48" s="121">
        <f t="shared" si="11"/>
        <v>11</v>
      </c>
    </row>
    <row r="49" spans="2:14">
      <c r="B49" s="96" t="s">
        <v>81</v>
      </c>
      <c r="C49" s="121">
        <f t="shared" si="5"/>
        <v>5</v>
      </c>
      <c r="D49" s="121">
        <f t="shared" ref="D49:H49" si="12">IF(SUM($C14:$N14)&gt;0,RANK(D14,$C14:$N14),NA())</f>
        <v>10</v>
      </c>
      <c r="E49" s="121">
        <f t="shared" si="12"/>
        <v>3</v>
      </c>
      <c r="F49" s="121">
        <f t="shared" si="12"/>
        <v>4</v>
      </c>
      <c r="G49" s="121">
        <f t="shared" si="12"/>
        <v>7</v>
      </c>
      <c r="H49" s="121">
        <f t="shared" si="12"/>
        <v>9</v>
      </c>
      <c r="I49" s="121">
        <f t="shared" ref="I49:N49" si="13">IF(SUM($C14:$N14)&gt;0,RANK(I14,$C14:$N14),NA())</f>
        <v>12</v>
      </c>
      <c r="J49" s="121">
        <f t="shared" si="13"/>
        <v>8</v>
      </c>
      <c r="K49" s="121">
        <f t="shared" si="13"/>
        <v>6</v>
      </c>
      <c r="L49" s="121">
        <f t="shared" si="13"/>
        <v>2</v>
      </c>
      <c r="M49" s="121">
        <f t="shared" si="13"/>
        <v>1</v>
      </c>
      <c r="N49" s="121">
        <f t="shared" si="13"/>
        <v>11</v>
      </c>
    </row>
    <row r="50" spans="2:14">
      <c r="B50" s="96" t="s">
        <v>82</v>
      </c>
      <c r="C50" s="121">
        <f t="shared" si="5"/>
        <v>6</v>
      </c>
      <c r="D50" s="121">
        <f t="shared" ref="D50:H50" si="14">IF(SUM($C15:$N15)&gt;0,RANK(D15,$C15:$N15),NA())</f>
        <v>11</v>
      </c>
      <c r="E50" s="121">
        <f t="shared" si="14"/>
        <v>7</v>
      </c>
      <c r="F50" s="121">
        <f t="shared" si="14"/>
        <v>8</v>
      </c>
      <c r="G50" s="121">
        <f t="shared" si="14"/>
        <v>9</v>
      </c>
      <c r="H50" s="121">
        <f t="shared" si="14"/>
        <v>4</v>
      </c>
      <c r="I50" s="121">
        <f t="shared" ref="I50:N50" si="15">IF(SUM($C15:$N15)&gt;0,RANK(I15,$C15:$N15),NA())</f>
        <v>12</v>
      </c>
      <c r="J50" s="121">
        <f t="shared" si="15"/>
        <v>3</v>
      </c>
      <c r="K50" s="121">
        <f t="shared" si="15"/>
        <v>5</v>
      </c>
      <c r="L50" s="121">
        <f t="shared" si="15"/>
        <v>2</v>
      </c>
      <c r="M50" s="121">
        <f t="shared" si="15"/>
        <v>1</v>
      </c>
      <c r="N50" s="121">
        <f t="shared" si="15"/>
        <v>10</v>
      </c>
    </row>
    <row r="51" spans="2:14">
      <c r="B51" s="96" t="s">
        <v>63</v>
      </c>
      <c r="C51" s="121">
        <f t="shared" si="5"/>
        <v>7</v>
      </c>
      <c r="D51" s="121">
        <f t="shared" ref="D51:H51" si="16">IF(SUM($C16:$N16)&gt;0,RANK(D16,$C16:$N16),NA())</f>
        <v>8</v>
      </c>
      <c r="E51" s="121">
        <f t="shared" si="16"/>
        <v>9</v>
      </c>
      <c r="F51" s="121">
        <f t="shared" si="16"/>
        <v>10</v>
      </c>
      <c r="G51" s="121">
        <f t="shared" si="16"/>
        <v>11</v>
      </c>
      <c r="H51" s="121">
        <f t="shared" si="16"/>
        <v>4</v>
      </c>
      <c r="I51" s="121">
        <f t="shared" ref="I51:N51" si="17">IF(SUM($C16:$N16)&gt;0,RANK(I16,$C16:$N16),NA())</f>
        <v>12</v>
      </c>
      <c r="J51" s="121">
        <f t="shared" si="17"/>
        <v>2</v>
      </c>
      <c r="K51" s="121">
        <f t="shared" si="17"/>
        <v>5</v>
      </c>
      <c r="L51" s="121">
        <f t="shared" si="17"/>
        <v>3</v>
      </c>
      <c r="M51" s="121">
        <f t="shared" si="17"/>
        <v>1</v>
      </c>
      <c r="N51" s="121">
        <f t="shared" si="17"/>
        <v>6</v>
      </c>
    </row>
    <row r="52" spans="2:14">
      <c r="B52" s="96" t="s">
        <v>64</v>
      </c>
      <c r="C52" s="121" t="e">
        <f t="shared" si="5"/>
        <v>#N/A</v>
      </c>
      <c r="D52" s="121" t="e">
        <f t="shared" ref="D52:H52" si="18">IF(SUM($C17:$N17)&gt;0,RANK(D17,$C17:$N17),NA())</f>
        <v>#N/A</v>
      </c>
      <c r="E52" s="121" t="e">
        <f t="shared" si="18"/>
        <v>#N/A</v>
      </c>
      <c r="F52" s="121" t="e">
        <f t="shared" si="18"/>
        <v>#N/A</v>
      </c>
      <c r="G52" s="121" t="e">
        <f t="shared" si="18"/>
        <v>#N/A</v>
      </c>
      <c r="H52" s="121" t="e">
        <f t="shared" si="18"/>
        <v>#N/A</v>
      </c>
      <c r="I52" s="121" t="e">
        <f t="shared" ref="I52:N52" si="19">IF(SUM($C17:$N17)&gt;0,RANK(I17,$C17:$N17),NA())</f>
        <v>#N/A</v>
      </c>
      <c r="J52" s="121" t="e">
        <f t="shared" si="19"/>
        <v>#N/A</v>
      </c>
      <c r="K52" s="121" t="e">
        <f t="shared" si="19"/>
        <v>#N/A</v>
      </c>
      <c r="L52" s="121" t="e">
        <f t="shared" si="19"/>
        <v>#N/A</v>
      </c>
      <c r="M52" s="121" t="e">
        <f t="shared" si="19"/>
        <v>#N/A</v>
      </c>
      <c r="N52" s="121" t="e">
        <f t="shared" si="19"/>
        <v>#N/A</v>
      </c>
    </row>
    <row r="53" spans="2:14">
      <c r="B53" s="96" t="s">
        <v>65</v>
      </c>
      <c r="C53" s="121" t="e">
        <f t="shared" si="5"/>
        <v>#N/A</v>
      </c>
      <c r="D53" s="121" t="e">
        <f t="shared" ref="D53:H53" si="20">IF(SUM($C18:$N18)&gt;0,RANK(D18,$C18:$N18),NA())</f>
        <v>#N/A</v>
      </c>
      <c r="E53" s="121" t="e">
        <f t="shared" si="20"/>
        <v>#N/A</v>
      </c>
      <c r="F53" s="121" t="e">
        <f t="shared" si="20"/>
        <v>#N/A</v>
      </c>
      <c r="G53" s="121" t="e">
        <f t="shared" si="20"/>
        <v>#N/A</v>
      </c>
      <c r="H53" s="121" t="e">
        <f t="shared" si="20"/>
        <v>#N/A</v>
      </c>
      <c r="I53" s="121" t="e">
        <f t="shared" ref="I53:N53" si="21">IF(SUM($C18:$N18)&gt;0,RANK(I18,$C18:$N18),NA())</f>
        <v>#N/A</v>
      </c>
      <c r="J53" s="121" t="e">
        <f t="shared" si="21"/>
        <v>#N/A</v>
      </c>
      <c r="K53" s="121" t="e">
        <f t="shared" si="21"/>
        <v>#N/A</v>
      </c>
      <c r="L53" s="121" t="e">
        <f t="shared" si="21"/>
        <v>#N/A</v>
      </c>
      <c r="M53" s="121" t="e">
        <f t="shared" si="21"/>
        <v>#N/A</v>
      </c>
      <c r="N53" s="121" t="e">
        <f t="shared" si="21"/>
        <v>#N/A</v>
      </c>
    </row>
    <row r="54" spans="2:14">
      <c r="B54" s="96" t="s">
        <v>66</v>
      </c>
      <c r="C54" s="121" t="e">
        <f t="shared" si="5"/>
        <v>#N/A</v>
      </c>
      <c r="D54" s="121" t="e">
        <f t="shared" ref="D54:H54" si="22">IF(SUM($C19:$N19)&gt;0,RANK(D19,$C19:$N19),NA())</f>
        <v>#N/A</v>
      </c>
      <c r="E54" s="121" t="e">
        <f t="shared" si="22"/>
        <v>#N/A</v>
      </c>
      <c r="F54" s="121" t="e">
        <f t="shared" si="22"/>
        <v>#N/A</v>
      </c>
      <c r="G54" s="121" t="e">
        <f t="shared" si="22"/>
        <v>#N/A</v>
      </c>
      <c r="H54" s="121" t="e">
        <f t="shared" si="22"/>
        <v>#N/A</v>
      </c>
      <c r="I54" s="121" t="e">
        <f t="shared" ref="I54:N54" si="23">IF(SUM($C19:$N19)&gt;0,RANK(I19,$C19:$N19),NA())</f>
        <v>#N/A</v>
      </c>
      <c r="J54" s="121" t="e">
        <f t="shared" si="23"/>
        <v>#N/A</v>
      </c>
      <c r="K54" s="121" t="e">
        <f t="shared" si="23"/>
        <v>#N/A</v>
      </c>
      <c r="L54" s="121" t="e">
        <f t="shared" si="23"/>
        <v>#N/A</v>
      </c>
      <c r="M54" s="121" t="e">
        <f t="shared" si="23"/>
        <v>#N/A</v>
      </c>
      <c r="N54" s="121" t="e">
        <f t="shared" si="23"/>
        <v>#N/A</v>
      </c>
    </row>
    <row r="55" spans="2:14">
      <c r="B55" s="96" t="s">
        <v>67</v>
      </c>
      <c r="C55" s="121" t="e">
        <f t="shared" si="5"/>
        <v>#N/A</v>
      </c>
      <c r="D55" s="121" t="e">
        <f t="shared" ref="D55:H55" si="24">IF(SUM($C20:$N20)&gt;0,RANK(D20,$C20:$N20),NA())</f>
        <v>#N/A</v>
      </c>
      <c r="E55" s="121" t="e">
        <f t="shared" si="24"/>
        <v>#N/A</v>
      </c>
      <c r="F55" s="121" t="e">
        <f t="shared" si="24"/>
        <v>#N/A</v>
      </c>
      <c r="G55" s="121" t="e">
        <f t="shared" si="24"/>
        <v>#N/A</v>
      </c>
      <c r="H55" s="121" t="e">
        <f t="shared" si="24"/>
        <v>#N/A</v>
      </c>
      <c r="I55" s="121" t="e">
        <f t="shared" ref="I55:N55" si="25">IF(SUM($C20:$N20)&gt;0,RANK(I20,$C20:$N20),NA())</f>
        <v>#N/A</v>
      </c>
      <c r="J55" s="121" t="e">
        <f t="shared" si="25"/>
        <v>#N/A</v>
      </c>
      <c r="K55" s="121" t="e">
        <f t="shared" si="25"/>
        <v>#N/A</v>
      </c>
      <c r="L55" s="121" t="e">
        <f t="shared" si="25"/>
        <v>#N/A</v>
      </c>
      <c r="M55" s="121" t="e">
        <f t="shared" si="25"/>
        <v>#N/A</v>
      </c>
      <c r="N55" s="121" t="e">
        <f t="shared" si="25"/>
        <v>#N/A</v>
      </c>
    </row>
    <row r="56" spans="2:14">
      <c r="B56" s="96" t="s">
        <v>68</v>
      </c>
      <c r="C56" s="121" t="e">
        <f t="shared" si="5"/>
        <v>#N/A</v>
      </c>
      <c r="D56" s="121" t="e">
        <f t="shared" ref="D56:H56" si="26">IF(SUM($C21:$N21)&gt;0,RANK(D21,$C21:$N21),NA())</f>
        <v>#N/A</v>
      </c>
      <c r="E56" s="121" t="e">
        <f t="shared" si="26"/>
        <v>#N/A</v>
      </c>
      <c r="F56" s="121" t="e">
        <f t="shared" si="26"/>
        <v>#N/A</v>
      </c>
      <c r="G56" s="121" t="e">
        <f t="shared" si="26"/>
        <v>#N/A</v>
      </c>
      <c r="H56" s="121" t="e">
        <f t="shared" si="26"/>
        <v>#N/A</v>
      </c>
      <c r="I56" s="121" t="e">
        <f t="shared" ref="I56:N56" si="27">IF(SUM($C21:$N21)&gt;0,RANK(I21,$C21:$N21),NA())</f>
        <v>#N/A</v>
      </c>
      <c r="J56" s="121" t="e">
        <f t="shared" si="27"/>
        <v>#N/A</v>
      </c>
      <c r="K56" s="121" t="e">
        <f t="shared" si="27"/>
        <v>#N/A</v>
      </c>
      <c r="L56" s="121" t="e">
        <f t="shared" si="27"/>
        <v>#N/A</v>
      </c>
      <c r="M56" s="121" t="e">
        <f t="shared" si="27"/>
        <v>#N/A</v>
      </c>
      <c r="N56" s="121" t="e">
        <f t="shared" si="27"/>
        <v>#N/A</v>
      </c>
    </row>
    <row r="57" spans="2:14">
      <c r="B57" s="96" t="s">
        <v>69</v>
      </c>
      <c r="C57" s="121" t="e">
        <f t="shared" si="5"/>
        <v>#N/A</v>
      </c>
      <c r="D57" s="121" t="e">
        <f t="shared" ref="D57:H57" si="28">IF(SUM($C22:$N22)&gt;0,RANK(D22,$C22:$N22),NA())</f>
        <v>#N/A</v>
      </c>
      <c r="E57" s="121" t="e">
        <f t="shared" si="28"/>
        <v>#N/A</v>
      </c>
      <c r="F57" s="121" t="e">
        <f t="shared" si="28"/>
        <v>#N/A</v>
      </c>
      <c r="G57" s="121" t="e">
        <f t="shared" si="28"/>
        <v>#N/A</v>
      </c>
      <c r="H57" s="121" t="e">
        <f t="shared" si="28"/>
        <v>#N/A</v>
      </c>
      <c r="I57" s="121" t="e">
        <f t="shared" ref="I57:N57" si="29">IF(SUM($C22:$N22)&gt;0,RANK(I22,$C22:$N22),NA())</f>
        <v>#N/A</v>
      </c>
      <c r="J57" s="121" t="e">
        <f t="shared" si="29"/>
        <v>#N/A</v>
      </c>
      <c r="K57" s="121" t="e">
        <f t="shared" si="29"/>
        <v>#N/A</v>
      </c>
      <c r="L57" s="121" t="e">
        <f t="shared" si="29"/>
        <v>#N/A</v>
      </c>
      <c r="M57" s="121" t="e">
        <f t="shared" si="29"/>
        <v>#N/A</v>
      </c>
      <c r="N57" s="121" t="e">
        <f t="shared" si="29"/>
        <v>#N/A</v>
      </c>
    </row>
    <row r="58" spans="2:14">
      <c r="B58" s="96" t="s">
        <v>70</v>
      </c>
      <c r="C58" s="121" t="e">
        <f t="shared" si="5"/>
        <v>#N/A</v>
      </c>
      <c r="D58" s="121" t="e">
        <f t="shared" ref="D58:H58" si="30">IF(SUM($C23:$N23)&gt;0,RANK(D23,$C23:$N23),NA())</f>
        <v>#N/A</v>
      </c>
      <c r="E58" s="121" t="e">
        <f t="shared" si="30"/>
        <v>#N/A</v>
      </c>
      <c r="F58" s="121" t="e">
        <f t="shared" si="30"/>
        <v>#N/A</v>
      </c>
      <c r="G58" s="121" t="e">
        <f t="shared" si="30"/>
        <v>#N/A</v>
      </c>
      <c r="H58" s="121" t="e">
        <f t="shared" si="30"/>
        <v>#N/A</v>
      </c>
      <c r="I58" s="121" t="e">
        <f t="shared" ref="I58:N58" si="31">IF(SUM($C23:$N23)&gt;0,RANK(I23,$C23:$N23),NA())</f>
        <v>#N/A</v>
      </c>
      <c r="J58" s="121" t="e">
        <f t="shared" si="31"/>
        <v>#N/A</v>
      </c>
      <c r="K58" s="121" t="e">
        <f t="shared" si="31"/>
        <v>#N/A</v>
      </c>
      <c r="L58" s="121" t="e">
        <f t="shared" si="31"/>
        <v>#N/A</v>
      </c>
      <c r="M58" s="121" t="e">
        <f t="shared" si="31"/>
        <v>#N/A</v>
      </c>
      <c r="N58" s="121" t="e">
        <f t="shared" si="31"/>
        <v>#N/A</v>
      </c>
    </row>
    <row r="59" spans="2:14">
      <c r="B59" s="96" t="s">
        <v>71</v>
      </c>
      <c r="C59" s="121" t="e">
        <f t="shared" si="5"/>
        <v>#N/A</v>
      </c>
      <c r="D59" s="121" t="e">
        <f t="shared" ref="D59:H59" si="32">IF(SUM($C24:$N24)&gt;0,RANK(D24,$C24:$N24),NA())</f>
        <v>#N/A</v>
      </c>
      <c r="E59" s="121" t="e">
        <f t="shared" si="32"/>
        <v>#N/A</v>
      </c>
      <c r="F59" s="121" t="e">
        <f t="shared" si="32"/>
        <v>#N/A</v>
      </c>
      <c r="G59" s="121" t="e">
        <f t="shared" si="32"/>
        <v>#N/A</v>
      </c>
      <c r="H59" s="121" t="e">
        <f t="shared" si="32"/>
        <v>#N/A</v>
      </c>
      <c r="I59" s="121" t="e">
        <f t="shared" ref="I59:N59" si="33">IF(SUM($C24:$N24)&gt;0,RANK(I24,$C24:$N24),NA())</f>
        <v>#N/A</v>
      </c>
      <c r="J59" s="121" t="e">
        <f t="shared" si="33"/>
        <v>#N/A</v>
      </c>
      <c r="K59" s="121" t="e">
        <f t="shared" si="33"/>
        <v>#N/A</v>
      </c>
      <c r="L59" s="121" t="e">
        <f t="shared" si="33"/>
        <v>#N/A</v>
      </c>
      <c r="M59" s="121" t="e">
        <f t="shared" si="33"/>
        <v>#N/A</v>
      </c>
      <c r="N59" s="121" t="e">
        <f t="shared" si="33"/>
        <v>#N/A</v>
      </c>
    </row>
    <row r="60" spans="2:14">
      <c r="B60" s="96" t="s">
        <v>72</v>
      </c>
      <c r="C60" s="121" t="e">
        <f t="shared" si="5"/>
        <v>#N/A</v>
      </c>
      <c r="D60" s="121" t="e">
        <f t="shared" ref="D60:H60" si="34">IF(SUM($C25:$N25)&gt;0,RANK(D25,$C25:$N25),NA())</f>
        <v>#N/A</v>
      </c>
      <c r="E60" s="121" t="e">
        <f t="shared" si="34"/>
        <v>#N/A</v>
      </c>
      <c r="F60" s="121" t="e">
        <f t="shared" si="34"/>
        <v>#N/A</v>
      </c>
      <c r="G60" s="121" t="e">
        <f t="shared" si="34"/>
        <v>#N/A</v>
      </c>
      <c r="H60" s="121" t="e">
        <f t="shared" si="34"/>
        <v>#N/A</v>
      </c>
      <c r="I60" s="121" t="e">
        <f t="shared" ref="I60:N60" si="35">IF(SUM($C25:$N25)&gt;0,RANK(I25,$C25:$N25),NA())</f>
        <v>#N/A</v>
      </c>
      <c r="J60" s="121" t="e">
        <f t="shared" si="35"/>
        <v>#N/A</v>
      </c>
      <c r="K60" s="121" t="e">
        <f t="shared" si="35"/>
        <v>#N/A</v>
      </c>
      <c r="L60" s="121" t="e">
        <f t="shared" si="35"/>
        <v>#N/A</v>
      </c>
      <c r="M60" s="121" t="e">
        <f t="shared" si="35"/>
        <v>#N/A</v>
      </c>
      <c r="N60" s="121" t="e">
        <f t="shared" si="35"/>
        <v>#N/A</v>
      </c>
    </row>
    <row r="61" spans="2:14">
      <c r="B61" s="96" t="s">
        <v>73</v>
      </c>
      <c r="C61" s="121" t="e">
        <f t="shared" si="5"/>
        <v>#N/A</v>
      </c>
      <c r="D61" s="121" t="e">
        <f t="shared" ref="D61:H61" si="36">IF(SUM($C26:$N26)&gt;0,RANK(D26,$C26:$N26),NA())</f>
        <v>#N/A</v>
      </c>
      <c r="E61" s="121" t="e">
        <f t="shared" si="36"/>
        <v>#N/A</v>
      </c>
      <c r="F61" s="121" t="e">
        <f t="shared" si="36"/>
        <v>#N/A</v>
      </c>
      <c r="G61" s="121" t="e">
        <f t="shared" si="36"/>
        <v>#N/A</v>
      </c>
      <c r="H61" s="121" t="e">
        <f t="shared" si="36"/>
        <v>#N/A</v>
      </c>
      <c r="I61" s="121" t="e">
        <f t="shared" ref="I61:N61" si="37">IF(SUM($C26:$N26)&gt;0,RANK(I26,$C26:$N26),NA())</f>
        <v>#N/A</v>
      </c>
      <c r="J61" s="121" t="e">
        <f t="shared" si="37"/>
        <v>#N/A</v>
      </c>
      <c r="K61" s="121" t="e">
        <f t="shared" si="37"/>
        <v>#N/A</v>
      </c>
      <c r="L61" s="121" t="e">
        <f t="shared" si="37"/>
        <v>#N/A</v>
      </c>
      <c r="M61" s="121" t="e">
        <f t="shared" si="37"/>
        <v>#N/A</v>
      </c>
      <c r="N61" s="121" t="e">
        <f t="shared" si="37"/>
        <v>#N/A</v>
      </c>
    </row>
    <row r="62" spans="2:14">
      <c r="B62" s="96" t="s">
        <v>83</v>
      </c>
      <c r="C62" s="121" t="e">
        <f t="shared" si="5"/>
        <v>#N/A</v>
      </c>
      <c r="D62" s="121" t="e">
        <f t="shared" ref="D62:H62" si="38">IF(SUM($C27:$N27)&gt;0,RANK(D27,$C27:$N27),NA())</f>
        <v>#N/A</v>
      </c>
      <c r="E62" s="121" t="e">
        <f t="shared" si="38"/>
        <v>#N/A</v>
      </c>
      <c r="F62" s="121" t="e">
        <f t="shared" si="38"/>
        <v>#N/A</v>
      </c>
      <c r="G62" s="121" t="e">
        <f t="shared" si="38"/>
        <v>#N/A</v>
      </c>
      <c r="H62" s="121" t="e">
        <f t="shared" si="38"/>
        <v>#N/A</v>
      </c>
      <c r="I62" s="121" t="e">
        <f t="shared" ref="I62:N62" si="39">IF(SUM($C27:$N27)&gt;0,RANK(I27,$C27:$N27),NA())</f>
        <v>#N/A</v>
      </c>
      <c r="J62" s="121" t="e">
        <f t="shared" si="39"/>
        <v>#N/A</v>
      </c>
      <c r="K62" s="121" t="e">
        <f t="shared" si="39"/>
        <v>#N/A</v>
      </c>
      <c r="L62" s="121" t="e">
        <f t="shared" si="39"/>
        <v>#N/A</v>
      </c>
      <c r="M62" s="121" t="e">
        <f t="shared" si="39"/>
        <v>#N/A</v>
      </c>
      <c r="N62" s="121" t="e">
        <f t="shared" si="39"/>
        <v>#N/A</v>
      </c>
    </row>
    <row r="63" spans="2:14">
      <c r="B63" s="96" t="s">
        <v>84</v>
      </c>
      <c r="C63" s="121" t="e">
        <f t="shared" si="5"/>
        <v>#N/A</v>
      </c>
      <c r="D63" s="121" t="e">
        <f t="shared" ref="D63:H63" si="40">IF(SUM($C28:$N28)&gt;0,RANK(D28,$C28:$N28),NA())</f>
        <v>#N/A</v>
      </c>
      <c r="E63" s="121" t="e">
        <f t="shared" si="40"/>
        <v>#N/A</v>
      </c>
      <c r="F63" s="121" t="e">
        <f t="shared" si="40"/>
        <v>#N/A</v>
      </c>
      <c r="G63" s="121" t="e">
        <f t="shared" si="40"/>
        <v>#N/A</v>
      </c>
      <c r="H63" s="121" t="e">
        <f t="shared" si="40"/>
        <v>#N/A</v>
      </c>
      <c r="I63" s="121" t="e">
        <f t="shared" ref="I63:N63" si="41">IF(SUM($C28:$N28)&gt;0,RANK(I28,$C28:$N28),NA())</f>
        <v>#N/A</v>
      </c>
      <c r="J63" s="121" t="e">
        <f t="shared" si="41"/>
        <v>#N/A</v>
      </c>
      <c r="K63" s="121" t="e">
        <f t="shared" si="41"/>
        <v>#N/A</v>
      </c>
      <c r="L63" s="121" t="e">
        <f t="shared" si="41"/>
        <v>#N/A</v>
      </c>
      <c r="M63" s="121" t="e">
        <f t="shared" si="41"/>
        <v>#N/A</v>
      </c>
      <c r="N63" s="121" t="e">
        <f t="shared" si="41"/>
        <v>#N/A</v>
      </c>
    </row>
    <row r="64" spans="2:14">
      <c r="B64" s="96" t="s">
        <v>85</v>
      </c>
      <c r="C64" s="121" t="e">
        <f t="shared" si="5"/>
        <v>#N/A</v>
      </c>
      <c r="D64" s="121" t="e">
        <f t="shared" ref="D64:H64" si="42">IF(SUM($C29:$N29)&gt;0,RANK(D29,$C29:$N29),NA())</f>
        <v>#N/A</v>
      </c>
      <c r="E64" s="121" t="e">
        <f t="shared" si="42"/>
        <v>#N/A</v>
      </c>
      <c r="F64" s="121" t="e">
        <f t="shared" si="42"/>
        <v>#N/A</v>
      </c>
      <c r="G64" s="121" t="e">
        <f t="shared" si="42"/>
        <v>#N/A</v>
      </c>
      <c r="H64" s="121" t="e">
        <f t="shared" si="42"/>
        <v>#N/A</v>
      </c>
      <c r="I64" s="121" t="e">
        <f t="shared" ref="I64:N64" si="43">IF(SUM($C29:$N29)&gt;0,RANK(I29,$C29:$N29),NA())</f>
        <v>#N/A</v>
      </c>
      <c r="J64" s="121" t="e">
        <f t="shared" si="43"/>
        <v>#N/A</v>
      </c>
      <c r="K64" s="121" t="e">
        <f t="shared" si="43"/>
        <v>#N/A</v>
      </c>
      <c r="L64" s="121" t="e">
        <f t="shared" si="43"/>
        <v>#N/A</v>
      </c>
      <c r="M64" s="121" t="e">
        <f t="shared" si="43"/>
        <v>#N/A</v>
      </c>
      <c r="N64" s="121" t="e">
        <f t="shared" si="43"/>
        <v>#N/A</v>
      </c>
    </row>
    <row r="65" spans="2:31">
      <c r="B65" s="96" t="s">
        <v>86</v>
      </c>
      <c r="C65" s="121" t="e">
        <f t="shared" si="5"/>
        <v>#N/A</v>
      </c>
      <c r="D65" s="121" t="e">
        <f t="shared" ref="D65:H65" si="44">IF(SUM($C30:$N30)&gt;0,RANK(D30,$C30:$N30),NA())</f>
        <v>#N/A</v>
      </c>
      <c r="E65" s="121" t="e">
        <f t="shared" si="44"/>
        <v>#N/A</v>
      </c>
      <c r="F65" s="121" t="e">
        <f t="shared" si="44"/>
        <v>#N/A</v>
      </c>
      <c r="G65" s="121" t="e">
        <f t="shared" si="44"/>
        <v>#N/A</v>
      </c>
      <c r="H65" s="121" t="e">
        <f t="shared" si="44"/>
        <v>#N/A</v>
      </c>
      <c r="I65" s="121" t="e">
        <f t="shared" ref="I65:N65" si="45">IF(SUM($C30:$N30)&gt;0,RANK(I30,$C30:$N30),NA())</f>
        <v>#N/A</v>
      </c>
      <c r="J65" s="121" t="e">
        <f t="shared" si="45"/>
        <v>#N/A</v>
      </c>
      <c r="K65" s="121" t="e">
        <f t="shared" si="45"/>
        <v>#N/A</v>
      </c>
      <c r="L65" s="121" t="e">
        <f t="shared" si="45"/>
        <v>#N/A</v>
      </c>
      <c r="M65" s="121" t="e">
        <f t="shared" si="45"/>
        <v>#N/A</v>
      </c>
      <c r="N65" s="121" t="e">
        <f t="shared" si="45"/>
        <v>#N/A</v>
      </c>
    </row>
    <row r="66" spans="2:31">
      <c r="B66" s="96" t="s">
        <v>87</v>
      </c>
      <c r="C66" s="121" t="e">
        <f t="shared" si="5"/>
        <v>#N/A</v>
      </c>
      <c r="D66" s="121" t="e">
        <f t="shared" ref="D66:H66" si="46">IF(SUM($C31:$N31)&gt;0,RANK(D31,$C31:$N31),NA())</f>
        <v>#N/A</v>
      </c>
      <c r="E66" s="121" t="e">
        <f t="shared" si="46"/>
        <v>#N/A</v>
      </c>
      <c r="F66" s="121" t="e">
        <f t="shared" si="46"/>
        <v>#N/A</v>
      </c>
      <c r="G66" s="121" t="e">
        <f t="shared" si="46"/>
        <v>#N/A</v>
      </c>
      <c r="H66" s="121" t="e">
        <f t="shared" si="46"/>
        <v>#N/A</v>
      </c>
      <c r="I66" s="121" t="e">
        <f t="shared" ref="I66:N66" si="47">IF(SUM($C31:$N31)&gt;0,RANK(I31,$C31:$N31),NA())</f>
        <v>#N/A</v>
      </c>
      <c r="J66" s="121" t="e">
        <f t="shared" si="47"/>
        <v>#N/A</v>
      </c>
      <c r="K66" s="121" t="e">
        <f t="shared" si="47"/>
        <v>#N/A</v>
      </c>
      <c r="L66" s="121" t="e">
        <f t="shared" si="47"/>
        <v>#N/A</v>
      </c>
      <c r="M66" s="121" t="e">
        <f t="shared" si="47"/>
        <v>#N/A</v>
      </c>
      <c r="N66" s="121" t="e">
        <f t="shared" si="47"/>
        <v>#N/A</v>
      </c>
    </row>
    <row r="67" spans="2:31">
      <c r="B67" s="96" t="s">
        <v>88</v>
      </c>
      <c r="C67" s="121" t="e">
        <f t="shared" si="5"/>
        <v>#N/A</v>
      </c>
      <c r="D67" s="121" t="e">
        <f t="shared" ref="D67:H67" si="48">IF(SUM($C32:$N32)&gt;0,RANK(D32,$C32:$N32),NA())</f>
        <v>#N/A</v>
      </c>
      <c r="E67" s="121" t="e">
        <f t="shared" si="48"/>
        <v>#N/A</v>
      </c>
      <c r="F67" s="121" t="e">
        <f t="shared" si="48"/>
        <v>#N/A</v>
      </c>
      <c r="G67" s="121" t="e">
        <f t="shared" si="48"/>
        <v>#N/A</v>
      </c>
      <c r="H67" s="121" t="e">
        <f t="shared" si="48"/>
        <v>#N/A</v>
      </c>
      <c r="I67" s="121" t="e">
        <f t="shared" ref="I67:N67" si="49">IF(SUM($C32:$N32)&gt;0,RANK(I32,$C32:$N32),NA())</f>
        <v>#N/A</v>
      </c>
      <c r="J67" s="121" t="e">
        <f t="shared" si="49"/>
        <v>#N/A</v>
      </c>
      <c r="K67" s="121" t="e">
        <f t="shared" si="49"/>
        <v>#N/A</v>
      </c>
      <c r="L67" s="121" t="e">
        <f t="shared" si="49"/>
        <v>#N/A</v>
      </c>
      <c r="M67" s="121" t="e">
        <f t="shared" si="49"/>
        <v>#N/A</v>
      </c>
      <c r="N67" s="121" t="e">
        <f t="shared" si="49"/>
        <v>#N/A</v>
      </c>
    </row>
    <row r="68" spans="2:31">
      <c r="B68" s="96" t="s">
        <v>89</v>
      </c>
      <c r="C68" s="121" t="e">
        <f t="shared" si="5"/>
        <v>#N/A</v>
      </c>
      <c r="D68" s="121" t="e">
        <f t="shared" ref="D68:H68" si="50">IF(SUM($C33:$N33)&gt;0,RANK(D33,$C33:$N33),NA())</f>
        <v>#N/A</v>
      </c>
      <c r="E68" s="121" t="e">
        <f t="shared" si="50"/>
        <v>#N/A</v>
      </c>
      <c r="F68" s="121" t="e">
        <f t="shared" si="50"/>
        <v>#N/A</v>
      </c>
      <c r="G68" s="121" t="e">
        <f t="shared" si="50"/>
        <v>#N/A</v>
      </c>
      <c r="H68" s="121" t="e">
        <f t="shared" si="50"/>
        <v>#N/A</v>
      </c>
      <c r="I68" s="121" t="e">
        <f t="shared" ref="I68:N68" si="51">IF(SUM($C33:$N33)&gt;0,RANK(I33,$C33:$N33),NA())</f>
        <v>#N/A</v>
      </c>
      <c r="J68" s="121" t="e">
        <f t="shared" si="51"/>
        <v>#N/A</v>
      </c>
      <c r="K68" s="121" t="e">
        <f t="shared" si="51"/>
        <v>#N/A</v>
      </c>
      <c r="L68" s="121" t="e">
        <f t="shared" si="51"/>
        <v>#N/A</v>
      </c>
      <c r="M68" s="121" t="e">
        <f t="shared" si="51"/>
        <v>#N/A</v>
      </c>
      <c r="N68" s="121" t="e">
        <f t="shared" si="51"/>
        <v>#N/A</v>
      </c>
    </row>
    <row r="69" spans="2:31">
      <c r="B69" s="96" t="s">
        <v>90</v>
      </c>
      <c r="C69" s="121" t="e">
        <f t="shared" si="5"/>
        <v>#N/A</v>
      </c>
      <c r="D69" s="121" t="e">
        <f t="shared" ref="D69:H69" si="52">IF(SUM($C34:$N34)&gt;0,RANK(D34,$C34:$N34),NA())</f>
        <v>#N/A</v>
      </c>
      <c r="E69" s="121" t="e">
        <f t="shared" si="52"/>
        <v>#N/A</v>
      </c>
      <c r="F69" s="121" t="e">
        <f t="shared" si="52"/>
        <v>#N/A</v>
      </c>
      <c r="G69" s="121" t="e">
        <f t="shared" si="52"/>
        <v>#N/A</v>
      </c>
      <c r="H69" s="121" t="e">
        <f t="shared" si="52"/>
        <v>#N/A</v>
      </c>
      <c r="I69" s="121" t="e">
        <f t="shared" ref="I69:N69" si="53">IF(SUM($C34:$N34)&gt;0,RANK(I34,$C34:$N34),NA())</f>
        <v>#N/A</v>
      </c>
      <c r="J69" s="121" t="e">
        <f t="shared" si="53"/>
        <v>#N/A</v>
      </c>
      <c r="K69" s="121" t="e">
        <f t="shared" si="53"/>
        <v>#N/A</v>
      </c>
      <c r="L69" s="121" t="e">
        <f t="shared" si="53"/>
        <v>#N/A</v>
      </c>
      <c r="M69" s="121" t="e">
        <f t="shared" si="53"/>
        <v>#N/A</v>
      </c>
      <c r="N69" s="121" t="e">
        <f t="shared" si="53"/>
        <v>#N/A</v>
      </c>
    </row>
    <row r="70" spans="2:31">
      <c r="B70" s="96" t="s">
        <v>91</v>
      </c>
      <c r="C70" s="121" t="e">
        <f t="shared" si="5"/>
        <v>#N/A</v>
      </c>
      <c r="D70" s="121" t="e">
        <f t="shared" ref="D70:H70" si="54">IF(SUM($C35:$N35)&gt;0,RANK(D35,$C35:$N35),NA())</f>
        <v>#N/A</v>
      </c>
      <c r="E70" s="121" t="e">
        <f t="shared" si="54"/>
        <v>#N/A</v>
      </c>
      <c r="F70" s="121" t="e">
        <f t="shared" si="54"/>
        <v>#N/A</v>
      </c>
      <c r="G70" s="121" t="e">
        <f t="shared" si="54"/>
        <v>#N/A</v>
      </c>
      <c r="H70" s="121" t="e">
        <f t="shared" si="54"/>
        <v>#N/A</v>
      </c>
      <c r="I70" s="121" t="e">
        <f t="shared" ref="I70:N70" si="55">IF(SUM($C35:$N35)&gt;0,RANK(I35,$C35:$N35),NA())</f>
        <v>#N/A</v>
      </c>
      <c r="J70" s="121" t="e">
        <f t="shared" si="55"/>
        <v>#N/A</v>
      </c>
      <c r="K70" s="121" t="e">
        <f t="shared" si="55"/>
        <v>#N/A</v>
      </c>
      <c r="L70" s="121" t="e">
        <f t="shared" si="55"/>
        <v>#N/A</v>
      </c>
      <c r="M70" s="121" t="e">
        <f t="shared" si="55"/>
        <v>#N/A</v>
      </c>
      <c r="N70" s="121" t="e">
        <f t="shared" si="55"/>
        <v>#N/A</v>
      </c>
    </row>
    <row r="71" spans="2:31">
      <c r="B71" s="96" t="s">
        <v>92</v>
      </c>
      <c r="C71" s="121" t="e">
        <f t="shared" si="5"/>
        <v>#N/A</v>
      </c>
      <c r="D71" s="121" t="e">
        <f t="shared" ref="D71:H71" si="56">IF(SUM($C36:$N36)&gt;0,RANK(D36,$C36:$N36),NA())</f>
        <v>#N/A</v>
      </c>
      <c r="E71" s="121" t="e">
        <f t="shared" si="56"/>
        <v>#N/A</v>
      </c>
      <c r="F71" s="121" t="e">
        <f t="shared" si="56"/>
        <v>#N/A</v>
      </c>
      <c r="G71" s="121" t="e">
        <f t="shared" si="56"/>
        <v>#N/A</v>
      </c>
      <c r="H71" s="121" t="e">
        <f t="shared" si="56"/>
        <v>#N/A</v>
      </c>
      <c r="I71" s="121" t="e">
        <f t="shared" ref="I71:N71" si="57">IF(SUM($C36:$N36)&gt;0,RANK(I36,$C36:$N36),NA())</f>
        <v>#N/A</v>
      </c>
      <c r="J71" s="121" t="e">
        <f t="shared" si="57"/>
        <v>#N/A</v>
      </c>
      <c r="K71" s="121" t="e">
        <f t="shared" si="57"/>
        <v>#N/A</v>
      </c>
      <c r="L71" s="121" t="e">
        <f t="shared" si="57"/>
        <v>#N/A</v>
      </c>
      <c r="M71" s="121" t="e">
        <f t="shared" si="57"/>
        <v>#N/A</v>
      </c>
      <c r="N71" s="121" t="e">
        <f t="shared" si="57"/>
        <v>#N/A</v>
      </c>
    </row>
    <row r="72" spans="2:31" ht="13.5" thickBot="1">
      <c r="B72" s="97"/>
      <c r="C72" s="107"/>
      <c r="D72" s="107"/>
      <c r="E72" s="107"/>
      <c r="F72" s="107"/>
      <c r="G72" s="107"/>
      <c r="H72" s="107"/>
      <c r="I72" s="107"/>
      <c r="J72" s="107"/>
      <c r="K72" s="107"/>
      <c r="L72" s="107"/>
      <c r="M72" s="107"/>
      <c r="N72" s="108"/>
    </row>
    <row r="74" spans="2:31" ht="13.5" thickBot="1"/>
    <row r="75" spans="2:31" ht="15.75">
      <c r="B75" s="93"/>
      <c r="C75" s="177" t="s">
        <v>143</v>
      </c>
      <c r="D75" s="177"/>
      <c r="E75" s="177"/>
      <c r="F75" s="177"/>
      <c r="G75" s="177"/>
      <c r="H75" s="177"/>
      <c r="I75" s="177"/>
      <c r="J75" s="177"/>
      <c r="K75" s="177"/>
      <c r="L75" s="177"/>
      <c r="M75" s="177"/>
      <c r="N75" s="178"/>
      <c r="P75" s="100" t="s">
        <v>94</v>
      </c>
      <c r="Q75" s="101" t="s">
        <v>95</v>
      </c>
      <c r="S75" s="93"/>
      <c r="T75" s="177" t="s">
        <v>142</v>
      </c>
      <c r="U75" s="177"/>
      <c r="V75" s="177"/>
      <c r="W75" s="177"/>
      <c r="X75" s="177"/>
      <c r="Y75" s="177"/>
      <c r="Z75" s="177"/>
      <c r="AA75" s="177"/>
      <c r="AB75" s="177"/>
      <c r="AC75" s="177"/>
      <c r="AD75" s="177"/>
      <c r="AE75" s="178"/>
    </row>
    <row r="76" spans="2:31">
      <c r="B76" s="94"/>
      <c r="C76" s="92"/>
      <c r="D76" s="92"/>
      <c r="E76" s="92"/>
      <c r="F76" s="92"/>
      <c r="G76" s="92"/>
      <c r="H76" s="92"/>
      <c r="I76" s="92"/>
      <c r="J76" s="92"/>
      <c r="K76" s="92"/>
      <c r="L76" s="92"/>
      <c r="M76" s="92"/>
      <c r="N76" s="95"/>
      <c r="P76" s="103"/>
      <c r="Q76" s="99"/>
      <c r="S76" s="94"/>
      <c r="T76" s="92"/>
      <c r="U76" s="92"/>
      <c r="V76" s="92"/>
      <c r="W76" s="92"/>
      <c r="X76" s="92"/>
      <c r="Y76" s="92"/>
      <c r="Z76" s="92"/>
      <c r="AA76" s="92"/>
      <c r="AB76" s="92"/>
      <c r="AC76" s="92"/>
      <c r="AD76" s="92"/>
      <c r="AE76" s="95"/>
    </row>
    <row r="77" spans="2:31">
      <c r="B77" s="96" t="s">
        <v>74</v>
      </c>
      <c r="C77" s="98">
        <f>'01'!E$40</f>
        <v>9.75</v>
      </c>
      <c r="D77" s="98">
        <f>'01'!F40</f>
        <v>3.9000000000000004</v>
      </c>
      <c r="E77" s="98">
        <f>'01'!G40</f>
        <v>7.45</v>
      </c>
      <c r="F77" s="98">
        <f>'01'!H40</f>
        <v>4.0999999999999996</v>
      </c>
      <c r="G77" s="98">
        <f>'01'!I40</f>
        <v>4.9000000000000004</v>
      </c>
      <c r="H77" s="98">
        <f>'01'!J40</f>
        <v>6.7</v>
      </c>
      <c r="I77" s="98">
        <f>'01'!K40</f>
        <v>6.3999999999999995</v>
      </c>
      <c r="J77" s="98">
        <f>'01'!L40</f>
        <v>9.0500000000000007</v>
      </c>
      <c r="K77" s="98">
        <f>'01'!M40</f>
        <v>4.9000000000000004</v>
      </c>
      <c r="L77" s="98">
        <f>'01'!N40</f>
        <v>3.9000000000000004</v>
      </c>
      <c r="M77" s="98">
        <f>'01'!O40</f>
        <v>6.4499999999999993</v>
      </c>
      <c r="N77" s="98">
        <f>'01'!P40</f>
        <v>3.9000000000000004</v>
      </c>
      <c r="P77" s="104">
        <f>IF(SUM(C77:N77)&gt;0,SUM(C77:N77),"")</f>
        <v>71.400000000000006</v>
      </c>
      <c r="Q77" s="102">
        <f>IF(SUM(C77:N77)&gt;0,P77/12,"")</f>
        <v>5.95</v>
      </c>
      <c r="S77" s="96" t="s">
        <v>74</v>
      </c>
      <c r="T77" s="121">
        <f>RANK(C77,$C77:$N77)</f>
        <v>1</v>
      </c>
      <c r="U77" s="121">
        <f t="shared" ref="U77:AE77" si="58">RANK(D77,$C77:$N77)</f>
        <v>10</v>
      </c>
      <c r="V77" s="121">
        <f t="shared" si="58"/>
        <v>3</v>
      </c>
      <c r="W77" s="121">
        <f t="shared" si="58"/>
        <v>9</v>
      </c>
      <c r="X77" s="121">
        <f t="shared" si="58"/>
        <v>7</v>
      </c>
      <c r="Y77" s="121">
        <f t="shared" si="58"/>
        <v>4</v>
      </c>
      <c r="Z77" s="121">
        <f t="shared" si="58"/>
        <v>6</v>
      </c>
      <c r="AA77" s="121">
        <f t="shared" si="58"/>
        <v>2</v>
      </c>
      <c r="AB77" s="121">
        <f t="shared" si="58"/>
        <v>7</v>
      </c>
      <c r="AC77" s="121">
        <f t="shared" si="58"/>
        <v>10</v>
      </c>
      <c r="AD77" s="121">
        <f t="shared" si="58"/>
        <v>5</v>
      </c>
      <c r="AE77" s="121">
        <f t="shared" si="58"/>
        <v>10</v>
      </c>
    </row>
    <row r="78" spans="2:31">
      <c r="B78" s="96" t="s">
        <v>75</v>
      </c>
      <c r="C78" s="98">
        <f>IF('02'!$E$40&gt;0,'02'!E$40,"")</f>
        <v>2.75</v>
      </c>
      <c r="D78" s="98">
        <f>IF('02'!$E$40&gt;0,'02'!F$40,"")</f>
        <v>9.5</v>
      </c>
      <c r="E78" s="98">
        <f>IF('02'!$E$40&gt;0,'02'!G$40,"")</f>
        <v>9.42</v>
      </c>
      <c r="F78" s="98">
        <f>IF('02'!$E$40&gt;0,'02'!H$40,"")</f>
        <v>10.92</v>
      </c>
      <c r="G78" s="98">
        <f>IF('02'!$E$40&gt;0,'02'!I$40,"")</f>
        <v>11.070000000000002</v>
      </c>
      <c r="H78" s="98">
        <f>IF('02'!$E$40&gt;0,'02'!J$40,"")</f>
        <v>7.85</v>
      </c>
      <c r="I78" s="98">
        <f>IF('02'!$E$40&gt;0,'02'!K$40,"")</f>
        <v>4.22</v>
      </c>
      <c r="J78" s="98">
        <f>IF('02'!$E$40&gt;0,'02'!L$40,"")</f>
        <v>7.62</v>
      </c>
      <c r="K78" s="98">
        <f>IF('02'!$E$40&gt;0,'02'!M$40,"")</f>
        <v>4.95</v>
      </c>
      <c r="L78" s="98">
        <f>IF('02'!$E$40&gt;0,'02'!N$40,"")</f>
        <v>10.97</v>
      </c>
      <c r="M78" s="98">
        <f>IF('02'!$E$40&gt;0,'02'!O$40,"")</f>
        <v>9.5</v>
      </c>
      <c r="N78" s="98">
        <f>IF('02'!$E$40&gt;0,'02'!P$40,"")</f>
        <v>6.05</v>
      </c>
      <c r="P78" s="104">
        <f t="shared" ref="P78:P106" si="59">IF(SUM(C78:N78)&gt;0,SUM(C78:N78),"")</f>
        <v>94.82</v>
      </c>
      <c r="Q78" s="102">
        <f t="shared" ref="Q78:Q106" si="60">IF(SUM(C78:N78)&gt;0,P78/12,"")</f>
        <v>7.9016666666666664</v>
      </c>
      <c r="S78" s="96" t="s">
        <v>75</v>
      </c>
      <c r="T78" s="121">
        <f t="shared" ref="T78:T106" si="61">RANK(C78,$C78:$N78)</f>
        <v>12</v>
      </c>
      <c r="U78" s="121">
        <f t="shared" ref="U78:U106" si="62">RANK(D78,$C78:$N78)</f>
        <v>4</v>
      </c>
      <c r="V78" s="121">
        <f t="shared" ref="V78:V106" si="63">RANK(E78,$C78:$N78)</f>
        <v>6</v>
      </c>
      <c r="W78" s="121">
        <f t="shared" ref="W78:W106" si="64">RANK(F78,$C78:$N78)</f>
        <v>3</v>
      </c>
      <c r="X78" s="121">
        <f t="shared" ref="X78:X106" si="65">RANK(G78,$C78:$N78)</f>
        <v>1</v>
      </c>
      <c r="Y78" s="121">
        <f t="shared" ref="Y78:Y106" si="66">RANK(H78,$C78:$N78)</f>
        <v>7</v>
      </c>
      <c r="Z78" s="121">
        <f t="shared" ref="Z78:Z106" si="67">RANK(I78,$C78:$N78)</f>
        <v>11</v>
      </c>
      <c r="AA78" s="121">
        <f t="shared" ref="AA78:AA106" si="68">RANK(J78,$C78:$N78)</f>
        <v>8</v>
      </c>
      <c r="AB78" s="121">
        <f t="shared" ref="AB78:AB106" si="69">RANK(K78,$C78:$N78)</f>
        <v>10</v>
      </c>
      <c r="AC78" s="121">
        <f t="shared" ref="AC78:AC106" si="70">RANK(L78,$C78:$N78)</f>
        <v>2</v>
      </c>
      <c r="AD78" s="121">
        <f t="shared" ref="AD78:AD106" si="71">RANK(M78,$C78:$N78)</f>
        <v>4</v>
      </c>
      <c r="AE78" s="121">
        <f t="shared" ref="AE78:AE106" si="72">RANK(N78,$C78:$N78)</f>
        <v>9</v>
      </c>
    </row>
    <row r="79" spans="2:31">
      <c r="B79" s="96" t="s">
        <v>76</v>
      </c>
      <c r="C79" s="98">
        <f>IF('03'!$E$40&gt;0,'03'!E$40,"")</f>
        <v>6.07</v>
      </c>
      <c r="D79" s="98">
        <f>IF('03'!$E$40&gt;0,'03'!F$40,"")</f>
        <v>4.8499999999999996</v>
      </c>
      <c r="E79" s="98">
        <f>IF('03'!$E$40&gt;0,'03'!G$40,"")</f>
        <v>11.120000000000001</v>
      </c>
      <c r="F79" s="98">
        <f>IF('03'!$E$40&gt;0,'03'!H$40,"")</f>
        <v>9.32</v>
      </c>
      <c r="G79" s="98">
        <f>IF('03'!$E$40&gt;0,'03'!I$40,"")</f>
        <v>6.07</v>
      </c>
      <c r="H79" s="98">
        <f>IF('03'!$E$40&gt;0,'03'!J$40,"")</f>
        <v>6.07</v>
      </c>
      <c r="I79" s="98">
        <f>IF('03'!$E$40&gt;0,'03'!K$40,"")</f>
        <v>2.8200000000000003</v>
      </c>
      <c r="J79" s="98">
        <f>IF('03'!$E$40&gt;0,'03'!L$40,"")</f>
        <v>11.07</v>
      </c>
      <c r="K79" s="98">
        <f>IF('03'!$E$40&gt;0,'03'!M$40,"")</f>
        <v>2.8200000000000003</v>
      </c>
      <c r="L79" s="98">
        <f>IF('03'!$E$40&gt;0,'03'!N$40,"")</f>
        <v>0</v>
      </c>
      <c r="M79" s="98">
        <f>IF('03'!$E$40&gt;0,'03'!O$40,"")</f>
        <v>2.8200000000000003</v>
      </c>
      <c r="N79" s="98">
        <f>IF('03'!$E$40&gt;0,'03'!P$40,"")</f>
        <v>1.22</v>
      </c>
      <c r="P79" s="104">
        <f t="shared" si="59"/>
        <v>64.25</v>
      </c>
      <c r="Q79" s="102">
        <f t="shared" si="60"/>
        <v>5.354166666666667</v>
      </c>
      <c r="S79" s="96" t="s">
        <v>76</v>
      </c>
      <c r="T79" s="121">
        <f t="shared" si="61"/>
        <v>4</v>
      </c>
      <c r="U79" s="121">
        <f t="shared" si="62"/>
        <v>7</v>
      </c>
      <c r="V79" s="121">
        <f t="shared" si="63"/>
        <v>1</v>
      </c>
      <c r="W79" s="121">
        <f t="shared" si="64"/>
        <v>3</v>
      </c>
      <c r="X79" s="121">
        <f t="shared" si="65"/>
        <v>4</v>
      </c>
      <c r="Y79" s="121">
        <f t="shared" si="66"/>
        <v>4</v>
      </c>
      <c r="Z79" s="121">
        <f t="shared" si="67"/>
        <v>8</v>
      </c>
      <c r="AA79" s="121">
        <f t="shared" si="68"/>
        <v>2</v>
      </c>
      <c r="AB79" s="121">
        <f t="shared" si="69"/>
        <v>8</v>
      </c>
      <c r="AC79" s="121">
        <f t="shared" si="70"/>
        <v>12</v>
      </c>
      <c r="AD79" s="121">
        <f t="shared" si="71"/>
        <v>8</v>
      </c>
      <c r="AE79" s="121">
        <f t="shared" si="72"/>
        <v>11</v>
      </c>
    </row>
    <row r="80" spans="2:31">
      <c r="B80" s="96" t="s">
        <v>77</v>
      </c>
      <c r="C80" s="98">
        <f>IF('04'!$E$40&gt;0,'04'!E$40,"")</f>
        <v>11.25</v>
      </c>
      <c r="D80" s="98">
        <f>IF('04'!$E$40&gt;0,'04'!F$40,"")</f>
        <v>12.45</v>
      </c>
      <c r="E80" s="98">
        <f>IF('04'!$E$40&gt;0,'04'!G$40,"")</f>
        <v>0</v>
      </c>
      <c r="F80" s="98">
        <f>IF('04'!$E$40&gt;0,'04'!H$40,"")</f>
        <v>5.3000000000000007</v>
      </c>
      <c r="G80" s="98">
        <f>IF('04'!$E$40&gt;0,'04'!I$40,"")</f>
        <v>6.95</v>
      </c>
      <c r="H80" s="98">
        <f>IF('04'!$E$40&gt;0,'04'!J$40,"")</f>
        <v>13.850000000000001</v>
      </c>
      <c r="I80" s="98">
        <f>IF('04'!$E$40&gt;0,'04'!K$40,"")</f>
        <v>3.45</v>
      </c>
      <c r="J80" s="98">
        <f>IF('04'!$E$40&gt;0,'04'!L$40,"")</f>
        <v>3.8</v>
      </c>
      <c r="K80" s="98">
        <f>IF('04'!$E$40&gt;0,'04'!M$40,"")</f>
        <v>8.4499999999999993</v>
      </c>
      <c r="L80" s="98">
        <f>IF('04'!$E$40&gt;0,'04'!N$40,"")</f>
        <v>5.3000000000000007</v>
      </c>
      <c r="M80" s="98">
        <f>IF('04'!$E$40&gt;0,'04'!O$40,"")</f>
        <v>9.3500000000000014</v>
      </c>
      <c r="N80" s="98">
        <f>IF('04'!$E$40&gt;0,'04'!P$40,"")</f>
        <v>8.75</v>
      </c>
      <c r="P80" s="104">
        <f t="shared" si="59"/>
        <v>88.9</v>
      </c>
      <c r="Q80" s="102">
        <f t="shared" si="60"/>
        <v>7.4083333333333341</v>
      </c>
      <c r="S80" s="96" t="s">
        <v>77</v>
      </c>
      <c r="T80" s="121">
        <f t="shared" si="61"/>
        <v>3</v>
      </c>
      <c r="U80" s="121">
        <f t="shared" si="62"/>
        <v>2</v>
      </c>
      <c r="V80" s="121">
        <f t="shared" si="63"/>
        <v>12</v>
      </c>
      <c r="W80" s="121">
        <f t="shared" si="64"/>
        <v>8</v>
      </c>
      <c r="X80" s="121">
        <f t="shared" si="65"/>
        <v>7</v>
      </c>
      <c r="Y80" s="121">
        <f t="shared" si="66"/>
        <v>1</v>
      </c>
      <c r="Z80" s="121">
        <f t="shared" si="67"/>
        <v>11</v>
      </c>
      <c r="AA80" s="121">
        <f t="shared" si="68"/>
        <v>10</v>
      </c>
      <c r="AB80" s="121">
        <f t="shared" si="69"/>
        <v>6</v>
      </c>
      <c r="AC80" s="121">
        <f t="shared" si="70"/>
        <v>8</v>
      </c>
      <c r="AD80" s="121">
        <f t="shared" si="71"/>
        <v>4</v>
      </c>
      <c r="AE80" s="121">
        <f t="shared" si="72"/>
        <v>5</v>
      </c>
    </row>
    <row r="81" spans="2:31">
      <c r="B81" s="96" t="s">
        <v>78</v>
      </c>
      <c r="C81" s="98">
        <f>IF('05'!$E$40&gt;0,'05'!E$40,"")</f>
        <v>5.8000000000000007</v>
      </c>
      <c r="D81" s="98">
        <f>IF('05'!$E$40&gt;0,'05'!F$40,"")</f>
        <v>9.1000000000000014</v>
      </c>
      <c r="E81" s="98">
        <f>IF('05'!$E$40&gt;0,'05'!G$40,"")</f>
        <v>10.7</v>
      </c>
      <c r="F81" s="98">
        <f>IF('05'!$E$40&gt;0,'05'!H$40,"")</f>
        <v>5.45</v>
      </c>
      <c r="G81" s="98">
        <f>IF('05'!$E$40&gt;0,'05'!I$40,"")</f>
        <v>3.2</v>
      </c>
      <c r="H81" s="98">
        <f>IF('05'!$E$40&gt;0,'05'!J$40,"")</f>
        <v>4.5</v>
      </c>
      <c r="I81" s="98">
        <f>IF('05'!$E$40&gt;0,'05'!K$40,"")</f>
        <v>6.75</v>
      </c>
      <c r="J81" s="98">
        <f>IF('05'!$E$40&gt;0,'05'!L$40,"")</f>
        <v>2.25</v>
      </c>
      <c r="K81" s="98">
        <f>IF('05'!$E$40&gt;0,'05'!M$40,"")</f>
        <v>11.3</v>
      </c>
      <c r="L81" s="98">
        <f>IF('05'!$E$40&gt;0,'05'!N$40,"")</f>
        <v>4.8</v>
      </c>
      <c r="M81" s="98">
        <f>IF('05'!$E$40&gt;0,'05'!O$40,"")</f>
        <v>4.5</v>
      </c>
      <c r="N81" s="98">
        <f>IF('05'!$E$40&gt;0,'05'!P$40,"")</f>
        <v>9.8999999999999986</v>
      </c>
      <c r="P81" s="104">
        <f t="shared" si="59"/>
        <v>78.25</v>
      </c>
      <c r="Q81" s="102">
        <f t="shared" si="60"/>
        <v>6.520833333333333</v>
      </c>
      <c r="S81" s="96" t="s">
        <v>78</v>
      </c>
      <c r="T81" s="121">
        <f t="shared" si="61"/>
        <v>6</v>
      </c>
      <c r="U81" s="121">
        <f t="shared" si="62"/>
        <v>4</v>
      </c>
      <c r="V81" s="121">
        <f t="shared" si="63"/>
        <v>2</v>
      </c>
      <c r="W81" s="121">
        <f t="shared" si="64"/>
        <v>7</v>
      </c>
      <c r="X81" s="121">
        <f t="shared" si="65"/>
        <v>11</v>
      </c>
      <c r="Y81" s="121">
        <f t="shared" si="66"/>
        <v>9</v>
      </c>
      <c r="Z81" s="121">
        <f t="shared" si="67"/>
        <v>5</v>
      </c>
      <c r="AA81" s="121">
        <f t="shared" si="68"/>
        <v>12</v>
      </c>
      <c r="AB81" s="121">
        <f t="shared" si="69"/>
        <v>1</v>
      </c>
      <c r="AC81" s="121">
        <f t="shared" si="70"/>
        <v>8</v>
      </c>
      <c r="AD81" s="121">
        <f t="shared" si="71"/>
        <v>9</v>
      </c>
      <c r="AE81" s="121">
        <f t="shared" si="72"/>
        <v>3</v>
      </c>
    </row>
    <row r="82" spans="2:31">
      <c r="B82" s="96" t="s">
        <v>79</v>
      </c>
      <c r="C82" s="98">
        <f>IF('06'!$E$40&gt;0,'06'!E$40,"")</f>
        <v>5.98</v>
      </c>
      <c r="D82" s="98">
        <f>IF('06'!$E$40&gt;0,'06'!F$40,"")</f>
        <v>2.58</v>
      </c>
      <c r="E82" s="98">
        <f>IF('06'!$E$40&gt;0,'06'!G$40,"")</f>
        <v>2.58</v>
      </c>
      <c r="F82" s="98">
        <f>IF('06'!$E$40&gt;0,'06'!H$40,"")</f>
        <v>8.2100000000000009</v>
      </c>
      <c r="G82" s="98">
        <f>IF('06'!$E$40&gt;0,'06'!I$40,"")</f>
        <v>8.35</v>
      </c>
      <c r="H82" s="98">
        <f>IF('06'!$E$40&gt;0,'06'!J$40,"")</f>
        <v>8.2100000000000009</v>
      </c>
      <c r="I82" s="98">
        <f>IF('06'!$E$40&gt;0,'06'!K$40,"")</f>
        <v>4.46</v>
      </c>
      <c r="J82" s="98">
        <f>IF('06'!$E$40&gt;0,'06'!L$40,"")</f>
        <v>5.08</v>
      </c>
      <c r="K82" s="98">
        <f>IF('06'!$E$40&gt;0,'06'!M$40,"")</f>
        <v>5.5</v>
      </c>
      <c r="L82" s="98">
        <f>IF('06'!$E$40&gt;0,'06'!N$40,"")</f>
        <v>11.88</v>
      </c>
      <c r="M82" s="98">
        <f>IF('06'!$E$40&gt;0,'06'!O$40,"")</f>
        <v>5</v>
      </c>
      <c r="N82" s="98">
        <f>IF('06'!$E$40&gt;0,'06'!P$40,"")</f>
        <v>6.33</v>
      </c>
      <c r="P82" s="104">
        <f t="shared" si="59"/>
        <v>74.160000000000011</v>
      </c>
      <c r="Q82" s="102">
        <f t="shared" si="60"/>
        <v>6.1800000000000006</v>
      </c>
      <c r="S82" s="96" t="s">
        <v>79</v>
      </c>
      <c r="T82" s="121">
        <f t="shared" si="61"/>
        <v>6</v>
      </c>
      <c r="U82" s="121">
        <f t="shared" si="62"/>
        <v>11</v>
      </c>
      <c r="V82" s="121">
        <f t="shared" si="63"/>
        <v>11</v>
      </c>
      <c r="W82" s="121">
        <f t="shared" si="64"/>
        <v>3</v>
      </c>
      <c r="X82" s="121">
        <f t="shared" si="65"/>
        <v>2</v>
      </c>
      <c r="Y82" s="121">
        <f t="shared" si="66"/>
        <v>3</v>
      </c>
      <c r="Z82" s="121">
        <f t="shared" si="67"/>
        <v>10</v>
      </c>
      <c r="AA82" s="121">
        <f t="shared" si="68"/>
        <v>8</v>
      </c>
      <c r="AB82" s="121">
        <f t="shared" si="69"/>
        <v>7</v>
      </c>
      <c r="AC82" s="121">
        <f t="shared" si="70"/>
        <v>1</v>
      </c>
      <c r="AD82" s="121">
        <f t="shared" si="71"/>
        <v>9</v>
      </c>
      <c r="AE82" s="121">
        <f t="shared" si="72"/>
        <v>5</v>
      </c>
    </row>
    <row r="83" spans="2:31">
      <c r="B83" s="96" t="s">
        <v>80</v>
      </c>
      <c r="C83" s="98">
        <f>IF('07'!$E$40&gt;0,'07'!E$40,"")</f>
        <v>8.3099999999999987</v>
      </c>
      <c r="D83" s="98">
        <f>IF('07'!$E$40&gt;0,'07'!F$40,"")</f>
        <v>6.6400000000000006</v>
      </c>
      <c r="E83" s="98">
        <f>IF('07'!$E$40&gt;0,'07'!G$40,"")</f>
        <v>9.39</v>
      </c>
      <c r="F83" s="98">
        <f>IF('07'!$E$40&gt;0,'07'!H$40,"")</f>
        <v>6.76</v>
      </c>
      <c r="G83" s="98">
        <f>IF('07'!$E$40&gt;0,'07'!I$40,"")</f>
        <v>9.49</v>
      </c>
      <c r="H83" s="98">
        <f>IF('07'!$E$40&gt;0,'07'!J$40,"")</f>
        <v>7.71</v>
      </c>
      <c r="I83" s="98">
        <f>IF('07'!$E$40&gt;0,'07'!K$40,"")</f>
        <v>5.09</v>
      </c>
      <c r="J83" s="98">
        <f>IF('07'!$E$40&gt;0,'07'!L$40,"")</f>
        <v>6.67</v>
      </c>
      <c r="K83" s="98">
        <f>IF('07'!$E$40&gt;0,'07'!M$40,"")</f>
        <v>9.39</v>
      </c>
      <c r="L83" s="98">
        <f>IF('07'!$E$40&gt;0,'07'!N$40,"")</f>
        <v>10.69</v>
      </c>
      <c r="M83" s="98">
        <f>IF('07'!$E$40&gt;0,'07'!O$40,"")</f>
        <v>13.09</v>
      </c>
      <c r="N83" s="98">
        <f>IF('07'!$E$40&gt;0,'07'!P$40,"")</f>
        <v>6.79</v>
      </c>
      <c r="P83" s="104">
        <f t="shared" si="59"/>
        <v>100.02000000000001</v>
      </c>
      <c r="Q83" s="102">
        <f t="shared" si="60"/>
        <v>8.3350000000000009</v>
      </c>
      <c r="S83" s="96" t="s">
        <v>80</v>
      </c>
      <c r="T83" s="121">
        <f t="shared" si="61"/>
        <v>6</v>
      </c>
      <c r="U83" s="121">
        <f t="shared" si="62"/>
        <v>11</v>
      </c>
      <c r="V83" s="121">
        <f t="shared" si="63"/>
        <v>4</v>
      </c>
      <c r="W83" s="121">
        <f t="shared" si="64"/>
        <v>9</v>
      </c>
      <c r="X83" s="121">
        <f t="shared" si="65"/>
        <v>3</v>
      </c>
      <c r="Y83" s="121">
        <f t="shared" si="66"/>
        <v>7</v>
      </c>
      <c r="Z83" s="121">
        <f t="shared" si="67"/>
        <v>12</v>
      </c>
      <c r="AA83" s="121">
        <f t="shared" si="68"/>
        <v>10</v>
      </c>
      <c r="AB83" s="121">
        <f t="shared" si="69"/>
        <v>4</v>
      </c>
      <c r="AC83" s="121">
        <f t="shared" si="70"/>
        <v>2</v>
      </c>
      <c r="AD83" s="121">
        <f t="shared" si="71"/>
        <v>1</v>
      </c>
      <c r="AE83" s="121">
        <f t="shared" si="72"/>
        <v>8</v>
      </c>
    </row>
    <row r="84" spans="2:31">
      <c r="B84" s="96" t="s">
        <v>81</v>
      </c>
      <c r="C84" s="98">
        <f>IF('08'!$E$40&gt;0,'08'!E$40,"")</f>
        <v>6.9</v>
      </c>
      <c r="D84" s="98">
        <f>IF('08'!$E$40&gt;0,'08'!F$40,"")</f>
        <v>3</v>
      </c>
      <c r="E84" s="98">
        <f>IF('08'!$E$40&gt;0,'08'!G$40,"")</f>
        <v>6.65</v>
      </c>
      <c r="F84" s="98">
        <f>IF('08'!$E$40&gt;0,'08'!H$40,"")</f>
        <v>7.0500000000000007</v>
      </c>
      <c r="G84" s="98">
        <f>IF('08'!$E$40&gt;0,'08'!I$40,"")</f>
        <v>5.35</v>
      </c>
      <c r="H84" s="98">
        <f>IF('08'!$E$40&gt;0,'08'!J$40,"")</f>
        <v>0</v>
      </c>
      <c r="I84" s="98">
        <f>IF('08'!$E$40&gt;0,'08'!K$40,"")</f>
        <v>6.9</v>
      </c>
      <c r="J84" s="98">
        <f>IF('08'!$E$40&gt;0,'08'!L$40,"")</f>
        <v>9.5</v>
      </c>
      <c r="K84" s="98">
        <f>IF('08'!$E$40&gt;0,'08'!M$40,"")</f>
        <v>8.4</v>
      </c>
      <c r="L84" s="98">
        <f>IF('08'!$E$40&gt;0,'08'!N$40,"")</f>
        <v>13.549999999999999</v>
      </c>
      <c r="M84" s="98">
        <f>IF('08'!$E$40&gt;0,'08'!O$40,"")</f>
        <v>11.55</v>
      </c>
      <c r="N84" s="98">
        <f>IF('08'!$E$40&gt;0,'08'!P$40,"")</f>
        <v>3.2</v>
      </c>
      <c r="P84" s="104">
        <f t="shared" si="59"/>
        <v>82.05</v>
      </c>
      <c r="Q84" s="102">
        <f t="shared" si="60"/>
        <v>6.8374999999999995</v>
      </c>
      <c r="S84" s="96" t="s">
        <v>81</v>
      </c>
      <c r="T84" s="121">
        <f t="shared" si="61"/>
        <v>6</v>
      </c>
      <c r="U84" s="121">
        <f t="shared" si="62"/>
        <v>11</v>
      </c>
      <c r="V84" s="121">
        <f t="shared" si="63"/>
        <v>8</v>
      </c>
      <c r="W84" s="121">
        <f t="shared" si="64"/>
        <v>5</v>
      </c>
      <c r="X84" s="121">
        <f t="shared" si="65"/>
        <v>9</v>
      </c>
      <c r="Y84" s="121">
        <f t="shared" si="66"/>
        <v>12</v>
      </c>
      <c r="Z84" s="121">
        <f t="shared" si="67"/>
        <v>6</v>
      </c>
      <c r="AA84" s="121">
        <f t="shared" si="68"/>
        <v>3</v>
      </c>
      <c r="AB84" s="121">
        <f t="shared" si="69"/>
        <v>4</v>
      </c>
      <c r="AC84" s="121">
        <f t="shared" si="70"/>
        <v>1</v>
      </c>
      <c r="AD84" s="121">
        <f t="shared" si="71"/>
        <v>2</v>
      </c>
      <c r="AE84" s="121">
        <f t="shared" si="72"/>
        <v>10</v>
      </c>
    </row>
    <row r="85" spans="2:31">
      <c r="B85" s="96" t="s">
        <v>82</v>
      </c>
      <c r="C85" s="98">
        <f>IF('09'!$E$40&gt;0,'09'!E$40,"")</f>
        <v>5.7499999999999991</v>
      </c>
      <c r="D85" s="98">
        <f>IF('09'!$E$40&gt;0,'09'!F$40,"")</f>
        <v>6.1499999999999995</v>
      </c>
      <c r="E85" s="98">
        <f>IF('09'!$E$40&gt;0,'09'!G$40,"")</f>
        <v>3.8</v>
      </c>
      <c r="F85" s="98">
        <f>IF('09'!$E$40&gt;0,'09'!H$40,"")</f>
        <v>2.95</v>
      </c>
      <c r="G85" s="98">
        <f>IF('09'!$E$40&gt;0,'09'!I$40,"")</f>
        <v>3.5</v>
      </c>
      <c r="H85" s="98">
        <f>IF('09'!$E$40&gt;0,'09'!J$40,"")</f>
        <v>8.15</v>
      </c>
      <c r="I85" s="98">
        <f>IF('09'!$E$40&gt;0,'09'!K$40,"")</f>
        <v>7.8999999999999995</v>
      </c>
      <c r="J85" s="98">
        <f>IF('09'!$E$40&gt;0,'09'!L$40,"")</f>
        <v>10.850000000000001</v>
      </c>
      <c r="K85" s="98">
        <f>IF('09'!$E$40&gt;0,'09'!M$40,"")</f>
        <v>7.1499999999999995</v>
      </c>
      <c r="L85" s="98">
        <f>IF('09'!$E$40&gt;0,'09'!N$40,"")</f>
        <v>5.15</v>
      </c>
      <c r="M85" s="98">
        <f>IF('09'!$E$40&gt;0,'09'!O$40,"")</f>
        <v>11.900000000000002</v>
      </c>
      <c r="N85" s="98">
        <f>IF('09'!$E$40&gt;0,'09'!P$40,"")</f>
        <v>12.5</v>
      </c>
      <c r="P85" s="104">
        <f t="shared" si="59"/>
        <v>85.75</v>
      </c>
      <c r="Q85" s="102">
        <f t="shared" si="60"/>
        <v>7.145833333333333</v>
      </c>
      <c r="S85" s="96" t="s">
        <v>82</v>
      </c>
      <c r="T85" s="121">
        <f t="shared" si="61"/>
        <v>8</v>
      </c>
      <c r="U85" s="121">
        <f t="shared" si="62"/>
        <v>7</v>
      </c>
      <c r="V85" s="121">
        <f t="shared" si="63"/>
        <v>10</v>
      </c>
      <c r="W85" s="121">
        <f t="shared" si="64"/>
        <v>12</v>
      </c>
      <c r="X85" s="121">
        <f t="shared" si="65"/>
        <v>11</v>
      </c>
      <c r="Y85" s="121">
        <f t="shared" si="66"/>
        <v>4</v>
      </c>
      <c r="Z85" s="121">
        <f t="shared" si="67"/>
        <v>5</v>
      </c>
      <c r="AA85" s="121">
        <f t="shared" si="68"/>
        <v>3</v>
      </c>
      <c r="AB85" s="121">
        <f t="shared" si="69"/>
        <v>6</v>
      </c>
      <c r="AC85" s="121">
        <f t="shared" si="70"/>
        <v>9</v>
      </c>
      <c r="AD85" s="121">
        <f t="shared" si="71"/>
        <v>2</v>
      </c>
      <c r="AE85" s="121">
        <f t="shared" si="72"/>
        <v>1</v>
      </c>
    </row>
    <row r="86" spans="2:31">
      <c r="B86" s="96" t="s">
        <v>63</v>
      </c>
      <c r="C86" s="98" t="str">
        <f>IF('10'!$E$40&gt;0,'10'!E$40,"")</f>
        <v/>
      </c>
      <c r="D86" s="98" t="str">
        <f>IF('10'!$E$40&gt;0,'10'!F$40,"")</f>
        <v/>
      </c>
      <c r="E86" s="98" t="str">
        <f>IF('10'!$E$40&gt;0,'10'!G$40,"")</f>
        <v/>
      </c>
      <c r="F86" s="98" t="str">
        <f>IF('10'!$E$40&gt;0,'10'!H$40,"")</f>
        <v/>
      </c>
      <c r="G86" s="98" t="str">
        <f>IF('10'!$E$40&gt;0,'10'!I$40,"")</f>
        <v/>
      </c>
      <c r="H86" s="98" t="str">
        <f>IF('10'!$E$40&gt;0,'10'!J$40,"")</f>
        <v/>
      </c>
      <c r="I86" s="98" t="str">
        <f>IF('10'!$E$40&gt;0,'10'!K$40,"")</f>
        <v/>
      </c>
      <c r="J86" s="98" t="str">
        <f>IF('10'!$E$40&gt;0,'10'!L$40,"")</f>
        <v/>
      </c>
      <c r="K86" s="98" t="str">
        <f>IF('10'!$E$40&gt;0,'10'!M$40,"")</f>
        <v/>
      </c>
      <c r="L86" s="98" t="str">
        <f>IF('10'!$E$40&gt;0,'10'!N$40,"")</f>
        <v/>
      </c>
      <c r="M86" s="98" t="str">
        <f>IF('10'!$E$40&gt;0,'10'!O$40,"")</f>
        <v/>
      </c>
      <c r="N86" s="98" t="str">
        <f>IF('10'!$E$40&gt;0,'10'!P$40,"")</f>
        <v/>
      </c>
      <c r="P86" s="104" t="str">
        <f t="shared" si="59"/>
        <v/>
      </c>
      <c r="Q86" s="102" t="str">
        <f t="shared" si="60"/>
        <v/>
      </c>
      <c r="S86" s="96" t="s">
        <v>63</v>
      </c>
      <c r="T86" s="121" t="e">
        <f t="shared" si="61"/>
        <v>#VALUE!</v>
      </c>
      <c r="U86" s="121" t="e">
        <f t="shared" si="62"/>
        <v>#VALUE!</v>
      </c>
      <c r="V86" s="121" t="e">
        <f t="shared" si="63"/>
        <v>#VALUE!</v>
      </c>
      <c r="W86" s="121" t="e">
        <f t="shared" si="64"/>
        <v>#VALUE!</v>
      </c>
      <c r="X86" s="121" t="e">
        <f t="shared" si="65"/>
        <v>#VALUE!</v>
      </c>
      <c r="Y86" s="121" t="e">
        <f t="shared" si="66"/>
        <v>#VALUE!</v>
      </c>
      <c r="Z86" s="121" t="e">
        <f t="shared" si="67"/>
        <v>#VALUE!</v>
      </c>
      <c r="AA86" s="121" t="e">
        <f t="shared" si="68"/>
        <v>#VALUE!</v>
      </c>
      <c r="AB86" s="121" t="e">
        <f t="shared" si="69"/>
        <v>#VALUE!</v>
      </c>
      <c r="AC86" s="121" t="e">
        <f t="shared" si="70"/>
        <v>#VALUE!</v>
      </c>
      <c r="AD86" s="121" t="e">
        <f t="shared" si="71"/>
        <v>#VALUE!</v>
      </c>
      <c r="AE86" s="121" t="e">
        <f t="shared" si="72"/>
        <v>#VALUE!</v>
      </c>
    </row>
    <row r="87" spans="2:31">
      <c r="B87" s="96" t="s">
        <v>64</v>
      </c>
      <c r="C87" s="98" t="str">
        <f>IF('11'!$E$40&gt;0,'11'!E$40,"")</f>
        <v/>
      </c>
      <c r="D87" s="98" t="str">
        <f>IF('11'!$E$40&gt;0,'11'!F$40,"")</f>
        <v/>
      </c>
      <c r="E87" s="98" t="str">
        <f>IF('11'!$E$40&gt;0,'11'!G$40,"")</f>
        <v/>
      </c>
      <c r="F87" s="98" t="str">
        <f>IF('11'!$E$40&gt;0,'11'!H$40,"")</f>
        <v/>
      </c>
      <c r="G87" s="98" t="str">
        <f>IF('11'!$E$40&gt;0,'11'!I$40,"")</f>
        <v/>
      </c>
      <c r="H87" s="98" t="str">
        <f>IF('11'!$E$40&gt;0,'11'!J$40,"")</f>
        <v/>
      </c>
      <c r="I87" s="98" t="str">
        <f>IF('11'!$E$40&gt;0,'11'!K$40,"")</f>
        <v/>
      </c>
      <c r="J87" s="98" t="str">
        <f>IF('11'!$E$40&gt;0,'11'!L$40,"")</f>
        <v/>
      </c>
      <c r="K87" s="98" t="str">
        <f>IF('11'!$E$40&gt;0,'11'!M$40,"")</f>
        <v/>
      </c>
      <c r="L87" s="98" t="str">
        <f>IF('11'!$E$40&gt;0,'11'!N$40,"")</f>
        <v/>
      </c>
      <c r="M87" s="98" t="str">
        <f>IF('11'!$E$40&gt;0,'11'!O$40,"")</f>
        <v/>
      </c>
      <c r="N87" s="98" t="str">
        <f>IF('11'!$E$40&gt;0,'11'!P$40,"")</f>
        <v/>
      </c>
      <c r="P87" s="104" t="str">
        <f t="shared" si="59"/>
        <v/>
      </c>
      <c r="Q87" s="102" t="str">
        <f t="shared" si="60"/>
        <v/>
      </c>
      <c r="S87" s="96" t="s">
        <v>64</v>
      </c>
      <c r="T87" s="121" t="e">
        <f t="shared" si="61"/>
        <v>#VALUE!</v>
      </c>
      <c r="U87" s="121" t="e">
        <f t="shared" si="62"/>
        <v>#VALUE!</v>
      </c>
      <c r="V87" s="121" t="e">
        <f t="shared" si="63"/>
        <v>#VALUE!</v>
      </c>
      <c r="W87" s="121" t="e">
        <f t="shared" si="64"/>
        <v>#VALUE!</v>
      </c>
      <c r="X87" s="121" t="e">
        <f t="shared" si="65"/>
        <v>#VALUE!</v>
      </c>
      <c r="Y87" s="121" t="e">
        <f t="shared" si="66"/>
        <v>#VALUE!</v>
      </c>
      <c r="Z87" s="121" t="e">
        <f t="shared" si="67"/>
        <v>#VALUE!</v>
      </c>
      <c r="AA87" s="121" t="e">
        <f t="shared" si="68"/>
        <v>#VALUE!</v>
      </c>
      <c r="AB87" s="121" t="e">
        <f t="shared" si="69"/>
        <v>#VALUE!</v>
      </c>
      <c r="AC87" s="121" t="e">
        <f t="shared" si="70"/>
        <v>#VALUE!</v>
      </c>
      <c r="AD87" s="121" t="e">
        <f t="shared" si="71"/>
        <v>#VALUE!</v>
      </c>
      <c r="AE87" s="121" t="e">
        <f t="shared" si="72"/>
        <v>#VALUE!</v>
      </c>
    </row>
    <row r="88" spans="2:31">
      <c r="B88" s="96" t="s">
        <v>65</v>
      </c>
      <c r="C88" s="98" t="str">
        <f>IF('12'!$E$40&gt;0,'12'!E$40,"")</f>
        <v/>
      </c>
      <c r="D88" s="98" t="str">
        <f>IF('12'!$E$40&gt;0,'12'!F$40,"")</f>
        <v/>
      </c>
      <c r="E88" s="98" t="str">
        <f>IF('12'!$E$40&gt;0,'12'!G$40,"")</f>
        <v/>
      </c>
      <c r="F88" s="98" t="str">
        <f>IF('12'!$E$40&gt;0,'12'!H$40,"")</f>
        <v/>
      </c>
      <c r="G88" s="98" t="str">
        <f>IF('12'!$E$40&gt;0,'12'!I$40,"")</f>
        <v/>
      </c>
      <c r="H88" s="98" t="str">
        <f>IF('12'!$E$40&gt;0,'12'!J$40,"")</f>
        <v/>
      </c>
      <c r="I88" s="98" t="str">
        <f>IF('12'!$E$40&gt;0,'12'!K$40,"")</f>
        <v/>
      </c>
      <c r="J88" s="98" t="str">
        <f>IF('12'!$E$40&gt;0,'12'!L$40,"")</f>
        <v/>
      </c>
      <c r="K88" s="98" t="str">
        <f>IF('12'!$E$40&gt;0,'12'!M$40,"")</f>
        <v/>
      </c>
      <c r="L88" s="98" t="str">
        <f>IF('12'!$E$40&gt;0,'12'!N$40,"")</f>
        <v/>
      </c>
      <c r="M88" s="98" t="str">
        <f>IF('12'!$E$40&gt;0,'12'!O$40,"")</f>
        <v/>
      </c>
      <c r="N88" s="98" t="str">
        <f>IF('12'!$E$40&gt;0,'12'!P$40,"")</f>
        <v/>
      </c>
      <c r="P88" s="104" t="str">
        <f t="shared" si="59"/>
        <v/>
      </c>
      <c r="Q88" s="102" t="str">
        <f t="shared" si="60"/>
        <v/>
      </c>
      <c r="S88" s="96" t="s">
        <v>65</v>
      </c>
      <c r="T88" s="121" t="e">
        <f t="shared" si="61"/>
        <v>#VALUE!</v>
      </c>
      <c r="U88" s="121" t="e">
        <f t="shared" si="62"/>
        <v>#VALUE!</v>
      </c>
      <c r="V88" s="121" t="e">
        <f t="shared" si="63"/>
        <v>#VALUE!</v>
      </c>
      <c r="W88" s="121" t="e">
        <f t="shared" si="64"/>
        <v>#VALUE!</v>
      </c>
      <c r="X88" s="121" t="e">
        <f t="shared" si="65"/>
        <v>#VALUE!</v>
      </c>
      <c r="Y88" s="121" t="e">
        <f t="shared" si="66"/>
        <v>#VALUE!</v>
      </c>
      <c r="Z88" s="121" t="e">
        <f t="shared" si="67"/>
        <v>#VALUE!</v>
      </c>
      <c r="AA88" s="121" t="e">
        <f t="shared" si="68"/>
        <v>#VALUE!</v>
      </c>
      <c r="AB88" s="121" t="e">
        <f t="shared" si="69"/>
        <v>#VALUE!</v>
      </c>
      <c r="AC88" s="121" t="e">
        <f t="shared" si="70"/>
        <v>#VALUE!</v>
      </c>
      <c r="AD88" s="121" t="e">
        <f t="shared" si="71"/>
        <v>#VALUE!</v>
      </c>
      <c r="AE88" s="121" t="e">
        <f t="shared" si="72"/>
        <v>#VALUE!</v>
      </c>
    </row>
    <row r="89" spans="2:31">
      <c r="B89" s="96" t="s">
        <v>66</v>
      </c>
      <c r="C89" s="98" t="str">
        <f>IF('13'!$E$40&gt;0,'13'!E$40,"")</f>
        <v/>
      </c>
      <c r="D89" s="98" t="str">
        <f>IF('13'!$E$40&gt;0,'13'!F$40,"")</f>
        <v/>
      </c>
      <c r="E89" s="98" t="str">
        <f>IF('13'!$E$40&gt;0,'13'!G$40,"")</f>
        <v/>
      </c>
      <c r="F89" s="98" t="str">
        <f>IF('13'!$E$40&gt;0,'13'!H$40,"")</f>
        <v/>
      </c>
      <c r="G89" s="98" t="str">
        <f>IF('13'!$E$40&gt;0,'13'!I$40,"")</f>
        <v/>
      </c>
      <c r="H89" s="98" t="str">
        <f>IF('13'!$E$40&gt;0,'13'!J$40,"")</f>
        <v/>
      </c>
      <c r="I89" s="98" t="str">
        <f>IF('13'!$E$40&gt;0,'13'!K$40,"")</f>
        <v/>
      </c>
      <c r="J89" s="98" t="str">
        <f>IF('13'!$E$40&gt;0,'13'!L$40,"")</f>
        <v/>
      </c>
      <c r="K89" s="98" t="str">
        <f>IF('13'!$E$40&gt;0,'13'!M$40,"")</f>
        <v/>
      </c>
      <c r="L89" s="98" t="str">
        <f>IF('13'!$E$40&gt;0,'13'!N$40,"")</f>
        <v/>
      </c>
      <c r="M89" s="98" t="str">
        <f>IF('13'!$E$40&gt;0,'13'!O$40,"")</f>
        <v/>
      </c>
      <c r="N89" s="98" t="str">
        <f>IF('13'!$E$40&gt;0,'13'!P$40,"")</f>
        <v/>
      </c>
      <c r="P89" s="104" t="str">
        <f t="shared" si="59"/>
        <v/>
      </c>
      <c r="Q89" s="102" t="str">
        <f t="shared" si="60"/>
        <v/>
      </c>
      <c r="S89" s="96" t="s">
        <v>66</v>
      </c>
      <c r="T89" s="121" t="e">
        <f t="shared" si="61"/>
        <v>#VALUE!</v>
      </c>
      <c r="U89" s="121" t="e">
        <f t="shared" si="62"/>
        <v>#VALUE!</v>
      </c>
      <c r="V89" s="121" t="e">
        <f t="shared" si="63"/>
        <v>#VALUE!</v>
      </c>
      <c r="W89" s="121" t="e">
        <f t="shared" si="64"/>
        <v>#VALUE!</v>
      </c>
      <c r="X89" s="121" t="e">
        <f t="shared" si="65"/>
        <v>#VALUE!</v>
      </c>
      <c r="Y89" s="121" t="e">
        <f t="shared" si="66"/>
        <v>#VALUE!</v>
      </c>
      <c r="Z89" s="121" t="e">
        <f t="shared" si="67"/>
        <v>#VALUE!</v>
      </c>
      <c r="AA89" s="121" t="e">
        <f t="shared" si="68"/>
        <v>#VALUE!</v>
      </c>
      <c r="AB89" s="121" t="e">
        <f t="shared" si="69"/>
        <v>#VALUE!</v>
      </c>
      <c r="AC89" s="121" t="e">
        <f t="shared" si="70"/>
        <v>#VALUE!</v>
      </c>
      <c r="AD89" s="121" t="e">
        <f t="shared" si="71"/>
        <v>#VALUE!</v>
      </c>
      <c r="AE89" s="121" t="e">
        <f t="shared" si="72"/>
        <v>#VALUE!</v>
      </c>
    </row>
    <row r="90" spans="2:31">
      <c r="B90" s="96" t="s">
        <v>67</v>
      </c>
      <c r="C90" s="98" t="str">
        <f>IF('14'!$E$40&gt;0,'14'!E$40,"")</f>
        <v/>
      </c>
      <c r="D90" s="98" t="str">
        <f>IF('14'!$E$40&gt;0,'14'!F$40,"")</f>
        <v/>
      </c>
      <c r="E90" s="98" t="str">
        <f>IF('14'!$E$40&gt;0,'14'!G$40,"")</f>
        <v/>
      </c>
      <c r="F90" s="98" t="str">
        <f>IF('14'!$E$40&gt;0,'14'!H$40,"")</f>
        <v/>
      </c>
      <c r="G90" s="98" t="str">
        <f>IF('14'!$E$40&gt;0,'14'!I$40,"")</f>
        <v/>
      </c>
      <c r="H90" s="98" t="str">
        <f>IF('14'!$E$40&gt;0,'14'!J$40,"")</f>
        <v/>
      </c>
      <c r="I90" s="98" t="str">
        <f>IF('14'!$E$40&gt;0,'14'!K$40,"")</f>
        <v/>
      </c>
      <c r="J90" s="98" t="str">
        <f>IF('14'!$E$40&gt;0,'14'!L$40,"")</f>
        <v/>
      </c>
      <c r="K90" s="98" t="str">
        <f>IF('14'!$E$40&gt;0,'14'!M$40,"")</f>
        <v/>
      </c>
      <c r="L90" s="98" t="str">
        <f>IF('14'!$E$40&gt;0,'14'!N$40,"")</f>
        <v/>
      </c>
      <c r="M90" s="98" t="str">
        <f>IF('14'!$E$40&gt;0,'14'!O$40,"")</f>
        <v/>
      </c>
      <c r="N90" s="98" t="str">
        <f>IF('14'!$E$40&gt;0,'14'!P$40,"")</f>
        <v/>
      </c>
      <c r="P90" s="104" t="str">
        <f t="shared" si="59"/>
        <v/>
      </c>
      <c r="Q90" s="102" t="str">
        <f t="shared" si="60"/>
        <v/>
      </c>
      <c r="S90" s="96" t="s">
        <v>67</v>
      </c>
      <c r="T90" s="121" t="e">
        <f t="shared" si="61"/>
        <v>#VALUE!</v>
      </c>
      <c r="U90" s="121" t="e">
        <f t="shared" si="62"/>
        <v>#VALUE!</v>
      </c>
      <c r="V90" s="121" t="e">
        <f t="shared" si="63"/>
        <v>#VALUE!</v>
      </c>
      <c r="W90" s="121" t="e">
        <f t="shared" si="64"/>
        <v>#VALUE!</v>
      </c>
      <c r="X90" s="121" t="e">
        <f t="shared" si="65"/>
        <v>#VALUE!</v>
      </c>
      <c r="Y90" s="121" t="e">
        <f t="shared" si="66"/>
        <v>#VALUE!</v>
      </c>
      <c r="Z90" s="121" t="e">
        <f t="shared" si="67"/>
        <v>#VALUE!</v>
      </c>
      <c r="AA90" s="121" t="e">
        <f t="shared" si="68"/>
        <v>#VALUE!</v>
      </c>
      <c r="AB90" s="121" t="e">
        <f t="shared" si="69"/>
        <v>#VALUE!</v>
      </c>
      <c r="AC90" s="121" t="e">
        <f t="shared" si="70"/>
        <v>#VALUE!</v>
      </c>
      <c r="AD90" s="121" t="e">
        <f t="shared" si="71"/>
        <v>#VALUE!</v>
      </c>
      <c r="AE90" s="121" t="e">
        <f t="shared" si="72"/>
        <v>#VALUE!</v>
      </c>
    </row>
    <row r="91" spans="2:31">
      <c r="B91" s="96" t="s">
        <v>68</v>
      </c>
      <c r="C91" s="168" t="str">
        <f>IF('15'!$E$40&gt;0,'15'!E$40,"")</f>
        <v/>
      </c>
      <c r="D91" s="168" t="str">
        <f>IF('15'!$E$40&gt;0,'15'!F$40,"")</f>
        <v/>
      </c>
      <c r="E91" s="168" t="str">
        <f>IF('15'!$E$40&gt;0,'15'!G$40,"")</f>
        <v/>
      </c>
      <c r="F91" s="168" t="str">
        <f>IF('15'!$E$40&gt;0,'15'!H$40,"")</f>
        <v/>
      </c>
      <c r="G91" s="168" t="str">
        <f>IF('15'!$E$40&gt;0,'15'!I$40,"")</f>
        <v/>
      </c>
      <c r="H91" s="168" t="str">
        <f>IF('15'!$E$40&gt;0,'15'!J$40,"")</f>
        <v/>
      </c>
      <c r="I91" s="168" t="str">
        <f>IF('15'!$E$40&gt;0,'15'!K$40,"")</f>
        <v/>
      </c>
      <c r="J91" s="168" t="str">
        <f>IF('15'!$E$40&gt;0,'15'!L$40,"")</f>
        <v/>
      </c>
      <c r="K91" s="168" t="str">
        <f>IF('15'!$E$40&gt;0,'15'!M$40,"")</f>
        <v/>
      </c>
      <c r="L91" s="168" t="str">
        <f>IF('15'!$E$40&gt;0,'15'!N$40,"")</f>
        <v/>
      </c>
      <c r="M91" s="168" t="str">
        <f>IF('15'!$E$40&gt;0,'15'!O$40,"")</f>
        <v/>
      </c>
      <c r="N91" s="168" t="str">
        <f>IF('15'!$E$40&gt;0,'15'!P$40,"")</f>
        <v/>
      </c>
      <c r="P91" s="104" t="str">
        <f t="shared" si="59"/>
        <v/>
      </c>
      <c r="Q91" s="102" t="str">
        <f t="shared" si="60"/>
        <v/>
      </c>
      <c r="S91" s="96" t="s">
        <v>68</v>
      </c>
      <c r="T91" s="121" t="e">
        <f t="shared" si="61"/>
        <v>#VALUE!</v>
      </c>
      <c r="U91" s="121" t="e">
        <f t="shared" si="62"/>
        <v>#VALUE!</v>
      </c>
      <c r="V91" s="121" t="e">
        <f t="shared" si="63"/>
        <v>#VALUE!</v>
      </c>
      <c r="W91" s="121" t="e">
        <f t="shared" si="64"/>
        <v>#VALUE!</v>
      </c>
      <c r="X91" s="121" t="e">
        <f t="shared" si="65"/>
        <v>#VALUE!</v>
      </c>
      <c r="Y91" s="121" t="e">
        <f t="shared" si="66"/>
        <v>#VALUE!</v>
      </c>
      <c r="Z91" s="121" t="e">
        <f t="shared" si="67"/>
        <v>#VALUE!</v>
      </c>
      <c r="AA91" s="121" t="e">
        <f t="shared" si="68"/>
        <v>#VALUE!</v>
      </c>
      <c r="AB91" s="121" t="e">
        <f t="shared" si="69"/>
        <v>#VALUE!</v>
      </c>
      <c r="AC91" s="121" t="e">
        <f t="shared" si="70"/>
        <v>#VALUE!</v>
      </c>
      <c r="AD91" s="121" t="e">
        <f t="shared" si="71"/>
        <v>#VALUE!</v>
      </c>
      <c r="AE91" s="121" t="e">
        <f t="shared" si="72"/>
        <v>#VALUE!</v>
      </c>
    </row>
    <row r="92" spans="2:31">
      <c r="B92" s="96" t="s">
        <v>69</v>
      </c>
      <c r="C92" s="168" t="str">
        <f>IF('16'!$E$40&gt;0,'16'!E$40,"")</f>
        <v/>
      </c>
      <c r="D92" s="168" t="str">
        <f>IF('16'!$E$40&gt;0,'16'!F$40,"")</f>
        <v/>
      </c>
      <c r="E92" s="168" t="str">
        <f>IF('16'!$E$40&gt;0,'16'!G$40,"")</f>
        <v/>
      </c>
      <c r="F92" s="168" t="str">
        <f>IF('16'!$E$40&gt;0,'16'!H$40,"")</f>
        <v/>
      </c>
      <c r="G92" s="168" t="str">
        <f>IF('16'!$E$40&gt;0,'16'!I$40,"")</f>
        <v/>
      </c>
      <c r="H92" s="168" t="str">
        <f>IF('16'!$E$40&gt;0,'16'!J$40,"")</f>
        <v/>
      </c>
      <c r="I92" s="168" t="str">
        <f>IF('16'!$E$40&gt;0,'16'!K$40,"")</f>
        <v/>
      </c>
      <c r="J92" s="168" t="str">
        <f>IF('16'!$E$40&gt;0,'16'!L$40,"")</f>
        <v/>
      </c>
      <c r="K92" s="168" t="str">
        <f>IF('16'!$E$40&gt;0,'16'!M$40,"")</f>
        <v/>
      </c>
      <c r="L92" s="168" t="str">
        <f>IF('16'!$E$40&gt;0,'16'!N$40,"")</f>
        <v/>
      </c>
      <c r="M92" s="168" t="str">
        <f>IF('16'!$E$40&gt;0,'16'!O$40,"")</f>
        <v/>
      </c>
      <c r="N92" s="168" t="str">
        <f>IF('16'!$E$40&gt;0,'16'!P$40,"")</f>
        <v/>
      </c>
      <c r="P92" s="104" t="str">
        <f t="shared" si="59"/>
        <v/>
      </c>
      <c r="Q92" s="102" t="str">
        <f t="shared" si="60"/>
        <v/>
      </c>
      <c r="S92" s="96" t="s">
        <v>69</v>
      </c>
      <c r="T92" s="121" t="e">
        <f t="shared" si="61"/>
        <v>#VALUE!</v>
      </c>
      <c r="U92" s="121" t="e">
        <f t="shared" si="62"/>
        <v>#VALUE!</v>
      </c>
      <c r="V92" s="121" t="e">
        <f t="shared" si="63"/>
        <v>#VALUE!</v>
      </c>
      <c r="W92" s="121" t="e">
        <f t="shared" si="64"/>
        <v>#VALUE!</v>
      </c>
      <c r="X92" s="121" t="e">
        <f t="shared" si="65"/>
        <v>#VALUE!</v>
      </c>
      <c r="Y92" s="121" t="e">
        <f t="shared" si="66"/>
        <v>#VALUE!</v>
      </c>
      <c r="Z92" s="121" t="e">
        <f t="shared" si="67"/>
        <v>#VALUE!</v>
      </c>
      <c r="AA92" s="121" t="e">
        <f t="shared" si="68"/>
        <v>#VALUE!</v>
      </c>
      <c r="AB92" s="121" t="e">
        <f t="shared" si="69"/>
        <v>#VALUE!</v>
      </c>
      <c r="AC92" s="121" t="e">
        <f t="shared" si="70"/>
        <v>#VALUE!</v>
      </c>
      <c r="AD92" s="121" t="e">
        <f t="shared" si="71"/>
        <v>#VALUE!</v>
      </c>
      <c r="AE92" s="121" t="e">
        <f t="shared" si="72"/>
        <v>#VALUE!</v>
      </c>
    </row>
    <row r="93" spans="2:31">
      <c r="B93" s="96" t="s">
        <v>70</v>
      </c>
      <c r="C93" s="168" t="str">
        <f>IF('17'!$E$40&gt;0,'17'!E$40,"")</f>
        <v/>
      </c>
      <c r="D93" s="168" t="str">
        <f>IF('17'!$E$40&gt;0,'17'!F$40,"")</f>
        <v/>
      </c>
      <c r="E93" s="168" t="str">
        <f>IF('17'!$E$40&gt;0,'17'!G$40,"")</f>
        <v/>
      </c>
      <c r="F93" s="168" t="str">
        <f>IF('17'!$E$40&gt;0,'17'!H$40,"")</f>
        <v/>
      </c>
      <c r="G93" s="168" t="str">
        <f>IF('17'!$E$40&gt;0,'17'!I$40,"")</f>
        <v/>
      </c>
      <c r="H93" s="168" t="str">
        <f>IF('17'!$E$40&gt;0,'17'!J$40,"")</f>
        <v/>
      </c>
      <c r="I93" s="168" t="str">
        <f>IF('17'!$E$40&gt;0,'17'!K$40,"")</f>
        <v/>
      </c>
      <c r="J93" s="168" t="str">
        <f>IF('17'!$E$40&gt;0,'17'!L$40,"")</f>
        <v/>
      </c>
      <c r="K93" s="168" t="str">
        <f>IF('17'!$E$40&gt;0,'17'!M$40,"")</f>
        <v/>
      </c>
      <c r="L93" s="168" t="str">
        <f>IF('17'!$E$40&gt;0,'17'!N$40,"")</f>
        <v/>
      </c>
      <c r="M93" s="168" t="str">
        <f>IF('17'!$E$40&gt;0,'17'!O$40,"")</f>
        <v/>
      </c>
      <c r="N93" s="168" t="str">
        <f>IF('17'!$E$40&gt;0,'17'!P$40,"")</f>
        <v/>
      </c>
      <c r="P93" s="104" t="str">
        <f t="shared" si="59"/>
        <v/>
      </c>
      <c r="Q93" s="102" t="str">
        <f t="shared" si="60"/>
        <v/>
      </c>
      <c r="S93" s="96" t="s">
        <v>70</v>
      </c>
      <c r="T93" s="121" t="e">
        <f t="shared" si="61"/>
        <v>#VALUE!</v>
      </c>
      <c r="U93" s="121" t="e">
        <f t="shared" si="62"/>
        <v>#VALUE!</v>
      </c>
      <c r="V93" s="121" t="e">
        <f t="shared" si="63"/>
        <v>#VALUE!</v>
      </c>
      <c r="W93" s="121" t="e">
        <f t="shared" si="64"/>
        <v>#VALUE!</v>
      </c>
      <c r="X93" s="121" t="e">
        <f t="shared" si="65"/>
        <v>#VALUE!</v>
      </c>
      <c r="Y93" s="121" t="e">
        <f t="shared" si="66"/>
        <v>#VALUE!</v>
      </c>
      <c r="Z93" s="121" t="e">
        <f t="shared" si="67"/>
        <v>#VALUE!</v>
      </c>
      <c r="AA93" s="121" t="e">
        <f t="shared" si="68"/>
        <v>#VALUE!</v>
      </c>
      <c r="AB93" s="121" t="e">
        <f t="shared" si="69"/>
        <v>#VALUE!</v>
      </c>
      <c r="AC93" s="121" t="e">
        <f t="shared" si="70"/>
        <v>#VALUE!</v>
      </c>
      <c r="AD93" s="121" t="e">
        <f t="shared" si="71"/>
        <v>#VALUE!</v>
      </c>
      <c r="AE93" s="121" t="e">
        <f t="shared" si="72"/>
        <v>#VALUE!</v>
      </c>
    </row>
    <row r="94" spans="2:31">
      <c r="B94" s="96" t="s">
        <v>71</v>
      </c>
      <c r="C94" s="168" t="str">
        <f>IF('18'!$E$40&gt;0,'18'!E$40,"")</f>
        <v/>
      </c>
      <c r="D94" s="168" t="str">
        <f>IF('18'!$E$40&gt;0,'18'!F$40,"")</f>
        <v/>
      </c>
      <c r="E94" s="168" t="str">
        <f>IF('18'!$E$40&gt;0,'18'!G$40,"")</f>
        <v/>
      </c>
      <c r="F94" s="168" t="str">
        <f>IF('18'!$E$40&gt;0,'18'!H$40,"")</f>
        <v/>
      </c>
      <c r="G94" s="168" t="str">
        <f>IF('18'!$E$40&gt;0,'18'!I$40,"")</f>
        <v/>
      </c>
      <c r="H94" s="168" t="str">
        <f>IF('18'!$E$40&gt;0,'18'!J$40,"")</f>
        <v/>
      </c>
      <c r="I94" s="168" t="str">
        <f>IF('18'!$E$40&gt;0,'18'!K$40,"")</f>
        <v/>
      </c>
      <c r="J94" s="168" t="str">
        <f>IF('18'!$E$40&gt;0,'18'!L$40,"")</f>
        <v/>
      </c>
      <c r="K94" s="168" t="str">
        <f>IF('18'!$E$40&gt;0,'18'!M$40,"")</f>
        <v/>
      </c>
      <c r="L94" s="168" t="str">
        <f>IF('18'!$E$40&gt;0,'18'!N$40,"")</f>
        <v/>
      </c>
      <c r="M94" s="168" t="str">
        <f>IF('18'!$E$40&gt;0,'18'!O$40,"")</f>
        <v/>
      </c>
      <c r="N94" s="168" t="str">
        <f>IF('18'!$E$40&gt;0,'18'!P$40,"")</f>
        <v/>
      </c>
      <c r="P94" s="104" t="str">
        <f t="shared" si="59"/>
        <v/>
      </c>
      <c r="Q94" s="102" t="str">
        <f t="shared" si="60"/>
        <v/>
      </c>
      <c r="S94" s="96" t="s">
        <v>71</v>
      </c>
      <c r="T94" s="121" t="e">
        <f t="shared" si="61"/>
        <v>#VALUE!</v>
      </c>
      <c r="U94" s="121" t="e">
        <f t="shared" si="62"/>
        <v>#VALUE!</v>
      </c>
      <c r="V94" s="121" t="e">
        <f t="shared" si="63"/>
        <v>#VALUE!</v>
      </c>
      <c r="W94" s="121" t="e">
        <f t="shared" si="64"/>
        <v>#VALUE!</v>
      </c>
      <c r="X94" s="121" t="e">
        <f t="shared" si="65"/>
        <v>#VALUE!</v>
      </c>
      <c r="Y94" s="121" t="e">
        <f t="shared" si="66"/>
        <v>#VALUE!</v>
      </c>
      <c r="Z94" s="121" t="e">
        <f t="shared" si="67"/>
        <v>#VALUE!</v>
      </c>
      <c r="AA94" s="121" t="e">
        <f t="shared" si="68"/>
        <v>#VALUE!</v>
      </c>
      <c r="AB94" s="121" t="e">
        <f t="shared" si="69"/>
        <v>#VALUE!</v>
      </c>
      <c r="AC94" s="121" t="e">
        <f t="shared" si="70"/>
        <v>#VALUE!</v>
      </c>
      <c r="AD94" s="121" t="e">
        <f t="shared" si="71"/>
        <v>#VALUE!</v>
      </c>
      <c r="AE94" s="121" t="e">
        <f t="shared" si="72"/>
        <v>#VALUE!</v>
      </c>
    </row>
    <row r="95" spans="2:31">
      <c r="B95" s="96" t="s">
        <v>72</v>
      </c>
      <c r="C95" s="168" t="str">
        <f>IF('19'!$E$40&gt;0,'19'!E$40,"")</f>
        <v/>
      </c>
      <c r="D95" s="168" t="str">
        <f>IF('19'!$E$40&gt;0,'19'!F$40,"")</f>
        <v/>
      </c>
      <c r="E95" s="168" t="str">
        <f>IF('19'!$E$40&gt;0,'19'!G$40,"")</f>
        <v/>
      </c>
      <c r="F95" s="168" t="str">
        <f>IF('19'!$E$40&gt;0,'19'!H$40,"")</f>
        <v/>
      </c>
      <c r="G95" s="168" t="str">
        <f>IF('19'!$E$40&gt;0,'19'!I$40,"")</f>
        <v/>
      </c>
      <c r="H95" s="168" t="str">
        <f>IF('19'!$E$40&gt;0,'19'!J$40,"")</f>
        <v/>
      </c>
      <c r="I95" s="168" t="str">
        <f>IF('19'!$E$40&gt;0,'19'!K$40,"")</f>
        <v/>
      </c>
      <c r="J95" s="168" t="str">
        <f>IF('19'!$E$40&gt;0,'19'!L$40,"")</f>
        <v/>
      </c>
      <c r="K95" s="168" t="str">
        <f>IF('19'!$E$40&gt;0,'19'!M$40,"")</f>
        <v/>
      </c>
      <c r="L95" s="168" t="str">
        <f>IF('19'!$E$40&gt;0,'19'!N$40,"")</f>
        <v/>
      </c>
      <c r="M95" s="168" t="str">
        <f>IF('19'!$E$40&gt;0,'19'!O$40,"")</f>
        <v/>
      </c>
      <c r="N95" s="168" t="str">
        <f>IF('19'!$E$40&gt;0,'19'!P$40,"")</f>
        <v/>
      </c>
      <c r="P95" s="104" t="str">
        <f t="shared" si="59"/>
        <v/>
      </c>
      <c r="Q95" s="102" t="str">
        <f t="shared" si="60"/>
        <v/>
      </c>
      <c r="S95" s="96" t="s">
        <v>72</v>
      </c>
      <c r="T95" s="121" t="e">
        <f t="shared" si="61"/>
        <v>#VALUE!</v>
      </c>
      <c r="U95" s="121" t="e">
        <f t="shared" si="62"/>
        <v>#VALUE!</v>
      </c>
      <c r="V95" s="121" t="e">
        <f t="shared" si="63"/>
        <v>#VALUE!</v>
      </c>
      <c r="W95" s="121" t="e">
        <f t="shared" si="64"/>
        <v>#VALUE!</v>
      </c>
      <c r="X95" s="121" t="e">
        <f t="shared" si="65"/>
        <v>#VALUE!</v>
      </c>
      <c r="Y95" s="121" t="e">
        <f t="shared" si="66"/>
        <v>#VALUE!</v>
      </c>
      <c r="Z95" s="121" t="e">
        <f t="shared" si="67"/>
        <v>#VALUE!</v>
      </c>
      <c r="AA95" s="121" t="e">
        <f t="shared" si="68"/>
        <v>#VALUE!</v>
      </c>
      <c r="AB95" s="121" t="e">
        <f t="shared" si="69"/>
        <v>#VALUE!</v>
      </c>
      <c r="AC95" s="121" t="e">
        <f t="shared" si="70"/>
        <v>#VALUE!</v>
      </c>
      <c r="AD95" s="121" t="e">
        <f t="shared" si="71"/>
        <v>#VALUE!</v>
      </c>
      <c r="AE95" s="121" t="e">
        <f t="shared" si="72"/>
        <v>#VALUE!</v>
      </c>
    </row>
    <row r="96" spans="2:31">
      <c r="B96" s="96" t="s">
        <v>73</v>
      </c>
      <c r="C96" s="168" t="str">
        <f>IF('20'!$E$40&gt;0,'20'!E$40,"")</f>
        <v/>
      </c>
      <c r="D96" s="168" t="str">
        <f>IF('20'!$E$40&gt;0,'20'!F$40,"")</f>
        <v/>
      </c>
      <c r="E96" s="168" t="str">
        <f>IF('20'!$E$40&gt;0,'20'!G$40,"")</f>
        <v/>
      </c>
      <c r="F96" s="168" t="str">
        <f>IF('20'!$E$40&gt;0,'20'!H$40,"")</f>
        <v/>
      </c>
      <c r="G96" s="168" t="str">
        <f>IF('20'!$E$40&gt;0,'20'!I$40,"")</f>
        <v/>
      </c>
      <c r="H96" s="168" t="str">
        <f>IF('20'!$E$40&gt;0,'20'!J$40,"")</f>
        <v/>
      </c>
      <c r="I96" s="168" t="str">
        <f>IF('20'!$E$40&gt;0,'20'!K$40,"")</f>
        <v/>
      </c>
      <c r="J96" s="168" t="str">
        <f>IF('20'!$E$40&gt;0,'20'!L$40,"")</f>
        <v/>
      </c>
      <c r="K96" s="168" t="str">
        <f>IF('20'!$E$40&gt;0,'20'!M$40,"")</f>
        <v/>
      </c>
      <c r="L96" s="168" t="str">
        <f>IF('20'!$E$40&gt;0,'20'!N$40,"")</f>
        <v/>
      </c>
      <c r="M96" s="168" t="str">
        <f>IF('20'!$E$40&gt;0,'20'!O$40,"")</f>
        <v/>
      </c>
      <c r="N96" s="168" t="str">
        <f>IF('20'!$E$40&gt;0,'20'!P$40,"")</f>
        <v/>
      </c>
      <c r="P96" s="104" t="str">
        <f t="shared" si="59"/>
        <v/>
      </c>
      <c r="Q96" s="102" t="str">
        <f t="shared" si="60"/>
        <v/>
      </c>
      <c r="S96" s="96" t="s">
        <v>73</v>
      </c>
      <c r="T96" s="121" t="e">
        <f t="shared" si="61"/>
        <v>#VALUE!</v>
      </c>
      <c r="U96" s="121" t="e">
        <f t="shared" si="62"/>
        <v>#VALUE!</v>
      </c>
      <c r="V96" s="121" t="e">
        <f t="shared" si="63"/>
        <v>#VALUE!</v>
      </c>
      <c r="W96" s="121" t="e">
        <f t="shared" si="64"/>
        <v>#VALUE!</v>
      </c>
      <c r="X96" s="121" t="e">
        <f t="shared" si="65"/>
        <v>#VALUE!</v>
      </c>
      <c r="Y96" s="121" t="e">
        <f t="shared" si="66"/>
        <v>#VALUE!</v>
      </c>
      <c r="Z96" s="121" t="e">
        <f t="shared" si="67"/>
        <v>#VALUE!</v>
      </c>
      <c r="AA96" s="121" t="e">
        <f t="shared" si="68"/>
        <v>#VALUE!</v>
      </c>
      <c r="AB96" s="121" t="e">
        <f t="shared" si="69"/>
        <v>#VALUE!</v>
      </c>
      <c r="AC96" s="121" t="e">
        <f t="shared" si="70"/>
        <v>#VALUE!</v>
      </c>
      <c r="AD96" s="121" t="e">
        <f t="shared" si="71"/>
        <v>#VALUE!</v>
      </c>
      <c r="AE96" s="121" t="e">
        <f t="shared" si="72"/>
        <v>#VALUE!</v>
      </c>
    </row>
    <row r="97" spans="2:31">
      <c r="B97" s="96" t="s">
        <v>83</v>
      </c>
      <c r="C97" s="168" t="str">
        <f>IF('21'!$E$40&gt;0,'21'!E$40,"")</f>
        <v/>
      </c>
      <c r="D97" s="168" t="str">
        <f>IF('21'!$E$40&gt;0,'21'!F$40,"")</f>
        <v/>
      </c>
      <c r="E97" s="168" t="str">
        <f>IF('21'!$E$40&gt;0,'21'!G$40,"")</f>
        <v/>
      </c>
      <c r="F97" s="168" t="str">
        <f>IF('21'!$E$40&gt;0,'21'!H$40,"")</f>
        <v/>
      </c>
      <c r="G97" s="168" t="str">
        <f>IF('21'!$E$40&gt;0,'21'!I$40,"")</f>
        <v/>
      </c>
      <c r="H97" s="168" t="str">
        <f>IF('21'!$E$40&gt;0,'21'!J$40,"")</f>
        <v/>
      </c>
      <c r="I97" s="168" t="str">
        <f>IF('21'!$E$40&gt;0,'21'!K$40,"")</f>
        <v/>
      </c>
      <c r="J97" s="168" t="str">
        <f>IF('21'!$E$40&gt;0,'21'!L$40,"")</f>
        <v/>
      </c>
      <c r="K97" s="168" t="str">
        <f>IF('21'!$E$40&gt;0,'21'!M$40,"")</f>
        <v/>
      </c>
      <c r="L97" s="168" t="str">
        <f>IF('21'!$E$40&gt;0,'21'!N$40,"")</f>
        <v/>
      </c>
      <c r="M97" s="168" t="str">
        <f>IF('21'!$E$40&gt;0,'21'!O$40,"")</f>
        <v/>
      </c>
      <c r="N97" s="168" t="str">
        <f>IF('21'!$E$40&gt;0,'21'!P$40,"")</f>
        <v/>
      </c>
      <c r="P97" s="104" t="str">
        <f t="shared" si="59"/>
        <v/>
      </c>
      <c r="Q97" s="102" t="str">
        <f t="shared" si="60"/>
        <v/>
      </c>
      <c r="S97" s="96" t="s">
        <v>83</v>
      </c>
      <c r="T97" s="121" t="e">
        <f t="shared" si="61"/>
        <v>#VALUE!</v>
      </c>
      <c r="U97" s="121" t="e">
        <f t="shared" si="62"/>
        <v>#VALUE!</v>
      </c>
      <c r="V97" s="121" t="e">
        <f t="shared" si="63"/>
        <v>#VALUE!</v>
      </c>
      <c r="W97" s="121" t="e">
        <f t="shared" si="64"/>
        <v>#VALUE!</v>
      </c>
      <c r="X97" s="121" t="e">
        <f t="shared" si="65"/>
        <v>#VALUE!</v>
      </c>
      <c r="Y97" s="121" t="e">
        <f t="shared" si="66"/>
        <v>#VALUE!</v>
      </c>
      <c r="Z97" s="121" t="e">
        <f t="shared" si="67"/>
        <v>#VALUE!</v>
      </c>
      <c r="AA97" s="121" t="e">
        <f t="shared" si="68"/>
        <v>#VALUE!</v>
      </c>
      <c r="AB97" s="121" t="e">
        <f t="shared" si="69"/>
        <v>#VALUE!</v>
      </c>
      <c r="AC97" s="121" t="e">
        <f t="shared" si="70"/>
        <v>#VALUE!</v>
      </c>
      <c r="AD97" s="121" t="e">
        <f t="shared" si="71"/>
        <v>#VALUE!</v>
      </c>
      <c r="AE97" s="121" t="e">
        <f t="shared" si="72"/>
        <v>#VALUE!</v>
      </c>
    </row>
    <row r="98" spans="2:31">
      <c r="B98" s="96" t="s">
        <v>84</v>
      </c>
      <c r="C98" s="168" t="str">
        <f>IF('22'!$E$40&gt;0,'22'!E$40,"")</f>
        <v/>
      </c>
      <c r="D98" s="168" t="str">
        <f>IF('22'!$E$40&gt;0,'22'!F$40,"")</f>
        <v/>
      </c>
      <c r="E98" s="168" t="str">
        <f>IF('22'!$E$40&gt;0,'22'!G$40,"")</f>
        <v/>
      </c>
      <c r="F98" s="168" t="str">
        <f>IF('22'!$E$40&gt;0,'22'!H$40,"")</f>
        <v/>
      </c>
      <c r="G98" s="168" t="str">
        <f>IF('22'!$E$40&gt;0,'22'!I$40,"")</f>
        <v/>
      </c>
      <c r="H98" s="168" t="str">
        <f>IF('22'!$E$40&gt;0,'22'!J$40,"")</f>
        <v/>
      </c>
      <c r="I98" s="168" t="str">
        <f>IF('22'!$E$40&gt;0,'22'!K$40,"")</f>
        <v/>
      </c>
      <c r="J98" s="168" t="str">
        <f>IF('22'!$E$40&gt;0,'22'!L$40,"")</f>
        <v/>
      </c>
      <c r="K98" s="168" t="str">
        <f>IF('22'!$E$40&gt;0,'22'!M$40,"")</f>
        <v/>
      </c>
      <c r="L98" s="168" t="str">
        <f>IF('22'!$E$40&gt;0,'22'!N$40,"")</f>
        <v/>
      </c>
      <c r="M98" s="168" t="str">
        <f>IF('22'!$E$40&gt;0,'22'!O$40,"")</f>
        <v/>
      </c>
      <c r="N98" s="168" t="str">
        <f>IF('22'!$E$40&gt;0,'22'!P$40,"")</f>
        <v/>
      </c>
      <c r="P98" s="104" t="str">
        <f t="shared" si="59"/>
        <v/>
      </c>
      <c r="Q98" s="102" t="str">
        <f t="shared" si="60"/>
        <v/>
      </c>
      <c r="S98" s="96" t="s">
        <v>84</v>
      </c>
      <c r="T98" s="121" t="e">
        <f t="shared" si="61"/>
        <v>#VALUE!</v>
      </c>
      <c r="U98" s="121" t="e">
        <f t="shared" si="62"/>
        <v>#VALUE!</v>
      </c>
      <c r="V98" s="121" t="e">
        <f t="shared" si="63"/>
        <v>#VALUE!</v>
      </c>
      <c r="W98" s="121" t="e">
        <f t="shared" si="64"/>
        <v>#VALUE!</v>
      </c>
      <c r="X98" s="121" t="e">
        <f t="shared" si="65"/>
        <v>#VALUE!</v>
      </c>
      <c r="Y98" s="121" t="e">
        <f t="shared" si="66"/>
        <v>#VALUE!</v>
      </c>
      <c r="Z98" s="121" t="e">
        <f t="shared" si="67"/>
        <v>#VALUE!</v>
      </c>
      <c r="AA98" s="121" t="e">
        <f t="shared" si="68"/>
        <v>#VALUE!</v>
      </c>
      <c r="AB98" s="121" t="e">
        <f t="shared" si="69"/>
        <v>#VALUE!</v>
      </c>
      <c r="AC98" s="121" t="e">
        <f t="shared" si="70"/>
        <v>#VALUE!</v>
      </c>
      <c r="AD98" s="121" t="e">
        <f t="shared" si="71"/>
        <v>#VALUE!</v>
      </c>
      <c r="AE98" s="121" t="e">
        <f t="shared" si="72"/>
        <v>#VALUE!</v>
      </c>
    </row>
    <row r="99" spans="2:31">
      <c r="B99" s="96" t="s">
        <v>85</v>
      </c>
      <c r="C99" s="168" t="str">
        <f>IF('23'!$E$40&gt;0,'23'!E$40,"")</f>
        <v/>
      </c>
      <c r="D99" s="168" t="str">
        <f>IF('23'!$E$40&gt;0,'23'!F$40,"")</f>
        <v/>
      </c>
      <c r="E99" s="168" t="str">
        <f>IF('23'!$E$40&gt;0,'23'!G$40,"")</f>
        <v/>
      </c>
      <c r="F99" s="168" t="str">
        <f>IF('23'!$E$40&gt;0,'23'!H$40,"")</f>
        <v/>
      </c>
      <c r="G99" s="168" t="str">
        <f>IF('23'!$E$40&gt;0,'23'!I$40,"")</f>
        <v/>
      </c>
      <c r="H99" s="168" t="str">
        <f>IF('23'!$E$40&gt;0,'23'!J$40,"")</f>
        <v/>
      </c>
      <c r="I99" s="168" t="str">
        <f>IF('23'!$E$40&gt;0,'23'!K$40,"")</f>
        <v/>
      </c>
      <c r="J99" s="168" t="str">
        <f>IF('23'!$E$40&gt;0,'23'!L$40,"")</f>
        <v/>
      </c>
      <c r="K99" s="168" t="str">
        <f>IF('23'!$E$40&gt;0,'23'!M$40,"")</f>
        <v/>
      </c>
      <c r="L99" s="168" t="str">
        <f>IF('23'!$E$40&gt;0,'23'!N$40,"")</f>
        <v/>
      </c>
      <c r="M99" s="168" t="str">
        <f>IF('23'!$E$40&gt;0,'23'!O$40,"")</f>
        <v/>
      </c>
      <c r="N99" s="168" t="str">
        <f>IF('23'!$E$40&gt;0,'23'!P$40,"")</f>
        <v/>
      </c>
      <c r="P99" s="104" t="str">
        <f t="shared" si="59"/>
        <v/>
      </c>
      <c r="Q99" s="102" t="str">
        <f t="shared" si="60"/>
        <v/>
      </c>
      <c r="S99" s="96" t="s">
        <v>85</v>
      </c>
      <c r="T99" s="121" t="e">
        <f t="shared" si="61"/>
        <v>#VALUE!</v>
      </c>
      <c r="U99" s="121" t="e">
        <f t="shared" si="62"/>
        <v>#VALUE!</v>
      </c>
      <c r="V99" s="121" t="e">
        <f t="shared" si="63"/>
        <v>#VALUE!</v>
      </c>
      <c r="W99" s="121" t="e">
        <f t="shared" si="64"/>
        <v>#VALUE!</v>
      </c>
      <c r="X99" s="121" t="e">
        <f t="shared" si="65"/>
        <v>#VALUE!</v>
      </c>
      <c r="Y99" s="121" t="e">
        <f t="shared" si="66"/>
        <v>#VALUE!</v>
      </c>
      <c r="Z99" s="121" t="e">
        <f t="shared" si="67"/>
        <v>#VALUE!</v>
      </c>
      <c r="AA99" s="121" t="e">
        <f t="shared" si="68"/>
        <v>#VALUE!</v>
      </c>
      <c r="AB99" s="121" t="e">
        <f t="shared" si="69"/>
        <v>#VALUE!</v>
      </c>
      <c r="AC99" s="121" t="e">
        <f t="shared" si="70"/>
        <v>#VALUE!</v>
      </c>
      <c r="AD99" s="121" t="e">
        <f t="shared" si="71"/>
        <v>#VALUE!</v>
      </c>
      <c r="AE99" s="121" t="e">
        <f t="shared" si="72"/>
        <v>#VALUE!</v>
      </c>
    </row>
    <row r="100" spans="2:31">
      <c r="B100" s="96" t="s">
        <v>86</v>
      </c>
      <c r="C100" s="168" t="str">
        <f>IF('24'!$E$40&gt;0,'24'!E$40,"")</f>
        <v/>
      </c>
      <c r="D100" s="168" t="str">
        <f>IF('24'!$E$40&gt;0,'24'!F$40,"")</f>
        <v/>
      </c>
      <c r="E100" s="168" t="str">
        <f>IF('24'!$E$40&gt;0,'24'!G$40,"")</f>
        <v/>
      </c>
      <c r="F100" s="168" t="str">
        <f>IF('24'!$E$40&gt;0,'24'!H$40,"")</f>
        <v/>
      </c>
      <c r="G100" s="168" t="str">
        <f>IF('24'!$E$40&gt;0,'24'!I$40,"")</f>
        <v/>
      </c>
      <c r="H100" s="168" t="str">
        <f>IF('24'!$E$40&gt;0,'24'!J$40,"")</f>
        <v/>
      </c>
      <c r="I100" s="168" t="str">
        <f>IF('24'!$E$40&gt;0,'24'!K$40,"")</f>
        <v/>
      </c>
      <c r="J100" s="168" t="str">
        <f>IF('24'!$E$40&gt;0,'24'!L$40,"")</f>
        <v/>
      </c>
      <c r="K100" s="168" t="str">
        <f>IF('24'!$E$40&gt;0,'24'!M$40,"")</f>
        <v/>
      </c>
      <c r="L100" s="168" t="str">
        <f>IF('24'!$E$40&gt;0,'24'!N$40,"")</f>
        <v/>
      </c>
      <c r="M100" s="168" t="str">
        <f>IF('24'!$E$40&gt;0,'24'!O$40,"")</f>
        <v/>
      </c>
      <c r="N100" s="168" t="str">
        <f>IF('24'!$E$40&gt;0,'24'!P$40,"")</f>
        <v/>
      </c>
      <c r="P100" s="104" t="str">
        <f t="shared" si="59"/>
        <v/>
      </c>
      <c r="Q100" s="102" t="str">
        <f t="shared" si="60"/>
        <v/>
      </c>
      <c r="S100" s="96" t="s">
        <v>86</v>
      </c>
      <c r="T100" s="121" t="e">
        <f t="shared" si="61"/>
        <v>#VALUE!</v>
      </c>
      <c r="U100" s="121" t="e">
        <f t="shared" si="62"/>
        <v>#VALUE!</v>
      </c>
      <c r="V100" s="121" t="e">
        <f t="shared" si="63"/>
        <v>#VALUE!</v>
      </c>
      <c r="W100" s="121" t="e">
        <f t="shared" si="64"/>
        <v>#VALUE!</v>
      </c>
      <c r="X100" s="121" t="e">
        <f t="shared" si="65"/>
        <v>#VALUE!</v>
      </c>
      <c r="Y100" s="121" t="e">
        <f t="shared" si="66"/>
        <v>#VALUE!</v>
      </c>
      <c r="Z100" s="121" t="e">
        <f t="shared" si="67"/>
        <v>#VALUE!</v>
      </c>
      <c r="AA100" s="121" t="e">
        <f t="shared" si="68"/>
        <v>#VALUE!</v>
      </c>
      <c r="AB100" s="121" t="e">
        <f t="shared" si="69"/>
        <v>#VALUE!</v>
      </c>
      <c r="AC100" s="121" t="e">
        <f t="shared" si="70"/>
        <v>#VALUE!</v>
      </c>
      <c r="AD100" s="121" t="e">
        <f t="shared" si="71"/>
        <v>#VALUE!</v>
      </c>
      <c r="AE100" s="121" t="e">
        <f t="shared" si="72"/>
        <v>#VALUE!</v>
      </c>
    </row>
    <row r="101" spans="2:31">
      <c r="B101" s="96" t="s">
        <v>87</v>
      </c>
      <c r="C101" s="168" t="str">
        <f>IF('25'!$E$40&gt;0,'25'!E$40,"")</f>
        <v/>
      </c>
      <c r="D101" s="168" t="str">
        <f>IF('25'!$E$40&gt;0,'25'!F$40,"")</f>
        <v/>
      </c>
      <c r="E101" s="168" t="str">
        <f>IF('25'!$E$40&gt;0,'25'!G$40,"")</f>
        <v/>
      </c>
      <c r="F101" s="168" t="str">
        <f>IF('25'!$E$40&gt;0,'25'!H$40,"")</f>
        <v/>
      </c>
      <c r="G101" s="168" t="str">
        <f>IF('25'!$E$40&gt;0,'25'!I$40,"")</f>
        <v/>
      </c>
      <c r="H101" s="168" t="str">
        <f>IF('25'!$E$40&gt;0,'25'!J$40,"")</f>
        <v/>
      </c>
      <c r="I101" s="168" t="str">
        <f>IF('25'!$E$40&gt;0,'25'!K$40,"")</f>
        <v/>
      </c>
      <c r="J101" s="168" t="str">
        <f>IF('25'!$E$40&gt;0,'25'!L$40,"")</f>
        <v/>
      </c>
      <c r="K101" s="168" t="str">
        <f>IF('25'!$E$40&gt;0,'25'!M$40,"")</f>
        <v/>
      </c>
      <c r="L101" s="168" t="str">
        <f>IF('25'!$E$40&gt;0,'25'!N$40,"")</f>
        <v/>
      </c>
      <c r="M101" s="168" t="str">
        <f>IF('25'!$E$40&gt;0,'25'!O$40,"")</f>
        <v/>
      </c>
      <c r="N101" s="168" t="str">
        <f>IF('25'!$E$40&gt;0,'25'!P$40,"")</f>
        <v/>
      </c>
      <c r="P101" s="104" t="str">
        <f t="shared" si="59"/>
        <v/>
      </c>
      <c r="Q101" s="102" t="str">
        <f t="shared" si="60"/>
        <v/>
      </c>
      <c r="S101" s="96" t="s">
        <v>87</v>
      </c>
      <c r="T101" s="121" t="e">
        <f t="shared" si="61"/>
        <v>#VALUE!</v>
      </c>
      <c r="U101" s="121" t="e">
        <f t="shared" si="62"/>
        <v>#VALUE!</v>
      </c>
      <c r="V101" s="121" t="e">
        <f t="shared" si="63"/>
        <v>#VALUE!</v>
      </c>
      <c r="W101" s="121" t="e">
        <f t="shared" si="64"/>
        <v>#VALUE!</v>
      </c>
      <c r="X101" s="121" t="e">
        <f t="shared" si="65"/>
        <v>#VALUE!</v>
      </c>
      <c r="Y101" s="121" t="e">
        <f t="shared" si="66"/>
        <v>#VALUE!</v>
      </c>
      <c r="Z101" s="121" t="e">
        <f t="shared" si="67"/>
        <v>#VALUE!</v>
      </c>
      <c r="AA101" s="121" t="e">
        <f t="shared" si="68"/>
        <v>#VALUE!</v>
      </c>
      <c r="AB101" s="121" t="e">
        <f t="shared" si="69"/>
        <v>#VALUE!</v>
      </c>
      <c r="AC101" s="121" t="e">
        <f t="shared" si="70"/>
        <v>#VALUE!</v>
      </c>
      <c r="AD101" s="121" t="e">
        <f t="shared" si="71"/>
        <v>#VALUE!</v>
      </c>
      <c r="AE101" s="121" t="e">
        <f t="shared" si="72"/>
        <v>#VALUE!</v>
      </c>
    </row>
    <row r="102" spans="2:31">
      <c r="B102" s="96" t="s">
        <v>88</v>
      </c>
      <c r="C102" s="168" t="str">
        <f>IF('26'!$E$40&gt;0,'26'!E$40,"")</f>
        <v/>
      </c>
      <c r="D102" s="168" t="str">
        <f>IF('26'!$E$40&gt;0,'26'!F$40,"")</f>
        <v/>
      </c>
      <c r="E102" s="168" t="str">
        <f>IF('26'!$E$40&gt;0,'26'!G$40,"")</f>
        <v/>
      </c>
      <c r="F102" s="168" t="str">
        <f>IF('26'!$E$40&gt;0,'26'!H$40,"")</f>
        <v/>
      </c>
      <c r="G102" s="168" t="str">
        <f>IF('26'!$E$40&gt;0,'26'!I$40,"")</f>
        <v/>
      </c>
      <c r="H102" s="168" t="str">
        <f>IF('26'!$E$40&gt;0,'26'!J$40,"")</f>
        <v/>
      </c>
      <c r="I102" s="168" t="str">
        <f>IF('26'!$E$40&gt;0,'26'!K$40,"")</f>
        <v/>
      </c>
      <c r="J102" s="168" t="str">
        <f>IF('26'!$E$40&gt;0,'26'!L$40,"")</f>
        <v/>
      </c>
      <c r="K102" s="168" t="str">
        <f>IF('26'!$E$40&gt;0,'26'!M$40,"")</f>
        <v/>
      </c>
      <c r="L102" s="168" t="str">
        <f>IF('26'!$E$40&gt;0,'26'!N$40,"")</f>
        <v/>
      </c>
      <c r="M102" s="168" t="str">
        <f>IF('26'!$E$40&gt;0,'26'!O$40,"")</f>
        <v/>
      </c>
      <c r="N102" s="168" t="str">
        <f>IF('26'!$E$40&gt;0,'26'!P$40,"")</f>
        <v/>
      </c>
      <c r="P102" s="104" t="str">
        <f t="shared" si="59"/>
        <v/>
      </c>
      <c r="Q102" s="102" t="str">
        <f t="shared" si="60"/>
        <v/>
      </c>
      <c r="S102" s="96" t="s">
        <v>88</v>
      </c>
      <c r="T102" s="121" t="e">
        <f t="shared" si="61"/>
        <v>#VALUE!</v>
      </c>
      <c r="U102" s="121" t="e">
        <f t="shared" si="62"/>
        <v>#VALUE!</v>
      </c>
      <c r="V102" s="121" t="e">
        <f t="shared" si="63"/>
        <v>#VALUE!</v>
      </c>
      <c r="W102" s="121" t="e">
        <f t="shared" si="64"/>
        <v>#VALUE!</v>
      </c>
      <c r="X102" s="121" t="e">
        <f t="shared" si="65"/>
        <v>#VALUE!</v>
      </c>
      <c r="Y102" s="121" t="e">
        <f t="shared" si="66"/>
        <v>#VALUE!</v>
      </c>
      <c r="Z102" s="121" t="e">
        <f t="shared" si="67"/>
        <v>#VALUE!</v>
      </c>
      <c r="AA102" s="121" t="e">
        <f t="shared" si="68"/>
        <v>#VALUE!</v>
      </c>
      <c r="AB102" s="121" t="e">
        <f t="shared" si="69"/>
        <v>#VALUE!</v>
      </c>
      <c r="AC102" s="121" t="e">
        <f t="shared" si="70"/>
        <v>#VALUE!</v>
      </c>
      <c r="AD102" s="121" t="e">
        <f t="shared" si="71"/>
        <v>#VALUE!</v>
      </c>
      <c r="AE102" s="121" t="e">
        <f t="shared" si="72"/>
        <v>#VALUE!</v>
      </c>
    </row>
    <row r="103" spans="2:31">
      <c r="B103" s="96" t="s">
        <v>89</v>
      </c>
      <c r="C103" s="168" t="str">
        <f>IF('27'!$E$40&gt;0,'27'!E$40,"")</f>
        <v/>
      </c>
      <c r="D103" s="168" t="str">
        <f>IF('27'!$E$40&gt;0,'27'!F$40,"")</f>
        <v/>
      </c>
      <c r="E103" s="168" t="str">
        <f>IF('27'!$E$40&gt;0,'27'!G$40,"")</f>
        <v/>
      </c>
      <c r="F103" s="168" t="str">
        <f>IF('27'!$E$40&gt;0,'27'!H$40,"")</f>
        <v/>
      </c>
      <c r="G103" s="168" t="str">
        <f>IF('27'!$E$40&gt;0,'27'!I$40,"")</f>
        <v/>
      </c>
      <c r="H103" s="168" t="str">
        <f>IF('27'!$E$40&gt;0,'27'!J$40,"")</f>
        <v/>
      </c>
      <c r="I103" s="168" t="str">
        <f>IF('27'!$E$40&gt;0,'27'!K$40,"")</f>
        <v/>
      </c>
      <c r="J103" s="168" t="str">
        <f>IF('27'!$E$40&gt;0,'27'!L$40,"")</f>
        <v/>
      </c>
      <c r="K103" s="168" t="str">
        <f>IF('27'!$E$40&gt;0,'27'!M$40,"")</f>
        <v/>
      </c>
      <c r="L103" s="168" t="str">
        <f>IF('27'!$E$40&gt;0,'27'!N$40,"")</f>
        <v/>
      </c>
      <c r="M103" s="168" t="str">
        <f>IF('27'!$E$40&gt;0,'27'!O$40,"")</f>
        <v/>
      </c>
      <c r="N103" s="168" t="str">
        <f>IF('27'!$E$40&gt;0,'27'!P$40,"")</f>
        <v/>
      </c>
      <c r="P103" s="104" t="str">
        <f t="shared" si="59"/>
        <v/>
      </c>
      <c r="Q103" s="102" t="str">
        <f t="shared" si="60"/>
        <v/>
      </c>
      <c r="S103" s="96" t="s">
        <v>89</v>
      </c>
      <c r="T103" s="121" t="e">
        <f t="shared" si="61"/>
        <v>#VALUE!</v>
      </c>
      <c r="U103" s="121" t="e">
        <f t="shared" si="62"/>
        <v>#VALUE!</v>
      </c>
      <c r="V103" s="121" t="e">
        <f t="shared" si="63"/>
        <v>#VALUE!</v>
      </c>
      <c r="W103" s="121" t="e">
        <f t="shared" si="64"/>
        <v>#VALUE!</v>
      </c>
      <c r="X103" s="121" t="e">
        <f t="shared" si="65"/>
        <v>#VALUE!</v>
      </c>
      <c r="Y103" s="121" t="e">
        <f t="shared" si="66"/>
        <v>#VALUE!</v>
      </c>
      <c r="Z103" s="121" t="e">
        <f t="shared" si="67"/>
        <v>#VALUE!</v>
      </c>
      <c r="AA103" s="121" t="e">
        <f t="shared" si="68"/>
        <v>#VALUE!</v>
      </c>
      <c r="AB103" s="121" t="e">
        <f t="shared" si="69"/>
        <v>#VALUE!</v>
      </c>
      <c r="AC103" s="121" t="e">
        <f t="shared" si="70"/>
        <v>#VALUE!</v>
      </c>
      <c r="AD103" s="121" t="e">
        <f t="shared" si="71"/>
        <v>#VALUE!</v>
      </c>
      <c r="AE103" s="121" t="e">
        <f t="shared" si="72"/>
        <v>#VALUE!</v>
      </c>
    </row>
    <row r="104" spans="2:31">
      <c r="B104" s="96" t="s">
        <v>90</v>
      </c>
      <c r="C104" s="168" t="str">
        <f>IF('28'!$E$40&gt;0,'28'!E$40,"")</f>
        <v/>
      </c>
      <c r="D104" s="168" t="str">
        <f>IF('28'!$E$40&gt;0,'28'!F$40,"")</f>
        <v/>
      </c>
      <c r="E104" s="168" t="str">
        <f>IF('28'!$E$40&gt;0,'28'!G$40,"")</f>
        <v/>
      </c>
      <c r="F104" s="168" t="str">
        <f>IF('28'!$E$40&gt;0,'28'!H$40,"")</f>
        <v/>
      </c>
      <c r="G104" s="168" t="str">
        <f>IF('28'!$E$40&gt;0,'28'!I$40,"")</f>
        <v/>
      </c>
      <c r="H104" s="168" t="str">
        <f>IF('28'!$E$40&gt;0,'28'!J$40,"")</f>
        <v/>
      </c>
      <c r="I104" s="168" t="str">
        <f>IF('28'!$E$40&gt;0,'28'!K$40,"")</f>
        <v/>
      </c>
      <c r="J104" s="168" t="str">
        <f>IF('28'!$E$40&gt;0,'28'!L$40,"")</f>
        <v/>
      </c>
      <c r="K104" s="168" t="str">
        <f>IF('28'!$E$40&gt;0,'28'!M$40,"")</f>
        <v/>
      </c>
      <c r="L104" s="168" t="str">
        <f>IF('28'!$E$40&gt;0,'28'!N$40,"")</f>
        <v/>
      </c>
      <c r="M104" s="168" t="str">
        <f>IF('28'!$E$40&gt;0,'28'!O$40,"")</f>
        <v/>
      </c>
      <c r="N104" s="168" t="str">
        <f>IF('28'!$E$40&gt;0,'28'!P$40,"")</f>
        <v/>
      </c>
      <c r="P104" s="104" t="str">
        <f t="shared" si="59"/>
        <v/>
      </c>
      <c r="Q104" s="102" t="str">
        <f t="shared" si="60"/>
        <v/>
      </c>
      <c r="S104" s="96" t="s">
        <v>90</v>
      </c>
      <c r="T104" s="121" t="e">
        <f t="shared" si="61"/>
        <v>#VALUE!</v>
      </c>
      <c r="U104" s="121" t="e">
        <f t="shared" si="62"/>
        <v>#VALUE!</v>
      </c>
      <c r="V104" s="121" t="e">
        <f t="shared" si="63"/>
        <v>#VALUE!</v>
      </c>
      <c r="W104" s="121" t="e">
        <f t="shared" si="64"/>
        <v>#VALUE!</v>
      </c>
      <c r="X104" s="121" t="e">
        <f t="shared" si="65"/>
        <v>#VALUE!</v>
      </c>
      <c r="Y104" s="121" t="e">
        <f t="shared" si="66"/>
        <v>#VALUE!</v>
      </c>
      <c r="Z104" s="121" t="e">
        <f t="shared" si="67"/>
        <v>#VALUE!</v>
      </c>
      <c r="AA104" s="121" t="e">
        <f t="shared" si="68"/>
        <v>#VALUE!</v>
      </c>
      <c r="AB104" s="121" t="e">
        <f t="shared" si="69"/>
        <v>#VALUE!</v>
      </c>
      <c r="AC104" s="121" t="e">
        <f t="shared" si="70"/>
        <v>#VALUE!</v>
      </c>
      <c r="AD104" s="121" t="e">
        <f t="shared" si="71"/>
        <v>#VALUE!</v>
      </c>
      <c r="AE104" s="121" t="e">
        <f t="shared" si="72"/>
        <v>#VALUE!</v>
      </c>
    </row>
    <row r="105" spans="2:31">
      <c r="B105" s="96" t="s">
        <v>91</v>
      </c>
      <c r="C105" s="168" t="str">
        <f>IF('29'!$E$40&gt;0,'29'!E$40,"")</f>
        <v/>
      </c>
      <c r="D105" s="168" t="str">
        <f>IF('29'!$E$40&gt;0,'29'!F$40,"")</f>
        <v/>
      </c>
      <c r="E105" s="168" t="str">
        <f>IF('29'!$E$40&gt;0,'29'!G$40,"")</f>
        <v/>
      </c>
      <c r="F105" s="168" t="str">
        <f>IF('29'!$E$40&gt;0,'29'!H$40,"")</f>
        <v/>
      </c>
      <c r="G105" s="168" t="str">
        <f>IF('29'!$E$40&gt;0,'29'!I$40,"")</f>
        <v/>
      </c>
      <c r="H105" s="168" t="str">
        <f>IF('29'!$E$40&gt;0,'29'!J$40,"")</f>
        <v/>
      </c>
      <c r="I105" s="168" t="str">
        <f>IF('29'!$E$40&gt;0,'29'!K$40,"")</f>
        <v/>
      </c>
      <c r="J105" s="168" t="str">
        <f>IF('29'!$E$40&gt;0,'29'!L$40,"")</f>
        <v/>
      </c>
      <c r="K105" s="168" t="str">
        <f>IF('29'!$E$40&gt;0,'29'!M$40,"")</f>
        <v/>
      </c>
      <c r="L105" s="168" t="str">
        <f>IF('29'!$E$40&gt;0,'29'!N$40,"")</f>
        <v/>
      </c>
      <c r="M105" s="168" t="str">
        <f>IF('29'!$E$40&gt;0,'29'!O$40,"")</f>
        <v/>
      </c>
      <c r="N105" s="168" t="str">
        <f>IF('29'!$E$40&gt;0,'29'!P$40,"")</f>
        <v/>
      </c>
      <c r="P105" s="104" t="str">
        <f t="shared" si="59"/>
        <v/>
      </c>
      <c r="Q105" s="102" t="str">
        <f t="shared" si="60"/>
        <v/>
      </c>
      <c r="S105" s="96" t="s">
        <v>91</v>
      </c>
      <c r="T105" s="121" t="e">
        <f t="shared" si="61"/>
        <v>#VALUE!</v>
      </c>
      <c r="U105" s="121" t="e">
        <f t="shared" si="62"/>
        <v>#VALUE!</v>
      </c>
      <c r="V105" s="121" t="e">
        <f t="shared" si="63"/>
        <v>#VALUE!</v>
      </c>
      <c r="W105" s="121" t="e">
        <f t="shared" si="64"/>
        <v>#VALUE!</v>
      </c>
      <c r="X105" s="121" t="e">
        <f t="shared" si="65"/>
        <v>#VALUE!</v>
      </c>
      <c r="Y105" s="121" t="e">
        <f t="shared" si="66"/>
        <v>#VALUE!</v>
      </c>
      <c r="Z105" s="121" t="e">
        <f t="shared" si="67"/>
        <v>#VALUE!</v>
      </c>
      <c r="AA105" s="121" t="e">
        <f t="shared" si="68"/>
        <v>#VALUE!</v>
      </c>
      <c r="AB105" s="121" t="e">
        <f t="shared" si="69"/>
        <v>#VALUE!</v>
      </c>
      <c r="AC105" s="121" t="e">
        <f t="shared" si="70"/>
        <v>#VALUE!</v>
      </c>
      <c r="AD105" s="121" t="e">
        <f t="shared" si="71"/>
        <v>#VALUE!</v>
      </c>
      <c r="AE105" s="121" t="e">
        <f t="shared" si="72"/>
        <v>#VALUE!</v>
      </c>
    </row>
    <row r="106" spans="2:31">
      <c r="B106" s="96" t="s">
        <v>92</v>
      </c>
      <c r="C106" s="168" t="str">
        <f>IF('30'!$E$40&gt;0,'30'!E$40,"")</f>
        <v/>
      </c>
      <c r="D106" s="168" t="str">
        <f>IF('30'!$E$40&gt;0,'30'!F$40,"")</f>
        <v/>
      </c>
      <c r="E106" s="168" t="str">
        <f>IF('30'!$E$40&gt;0,'30'!G$40,"")</f>
        <v/>
      </c>
      <c r="F106" s="168" t="str">
        <f>IF('30'!$E$40&gt;0,'30'!H$40,"")</f>
        <v/>
      </c>
      <c r="G106" s="168" t="str">
        <f>IF('30'!$E$40&gt;0,'30'!I$40,"")</f>
        <v/>
      </c>
      <c r="H106" s="168" t="str">
        <f>IF('30'!$E$40&gt;0,'30'!J$40,"")</f>
        <v/>
      </c>
      <c r="I106" s="168" t="str">
        <f>IF('30'!$E$40&gt;0,'30'!K$40,"")</f>
        <v/>
      </c>
      <c r="J106" s="168" t="str">
        <f>IF('30'!$E$40&gt;0,'30'!L$40,"")</f>
        <v/>
      </c>
      <c r="K106" s="168" t="str">
        <f>IF('30'!$E$40&gt;0,'30'!M$40,"")</f>
        <v/>
      </c>
      <c r="L106" s="168" t="str">
        <f>IF('30'!$E$40&gt;0,'30'!N$40,"")</f>
        <v/>
      </c>
      <c r="M106" s="168" t="str">
        <f>IF('30'!$E$40&gt;0,'30'!O$40,"")</f>
        <v/>
      </c>
      <c r="N106" s="168" t="str">
        <f>IF('30'!$E$40&gt;0,'30'!P$40,"")</f>
        <v/>
      </c>
      <c r="P106" s="104" t="str">
        <f t="shared" si="59"/>
        <v/>
      </c>
      <c r="Q106" s="102" t="str">
        <f t="shared" si="60"/>
        <v/>
      </c>
      <c r="S106" s="96" t="s">
        <v>92</v>
      </c>
      <c r="T106" s="121" t="e">
        <f t="shared" si="61"/>
        <v>#VALUE!</v>
      </c>
      <c r="U106" s="121" t="e">
        <f t="shared" si="62"/>
        <v>#VALUE!</v>
      </c>
      <c r="V106" s="121" t="e">
        <f t="shared" si="63"/>
        <v>#VALUE!</v>
      </c>
      <c r="W106" s="121" t="e">
        <f t="shared" si="64"/>
        <v>#VALUE!</v>
      </c>
      <c r="X106" s="121" t="e">
        <f t="shared" si="65"/>
        <v>#VALUE!</v>
      </c>
      <c r="Y106" s="121" t="e">
        <f t="shared" si="66"/>
        <v>#VALUE!</v>
      </c>
      <c r="Z106" s="121" t="e">
        <f t="shared" si="67"/>
        <v>#VALUE!</v>
      </c>
      <c r="AA106" s="121" t="e">
        <f t="shared" si="68"/>
        <v>#VALUE!</v>
      </c>
      <c r="AB106" s="121" t="e">
        <f t="shared" si="69"/>
        <v>#VALUE!</v>
      </c>
      <c r="AC106" s="121" t="e">
        <f t="shared" si="70"/>
        <v>#VALUE!</v>
      </c>
      <c r="AD106" s="121" t="e">
        <f t="shared" si="71"/>
        <v>#VALUE!</v>
      </c>
      <c r="AE106" s="121" t="e">
        <f t="shared" si="72"/>
        <v>#VALUE!</v>
      </c>
    </row>
    <row r="107" spans="2:31" ht="13.5" thickBot="1">
      <c r="B107" s="96"/>
      <c r="C107" s="92"/>
      <c r="D107" s="92"/>
      <c r="E107" s="92"/>
      <c r="F107" s="92"/>
      <c r="G107" s="92"/>
      <c r="H107" s="92"/>
      <c r="I107" s="92"/>
      <c r="J107" s="92"/>
      <c r="K107" s="92"/>
      <c r="L107" s="92"/>
      <c r="M107" s="92"/>
      <c r="N107" s="92"/>
      <c r="P107" s="105"/>
      <c r="Q107" s="106"/>
    </row>
    <row r="108" spans="2:31">
      <c r="B108" s="164" t="s">
        <v>139</v>
      </c>
      <c r="C108" s="165">
        <f>COUNTIF(T77:T106,1)</f>
        <v>1</v>
      </c>
      <c r="D108" s="165">
        <f t="shared" ref="D108:N108" si="73">COUNTIF(U77:U106,1)</f>
        <v>0</v>
      </c>
      <c r="E108" s="165">
        <f t="shared" si="73"/>
        <v>1</v>
      </c>
      <c r="F108" s="165">
        <f t="shared" si="73"/>
        <v>0</v>
      </c>
      <c r="G108" s="165">
        <f t="shared" si="73"/>
        <v>1</v>
      </c>
      <c r="H108" s="165">
        <f t="shared" si="73"/>
        <v>1</v>
      </c>
      <c r="I108" s="165">
        <f t="shared" si="73"/>
        <v>0</v>
      </c>
      <c r="J108" s="165">
        <f t="shared" si="73"/>
        <v>0</v>
      </c>
      <c r="K108" s="165">
        <f t="shared" si="73"/>
        <v>1</v>
      </c>
      <c r="L108" s="165">
        <f t="shared" si="73"/>
        <v>2</v>
      </c>
      <c r="M108" s="165">
        <f t="shared" si="73"/>
        <v>1</v>
      </c>
      <c r="N108" s="165">
        <f t="shared" si="73"/>
        <v>1</v>
      </c>
    </row>
    <row r="109" spans="2:31" ht="13.5" thickBot="1">
      <c r="B109" s="97"/>
      <c r="C109" s="107"/>
      <c r="D109" s="107"/>
      <c r="E109" s="107"/>
      <c r="F109" s="107"/>
      <c r="G109" s="107"/>
      <c r="H109" s="107"/>
      <c r="I109" s="107"/>
      <c r="J109" s="107"/>
      <c r="K109" s="107"/>
      <c r="L109" s="107"/>
      <c r="M109" s="107"/>
      <c r="N109" s="108"/>
    </row>
  </sheetData>
  <mergeCells count="4">
    <mergeCell ref="C5:N5"/>
    <mergeCell ref="C40:N40"/>
    <mergeCell ref="C75:N75"/>
    <mergeCell ref="T75:AE75"/>
  </mergeCells>
  <conditionalFormatting sqref="C7:N7">
    <cfRule type="top10" dxfId="747" priority="184" bottom="1" rank="1"/>
    <cfRule type="top10" dxfId="746" priority="185" rank="1"/>
  </conditionalFormatting>
  <conditionalFormatting sqref="C42:N42">
    <cfRule type="top10" dxfId="745" priority="180" bottom="1" rank="1"/>
  </conditionalFormatting>
  <conditionalFormatting sqref="C43:N43">
    <cfRule type="top10" dxfId="744" priority="177" bottom="1" rank="1"/>
  </conditionalFormatting>
  <conditionalFormatting sqref="C44:N44">
    <cfRule type="top10" dxfId="743" priority="176" bottom="1" rank="1"/>
  </conditionalFormatting>
  <conditionalFormatting sqref="C45:N45">
    <cfRule type="top10" dxfId="742" priority="174" bottom="1" rank="1"/>
  </conditionalFormatting>
  <conditionalFormatting sqref="C46:N46">
    <cfRule type="top10" dxfId="741" priority="173" bottom="1" rank="1"/>
  </conditionalFormatting>
  <conditionalFormatting sqref="C47:N47">
    <cfRule type="top10" dxfId="740" priority="172" bottom="1" rank="1"/>
  </conditionalFormatting>
  <conditionalFormatting sqref="C48:N48">
    <cfRule type="top10" dxfId="739" priority="171" bottom="1" rank="1"/>
  </conditionalFormatting>
  <conditionalFormatting sqref="C49:N49">
    <cfRule type="top10" dxfId="738" priority="170" bottom="1" rank="1"/>
  </conditionalFormatting>
  <conditionalFormatting sqref="C50:N50">
    <cfRule type="top10" dxfId="737" priority="169" bottom="1" rank="1"/>
  </conditionalFormatting>
  <conditionalFormatting sqref="C51:N51">
    <cfRule type="top10" dxfId="736" priority="168" bottom="1" rank="1"/>
  </conditionalFormatting>
  <conditionalFormatting sqref="C52:N52">
    <cfRule type="top10" dxfId="735" priority="167" bottom="1" rank="1"/>
  </conditionalFormatting>
  <conditionalFormatting sqref="C53:N53">
    <cfRule type="top10" dxfId="734" priority="166" bottom="1" rank="1"/>
  </conditionalFormatting>
  <conditionalFormatting sqref="C54:N54">
    <cfRule type="top10" dxfId="733" priority="165" bottom="1" rank="1"/>
  </conditionalFormatting>
  <conditionalFormatting sqref="C55:N55">
    <cfRule type="top10" dxfId="732" priority="164" bottom="1" rank="1"/>
  </conditionalFormatting>
  <conditionalFormatting sqref="C56:N56">
    <cfRule type="top10" dxfId="731" priority="163" bottom="1" rank="1"/>
  </conditionalFormatting>
  <conditionalFormatting sqref="C8:N8">
    <cfRule type="top10" dxfId="730" priority="182" bottom="1" rank="1"/>
    <cfRule type="top10" dxfId="729" priority="183" rank="1"/>
  </conditionalFormatting>
  <conditionalFormatting sqref="C9:N9">
    <cfRule type="top10" dxfId="728" priority="159" bottom="1" rank="1"/>
    <cfRule type="top10" dxfId="727" priority="160" rank="1"/>
  </conditionalFormatting>
  <conditionalFormatting sqref="C10:N10">
    <cfRule type="top10" dxfId="726" priority="157" bottom="1" rank="1"/>
    <cfRule type="top10" dxfId="725" priority="158" rank="1"/>
  </conditionalFormatting>
  <conditionalFormatting sqref="C57:N57">
    <cfRule type="top10" dxfId="724" priority="156" bottom="1" rank="1"/>
  </conditionalFormatting>
  <conditionalFormatting sqref="C58:N58">
    <cfRule type="top10" dxfId="723" priority="155" bottom="1" rank="1"/>
  </conditionalFormatting>
  <conditionalFormatting sqref="C59:N59">
    <cfRule type="top10" dxfId="722" priority="154" bottom="1" rank="1"/>
  </conditionalFormatting>
  <conditionalFormatting sqref="C60:N60">
    <cfRule type="top10" dxfId="721" priority="153" bottom="1" rank="1"/>
  </conditionalFormatting>
  <conditionalFormatting sqref="C61:N61">
    <cfRule type="top10" dxfId="720" priority="152" bottom="1" rank="1"/>
  </conditionalFormatting>
  <conditionalFormatting sqref="C62:N62">
    <cfRule type="top10" dxfId="719" priority="151" bottom="1" rank="1"/>
  </conditionalFormatting>
  <conditionalFormatting sqref="C63:N63">
    <cfRule type="top10" dxfId="718" priority="150" bottom="1" rank="1"/>
  </conditionalFormatting>
  <conditionalFormatting sqref="C64:N64">
    <cfRule type="top10" dxfId="717" priority="149" bottom="1" rank="1"/>
  </conditionalFormatting>
  <conditionalFormatting sqref="C65:N65">
    <cfRule type="top10" dxfId="716" priority="148" bottom="1" rank="1"/>
  </conditionalFormatting>
  <conditionalFormatting sqref="C66:N66">
    <cfRule type="top10" dxfId="715" priority="147" bottom="1" rank="1"/>
  </conditionalFormatting>
  <conditionalFormatting sqref="C67:N67">
    <cfRule type="top10" dxfId="714" priority="146" bottom="1" rank="1"/>
  </conditionalFormatting>
  <conditionalFormatting sqref="C68:N68">
    <cfRule type="top10" dxfId="713" priority="145" bottom="1" rank="1"/>
  </conditionalFormatting>
  <conditionalFormatting sqref="C69:N69">
    <cfRule type="top10" dxfId="712" priority="144" bottom="1" rank="1"/>
  </conditionalFormatting>
  <conditionalFormatting sqref="C70:N70">
    <cfRule type="top10" dxfId="711" priority="143" bottom="1" rank="1"/>
  </conditionalFormatting>
  <conditionalFormatting sqref="C77:N77">
    <cfRule type="top10" dxfId="710" priority="140" bottom="1" rank="1"/>
    <cfRule type="top10" dxfId="709" priority="141" rank="1"/>
  </conditionalFormatting>
  <conditionalFormatting sqref="C79:N79">
    <cfRule type="top10" dxfId="708" priority="134" bottom="1" rank="1"/>
    <cfRule type="top10" dxfId="707" priority="135" rank="1"/>
  </conditionalFormatting>
  <conditionalFormatting sqref="C80:N80">
    <cfRule type="top10" dxfId="706" priority="132" bottom="1" rank="1"/>
    <cfRule type="top10" dxfId="705" priority="133" rank="1"/>
  </conditionalFormatting>
  <conditionalFormatting sqref="C11:N11">
    <cfRule type="top10" dxfId="704" priority="130" bottom="1" rank="1"/>
    <cfRule type="top10" dxfId="703" priority="131" rank="1"/>
  </conditionalFormatting>
  <conditionalFormatting sqref="C12:N12">
    <cfRule type="top10" dxfId="702" priority="128" bottom="1" rank="1"/>
    <cfRule type="top10" dxfId="701" priority="129" rank="1"/>
  </conditionalFormatting>
  <conditionalFormatting sqref="C81:N81">
    <cfRule type="top10" dxfId="700" priority="126" bottom="1" rank="1"/>
    <cfRule type="top10" dxfId="699" priority="127" rank="1"/>
  </conditionalFormatting>
  <conditionalFormatting sqref="C82:N82">
    <cfRule type="top10" dxfId="698" priority="124" bottom="1" rank="1"/>
    <cfRule type="top10" dxfId="697" priority="125" rank="1"/>
  </conditionalFormatting>
  <conditionalFormatting sqref="C13:N13">
    <cfRule type="top10" dxfId="696" priority="161" bottom="1" rank="1"/>
    <cfRule type="top10" dxfId="695" priority="162" rank="1"/>
  </conditionalFormatting>
  <conditionalFormatting sqref="C83:N83">
    <cfRule type="top10" dxfId="694" priority="122" bottom="1" rank="1"/>
    <cfRule type="top10" dxfId="693" priority="123" rank="1"/>
  </conditionalFormatting>
  <conditionalFormatting sqref="C14:N14">
    <cfRule type="top10" dxfId="692" priority="120" bottom="1" rank="1"/>
    <cfRule type="top10" dxfId="691" priority="121" rank="1"/>
  </conditionalFormatting>
  <conditionalFormatting sqref="C84:N84">
    <cfRule type="top10" dxfId="690" priority="118" bottom="1" rank="1"/>
    <cfRule type="top10" dxfId="689" priority="119" rank="1"/>
  </conditionalFormatting>
  <conditionalFormatting sqref="C15:N15">
    <cfRule type="top10" dxfId="688" priority="116" bottom="1" rank="1"/>
    <cfRule type="top10" dxfId="687" priority="117" rank="1"/>
  </conditionalFormatting>
  <conditionalFormatting sqref="C85:N85">
    <cfRule type="top10" dxfId="686" priority="114" bottom="1" rank="1"/>
    <cfRule type="top10" dxfId="685" priority="115" rank="1"/>
  </conditionalFormatting>
  <conditionalFormatting sqref="C16:N16">
    <cfRule type="top10" dxfId="684" priority="112" bottom="1" rank="1"/>
    <cfRule type="top10" dxfId="683" priority="113" rank="1"/>
  </conditionalFormatting>
  <conditionalFormatting sqref="C86:N86">
    <cfRule type="top10" dxfId="682" priority="110" bottom="1" rank="1"/>
    <cfRule type="top10" dxfId="681" priority="111" rank="1"/>
  </conditionalFormatting>
  <conditionalFormatting sqref="C17:N17">
    <cfRule type="top10" dxfId="680" priority="108" bottom="1" rank="1"/>
    <cfRule type="top10" dxfId="679" priority="109" rank="1"/>
  </conditionalFormatting>
  <conditionalFormatting sqref="C87:N87">
    <cfRule type="top10" dxfId="678" priority="106" bottom="1" rank="1"/>
    <cfRule type="top10" dxfId="677" priority="107" rank="1"/>
  </conditionalFormatting>
  <conditionalFormatting sqref="C18:N18">
    <cfRule type="top10" dxfId="676" priority="104" bottom="1" rank="1"/>
    <cfRule type="top10" dxfId="675" priority="105" rank="1"/>
  </conditionalFormatting>
  <conditionalFormatting sqref="C88:N88">
    <cfRule type="top10" dxfId="674" priority="102" bottom="1" rank="1"/>
    <cfRule type="top10" dxfId="673" priority="103" rank="1"/>
  </conditionalFormatting>
  <conditionalFormatting sqref="C19:N19">
    <cfRule type="top10" dxfId="672" priority="100" bottom="1" rank="1"/>
    <cfRule type="top10" dxfId="671" priority="101" rank="1"/>
  </conditionalFormatting>
  <conditionalFormatting sqref="C89:N89">
    <cfRule type="top10" dxfId="670" priority="98" bottom="1" rank="1"/>
    <cfRule type="top10" dxfId="669" priority="99" rank="1"/>
  </conditionalFormatting>
  <conditionalFormatting sqref="C20:N20">
    <cfRule type="top10" dxfId="668" priority="96" bottom="1" rank="1"/>
    <cfRule type="top10" dxfId="667" priority="97" rank="1"/>
  </conditionalFormatting>
  <conditionalFormatting sqref="C90:N90">
    <cfRule type="top10" dxfId="666" priority="94" bottom="1" rank="1"/>
    <cfRule type="top10" dxfId="665" priority="95" rank="1"/>
  </conditionalFormatting>
  <conditionalFormatting sqref="C108:N108">
    <cfRule type="top10" dxfId="664" priority="89" rank="1"/>
  </conditionalFormatting>
  <conditionalFormatting sqref="C24:N24">
    <cfRule type="top10" dxfId="663" priority="59" bottom="1" rank="1"/>
    <cfRule type="top10" dxfId="662" priority="60" rank="1"/>
  </conditionalFormatting>
  <conditionalFormatting sqref="C23:N23">
    <cfRule type="top10" dxfId="661" priority="57" bottom="1" rank="1"/>
    <cfRule type="top10" dxfId="660" priority="58" rank="1"/>
  </conditionalFormatting>
  <conditionalFormatting sqref="C22:N22">
    <cfRule type="top10" dxfId="659" priority="55" bottom="1" rank="1"/>
    <cfRule type="top10" dxfId="658" priority="56" rank="1"/>
  </conditionalFormatting>
  <conditionalFormatting sqref="C21:N21">
    <cfRule type="top10" dxfId="657" priority="53" bottom="1" rank="1"/>
    <cfRule type="top10" dxfId="656" priority="54" rank="1"/>
  </conditionalFormatting>
  <conditionalFormatting sqref="C94:N94">
    <cfRule type="top10" dxfId="655" priority="51" bottom="1" rank="1"/>
    <cfRule type="top10" dxfId="654" priority="52" rank="1"/>
  </conditionalFormatting>
  <conditionalFormatting sqref="C93:N93">
    <cfRule type="top10" dxfId="653" priority="49" bottom="1" rank="1"/>
    <cfRule type="top10" dxfId="652" priority="50" rank="1"/>
  </conditionalFormatting>
  <conditionalFormatting sqref="C92:N92">
    <cfRule type="top10" dxfId="651" priority="47" bottom="1" rank="1"/>
    <cfRule type="top10" dxfId="650" priority="48" rank="1"/>
  </conditionalFormatting>
  <conditionalFormatting sqref="C91:N91">
    <cfRule type="top10" dxfId="649" priority="45" bottom="1" rank="1"/>
    <cfRule type="top10" dxfId="648" priority="46" rank="1"/>
  </conditionalFormatting>
  <conditionalFormatting sqref="C25:N25">
    <cfRule type="top10" dxfId="647" priority="43" bottom="1" rank="1"/>
    <cfRule type="top10" dxfId="646" priority="44" rank="1"/>
  </conditionalFormatting>
  <conditionalFormatting sqref="C95:N95">
    <cfRule type="top10" dxfId="645" priority="41" bottom="1" rank="1"/>
    <cfRule type="top10" dxfId="644" priority="42" rank="1"/>
  </conditionalFormatting>
  <conditionalFormatting sqref="C26:N26">
    <cfRule type="top10" dxfId="643" priority="39" bottom="1" rank="1"/>
    <cfRule type="top10" dxfId="642" priority="40" rank="1"/>
  </conditionalFormatting>
  <conditionalFormatting sqref="C96:N96">
    <cfRule type="top10" dxfId="641" priority="37" bottom="1" rank="1"/>
    <cfRule type="top10" dxfId="640" priority="38" rank="1"/>
  </conditionalFormatting>
  <conditionalFormatting sqref="C27:N27">
    <cfRule type="top10" dxfId="639" priority="92" bottom="1" rank="1"/>
    <cfRule type="top10" dxfId="638" priority="93" rank="1"/>
  </conditionalFormatting>
  <conditionalFormatting sqref="C97:N97">
    <cfRule type="top10" dxfId="637" priority="90" bottom="1" rank="1"/>
    <cfRule type="top10" dxfId="636" priority="91" rank="1"/>
  </conditionalFormatting>
  <conditionalFormatting sqref="C28:N28">
    <cfRule type="top10" dxfId="635" priority="35" bottom="1" rank="1"/>
    <cfRule type="top10" dxfId="634" priority="36" rank="1"/>
  </conditionalFormatting>
  <conditionalFormatting sqref="C98:N98">
    <cfRule type="top10" dxfId="633" priority="33" bottom="1" rank="1"/>
    <cfRule type="top10" dxfId="632" priority="34" rank="1"/>
  </conditionalFormatting>
  <conditionalFormatting sqref="C29:N29">
    <cfRule type="top10" dxfId="631" priority="31" bottom="1" rank="1"/>
    <cfRule type="top10" dxfId="630" priority="32" rank="1"/>
  </conditionalFormatting>
  <conditionalFormatting sqref="C99:N99">
    <cfRule type="top10" dxfId="629" priority="29" bottom="1" rank="1"/>
    <cfRule type="top10" dxfId="628" priority="30" rank="1"/>
  </conditionalFormatting>
  <conditionalFormatting sqref="C30:N30">
    <cfRule type="top10" dxfId="627" priority="27" bottom="1" rank="1"/>
    <cfRule type="top10" dxfId="626" priority="28" rank="1"/>
  </conditionalFormatting>
  <conditionalFormatting sqref="C100:N100">
    <cfRule type="top10" dxfId="625" priority="25" bottom="1" rank="1"/>
    <cfRule type="top10" dxfId="624" priority="26" rank="1"/>
  </conditionalFormatting>
  <conditionalFormatting sqref="C31:N31">
    <cfRule type="top10" dxfId="623" priority="23" bottom="1" rank="1"/>
    <cfRule type="top10" dxfId="622" priority="24" rank="1"/>
  </conditionalFormatting>
  <conditionalFormatting sqref="C101:N101">
    <cfRule type="top10" dxfId="621" priority="21" bottom="1" rank="1"/>
    <cfRule type="top10" dxfId="620" priority="22" rank="1"/>
  </conditionalFormatting>
  <conditionalFormatting sqref="C32:N32">
    <cfRule type="top10" dxfId="619" priority="19" bottom="1" rank="1"/>
    <cfRule type="top10" dxfId="618" priority="20" rank="1"/>
  </conditionalFormatting>
  <conditionalFormatting sqref="C33:N33">
    <cfRule type="top10" dxfId="617" priority="15" bottom="1" rank="1"/>
    <cfRule type="top10" dxfId="616" priority="16" rank="1"/>
  </conditionalFormatting>
  <conditionalFormatting sqref="C102:N102">
    <cfRule type="top10" dxfId="615" priority="17" bottom="1" rank="1"/>
    <cfRule type="top10" dxfId="614" priority="18" rank="1"/>
  </conditionalFormatting>
  <conditionalFormatting sqref="C103:N103">
    <cfRule type="top10" dxfId="613" priority="11" bottom="1" rank="1"/>
    <cfRule type="top10" dxfId="612" priority="12" rank="1"/>
  </conditionalFormatting>
  <conditionalFormatting sqref="C34:N34">
    <cfRule type="top10" dxfId="611" priority="13" bottom="1" rank="1"/>
    <cfRule type="top10" dxfId="610" priority="14" rank="1"/>
  </conditionalFormatting>
  <conditionalFormatting sqref="C35:N35">
    <cfRule type="top10" dxfId="609" priority="7" bottom="1" rank="1"/>
    <cfRule type="top10" dxfId="608" priority="8" rank="1"/>
  </conditionalFormatting>
  <conditionalFormatting sqref="C36:N36">
    <cfRule type="top10" dxfId="607" priority="5" bottom="1" rank="1"/>
    <cfRule type="top10" dxfId="606" priority="6" rank="1"/>
  </conditionalFormatting>
  <conditionalFormatting sqref="C104:N104">
    <cfRule type="top10" dxfId="605" priority="9" bottom="1" rank="1"/>
    <cfRule type="top10" dxfId="604" priority="10" rank="1"/>
  </conditionalFormatting>
  <conditionalFormatting sqref="C105:N105">
    <cfRule type="top10" dxfId="603" priority="3" bottom="1" rank="1"/>
    <cfRule type="top10" dxfId="602" priority="4" rank="1"/>
  </conditionalFormatting>
  <conditionalFormatting sqref="C106:N106">
    <cfRule type="top10" dxfId="601" priority="1" bottom="1" rank="1"/>
    <cfRule type="top10" dxfId="600" priority="2" rank="1"/>
  </conditionalFormatting>
  <pageMargins left="0.7" right="0.7" top="0.75" bottom="0.75" header="0.3" footer="0.3"/>
  <pageSetup paperSize="9" orientation="portrait" r:id="rId1"/>
  <drawing r:id="rId2"/>
</worksheet>
</file>

<file path=xl/worksheets/sheet10.xml><?xml version="1.0" encoding="utf-8"?>
<worksheet xmlns="http://schemas.openxmlformats.org/spreadsheetml/2006/main" xmlns:r="http://schemas.openxmlformats.org/officeDocument/2006/relationships">
  <dimension ref="A1:FX2483"/>
  <sheetViews>
    <sheetView showGridLines="0" zoomScaleNormal="100" workbookViewId="0">
      <selection activeCell="M62" sqref="M62"/>
    </sheetView>
  </sheetViews>
  <sheetFormatPr defaultRowHeight="12.75"/>
  <cols>
    <col min="1" max="1" width="5.42578125" style="74" customWidth="1"/>
    <col min="2" max="2" width="8.140625" customWidth="1"/>
    <col min="3" max="3" width="14.5703125" customWidth="1"/>
    <col min="4" max="4" width="14.42578125" customWidth="1"/>
    <col min="5" max="5" width="10.42578125" customWidth="1"/>
    <col min="6" max="6" width="11.28515625" customWidth="1"/>
    <col min="7" max="7" width="10.28515625" customWidth="1"/>
    <col min="8" max="8" width="10" customWidth="1"/>
    <col min="9" max="9" width="10.7109375" customWidth="1"/>
    <col min="10" max="10" width="11.140625" customWidth="1"/>
    <col min="11" max="11" width="11" customWidth="1"/>
    <col min="12" max="12" width="13.28515625" customWidth="1"/>
    <col min="13" max="13" width="10.28515625" customWidth="1"/>
    <col min="14" max="14" width="10.85546875" customWidth="1"/>
    <col min="15" max="15" width="11.42578125" customWidth="1"/>
    <col min="16" max="16" width="12.28515625" customWidth="1"/>
    <col min="17" max="17" width="11.140625" customWidth="1"/>
    <col min="18" max="18" width="6.7109375" style="72" customWidth="1"/>
    <col min="19" max="19" width="11.5703125" style="74" customWidth="1"/>
    <col min="20" max="20" width="9.140625" style="74"/>
    <col min="21" max="23" width="10.42578125" style="74" hidden="1" customWidth="1"/>
    <col min="24" max="24" width="9.85546875" style="74" hidden="1" customWidth="1"/>
    <col min="25" max="26" width="9.140625" style="74"/>
    <col min="27" max="27" width="10" style="74" customWidth="1"/>
    <col min="28" max="28" width="10.28515625" style="74" customWidth="1"/>
    <col min="29" max="29" width="9.140625" style="74"/>
    <col min="30" max="30" width="10.42578125" style="74" customWidth="1"/>
    <col min="31" max="180" width="9.140625" style="74"/>
  </cols>
  <sheetData>
    <row r="1" spans="1:26" s="155" customFormat="1" ht="13.5" thickBot="1">
      <c r="A1" s="72"/>
      <c r="B1" s="72"/>
      <c r="C1" s="72"/>
      <c r="D1" s="72"/>
      <c r="E1" s="72"/>
      <c r="F1" s="72"/>
      <c r="G1" s="72"/>
      <c r="H1" s="72"/>
      <c r="I1" s="72"/>
      <c r="J1" s="72"/>
      <c r="K1" s="72"/>
      <c r="L1" s="72"/>
      <c r="M1" s="72"/>
      <c r="N1" s="72"/>
      <c r="O1" s="72"/>
      <c r="P1" s="72"/>
      <c r="Q1" s="72"/>
      <c r="R1" s="72"/>
      <c r="S1" s="72"/>
    </row>
    <row r="2" spans="1:26">
      <c r="A2" s="72"/>
      <c r="B2" s="64"/>
      <c r="C2" s="65"/>
      <c r="D2" s="65"/>
      <c r="E2" s="65"/>
      <c r="F2" s="65"/>
      <c r="G2" s="65"/>
      <c r="H2" s="65"/>
      <c r="I2" s="65"/>
      <c r="J2" s="65"/>
      <c r="K2" s="65"/>
      <c r="L2" s="65"/>
      <c r="M2" s="65"/>
      <c r="N2" s="65"/>
      <c r="O2" s="65"/>
      <c r="P2" s="65"/>
      <c r="Q2" s="65"/>
      <c r="R2" s="75"/>
      <c r="S2" s="72"/>
    </row>
    <row r="3" spans="1:26">
      <c r="A3" s="72"/>
      <c r="B3" s="66"/>
      <c r="C3" s="3"/>
      <c r="D3" s="3"/>
      <c r="E3" s="3"/>
      <c r="F3" s="3"/>
      <c r="G3" s="3"/>
      <c r="H3" s="3"/>
      <c r="I3" s="3"/>
      <c r="J3" s="3"/>
      <c r="K3" s="3"/>
      <c r="L3" s="3"/>
      <c r="M3" s="3"/>
      <c r="N3" s="3"/>
      <c r="O3" s="3"/>
      <c r="P3" s="3"/>
      <c r="Q3" s="3"/>
      <c r="R3" s="75"/>
      <c r="S3" s="72"/>
    </row>
    <row r="4" spans="1:26" ht="25.5">
      <c r="A4" s="72"/>
      <c r="B4" s="66"/>
      <c r="C4" s="3"/>
      <c r="D4" s="3"/>
      <c r="E4" s="3"/>
      <c r="F4" s="182" t="s">
        <v>138</v>
      </c>
      <c r="G4" s="183"/>
      <c r="H4" s="183"/>
      <c r="I4" s="183"/>
      <c r="J4" s="183"/>
      <c r="K4" s="183"/>
      <c r="L4" s="183"/>
      <c r="M4" s="184"/>
      <c r="N4" s="3"/>
      <c r="O4" s="3"/>
      <c r="P4" s="3"/>
      <c r="Q4" s="3"/>
      <c r="R4" s="75"/>
      <c r="S4" s="72"/>
    </row>
    <row r="5" spans="1:26" ht="15.75">
      <c r="A5" s="72"/>
      <c r="B5" s="66"/>
      <c r="C5" s="3"/>
      <c r="D5" s="3"/>
      <c r="E5" s="3"/>
      <c r="F5" s="46"/>
      <c r="G5" s="3"/>
      <c r="H5" s="3"/>
      <c r="I5" s="3"/>
      <c r="J5" s="3"/>
      <c r="K5" s="3"/>
      <c r="L5" s="3"/>
      <c r="M5" s="3"/>
      <c r="N5" s="3"/>
      <c r="O5" s="3"/>
      <c r="P5" s="3"/>
      <c r="Q5" s="3"/>
      <c r="R5" s="75"/>
      <c r="S5" s="72"/>
    </row>
    <row r="6" spans="1:26" ht="15.75">
      <c r="A6" s="72"/>
      <c r="B6" s="66"/>
      <c r="C6" s="3"/>
      <c r="D6" s="3"/>
      <c r="E6" s="3"/>
      <c r="F6" s="185" t="s">
        <v>193</v>
      </c>
      <c r="G6" s="183"/>
      <c r="H6" s="183"/>
      <c r="I6" s="183"/>
      <c r="J6" s="183"/>
      <c r="K6" s="183"/>
      <c r="L6" s="183"/>
      <c r="M6" s="184"/>
      <c r="N6" s="3"/>
      <c r="O6" s="3"/>
      <c r="P6" s="3"/>
      <c r="Q6" s="3"/>
      <c r="R6" s="75"/>
      <c r="S6" s="72"/>
    </row>
    <row r="7" spans="1:26">
      <c r="A7" s="72"/>
      <c r="B7" s="66"/>
      <c r="C7" s="3"/>
      <c r="D7" s="3"/>
      <c r="E7" s="3"/>
      <c r="F7" s="3"/>
      <c r="G7" s="3"/>
      <c r="H7" s="3"/>
      <c r="I7" s="3"/>
      <c r="J7" s="3"/>
      <c r="K7" s="3"/>
      <c r="L7" s="3"/>
      <c r="M7" s="3"/>
      <c r="N7" s="3"/>
      <c r="O7" s="3"/>
      <c r="P7" s="3"/>
      <c r="Q7" s="3"/>
      <c r="R7" s="75"/>
      <c r="S7" s="72"/>
    </row>
    <row r="8" spans="1:26" ht="18.75" customHeight="1" thickBot="1">
      <c r="A8" s="72"/>
      <c r="B8" s="66"/>
      <c r="C8" s="3"/>
      <c r="D8" s="3"/>
      <c r="E8" s="3"/>
      <c r="F8" s="3"/>
      <c r="G8" s="3"/>
      <c r="H8" s="3"/>
      <c r="I8" s="3"/>
      <c r="J8" s="3"/>
      <c r="K8" s="3"/>
      <c r="L8" s="3"/>
      <c r="M8" s="3"/>
      <c r="N8" s="3"/>
      <c r="O8" s="3"/>
      <c r="P8" s="3"/>
      <c r="Q8" s="3"/>
      <c r="R8" s="75"/>
      <c r="S8" s="72"/>
    </row>
    <row r="9" spans="1:26" ht="24.75" customHeight="1" thickBot="1">
      <c r="A9" s="72"/>
      <c r="B9" s="66"/>
      <c r="C9" s="199" t="s">
        <v>54</v>
      </c>
      <c r="D9" s="200"/>
      <c r="E9" s="200"/>
      <c r="F9" s="200"/>
      <c r="G9" s="201"/>
      <c r="H9" s="3"/>
      <c r="I9" s="45" t="s">
        <v>55</v>
      </c>
      <c r="J9" s="3"/>
      <c r="K9" s="179" t="s">
        <v>129</v>
      </c>
      <c r="L9" s="180"/>
      <c r="M9" s="181"/>
      <c r="O9" s="179" t="s">
        <v>130</v>
      </c>
      <c r="P9" s="180"/>
      <c r="Q9" s="181"/>
      <c r="R9" s="75"/>
      <c r="S9" s="72"/>
    </row>
    <row r="10" spans="1:26" ht="13.5" thickBot="1">
      <c r="A10" s="72"/>
      <c r="B10" s="66"/>
      <c r="C10" s="78" t="s">
        <v>0</v>
      </c>
      <c r="D10" s="79" t="s">
        <v>1</v>
      </c>
      <c r="E10" s="12">
        <v>1</v>
      </c>
      <c r="F10" s="12" t="s">
        <v>18</v>
      </c>
      <c r="G10" s="40">
        <v>2</v>
      </c>
      <c r="H10" s="3"/>
      <c r="I10" s="39" t="s">
        <v>6</v>
      </c>
      <c r="J10" s="3"/>
      <c r="K10" s="19" t="s">
        <v>97</v>
      </c>
      <c r="L10" s="20" t="s">
        <v>51</v>
      </c>
      <c r="M10" s="20" t="s">
        <v>25</v>
      </c>
      <c r="O10" s="19" t="s">
        <v>97</v>
      </c>
      <c r="P10" s="20" t="s">
        <v>51</v>
      </c>
      <c r="Q10" s="20" t="s">
        <v>25</v>
      </c>
      <c r="R10" s="75"/>
      <c r="S10" s="72"/>
    </row>
    <row r="11" spans="1:26">
      <c r="A11" s="72"/>
      <c r="B11" s="66"/>
      <c r="C11" s="115" t="s">
        <v>30</v>
      </c>
      <c r="D11" s="109" t="s">
        <v>14</v>
      </c>
      <c r="E11" s="112">
        <v>5.25</v>
      </c>
      <c r="F11" s="112">
        <v>3.5</v>
      </c>
      <c r="G11" s="116">
        <v>1.65</v>
      </c>
      <c r="H11" s="3"/>
      <c r="I11" s="162">
        <v>2</v>
      </c>
      <c r="J11" s="3"/>
      <c r="K11" s="139">
        <v>1</v>
      </c>
      <c r="L11" s="138" t="str">
        <f>VLOOKUP(SMALL($V$11:$V$22,1),$V$11:$X$22,2,FALSE)</f>
        <v>Lien</v>
      </c>
      <c r="M11" s="146">
        <f>VLOOKUP(SMALL($V$11:$V$22,1),$V$11:$X$22,3,FALSE)</f>
        <v>12.5</v>
      </c>
      <c r="O11" s="139">
        <v>1</v>
      </c>
      <c r="P11" s="138" t="str">
        <f>VLOOKUP(SMALL($V$25:$V$36,1),$V$25:$X$36,2,FALSE)</f>
        <v>Didier</v>
      </c>
      <c r="Q11" s="140">
        <f>VLOOKUP(SMALL($V$25:$V$36,1),$V$25:$X$36,3,FALSE)</f>
        <v>74.160000000000011</v>
      </c>
      <c r="R11" s="75"/>
      <c r="S11" s="72"/>
      <c r="U11" s="124">
        <f>RANK($E$40,$E$40:$P$40)</f>
        <v>8</v>
      </c>
      <c r="V11" s="124">
        <f>RANK($E$40,$E$40:$P$40)</f>
        <v>8</v>
      </c>
      <c r="W11" s="124" t="str">
        <f>E31</f>
        <v>Tim</v>
      </c>
      <c r="X11" s="125">
        <f>E40</f>
        <v>5.7499999999999991</v>
      </c>
      <c r="Z11" s="126"/>
    </row>
    <row r="12" spans="1:26">
      <c r="A12" s="72"/>
      <c r="B12" s="66"/>
      <c r="C12" s="115" t="s">
        <v>19</v>
      </c>
      <c r="D12" s="109" t="s">
        <v>9</v>
      </c>
      <c r="E12" s="113">
        <v>1.3</v>
      </c>
      <c r="F12" s="113">
        <v>4.7</v>
      </c>
      <c r="G12" s="117">
        <v>10</v>
      </c>
      <c r="H12" s="3"/>
      <c r="I12" s="54" t="s">
        <v>35</v>
      </c>
      <c r="J12" s="3"/>
      <c r="K12" s="141">
        <f>IF(M12=M11,"",2)</f>
        <v>2</v>
      </c>
      <c r="L12" s="137" t="str">
        <f>VLOOKUP(SMALL($V$11:$V$22,2),$V$11:$X$22,2,FALSE)</f>
        <v>Didier</v>
      </c>
      <c r="M12" s="147">
        <f>VLOOKUP(SMALL($V$11:$V$22,2),$V$11:$X$22,3,FALSE)</f>
        <v>11.900000000000002</v>
      </c>
      <c r="O12" s="141">
        <f>IF(Q12=Q11,"",2)</f>
        <v>2</v>
      </c>
      <c r="P12" s="137" t="str">
        <f>VLOOKUP(SMALL($V$25:$V$36,2),$V$25:$X$36,2,FALSE)</f>
        <v>Pieter</v>
      </c>
      <c r="Q12" s="142">
        <f>VLOOKUP(SMALL($V$25:$V$36,2),$V$25:$X$36,3,FALSE)</f>
        <v>66.239999999999995</v>
      </c>
      <c r="R12" s="75"/>
      <c r="S12" s="72"/>
      <c r="U12" s="124">
        <f>RANK($F$40,$E$40:$P$40)</f>
        <v>7</v>
      </c>
      <c r="V12" s="124">
        <f>IF(COUNTIF($U$11:U11,RANK($F$40,$E$40:$P$40))&gt;0,RANK($F$40,$E$40:$P$40)+COUNTIF($U$11:U11,RANK($F$40,$E$40:$P$40)),RANK($F$40,$E$40:$P$40))</f>
        <v>7</v>
      </c>
      <c r="W12" s="124" t="str">
        <f>F31</f>
        <v>Grégory</v>
      </c>
      <c r="X12" s="125">
        <f>F40</f>
        <v>6.1499999999999995</v>
      </c>
      <c r="Z12" s="126"/>
    </row>
    <row r="13" spans="1:26">
      <c r="A13" s="72"/>
      <c r="B13" s="66"/>
      <c r="C13" s="118" t="s">
        <v>13</v>
      </c>
      <c r="D13" s="110" t="s">
        <v>15</v>
      </c>
      <c r="E13" s="113">
        <v>2.15</v>
      </c>
      <c r="F13" s="113">
        <v>3.3</v>
      </c>
      <c r="G13" s="117">
        <v>3.2</v>
      </c>
      <c r="H13" s="3"/>
      <c r="I13" s="54">
        <v>1</v>
      </c>
      <c r="J13" s="3"/>
      <c r="K13" s="141">
        <f>IF(M13=M12,"",3)</f>
        <v>3</v>
      </c>
      <c r="L13" s="137" t="str">
        <f>VLOOKUP(SMALL($V$11:$V$22,3),$V$11:$X$22,2,FALSE)</f>
        <v>Deborah</v>
      </c>
      <c r="M13" s="147">
        <f>VLOOKUP(SMALL($V$11:$V$22,3),$V$11:$X$22,3,FALSE)</f>
        <v>10.850000000000001</v>
      </c>
      <c r="O13" s="141">
        <f>IF(Q13=Q12,"",3)</f>
        <v>3</v>
      </c>
      <c r="P13" s="137" t="str">
        <f>VLOOKUP(SMALL($V$25:$V$36,3),$V$25:$X$36,2,FALSE)</f>
        <v>Deborah</v>
      </c>
      <c r="Q13" s="142">
        <f>VLOOKUP(SMALL($V$25:$V$36,3),$V$25:$X$36,3,FALSE)</f>
        <v>65.890000000000015</v>
      </c>
      <c r="R13" s="75"/>
      <c r="S13" s="72"/>
      <c r="U13" s="124">
        <f>RANK($G$40,$E$40:$P$40)</f>
        <v>10</v>
      </c>
      <c r="V13" s="124">
        <f>IF(COUNTIF($U$11:U12,RANK($G$40,$E$40:$P$40))&gt;0,RANK($G$40,$E$40:$P$40)+COUNTIF($U$11:U12,RANK($G$40,$E$40:$P$40)),RANK($G$40,$E$40:$P$40))</f>
        <v>10</v>
      </c>
      <c r="W13" s="124" t="str">
        <f>G31</f>
        <v>Christophe</v>
      </c>
      <c r="X13" s="125">
        <f>G40</f>
        <v>3.8</v>
      </c>
      <c r="Z13" s="126"/>
    </row>
    <row r="14" spans="1:26">
      <c r="A14" s="72"/>
      <c r="B14" s="66"/>
      <c r="C14" s="118" t="s">
        <v>8</v>
      </c>
      <c r="D14" s="110" t="s">
        <v>46</v>
      </c>
      <c r="E14" s="113">
        <v>2.2000000000000002</v>
      </c>
      <c r="F14" s="113">
        <v>3.3</v>
      </c>
      <c r="G14" s="117">
        <v>3.1</v>
      </c>
      <c r="H14" s="3"/>
      <c r="I14" s="162">
        <v>1</v>
      </c>
      <c r="J14" s="4"/>
      <c r="K14" s="141">
        <f>IF(M14=M13,"",4)</f>
        <v>4</v>
      </c>
      <c r="L14" s="137" t="str">
        <f>VLOOKUP(SMALL($V$11:$V$22,4),$V$11:$X$22,2,FALSE)</f>
        <v>Maarten</v>
      </c>
      <c r="M14" s="147">
        <f>VLOOKUP(SMALL($V$11:$V$22,4),$V$11:$X$22,3,FALSE)</f>
        <v>8.15</v>
      </c>
      <c r="O14" s="141">
        <f>IF(Q14=Q13,"",4)</f>
        <v>4</v>
      </c>
      <c r="P14" s="137" t="str">
        <f>VLOOKUP(SMALL($V$25:$V$36,4),$V$25:$X$36,2,FALSE)</f>
        <v>Maarten</v>
      </c>
      <c r="Q14" s="142">
        <f>VLOOKUP(SMALL($V$25:$V$36,4),$V$25:$X$36,3,FALSE)</f>
        <v>63.04</v>
      </c>
      <c r="R14" s="75"/>
      <c r="S14" s="72"/>
      <c r="U14" s="124">
        <f>RANK($H$40,$E$40:$P$40)</f>
        <v>12</v>
      </c>
      <c r="V14" s="124">
        <f>IF(COUNTIF($U$11:U13,RANK($H$40,$E$40:$P$40))&gt;0,RANK($H$40,$E$40:$P$40)+COUNTIF($U$11:U13,RANK($H$40,$E$40:$P$40)),RANK($H$40,$E$40:$P$40))</f>
        <v>12</v>
      </c>
      <c r="W14" s="124" t="str">
        <f>H31</f>
        <v>Ruben</v>
      </c>
      <c r="X14" s="125">
        <f>H40</f>
        <v>2.95</v>
      </c>
      <c r="Z14" s="126"/>
    </row>
    <row r="15" spans="1:26">
      <c r="A15" s="72"/>
      <c r="B15" s="66"/>
      <c r="C15" s="118" t="s">
        <v>43</v>
      </c>
      <c r="D15" s="110" t="s">
        <v>21</v>
      </c>
      <c r="E15" s="113">
        <v>2.8</v>
      </c>
      <c r="F15" s="113">
        <v>3.25</v>
      </c>
      <c r="G15" s="117">
        <v>2.4</v>
      </c>
      <c r="H15" s="3"/>
      <c r="I15" s="54">
        <v>1</v>
      </c>
      <c r="J15" s="3"/>
      <c r="K15" s="141">
        <f>IF(M15=M14,"",5)</f>
        <v>5</v>
      </c>
      <c r="L15" s="137" t="str">
        <f>VLOOKUP(SMALL($V$11:$V$22,5),$V$11:$X$22,2,FALSE)</f>
        <v>Dieter</v>
      </c>
      <c r="M15" s="147">
        <f>VLOOKUP(SMALL($V$11:$V$22,5),$V$11:$X$22,3,FALSE)</f>
        <v>7.8999999999999995</v>
      </c>
      <c r="O15" s="141">
        <f>IF(Q15=Q14,"",5)</f>
        <v>5</v>
      </c>
      <c r="P15" s="137" t="str">
        <f>VLOOKUP(SMALL($V$25:$V$36,5),$V$25:$X$36,2,FALSE)</f>
        <v>Lienkeuh</v>
      </c>
      <c r="Q15" s="142">
        <f>VLOOKUP(SMALL($V$25:$V$36,5),$V$25:$X$36,3,FALSE)</f>
        <v>62.86</v>
      </c>
      <c r="R15" s="75"/>
      <c r="S15" s="72"/>
      <c r="U15" s="124">
        <f>RANK($I$40,$E$40:$P$40)</f>
        <v>11</v>
      </c>
      <c r="V15" s="124">
        <f>IF(COUNTIF($U$11:U14,RANK($I$40,$E$40:$P$40))&gt;0,RANK($I$40,$E$40:$P$40)+COUNTIF($U$11:U14,RANK($I$40,$E$40:$P$40)),RANK($I$40,$E$40:$P$40))</f>
        <v>11</v>
      </c>
      <c r="W15" s="124" t="str">
        <f>I31</f>
        <v>Guillaume</v>
      </c>
      <c r="X15" s="125">
        <f>I40</f>
        <v>3.5</v>
      </c>
      <c r="Z15" s="126"/>
    </row>
    <row r="16" spans="1:26">
      <c r="A16" s="72"/>
      <c r="B16" s="66"/>
      <c r="C16" s="118" t="s">
        <v>7</v>
      </c>
      <c r="D16" s="110" t="s">
        <v>22</v>
      </c>
      <c r="E16" s="113">
        <v>1.3</v>
      </c>
      <c r="F16" s="113">
        <v>4.7</v>
      </c>
      <c r="G16" s="117">
        <v>10</v>
      </c>
      <c r="H16" s="3" t="s">
        <v>56</v>
      </c>
      <c r="I16" s="162">
        <v>1</v>
      </c>
      <c r="J16" s="3"/>
      <c r="K16" s="141">
        <f>IF(M16=M15,"",6)</f>
        <v>6</v>
      </c>
      <c r="L16" s="137" t="str">
        <f>VLOOKUP(SMALL($V$11:$V$22,6),$V$11:$X$22,2,FALSE)</f>
        <v>Lienkeuh</v>
      </c>
      <c r="M16" s="147">
        <f>VLOOKUP(SMALL($V$11:$V$22,6),$V$11:$X$22,3,FALSE)</f>
        <v>7.1499999999999995</v>
      </c>
      <c r="O16" s="141">
        <f>IF(Q16=Q15,"",6)</f>
        <v>6</v>
      </c>
      <c r="P16" s="137" t="str">
        <f>VLOOKUP(SMALL($V$25:$V$36,6),$V$25:$X$36,2,FALSE)</f>
        <v>Tim</v>
      </c>
      <c r="Q16" s="142">
        <f>VLOOKUP(SMALL($V$25:$V$36,6),$V$25:$X$36,3,FALSE)</f>
        <v>62.560000000000009</v>
      </c>
      <c r="R16" s="75"/>
      <c r="S16" s="72"/>
      <c r="U16" s="124">
        <f>RANK($J$40,$E$40:$P$40)</f>
        <v>4</v>
      </c>
      <c r="V16" s="124">
        <f>IF(COUNTIF($U$11:U15,RANK($J$40,$E$40:$P$40))&gt;0,RANK($J$40,$E$40:$P$40)+COUNTIF($U$11:U15,RANK($J$40,$E$40:$P$40)),RANK($J$40,$E$40:$P$40))</f>
        <v>4</v>
      </c>
      <c r="W16" s="124" t="str">
        <f>J31</f>
        <v>Maarten</v>
      </c>
      <c r="X16" s="125">
        <f>J40</f>
        <v>8.15</v>
      </c>
      <c r="Z16" s="126"/>
    </row>
    <row r="17" spans="1:180">
      <c r="A17" s="72"/>
      <c r="B17" s="66"/>
      <c r="C17" s="118" t="s">
        <v>11</v>
      </c>
      <c r="D17" s="110" t="s">
        <v>10</v>
      </c>
      <c r="E17" s="113">
        <v>5.25</v>
      </c>
      <c r="F17" s="113">
        <v>3.45</v>
      </c>
      <c r="G17" s="117">
        <v>1.66</v>
      </c>
      <c r="H17" s="47"/>
      <c r="I17" s="162" t="s">
        <v>35</v>
      </c>
      <c r="J17" s="3"/>
      <c r="K17" s="141">
        <f>IF(M17=M16,"",7)</f>
        <v>7</v>
      </c>
      <c r="L17" s="137" t="str">
        <f>VLOOKUP(SMALL($V$11:$V$22,7),$V$11:$X$22,2,FALSE)</f>
        <v>Grégory</v>
      </c>
      <c r="M17" s="147">
        <f>VLOOKUP(SMALL($V$11:$V$22,7),$V$11:$X$22,3,FALSE)</f>
        <v>6.1499999999999995</v>
      </c>
      <c r="O17" s="141">
        <f>IF(Q17=Q16,"",7)</f>
        <v>7</v>
      </c>
      <c r="P17" s="137" t="str">
        <f>VLOOKUP(SMALL($V$25:$V$36,7),$V$25:$X$36,2,FALSE)</f>
        <v>Christophe</v>
      </c>
      <c r="Q17" s="142">
        <f>VLOOKUP(SMALL($V$25:$V$36,7),$V$25:$X$36,3,FALSE)</f>
        <v>61.109999999999992</v>
      </c>
      <c r="R17" s="75"/>
      <c r="S17" s="72"/>
      <c r="U17" s="124">
        <f>RANK($K$40,$E$40:$P$40)</f>
        <v>5</v>
      </c>
      <c r="V17" s="124">
        <f>IF(COUNTIF($U$11:U16,RANK($K$40,$E$40:$P$40))&gt;0,RANK($K$40,$E$40:$P$40)+COUNTIF($U$11:U16,RANK($K$40,$E$40:$P$40)),RANK($K$40,$E$40:$P$40))</f>
        <v>5</v>
      </c>
      <c r="W17" s="124" t="str">
        <f>K31</f>
        <v>Dieter</v>
      </c>
      <c r="X17" s="125">
        <f>K40</f>
        <v>7.8999999999999995</v>
      </c>
      <c r="Z17" s="126"/>
    </row>
    <row r="18" spans="1:180" ht="13.5" thickBot="1">
      <c r="A18" s="72"/>
      <c r="B18" s="66"/>
      <c r="C18" s="119" t="s">
        <v>12</v>
      </c>
      <c r="D18" s="111" t="s">
        <v>27</v>
      </c>
      <c r="E18" s="114">
        <v>2.0499999999999998</v>
      </c>
      <c r="F18" s="114">
        <v>3.3</v>
      </c>
      <c r="G18" s="120">
        <v>3.4</v>
      </c>
      <c r="H18" s="3"/>
      <c r="I18" s="163">
        <v>1</v>
      </c>
      <c r="J18" s="3"/>
      <c r="K18" s="141">
        <f>IF(M18=M17,"",8)</f>
        <v>8</v>
      </c>
      <c r="L18" s="137" t="str">
        <f>VLOOKUP(SMALL($V$11:$V$22,8),$V$11:$X$22,2,FALSE)</f>
        <v>Tim</v>
      </c>
      <c r="M18" s="147">
        <f>VLOOKUP(SMALL($V$11:$V$22,8),$V$11:$X$22,3,FALSE)</f>
        <v>5.7499999999999991</v>
      </c>
      <c r="O18" s="141">
        <f>IF(Q18=Q17,"",8)</f>
        <v>8</v>
      </c>
      <c r="P18" s="137" t="str">
        <f>VLOOKUP(SMALL($V$25:$V$36,8),$V$25:$X$36,2,FALSE)</f>
        <v>Ruben</v>
      </c>
      <c r="Q18" s="142">
        <f>VLOOKUP(SMALL($V$25:$V$36,8),$V$25:$X$36,3,FALSE)</f>
        <v>60.06</v>
      </c>
      <c r="R18" s="75"/>
      <c r="S18" s="72"/>
      <c r="U18" s="124">
        <f>RANK($L$40,$E$40:$P$40)</f>
        <v>3</v>
      </c>
      <c r="V18" s="124">
        <f>IF(COUNTIF($U$11:U17,RANK($L$40,$E$40:$P$40))&gt;0,RANK($L$40,$E$40:$P$40)+COUNTIF($U$11:U17,RANK($L$40,$E$40:$P$40)),RANK($L$40,$E$40:$P$40))</f>
        <v>3</v>
      </c>
      <c r="W18" s="124" t="str">
        <f>L31</f>
        <v>Deborah</v>
      </c>
      <c r="X18" s="125">
        <f>L40</f>
        <v>10.850000000000001</v>
      </c>
      <c r="Z18" s="126"/>
    </row>
    <row r="19" spans="1:180">
      <c r="A19" s="72"/>
      <c r="B19" s="66"/>
      <c r="C19" s="3"/>
      <c r="D19" s="3"/>
      <c r="E19" s="3"/>
      <c r="F19" s="3"/>
      <c r="G19" s="3"/>
      <c r="H19" s="3"/>
      <c r="I19" s="3"/>
      <c r="J19" s="3"/>
      <c r="K19" s="141">
        <f>IF(M19=M18,"",9)</f>
        <v>9</v>
      </c>
      <c r="L19" s="137" t="str">
        <f>VLOOKUP(SMALL($V$11:$V$22,9),$V$11:$X$22,2,FALSE)</f>
        <v>Pieter</v>
      </c>
      <c r="M19" s="147">
        <f>VLOOKUP(SMALL($V$11:$V$22,9),$V$11:$X$22,3,FALSE)</f>
        <v>5.15</v>
      </c>
      <c r="O19" s="141">
        <f>IF(Q19=Q18,"",9)</f>
        <v>9</v>
      </c>
      <c r="P19" s="137" t="str">
        <f>VLOOKUP(SMALL($V$25:$V$36,9),$V$25:$X$36,2,FALSE)</f>
        <v>Guillaume</v>
      </c>
      <c r="Q19" s="142">
        <f>VLOOKUP(SMALL($V$25:$V$36,9),$V$25:$X$36,3,FALSE)</f>
        <v>58.88000000000001</v>
      </c>
      <c r="R19" s="75"/>
      <c r="S19" s="72"/>
      <c r="U19" s="124">
        <f>RANK($M$40,$E$40:$P$40)</f>
        <v>6</v>
      </c>
      <c r="V19" s="124">
        <f>IF(COUNTIF($U$11:U18,RANK($M$40,$E$40:$P$40))&gt;0,RANK($M$40,$E$40:$P$40)+COUNTIF($U$11:U18,RANK($M$40,$E$40:$P$40)),RANK($M$40,$E$40:$P$40))</f>
        <v>6</v>
      </c>
      <c r="W19" s="124" t="str">
        <f>M31</f>
        <v>Lienkeuh</v>
      </c>
      <c r="X19" s="125">
        <f>M40</f>
        <v>7.1499999999999995</v>
      </c>
      <c r="Z19" s="126"/>
    </row>
    <row r="20" spans="1:180" ht="12.75" customHeight="1" thickBot="1">
      <c r="A20" s="72"/>
      <c r="B20" s="66"/>
      <c r="I20" s="3"/>
      <c r="J20" s="3"/>
      <c r="K20" s="141">
        <f>IF(M20=M19,"",10)</f>
        <v>10</v>
      </c>
      <c r="L20" s="137" t="str">
        <f>VLOOKUP(SMALL($V$11:$V$22,10),$V$11:$X$22,2,FALSE)</f>
        <v>Christophe</v>
      </c>
      <c r="M20" s="147">
        <f>VLOOKUP(SMALL($V$11:$V$22,10),$V$11:$X$22,3,FALSE)</f>
        <v>3.8</v>
      </c>
      <c r="O20" s="141">
        <f>IF(Q20=Q19,"",10)</f>
        <v>10</v>
      </c>
      <c r="P20" s="137" t="str">
        <f>VLOOKUP(SMALL($V$25:$V$36,10),$V$25:$X$36,2,FALSE)</f>
        <v xml:space="preserve">Lien </v>
      </c>
      <c r="Q20" s="142">
        <f>VLOOKUP(SMALL($V$25:$V$36,10),$V$25:$X$36,3,FALSE)</f>
        <v>58.64</v>
      </c>
      <c r="R20" s="75"/>
      <c r="S20" s="72"/>
      <c r="U20" s="124">
        <f>RANK($N$40,$E$40:$P$40)</f>
        <v>9</v>
      </c>
      <c r="V20" s="124">
        <f>IF(COUNTIF($U$11:U19,RANK($N$40,$E$40:$P$40))&gt;0,RANK($N$40,$E$40:$P$40)+COUNTIF($U$11:U19,RANK($N$40,$E$40:$P$40)),RANK($N$40,$E$40:$P$40))</f>
        <v>9</v>
      </c>
      <c r="W20" s="124" t="str">
        <f>N31</f>
        <v>Pieter</v>
      </c>
      <c r="X20" s="125">
        <f>N40</f>
        <v>5.15</v>
      </c>
      <c r="Z20" s="126"/>
    </row>
    <row r="21" spans="1:180" ht="12.75" customHeight="1" thickBot="1">
      <c r="A21" s="72"/>
      <c r="B21" s="66"/>
      <c r="C21" s="186" t="s">
        <v>57</v>
      </c>
      <c r="D21" s="187"/>
      <c r="E21" s="187"/>
      <c r="F21" s="188"/>
      <c r="G21" s="188"/>
      <c r="H21" s="189"/>
      <c r="I21" s="3"/>
      <c r="J21" s="3"/>
      <c r="K21" s="141">
        <f>IF(M21=M20,"",11)</f>
        <v>11</v>
      </c>
      <c r="L21" s="137" t="str">
        <f>VLOOKUP(SMALL($V$11:$V$22,11),$V$11:$X$22,2,FALSE)</f>
        <v>Guillaume</v>
      </c>
      <c r="M21" s="147">
        <f>VLOOKUP(SMALL($V$11:$V$22,11),$V$11:$X$22,3,FALSE)</f>
        <v>3.5</v>
      </c>
      <c r="O21" s="141">
        <f>IF(Q21=Q20,"",11)</f>
        <v>11</v>
      </c>
      <c r="P21" s="137" t="str">
        <f>VLOOKUP(SMALL($V$25:$V$36,11),$V$25:$X$36,2,FALSE)</f>
        <v>Grégory</v>
      </c>
      <c r="Q21" s="142">
        <f>VLOOKUP(SMALL($V$25:$V$36,11),$V$25:$X$36,3,FALSE)</f>
        <v>58.169999999999995</v>
      </c>
      <c r="R21" s="75"/>
      <c r="S21" s="72"/>
      <c r="U21" s="124">
        <f>RANK($O$40,$E$40:$P$40)</f>
        <v>2</v>
      </c>
      <c r="V21" s="124">
        <f>IF(COUNTIF($U$11:U20,RANK($O$40,$E$40:$P$40))&gt;0,RANK($O$40,$E$40:$P$40)+COUNTIF($U$11:U20,RANK($O$40,$E$40:$P$40)),RANK($O$40,$E$40:$P$40))</f>
        <v>2</v>
      </c>
      <c r="W21" s="124" t="str">
        <f>O31</f>
        <v>Didier</v>
      </c>
      <c r="X21" s="125">
        <f>O40</f>
        <v>11.900000000000002</v>
      </c>
      <c r="Z21" s="126"/>
    </row>
    <row r="22" spans="1:180" ht="12.75" customHeight="1" thickBot="1">
      <c r="A22" s="72"/>
      <c r="B22" s="66"/>
      <c r="C22" s="50" t="s">
        <v>20</v>
      </c>
      <c r="D22" s="173" t="s">
        <v>147</v>
      </c>
      <c r="E22" s="174" t="s">
        <v>189</v>
      </c>
      <c r="F22" s="131" t="str">
        <f>K31</f>
        <v>Dieter</v>
      </c>
      <c r="G22" s="175" t="s">
        <v>140</v>
      </c>
      <c r="H22" s="176" t="s">
        <v>187</v>
      </c>
      <c r="I22" s="3"/>
      <c r="J22" s="3"/>
      <c r="K22" s="143">
        <f>IF(M22=M21,"",12)</f>
        <v>12</v>
      </c>
      <c r="L22" s="144" t="str">
        <f>VLOOKUP(SMALL($V$11:$V$22,12),$V$11:$X$22,2,FALSE)</f>
        <v>Ruben</v>
      </c>
      <c r="M22" s="148">
        <f>VLOOKUP(SMALL($V$11:$V$22,12),$V$11:$X$22,3,FALSE)</f>
        <v>2.95</v>
      </c>
      <c r="O22" s="143">
        <f>IF(Q22=Q21,"",12)</f>
        <v>12</v>
      </c>
      <c r="P22" s="144" t="str">
        <f>VLOOKUP(SMALL($V$25:$V$36,12),$V$25:$X$36,2,FALSE)</f>
        <v>Dieter</v>
      </c>
      <c r="Q22" s="145">
        <f>VLOOKUP(SMALL($V$25:$V$36,12),$V$25:$X$36,3,FALSE)</f>
        <v>47.989999999999995</v>
      </c>
      <c r="R22" s="75"/>
      <c r="S22" s="72"/>
      <c r="U22" s="124">
        <f>RANK($P$40,$E$40:$P$40)</f>
        <v>1</v>
      </c>
      <c r="V22" s="124">
        <f>IF(COUNTIF($U$11:U21,RANK($P$40,$E$40:$P$40))&gt;0,RANK($P$40,$E$40:$P$40)+COUNTIF($U$11:U21,RANK($P$40,$E$40:$P$40)),RANK($P$40,$E$40:$P$40))</f>
        <v>1</v>
      </c>
      <c r="W22" s="124" t="str">
        <f>P31</f>
        <v>Lien</v>
      </c>
      <c r="X22" s="125">
        <f>P40</f>
        <v>12.5</v>
      </c>
      <c r="Z22" s="126"/>
    </row>
    <row r="23" spans="1:180">
      <c r="A23" s="72"/>
      <c r="B23" s="66"/>
      <c r="C23" s="48" t="s">
        <v>45</v>
      </c>
      <c r="D23" s="172" t="s">
        <v>191</v>
      </c>
      <c r="E23" s="167" t="s">
        <v>150</v>
      </c>
      <c r="F23" s="132" t="str">
        <f>L31</f>
        <v>Deborah</v>
      </c>
      <c r="G23" s="166" t="s">
        <v>140</v>
      </c>
      <c r="H23" s="167" t="s">
        <v>141</v>
      </c>
      <c r="I23" s="3"/>
      <c r="J23" s="3"/>
      <c r="K23" s="3"/>
      <c r="L23" s="3"/>
      <c r="M23" s="3"/>
      <c r="N23" s="3"/>
      <c r="O23" s="3"/>
      <c r="P23" s="3"/>
      <c r="Q23" s="3"/>
      <c r="R23" s="3"/>
      <c r="S23" s="72"/>
      <c r="U23" s="124"/>
      <c r="V23" s="124"/>
      <c r="W23" s="124"/>
      <c r="X23" s="124"/>
    </row>
    <row r="24" spans="1:180" s="3" customFormat="1">
      <c r="A24" s="127"/>
      <c r="C24" s="48" t="s">
        <v>24</v>
      </c>
      <c r="D24" s="172" t="s">
        <v>172</v>
      </c>
      <c r="E24" s="167" t="s">
        <v>157</v>
      </c>
      <c r="F24" s="132" t="str">
        <f>M31</f>
        <v>Lienkeuh</v>
      </c>
      <c r="G24" s="172" t="s">
        <v>37</v>
      </c>
      <c r="H24" s="167" t="s">
        <v>164</v>
      </c>
      <c r="S24" s="127"/>
      <c r="T24" s="75"/>
      <c r="U24" s="153"/>
      <c r="V24" s="153"/>
      <c r="W24" s="153"/>
      <c r="X24" s="153"/>
      <c r="Y24" s="75"/>
      <c r="Z24" s="75"/>
      <c r="AA24" s="75"/>
      <c r="AB24" s="75"/>
      <c r="AC24" s="75"/>
      <c r="AD24" s="75"/>
      <c r="AE24" s="75"/>
      <c r="AF24" s="75"/>
      <c r="AG24" s="75"/>
      <c r="AH24" s="75"/>
      <c r="AI24" s="75"/>
      <c r="AJ24" s="75"/>
      <c r="AK24" s="75"/>
      <c r="AL24" s="75"/>
      <c r="AM24" s="75"/>
      <c r="AN24" s="75"/>
      <c r="AO24" s="75"/>
      <c r="AP24" s="75"/>
      <c r="AQ24" s="75"/>
      <c r="AR24" s="75"/>
      <c r="AS24" s="75"/>
      <c r="AT24" s="75"/>
      <c r="AU24" s="75"/>
      <c r="AV24" s="75"/>
      <c r="AW24" s="75"/>
      <c r="AX24" s="75"/>
      <c r="AY24" s="75"/>
      <c r="AZ24" s="75"/>
      <c r="BA24" s="75"/>
      <c r="BB24" s="75"/>
      <c r="BC24" s="75"/>
      <c r="BD24" s="75"/>
      <c r="BE24" s="75"/>
      <c r="BF24" s="75"/>
      <c r="BG24" s="75"/>
      <c r="BH24" s="75"/>
      <c r="BI24" s="75"/>
      <c r="BJ24" s="75"/>
      <c r="BK24" s="75"/>
      <c r="BL24" s="75"/>
      <c r="BM24" s="75"/>
      <c r="BN24" s="75"/>
      <c r="BO24" s="75"/>
      <c r="BP24" s="75"/>
      <c r="BQ24" s="75"/>
      <c r="BR24" s="75"/>
      <c r="BS24" s="75"/>
      <c r="BT24" s="75"/>
      <c r="BU24" s="75"/>
      <c r="BV24" s="75"/>
      <c r="BW24" s="75"/>
      <c r="BX24" s="75"/>
      <c r="BY24" s="75"/>
      <c r="BZ24" s="75"/>
      <c r="CA24" s="75"/>
      <c r="CB24" s="75"/>
      <c r="CC24" s="75"/>
      <c r="CD24" s="75"/>
      <c r="CE24" s="75"/>
      <c r="CF24" s="75"/>
      <c r="CG24" s="75"/>
      <c r="CH24" s="75"/>
      <c r="CI24" s="75"/>
      <c r="CJ24" s="75"/>
      <c r="CK24" s="75"/>
      <c r="CL24" s="75"/>
      <c r="CM24" s="75"/>
      <c r="CN24" s="75"/>
      <c r="CO24" s="75"/>
      <c r="CP24" s="75"/>
      <c r="CQ24" s="75"/>
      <c r="CR24" s="75"/>
      <c r="CS24" s="75"/>
      <c r="CT24" s="75"/>
      <c r="CU24" s="75"/>
      <c r="CV24" s="75"/>
      <c r="CW24" s="75"/>
      <c r="CX24" s="75"/>
      <c r="CY24" s="75"/>
      <c r="CZ24" s="75"/>
      <c r="DA24" s="75"/>
      <c r="DB24" s="75"/>
      <c r="DC24" s="75"/>
      <c r="DD24" s="75"/>
      <c r="DE24" s="75"/>
      <c r="DF24" s="75"/>
      <c r="DG24" s="75"/>
      <c r="DH24" s="75"/>
      <c r="DI24" s="75"/>
      <c r="DJ24" s="75"/>
      <c r="DK24" s="75"/>
      <c r="DL24" s="75"/>
      <c r="DM24" s="75"/>
      <c r="DN24" s="75"/>
      <c r="DO24" s="75"/>
      <c r="DP24" s="75"/>
      <c r="DQ24" s="75"/>
      <c r="DR24" s="75"/>
      <c r="DS24" s="75"/>
      <c r="DT24" s="75"/>
      <c r="DU24" s="75"/>
      <c r="DV24" s="75"/>
      <c r="DW24" s="75"/>
      <c r="DX24" s="75"/>
      <c r="DY24" s="75"/>
      <c r="DZ24" s="75"/>
      <c r="EA24" s="75"/>
      <c r="EB24" s="75"/>
      <c r="EC24" s="75"/>
      <c r="ED24" s="75"/>
      <c r="EE24" s="75"/>
      <c r="EF24" s="75"/>
      <c r="EG24" s="75"/>
      <c r="EH24" s="75"/>
      <c r="EI24" s="75"/>
      <c r="EJ24" s="75"/>
      <c r="EK24" s="75"/>
      <c r="EL24" s="75"/>
      <c r="EM24" s="75"/>
      <c r="EN24" s="75"/>
      <c r="EO24" s="75"/>
      <c r="EP24" s="75"/>
      <c r="EQ24" s="75"/>
      <c r="ER24" s="75"/>
      <c r="ES24" s="75"/>
      <c r="ET24" s="75"/>
      <c r="EU24" s="75"/>
      <c r="EV24" s="75"/>
      <c r="EW24" s="75"/>
      <c r="EX24" s="75"/>
      <c r="EY24" s="75"/>
      <c r="EZ24" s="75"/>
      <c r="FA24" s="75"/>
      <c r="FB24" s="75"/>
      <c r="FC24" s="75"/>
      <c r="FD24" s="75"/>
      <c r="FE24" s="75"/>
      <c r="FF24" s="75"/>
      <c r="FG24" s="75"/>
      <c r="FH24" s="75"/>
      <c r="FI24" s="75"/>
      <c r="FJ24" s="75"/>
      <c r="FK24" s="75"/>
      <c r="FL24" s="75"/>
      <c r="FM24" s="75"/>
      <c r="FN24" s="75"/>
      <c r="FO24" s="75"/>
      <c r="FP24" s="75"/>
      <c r="FQ24" s="75"/>
      <c r="FR24" s="75"/>
      <c r="FS24" s="75"/>
      <c r="FT24" s="75"/>
      <c r="FU24" s="75"/>
      <c r="FV24" s="75"/>
      <c r="FW24" s="75"/>
      <c r="FX24" s="75"/>
    </row>
    <row r="25" spans="1:180" s="3" customFormat="1">
      <c r="A25" s="127"/>
      <c r="C25" s="48" t="s">
        <v>16</v>
      </c>
      <c r="D25" s="172" t="s">
        <v>145</v>
      </c>
      <c r="E25" s="167" t="s">
        <v>144</v>
      </c>
      <c r="F25" s="132" t="str">
        <f>N31</f>
        <v>Pieter</v>
      </c>
      <c r="G25" s="172" t="s">
        <v>180</v>
      </c>
      <c r="H25" s="167" t="s">
        <v>155</v>
      </c>
      <c r="S25" s="127"/>
      <c r="T25" s="75"/>
      <c r="U25" s="124">
        <f>RANK(Result!AC7,Result!$AC$7:$AC$18)</f>
        <v>6</v>
      </c>
      <c r="V25" s="124">
        <f>RANK(Result!AC7,Result!$AC$7:$AC$18)</f>
        <v>6</v>
      </c>
      <c r="W25" s="153" t="str">
        <f>Result!T7</f>
        <v>Tim</v>
      </c>
      <c r="X25" s="154">
        <f>Result!AC7</f>
        <v>62.560000000000009</v>
      </c>
      <c r="Y25" s="75"/>
      <c r="Z25" s="75"/>
      <c r="AA25" s="75"/>
      <c r="AB25" s="75"/>
      <c r="AC25" s="75"/>
      <c r="AD25" s="75"/>
      <c r="AE25" s="75"/>
      <c r="AF25" s="75"/>
      <c r="AG25" s="75"/>
      <c r="AH25" s="75"/>
      <c r="AI25" s="75"/>
      <c r="AJ25" s="75"/>
      <c r="AK25" s="75"/>
      <c r="AL25" s="75"/>
      <c r="AM25" s="75"/>
      <c r="AN25" s="75"/>
      <c r="AO25" s="75"/>
      <c r="AP25" s="75"/>
      <c r="AQ25" s="75"/>
      <c r="AR25" s="75"/>
      <c r="AS25" s="75"/>
      <c r="AT25" s="75"/>
      <c r="AU25" s="75"/>
      <c r="AV25" s="75"/>
      <c r="AW25" s="75"/>
      <c r="AX25" s="75"/>
      <c r="AY25" s="75"/>
      <c r="AZ25" s="75"/>
      <c r="BA25" s="75"/>
      <c r="BB25" s="75"/>
      <c r="BC25" s="75"/>
      <c r="BD25" s="75"/>
      <c r="BE25" s="75"/>
      <c r="BF25" s="75"/>
      <c r="BG25" s="75"/>
      <c r="BH25" s="75"/>
      <c r="BI25" s="75"/>
      <c r="BJ25" s="75"/>
      <c r="BK25" s="75"/>
      <c r="BL25" s="75"/>
      <c r="BM25" s="75"/>
      <c r="BN25" s="75"/>
      <c r="BO25" s="75"/>
      <c r="BP25" s="75"/>
      <c r="BQ25" s="75"/>
      <c r="BR25" s="75"/>
      <c r="BS25" s="75"/>
      <c r="BT25" s="75"/>
      <c r="BU25" s="75"/>
      <c r="BV25" s="75"/>
      <c r="BW25" s="75"/>
      <c r="BX25" s="75"/>
      <c r="BY25" s="75"/>
      <c r="BZ25" s="75"/>
      <c r="CA25" s="75"/>
      <c r="CB25" s="75"/>
      <c r="CC25" s="75"/>
      <c r="CD25" s="75"/>
      <c r="CE25" s="75"/>
      <c r="CF25" s="75"/>
      <c r="CG25" s="75"/>
      <c r="CH25" s="75"/>
      <c r="CI25" s="75"/>
      <c r="CJ25" s="75"/>
      <c r="CK25" s="75"/>
      <c r="CL25" s="75"/>
      <c r="CM25" s="75"/>
      <c r="CN25" s="75"/>
      <c r="CO25" s="75"/>
      <c r="CP25" s="75"/>
      <c r="CQ25" s="75"/>
      <c r="CR25" s="75"/>
      <c r="CS25" s="75"/>
      <c r="CT25" s="75"/>
      <c r="CU25" s="75"/>
      <c r="CV25" s="75"/>
      <c r="CW25" s="75"/>
      <c r="CX25" s="75"/>
      <c r="CY25" s="75"/>
      <c r="CZ25" s="75"/>
      <c r="DA25" s="75"/>
      <c r="DB25" s="75"/>
      <c r="DC25" s="75"/>
      <c r="DD25" s="75"/>
      <c r="DE25" s="75"/>
      <c r="DF25" s="75"/>
      <c r="DG25" s="75"/>
      <c r="DH25" s="75"/>
      <c r="DI25" s="75"/>
      <c r="DJ25" s="75"/>
      <c r="DK25" s="75"/>
      <c r="DL25" s="75"/>
      <c r="DM25" s="75"/>
      <c r="DN25" s="75"/>
      <c r="DO25" s="75"/>
      <c r="DP25" s="75"/>
      <c r="DQ25" s="75"/>
      <c r="DR25" s="75"/>
      <c r="DS25" s="75"/>
      <c r="DT25" s="75"/>
      <c r="DU25" s="75"/>
      <c r="DV25" s="75"/>
      <c r="DW25" s="75"/>
      <c r="DX25" s="75"/>
      <c r="DY25" s="75"/>
      <c r="DZ25" s="75"/>
      <c r="EA25" s="75"/>
      <c r="EB25" s="75"/>
      <c r="EC25" s="75"/>
      <c r="ED25" s="75"/>
      <c r="EE25" s="75"/>
      <c r="EF25" s="75"/>
      <c r="EG25" s="75"/>
      <c r="EH25" s="75"/>
      <c r="EI25" s="75"/>
      <c r="EJ25" s="75"/>
      <c r="EK25" s="75"/>
      <c r="EL25" s="75"/>
      <c r="EM25" s="75"/>
      <c r="EN25" s="75"/>
      <c r="EO25" s="75"/>
      <c r="EP25" s="75"/>
      <c r="EQ25" s="75"/>
      <c r="ER25" s="75"/>
      <c r="ES25" s="75"/>
      <c r="ET25" s="75"/>
      <c r="EU25" s="75"/>
      <c r="EV25" s="75"/>
      <c r="EW25" s="75"/>
      <c r="EX25" s="75"/>
      <c r="EY25" s="75"/>
      <c r="EZ25" s="75"/>
      <c r="FA25" s="75"/>
      <c r="FB25" s="75"/>
      <c r="FC25" s="75"/>
      <c r="FD25" s="75"/>
      <c r="FE25" s="75"/>
      <c r="FF25" s="75"/>
      <c r="FG25" s="75"/>
      <c r="FH25" s="75"/>
      <c r="FI25" s="75"/>
      <c r="FJ25" s="75"/>
      <c r="FK25" s="75"/>
      <c r="FL25" s="75"/>
      <c r="FM25" s="75"/>
      <c r="FN25" s="75"/>
      <c r="FO25" s="75"/>
      <c r="FP25" s="75"/>
      <c r="FQ25" s="75"/>
      <c r="FR25" s="75"/>
      <c r="FS25" s="75"/>
      <c r="FT25" s="75"/>
      <c r="FU25" s="75"/>
      <c r="FV25" s="75"/>
      <c r="FW25" s="75"/>
      <c r="FX25" s="75"/>
    </row>
    <row r="26" spans="1:180">
      <c r="A26" s="72"/>
      <c r="B26" s="3"/>
      <c r="C26" s="48" t="s">
        <v>2</v>
      </c>
      <c r="D26" s="172" t="s">
        <v>33</v>
      </c>
      <c r="E26" s="167" t="s">
        <v>190</v>
      </c>
      <c r="F26" s="132" t="str">
        <f>O31</f>
        <v>Didier</v>
      </c>
      <c r="G26" s="172" t="s">
        <v>145</v>
      </c>
      <c r="H26" s="167" t="s">
        <v>151</v>
      </c>
      <c r="I26" s="3"/>
      <c r="J26" s="3"/>
      <c r="K26" s="3"/>
      <c r="L26" s="3"/>
      <c r="M26" s="3"/>
      <c r="N26" s="3"/>
      <c r="O26" s="3"/>
      <c r="P26" s="3"/>
      <c r="Q26" s="3"/>
      <c r="R26" s="3"/>
      <c r="S26" s="72"/>
      <c r="U26" s="124">
        <f>RANK(Result!AC8,Result!$AC$7:$AC$18)</f>
        <v>11</v>
      </c>
      <c r="V26" s="124">
        <f>IF(COUNTIF($U$25:U25,RANK(Result!AC8,Result!$AC$7:$AC$18))&gt;0,RANK(Result!AC8,Result!$AC$7:$AC$18)+COUNTIF($U$25:U25,RANK(Result!AC8,Result!$AC$7:$AC$18)),RANK(Result!AC8,Result!$AC$7:$AC$18))</f>
        <v>11</v>
      </c>
      <c r="W26" s="153" t="str">
        <f>Result!T8</f>
        <v>Grégory</v>
      </c>
      <c r="X26" s="154">
        <f>Result!AC8</f>
        <v>58.169999999999995</v>
      </c>
    </row>
    <row r="27" spans="1:180" ht="13.5" thickBot="1">
      <c r="A27" s="72"/>
      <c r="B27" s="3"/>
      <c r="C27" s="52" t="s">
        <v>3</v>
      </c>
      <c r="D27" s="170" t="s">
        <v>33</v>
      </c>
      <c r="E27" s="171" t="s">
        <v>192</v>
      </c>
      <c r="F27" s="133" t="str">
        <f>P31</f>
        <v>Lien</v>
      </c>
      <c r="G27" s="170" t="s">
        <v>44</v>
      </c>
      <c r="H27" s="171" t="s">
        <v>149</v>
      </c>
      <c r="I27" s="3"/>
      <c r="J27" s="3"/>
      <c r="K27" s="3"/>
      <c r="L27" s="3"/>
      <c r="M27" s="3"/>
      <c r="N27" s="3"/>
      <c r="O27" s="3"/>
      <c r="P27" s="3"/>
      <c r="Q27" s="3"/>
      <c r="R27" s="3"/>
      <c r="S27" s="72"/>
      <c r="U27" s="124">
        <f>RANK(Result!AC9,Result!$AC$7:$AC$18)</f>
        <v>7</v>
      </c>
      <c r="V27" s="124">
        <f>IF(COUNTIF($U$25:U26,RANK(Result!AC9,Result!$AC$7:$AC$18))&gt;0,RANK(Result!AC9,Result!$AC$7:$AC$18)+COUNTIF($U$25:U26,RANK(Result!AC9,Result!$AC$7:$AC$18)),RANK(Result!AC9,Result!$AC$7:$AC$18))</f>
        <v>7</v>
      </c>
      <c r="W27" s="153" t="str">
        <f>Result!T9</f>
        <v>Christophe</v>
      </c>
      <c r="X27" s="154">
        <f>Result!AC9</f>
        <v>61.109999999999992</v>
      </c>
    </row>
    <row r="28" spans="1:180" ht="16.5" customHeight="1">
      <c r="A28" s="72"/>
      <c r="B28" s="3"/>
      <c r="C28" s="3"/>
      <c r="D28" s="3"/>
      <c r="E28" s="3"/>
      <c r="F28" s="3"/>
      <c r="G28" s="3"/>
      <c r="H28" s="3"/>
      <c r="I28" s="3"/>
      <c r="J28" s="3"/>
      <c r="K28" s="3"/>
      <c r="L28" s="3"/>
      <c r="M28" s="3"/>
      <c r="N28" s="3"/>
      <c r="O28" s="3"/>
      <c r="P28" s="3"/>
      <c r="Q28" s="3"/>
      <c r="R28" s="3"/>
      <c r="S28" s="72"/>
      <c r="U28" s="124">
        <f>RANK(Result!AC10,Result!$AC$7:$AC$18)</f>
        <v>8</v>
      </c>
      <c r="V28" s="124">
        <f>IF(COUNTIF($U$25:U27,RANK(Result!AC10,Result!$AC$7:$AC$18))&gt;0,RANK(Result!AC10,Result!$AC$7:$AC$18)+COUNTIF($U$25:U27,RANK(Result!AC10,Result!$AC$7:$AC$18)),RANK(Result!AC10,Result!$AC$7:$AC$18))</f>
        <v>8</v>
      </c>
      <c r="W28" s="153" t="str">
        <f>Result!T10</f>
        <v>Ruben</v>
      </c>
      <c r="X28" s="154">
        <f>Result!AC10</f>
        <v>60.06</v>
      </c>
    </row>
    <row r="29" spans="1:180" s="155" customFormat="1" ht="13.5" thickBot="1">
      <c r="A29" s="72"/>
      <c r="B29" s="72"/>
      <c r="C29" s="72"/>
      <c r="D29" s="72"/>
      <c r="E29" s="72"/>
      <c r="F29" s="72"/>
      <c r="G29" s="72"/>
      <c r="H29" s="72"/>
      <c r="I29" s="72"/>
      <c r="J29" s="72"/>
      <c r="K29" s="72"/>
      <c r="L29" s="72"/>
      <c r="M29" s="72"/>
      <c r="N29" s="72"/>
      <c r="O29" s="72"/>
      <c r="P29" s="72"/>
      <c r="Q29" s="72"/>
      <c r="R29" s="72"/>
      <c r="S29" s="72"/>
      <c r="U29" s="124">
        <f>RANK(Result!AC11,Result!$AC$7:$AC$18)</f>
        <v>9</v>
      </c>
      <c r="V29" s="124">
        <f>IF(COUNTIF($U$25:U28,RANK(Result!AC11,Result!$AC$7:$AC$18))&gt;0,RANK(Result!AC11,Result!$AC$7:$AC$18)+COUNTIF($U$25:U28,RANK(Result!AC11,Result!$AC$7:$AC$18)),RANK(Result!AC11,Result!$AC$7:$AC$18))</f>
        <v>9</v>
      </c>
      <c r="W29" s="157" t="str">
        <f>Result!T11</f>
        <v>Guillaume</v>
      </c>
      <c r="X29" s="154">
        <f>Result!AC11</f>
        <v>58.88000000000001</v>
      </c>
    </row>
    <row r="30" spans="1:180" ht="13.5" thickBot="1">
      <c r="A30" s="72"/>
      <c r="B30" s="64"/>
      <c r="C30" s="65"/>
      <c r="D30" s="65"/>
      <c r="E30" s="65"/>
      <c r="F30" s="65"/>
      <c r="G30" s="65"/>
      <c r="H30" s="65"/>
      <c r="I30" s="65"/>
      <c r="J30" s="65"/>
      <c r="K30" s="65"/>
      <c r="L30" s="65"/>
      <c r="M30" s="65"/>
      <c r="N30" s="65"/>
      <c r="O30" s="65"/>
      <c r="P30" s="65"/>
      <c r="Q30" s="65"/>
      <c r="R30" s="75"/>
      <c r="S30" s="72"/>
      <c r="U30" s="124">
        <f>RANK(Result!AC12,Result!$AC$7:$AC$18)</f>
        <v>4</v>
      </c>
      <c r="V30" s="124">
        <f>IF(COUNTIF($U$25:U29,RANK(Result!AC12,Result!$AC$7:$AC$18))&gt;0,RANK(Result!AC12,Result!$AC$7:$AC$18)+COUNTIF($U$25:U29,RANK(Result!AC12,Result!$AC$7:$AC$18)),RANK(Result!AC12,Result!$AC$7:$AC$18))</f>
        <v>4</v>
      </c>
      <c r="W30" s="153" t="str">
        <f>Result!T12</f>
        <v>Maarten</v>
      </c>
      <c r="X30" s="154">
        <f>Result!AC12</f>
        <v>63.04</v>
      </c>
    </row>
    <row r="31" spans="1:180" ht="13.5" thickBot="1">
      <c r="A31" s="72"/>
      <c r="B31" s="66"/>
      <c r="C31" s="36" t="s">
        <v>0</v>
      </c>
      <c r="D31" s="37" t="s">
        <v>1</v>
      </c>
      <c r="E31" s="36" t="str">
        <f>D59</f>
        <v>Tim</v>
      </c>
      <c r="F31" s="38" t="str">
        <f>L59</f>
        <v>Grégory</v>
      </c>
      <c r="G31" s="38" t="str">
        <f>D72</f>
        <v>Christophe</v>
      </c>
      <c r="H31" s="38" t="str">
        <f>L72</f>
        <v>Ruben</v>
      </c>
      <c r="I31" s="38" t="str">
        <f>D85</f>
        <v>Guillaume</v>
      </c>
      <c r="J31" s="38" t="str">
        <f>L85</f>
        <v>Maarten</v>
      </c>
      <c r="K31" s="38" t="str">
        <f>D98</f>
        <v>Dieter</v>
      </c>
      <c r="L31" s="38" t="str">
        <f>L98</f>
        <v>Deborah</v>
      </c>
      <c r="M31" s="38" t="str">
        <f>D111</f>
        <v>Lienkeuh</v>
      </c>
      <c r="N31" s="38" t="str">
        <f>L111</f>
        <v>Pieter</v>
      </c>
      <c r="O31" s="38" t="str">
        <f>D124</f>
        <v>Didier</v>
      </c>
      <c r="P31" s="37" t="str">
        <f>L124</f>
        <v>Lien</v>
      </c>
      <c r="Q31" s="3"/>
      <c r="R31" s="75"/>
      <c r="S31" s="72"/>
      <c r="U31" s="124">
        <f>RANK(Result!AC13,Result!$AC$7:$AC$18)</f>
        <v>12</v>
      </c>
      <c r="V31" s="124">
        <f>IF(COUNTIF($U$25:U30,RANK(Result!AC13,Result!$AC$7:$AC$18))&gt;0,RANK(Result!AC13,Result!$AC$7:$AC$18)+COUNTIF($U$25:U30,RANK(Result!AC13,Result!$AC$7:$AC$18)),RANK(Result!AC13,Result!$AC$7:$AC$18))</f>
        <v>12</v>
      </c>
      <c r="W31" s="153" t="str">
        <f>Result!T13</f>
        <v>Dieter</v>
      </c>
      <c r="X31" s="154">
        <f>Result!AC13</f>
        <v>47.989999999999995</v>
      </c>
    </row>
    <row r="32" spans="1:180">
      <c r="A32" s="72"/>
      <c r="B32" s="66"/>
      <c r="C32" s="29" t="str">
        <f t="shared" ref="C32:D39" si="0">C11</f>
        <v>Kortrijk</v>
      </c>
      <c r="D32" s="30" t="str">
        <f t="shared" si="0"/>
        <v>Standard</v>
      </c>
      <c r="E32" s="31">
        <f t="shared" ref="E32:E39" si="1">E61</f>
        <v>2</v>
      </c>
      <c r="F32" s="32">
        <f>M61</f>
        <v>1</v>
      </c>
      <c r="G32" s="32">
        <f>E74</f>
        <v>2</v>
      </c>
      <c r="H32" s="32">
        <f>M74</f>
        <v>2</v>
      </c>
      <c r="I32" s="32" t="str">
        <f>E87</f>
        <v>x</v>
      </c>
      <c r="J32" s="32" t="str">
        <f>M87</f>
        <v>x</v>
      </c>
      <c r="K32" s="32">
        <f>E100</f>
        <v>2</v>
      </c>
      <c r="L32" s="32">
        <f t="shared" ref="L32:L39" si="2">M100</f>
        <v>2</v>
      </c>
      <c r="M32" s="32">
        <f>E113</f>
        <v>2</v>
      </c>
      <c r="N32" s="32">
        <f t="shared" ref="N32:N39" si="3">M113</f>
        <v>2</v>
      </c>
      <c r="O32" s="32">
        <f>E126</f>
        <v>2</v>
      </c>
      <c r="P32" s="33">
        <f>M126</f>
        <v>2</v>
      </c>
      <c r="Q32" s="3"/>
      <c r="R32" s="75"/>
      <c r="S32" s="72"/>
      <c r="U32" s="124">
        <f>RANK(Result!AC14,Result!$AC$7:$AC$18)</f>
        <v>3</v>
      </c>
      <c r="V32" s="124">
        <f>IF(COUNTIF($U$25:U31,RANK(Result!AC14,Result!$AC$7:$AC$18))&gt;0,RANK(Result!AC14,Result!$AC$7:$AC$18)+COUNTIF($U$25:U31,RANK(Result!AC14,Result!$AC$7:$AC$18)),RANK(Result!AC14,Result!$AC$7:$AC$18))</f>
        <v>3</v>
      </c>
      <c r="W32" s="153" t="str">
        <f>Result!T14</f>
        <v>Deborah</v>
      </c>
      <c r="X32" s="154">
        <f>Result!AC14</f>
        <v>65.890000000000015</v>
      </c>
    </row>
    <row r="33" spans="1:24">
      <c r="A33" s="72"/>
      <c r="B33" s="66"/>
      <c r="C33" s="25" t="str">
        <f t="shared" si="0"/>
        <v>Genk</v>
      </c>
      <c r="D33" s="26" t="str">
        <f t="shared" si="0"/>
        <v>Roeselare</v>
      </c>
      <c r="E33" s="31">
        <f t="shared" si="1"/>
        <v>1</v>
      </c>
      <c r="F33" s="32">
        <f t="shared" ref="F33:F39" si="4">M62</f>
        <v>1</v>
      </c>
      <c r="G33" s="32">
        <f t="shared" ref="G33:G39" si="5">E75</f>
        <v>2</v>
      </c>
      <c r="H33" s="32">
        <f t="shared" ref="H33:H39" si="6">M75</f>
        <v>1</v>
      </c>
      <c r="I33" s="32">
        <f t="shared" ref="I33:I39" si="7">E88</f>
        <v>1</v>
      </c>
      <c r="J33" s="32" t="str">
        <f t="shared" ref="J33:J39" si="8">M88</f>
        <v>x</v>
      </c>
      <c r="K33" s="32">
        <f t="shared" ref="K33:K39" si="9">E101</f>
        <v>1</v>
      </c>
      <c r="L33" s="32">
        <f t="shared" si="2"/>
        <v>1</v>
      </c>
      <c r="M33" s="32">
        <f t="shared" ref="M33:M39" si="10">E114</f>
        <v>1</v>
      </c>
      <c r="N33" s="32">
        <f t="shared" si="3"/>
        <v>1</v>
      </c>
      <c r="O33" s="32" t="str">
        <f t="shared" ref="O33:O39" si="11">E127</f>
        <v>x</v>
      </c>
      <c r="P33" s="33" t="str">
        <f t="shared" ref="P33:P39" si="12">M127</f>
        <v>x</v>
      </c>
      <c r="Q33" s="3"/>
      <c r="R33" s="75"/>
      <c r="S33" s="72"/>
      <c r="U33" s="124">
        <f>RANK(Result!AC15,Result!$AC$7:$AC$18)</f>
        <v>5</v>
      </c>
      <c r="V33" s="124">
        <f>IF(COUNTIF($U$25:U32,RANK(Result!AC15,Result!$AC$7:$AC$18))&gt;0,RANK(Result!AC15,Result!$AC$7:$AC$18)+COUNTIF($U$25:U32,RANK(Result!AC15,Result!$AC$7:$AC$18)),RANK(Result!AC15,Result!$AC$7:$AC$18))</f>
        <v>5</v>
      </c>
      <c r="W33" s="153" t="str">
        <f>Result!T15</f>
        <v>Lienkeuh</v>
      </c>
      <c r="X33" s="154">
        <f>Result!AC15</f>
        <v>62.86</v>
      </c>
    </row>
    <row r="34" spans="1:24">
      <c r="A34" s="72"/>
      <c r="B34" s="66"/>
      <c r="C34" s="25" t="str">
        <f t="shared" si="0"/>
        <v>Lokeren</v>
      </c>
      <c r="D34" s="26" t="str">
        <f t="shared" si="0"/>
        <v>Charleroi</v>
      </c>
      <c r="E34" s="31" t="str">
        <f t="shared" si="1"/>
        <v>x</v>
      </c>
      <c r="F34" s="32" t="str">
        <f t="shared" si="4"/>
        <v>x</v>
      </c>
      <c r="G34" s="32">
        <f t="shared" si="5"/>
        <v>1</v>
      </c>
      <c r="H34" s="32">
        <f t="shared" si="6"/>
        <v>2</v>
      </c>
      <c r="I34" s="32" t="str">
        <f t="shared" si="7"/>
        <v>x</v>
      </c>
      <c r="J34" s="32" t="str">
        <f t="shared" si="8"/>
        <v>x</v>
      </c>
      <c r="K34" s="32">
        <f t="shared" si="9"/>
        <v>1</v>
      </c>
      <c r="L34" s="32">
        <f t="shared" si="2"/>
        <v>1</v>
      </c>
      <c r="M34" s="32" t="str">
        <f t="shared" si="10"/>
        <v>x</v>
      </c>
      <c r="N34" s="32" t="str">
        <f t="shared" si="3"/>
        <v>x</v>
      </c>
      <c r="O34" s="32">
        <f t="shared" si="11"/>
        <v>2</v>
      </c>
      <c r="P34" s="33" t="str">
        <f t="shared" si="12"/>
        <v>x</v>
      </c>
      <c r="Q34" s="3"/>
      <c r="R34" s="75"/>
      <c r="S34" s="72"/>
      <c r="U34" s="124">
        <f>RANK(Result!AC16,Result!$AC$7:$AC$18)</f>
        <v>2</v>
      </c>
      <c r="V34" s="124">
        <f>IF(COUNTIF($U$25:U33,RANK(Result!AC16,Result!$AC$7:$AC$18))&gt;0,RANK(Result!AC16,Result!$AC$7:$AC$18)+COUNTIF($U$25:U33,RANK(Result!AC16,Result!$AC$7:$AC$18)),RANK(Result!AC16,Result!$AC$7:$AC$18))</f>
        <v>2</v>
      </c>
      <c r="W34" s="153" t="str">
        <f>Result!T16</f>
        <v>Pieter</v>
      </c>
      <c r="X34" s="154">
        <f>Result!AC16</f>
        <v>66.239999999999995</v>
      </c>
    </row>
    <row r="35" spans="1:24">
      <c r="A35" s="72"/>
      <c r="B35" s="66"/>
      <c r="C35" s="25" t="str">
        <f t="shared" si="0"/>
        <v>Westerlo</v>
      </c>
      <c r="D35" s="26" t="str">
        <f t="shared" si="0"/>
        <v>Sint-Truiden</v>
      </c>
      <c r="E35" s="31" t="str">
        <f t="shared" si="1"/>
        <v>x</v>
      </c>
      <c r="F35" s="32" t="str">
        <f t="shared" si="4"/>
        <v>x</v>
      </c>
      <c r="G35" s="32">
        <f t="shared" si="5"/>
        <v>2</v>
      </c>
      <c r="H35" s="32" t="str">
        <f t="shared" si="6"/>
        <v>x</v>
      </c>
      <c r="I35" s="32">
        <f t="shared" si="7"/>
        <v>1</v>
      </c>
      <c r="J35" s="32" t="str">
        <f t="shared" si="8"/>
        <v>x</v>
      </c>
      <c r="K35" s="32">
        <f t="shared" si="9"/>
        <v>2</v>
      </c>
      <c r="L35" s="32">
        <f t="shared" si="2"/>
        <v>1</v>
      </c>
      <c r="M35" s="32">
        <f t="shared" si="10"/>
        <v>2</v>
      </c>
      <c r="N35" s="32">
        <f t="shared" si="3"/>
        <v>1</v>
      </c>
      <c r="O35" s="32">
        <f t="shared" si="11"/>
        <v>1</v>
      </c>
      <c r="P35" s="33">
        <f t="shared" si="12"/>
        <v>2</v>
      </c>
      <c r="Q35" s="3"/>
      <c r="R35" s="75"/>
      <c r="S35" s="72"/>
      <c r="U35" s="124">
        <f>RANK(Result!AC17,Result!$AC$7:$AC$18)</f>
        <v>1</v>
      </c>
      <c r="V35" s="124">
        <f>IF(COUNTIF($U$25:U34,RANK(Result!AC17,Result!$AC$7:$AC$18))&gt;0,RANK(Result!AC17,Result!$AC$7:$AC$18)+COUNTIF($U$25:U34,RANK(Result!AC17,Result!$AC$7:$AC$18)),RANK(Result!AC17,Result!$AC$7:$AC$18))</f>
        <v>1</v>
      </c>
      <c r="W35" s="153" t="str">
        <f>Result!T17</f>
        <v>Didier</v>
      </c>
      <c r="X35" s="154">
        <f>Result!AC17</f>
        <v>74.160000000000011</v>
      </c>
    </row>
    <row r="36" spans="1:24">
      <c r="A36" s="72"/>
      <c r="B36" s="66"/>
      <c r="C36" s="25" t="str">
        <f t="shared" si="0"/>
        <v>Zulte-Waregem</v>
      </c>
      <c r="D36" s="26" t="str">
        <f t="shared" si="0"/>
        <v>Gent</v>
      </c>
      <c r="E36" s="31">
        <f t="shared" si="1"/>
        <v>1</v>
      </c>
      <c r="F36" s="32">
        <f t="shared" si="4"/>
        <v>1</v>
      </c>
      <c r="G36" s="32">
        <f t="shared" si="5"/>
        <v>2</v>
      </c>
      <c r="H36" s="32" t="str">
        <f t="shared" si="6"/>
        <v>x</v>
      </c>
      <c r="I36" s="32">
        <f t="shared" si="7"/>
        <v>2</v>
      </c>
      <c r="J36" s="32" t="str">
        <f t="shared" si="8"/>
        <v>x</v>
      </c>
      <c r="K36" s="32">
        <f t="shared" si="9"/>
        <v>1</v>
      </c>
      <c r="L36" s="32">
        <f t="shared" si="2"/>
        <v>1</v>
      </c>
      <c r="M36" s="32">
        <f t="shared" si="10"/>
        <v>2</v>
      </c>
      <c r="N36" s="32">
        <f t="shared" si="3"/>
        <v>2</v>
      </c>
      <c r="O36" s="32" t="str">
        <f t="shared" si="11"/>
        <v>x</v>
      </c>
      <c r="P36" s="33">
        <f t="shared" si="12"/>
        <v>1</v>
      </c>
      <c r="Q36" s="3"/>
      <c r="R36" s="75"/>
      <c r="S36" s="72"/>
      <c r="U36" s="124">
        <f>RANK(Result!AC18,Result!$AC$7:$AC$18)</f>
        <v>10</v>
      </c>
      <c r="V36" s="124">
        <f>IF(COUNTIF($U$25:U35,RANK(Result!AC18,Result!$AC$7:$AC$18))&gt;0,RANK(Result!AC18,Result!$AC$7:$AC$18)+COUNTIF($U$25:U35,RANK(Result!AC18,Result!$AC$7:$AC$18)),RANK(Result!AC18,Result!$AC$7:$AC$18))</f>
        <v>10</v>
      </c>
      <c r="W36" s="153" t="str">
        <f>Result!T18</f>
        <v xml:space="preserve">Lien </v>
      </c>
      <c r="X36" s="154">
        <f>Result!AC18</f>
        <v>58.64</v>
      </c>
    </row>
    <row r="37" spans="1:24">
      <c r="A37" s="72"/>
      <c r="B37" s="66"/>
      <c r="C37" s="25" t="str">
        <f t="shared" si="0"/>
        <v>Anderlecht</v>
      </c>
      <c r="D37" s="26" t="str">
        <f t="shared" si="0"/>
        <v>GBA</v>
      </c>
      <c r="E37" s="31">
        <f t="shared" si="1"/>
        <v>1</v>
      </c>
      <c r="F37" s="32">
        <f t="shared" si="4"/>
        <v>1</v>
      </c>
      <c r="G37" s="32">
        <f t="shared" si="5"/>
        <v>2</v>
      </c>
      <c r="H37" s="32">
        <f t="shared" si="6"/>
        <v>1</v>
      </c>
      <c r="I37" s="32">
        <f t="shared" si="7"/>
        <v>1</v>
      </c>
      <c r="J37" s="32" t="str">
        <f t="shared" si="8"/>
        <v>x</v>
      </c>
      <c r="K37" s="32">
        <f t="shared" si="9"/>
        <v>1</v>
      </c>
      <c r="L37" s="32" t="str">
        <f t="shared" si="2"/>
        <v>x</v>
      </c>
      <c r="M37" s="32" t="str">
        <f t="shared" si="10"/>
        <v>x</v>
      </c>
      <c r="N37" s="32">
        <f t="shared" si="3"/>
        <v>1</v>
      </c>
      <c r="O37" s="32">
        <f t="shared" si="11"/>
        <v>1</v>
      </c>
      <c r="P37" s="33">
        <f t="shared" si="12"/>
        <v>1</v>
      </c>
      <c r="Q37" s="3"/>
      <c r="R37" s="75"/>
      <c r="S37" s="72"/>
      <c r="U37" s="124"/>
      <c r="V37" s="124"/>
      <c r="W37" s="124"/>
    </row>
    <row r="38" spans="1:24">
      <c r="A38" s="72"/>
      <c r="B38" s="66"/>
      <c r="C38" s="25" t="str">
        <f t="shared" si="0"/>
        <v>Moeskroen</v>
      </c>
      <c r="D38" s="26" t="str">
        <f t="shared" si="0"/>
        <v>Club Brugge</v>
      </c>
      <c r="E38" s="31">
        <f t="shared" si="1"/>
        <v>2</v>
      </c>
      <c r="F38" s="32">
        <f t="shared" si="4"/>
        <v>2</v>
      </c>
      <c r="G38" s="32">
        <f t="shared" si="5"/>
        <v>2</v>
      </c>
      <c r="H38" s="32">
        <f t="shared" si="6"/>
        <v>2</v>
      </c>
      <c r="I38" s="32">
        <f t="shared" si="7"/>
        <v>2</v>
      </c>
      <c r="J38" s="32" t="str">
        <f t="shared" si="8"/>
        <v>x</v>
      </c>
      <c r="K38" s="32">
        <f t="shared" si="9"/>
        <v>2</v>
      </c>
      <c r="L38" s="32">
        <f t="shared" si="2"/>
        <v>1</v>
      </c>
      <c r="M38" s="32" t="str">
        <f t="shared" si="10"/>
        <v>x</v>
      </c>
      <c r="N38" s="32">
        <f t="shared" si="3"/>
        <v>2</v>
      </c>
      <c r="O38" s="32">
        <f t="shared" si="11"/>
        <v>2</v>
      </c>
      <c r="P38" s="33">
        <f t="shared" si="12"/>
        <v>2</v>
      </c>
      <c r="Q38" s="3"/>
      <c r="R38" s="75"/>
      <c r="S38" s="72"/>
      <c r="U38" s="124"/>
      <c r="V38" s="124"/>
      <c r="W38" s="124"/>
    </row>
    <row r="39" spans="1:24" ht="13.5" thickBot="1">
      <c r="A39" s="72"/>
      <c r="B39" s="66"/>
      <c r="C39" s="27" t="str">
        <f t="shared" si="0"/>
        <v>Cercle Brugge</v>
      </c>
      <c r="D39" s="28" t="str">
        <f t="shared" si="0"/>
        <v>Mechelen</v>
      </c>
      <c r="E39" s="31" t="str">
        <f t="shared" si="1"/>
        <v>x</v>
      </c>
      <c r="F39" s="32">
        <f t="shared" si="4"/>
        <v>1</v>
      </c>
      <c r="G39" s="32" t="str">
        <f t="shared" si="5"/>
        <v>x</v>
      </c>
      <c r="H39" s="32" t="str">
        <f t="shared" si="6"/>
        <v>x</v>
      </c>
      <c r="I39" s="32">
        <f t="shared" si="7"/>
        <v>2</v>
      </c>
      <c r="J39" s="32" t="str">
        <f t="shared" si="8"/>
        <v>x</v>
      </c>
      <c r="K39" s="32" t="str">
        <f t="shared" si="9"/>
        <v>x</v>
      </c>
      <c r="L39" s="32">
        <f t="shared" si="2"/>
        <v>1</v>
      </c>
      <c r="M39" s="32">
        <f t="shared" si="10"/>
        <v>1</v>
      </c>
      <c r="N39" s="32">
        <f t="shared" si="3"/>
        <v>2</v>
      </c>
      <c r="O39" s="32">
        <f t="shared" si="11"/>
        <v>1</v>
      </c>
      <c r="P39" s="33">
        <f t="shared" si="12"/>
        <v>1</v>
      </c>
      <c r="Q39" s="3"/>
      <c r="R39" s="75"/>
      <c r="S39" s="72"/>
      <c r="U39" s="124"/>
      <c r="V39" s="124"/>
      <c r="W39" s="124"/>
    </row>
    <row r="40" spans="1:24" ht="13.5" thickBot="1">
      <c r="A40" s="72"/>
      <c r="B40" s="66"/>
      <c r="C40" s="3"/>
      <c r="D40" s="3"/>
      <c r="E40" s="58">
        <f>I69</f>
        <v>5.7499999999999991</v>
      </c>
      <c r="F40" s="59">
        <f>Q69</f>
        <v>6.1499999999999995</v>
      </c>
      <c r="G40" s="59">
        <f>I82</f>
        <v>3.8</v>
      </c>
      <c r="H40" s="59">
        <f>Q82</f>
        <v>2.95</v>
      </c>
      <c r="I40" s="59">
        <f>I95</f>
        <v>3.5</v>
      </c>
      <c r="J40" s="59">
        <f>Q95</f>
        <v>8.15</v>
      </c>
      <c r="K40" s="59">
        <f>I108</f>
        <v>7.8999999999999995</v>
      </c>
      <c r="L40" s="59">
        <f>Q108</f>
        <v>10.850000000000001</v>
      </c>
      <c r="M40" s="59">
        <f>I121</f>
        <v>7.1499999999999995</v>
      </c>
      <c r="N40" s="59">
        <f>Q121</f>
        <v>5.15</v>
      </c>
      <c r="O40" s="59">
        <f>I134</f>
        <v>11.900000000000002</v>
      </c>
      <c r="P40" s="60">
        <f>Q134</f>
        <v>12.5</v>
      </c>
      <c r="Q40" s="3"/>
      <c r="R40" s="75"/>
      <c r="S40" s="72"/>
      <c r="U40" s="124"/>
      <c r="V40" s="124"/>
      <c r="W40" s="124"/>
    </row>
    <row r="41" spans="1:24">
      <c r="A41" s="72"/>
      <c r="B41" s="66"/>
      <c r="C41" s="3"/>
      <c r="D41" s="3"/>
      <c r="E41" s="3"/>
      <c r="F41" s="3"/>
      <c r="G41" s="3"/>
      <c r="H41" s="3"/>
      <c r="I41" s="3"/>
      <c r="J41" s="3"/>
      <c r="K41" s="3"/>
      <c r="L41" s="3"/>
      <c r="M41" s="3"/>
      <c r="N41" s="3"/>
      <c r="O41" s="3"/>
      <c r="P41" s="3"/>
      <c r="Q41" s="3"/>
      <c r="R41" s="75"/>
      <c r="S41" s="72"/>
    </row>
    <row r="42" spans="1:24" ht="13.5" thickBot="1">
      <c r="A42" s="72"/>
      <c r="B42" s="66"/>
      <c r="C42" s="3"/>
      <c r="D42" s="3"/>
      <c r="E42" s="3"/>
      <c r="F42" s="3"/>
      <c r="G42" s="3"/>
      <c r="H42" s="3"/>
      <c r="I42" s="3"/>
      <c r="J42" s="3"/>
      <c r="K42" s="3"/>
      <c r="L42" s="3"/>
      <c r="M42" s="3"/>
      <c r="N42" s="3"/>
      <c r="O42" s="3"/>
      <c r="P42" s="3"/>
      <c r="Q42" s="3"/>
      <c r="R42" s="75"/>
      <c r="S42" s="72"/>
    </row>
    <row r="43" spans="1:24" ht="13.5" thickBot="1">
      <c r="A43" s="72"/>
      <c r="B43" s="66"/>
      <c r="C43" s="36" t="s">
        <v>0</v>
      </c>
      <c r="D43" s="37" t="s">
        <v>1</v>
      </c>
      <c r="E43" s="36" t="str">
        <f t="shared" ref="E43:O43" si="13">E31</f>
        <v>Tim</v>
      </c>
      <c r="F43" s="38" t="str">
        <f t="shared" si="13"/>
        <v>Grégory</v>
      </c>
      <c r="G43" s="38" t="str">
        <f t="shared" si="13"/>
        <v>Christophe</v>
      </c>
      <c r="H43" s="38" t="str">
        <f t="shared" si="13"/>
        <v>Ruben</v>
      </c>
      <c r="I43" s="38" t="str">
        <f t="shared" si="13"/>
        <v>Guillaume</v>
      </c>
      <c r="J43" s="38" t="str">
        <f t="shared" si="13"/>
        <v>Maarten</v>
      </c>
      <c r="K43" s="38" t="str">
        <f t="shared" si="13"/>
        <v>Dieter</v>
      </c>
      <c r="L43" s="38" t="str">
        <f t="shared" si="13"/>
        <v>Deborah</v>
      </c>
      <c r="M43" s="38" t="str">
        <f t="shared" si="13"/>
        <v>Lienkeuh</v>
      </c>
      <c r="N43" s="38" t="str">
        <f t="shared" si="13"/>
        <v>Pieter</v>
      </c>
      <c r="O43" s="38" t="str">
        <f t="shared" si="13"/>
        <v>Didier</v>
      </c>
      <c r="P43" s="37" t="str">
        <f>L124</f>
        <v>Lien</v>
      </c>
      <c r="Q43" s="3"/>
      <c r="R43" s="75"/>
      <c r="S43" s="72"/>
    </row>
    <row r="44" spans="1:24">
      <c r="A44" s="72"/>
      <c r="B44" s="66"/>
      <c r="C44" s="29" t="str">
        <f t="shared" ref="C44:D51" si="14">K61</f>
        <v>Kortrijk</v>
      </c>
      <c r="D44" s="69" t="str">
        <f t="shared" si="14"/>
        <v>Standard</v>
      </c>
      <c r="E44" s="56">
        <f>IF(E61=$F$60,F61,IF(E61=$G$60,G61,IF(E61=$H$60,H61,0)))</f>
        <v>1.65</v>
      </c>
      <c r="F44" s="56">
        <f>IF(M61=$N$60,N61,IF(M61=$O$60,O61,IF(M61=$P$60,P61,0)))</f>
        <v>5.25</v>
      </c>
      <c r="G44" s="56">
        <f>IF(E74=$F$73,F74,IF(E74=$G$73,G74,IF(E74=$H$73,H74,0)))</f>
        <v>1.65</v>
      </c>
      <c r="H44" s="56">
        <f>IF(M74=$N$73,N74,IF(M74=$O$73,O74,IF(M74=$P$73,P74,0)))</f>
        <v>1.65</v>
      </c>
      <c r="I44" s="56">
        <f>IF(E87=$F$86,F87,IF(E87=$G$86,G87,IF(E87=$H$86,H87,0)))</f>
        <v>3.5</v>
      </c>
      <c r="J44" s="56">
        <f>IF(M87=$N$86,N87,IF(M87=$O$86,O87,IF(M87=$P$86,P87,0)))</f>
        <v>3.5</v>
      </c>
      <c r="K44" s="56">
        <f>IF(E100=$F$99,F100,IF(E100=$G$99,G100,IF(E100=$H$99,H100,0)))</f>
        <v>1.65</v>
      </c>
      <c r="L44" s="56">
        <f>IF(M100=$N$99,N100,IF(M100=$O$99,O100,IF(M100=$P$99,P100,0)))</f>
        <v>1.65</v>
      </c>
      <c r="M44" s="56">
        <f>IF(E113=$F$112,F113,IF(E113=$G$112,G113,IF(E113=$H$112,H113,0)))</f>
        <v>1.65</v>
      </c>
      <c r="N44" s="56">
        <f>IF(M113=$N$112,N113,IF(M113=$O$112,O113,IF(M113=$P$112,P113,0)))</f>
        <v>1.65</v>
      </c>
      <c r="O44" s="56">
        <f>IF(E126=$F$125,F126,IF(E126=$G$125,G126,IF(E126=$H$125,H126,0)))</f>
        <v>1.65</v>
      </c>
      <c r="P44" s="57">
        <f>IF(M126=$N$125,N126,IF(M126=$O$125,O126,IF(M126=$P$125,P126,0)))</f>
        <v>1.65</v>
      </c>
      <c r="Q44" s="3"/>
      <c r="R44" s="75"/>
      <c r="S44" s="72"/>
    </row>
    <row r="45" spans="1:24">
      <c r="A45" s="72"/>
      <c r="B45" s="66"/>
      <c r="C45" s="25" t="str">
        <f t="shared" si="14"/>
        <v>Genk</v>
      </c>
      <c r="D45" s="70" t="str">
        <f t="shared" si="14"/>
        <v>Roeselare</v>
      </c>
      <c r="E45" s="56">
        <f t="shared" ref="E45:E51" si="15">IF(E62=$F$60,F62,IF(E62=$G$60,G62,IF(E62=$H$60,H62,0)))</f>
        <v>1.3</v>
      </c>
      <c r="F45" s="56">
        <f t="shared" ref="F45:F51" si="16">IF(M62=$N$60,N62,IF(M62=$O$60,O62,IF(M62=$P$60,P62,0)))</f>
        <v>1.3</v>
      </c>
      <c r="G45" s="56">
        <f t="shared" ref="G45:G51" si="17">IF(E75=$F$73,F75,IF(E75=$G$73,G75,IF(E75=$H$73,H75,0)))</f>
        <v>10</v>
      </c>
      <c r="H45" s="56">
        <f t="shared" ref="H45:H51" si="18">IF(M75=$N$73,N75,IF(M75=$O$73,O75,IF(M75=$P$73,P75,0)))</f>
        <v>1.3</v>
      </c>
      <c r="I45" s="56">
        <f t="shared" ref="I45:I51" si="19">IF(E88=$F$86,F88,IF(E88=$G$86,G88,IF(E88=$H$86,H88,0)))</f>
        <v>1.3</v>
      </c>
      <c r="J45" s="56">
        <f t="shared" ref="J45:J51" si="20">IF(M88=$N$86,N88,IF(M88=$O$86,O88,IF(M88=$P$86,P88,0)))</f>
        <v>4.7</v>
      </c>
      <c r="K45" s="56">
        <f t="shared" ref="K45:K51" si="21">IF(E101=$F$99,F101,IF(E101=$G$99,G101,IF(E101=$H$99,H101,0)))</f>
        <v>1.3</v>
      </c>
      <c r="L45" s="56">
        <f t="shared" ref="L45:L51" si="22">IF(M101=$N$99,N101,IF(M101=$O$99,O101,IF(M101=$P$99,P101,0)))</f>
        <v>1.3</v>
      </c>
      <c r="M45" s="56">
        <f t="shared" ref="M45:M51" si="23">IF(E114=$F$112,F114,IF(E114=$G$112,G114,IF(E114=$H$112,H114,0)))</f>
        <v>1.3</v>
      </c>
      <c r="N45" s="56">
        <f t="shared" ref="N45:N51" si="24">IF(M114=$N$112,N114,IF(M114=$O$112,O114,IF(M114=$P$112,P114,0)))</f>
        <v>1.3</v>
      </c>
      <c r="O45" s="56">
        <f t="shared" ref="O45:O51" si="25">IF(E127=$F$125,F127,IF(E127=$G$125,G127,IF(E127=$H$125,H127,0)))</f>
        <v>4.7</v>
      </c>
      <c r="P45" s="57">
        <f t="shared" ref="P45:P51" si="26">IF(M127=$N$125,N127,IF(M127=$O$125,O127,IF(M127=$P$125,P127,0)))</f>
        <v>4.7</v>
      </c>
      <c r="Q45" s="3"/>
      <c r="R45" s="75"/>
      <c r="S45" s="72"/>
    </row>
    <row r="46" spans="1:24">
      <c r="A46" s="72"/>
      <c r="B46" s="66"/>
      <c r="C46" s="25" t="str">
        <f t="shared" si="14"/>
        <v>Lokeren</v>
      </c>
      <c r="D46" s="70" t="str">
        <f t="shared" si="14"/>
        <v>Charleroi</v>
      </c>
      <c r="E46" s="56">
        <f t="shared" si="15"/>
        <v>3.3</v>
      </c>
      <c r="F46" s="56">
        <f t="shared" si="16"/>
        <v>3.3</v>
      </c>
      <c r="G46" s="56">
        <f t="shared" si="17"/>
        <v>2.15</v>
      </c>
      <c r="H46" s="56">
        <f t="shared" si="18"/>
        <v>3.2</v>
      </c>
      <c r="I46" s="56">
        <f t="shared" si="19"/>
        <v>3.3</v>
      </c>
      <c r="J46" s="56">
        <f t="shared" si="20"/>
        <v>3.3</v>
      </c>
      <c r="K46" s="56">
        <f t="shared" si="21"/>
        <v>2.15</v>
      </c>
      <c r="L46" s="56">
        <f t="shared" si="22"/>
        <v>2.15</v>
      </c>
      <c r="M46" s="56">
        <f t="shared" si="23"/>
        <v>3.3</v>
      </c>
      <c r="N46" s="56">
        <f t="shared" si="24"/>
        <v>3.3</v>
      </c>
      <c r="O46" s="56">
        <f t="shared" si="25"/>
        <v>3.2</v>
      </c>
      <c r="P46" s="57">
        <f t="shared" si="26"/>
        <v>3.3</v>
      </c>
      <c r="Q46" s="3"/>
      <c r="R46" s="75"/>
      <c r="S46" s="72"/>
    </row>
    <row r="47" spans="1:24">
      <c r="A47" s="72"/>
      <c r="B47" s="66"/>
      <c r="C47" s="25" t="str">
        <f t="shared" si="14"/>
        <v>Westerlo</v>
      </c>
      <c r="D47" s="70" t="str">
        <f t="shared" si="14"/>
        <v>Sint-Truiden</v>
      </c>
      <c r="E47" s="56">
        <f t="shared" si="15"/>
        <v>3.3</v>
      </c>
      <c r="F47" s="56">
        <f t="shared" si="16"/>
        <v>3.3</v>
      </c>
      <c r="G47" s="56">
        <f t="shared" si="17"/>
        <v>3.1</v>
      </c>
      <c r="H47" s="56">
        <f t="shared" si="18"/>
        <v>3.3</v>
      </c>
      <c r="I47" s="56">
        <f t="shared" si="19"/>
        <v>2.2000000000000002</v>
      </c>
      <c r="J47" s="56">
        <f t="shared" si="20"/>
        <v>3.3</v>
      </c>
      <c r="K47" s="56">
        <f t="shared" si="21"/>
        <v>3.1</v>
      </c>
      <c r="L47" s="56">
        <f t="shared" si="22"/>
        <v>2.2000000000000002</v>
      </c>
      <c r="M47" s="56">
        <f t="shared" si="23"/>
        <v>3.1</v>
      </c>
      <c r="N47" s="56">
        <f t="shared" si="24"/>
        <v>2.2000000000000002</v>
      </c>
      <c r="O47" s="56">
        <f t="shared" si="25"/>
        <v>2.2000000000000002</v>
      </c>
      <c r="P47" s="57">
        <f t="shared" si="26"/>
        <v>3.1</v>
      </c>
      <c r="Q47" s="3"/>
      <c r="R47" s="75"/>
      <c r="S47" s="72"/>
    </row>
    <row r="48" spans="1:24">
      <c r="A48" s="72"/>
      <c r="B48" s="66"/>
      <c r="C48" s="25" t="str">
        <f t="shared" si="14"/>
        <v>Zulte-Waregem</v>
      </c>
      <c r="D48" s="70" t="str">
        <f t="shared" si="14"/>
        <v>Gent</v>
      </c>
      <c r="E48" s="56">
        <f t="shared" si="15"/>
        <v>2.8</v>
      </c>
      <c r="F48" s="56">
        <f t="shared" si="16"/>
        <v>2.8</v>
      </c>
      <c r="G48" s="56">
        <f t="shared" si="17"/>
        <v>2.4</v>
      </c>
      <c r="H48" s="56">
        <f t="shared" si="18"/>
        <v>3.25</v>
      </c>
      <c r="I48" s="56">
        <f t="shared" si="19"/>
        <v>2.4</v>
      </c>
      <c r="J48" s="56">
        <f t="shared" si="20"/>
        <v>3.25</v>
      </c>
      <c r="K48" s="56">
        <f t="shared" si="21"/>
        <v>2.8</v>
      </c>
      <c r="L48" s="56">
        <f t="shared" si="22"/>
        <v>2.8</v>
      </c>
      <c r="M48" s="56">
        <f t="shared" si="23"/>
        <v>2.4</v>
      </c>
      <c r="N48" s="56">
        <f t="shared" si="24"/>
        <v>2.4</v>
      </c>
      <c r="O48" s="56">
        <f t="shared" si="25"/>
        <v>3.25</v>
      </c>
      <c r="P48" s="57">
        <f t="shared" si="26"/>
        <v>2.8</v>
      </c>
      <c r="Q48" s="3"/>
      <c r="R48" s="75"/>
      <c r="S48" s="72"/>
    </row>
    <row r="49" spans="1:20">
      <c r="A49" s="72"/>
      <c r="B49" s="66"/>
      <c r="C49" s="25" t="str">
        <f t="shared" si="14"/>
        <v>Anderlecht</v>
      </c>
      <c r="D49" s="70" t="str">
        <f t="shared" si="14"/>
        <v>GBA</v>
      </c>
      <c r="E49" s="56">
        <f t="shared" si="15"/>
        <v>1.3</v>
      </c>
      <c r="F49" s="56">
        <f t="shared" si="16"/>
        <v>1.3</v>
      </c>
      <c r="G49" s="56">
        <f t="shared" si="17"/>
        <v>10</v>
      </c>
      <c r="H49" s="56">
        <f t="shared" si="18"/>
        <v>1.3</v>
      </c>
      <c r="I49" s="56">
        <f t="shared" si="19"/>
        <v>1.3</v>
      </c>
      <c r="J49" s="56">
        <f t="shared" si="20"/>
        <v>4.7</v>
      </c>
      <c r="K49" s="56">
        <f t="shared" si="21"/>
        <v>1.3</v>
      </c>
      <c r="L49" s="56">
        <f t="shared" si="22"/>
        <v>4.7</v>
      </c>
      <c r="M49" s="56">
        <f t="shared" si="23"/>
        <v>4.7</v>
      </c>
      <c r="N49" s="56">
        <f t="shared" si="24"/>
        <v>1.3</v>
      </c>
      <c r="O49" s="56">
        <f t="shared" si="25"/>
        <v>1.3</v>
      </c>
      <c r="P49" s="57">
        <f t="shared" si="26"/>
        <v>1.3</v>
      </c>
      <c r="Q49" s="3"/>
      <c r="R49" s="75"/>
      <c r="S49" s="72"/>
    </row>
    <row r="50" spans="1:20">
      <c r="A50" s="72"/>
      <c r="B50" s="66"/>
      <c r="C50" s="25" t="str">
        <f t="shared" si="14"/>
        <v>Moeskroen</v>
      </c>
      <c r="D50" s="70" t="str">
        <f t="shared" si="14"/>
        <v>Club Brugge</v>
      </c>
      <c r="E50" s="56">
        <f t="shared" si="15"/>
        <v>1.66</v>
      </c>
      <c r="F50" s="56">
        <f t="shared" si="16"/>
        <v>1.66</v>
      </c>
      <c r="G50" s="56">
        <f t="shared" si="17"/>
        <v>1.66</v>
      </c>
      <c r="H50" s="56">
        <f t="shared" si="18"/>
        <v>1.66</v>
      </c>
      <c r="I50" s="56">
        <f t="shared" si="19"/>
        <v>1.66</v>
      </c>
      <c r="J50" s="56">
        <f t="shared" si="20"/>
        <v>3.45</v>
      </c>
      <c r="K50" s="56">
        <f t="shared" si="21"/>
        <v>1.66</v>
      </c>
      <c r="L50" s="56">
        <f t="shared" si="22"/>
        <v>5.25</v>
      </c>
      <c r="M50" s="56">
        <f t="shared" si="23"/>
        <v>3.45</v>
      </c>
      <c r="N50" s="56">
        <f t="shared" si="24"/>
        <v>1.66</v>
      </c>
      <c r="O50" s="56">
        <f t="shared" si="25"/>
        <v>1.66</v>
      </c>
      <c r="P50" s="57">
        <f t="shared" si="26"/>
        <v>1.66</v>
      </c>
      <c r="Q50" s="3"/>
      <c r="R50" s="75"/>
      <c r="S50" s="72"/>
    </row>
    <row r="51" spans="1:20" ht="13.5" thickBot="1">
      <c r="A51" s="72"/>
      <c r="B51" s="66"/>
      <c r="C51" s="27" t="str">
        <f t="shared" si="14"/>
        <v>Cercle Brugge</v>
      </c>
      <c r="D51" s="71" t="str">
        <f t="shared" si="14"/>
        <v>Mechelen</v>
      </c>
      <c r="E51" s="56">
        <f t="shared" si="15"/>
        <v>3.3</v>
      </c>
      <c r="F51" s="56">
        <f t="shared" si="16"/>
        <v>2.0499999999999998</v>
      </c>
      <c r="G51" s="56">
        <f t="shared" si="17"/>
        <v>3.3</v>
      </c>
      <c r="H51" s="56">
        <f t="shared" si="18"/>
        <v>3.3</v>
      </c>
      <c r="I51" s="56">
        <f t="shared" si="19"/>
        <v>3.4</v>
      </c>
      <c r="J51" s="56">
        <f t="shared" si="20"/>
        <v>3.3</v>
      </c>
      <c r="K51" s="56">
        <f t="shared" si="21"/>
        <v>3.3</v>
      </c>
      <c r="L51" s="56">
        <f t="shared" si="22"/>
        <v>2.0499999999999998</v>
      </c>
      <c r="M51" s="56">
        <f t="shared" si="23"/>
        <v>2.0499999999999998</v>
      </c>
      <c r="N51" s="56">
        <f t="shared" si="24"/>
        <v>3.4</v>
      </c>
      <c r="O51" s="56">
        <f t="shared" si="25"/>
        <v>2.0499999999999998</v>
      </c>
      <c r="P51" s="57">
        <f t="shared" si="26"/>
        <v>2.0499999999999998</v>
      </c>
      <c r="Q51" s="3"/>
      <c r="R51" s="75"/>
      <c r="S51" s="72"/>
    </row>
    <row r="52" spans="1:20" ht="13.5" thickBot="1">
      <c r="A52" s="72"/>
      <c r="B52" s="66"/>
      <c r="C52" s="34" t="s">
        <v>34</v>
      </c>
      <c r="D52" s="35"/>
      <c r="E52" s="58">
        <f>SUM(E44:E51)</f>
        <v>18.610000000000003</v>
      </c>
      <c r="F52" s="59">
        <f t="shared" ref="F52:P52" si="27">SUM(F44:F51)</f>
        <v>20.96</v>
      </c>
      <c r="G52" s="59">
        <f t="shared" si="27"/>
        <v>34.26</v>
      </c>
      <c r="H52" s="59">
        <f t="shared" si="27"/>
        <v>18.96</v>
      </c>
      <c r="I52" s="59">
        <f t="shared" si="27"/>
        <v>19.060000000000002</v>
      </c>
      <c r="J52" s="59">
        <f t="shared" si="27"/>
        <v>29.5</v>
      </c>
      <c r="K52" s="59">
        <f t="shared" si="27"/>
        <v>17.260000000000002</v>
      </c>
      <c r="L52" s="59">
        <f t="shared" si="27"/>
        <v>22.1</v>
      </c>
      <c r="M52" s="59">
        <f t="shared" si="27"/>
        <v>21.95</v>
      </c>
      <c r="N52" s="59">
        <f t="shared" si="27"/>
        <v>17.21</v>
      </c>
      <c r="O52" s="59">
        <f t="shared" si="27"/>
        <v>20.010000000000002</v>
      </c>
      <c r="P52" s="60">
        <f t="shared" si="27"/>
        <v>20.56</v>
      </c>
      <c r="Q52" s="3"/>
      <c r="R52" s="75"/>
      <c r="S52" s="72"/>
    </row>
    <row r="53" spans="1:20" ht="13.5" thickBot="1">
      <c r="A53" s="72"/>
      <c r="B53" s="66"/>
      <c r="C53" s="34" t="s">
        <v>59</v>
      </c>
      <c r="D53" s="35"/>
      <c r="E53" s="58">
        <f>E40</f>
        <v>5.7499999999999991</v>
      </c>
      <c r="F53" s="59">
        <f t="shared" ref="F53:P53" si="28">F40</f>
        <v>6.1499999999999995</v>
      </c>
      <c r="G53" s="59">
        <f t="shared" si="28"/>
        <v>3.8</v>
      </c>
      <c r="H53" s="59">
        <f t="shared" si="28"/>
        <v>2.95</v>
      </c>
      <c r="I53" s="59">
        <f t="shared" si="28"/>
        <v>3.5</v>
      </c>
      <c r="J53" s="59">
        <f t="shared" si="28"/>
        <v>8.15</v>
      </c>
      <c r="K53" s="59">
        <f t="shared" si="28"/>
        <v>7.8999999999999995</v>
      </c>
      <c r="L53" s="59">
        <f t="shared" si="28"/>
        <v>10.850000000000001</v>
      </c>
      <c r="M53" s="59">
        <f t="shared" si="28"/>
        <v>7.1499999999999995</v>
      </c>
      <c r="N53" s="59">
        <f t="shared" si="28"/>
        <v>5.15</v>
      </c>
      <c r="O53" s="59">
        <f t="shared" si="28"/>
        <v>11.900000000000002</v>
      </c>
      <c r="P53" s="60">
        <f t="shared" si="28"/>
        <v>12.5</v>
      </c>
      <c r="Q53" s="3"/>
      <c r="R53" s="75"/>
      <c r="S53" s="72"/>
    </row>
    <row r="54" spans="1:20" ht="13.5" thickBot="1">
      <c r="A54" s="72"/>
      <c r="B54" s="66"/>
      <c r="C54" s="34" t="s">
        <v>60</v>
      </c>
      <c r="D54" s="35"/>
      <c r="E54" s="61">
        <f>E53/E52</f>
        <v>0.30897367006985482</v>
      </c>
      <c r="F54" s="62">
        <f t="shared" ref="F54:P54" si="29">F53/F52</f>
        <v>0.29341603053435111</v>
      </c>
      <c r="G54" s="62">
        <f t="shared" si="29"/>
        <v>0.11091652072387624</v>
      </c>
      <c r="H54" s="62">
        <f t="shared" si="29"/>
        <v>0.15559071729957807</v>
      </c>
      <c r="I54" s="62">
        <f t="shared" si="29"/>
        <v>0.18363064008394542</v>
      </c>
      <c r="J54" s="62">
        <f t="shared" si="29"/>
        <v>0.276271186440678</v>
      </c>
      <c r="K54" s="62">
        <f t="shared" si="29"/>
        <v>0.45770567786790262</v>
      </c>
      <c r="L54" s="62">
        <f t="shared" si="29"/>
        <v>0.49095022624434392</v>
      </c>
      <c r="M54" s="62">
        <f t="shared" si="29"/>
        <v>0.32574031890660593</v>
      </c>
      <c r="N54" s="62">
        <f t="shared" si="29"/>
        <v>0.29924462521789658</v>
      </c>
      <c r="O54" s="62">
        <f t="shared" si="29"/>
        <v>0.59470264867566225</v>
      </c>
      <c r="P54" s="63">
        <f t="shared" si="29"/>
        <v>0.60797665369649811</v>
      </c>
      <c r="Q54" s="3"/>
      <c r="R54" s="75"/>
      <c r="S54" s="72"/>
    </row>
    <row r="55" spans="1:20" ht="13.5" thickBot="1">
      <c r="A55" s="72"/>
      <c r="B55" s="67"/>
      <c r="C55" s="68"/>
      <c r="D55" s="68"/>
      <c r="E55" s="68"/>
      <c r="F55" s="68"/>
      <c r="G55" s="68"/>
      <c r="H55" s="68"/>
      <c r="I55" s="68"/>
      <c r="J55" s="68"/>
      <c r="K55" s="68"/>
      <c r="L55" s="68"/>
      <c r="M55" s="68"/>
      <c r="N55" s="68"/>
      <c r="O55" s="68"/>
      <c r="P55" s="68"/>
      <c r="Q55" s="68"/>
      <c r="R55" s="68"/>
      <c r="S55" s="72"/>
    </row>
    <row r="56" spans="1:20" s="155" customFormat="1">
      <c r="A56" s="72"/>
      <c r="B56" s="72"/>
      <c r="C56" s="72"/>
      <c r="D56" s="72"/>
      <c r="E56" s="72"/>
      <c r="F56" s="72"/>
      <c r="G56" s="72"/>
      <c r="H56" s="72"/>
      <c r="I56" s="72"/>
      <c r="J56" s="72"/>
      <c r="K56" s="72"/>
      <c r="L56" s="72"/>
      <c r="M56" s="72"/>
      <c r="N56" s="72"/>
      <c r="O56" s="72"/>
      <c r="P56" s="72"/>
      <c r="Q56" s="72"/>
      <c r="R56" s="72"/>
      <c r="S56" s="72"/>
      <c r="T56" s="74"/>
    </row>
    <row r="57" spans="1:20">
      <c r="A57" s="72"/>
      <c r="R57" s="74"/>
      <c r="S57" s="72"/>
    </row>
    <row r="58" spans="1:20" ht="13.5" thickBot="1">
      <c r="A58" s="72"/>
      <c r="R58" s="74"/>
      <c r="S58" s="72"/>
    </row>
    <row r="59" spans="1:20" ht="18.75" customHeight="1" thickBot="1">
      <c r="A59" s="72"/>
      <c r="C59" s="1"/>
      <c r="D59" s="196" t="s">
        <v>20</v>
      </c>
      <c r="E59" s="197"/>
      <c r="F59" s="198"/>
      <c r="G59" s="8"/>
      <c r="H59" s="8"/>
      <c r="K59" s="1"/>
      <c r="L59" s="196" t="s">
        <v>45</v>
      </c>
      <c r="M59" s="194"/>
      <c r="N59" s="195"/>
      <c r="O59" s="8"/>
      <c r="P59" s="8"/>
      <c r="R59" s="74"/>
      <c r="S59" s="72"/>
    </row>
    <row r="60" spans="1:20" ht="13.5" thickBot="1">
      <c r="A60" s="72"/>
      <c r="C60" s="78" t="s">
        <v>0</v>
      </c>
      <c r="D60" s="79" t="s">
        <v>1</v>
      </c>
      <c r="E60" s="11"/>
      <c r="F60" s="12">
        <v>1</v>
      </c>
      <c r="G60" s="12" t="s">
        <v>18</v>
      </c>
      <c r="H60" s="12">
        <v>2</v>
      </c>
      <c r="I60" s="13" t="s">
        <v>5</v>
      </c>
      <c r="K60" s="78" t="s">
        <v>0</v>
      </c>
      <c r="L60" s="79" t="s">
        <v>1</v>
      </c>
      <c r="M60" s="11"/>
      <c r="N60" s="12">
        <v>1</v>
      </c>
      <c r="O60" s="12" t="s">
        <v>18</v>
      </c>
      <c r="P60" s="12">
        <v>2</v>
      </c>
      <c r="Q60" s="13" t="s">
        <v>5</v>
      </c>
      <c r="R60" s="74"/>
      <c r="S60" s="72"/>
    </row>
    <row r="61" spans="1:20">
      <c r="A61" s="72"/>
      <c r="C61" s="14" t="str">
        <f t="shared" ref="C61:D68" si="30">C11</f>
        <v>Kortrijk</v>
      </c>
      <c r="D61" s="80" t="str">
        <f t="shared" si="30"/>
        <v>Standard</v>
      </c>
      <c r="E61" s="81">
        <v>2</v>
      </c>
      <c r="F61" s="82">
        <f>$E$11</f>
        <v>5.25</v>
      </c>
      <c r="G61" s="82">
        <f>$F$11</f>
        <v>3.5</v>
      </c>
      <c r="H61" s="82">
        <f>$G$11</f>
        <v>1.65</v>
      </c>
      <c r="I61" s="83">
        <f t="shared" ref="I61:I68" si="31">IF($E61=$I11,IF($E61=$F$60,$F61,IF($E61=$G$60,$G61,IF($E61=$H$60,$H61,""))),"-")</f>
        <v>1.65</v>
      </c>
      <c r="K61" s="14" t="str">
        <f t="shared" ref="K61:L68" si="32">C11</f>
        <v>Kortrijk</v>
      </c>
      <c r="L61" s="80" t="str">
        <f t="shared" si="32"/>
        <v>Standard</v>
      </c>
      <c r="M61" s="81">
        <v>1</v>
      </c>
      <c r="N61" s="82">
        <f>$E$11</f>
        <v>5.25</v>
      </c>
      <c r="O61" s="82">
        <f>$F$11</f>
        <v>3.5</v>
      </c>
      <c r="P61" s="82">
        <f>$G$11</f>
        <v>1.65</v>
      </c>
      <c r="Q61" s="83" t="str">
        <f t="shared" ref="Q61:Q68" si="33">IF($M61=$I11,IF($M61=$N$60,$N61,IF($M61=$O$60,$O61,IF($M61=$P$60,$P61,""))),"-")</f>
        <v>-</v>
      </c>
      <c r="R61" s="74"/>
      <c r="S61" s="72"/>
    </row>
    <row r="62" spans="1:20">
      <c r="A62" s="72"/>
      <c r="C62" s="15" t="str">
        <f t="shared" si="30"/>
        <v>Genk</v>
      </c>
      <c r="D62" s="77" t="str">
        <f t="shared" si="30"/>
        <v>Roeselare</v>
      </c>
      <c r="E62" s="76">
        <v>1</v>
      </c>
      <c r="F62" s="17">
        <f>$E$12</f>
        <v>1.3</v>
      </c>
      <c r="G62" s="17">
        <f>$F$12</f>
        <v>4.7</v>
      </c>
      <c r="H62" s="17">
        <f>$G$12</f>
        <v>10</v>
      </c>
      <c r="I62" s="16" t="str">
        <f t="shared" si="31"/>
        <v>-</v>
      </c>
      <c r="K62" s="15" t="str">
        <f t="shared" si="32"/>
        <v>Genk</v>
      </c>
      <c r="L62" s="77" t="str">
        <f t="shared" si="32"/>
        <v>Roeselare</v>
      </c>
      <c r="M62" s="76">
        <v>1</v>
      </c>
      <c r="N62" s="17">
        <f>$E$12</f>
        <v>1.3</v>
      </c>
      <c r="O62" s="17">
        <f>$F$12</f>
        <v>4.7</v>
      </c>
      <c r="P62" s="17">
        <f>$G$12</f>
        <v>10</v>
      </c>
      <c r="Q62" s="16" t="str">
        <f t="shared" si="33"/>
        <v>-</v>
      </c>
      <c r="R62" s="74"/>
      <c r="S62" s="72"/>
    </row>
    <row r="63" spans="1:20">
      <c r="A63" s="72"/>
      <c r="C63" s="15" t="str">
        <f t="shared" si="30"/>
        <v>Lokeren</v>
      </c>
      <c r="D63" s="77" t="str">
        <f t="shared" si="30"/>
        <v>Charleroi</v>
      </c>
      <c r="E63" s="160" t="s">
        <v>35</v>
      </c>
      <c r="F63" s="17">
        <f>$E$13</f>
        <v>2.15</v>
      </c>
      <c r="G63" s="17">
        <f>$F$13</f>
        <v>3.3</v>
      </c>
      <c r="H63" s="17">
        <f>$G$13</f>
        <v>3.2</v>
      </c>
      <c r="I63" s="16" t="str">
        <f t="shared" si="31"/>
        <v>-</v>
      </c>
      <c r="K63" s="15" t="str">
        <f t="shared" si="32"/>
        <v>Lokeren</v>
      </c>
      <c r="L63" s="77" t="str">
        <f t="shared" si="32"/>
        <v>Charleroi</v>
      </c>
      <c r="M63" s="160" t="s">
        <v>35</v>
      </c>
      <c r="N63" s="17">
        <f>$E$13</f>
        <v>2.15</v>
      </c>
      <c r="O63" s="17">
        <f>$F$13</f>
        <v>3.3</v>
      </c>
      <c r="P63" s="17">
        <f>$G$13</f>
        <v>3.2</v>
      </c>
      <c r="Q63" s="16" t="str">
        <f t="shared" si="33"/>
        <v>-</v>
      </c>
      <c r="R63" s="74"/>
      <c r="S63" s="72"/>
    </row>
    <row r="64" spans="1:20">
      <c r="A64" s="72"/>
      <c r="C64" s="15" t="str">
        <f t="shared" si="30"/>
        <v>Westerlo</v>
      </c>
      <c r="D64" s="77" t="str">
        <f t="shared" si="30"/>
        <v>Sint-Truiden</v>
      </c>
      <c r="E64" s="160" t="s">
        <v>35</v>
      </c>
      <c r="F64" s="17">
        <f>$E$14</f>
        <v>2.2000000000000002</v>
      </c>
      <c r="G64" s="17">
        <f>$F$14</f>
        <v>3.3</v>
      </c>
      <c r="H64" s="17">
        <f>$G$14</f>
        <v>3.1</v>
      </c>
      <c r="I64" s="16" t="str">
        <f t="shared" si="31"/>
        <v>-</v>
      </c>
      <c r="K64" s="15" t="str">
        <f t="shared" si="32"/>
        <v>Westerlo</v>
      </c>
      <c r="L64" s="77" t="str">
        <f t="shared" si="32"/>
        <v>Sint-Truiden</v>
      </c>
      <c r="M64" s="160" t="s">
        <v>35</v>
      </c>
      <c r="N64" s="17">
        <f>$E$14</f>
        <v>2.2000000000000002</v>
      </c>
      <c r="O64" s="17">
        <f>$F$14</f>
        <v>3.3</v>
      </c>
      <c r="P64" s="17">
        <f>$G$14</f>
        <v>3.1</v>
      </c>
      <c r="Q64" s="16" t="str">
        <f t="shared" si="33"/>
        <v>-</v>
      </c>
      <c r="R64" s="74"/>
      <c r="S64" s="72"/>
    </row>
    <row r="65" spans="1:20">
      <c r="A65" s="72"/>
      <c r="C65" s="15" t="str">
        <f t="shared" si="30"/>
        <v>Zulte-Waregem</v>
      </c>
      <c r="D65" s="77" t="str">
        <f t="shared" si="30"/>
        <v>Gent</v>
      </c>
      <c r="E65" s="76">
        <v>1</v>
      </c>
      <c r="F65" s="17">
        <f>$E$15</f>
        <v>2.8</v>
      </c>
      <c r="G65" s="17">
        <f>$F$15</f>
        <v>3.25</v>
      </c>
      <c r="H65" s="17">
        <f>$G$15</f>
        <v>2.4</v>
      </c>
      <c r="I65" s="16">
        <f t="shared" si="31"/>
        <v>2.8</v>
      </c>
      <c r="K65" s="15" t="str">
        <f t="shared" si="32"/>
        <v>Zulte-Waregem</v>
      </c>
      <c r="L65" s="77" t="str">
        <f t="shared" si="32"/>
        <v>Gent</v>
      </c>
      <c r="M65" s="76">
        <v>1</v>
      </c>
      <c r="N65" s="17">
        <f>$E$15</f>
        <v>2.8</v>
      </c>
      <c r="O65" s="17">
        <f>$F$15</f>
        <v>3.25</v>
      </c>
      <c r="P65" s="17">
        <f>$G$15</f>
        <v>2.4</v>
      </c>
      <c r="Q65" s="16">
        <f t="shared" si="33"/>
        <v>2.8</v>
      </c>
      <c r="R65" s="74"/>
      <c r="S65" s="72"/>
    </row>
    <row r="66" spans="1:20">
      <c r="A66" s="72"/>
      <c r="C66" s="15" t="str">
        <f t="shared" si="30"/>
        <v>Anderlecht</v>
      </c>
      <c r="D66" s="77" t="str">
        <f t="shared" si="30"/>
        <v>GBA</v>
      </c>
      <c r="E66" s="76">
        <v>1</v>
      </c>
      <c r="F66" s="17">
        <f>$E$16</f>
        <v>1.3</v>
      </c>
      <c r="G66" s="17">
        <f>$F$16</f>
        <v>4.7</v>
      </c>
      <c r="H66" s="17">
        <f>$G$16</f>
        <v>10</v>
      </c>
      <c r="I66" s="16">
        <f t="shared" si="31"/>
        <v>1.3</v>
      </c>
      <c r="K66" s="15" t="str">
        <f t="shared" si="32"/>
        <v>Anderlecht</v>
      </c>
      <c r="L66" s="77" t="str">
        <f t="shared" si="32"/>
        <v>GBA</v>
      </c>
      <c r="M66" s="76">
        <v>1</v>
      </c>
      <c r="N66" s="17">
        <f>$E$16</f>
        <v>1.3</v>
      </c>
      <c r="O66" s="17">
        <f>$F$16</f>
        <v>4.7</v>
      </c>
      <c r="P66" s="17">
        <f>$G$16</f>
        <v>10</v>
      </c>
      <c r="Q66" s="16">
        <f t="shared" si="33"/>
        <v>1.3</v>
      </c>
      <c r="R66" s="74"/>
      <c r="S66" s="72"/>
    </row>
    <row r="67" spans="1:20">
      <c r="A67" s="72"/>
      <c r="C67" s="15" t="str">
        <f t="shared" si="30"/>
        <v>Moeskroen</v>
      </c>
      <c r="D67" s="77" t="str">
        <f t="shared" si="30"/>
        <v>Club Brugge</v>
      </c>
      <c r="E67" s="76">
        <v>2</v>
      </c>
      <c r="F67" s="17">
        <f>$E$17</f>
        <v>5.25</v>
      </c>
      <c r="G67" s="17">
        <f>$F$17</f>
        <v>3.45</v>
      </c>
      <c r="H67" s="17">
        <f>$G$17</f>
        <v>1.66</v>
      </c>
      <c r="I67" s="16" t="str">
        <f t="shared" si="31"/>
        <v>-</v>
      </c>
      <c r="K67" s="15" t="str">
        <f t="shared" si="32"/>
        <v>Moeskroen</v>
      </c>
      <c r="L67" s="77" t="str">
        <f t="shared" si="32"/>
        <v>Club Brugge</v>
      </c>
      <c r="M67" s="76">
        <v>2</v>
      </c>
      <c r="N67" s="17">
        <f>$E$17</f>
        <v>5.25</v>
      </c>
      <c r="O67" s="17">
        <f>$F$17</f>
        <v>3.45</v>
      </c>
      <c r="P67" s="17">
        <f>$G$17</f>
        <v>1.66</v>
      </c>
      <c r="Q67" s="16" t="str">
        <f t="shared" si="33"/>
        <v>-</v>
      </c>
      <c r="R67" s="74"/>
      <c r="S67" s="72"/>
    </row>
    <row r="68" spans="1:20" ht="13.5" thickBot="1">
      <c r="A68" s="72"/>
      <c r="C68" s="84" t="str">
        <f t="shared" si="30"/>
        <v>Cercle Brugge</v>
      </c>
      <c r="D68" s="85" t="str">
        <f t="shared" si="30"/>
        <v>Mechelen</v>
      </c>
      <c r="E68" s="161" t="s">
        <v>35</v>
      </c>
      <c r="F68" s="87">
        <f>$E$18</f>
        <v>2.0499999999999998</v>
      </c>
      <c r="G68" s="87">
        <f>$F$18</f>
        <v>3.3</v>
      </c>
      <c r="H68" s="87">
        <f>$G$18</f>
        <v>3.4</v>
      </c>
      <c r="I68" s="88" t="str">
        <f t="shared" si="31"/>
        <v>-</v>
      </c>
      <c r="K68" s="84" t="str">
        <f t="shared" si="32"/>
        <v>Cercle Brugge</v>
      </c>
      <c r="L68" s="85" t="str">
        <f t="shared" si="32"/>
        <v>Mechelen</v>
      </c>
      <c r="M68" s="86">
        <v>1</v>
      </c>
      <c r="N68" s="87">
        <f>$E$18</f>
        <v>2.0499999999999998</v>
      </c>
      <c r="O68" s="87">
        <f>$F$18</f>
        <v>3.3</v>
      </c>
      <c r="P68" s="87">
        <f>$G$18</f>
        <v>3.4</v>
      </c>
      <c r="Q68" s="88">
        <f t="shared" si="33"/>
        <v>2.0499999999999998</v>
      </c>
      <c r="R68" s="74"/>
      <c r="S68" s="72"/>
    </row>
    <row r="69" spans="1:20" ht="13.5" thickBot="1">
      <c r="A69" s="72"/>
      <c r="I69" s="89">
        <f>SUM(I61:I68)</f>
        <v>5.7499999999999991</v>
      </c>
      <c r="Q69" s="89">
        <f>SUM(Q61:Q68)</f>
        <v>6.1499999999999995</v>
      </c>
      <c r="R69" s="74"/>
      <c r="S69" s="72"/>
    </row>
    <row r="70" spans="1:20">
      <c r="A70" s="72"/>
      <c r="R70" s="74"/>
      <c r="S70" s="72"/>
    </row>
    <row r="71" spans="1:20" ht="12.75" customHeight="1" thickBot="1">
      <c r="A71" s="72"/>
      <c r="Q71" s="5"/>
      <c r="R71" s="5"/>
      <c r="S71" s="73"/>
      <c r="T71" s="6"/>
    </row>
    <row r="72" spans="1:20" ht="17.25" customHeight="1" thickBot="1">
      <c r="A72" s="72"/>
      <c r="C72" s="1"/>
      <c r="D72" s="193" t="s">
        <v>24</v>
      </c>
      <c r="E72" s="194"/>
      <c r="F72" s="195"/>
      <c r="G72" s="8"/>
      <c r="H72" s="8"/>
      <c r="K72" s="1"/>
      <c r="L72" s="193" t="s">
        <v>16</v>
      </c>
      <c r="M72" s="194"/>
      <c r="N72" s="195"/>
      <c r="O72" s="8"/>
      <c r="P72" s="8"/>
      <c r="R72" s="5"/>
      <c r="S72" s="73"/>
      <c r="T72" s="6"/>
    </row>
    <row r="73" spans="1:20" ht="13.5" thickBot="1">
      <c r="A73" s="72"/>
      <c r="C73" s="78" t="s">
        <v>0</v>
      </c>
      <c r="D73" s="79" t="s">
        <v>1</v>
      </c>
      <c r="E73" s="11"/>
      <c r="F73" s="12">
        <v>1</v>
      </c>
      <c r="G73" s="12" t="s">
        <v>18</v>
      </c>
      <c r="H73" s="12">
        <v>2</v>
      </c>
      <c r="I73" s="13" t="s">
        <v>5</v>
      </c>
      <c r="K73" s="78" t="s">
        <v>0</v>
      </c>
      <c r="L73" s="79" t="s">
        <v>1</v>
      </c>
      <c r="M73" s="11"/>
      <c r="N73" s="12">
        <v>1</v>
      </c>
      <c r="O73" s="12" t="s">
        <v>18</v>
      </c>
      <c r="P73" s="12">
        <v>2</v>
      </c>
      <c r="Q73" s="13" t="s">
        <v>5</v>
      </c>
      <c r="R73" s="5"/>
      <c r="S73" s="73"/>
      <c r="T73" s="6"/>
    </row>
    <row r="74" spans="1:20">
      <c r="A74" s="72"/>
      <c r="C74" s="14" t="str">
        <f t="shared" ref="C74:D81" si="34">C11</f>
        <v>Kortrijk</v>
      </c>
      <c r="D74" s="80" t="str">
        <f t="shared" si="34"/>
        <v>Standard</v>
      </c>
      <c r="E74" s="81">
        <v>2</v>
      </c>
      <c r="F74" s="82">
        <f>$E$11</f>
        <v>5.25</v>
      </c>
      <c r="G74" s="82">
        <f>$F$11</f>
        <v>3.5</v>
      </c>
      <c r="H74" s="82">
        <f>$G$11</f>
        <v>1.65</v>
      </c>
      <c r="I74" s="83">
        <f t="shared" ref="I74:I81" si="35">IF($E74=$I11,IF($E74=$F$73,$F74,IF($E74=$G$73,$G74,IF($E74=$H$73,$H74,""))),"-")</f>
        <v>1.65</v>
      </c>
      <c r="K74" s="14" t="str">
        <f t="shared" ref="K74:L81" si="36">C11</f>
        <v>Kortrijk</v>
      </c>
      <c r="L74" s="80" t="str">
        <f t="shared" si="36"/>
        <v>Standard</v>
      </c>
      <c r="M74" s="81">
        <v>2</v>
      </c>
      <c r="N74" s="82">
        <f>$E$11</f>
        <v>5.25</v>
      </c>
      <c r="O74" s="82">
        <f>$F$11</f>
        <v>3.5</v>
      </c>
      <c r="P74" s="82">
        <f>$G$11</f>
        <v>1.65</v>
      </c>
      <c r="Q74" s="83">
        <f t="shared" ref="Q74:Q81" si="37">IF($M74=$I11,IF($M74=$N$73,$N74,IF($M74=$O$73,$O74,IF($M74=$P$73,$P74,""))),"-")</f>
        <v>1.65</v>
      </c>
      <c r="R74" s="74"/>
      <c r="S74" s="72"/>
    </row>
    <row r="75" spans="1:20">
      <c r="A75" s="72"/>
      <c r="C75" s="15" t="str">
        <f t="shared" si="34"/>
        <v>Genk</v>
      </c>
      <c r="D75" s="77" t="str">
        <f t="shared" si="34"/>
        <v>Roeselare</v>
      </c>
      <c r="E75" s="76">
        <v>2</v>
      </c>
      <c r="F75" s="17">
        <f>$E$12</f>
        <v>1.3</v>
      </c>
      <c r="G75" s="17">
        <f>$F$12</f>
        <v>4.7</v>
      </c>
      <c r="H75" s="17">
        <f>$G$12</f>
        <v>10</v>
      </c>
      <c r="I75" s="16" t="str">
        <f t="shared" si="35"/>
        <v>-</v>
      </c>
      <c r="K75" s="15" t="str">
        <f t="shared" si="36"/>
        <v>Genk</v>
      </c>
      <c r="L75" s="77" t="str">
        <f t="shared" si="36"/>
        <v>Roeselare</v>
      </c>
      <c r="M75" s="76">
        <v>1</v>
      </c>
      <c r="N75" s="17">
        <f>$E$12</f>
        <v>1.3</v>
      </c>
      <c r="O75" s="17">
        <f>$F$12</f>
        <v>4.7</v>
      </c>
      <c r="P75" s="17">
        <f>$G$12</f>
        <v>10</v>
      </c>
      <c r="Q75" s="16" t="str">
        <f t="shared" si="37"/>
        <v>-</v>
      </c>
      <c r="R75" s="74"/>
      <c r="S75" s="72"/>
    </row>
    <row r="76" spans="1:20">
      <c r="A76" s="72"/>
      <c r="C76" s="15" t="str">
        <f t="shared" si="34"/>
        <v>Lokeren</v>
      </c>
      <c r="D76" s="77" t="str">
        <f t="shared" si="34"/>
        <v>Charleroi</v>
      </c>
      <c r="E76" s="76">
        <v>1</v>
      </c>
      <c r="F76" s="17">
        <f>$E$13</f>
        <v>2.15</v>
      </c>
      <c r="G76" s="17">
        <f>$F$13</f>
        <v>3.3</v>
      </c>
      <c r="H76" s="17">
        <f>$G$13</f>
        <v>3.2</v>
      </c>
      <c r="I76" s="16">
        <f t="shared" si="35"/>
        <v>2.15</v>
      </c>
      <c r="J76" s="2"/>
      <c r="K76" s="15" t="str">
        <f t="shared" si="36"/>
        <v>Lokeren</v>
      </c>
      <c r="L76" s="77" t="str">
        <f t="shared" si="36"/>
        <v>Charleroi</v>
      </c>
      <c r="M76" s="76">
        <v>2</v>
      </c>
      <c r="N76" s="17">
        <f>$E$13</f>
        <v>2.15</v>
      </c>
      <c r="O76" s="17">
        <f>$F$13</f>
        <v>3.3</v>
      </c>
      <c r="P76" s="17">
        <f>$G$13</f>
        <v>3.2</v>
      </c>
      <c r="Q76" s="16" t="str">
        <f t="shared" si="37"/>
        <v>-</v>
      </c>
      <c r="R76" s="74"/>
      <c r="S76" s="72"/>
    </row>
    <row r="77" spans="1:20">
      <c r="A77" s="72"/>
      <c r="C77" s="15" t="str">
        <f t="shared" si="34"/>
        <v>Westerlo</v>
      </c>
      <c r="D77" s="77" t="str">
        <f t="shared" si="34"/>
        <v>Sint-Truiden</v>
      </c>
      <c r="E77" s="76">
        <v>2</v>
      </c>
      <c r="F77" s="17">
        <f>$E$14</f>
        <v>2.2000000000000002</v>
      </c>
      <c r="G77" s="17">
        <f>$F$14</f>
        <v>3.3</v>
      </c>
      <c r="H77" s="17">
        <f>$G$14</f>
        <v>3.1</v>
      </c>
      <c r="I77" s="16" t="str">
        <f t="shared" si="35"/>
        <v>-</v>
      </c>
      <c r="K77" s="15" t="str">
        <f t="shared" si="36"/>
        <v>Westerlo</v>
      </c>
      <c r="L77" s="77" t="str">
        <f t="shared" si="36"/>
        <v>Sint-Truiden</v>
      </c>
      <c r="M77" s="160" t="s">
        <v>35</v>
      </c>
      <c r="N77" s="17">
        <f>$E$14</f>
        <v>2.2000000000000002</v>
      </c>
      <c r="O77" s="17">
        <f>$F$14</f>
        <v>3.3</v>
      </c>
      <c r="P77" s="17">
        <f>$G$14</f>
        <v>3.1</v>
      </c>
      <c r="Q77" s="16" t="str">
        <f t="shared" si="37"/>
        <v>-</v>
      </c>
      <c r="R77" s="74"/>
      <c r="S77" s="72"/>
    </row>
    <row r="78" spans="1:20">
      <c r="A78" s="72"/>
      <c r="C78" s="15" t="str">
        <f t="shared" si="34"/>
        <v>Zulte-Waregem</v>
      </c>
      <c r="D78" s="77" t="str">
        <f t="shared" si="34"/>
        <v>Gent</v>
      </c>
      <c r="E78" s="76">
        <v>2</v>
      </c>
      <c r="F78" s="17">
        <f>$E$15</f>
        <v>2.8</v>
      </c>
      <c r="G78" s="17">
        <f>$F$15</f>
        <v>3.25</v>
      </c>
      <c r="H78" s="17">
        <f>$G$15</f>
        <v>2.4</v>
      </c>
      <c r="I78" s="16" t="str">
        <f t="shared" si="35"/>
        <v>-</v>
      </c>
      <c r="K78" s="15" t="str">
        <f t="shared" si="36"/>
        <v>Zulte-Waregem</v>
      </c>
      <c r="L78" s="77" t="str">
        <f t="shared" si="36"/>
        <v>Gent</v>
      </c>
      <c r="M78" s="160" t="s">
        <v>35</v>
      </c>
      <c r="N78" s="17">
        <f>$E$15</f>
        <v>2.8</v>
      </c>
      <c r="O78" s="17">
        <f>$F$15</f>
        <v>3.25</v>
      </c>
      <c r="P78" s="17">
        <f>$G$15</f>
        <v>2.4</v>
      </c>
      <c r="Q78" s="16" t="str">
        <f t="shared" si="37"/>
        <v>-</v>
      </c>
      <c r="R78" s="74"/>
      <c r="S78" s="72"/>
    </row>
    <row r="79" spans="1:20">
      <c r="A79" s="72"/>
      <c r="C79" s="15" t="str">
        <f t="shared" si="34"/>
        <v>Anderlecht</v>
      </c>
      <c r="D79" s="77" t="str">
        <f t="shared" si="34"/>
        <v>GBA</v>
      </c>
      <c r="E79" s="76">
        <v>2</v>
      </c>
      <c r="F79" s="17">
        <f>$E$16</f>
        <v>1.3</v>
      </c>
      <c r="G79" s="17">
        <f>$F$16</f>
        <v>4.7</v>
      </c>
      <c r="H79" s="17">
        <f>$G$16</f>
        <v>10</v>
      </c>
      <c r="I79" s="16" t="str">
        <f t="shared" si="35"/>
        <v>-</v>
      </c>
      <c r="K79" s="15" t="str">
        <f t="shared" si="36"/>
        <v>Anderlecht</v>
      </c>
      <c r="L79" s="77" t="str">
        <f t="shared" si="36"/>
        <v>GBA</v>
      </c>
      <c r="M79" s="76">
        <v>1</v>
      </c>
      <c r="N79" s="17">
        <f>$E$16</f>
        <v>1.3</v>
      </c>
      <c r="O79" s="17">
        <f>$F$16</f>
        <v>4.7</v>
      </c>
      <c r="P79" s="17">
        <f>$G$16</f>
        <v>10</v>
      </c>
      <c r="Q79" s="16">
        <f t="shared" si="37"/>
        <v>1.3</v>
      </c>
      <c r="R79" s="74"/>
      <c r="S79" s="72"/>
    </row>
    <row r="80" spans="1:20">
      <c r="A80" s="72"/>
      <c r="C80" s="15" t="str">
        <f t="shared" si="34"/>
        <v>Moeskroen</v>
      </c>
      <c r="D80" s="77" t="str">
        <f t="shared" si="34"/>
        <v>Club Brugge</v>
      </c>
      <c r="E80" s="76">
        <v>2</v>
      </c>
      <c r="F80" s="17">
        <f>$E$17</f>
        <v>5.25</v>
      </c>
      <c r="G80" s="17">
        <f>$F$17</f>
        <v>3.45</v>
      </c>
      <c r="H80" s="17">
        <f>$G$17</f>
        <v>1.66</v>
      </c>
      <c r="I80" s="16" t="str">
        <f t="shared" si="35"/>
        <v>-</v>
      </c>
      <c r="K80" s="15" t="str">
        <f t="shared" si="36"/>
        <v>Moeskroen</v>
      </c>
      <c r="L80" s="77" t="str">
        <f t="shared" si="36"/>
        <v>Club Brugge</v>
      </c>
      <c r="M80" s="76">
        <v>2</v>
      </c>
      <c r="N80" s="17">
        <f>$E$17</f>
        <v>5.25</v>
      </c>
      <c r="O80" s="17">
        <f>$F$17</f>
        <v>3.45</v>
      </c>
      <c r="P80" s="17">
        <f>$G$17</f>
        <v>1.66</v>
      </c>
      <c r="Q80" s="16" t="str">
        <f t="shared" si="37"/>
        <v>-</v>
      </c>
      <c r="R80" s="74"/>
      <c r="S80" s="72"/>
    </row>
    <row r="81" spans="1:19" ht="13.5" thickBot="1">
      <c r="A81" s="72"/>
      <c r="C81" s="84" t="str">
        <f t="shared" si="34"/>
        <v>Cercle Brugge</v>
      </c>
      <c r="D81" s="85" t="str">
        <f t="shared" si="34"/>
        <v>Mechelen</v>
      </c>
      <c r="E81" s="161" t="s">
        <v>35</v>
      </c>
      <c r="F81" s="87">
        <f>$E$18</f>
        <v>2.0499999999999998</v>
      </c>
      <c r="G81" s="87">
        <f>$F$18</f>
        <v>3.3</v>
      </c>
      <c r="H81" s="87">
        <f>$G$18</f>
        <v>3.4</v>
      </c>
      <c r="I81" s="88" t="str">
        <f t="shared" si="35"/>
        <v>-</v>
      </c>
      <c r="K81" s="84" t="str">
        <f t="shared" si="36"/>
        <v>Cercle Brugge</v>
      </c>
      <c r="L81" s="85" t="str">
        <f t="shared" si="36"/>
        <v>Mechelen</v>
      </c>
      <c r="M81" s="161" t="s">
        <v>35</v>
      </c>
      <c r="N81" s="87">
        <f>$E$18</f>
        <v>2.0499999999999998</v>
      </c>
      <c r="O81" s="87">
        <f>$F$18</f>
        <v>3.3</v>
      </c>
      <c r="P81" s="87">
        <f>$G$18</f>
        <v>3.4</v>
      </c>
      <c r="Q81" s="88" t="str">
        <f t="shared" si="37"/>
        <v>-</v>
      </c>
      <c r="R81" s="74"/>
      <c r="S81" s="72"/>
    </row>
    <row r="82" spans="1:19" ht="13.5" thickBot="1">
      <c r="A82" s="72"/>
      <c r="I82" s="89">
        <f>SUM(I74:I81)</f>
        <v>3.8</v>
      </c>
      <c r="Q82" s="89">
        <f>SUM(Q74:Q81)</f>
        <v>2.95</v>
      </c>
      <c r="R82" s="74"/>
      <c r="S82" s="72"/>
    </row>
    <row r="83" spans="1:19">
      <c r="A83" s="72"/>
      <c r="L83" s="7"/>
      <c r="R83" s="74"/>
      <c r="S83" s="72"/>
    </row>
    <row r="84" spans="1:19" ht="13.5" thickBot="1">
      <c r="A84" s="72"/>
      <c r="R84" s="74"/>
      <c r="S84" s="72"/>
    </row>
    <row r="85" spans="1:19" ht="18" customHeight="1" thickBot="1">
      <c r="A85" s="72"/>
      <c r="C85" s="1"/>
      <c r="D85" s="193" t="s">
        <v>2</v>
      </c>
      <c r="E85" s="194"/>
      <c r="F85" s="195"/>
      <c r="G85" s="8"/>
      <c r="H85" s="8"/>
      <c r="K85" s="1"/>
      <c r="L85" s="193" t="s">
        <v>3</v>
      </c>
      <c r="M85" s="194"/>
      <c r="N85" s="195"/>
      <c r="O85" s="8"/>
      <c r="P85" s="8"/>
      <c r="R85" s="74"/>
      <c r="S85" s="72"/>
    </row>
    <row r="86" spans="1:19" ht="13.5" thickBot="1">
      <c r="A86" s="72"/>
      <c r="C86" s="78" t="s">
        <v>0</v>
      </c>
      <c r="D86" s="79" t="s">
        <v>1</v>
      </c>
      <c r="E86" s="11"/>
      <c r="F86" s="12">
        <v>1</v>
      </c>
      <c r="G86" s="12" t="s">
        <v>18</v>
      </c>
      <c r="H86" s="12">
        <v>2</v>
      </c>
      <c r="I86" s="13" t="s">
        <v>5</v>
      </c>
      <c r="K86" s="78" t="s">
        <v>0</v>
      </c>
      <c r="L86" s="79" t="s">
        <v>1</v>
      </c>
      <c r="M86" s="11"/>
      <c r="N86" s="12">
        <v>1</v>
      </c>
      <c r="O86" s="12" t="s">
        <v>18</v>
      </c>
      <c r="P86" s="12">
        <v>2</v>
      </c>
      <c r="Q86" s="13" t="s">
        <v>5</v>
      </c>
      <c r="R86" s="74"/>
      <c r="S86" s="72"/>
    </row>
    <row r="87" spans="1:19">
      <c r="A87" s="72"/>
      <c r="C87" s="14" t="str">
        <f t="shared" ref="C87:D94" si="38">C11</f>
        <v>Kortrijk</v>
      </c>
      <c r="D87" s="80" t="str">
        <f t="shared" si="38"/>
        <v>Standard</v>
      </c>
      <c r="E87" s="159" t="s">
        <v>35</v>
      </c>
      <c r="F87" s="82">
        <f>$E$11</f>
        <v>5.25</v>
      </c>
      <c r="G87" s="82">
        <f>$F$11</f>
        <v>3.5</v>
      </c>
      <c r="H87" s="82">
        <f>$G$11</f>
        <v>1.65</v>
      </c>
      <c r="I87" s="83" t="str">
        <f t="shared" ref="I87:I94" si="39">IF($E87=$I11,IF($E87=$F$86,$F87,IF($E87=$G$86,$G87,IF($E87=$H$86,$H87,""))),"-")</f>
        <v>-</v>
      </c>
      <c r="K87" s="14" t="str">
        <f t="shared" ref="K87:L94" si="40">C11</f>
        <v>Kortrijk</v>
      </c>
      <c r="L87" s="80" t="str">
        <f t="shared" si="40"/>
        <v>Standard</v>
      </c>
      <c r="M87" s="159" t="s">
        <v>35</v>
      </c>
      <c r="N87" s="82">
        <f>$E$11</f>
        <v>5.25</v>
      </c>
      <c r="O87" s="82">
        <f>$F$11</f>
        <v>3.5</v>
      </c>
      <c r="P87" s="82">
        <f>$G$11</f>
        <v>1.65</v>
      </c>
      <c r="Q87" s="83" t="str">
        <f t="shared" ref="Q87:Q94" si="41">IF($M87=$I11,IF($M87=$N$86,$N87,IF($M87=$O$86,$O87,IF($M87=$P$86,$P87,""))),"-")</f>
        <v>-</v>
      </c>
      <c r="R87" s="74"/>
      <c r="S87" s="72"/>
    </row>
    <row r="88" spans="1:19">
      <c r="A88" s="72"/>
      <c r="C88" s="15" t="str">
        <f t="shared" si="38"/>
        <v>Genk</v>
      </c>
      <c r="D88" s="77" t="str">
        <f t="shared" si="38"/>
        <v>Roeselare</v>
      </c>
      <c r="E88" s="76">
        <v>1</v>
      </c>
      <c r="F88" s="17">
        <f>$E$12</f>
        <v>1.3</v>
      </c>
      <c r="G88" s="17">
        <f>$F$12</f>
        <v>4.7</v>
      </c>
      <c r="H88" s="17">
        <f>$G$12</f>
        <v>10</v>
      </c>
      <c r="I88" s="16" t="str">
        <f t="shared" si="39"/>
        <v>-</v>
      </c>
      <c r="K88" s="15" t="str">
        <f t="shared" si="40"/>
        <v>Genk</v>
      </c>
      <c r="L88" s="77" t="str">
        <f t="shared" si="40"/>
        <v>Roeselare</v>
      </c>
      <c r="M88" s="160" t="s">
        <v>35</v>
      </c>
      <c r="N88" s="17">
        <f>$E$12</f>
        <v>1.3</v>
      </c>
      <c r="O88" s="17">
        <f>$F$12</f>
        <v>4.7</v>
      </c>
      <c r="P88" s="17">
        <f>$G$12</f>
        <v>10</v>
      </c>
      <c r="Q88" s="16">
        <f t="shared" si="41"/>
        <v>4.7</v>
      </c>
      <c r="R88" s="74"/>
      <c r="S88" s="72"/>
    </row>
    <row r="89" spans="1:19">
      <c r="A89" s="72"/>
      <c r="C89" s="15" t="str">
        <f t="shared" si="38"/>
        <v>Lokeren</v>
      </c>
      <c r="D89" s="77" t="str">
        <f t="shared" si="38"/>
        <v>Charleroi</v>
      </c>
      <c r="E89" s="160" t="s">
        <v>35</v>
      </c>
      <c r="F89" s="17">
        <f>$E$13</f>
        <v>2.15</v>
      </c>
      <c r="G89" s="17">
        <f>$F$13</f>
        <v>3.3</v>
      </c>
      <c r="H89" s="17">
        <f>$G$13</f>
        <v>3.2</v>
      </c>
      <c r="I89" s="16" t="str">
        <f t="shared" si="39"/>
        <v>-</v>
      </c>
      <c r="K89" s="15" t="str">
        <f t="shared" si="40"/>
        <v>Lokeren</v>
      </c>
      <c r="L89" s="77" t="str">
        <f t="shared" si="40"/>
        <v>Charleroi</v>
      </c>
      <c r="M89" s="160" t="s">
        <v>35</v>
      </c>
      <c r="N89" s="17">
        <f>$E$13</f>
        <v>2.15</v>
      </c>
      <c r="O89" s="17">
        <f>$F$13</f>
        <v>3.3</v>
      </c>
      <c r="P89" s="17">
        <f>$G$13</f>
        <v>3.2</v>
      </c>
      <c r="Q89" s="16" t="str">
        <f t="shared" si="41"/>
        <v>-</v>
      </c>
      <c r="R89" s="74"/>
      <c r="S89" s="72"/>
    </row>
    <row r="90" spans="1:19">
      <c r="A90" s="72"/>
      <c r="C90" s="15" t="str">
        <f t="shared" si="38"/>
        <v>Westerlo</v>
      </c>
      <c r="D90" s="77" t="str">
        <f t="shared" si="38"/>
        <v>Sint-Truiden</v>
      </c>
      <c r="E90" s="76">
        <v>1</v>
      </c>
      <c r="F90" s="17">
        <f>$E$14</f>
        <v>2.2000000000000002</v>
      </c>
      <c r="G90" s="17">
        <f>$F$14</f>
        <v>3.3</v>
      </c>
      <c r="H90" s="17">
        <f>$G$14</f>
        <v>3.1</v>
      </c>
      <c r="I90" s="16">
        <f t="shared" si="39"/>
        <v>2.2000000000000002</v>
      </c>
      <c r="J90" s="2"/>
      <c r="K90" s="15" t="str">
        <f t="shared" si="40"/>
        <v>Westerlo</v>
      </c>
      <c r="L90" s="77" t="str">
        <f t="shared" si="40"/>
        <v>Sint-Truiden</v>
      </c>
      <c r="M90" s="160" t="s">
        <v>35</v>
      </c>
      <c r="N90" s="17">
        <f>$E$14</f>
        <v>2.2000000000000002</v>
      </c>
      <c r="O90" s="17">
        <f>$F$14</f>
        <v>3.3</v>
      </c>
      <c r="P90" s="17">
        <f>$G$14</f>
        <v>3.1</v>
      </c>
      <c r="Q90" s="16" t="str">
        <f t="shared" si="41"/>
        <v>-</v>
      </c>
      <c r="R90" s="74"/>
      <c r="S90" s="72"/>
    </row>
    <row r="91" spans="1:19">
      <c r="A91" s="72"/>
      <c r="C91" s="15" t="str">
        <f t="shared" si="38"/>
        <v>Zulte-Waregem</v>
      </c>
      <c r="D91" s="77" t="str">
        <f t="shared" si="38"/>
        <v>Gent</v>
      </c>
      <c r="E91" s="76">
        <v>2</v>
      </c>
      <c r="F91" s="17">
        <f>$E$15</f>
        <v>2.8</v>
      </c>
      <c r="G91" s="17">
        <f>$F$15</f>
        <v>3.25</v>
      </c>
      <c r="H91" s="17">
        <f>$G$15</f>
        <v>2.4</v>
      </c>
      <c r="I91" s="16" t="str">
        <f t="shared" si="39"/>
        <v>-</v>
      </c>
      <c r="K91" s="15" t="str">
        <f t="shared" si="40"/>
        <v>Zulte-Waregem</v>
      </c>
      <c r="L91" s="77" t="str">
        <f t="shared" si="40"/>
        <v>Gent</v>
      </c>
      <c r="M91" s="160" t="s">
        <v>35</v>
      </c>
      <c r="N91" s="17">
        <f>$E$15</f>
        <v>2.8</v>
      </c>
      <c r="O91" s="17">
        <f>$F$15</f>
        <v>3.25</v>
      </c>
      <c r="P91" s="17">
        <f>$G$15</f>
        <v>2.4</v>
      </c>
      <c r="Q91" s="16" t="str">
        <f t="shared" si="41"/>
        <v>-</v>
      </c>
      <c r="R91" s="74"/>
      <c r="S91" s="72"/>
    </row>
    <row r="92" spans="1:19">
      <c r="A92" s="72"/>
      <c r="C92" s="15" t="str">
        <f t="shared" si="38"/>
        <v>Anderlecht</v>
      </c>
      <c r="D92" s="77" t="str">
        <f t="shared" si="38"/>
        <v>GBA</v>
      </c>
      <c r="E92" s="76">
        <v>1</v>
      </c>
      <c r="F92" s="17">
        <f>$E$16</f>
        <v>1.3</v>
      </c>
      <c r="G92" s="17">
        <f>$F$16</f>
        <v>4.7</v>
      </c>
      <c r="H92" s="17">
        <f>$G$16</f>
        <v>10</v>
      </c>
      <c r="I92" s="16">
        <f t="shared" si="39"/>
        <v>1.3</v>
      </c>
      <c r="K92" s="15" t="str">
        <f t="shared" si="40"/>
        <v>Anderlecht</v>
      </c>
      <c r="L92" s="77" t="str">
        <f t="shared" si="40"/>
        <v>GBA</v>
      </c>
      <c r="M92" s="160" t="s">
        <v>35</v>
      </c>
      <c r="N92" s="17">
        <f>$E$16</f>
        <v>1.3</v>
      </c>
      <c r="O92" s="17">
        <f>$F$16</f>
        <v>4.7</v>
      </c>
      <c r="P92" s="17">
        <f>$G$16</f>
        <v>10</v>
      </c>
      <c r="Q92" s="16" t="str">
        <f t="shared" si="41"/>
        <v>-</v>
      </c>
      <c r="R92" s="74"/>
      <c r="S92" s="72"/>
    </row>
    <row r="93" spans="1:19">
      <c r="A93" s="72"/>
      <c r="C93" s="15" t="str">
        <f t="shared" si="38"/>
        <v>Moeskroen</v>
      </c>
      <c r="D93" s="77" t="str">
        <f t="shared" si="38"/>
        <v>Club Brugge</v>
      </c>
      <c r="E93" s="76">
        <v>2</v>
      </c>
      <c r="F93" s="17">
        <f>$E$17</f>
        <v>5.25</v>
      </c>
      <c r="G93" s="17">
        <f>$F$17</f>
        <v>3.45</v>
      </c>
      <c r="H93" s="17">
        <f>$G$17</f>
        <v>1.66</v>
      </c>
      <c r="I93" s="16" t="str">
        <f t="shared" si="39"/>
        <v>-</v>
      </c>
      <c r="K93" s="15" t="str">
        <f t="shared" si="40"/>
        <v>Moeskroen</v>
      </c>
      <c r="L93" s="77" t="str">
        <f t="shared" si="40"/>
        <v>Club Brugge</v>
      </c>
      <c r="M93" s="160" t="s">
        <v>35</v>
      </c>
      <c r="N93" s="17">
        <f>$E$17</f>
        <v>5.25</v>
      </c>
      <c r="O93" s="17">
        <f>$F$17</f>
        <v>3.45</v>
      </c>
      <c r="P93" s="17">
        <f>$G$17</f>
        <v>1.66</v>
      </c>
      <c r="Q93" s="16">
        <f t="shared" si="41"/>
        <v>3.45</v>
      </c>
      <c r="R93" s="74"/>
      <c r="S93" s="72"/>
    </row>
    <row r="94" spans="1:19" ht="13.5" thickBot="1">
      <c r="A94" s="72"/>
      <c r="C94" s="84" t="str">
        <f t="shared" si="38"/>
        <v>Cercle Brugge</v>
      </c>
      <c r="D94" s="85" t="str">
        <f t="shared" si="38"/>
        <v>Mechelen</v>
      </c>
      <c r="E94" s="86">
        <v>2</v>
      </c>
      <c r="F94" s="87">
        <f>$E$18</f>
        <v>2.0499999999999998</v>
      </c>
      <c r="G94" s="87">
        <f>$F$18</f>
        <v>3.3</v>
      </c>
      <c r="H94" s="87">
        <f>$G$18</f>
        <v>3.4</v>
      </c>
      <c r="I94" s="88" t="str">
        <f t="shared" si="39"/>
        <v>-</v>
      </c>
      <c r="K94" s="84" t="str">
        <f t="shared" si="40"/>
        <v>Cercle Brugge</v>
      </c>
      <c r="L94" s="85" t="str">
        <f t="shared" si="40"/>
        <v>Mechelen</v>
      </c>
      <c r="M94" s="161" t="s">
        <v>35</v>
      </c>
      <c r="N94" s="87">
        <f>$E$18</f>
        <v>2.0499999999999998</v>
      </c>
      <c r="O94" s="87">
        <f>$F$18</f>
        <v>3.3</v>
      </c>
      <c r="P94" s="87">
        <f>$G$18</f>
        <v>3.4</v>
      </c>
      <c r="Q94" s="88" t="str">
        <f t="shared" si="41"/>
        <v>-</v>
      </c>
      <c r="R94" s="74"/>
      <c r="S94" s="72"/>
    </row>
    <row r="95" spans="1:19" ht="13.5" thickBot="1">
      <c r="A95" s="72"/>
      <c r="I95" s="89">
        <f>SUM(I87:I94)</f>
        <v>3.5</v>
      </c>
      <c r="Q95" s="89">
        <f>SUM(Q87:Q94)</f>
        <v>8.15</v>
      </c>
      <c r="R95" s="74"/>
      <c r="S95" s="72"/>
    </row>
    <row r="96" spans="1:19">
      <c r="A96" s="72"/>
      <c r="R96" s="74"/>
      <c r="S96" s="72"/>
    </row>
    <row r="97" spans="1:19" ht="13.5" thickBot="1">
      <c r="A97" s="72"/>
      <c r="R97" s="74"/>
      <c r="S97" s="72"/>
    </row>
    <row r="98" spans="1:19" ht="13.5" thickBot="1">
      <c r="A98" s="72"/>
      <c r="C98" s="1"/>
      <c r="D98" s="193" t="s">
        <v>4</v>
      </c>
      <c r="E98" s="194"/>
      <c r="F98" s="195"/>
      <c r="G98" s="8"/>
      <c r="H98" s="8"/>
      <c r="K98" s="1"/>
      <c r="L98" s="193" t="s">
        <v>23</v>
      </c>
      <c r="M98" s="194"/>
      <c r="N98" s="195"/>
      <c r="O98" s="8"/>
      <c r="P98" s="8"/>
      <c r="R98" s="74"/>
      <c r="S98" s="72"/>
    </row>
    <row r="99" spans="1:19" ht="13.5" thickBot="1">
      <c r="A99" s="72"/>
      <c r="C99" s="78" t="s">
        <v>0</v>
      </c>
      <c r="D99" s="79" t="s">
        <v>1</v>
      </c>
      <c r="E99" s="11"/>
      <c r="F99" s="12">
        <v>1</v>
      </c>
      <c r="G99" s="12" t="s">
        <v>18</v>
      </c>
      <c r="H99" s="12">
        <v>2</v>
      </c>
      <c r="I99" s="13" t="s">
        <v>5</v>
      </c>
      <c r="K99" s="78" t="s">
        <v>0</v>
      </c>
      <c r="L99" s="79" t="s">
        <v>1</v>
      </c>
      <c r="M99" s="11"/>
      <c r="N99" s="12">
        <v>1</v>
      </c>
      <c r="O99" s="12" t="s">
        <v>18</v>
      </c>
      <c r="P99" s="12">
        <v>2</v>
      </c>
      <c r="Q99" s="13" t="s">
        <v>5</v>
      </c>
      <c r="R99" s="74"/>
      <c r="S99" s="72"/>
    </row>
    <row r="100" spans="1:19">
      <c r="A100" s="72"/>
      <c r="C100" s="14" t="str">
        <f t="shared" ref="C100:D107" si="42">C11</f>
        <v>Kortrijk</v>
      </c>
      <c r="D100" s="80" t="str">
        <f t="shared" si="42"/>
        <v>Standard</v>
      </c>
      <c r="E100" s="81">
        <v>2</v>
      </c>
      <c r="F100" s="82">
        <f>$E$11</f>
        <v>5.25</v>
      </c>
      <c r="G100" s="82">
        <f>$F$11</f>
        <v>3.5</v>
      </c>
      <c r="H100" s="82">
        <f>$G$11</f>
        <v>1.65</v>
      </c>
      <c r="I100" s="83">
        <f t="shared" ref="I100:I107" si="43">IF($E100=$I11,IF($E100=$F$99,$F100,IF($E100=$G$99,$G100,IF($E100=$H$99,$H100,""))),"-")</f>
        <v>1.65</v>
      </c>
      <c r="K100" s="14" t="str">
        <f t="shared" ref="K100:L107" si="44">C11</f>
        <v>Kortrijk</v>
      </c>
      <c r="L100" s="80" t="str">
        <f t="shared" si="44"/>
        <v>Standard</v>
      </c>
      <c r="M100" s="81">
        <v>2</v>
      </c>
      <c r="N100" s="82">
        <f>$E$11</f>
        <v>5.25</v>
      </c>
      <c r="O100" s="82">
        <f>$F$11</f>
        <v>3.5</v>
      </c>
      <c r="P100" s="82">
        <f>$G$11</f>
        <v>1.65</v>
      </c>
      <c r="Q100" s="83">
        <f t="shared" ref="Q100:Q107" si="45">IF($M100=$I11,IF($M100=$N$99,$N100,IF($M100=$O$99,$O100,IF($M100=$P$99,$P100,""))),"-")</f>
        <v>1.65</v>
      </c>
      <c r="R100" s="74"/>
      <c r="S100" s="72"/>
    </row>
    <row r="101" spans="1:19">
      <c r="A101" s="72"/>
      <c r="C101" s="15" t="str">
        <f t="shared" si="42"/>
        <v>Genk</v>
      </c>
      <c r="D101" s="77" t="str">
        <f t="shared" si="42"/>
        <v>Roeselare</v>
      </c>
      <c r="E101" s="76">
        <v>1</v>
      </c>
      <c r="F101" s="17">
        <f>$E$12</f>
        <v>1.3</v>
      </c>
      <c r="G101" s="17">
        <f>$F$12</f>
        <v>4.7</v>
      </c>
      <c r="H101" s="17">
        <f>$G$12</f>
        <v>10</v>
      </c>
      <c r="I101" s="16" t="str">
        <f t="shared" si="43"/>
        <v>-</v>
      </c>
      <c r="K101" s="15" t="str">
        <f t="shared" si="44"/>
        <v>Genk</v>
      </c>
      <c r="L101" s="77" t="str">
        <f t="shared" si="44"/>
        <v>Roeselare</v>
      </c>
      <c r="M101" s="76">
        <v>1</v>
      </c>
      <c r="N101" s="17">
        <f>$E$12</f>
        <v>1.3</v>
      </c>
      <c r="O101" s="17">
        <f>$F$12</f>
        <v>4.7</v>
      </c>
      <c r="P101" s="17">
        <f>$G$12</f>
        <v>10</v>
      </c>
      <c r="Q101" s="16" t="str">
        <f t="shared" si="45"/>
        <v>-</v>
      </c>
      <c r="R101" s="74"/>
      <c r="S101" s="72"/>
    </row>
    <row r="102" spans="1:19">
      <c r="A102" s="72"/>
      <c r="C102" s="15" t="str">
        <f t="shared" si="42"/>
        <v>Lokeren</v>
      </c>
      <c r="D102" s="77" t="str">
        <f t="shared" si="42"/>
        <v>Charleroi</v>
      </c>
      <c r="E102" s="76">
        <v>1</v>
      </c>
      <c r="F102" s="17">
        <f>$E$13</f>
        <v>2.15</v>
      </c>
      <c r="G102" s="17">
        <f>$F$13</f>
        <v>3.3</v>
      </c>
      <c r="H102" s="17">
        <f>$G$13</f>
        <v>3.2</v>
      </c>
      <c r="I102" s="16">
        <f t="shared" si="43"/>
        <v>2.15</v>
      </c>
      <c r="K102" s="15" t="str">
        <f t="shared" si="44"/>
        <v>Lokeren</v>
      </c>
      <c r="L102" s="77" t="str">
        <f t="shared" si="44"/>
        <v>Charleroi</v>
      </c>
      <c r="M102" s="76">
        <v>1</v>
      </c>
      <c r="N102" s="17">
        <f>$E$13</f>
        <v>2.15</v>
      </c>
      <c r="O102" s="17">
        <f>$F$13</f>
        <v>3.3</v>
      </c>
      <c r="P102" s="17">
        <f>$G$13</f>
        <v>3.2</v>
      </c>
      <c r="Q102" s="16">
        <f t="shared" si="45"/>
        <v>2.15</v>
      </c>
      <c r="R102" s="74"/>
      <c r="S102" s="72"/>
    </row>
    <row r="103" spans="1:19">
      <c r="A103" s="72"/>
      <c r="C103" s="15" t="str">
        <f t="shared" si="42"/>
        <v>Westerlo</v>
      </c>
      <c r="D103" s="77" t="str">
        <f t="shared" si="42"/>
        <v>Sint-Truiden</v>
      </c>
      <c r="E103" s="76">
        <v>2</v>
      </c>
      <c r="F103" s="17">
        <f>$E$14</f>
        <v>2.2000000000000002</v>
      </c>
      <c r="G103" s="17">
        <f>$F$14</f>
        <v>3.3</v>
      </c>
      <c r="H103" s="17">
        <f>$G$14</f>
        <v>3.1</v>
      </c>
      <c r="I103" s="16" t="str">
        <f t="shared" si="43"/>
        <v>-</v>
      </c>
      <c r="K103" s="15" t="str">
        <f t="shared" si="44"/>
        <v>Westerlo</v>
      </c>
      <c r="L103" s="77" t="str">
        <f t="shared" si="44"/>
        <v>Sint-Truiden</v>
      </c>
      <c r="M103" s="76">
        <v>1</v>
      </c>
      <c r="N103" s="17">
        <f>$E$14</f>
        <v>2.2000000000000002</v>
      </c>
      <c r="O103" s="17">
        <f>$F$14</f>
        <v>3.3</v>
      </c>
      <c r="P103" s="17">
        <f>$G$14</f>
        <v>3.1</v>
      </c>
      <c r="Q103" s="16">
        <f t="shared" si="45"/>
        <v>2.2000000000000002</v>
      </c>
      <c r="R103" s="74"/>
      <c r="S103" s="72"/>
    </row>
    <row r="104" spans="1:19">
      <c r="A104" s="72"/>
      <c r="C104" s="15" t="str">
        <f t="shared" si="42"/>
        <v>Zulte-Waregem</v>
      </c>
      <c r="D104" s="77" t="str">
        <f t="shared" si="42"/>
        <v>Gent</v>
      </c>
      <c r="E104" s="76">
        <v>1</v>
      </c>
      <c r="F104" s="17">
        <f>$E$15</f>
        <v>2.8</v>
      </c>
      <c r="G104" s="17">
        <f>$F$15</f>
        <v>3.25</v>
      </c>
      <c r="H104" s="17">
        <f>$G$15</f>
        <v>2.4</v>
      </c>
      <c r="I104" s="16">
        <f t="shared" si="43"/>
        <v>2.8</v>
      </c>
      <c r="K104" s="15" t="str">
        <f t="shared" si="44"/>
        <v>Zulte-Waregem</v>
      </c>
      <c r="L104" s="77" t="str">
        <f t="shared" si="44"/>
        <v>Gent</v>
      </c>
      <c r="M104" s="76">
        <v>1</v>
      </c>
      <c r="N104" s="17">
        <f>$E$15</f>
        <v>2.8</v>
      </c>
      <c r="O104" s="17">
        <f>$F$15</f>
        <v>3.25</v>
      </c>
      <c r="P104" s="17">
        <f>$G$15</f>
        <v>2.4</v>
      </c>
      <c r="Q104" s="16">
        <f t="shared" si="45"/>
        <v>2.8</v>
      </c>
      <c r="R104" s="74"/>
      <c r="S104" s="72"/>
    </row>
    <row r="105" spans="1:19">
      <c r="A105" s="72"/>
      <c r="C105" s="15" t="str">
        <f t="shared" si="42"/>
        <v>Anderlecht</v>
      </c>
      <c r="D105" s="77" t="str">
        <f t="shared" si="42"/>
        <v>GBA</v>
      </c>
      <c r="E105" s="76">
        <v>1</v>
      </c>
      <c r="F105" s="17">
        <f>$E$16</f>
        <v>1.3</v>
      </c>
      <c r="G105" s="17">
        <f>$F$16</f>
        <v>4.7</v>
      </c>
      <c r="H105" s="17">
        <f>$G$16</f>
        <v>10</v>
      </c>
      <c r="I105" s="16">
        <f t="shared" si="43"/>
        <v>1.3</v>
      </c>
      <c r="K105" s="15" t="str">
        <f t="shared" si="44"/>
        <v>Anderlecht</v>
      </c>
      <c r="L105" s="77" t="str">
        <f t="shared" si="44"/>
        <v>GBA</v>
      </c>
      <c r="M105" s="160" t="s">
        <v>35</v>
      </c>
      <c r="N105" s="17">
        <f>$E$16</f>
        <v>1.3</v>
      </c>
      <c r="O105" s="17">
        <f>$F$16</f>
        <v>4.7</v>
      </c>
      <c r="P105" s="17">
        <f>$G$16</f>
        <v>10</v>
      </c>
      <c r="Q105" s="16" t="str">
        <f t="shared" si="45"/>
        <v>-</v>
      </c>
      <c r="R105" s="74"/>
      <c r="S105" s="72"/>
    </row>
    <row r="106" spans="1:19">
      <c r="A106" s="72"/>
      <c r="C106" s="15" t="str">
        <f t="shared" si="42"/>
        <v>Moeskroen</v>
      </c>
      <c r="D106" s="77" t="str">
        <f t="shared" si="42"/>
        <v>Club Brugge</v>
      </c>
      <c r="E106" s="76">
        <v>2</v>
      </c>
      <c r="F106" s="17">
        <f>$E$17</f>
        <v>5.25</v>
      </c>
      <c r="G106" s="17">
        <f>$F$17</f>
        <v>3.45</v>
      </c>
      <c r="H106" s="17">
        <f>$G$17</f>
        <v>1.66</v>
      </c>
      <c r="I106" s="16" t="str">
        <f t="shared" si="43"/>
        <v>-</v>
      </c>
      <c r="K106" s="15" t="str">
        <f t="shared" si="44"/>
        <v>Moeskroen</v>
      </c>
      <c r="L106" s="77" t="str">
        <f t="shared" si="44"/>
        <v>Club Brugge</v>
      </c>
      <c r="M106" s="76">
        <v>1</v>
      </c>
      <c r="N106" s="17">
        <f>$E$17</f>
        <v>5.25</v>
      </c>
      <c r="O106" s="17">
        <f>$F$17</f>
        <v>3.45</v>
      </c>
      <c r="P106" s="17">
        <f>$G$17</f>
        <v>1.66</v>
      </c>
      <c r="Q106" s="16" t="str">
        <f t="shared" si="45"/>
        <v>-</v>
      </c>
      <c r="R106" s="74"/>
      <c r="S106" s="72"/>
    </row>
    <row r="107" spans="1:19" ht="13.5" thickBot="1">
      <c r="A107" s="72"/>
      <c r="C107" s="84" t="str">
        <f t="shared" si="42"/>
        <v>Cercle Brugge</v>
      </c>
      <c r="D107" s="85" t="str">
        <f t="shared" si="42"/>
        <v>Mechelen</v>
      </c>
      <c r="E107" s="161" t="s">
        <v>35</v>
      </c>
      <c r="F107" s="87">
        <f>$E$18</f>
        <v>2.0499999999999998</v>
      </c>
      <c r="G107" s="87">
        <f>$F$18</f>
        <v>3.3</v>
      </c>
      <c r="H107" s="87">
        <f>$G$18</f>
        <v>3.4</v>
      </c>
      <c r="I107" s="88" t="str">
        <f t="shared" si="43"/>
        <v>-</v>
      </c>
      <c r="K107" s="84" t="str">
        <f t="shared" si="44"/>
        <v>Cercle Brugge</v>
      </c>
      <c r="L107" s="85" t="str">
        <f t="shared" si="44"/>
        <v>Mechelen</v>
      </c>
      <c r="M107" s="86">
        <v>1</v>
      </c>
      <c r="N107" s="87">
        <f>$E$18</f>
        <v>2.0499999999999998</v>
      </c>
      <c r="O107" s="87">
        <f>$F$18</f>
        <v>3.3</v>
      </c>
      <c r="P107" s="87">
        <f>$G$18</f>
        <v>3.4</v>
      </c>
      <c r="Q107" s="88">
        <f t="shared" si="45"/>
        <v>2.0499999999999998</v>
      </c>
      <c r="R107" s="74"/>
      <c r="S107" s="72"/>
    </row>
    <row r="108" spans="1:19" ht="13.5" thickBot="1">
      <c r="A108" s="72"/>
      <c r="I108" s="89">
        <f>SUM(I100:I107)</f>
        <v>7.8999999999999995</v>
      </c>
      <c r="Q108" s="89">
        <f>SUM(Q100:Q107)</f>
        <v>10.850000000000001</v>
      </c>
      <c r="R108" s="74"/>
      <c r="S108" s="72"/>
    </row>
    <row r="109" spans="1:19">
      <c r="A109" s="72"/>
      <c r="R109" s="74"/>
      <c r="S109" s="72"/>
    </row>
    <row r="110" spans="1:19" ht="13.5" thickBot="1">
      <c r="A110" s="72"/>
      <c r="R110" s="74"/>
      <c r="S110" s="72"/>
    </row>
    <row r="111" spans="1:19" ht="13.5" thickBot="1">
      <c r="A111" s="72"/>
      <c r="C111" s="1"/>
      <c r="D111" s="193" t="s">
        <v>29</v>
      </c>
      <c r="E111" s="194"/>
      <c r="F111" s="195"/>
      <c r="G111" s="8"/>
      <c r="H111" s="8"/>
      <c r="K111" s="1"/>
      <c r="L111" s="193" t="s">
        <v>31</v>
      </c>
      <c r="M111" s="194"/>
      <c r="N111" s="195"/>
      <c r="O111" s="8"/>
      <c r="P111" s="8"/>
      <c r="R111" s="74"/>
      <c r="S111" s="72"/>
    </row>
    <row r="112" spans="1:19" ht="13.5" thickBot="1">
      <c r="A112" s="72"/>
      <c r="C112" s="78" t="s">
        <v>0</v>
      </c>
      <c r="D112" s="79" t="s">
        <v>1</v>
      </c>
      <c r="E112" s="11"/>
      <c r="F112" s="12">
        <v>1</v>
      </c>
      <c r="G112" s="12" t="s">
        <v>18</v>
      </c>
      <c r="H112" s="12">
        <v>2</v>
      </c>
      <c r="I112" s="13" t="s">
        <v>5</v>
      </c>
      <c r="K112" s="78" t="s">
        <v>0</v>
      </c>
      <c r="L112" s="79" t="s">
        <v>1</v>
      </c>
      <c r="M112" s="11"/>
      <c r="N112" s="12">
        <v>1</v>
      </c>
      <c r="O112" s="12" t="s">
        <v>18</v>
      </c>
      <c r="P112" s="12">
        <v>2</v>
      </c>
      <c r="Q112" s="13" t="s">
        <v>5</v>
      </c>
      <c r="R112" s="74"/>
      <c r="S112" s="72"/>
    </row>
    <row r="113" spans="1:19">
      <c r="A113" s="72"/>
      <c r="C113" s="14" t="str">
        <f t="shared" ref="C113:D120" si="46">C11</f>
        <v>Kortrijk</v>
      </c>
      <c r="D113" s="80" t="str">
        <f t="shared" si="46"/>
        <v>Standard</v>
      </c>
      <c r="E113" s="81">
        <v>2</v>
      </c>
      <c r="F113" s="82">
        <f>$E$11</f>
        <v>5.25</v>
      </c>
      <c r="G113" s="82">
        <f>$F$11</f>
        <v>3.5</v>
      </c>
      <c r="H113" s="82">
        <f>$G$11</f>
        <v>1.65</v>
      </c>
      <c r="I113" s="83">
        <f t="shared" ref="I113:I120" si="47">IF($E113=$I11,IF($E113=$F$112,$F113,IF($E113=$G$112,$G113,IF($E113=$H$112,$H113,""))),"-")</f>
        <v>1.65</v>
      </c>
      <c r="K113" s="14" t="str">
        <f t="shared" ref="K113:L120" si="48">C11</f>
        <v>Kortrijk</v>
      </c>
      <c r="L113" s="80" t="str">
        <f t="shared" si="48"/>
        <v>Standard</v>
      </c>
      <c r="M113" s="81">
        <v>2</v>
      </c>
      <c r="N113" s="82">
        <f>$E$11</f>
        <v>5.25</v>
      </c>
      <c r="O113" s="82">
        <f>$F$11</f>
        <v>3.5</v>
      </c>
      <c r="P113" s="82">
        <f>$G$11</f>
        <v>1.65</v>
      </c>
      <c r="Q113" s="83">
        <f t="shared" ref="Q113:Q120" si="49">IF($M113=$I11,IF($M113=$N$112,$N113,IF($M113=$O$112,$O113,IF($M113=$P$112,$P113,""))),"-")</f>
        <v>1.65</v>
      </c>
      <c r="R113" s="74"/>
      <c r="S113" s="72"/>
    </row>
    <row r="114" spans="1:19">
      <c r="A114" s="72"/>
      <c r="C114" s="15" t="str">
        <f t="shared" si="46"/>
        <v>Genk</v>
      </c>
      <c r="D114" s="77" t="str">
        <f t="shared" si="46"/>
        <v>Roeselare</v>
      </c>
      <c r="E114" s="76">
        <v>1</v>
      </c>
      <c r="F114" s="17">
        <f>$E$12</f>
        <v>1.3</v>
      </c>
      <c r="G114" s="17">
        <f>$F$12</f>
        <v>4.7</v>
      </c>
      <c r="H114" s="17">
        <f>$G$12</f>
        <v>10</v>
      </c>
      <c r="I114" s="16" t="str">
        <f t="shared" si="47"/>
        <v>-</v>
      </c>
      <c r="K114" s="15" t="str">
        <f t="shared" si="48"/>
        <v>Genk</v>
      </c>
      <c r="L114" s="77" t="str">
        <f t="shared" si="48"/>
        <v>Roeselare</v>
      </c>
      <c r="M114" s="76">
        <v>1</v>
      </c>
      <c r="N114" s="17">
        <f>$E$12</f>
        <v>1.3</v>
      </c>
      <c r="O114" s="17">
        <f>$F$12</f>
        <v>4.7</v>
      </c>
      <c r="P114" s="17">
        <f>$G$12</f>
        <v>10</v>
      </c>
      <c r="Q114" s="16" t="str">
        <f t="shared" si="49"/>
        <v>-</v>
      </c>
      <c r="R114" s="74"/>
      <c r="S114" s="72"/>
    </row>
    <row r="115" spans="1:19">
      <c r="A115" s="72"/>
      <c r="C115" s="15" t="str">
        <f t="shared" si="46"/>
        <v>Lokeren</v>
      </c>
      <c r="D115" s="77" t="str">
        <f t="shared" si="46"/>
        <v>Charleroi</v>
      </c>
      <c r="E115" s="160" t="s">
        <v>35</v>
      </c>
      <c r="F115" s="17">
        <f>$E$13</f>
        <v>2.15</v>
      </c>
      <c r="G115" s="17">
        <f>$F$13</f>
        <v>3.3</v>
      </c>
      <c r="H115" s="17">
        <f>$G$13</f>
        <v>3.2</v>
      </c>
      <c r="I115" s="16" t="str">
        <f t="shared" si="47"/>
        <v>-</v>
      </c>
      <c r="K115" s="15" t="str">
        <f t="shared" si="48"/>
        <v>Lokeren</v>
      </c>
      <c r="L115" s="77" t="str">
        <f t="shared" si="48"/>
        <v>Charleroi</v>
      </c>
      <c r="M115" s="160" t="s">
        <v>35</v>
      </c>
      <c r="N115" s="17">
        <f>$E$13</f>
        <v>2.15</v>
      </c>
      <c r="O115" s="17">
        <f>$F$13</f>
        <v>3.3</v>
      </c>
      <c r="P115" s="17">
        <f>$G$13</f>
        <v>3.2</v>
      </c>
      <c r="Q115" s="16" t="str">
        <f t="shared" si="49"/>
        <v>-</v>
      </c>
      <c r="R115" s="74"/>
      <c r="S115" s="72"/>
    </row>
    <row r="116" spans="1:19">
      <c r="A116" s="72"/>
      <c r="C116" s="15" t="str">
        <f t="shared" si="46"/>
        <v>Westerlo</v>
      </c>
      <c r="D116" s="77" t="str">
        <f t="shared" si="46"/>
        <v>Sint-Truiden</v>
      </c>
      <c r="E116" s="76">
        <v>2</v>
      </c>
      <c r="F116" s="17">
        <f>$E$14</f>
        <v>2.2000000000000002</v>
      </c>
      <c r="G116" s="17">
        <f>$F$14</f>
        <v>3.3</v>
      </c>
      <c r="H116" s="17">
        <f>$G$14</f>
        <v>3.1</v>
      </c>
      <c r="I116" s="16" t="str">
        <f t="shared" si="47"/>
        <v>-</v>
      </c>
      <c r="K116" s="15" t="str">
        <f t="shared" si="48"/>
        <v>Westerlo</v>
      </c>
      <c r="L116" s="77" t="str">
        <f t="shared" si="48"/>
        <v>Sint-Truiden</v>
      </c>
      <c r="M116" s="76">
        <v>1</v>
      </c>
      <c r="N116" s="17">
        <f>$E$14</f>
        <v>2.2000000000000002</v>
      </c>
      <c r="O116" s="17">
        <f>$F$14</f>
        <v>3.3</v>
      </c>
      <c r="P116" s="17">
        <f>$G$14</f>
        <v>3.1</v>
      </c>
      <c r="Q116" s="16">
        <f t="shared" si="49"/>
        <v>2.2000000000000002</v>
      </c>
      <c r="R116" s="74"/>
      <c r="S116" s="72"/>
    </row>
    <row r="117" spans="1:19">
      <c r="A117" s="72"/>
      <c r="C117" s="15" t="str">
        <f t="shared" si="46"/>
        <v>Zulte-Waregem</v>
      </c>
      <c r="D117" s="77" t="str">
        <f t="shared" si="46"/>
        <v>Gent</v>
      </c>
      <c r="E117" s="76">
        <v>2</v>
      </c>
      <c r="F117" s="17">
        <f>$E$15</f>
        <v>2.8</v>
      </c>
      <c r="G117" s="17">
        <f>$F$15</f>
        <v>3.25</v>
      </c>
      <c r="H117" s="17">
        <f>$G$15</f>
        <v>2.4</v>
      </c>
      <c r="I117" s="16" t="str">
        <f t="shared" si="47"/>
        <v>-</v>
      </c>
      <c r="K117" s="15" t="str">
        <f t="shared" si="48"/>
        <v>Zulte-Waregem</v>
      </c>
      <c r="L117" s="77" t="str">
        <f t="shared" si="48"/>
        <v>Gent</v>
      </c>
      <c r="M117" s="76">
        <v>2</v>
      </c>
      <c r="N117" s="17">
        <f>$E$15</f>
        <v>2.8</v>
      </c>
      <c r="O117" s="17">
        <f>$F$15</f>
        <v>3.25</v>
      </c>
      <c r="P117" s="17">
        <f>$G$15</f>
        <v>2.4</v>
      </c>
      <c r="Q117" s="16" t="str">
        <f t="shared" si="49"/>
        <v>-</v>
      </c>
      <c r="R117" s="74"/>
      <c r="S117" s="72"/>
    </row>
    <row r="118" spans="1:19">
      <c r="A118" s="72"/>
      <c r="C118" s="15" t="str">
        <f t="shared" si="46"/>
        <v>Anderlecht</v>
      </c>
      <c r="D118" s="77" t="str">
        <f t="shared" si="46"/>
        <v>GBA</v>
      </c>
      <c r="E118" s="160" t="s">
        <v>35</v>
      </c>
      <c r="F118" s="17">
        <f>$E$16</f>
        <v>1.3</v>
      </c>
      <c r="G118" s="17">
        <f>$F$16</f>
        <v>4.7</v>
      </c>
      <c r="H118" s="17">
        <f>$G$16</f>
        <v>10</v>
      </c>
      <c r="I118" s="16" t="str">
        <f t="shared" si="47"/>
        <v>-</v>
      </c>
      <c r="K118" s="15" t="str">
        <f t="shared" si="48"/>
        <v>Anderlecht</v>
      </c>
      <c r="L118" s="77" t="str">
        <f t="shared" si="48"/>
        <v>GBA</v>
      </c>
      <c r="M118" s="76">
        <v>1</v>
      </c>
      <c r="N118" s="17">
        <f>$E$16</f>
        <v>1.3</v>
      </c>
      <c r="O118" s="17">
        <f>$F$16</f>
        <v>4.7</v>
      </c>
      <c r="P118" s="17">
        <f>$G$16</f>
        <v>10</v>
      </c>
      <c r="Q118" s="16">
        <f t="shared" si="49"/>
        <v>1.3</v>
      </c>
      <c r="R118" s="74"/>
      <c r="S118" s="72"/>
    </row>
    <row r="119" spans="1:19">
      <c r="A119" s="72"/>
      <c r="C119" s="15" t="str">
        <f t="shared" si="46"/>
        <v>Moeskroen</v>
      </c>
      <c r="D119" s="77" t="str">
        <f t="shared" si="46"/>
        <v>Club Brugge</v>
      </c>
      <c r="E119" s="160" t="s">
        <v>35</v>
      </c>
      <c r="F119" s="17">
        <f>$E$17</f>
        <v>5.25</v>
      </c>
      <c r="G119" s="17">
        <f>$F$17</f>
        <v>3.45</v>
      </c>
      <c r="H119" s="17">
        <f>$G$17</f>
        <v>1.66</v>
      </c>
      <c r="I119" s="16">
        <f t="shared" si="47"/>
        <v>3.45</v>
      </c>
      <c r="K119" s="15" t="str">
        <f t="shared" si="48"/>
        <v>Moeskroen</v>
      </c>
      <c r="L119" s="77" t="str">
        <f t="shared" si="48"/>
        <v>Club Brugge</v>
      </c>
      <c r="M119" s="76">
        <v>2</v>
      </c>
      <c r="N119" s="17">
        <f>$E$17</f>
        <v>5.25</v>
      </c>
      <c r="O119" s="17">
        <f>$F$17</f>
        <v>3.45</v>
      </c>
      <c r="P119" s="17">
        <f>$G$17</f>
        <v>1.66</v>
      </c>
      <c r="Q119" s="16" t="str">
        <f t="shared" si="49"/>
        <v>-</v>
      </c>
      <c r="R119" s="74"/>
      <c r="S119" s="72"/>
    </row>
    <row r="120" spans="1:19" ht="13.5" thickBot="1">
      <c r="A120" s="72"/>
      <c r="C120" s="84" t="str">
        <f t="shared" si="46"/>
        <v>Cercle Brugge</v>
      </c>
      <c r="D120" s="85" t="str">
        <f t="shared" si="46"/>
        <v>Mechelen</v>
      </c>
      <c r="E120" s="86">
        <v>1</v>
      </c>
      <c r="F120" s="87">
        <f>$E$18</f>
        <v>2.0499999999999998</v>
      </c>
      <c r="G120" s="87">
        <f>$F$18</f>
        <v>3.3</v>
      </c>
      <c r="H120" s="87">
        <f>$G$18</f>
        <v>3.4</v>
      </c>
      <c r="I120" s="88">
        <f t="shared" si="47"/>
        <v>2.0499999999999998</v>
      </c>
      <c r="K120" s="84" t="str">
        <f t="shared" si="48"/>
        <v>Cercle Brugge</v>
      </c>
      <c r="L120" s="85" t="str">
        <f t="shared" si="48"/>
        <v>Mechelen</v>
      </c>
      <c r="M120" s="86">
        <v>2</v>
      </c>
      <c r="N120" s="87">
        <f>$E$18</f>
        <v>2.0499999999999998</v>
      </c>
      <c r="O120" s="87">
        <f>$F$18</f>
        <v>3.3</v>
      </c>
      <c r="P120" s="87">
        <f>$G$18</f>
        <v>3.4</v>
      </c>
      <c r="Q120" s="88" t="str">
        <f t="shared" si="49"/>
        <v>-</v>
      </c>
      <c r="R120" s="74"/>
      <c r="S120" s="72"/>
    </row>
    <row r="121" spans="1:19" ht="13.5" thickBot="1">
      <c r="A121" s="72"/>
      <c r="I121" s="89">
        <f>SUM(I113:I120)</f>
        <v>7.1499999999999995</v>
      </c>
      <c r="Q121" s="89">
        <f>SUM(Q113:Q120)</f>
        <v>5.15</v>
      </c>
      <c r="R121" s="74"/>
      <c r="S121" s="72"/>
    </row>
    <row r="122" spans="1:19">
      <c r="A122" s="72"/>
      <c r="R122" s="74"/>
      <c r="S122" s="72"/>
    </row>
    <row r="123" spans="1:19" ht="13.5" thickBot="1">
      <c r="A123" s="72"/>
      <c r="R123" s="74"/>
      <c r="S123" s="72"/>
    </row>
    <row r="124" spans="1:19" ht="13.5" thickBot="1">
      <c r="A124" s="72"/>
      <c r="C124" s="1"/>
      <c r="D124" s="193" t="s">
        <v>28</v>
      </c>
      <c r="E124" s="194"/>
      <c r="F124" s="195"/>
      <c r="G124" s="8"/>
      <c r="H124" s="8"/>
      <c r="K124" s="1"/>
      <c r="L124" s="193" t="s">
        <v>17</v>
      </c>
      <c r="M124" s="194"/>
      <c r="N124" s="195"/>
      <c r="O124" s="8"/>
      <c r="P124" s="8"/>
      <c r="R124" s="74"/>
      <c r="S124" s="72"/>
    </row>
    <row r="125" spans="1:19" ht="13.5" thickBot="1">
      <c r="A125" s="72"/>
      <c r="C125" s="78" t="s">
        <v>0</v>
      </c>
      <c r="D125" s="79" t="s">
        <v>1</v>
      </c>
      <c r="E125" s="11"/>
      <c r="F125" s="12">
        <v>1</v>
      </c>
      <c r="G125" s="12" t="s">
        <v>18</v>
      </c>
      <c r="H125" s="12">
        <v>2</v>
      </c>
      <c r="I125" s="13" t="s">
        <v>5</v>
      </c>
      <c r="K125" s="78" t="s">
        <v>0</v>
      </c>
      <c r="L125" s="79" t="s">
        <v>1</v>
      </c>
      <c r="M125" s="11"/>
      <c r="N125" s="12">
        <v>1</v>
      </c>
      <c r="O125" s="12" t="s">
        <v>18</v>
      </c>
      <c r="P125" s="12">
        <v>2</v>
      </c>
      <c r="Q125" s="13" t="s">
        <v>5</v>
      </c>
      <c r="R125" s="74"/>
      <c r="S125" s="72"/>
    </row>
    <row r="126" spans="1:19">
      <c r="A126" s="72"/>
      <c r="C126" s="14" t="str">
        <f t="shared" ref="C126:D133" si="50">K61</f>
        <v>Kortrijk</v>
      </c>
      <c r="D126" s="80" t="str">
        <f t="shared" si="50"/>
        <v>Standard</v>
      </c>
      <c r="E126" s="81">
        <v>2</v>
      </c>
      <c r="F126" s="82">
        <f>$E$11</f>
        <v>5.25</v>
      </c>
      <c r="G126" s="82">
        <f>$F$11</f>
        <v>3.5</v>
      </c>
      <c r="H126" s="82">
        <f>$G$11</f>
        <v>1.65</v>
      </c>
      <c r="I126" s="83">
        <f t="shared" ref="I126:I133" si="51">IF($E126=$I11,IF($E126=$F$125,$F126,IF($E126=$G$125,$G126,IF($E126=$H$125,$H126,""))),"-")</f>
        <v>1.65</v>
      </c>
      <c r="K126" s="14" t="str">
        <f t="shared" ref="K126:L133" si="52">C74</f>
        <v>Kortrijk</v>
      </c>
      <c r="L126" s="80" t="str">
        <f t="shared" si="52"/>
        <v>Standard</v>
      </c>
      <c r="M126" s="81">
        <v>2</v>
      </c>
      <c r="N126" s="82">
        <f>$E$11</f>
        <v>5.25</v>
      </c>
      <c r="O126" s="82">
        <f>$F$11</f>
        <v>3.5</v>
      </c>
      <c r="P126" s="82">
        <f>$G$11</f>
        <v>1.65</v>
      </c>
      <c r="Q126" s="83">
        <f t="shared" ref="Q126:Q133" si="53">IF($M126=$I11,IF($M126=$N$125,$N126,IF($M126=$O$125,$O126,IF($M126=$P$125,$P126,""))),"-")</f>
        <v>1.65</v>
      </c>
      <c r="R126" s="74"/>
      <c r="S126" s="72"/>
    </row>
    <row r="127" spans="1:19">
      <c r="A127" s="72"/>
      <c r="C127" s="15" t="str">
        <f t="shared" si="50"/>
        <v>Genk</v>
      </c>
      <c r="D127" s="77" t="str">
        <f t="shared" si="50"/>
        <v>Roeselare</v>
      </c>
      <c r="E127" s="160" t="s">
        <v>35</v>
      </c>
      <c r="F127" s="17">
        <f>$E$12</f>
        <v>1.3</v>
      </c>
      <c r="G127" s="17">
        <f>$F$12</f>
        <v>4.7</v>
      </c>
      <c r="H127" s="17">
        <f>$G$12</f>
        <v>10</v>
      </c>
      <c r="I127" s="16">
        <f t="shared" si="51"/>
        <v>4.7</v>
      </c>
      <c r="K127" s="15" t="str">
        <f t="shared" si="52"/>
        <v>Genk</v>
      </c>
      <c r="L127" s="77" t="str">
        <f t="shared" si="52"/>
        <v>Roeselare</v>
      </c>
      <c r="M127" s="160" t="s">
        <v>35</v>
      </c>
      <c r="N127" s="17">
        <f>$E$12</f>
        <v>1.3</v>
      </c>
      <c r="O127" s="17">
        <f>$F$12</f>
        <v>4.7</v>
      </c>
      <c r="P127" s="17">
        <f>$G$12</f>
        <v>10</v>
      </c>
      <c r="Q127" s="16">
        <f t="shared" si="53"/>
        <v>4.7</v>
      </c>
      <c r="R127" s="74"/>
      <c r="S127" s="72"/>
    </row>
    <row r="128" spans="1:19">
      <c r="A128" s="72"/>
      <c r="C128" s="15" t="str">
        <f t="shared" si="50"/>
        <v>Lokeren</v>
      </c>
      <c r="D128" s="77" t="str">
        <f t="shared" si="50"/>
        <v>Charleroi</v>
      </c>
      <c r="E128" s="76">
        <v>2</v>
      </c>
      <c r="F128" s="17">
        <f>$E$13</f>
        <v>2.15</v>
      </c>
      <c r="G128" s="17">
        <f>$F$13</f>
        <v>3.3</v>
      </c>
      <c r="H128" s="17">
        <f>$G$13</f>
        <v>3.2</v>
      </c>
      <c r="I128" s="16" t="str">
        <f t="shared" si="51"/>
        <v>-</v>
      </c>
      <c r="K128" s="15" t="str">
        <f t="shared" si="52"/>
        <v>Lokeren</v>
      </c>
      <c r="L128" s="77" t="str">
        <f t="shared" si="52"/>
        <v>Charleroi</v>
      </c>
      <c r="M128" s="160" t="s">
        <v>35</v>
      </c>
      <c r="N128" s="17">
        <f>$E$13</f>
        <v>2.15</v>
      </c>
      <c r="O128" s="17">
        <f>$F$13</f>
        <v>3.3</v>
      </c>
      <c r="P128" s="17">
        <f>$G$13</f>
        <v>3.2</v>
      </c>
      <c r="Q128" s="16" t="str">
        <f t="shared" si="53"/>
        <v>-</v>
      </c>
      <c r="R128" s="74"/>
      <c r="S128" s="72"/>
    </row>
    <row r="129" spans="1:19">
      <c r="A129" s="72"/>
      <c r="C129" s="15" t="str">
        <f t="shared" si="50"/>
        <v>Westerlo</v>
      </c>
      <c r="D129" s="77" t="str">
        <f t="shared" si="50"/>
        <v>Sint-Truiden</v>
      </c>
      <c r="E129" s="76">
        <v>1</v>
      </c>
      <c r="F129" s="17">
        <f>$E$14</f>
        <v>2.2000000000000002</v>
      </c>
      <c r="G129" s="17">
        <f>$F$14</f>
        <v>3.3</v>
      </c>
      <c r="H129" s="17">
        <f>$G$14</f>
        <v>3.1</v>
      </c>
      <c r="I129" s="16">
        <f t="shared" si="51"/>
        <v>2.2000000000000002</v>
      </c>
      <c r="K129" s="15" t="str">
        <f t="shared" si="52"/>
        <v>Westerlo</v>
      </c>
      <c r="L129" s="77" t="str">
        <f t="shared" si="52"/>
        <v>Sint-Truiden</v>
      </c>
      <c r="M129" s="76">
        <v>2</v>
      </c>
      <c r="N129" s="17">
        <f>$E$14</f>
        <v>2.2000000000000002</v>
      </c>
      <c r="O129" s="17">
        <f>$F$14</f>
        <v>3.3</v>
      </c>
      <c r="P129" s="17">
        <f>$G$14</f>
        <v>3.1</v>
      </c>
      <c r="Q129" s="16" t="str">
        <f t="shared" si="53"/>
        <v>-</v>
      </c>
      <c r="R129" s="74"/>
      <c r="S129" s="72"/>
    </row>
    <row r="130" spans="1:19">
      <c r="A130" s="72"/>
      <c r="C130" s="15" t="str">
        <f t="shared" si="50"/>
        <v>Zulte-Waregem</v>
      </c>
      <c r="D130" s="77" t="str">
        <f t="shared" si="50"/>
        <v>Gent</v>
      </c>
      <c r="E130" s="160" t="s">
        <v>35</v>
      </c>
      <c r="F130" s="17">
        <f>$E$15</f>
        <v>2.8</v>
      </c>
      <c r="G130" s="17">
        <f>$F$15</f>
        <v>3.25</v>
      </c>
      <c r="H130" s="17">
        <f>$G$15</f>
        <v>2.4</v>
      </c>
      <c r="I130" s="16" t="str">
        <f t="shared" si="51"/>
        <v>-</v>
      </c>
      <c r="K130" s="15" t="str">
        <f t="shared" si="52"/>
        <v>Zulte-Waregem</v>
      </c>
      <c r="L130" s="77" t="str">
        <f t="shared" si="52"/>
        <v>Gent</v>
      </c>
      <c r="M130" s="76">
        <v>1</v>
      </c>
      <c r="N130" s="17">
        <f>$E$15</f>
        <v>2.8</v>
      </c>
      <c r="O130" s="17">
        <f>$F$15</f>
        <v>3.25</v>
      </c>
      <c r="P130" s="17">
        <f>$G$15</f>
        <v>2.4</v>
      </c>
      <c r="Q130" s="16">
        <f t="shared" si="53"/>
        <v>2.8</v>
      </c>
      <c r="R130" s="74"/>
      <c r="S130" s="72"/>
    </row>
    <row r="131" spans="1:19">
      <c r="A131" s="72"/>
      <c r="C131" s="15" t="str">
        <f t="shared" si="50"/>
        <v>Anderlecht</v>
      </c>
      <c r="D131" s="77" t="str">
        <f t="shared" si="50"/>
        <v>GBA</v>
      </c>
      <c r="E131" s="76">
        <v>1</v>
      </c>
      <c r="F131" s="17">
        <f>$E$16</f>
        <v>1.3</v>
      </c>
      <c r="G131" s="17">
        <f>$F$16</f>
        <v>4.7</v>
      </c>
      <c r="H131" s="17">
        <f>$G$16</f>
        <v>10</v>
      </c>
      <c r="I131" s="16">
        <f t="shared" si="51"/>
        <v>1.3</v>
      </c>
      <c r="K131" s="15" t="str">
        <f t="shared" si="52"/>
        <v>Anderlecht</v>
      </c>
      <c r="L131" s="77" t="str">
        <f t="shared" si="52"/>
        <v>GBA</v>
      </c>
      <c r="M131" s="76">
        <v>1</v>
      </c>
      <c r="N131" s="17">
        <f>$E$16</f>
        <v>1.3</v>
      </c>
      <c r="O131" s="17">
        <f>$F$16</f>
        <v>4.7</v>
      </c>
      <c r="P131" s="17">
        <f>$G$16</f>
        <v>10</v>
      </c>
      <c r="Q131" s="16">
        <f t="shared" si="53"/>
        <v>1.3</v>
      </c>
      <c r="R131" s="74"/>
      <c r="S131" s="72"/>
    </row>
    <row r="132" spans="1:19">
      <c r="A132" s="72"/>
      <c r="C132" s="15" t="str">
        <f t="shared" si="50"/>
        <v>Moeskroen</v>
      </c>
      <c r="D132" s="77" t="str">
        <f t="shared" si="50"/>
        <v>Club Brugge</v>
      </c>
      <c r="E132" s="76">
        <v>2</v>
      </c>
      <c r="F132" s="17">
        <f>$E$17</f>
        <v>5.25</v>
      </c>
      <c r="G132" s="17">
        <f>$F$17</f>
        <v>3.45</v>
      </c>
      <c r="H132" s="17">
        <f>$G$17</f>
        <v>1.66</v>
      </c>
      <c r="I132" s="16" t="str">
        <f t="shared" si="51"/>
        <v>-</v>
      </c>
      <c r="K132" s="15" t="str">
        <f t="shared" si="52"/>
        <v>Moeskroen</v>
      </c>
      <c r="L132" s="77" t="str">
        <f t="shared" si="52"/>
        <v>Club Brugge</v>
      </c>
      <c r="M132" s="76">
        <v>2</v>
      </c>
      <c r="N132" s="17">
        <f>$E$17</f>
        <v>5.25</v>
      </c>
      <c r="O132" s="17">
        <f>$F$17</f>
        <v>3.45</v>
      </c>
      <c r="P132" s="17">
        <f>$G$17</f>
        <v>1.66</v>
      </c>
      <c r="Q132" s="16" t="str">
        <f t="shared" si="53"/>
        <v>-</v>
      </c>
      <c r="R132" s="74"/>
      <c r="S132" s="72"/>
    </row>
    <row r="133" spans="1:19" ht="13.5" thickBot="1">
      <c r="A133" s="72"/>
      <c r="C133" s="84" t="str">
        <f t="shared" si="50"/>
        <v>Cercle Brugge</v>
      </c>
      <c r="D133" s="85" t="str">
        <f t="shared" si="50"/>
        <v>Mechelen</v>
      </c>
      <c r="E133" s="86">
        <v>1</v>
      </c>
      <c r="F133" s="87">
        <f>$E$18</f>
        <v>2.0499999999999998</v>
      </c>
      <c r="G133" s="87">
        <f>$F$18</f>
        <v>3.3</v>
      </c>
      <c r="H133" s="87">
        <f>$G$18</f>
        <v>3.4</v>
      </c>
      <c r="I133" s="88">
        <f t="shared" si="51"/>
        <v>2.0499999999999998</v>
      </c>
      <c r="K133" s="84" t="str">
        <f t="shared" si="52"/>
        <v>Cercle Brugge</v>
      </c>
      <c r="L133" s="85" t="str">
        <f t="shared" si="52"/>
        <v>Mechelen</v>
      </c>
      <c r="M133" s="86">
        <v>1</v>
      </c>
      <c r="N133" s="87">
        <f>$E$18</f>
        <v>2.0499999999999998</v>
      </c>
      <c r="O133" s="87">
        <f>$F$18</f>
        <v>3.3</v>
      </c>
      <c r="P133" s="87">
        <f>$G$18</f>
        <v>3.4</v>
      </c>
      <c r="Q133" s="88">
        <f t="shared" si="53"/>
        <v>2.0499999999999998</v>
      </c>
      <c r="R133" s="74"/>
      <c r="S133" s="72"/>
    </row>
    <row r="134" spans="1:19" ht="13.5" thickBot="1">
      <c r="A134" s="72"/>
      <c r="I134" s="89">
        <f>SUM(I126:I133)</f>
        <v>11.900000000000002</v>
      </c>
      <c r="Q134" s="89">
        <f>SUM(Q126:Q133)</f>
        <v>12.5</v>
      </c>
      <c r="R134" s="74"/>
      <c r="S134" s="72"/>
    </row>
    <row r="135" spans="1:19" ht="16.5" customHeight="1">
      <c r="A135" s="72"/>
      <c r="R135" s="74"/>
      <c r="S135" s="72"/>
    </row>
    <row r="136" spans="1:19" s="155" customFormat="1">
      <c r="A136" s="72"/>
      <c r="B136" s="72"/>
      <c r="C136" s="72"/>
      <c r="D136" s="72"/>
      <c r="E136" s="72"/>
      <c r="F136" s="72"/>
      <c r="G136" s="72"/>
      <c r="H136" s="72"/>
      <c r="I136" s="72"/>
      <c r="J136" s="72"/>
      <c r="K136" s="72"/>
      <c r="L136" s="72"/>
      <c r="M136" s="72"/>
      <c r="N136" s="72"/>
      <c r="O136" s="72"/>
      <c r="P136" s="72"/>
      <c r="Q136" s="72"/>
      <c r="R136" s="72"/>
      <c r="S136" s="72"/>
    </row>
    <row r="137" spans="1:19" s="155" customFormat="1">
      <c r="A137" s="72"/>
      <c r="B137" s="72"/>
      <c r="C137" s="72"/>
      <c r="D137" s="72"/>
      <c r="E137" s="72"/>
      <c r="F137" s="72"/>
      <c r="G137" s="72"/>
      <c r="H137" s="72"/>
      <c r="I137" s="72"/>
      <c r="J137" s="72"/>
      <c r="K137" s="72"/>
      <c r="L137" s="72"/>
      <c r="M137" s="72"/>
      <c r="N137" s="72"/>
      <c r="O137" s="72"/>
      <c r="P137" s="72"/>
      <c r="Q137" s="72"/>
      <c r="R137" s="72"/>
      <c r="S137" s="72"/>
    </row>
    <row r="138" spans="1:19" s="74" customFormat="1"/>
    <row r="139" spans="1:19" s="74" customFormat="1"/>
    <row r="140" spans="1:19" s="74" customFormat="1"/>
    <row r="141" spans="1:19" s="74" customFormat="1">
      <c r="J141" s="123"/>
    </row>
    <row r="142" spans="1:19" s="74" customFormat="1"/>
    <row r="143" spans="1:19" s="74" customFormat="1">
      <c r="J143" s="124"/>
      <c r="K143" s="124"/>
      <c r="L143" s="125"/>
    </row>
    <row r="144" spans="1:19" s="74" customFormat="1">
      <c r="J144" s="124"/>
      <c r="K144" s="124"/>
      <c r="L144" s="125"/>
    </row>
    <row r="145" spans="10:14" s="74" customFormat="1">
      <c r="J145" s="124"/>
      <c r="K145" s="124"/>
      <c r="L145" s="125"/>
    </row>
    <row r="146" spans="10:14" s="74" customFormat="1">
      <c r="J146" s="124"/>
      <c r="K146" s="124"/>
      <c r="L146" s="125"/>
    </row>
    <row r="147" spans="10:14" s="74" customFormat="1">
      <c r="J147" s="124"/>
      <c r="K147" s="124"/>
      <c r="L147" s="125"/>
      <c r="N147" s="75"/>
    </row>
    <row r="148" spans="10:14" s="74" customFormat="1">
      <c r="J148" s="124"/>
      <c r="K148" s="124"/>
      <c r="L148" s="125"/>
    </row>
    <row r="149" spans="10:14" s="74" customFormat="1">
      <c r="J149" s="124"/>
      <c r="K149" s="124"/>
      <c r="L149" s="125"/>
    </row>
    <row r="150" spans="10:14" s="74" customFormat="1">
      <c r="J150" s="124"/>
      <c r="K150" s="124"/>
      <c r="L150" s="125"/>
    </row>
    <row r="151" spans="10:14" s="74" customFormat="1">
      <c r="J151" s="124"/>
      <c r="K151" s="124"/>
      <c r="L151" s="125"/>
    </row>
    <row r="152" spans="10:14" s="74" customFormat="1">
      <c r="J152" s="124"/>
      <c r="K152" s="124"/>
      <c r="L152" s="125"/>
    </row>
    <row r="153" spans="10:14" s="74" customFormat="1">
      <c r="J153" s="124"/>
      <c r="K153" s="124"/>
      <c r="L153" s="125"/>
    </row>
    <row r="154" spans="10:14" s="74" customFormat="1">
      <c r="J154" s="124"/>
      <c r="K154" s="124"/>
      <c r="L154" s="125"/>
    </row>
    <row r="155" spans="10:14" s="74" customFormat="1"/>
    <row r="156" spans="10:14" s="74" customFormat="1"/>
    <row r="157" spans="10:14" s="74" customFormat="1"/>
    <row r="158" spans="10:14" s="74" customFormat="1"/>
    <row r="159" spans="10:14" s="74" customFormat="1"/>
    <row r="160" spans="10:14" s="74" customFormat="1"/>
    <row r="161" s="74" customFormat="1"/>
    <row r="162" s="74" customFormat="1"/>
    <row r="163" s="74" customFormat="1"/>
    <row r="164" s="74" customFormat="1"/>
    <row r="165" s="74" customFormat="1"/>
    <row r="166" s="74" customFormat="1"/>
    <row r="167" s="74" customFormat="1"/>
    <row r="168" s="74" customFormat="1"/>
    <row r="169" s="74" customFormat="1"/>
    <row r="170" s="74" customFormat="1"/>
    <row r="171" s="74" customFormat="1"/>
    <row r="172" s="74" customFormat="1"/>
    <row r="173" s="74" customFormat="1"/>
    <row r="174" s="74" customFormat="1"/>
    <row r="175" s="74" customFormat="1"/>
    <row r="176" s="74" customFormat="1"/>
    <row r="177" s="74" customFormat="1"/>
    <row r="178" s="74" customFormat="1"/>
    <row r="179" s="74" customFormat="1"/>
    <row r="180" s="74" customFormat="1"/>
    <row r="181" s="74" customFormat="1"/>
    <row r="182" s="74" customFormat="1"/>
    <row r="183" s="74" customFormat="1"/>
    <row r="184" s="74" customFormat="1"/>
    <row r="185" s="74" customFormat="1"/>
    <row r="186" s="74" customFormat="1"/>
    <row r="187" s="74" customFormat="1"/>
    <row r="188" s="74" customFormat="1"/>
    <row r="189" s="74" customFormat="1"/>
    <row r="190" s="74" customFormat="1"/>
    <row r="191" s="74" customFormat="1"/>
    <row r="192" s="74" customFormat="1"/>
    <row r="193" s="74" customFormat="1"/>
    <row r="194" s="74" customFormat="1"/>
    <row r="195" s="74" customFormat="1"/>
    <row r="196" s="74" customFormat="1"/>
    <row r="197" s="74" customFormat="1"/>
    <row r="198" s="74" customFormat="1"/>
    <row r="199" s="74" customFormat="1"/>
    <row r="200" s="74" customFormat="1"/>
    <row r="201" s="74" customFormat="1"/>
    <row r="202" s="74" customFormat="1"/>
    <row r="203" s="74" customFormat="1"/>
    <row r="204" s="74" customFormat="1"/>
    <row r="205" s="74" customFormat="1"/>
    <row r="206" s="74" customFormat="1"/>
    <row r="207" s="74" customFormat="1"/>
    <row r="208" s="74" customFormat="1"/>
    <row r="209" s="74" customFormat="1"/>
    <row r="210" s="74" customFormat="1"/>
    <row r="211" s="74" customFormat="1"/>
    <row r="212" s="74" customFormat="1"/>
    <row r="213" s="74" customFormat="1"/>
    <row r="214" s="74" customFormat="1"/>
    <row r="215" s="74" customFormat="1"/>
    <row r="216" s="74" customFormat="1"/>
    <row r="217" s="74" customFormat="1"/>
    <row r="218" s="74" customFormat="1"/>
    <row r="219" s="74" customFormat="1"/>
    <row r="220" s="74" customFormat="1"/>
    <row r="221" s="74" customFormat="1"/>
    <row r="222" s="74" customFormat="1"/>
    <row r="223" s="74" customFormat="1"/>
    <row r="224" s="74" customFormat="1"/>
    <row r="225" s="74" customFormat="1"/>
    <row r="226" s="74" customFormat="1"/>
    <row r="227" s="74" customFormat="1"/>
    <row r="228" s="74" customFormat="1"/>
    <row r="229" s="74" customFormat="1"/>
    <row r="230" s="74" customFormat="1"/>
    <row r="231" s="74" customFormat="1"/>
    <row r="232" s="74" customFormat="1"/>
    <row r="233" s="74" customFormat="1"/>
    <row r="234" s="74" customFormat="1"/>
    <row r="235" s="74" customFormat="1"/>
    <row r="236" s="74" customFormat="1"/>
    <row r="237" s="74" customFormat="1"/>
    <row r="238" s="74" customFormat="1"/>
    <row r="239" s="74" customFormat="1"/>
    <row r="240" s="74" customFormat="1"/>
    <row r="241" s="74" customFormat="1"/>
    <row r="242" s="74" customFormat="1"/>
    <row r="243" s="74" customFormat="1"/>
    <row r="244" s="74" customFormat="1"/>
    <row r="245" s="74" customFormat="1"/>
    <row r="246" s="74" customFormat="1"/>
    <row r="247" s="74" customFormat="1"/>
    <row r="248" s="74" customFormat="1"/>
    <row r="249" s="74" customFormat="1"/>
    <row r="250" s="74" customFormat="1"/>
    <row r="251" s="74" customFormat="1"/>
    <row r="252" s="74" customFormat="1"/>
    <row r="253" s="74" customFormat="1"/>
    <row r="254" s="74" customFormat="1"/>
    <row r="255" s="74" customFormat="1"/>
    <row r="256" s="74" customFormat="1"/>
    <row r="257" s="74" customFormat="1"/>
    <row r="258" s="74" customFormat="1"/>
    <row r="259" s="74" customFormat="1"/>
    <row r="260" s="74" customFormat="1"/>
    <row r="261" s="74" customFormat="1"/>
    <row r="262" s="74" customFormat="1"/>
    <row r="263" s="74" customFormat="1"/>
    <row r="264" s="74" customFormat="1"/>
    <row r="265" s="74" customFormat="1"/>
    <row r="266" s="74" customFormat="1"/>
    <row r="267" s="74" customFormat="1"/>
    <row r="268" s="74" customFormat="1"/>
    <row r="269" s="74" customFormat="1"/>
    <row r="270" s="74" customFormat="1"/>
    <row r="271" s="74" customFormat="1"/>
    <row r="272" s="74" customFormat="1"/>
    <row r="273" s="74" customFormat="1"/>
    <row r="274" s="74" customFormat="1"/>
    <row r="275" s="74" customFormat="1"/>
    <row r="276" s="74" customFormat="1"/>
    <row r="277" s="74" customFormat="1"/>
    <row r="278" s="74" customFormat="1"/>
    <row r="279" s="74" customFormat="1"/>
    <row r="280" s="74" customFormat="1"/>
    <row r="281" s="74" customFormat="1"/>
    <row r="282" s="74" customFormat="1"/>
    <row r="283" s="74" customFormat="1"/>
    <row r="284" s="74" customFormat="1"/>
    <row r="285" s="74" customFormat="1"/>
    <row r="286" s="74" customFormat="1"/>
    <row r="287" s="74" customFormat="1"/>
    <row r="288" s="74" customFormat="1"/>
    <row r="289" s="74" customFormat="1"/>
    <row r="290" s="74" customFormat="1"/>
    <row r="291" s="74" customFormat="1"/>
    <row r="292" s="74" customFormat="1"/>
    <row r="293" s="74" customFormat="1"/>
    <row r="294" s="74" customFormat="1"/>
    <row r="295" s="74" customFormat="1"/>
    <row r="296" s="74" customFormat="1"/>
    <row r="297" s="74" customFormat="1"/>
    <row r="298" s="74" customFormat="1"/>
    <row r="299" s="74" customFormat="1"/>
    <row r="300" s="74" customFormat="1"/>
    <row r="301" s="74" customFormat="1"/>
    <row r="302" s="74" customFormat="1"/>
    <row r="303" s="74" customFormat="1"/>
    <row r="304" s="74" customFormat="1"/>
    <row r="305" s="74" customFormat="1"/>
    <row r="306" s="74" customFormat="1"/>
    <row r="307" s="74" customFormat="1"/>
    <row r="308" s="74" customFormat="1"/>
    <row r="309" s="74" customFormat="1"/>
    <row r="310" s="74" customFormat="1"/>
    <row r="311" s="74" customFormat="1"/>
    <row r="312" s="74" customFormat="1"/>
    <row r="313" s="74" customFormat="1"/>
    <row r="314" s="74" customFormat="1"/>
    <row r="315" s="74" customFormat="1"/>
    <row r="316" s="74" customFormat="1"/>
    <row r="317" s="74" customFormat="1"/>
    <row r="318" s="74" customFormat="1"/>
    <row r="319" s="74" customFormat="1"/>
    <row r="320" s="74" customFormat="1"/>
    <row r="321" s="74" customFormat="1"/>
    <row r="322" s="74" customFormat="1"/>
    <row r="323" s="74" customFormat="1"/>
    <row r="324" s="74" customFormat="1"/>
    <row r="325" s="74" customFormat="1"/>
    <row r="326" s="74" customFormat="1"/>
    <row r="327" s="74" customFormat="1"/>
    <row r="328" s="74" customFormat="1"/>
    <row r="329" s="74" customFormat="1"/>
    <row r="330" s="74" customFormat="1"/>
    <row r="331" s="74" customFormat="1"/>
    <row r="332" s="74" customFormat="1"/>
    <row r="333" s="74" customFormat="1"/>
    <row r="334" s="74" customFormat="1"/>
    <row r="335" s="74" customFormat="1"/>
    <row r="336" s="74" customFormat="1"/>
    <row r="337" s="74" customFormat="1"/>
    <row r="338" s="74" customFormat="1"/>
    <row r="339" s="74" customFormat="1"/>
    <row r="340" s="74" customFormat="1"/>
    <row r="341" s="74" customFormat="1"/>
    <row r="342" s="74" customFormat="1"/>
    <row r="343" s="74" customFormat="1"/>
    <row r="344" s="74" customFormat="1"/>
    <row r="345" s="74" customFormat="1"/>
    <row r="346" s="74" customFormat="1"/>
    <row r="347" s="74" customFormat="1"/>
    <row r="348" s="74" customFormat="1"/>
    <row r="349" s="74" customFormat="1"/>
    <row r="350" s="74" customFormat="1"/>
    <row r="351" s="74" customFormat="1"/>
    <row r="352" s="74" customFormat="1"/>
    <row r="353" s="74" customFormat="1"/>
    <row r="354" s="74" customFormat="1"/>
    <row r="355" s="74" customFormat="1"/>
    <row r="356" s="74" customFormat="1"/>
    <row r="357" s="74" customFormat="1"/>
    <row r="358" s="74" customFormat="1"/>
    <row r="359" s="74" customFormat="1"/>
    <row r="360" s="74" customFormat="1"/>
    <row r="361" s="74" customFormat="1"/>
    <row r="362" s="74" customFormat="1"/>
    <row r="363" s="74" customFormat="1"/>
    <row r="364" s="74" customFormat="1"/>
    <row r="365" s="74" customFormat="1"/>
    <row r="366" s="74" customFormat="1"/>
    <row r="367" s="74" customFormat="1"/>
    <row r="368" s="74" customFormat="1"/>
    <row r="369" s="74" customFormat="1"/>
    <row r="370" s="74" customFormat="1"/>
    <row r="371" s="74" customFormat="1"/>
    <row r="372" s="74" customFormat="1"/>
    <row r="373" s="74" customFormat="1"/>
    <row r="374" s="74" customFormat="1"/>
    <row r="375" s="74" customFormat="1"/>
    <row r="376" s="74" customFormat="1"/>
    <row r="377" s="74" customFormat="1"/>
    <row r="378" s="74" customFormat="1"/>
    <row r="379" s="74" customFormat="1"/>
    <row r="380" s="74" customFormat="1"/>
    <row r="381" s="74" customFormat="1"/>
    <row r="382" s="74" customFormat="1"/>
    <row r="383" s="74" customFormat="1"/>
    <row r="384" s="74" customFormat="1"/>
    <row r="385" s="74" customFormat="1"/>
    <row r="386" s="74" customFormat="1"/>
    <row r="387" s="74" customFormat="1"/>
    <row r="388" s="74" customFormat="1"/>
    <row r="389" s="74" customFormat="1"/>
    <row r="390" s="74" customFormat="1"/>
    <row r="391" s="74" customFormat="1"/>
    <row r="392" s="74" customFormat="1"/>
    <row r="393" s="74" customFormat="1"/>
    <row r="394" s="74" customFormat="1"/>
    <row r="395" s="74" customFormat="1"/>
    <row r="396" s="74" customFormat="1"/>
    <row r="397" s="74" customFormat="1"/>
    <row r="398" s="74" customFormat="1"/>
    <row r="399" s="74" customFormat="1"/>
    <row r="400" s="74" customFormat="1"/>
    <row r="401" s="74" customFormat="1"/>
    <row r="402" s="74" customFormat="1"/>
    <row r="403" s="74" customFormat="1"/>
    <row r="404" s="74" customFormat="1"/>
    <row r="405" s="74" customFormat="1"/>
    <row r="406" s="74" customFormat="1"/>
    <row r="407" s="74" customFormat="1"/>
    <row r="408" s="74" customFormat="1"/>
    <row r="409" s="74" customFormat="1"/>
    <row r="410" s="74" customFormat="1"/>
    <row r="411" s="74" customFormat="1"/>
    <row r="412" s="74" customFormat="1"/>
    <row r="413" s="74" customFormat="1"/>
    <row r="414" s="74" customFormat="1"/>
    <row r="415" s="74" customFormat="1"/>
    <row r="416" s="74" customFormat="1"/>
    <row r="417" s="74" customFormat="1"/>
    <row r="418" s="74" customFormat="1"/>
    <row r="419" s="74" customFormat="1"/>
    <row r="420" s="74" customFormat="1"/>
    <row r="421" s="74" customFormat="1"/>
    <row r="422" s="74" customFormat="1"/>
    <row r="423" s="74" customFormat="1"/>
    <row r="424" s="74" customFormat="1"/>
    <row r="425" s="74" customFormat="1"/>
    <row r="426" s="74" customFormat="1"/>
    <row r="427" s="74" customFormat="1"/>
    <row r="428" s="74" customFormat="1"/>
    <row r="429" s="74" customFormat="1"/>
    <row r="430" s="74" customFormat="1"/>
    <row r="431" s="74" customFormat="1"/>
    <row r="432" s="74" customFormat="1"/>
    <row r="433" s="74" customFormat="1"/>
    <row r="434" s="74" customFormat="1"/>
    <row r="435" s="74" customFormat="1"/>
    <row r="436" s="74" customFormat="1"/>
    <row r="437" s="74" customFormat="1"/>
    <row r="438" s="74" customFormat="1"/>
    <row r="439" s="74" customFormat="1"/>
    <row r="440" s="74" customFormat="1"/>
    <row r="441" s="74" customFormat="1"/>
    <row r="442" s="74" customFormat="1"/>
    <row r="443" s="74" customFormat="1"/>
    <row r="444" s="74" customFormat="1"/>
    <row r="445" s="74" customFormat="1"/>
    <row r="446" s="74" customFormat="1"/>
    <row r="447" s="74" customFormat="1"/>
    <row r="448" s="74" customFormat="1"/>
    <row r="449" s="74" customFormat="1"/>
    <row r="450" s="74" customFormat="1"/>
    <row r="451" s="74" customFormat="1"/>
    <row r="452" s="74" customFormat="1"/>
    <row r="453" s="74" customFormat="1"/>
    <row r="454" s="74" customFormat="1"/>
    <row r="455" s="74" customFormat="1"/>
    <row r="456" s="74" customFormat="1"/>
    <row r="457" s="74" customFormat="1"/>
    <row r="458" s="74" customFormat="1"/>
    <row r="459" s="74" customFormat="1"/>
    <row r="460" s="74" customFormat="1"/>
    <row r="461" s="74" customFormat="1"/>
    <row r="462" s="74" customFormat="1"/>
    <row r="463" s="74" customFormat="1"/>
    <row r="464" s="74" customFormat="1"/>
    <row r="465" s="74" customFormat="1"/>
    <row r="466" s="74" customFormat="1"/>
    <row r="467" s="74" customFormat="1"/>
    <row r="468" s="74" customFormat="1"/>
    <row r="469" s="74" customFormat="1"/>
    <row r="470" s="74" customFormat="1"/>
    <row r="471" s="74" customFormat="1"/>
    <row r="472" s="74" customFormat="1"/>
    <row r="473" s="74" customFormat="1"/>
    <row r="474" s="74" customFormat="1"/>
    <row r="475" s="74" customFormat="1"/>
    <row r="476" s="74" customFormat="1"/>
    <row r="477" s="74" customFormat="1"/>
    <row r="478" s="74" customFormat="1"/>
    <row r="479" s="74" customFormat="1"/>
    <row r="480" s="74" customFormat="1"/>
    <row r="481" s="74" customFormat="1"/>
    <row r="482" s="74" customFormat="1"/>
    <row r="483" s="74" customFormat="1"/>
    <row r="484" s="74" customFormat="1"/>
    <row r="485" s="74" customFormat="1"/>
    <row r="486" s="74" customFormat="1"/>
    <row r="487" s="74" customFormat="1"/>
    <row r="488" s="74" customFormat="1"/>
    <row r="489" s="74" customFormat="1"/>
    <row r="490" s="74" customFormat="1"/>
    <row r="491" s="74" customFormat="1"/>
    <row r="492" s="74" customFormat="1"/>
    <row r="493" s="74" customFormat="1"/>
    <row r="494" s="74" customFormat="1"/>
    <row r="495" s="74" customFormat="1"/>
    <row r="496" s="74" customFormat="1"/>
    <row r="497" s="74" customFormat="1"/>
    <row r="498" s="74" customFormat="1"/>
    <row r="499" s="74" customFormat="1"/>
    <row r="500" s="74" customFormat="1"/>
    <row r="501" s="74" customFormat="1"/>
    <row r="502" s="74" customFormat="1"/>
    <row r="503" s="74" customFormat="1"/>
    <row r="504" s="74" customFormat="1"/>
    <row r="505" s="74" customFormat="1"/>
    <row r="506" s="74" customFormat="1"/>
    <row r="507" s="74" customFormat="1"/>
    <row r="508" s="74" customFormat="1"/>
    <row r="509" s="74" customFormat="1"/>
    <row r="510" s="74" customFormat="1"/>
    <row r="511" s="74" customFormat="1"/>
    <row r="512" s="74" customFormat="1"/>
    <row r="513" s="74" customFormat="1"/>
    <row r="514" s="74" customFormat="1"/>
    <row r="515" s="74" customFormat="1"/>
    <row r="516" s="74" customFormat="1"/>
    <row r="517" s="74" customFormat="1"/>
    <row r="518" s="74" customFormat="1"/>
    <row r="519" s="74" customFormat="1"/>
    <row r="520" s="74" customFormat="1"/>
    <row r="521" s="74" customFormat="1"/>
    <row r="522" s="74" customFormat="1"/>
    <row r="523" s="74" customFormat="1"/>
    <row r="524" s="74" customFormat="1"/>
    <row r="525" s="74" customFormat="1"/>
    <row r="526" s="74" customFormat="1"/>
    <row r="527" s="74" customFormat="1"/>
    <row r="528" s="74" customFormat="1"/>
    <row r="529" s="74" customFormat="1"/>
    <row r="530" s="74" customFormat="1"/>
    <row r="531" s="74" customFormat="1"/>
    <row r="532" s="74" customFormat="1"/>
    <row r="533" s="74" customFormat="1"/>
    <row r="534" s="74" customFormat="1"/>
    <row r="535" s="74" customFormat="1"/>
    <row r="536" s="74" customFormat="1"/>
    <row r="537" s="74" customFormat="1"/>
    <row r="538" s="74" customFormat="1"/>
    <row r="539" s="74" customFormat="1"/>
    <row r="540" s="74" customFormat="1"/>
    <row r="541" s="74" customFormat="1"/>
    <row r="542" s="74" customFormat="1"/>
    <row r="543" s="74" customFormat="1"/>
    <row r="544" s="74" customFormat="1"/>
    <row r="545" s="74" customFormat="1"/>
    <row r="546" s="74" customFormat="1"/>
    <row r="547" s="74" customFormat="1"/>
    <row r="548" s="74" customFormat="1"/>
    <row r="549" s="74" customFormat="1"/>
    <row r="550" s="74" customFormat="1"/>
    <row r="551" s="74" customFormat="1"/>
    <row r="552" s="74" customFormat="1"/>
    <row r="553" s="74" customFormat="1"/>
    <row r="554" s="74" customFormat="1"/>
    <row r="555" s="74" customFormat="1"/>
    <row r="556" s="74" customFormat="1"/>
    <row r="557" s="74" customFormat="1"/>
    <row r="558" s="74" customFormat="1"/>
    <row r="559" s="74" customFormat="1"/>
    <row r="560" s="74" customFormat="1"/>
    <row r="561" s="74" customFormat="1"/>
    <row r="562" s="74" customFormat="1"/>
    <row r="563" s="74" customFormat="1"/>
    <row r="564" s="74" customFormat="1"/>
    <row r="565" s="74" customFormat="1"/>
    <row r="566" s="74" customFormat="1"/>
    <row r="567" s="74" customFormat="1"/>
    <row r="568" s="74" customFormat="1"/>
    <row r="569" s="74" customFormat="1"/>
    <row r="570" s="74" customFormat="1"/>
    <row r="571" s="74" customFormat="1"/>
    <row r="572" s="74" customFormat="1"/>
    <row r="573" s="74" customFormat="1"/>
    <row r="574" s="74" customFormat="1"/>
    <row r="575" s="74" customFormat="1"/>
    <row r="576" s="74" customFormat="1"/>
    <row r="577" s="74" customFormat="1"/>
    <row r="578" s="74" customFormat="1"/>
    <row r="579" s="74" customFormat="1"/>
    <row r="580" s="74" customFormat="1"/>
    <row r="581" s="74" customFormat="1"/>
    <row r="582" s="74" customFormat="1"/>
    <row r="583" s="74" customFormat="1"/>
    <row r="584" s="74" customFormat="1"/>
    <row r="585" s="74" customFormat="1"/>
    <row r="586" s="74" customFormat="1"/>
    <row r="587" s="74" customFormat="1"/>
    <row r="588" s="74" customFormat="1"/>
    <row r="589" s="74" customFormat="1"/>
    <row r="590" s="74" customFormat="1"/>
    <row r="591" s="74" customFormat="1"/>
    <row r="592" s="74" customFormat="1"/>
    <row r="593" s="74" customFormat="1"/>
    <row r="594" s="74" customFormat="1"/>
    <row r="595" s="74" customFormat="1"/>
    <row r="596" s="74" customFormat="1"/>
    <row r="597" s="74" customFormat="1"/>
    <row r="598" s="74" customFormat="1"/>
    <row r="599" s="74" customFormat="1"/>
    <row r="600" s="74" customFormat="1"/>
    <row r="601" s="74" customFormat="1"/>
    <row r="602" s="74" customFormat="1"/>
    <row r="603" s="74" customFormat="1"/>
    <row r="604" s="74" customFormat="1"/>
    <row r="605" s="74" customFormat="1"/>
    <row r="606" s="74" customFormat="1"/>
    <row r="607" s="74" customFormat="1"/>
    <row r="608" s="74" customFormat="1"/>
    <row r="609" s="74" customFormat="1"/>
    <row r="610" s="74" customFormat="1"/>
    <row r="611" s="74" customFormat="1"/>
    <row r="612" s="74" customFormat="1"/>
    <row r="613" s="74" customFormat="1"/>
    <row r="614" s="74" customFormat="1"/>
    <row r="615" s="74" customFormat="1"/>
    <row r="616" s="74" customFormat="1"/>
    <row r="617" s="74" customFormat="1"/>
    <row r="618" s="74" customFormat="1"/>
    <row r="619" s="74" customFormat="1"/>
    <row r="620" s="74" customFormat="1"/>
    <row r="621" s="74" customFormat="1"/>
    <row r="622" s="74" customFormat="1"/>
    <row r="623" s="74" customFormat="1"/>
    <row r="624" s="74" customFormat="1"/>
    <row r="625" s="74" customFormat="1"/>
    <row r="626" s="74" customFormat="1"/>
    <row r="627" s="74" customFormat="1"/>
    <row r="628" s="74" customFormat="1"/>
    <row r="629" s="74" customFormat="1"/>
    <row r="630" s="74" customFormat="1"/>
    <row r="631" s="74" customFormat="1"/>
    <row r="632" s="74" customFormat="1"/>
    <row r="633" s="74" customFormat="1"/>
    <row r="634" s="74" customFormat="1"/>
    <row r="635" s="74" customFormat="1"/>
    <row r="636" s="74" customFormat="1"/>
    <row r="637" s="74" customFormat="1"/>
    <row r="638" s="74" customFormat="1"/>
    <row r="639" s="74" customFormat="1"/>
    <row r="640" s="74" customFormat="1"/>
    <row r="641" s="74" customFormat="1"/>
    <row r="642" s="74" customFormat="1"/>
    <row r="643" s="74" customFormat="1"/>
    <row r="644" s="74" customFormat="1"/>
    <row r="645" s="74" customFormat="1"/>
    <row r="646" s="74" customFormat="1"/>
    <row r="647" s="74" customFormat="1"/>
    <row r="648" s="74" customFormat="1"/>
    <row r="649" s="74" customFormat="1"/>
    <row r="650" s="74" customFormat="1"/>
    <row r="651" s="74" customFormat="1"/>
    <row r="652" s="74" customFormat="1"/>
    <row r="653" s="74" customFormat="1"/>
    <row r="654" s="74" customFormat="1"/>
    <row r="655" s="74" customFormat="1"/>
    <row r="656" s="74" customFormat="1"/>
    <row r="657" s="74" customFormat="1"/>
    <row r="658" s="74" customFormat="1"/>
    <row r="659" s="74" customFormat="1"/>
    <row r="660" s="74" customFormat="1"/>
    <row r="661" s="74" customFormat="1"/>
    <row r="662" s="74" customFormat="1"/>
    <row r="663" s="74" customFormat="1"/>
    <row r="664" s="74" customFormat="1"/>
    <row r="665" s="74" customFormat="1"/>
    <row r="666" s="74" customFormat="1"/>
    <row r="667" s="74" customFormat="1"/>
    <row r="668" s="74" customFormat="1"/>
    <row r="669" s="74" customFormat="1"/>
    <row r="670" s="74" customFormat="1"/>
    <row r="671" s="74" customFormat="1"/>
    <row r="672" s="74" customFormat="1"/>
    <row r="673" s="74" customFormat="1"/>
    <row r="674" s="74" customFormat="1"/>
    <row r="675" s="74" customFormat="1"/>
    <row r="676" s="74" customFormat="1"/>
    <row r="677" s="74" customFormat="1"/>
    <row r="678" s="74" customFormat="1"/>
    <row r="679" s="74" customFormat="1"/>
    <row r="680" s="74" customFormat="1"/>
    <row r="681" s="74" customFormat="1"/>
    <row r="682" s="74" customFormat="1"/>
    <row r="683" s="74" customFormat="1"/>
    <row r="684" s="74" customFormat="1"/>
    <row r="685" s="74" customFormat="1"/>
    <row r="686" s="74" customFormat="1"/>
    <row r="687" s="74" customFormat="1"/>
    <row r="688" s="74" customFormat="1"/>
    <row r="689" s="74" customFormat="1"/>
    <row r="690" s="74" customFormat="1"/>
    <row r="691" s="74" customFormat="1"/>
    <row r="692" s="74" customFormat="1"/>
    <row r="693" s="74" customFormat="1"/>
    <row r="694" s="74" customFormat="1"/>
    <row r="695" s="74" customFormat="1"/>
    <row r="696" s="74" customFormat="1"/>
    <row r="697" s="74" customFormat="1"/>
    <row r="698" s="74" customFormat="1"/>
    <row r="699" s="74" customFormat="1"/>
    <row r="700" s="74" customFormat="1"/>
    <row r="701" s="74" customFormat="1"/>
    <row r="702" s="74" customFormat="1"/>
    <row r="703" s="74" customFormat="1"/>
    <row r="704" s="74" customFormat="1"/>
    <row r="705" s="74" customFormat="1"/>
    <row r="706" s="74" customFormat="1"/>
    <row r="707" s="74" customFormat="1"/>
    <row r="708" s="74" customFormat="1"/>
    <row r="709" s="74" customFormat="1"/>
    <row r="710" s="74" customFormat="1"/>
    <row r="711" s="74" customFormat="1"/>
    <row r="712" s="74" customFormat="1"/>
    <row r="713" s="74" customFormat="1"/>
    <row r="714" s="74" customFormat="1"/>
    <row r="715" s="74" customFormat="1"/>
    <row r="716" s="74" customFormat="1"/>
    <row r="717" s="74" customFormat="1"/>
    <row r="718" s="74" customFormat="1"/>
    <row r="719" s="74" customFormat="1"/>
    <row r="720" s="74" customFormat="1"/>
    <row r="721" s="74" customFormat="1"/>
    <row r="722" s="74" customFormat="1"/>
    <row r="723" s="74" customFormat="1"/>
    <row r="724" s="74" customFormat="1"/>
    <row r="725" s="74" customFormat="1"/>
    <row r="726" s="74" customFormat="1"/>
    <row r="727" s="74" customFormat="1"/>
    <row r="728" s="74" customFormat="1"/>
    <row r="729" s="74" customFormat="1"/>
    <row r="730" s="74" customFormat="1"/>
    <row r="731" s="74" customFormat="1"/>
    <row r="732" s="74" customFormat="1"/>
    <row r="733" s="74" customFormat="1"/>
    <row r="734" s="74" customFormat="1"/>
    <row r="735" s="74" customFormat="1"/>
    <row r="736" s="74" customFormat="1"/>
    <row r="737" s="74" customFormat="1"/>
    <row r="738" s="74" customFormat="1"/>
    <row r="739" s="74" customFormat="1"/>
    <row r="740" s="74" customFormat="1"/>
    <row r="741" s="74" customFormat="1"/>
    <row r="742" s="74" customFormat="1"/>
    <row r="743" s="74" customFormat="1"/>
    <row r="744" s="74" customFormat="1"/>
    <row r="745" s="74" customFormat="1"/>
    <row r="746" s="74" customFormat="1"/>
    <row r="747" s="74" customFormat="1"/>
    <row r="748" s="74" customFormat="1"/>
    <row r="749" s="74" customFormat="1"/>
    <row r="750" s="74" customFormat="1"/>
    <row r="751" s="74" customFormat="1"/>
    <row r="752" s="74" customFormat="1"/>
    <row r="753" s="74" customFormat="1"/>
    <row r="754" s="74" customFormat="1"/>
    <row r="755" s="74" customFormat="1"/>
    <row r="756" s="74" customFormat="1"/>
    <row r="757" s="74" customFormat="1"/>
    <row r="758" s="74" customFormat="1"/>
    <row r="759" s="74" customFormat="1"/>
    <row r="760" s="74" customFormat="1"/>
    <row r="761" s="74" customFormat="1"/>
    <row r="762" s="74" customFormat="1"/>
    <row r="763" s="74" customFormat="1"/>
    <row r="764" s="74" customFormat="1"/>
    <row r="765" s="74" customFormat="1"/>
    <row r="766" s="74" customFormat="1"/>
    <row r="767" s="74" customFormat="1"/>
    <row r="768" s="74" customFormat="1"/>
    <row r="769" s="74" customFormat="1"/>
    <row r="770" s="74" customFormat="1"/>
    <row r="771" s="74" customFormat="1"/>
    <row r="772" s="74" customFormat="1"/>
    <row r="773" s="74" customFormat="1"/>
    <row r="774" s="74" customFormat="1"/>
    <row r="775" s="74" customFormat="1"/>
    <row r="776" s="74" customFormat="1"/>
    <row r="777" s="74" customFormat="1"/>
    <row r="778" s="74" customFormat="1"/>
    <row r="779" s="74" customFormat="1"/>
    <row r="780" s="74" customFormat="1"/>
    <row r="781" s="74" customFormat="1"/>
    <row r="782" s="74" customFormat="1"/>
    <row r="783" s="74" customFormat="1"/>
    <row r="784" s="74" customFormat="1"/>
    <row r="785" s="74" customFormat="1"/>
    <row r="786" s="74" customFormat="1"/>
    <row r="787" s="74" customFormat="1"/>
    <row r="788" s="74" customFormat="1"/>
    <row r="789" s="74" customFormat="1"/>
    <row r="790" s="74" customFormat="1"/>
    <row r="791" s="74" customFormat="1"/>
    <row r="792" s="74" customFormat="1"/>
    <row r="793" s="74" customFormat="1"/>
    <row r="794" s="74" customFormat="1"/>
    <row r="795" s="74" customFormat="1"/>
    <row r="796" s="74" customFormat="1"/>
    <row r="797" s="74" customFormat="1"/>
    <row r="798" s="74" customFormat="1"/>
    <row r="799" s="74" customFormat="1"/>
    <row r="800" s="74" customFormat="1"/>
    <row r="801" s="74" customFormat="1"/>
    <row r="802" s="74" customFormat="1"/>
    <row r="803" s="74" customFormat="1"/>
    <row r="804" s="74" customFormat="1"/>
    <row r="805" s="74" customFormat="1"/>
    <row r="806" s="74" customFormat="1"/>
    <row r="807" s="74" customFormat="1"/>
    <row r="808" s="74" customFormat="1"/>
    <row r="809" s="74" customFormat="1"/>
    <row r="810" s="74" customFormat="1"/>
    <row r="811" s="74" customFormat="1"/>
    <row r="812" s="74" customFormat="1"/>
    <row r="813" s="74" customFormat="1"/>
    <row r="814" s="74" customFormat="1"/>
    <row r="815" s="74" customFormat="1"/>
    <row r="816" s="74" customFormat="1"/>
    <row r="817" s="74" customFormat="1"/>
    <row r="818" s="74" customFormat="1"/>
    <row r="819" s="74" customFormat="1"/>
    <row r="820" s="74" customFormat="1"/>
    <row r="821" s="74" customFormat="1"/>
    <row r="822" s="74" customFormat="1"/>
    <row r="823" s="74" customFormat="1"/>
    <row r="824" s="74" customFormat="1"/>
    <row r="825" s="74" customFormat="1"/>
    <row r="826" s="74" customFormat="1"/>
    <row r="827" s="74" customFormat="1"/>
    <row r="828" s="74" customFormat="1"/>
    <row r="829" s="74" customFormat="1"/>
    <row r="830" s="74" customFormat="1"/>
    <row r="831" s="74" customFormat="1"/>
    <row r="832" s="74" customFormat="1"/>
    <row r="833" s="74" customFormat="1"/>
    <row r="834" s="74" customFormat="1"/>
    <row r="835" s="74" customFormat="1"/>
    <row r="836" s="74" customFormat="1"/>
    <row r="837" s="74" customFormat="1"/>
    <row r="838" s="74" customFormat="1"/>
    <row r="839" s="74" customFormat="1"/>
    <row r="840" s="74" customFormat="1"/>
    <row r="841" s="74" customFormat="1"/>
    <row r="842" s="74" customFormat="1"/>
    <row r="843" s="74" customFormat="1"/>
    <row r="844" s="74" customFormat="1"/>
    <row r="845" s="74" customFormat="1"/>
    <row r="846" s="74" customFormat="1"/>
    <row r="847" s="74" customFormat="1"/>
    <row r="848" s="74" customFormat="1"/>
    <row r="849" s="74" customFormat="1"/>
    <row r="850" s="74" customFormat="1"/>
    <row r="851" s="74" customFormat="1"/>
    <row r="852" s="74" customFormat="1"/>
    <row r="853" s="74" customFormat="1"/>
    <row r="854" s="74" customFormat="1"/>
    <row r="855" s="74" customFormat="1"/>
    <row r="856" s="74" customFormat="1"/>
    <row r="857" s="74" customFormat="1"/>
    <row r="858" s="74" customFormat="1"/>
    <row r="859" s="74" customFormat="1"/>
    <row r="860" s="74" customFormat="1"/>
    <row r="861" s="74" customFormat="1"/>
    <row r="862" s="74" customFormat="1"/>
    <row r="863" s="74" customFormat="1"/>
    <row r="864" s="74" customFormat="1"/>
    <row r="865" s="74" customFormat="1"/>
    <row r="866" s="74" customFormat="1"/>
    <row r="867" s="74" customFormat="1"/>
    <row r="868" s="74" customFormat="1"/>
    <row r="869" s="74" customFormat="1"/>
    <row r="870" s="74" customFormat="1"/>
    <row r="871" s="74" customFormat="1"/>
    <row r="872" s="74" customFormat="1"/>
    <row r="873" s="74" customFormat="1"/>
    <row r="874" s="74" customFormat="1"/>
    <row r="875" s="74" customFormat="1"/>
    <row r="876" s="74" customFormat="1"/>
    <row r="877" s="74" customFormat="1"/>
    <row r="878" s="74" customFormat="1"/>
    <row r="879" s="74" customFormat="1"/>
    <row r="880" s="74" customFormat="1"/>
    <row r="881" s="74" customFormat="1"/>
    <row r="882" s="74" customFormat="1"/>
    <row r="883" s="74" customFormat="1"/>
    <row r="884" s="74" customFormat="1"/>
    <row r="885" s="74" customFormat="1"/>
    <row r="886" s="74" customFormat="1"/>
    <row r="887" s="74" customFormat="1"/>
    <row r="888" s="74" customFormat="1"/>
    <row r="889" s="74" customFormat="1"/>
    <row r="890" s="74" customFormat="1"/>
    <row r="891" s="74" customFormat="1"/>
    <row r="892" s="74" customFormat="1"/>
    <row r="893" s="74" customFormat="1"/>
    <row r="894" s="74" customFormat="1"/>
    <row r="895" s="74" customFormat="1"/>
    <row r="896" s="74" customFormat="1"/>
    <row r="897" s="74" customFormat="1"/>
    <row r="898" s="74" customFormat="1"/>
    <row r="899" s="74" customFormat="1"/>
    <row r="900" s="74" customFormat="1"/>
    <row r="901" s="74" customFormat="1"/>
    <row r="902" s="74" customFormat="1"/>
    <row r="903" s="74" customFormat="1"/>
    <row r="904" s="74" customFormat="1"/>
    <row r="905" s="74" customFormat="1"/>
    <row r="906" s="74" customFormat="1"/>
    <row r="907" s="74" customFormat="1"/>
    <row r="908" s="74" customFormat="1"/>
    <row r="909" s="74" customFormat="1"/>
    <row r="910" s="74" customFormat="1"/>
    <row r="911" s="74" customFormat="1"/>
    <row r="912" s="74" customFormat="1"/>
    <row r="913" s="74" customFormat="1"/>
    <row r="914" s="74" customFormat="1"/>
    <row r="915" s="74" customFormat="1"/>
    <row r="916" s="74" customFormat="1"/>
    <row r="917" s="74" customFormat="1"/>
    <row r="918" s="74" customFormat="1"/>
    <row r="919" s="74" customFormat="1"/>
    <row r="920" s="74" customFormat="1"/>
    <row r="921" s="74" customFormat="1"/>
    <row r="922" s="74" customFormat="1"/>
    <row r="923" s="74" customFormat="1"/>
    <row r="924" s="74" customFormat="1"/>
    <row r="925" s="74" customFormat="1"/>
    <row r="926" s="74" customFormat="1"/>
    <row r="927" s="74" customFormat="1"/>
    <row r="928" s="74" customFormat="1"/>
    <row r="929" s="74" customFormat="1"/>
    <row r="930" s="74" customFormat="1"/>
    <row r="931" s="74" customFormat="1"/>
    <row r="932" s="74" customFormat="1"/>
    <row r="933" s="74" customFormat="1"/>
    <row r="934" s="74" customFormat="1"/>
    <row r="935" s="74" customFormat="1"/>
    <row r="936" s="74" customFormat="1"/>
    <row r="937" s="74" customFormat="1"/>
    <row r="938" s="74" customFormat="1"/>
    <row r="939" s="74" customFormat="1"/>
    <row r="940" s="74" customFormat="1"/>
    <row r="941" s="74" customFormat="1"/>
    <row r="942" s="74" customFormat="1"/>
    <row r="943" s="74" customFormat="1"/>
    <row r="944" s="74" customFormat="1"/>
    <row r="945" s="74" customFormat="1"/>
    <row r="946" s="74" customFormat="1"/>
    <row r="947" s="74" customFormat="1"/>
    <row r="948" s="74" customFormat="1"/>
    <row r="949" s="74" customFormat="1"/>
    <row r="950" s="74" customFormat="1"/>
    <row r="951" s="74" customFormat="1"/>
    <row r="952" s="74" customFormat="1"/>
    <row r="953" s="74" customFormat="1"/>
    <row r="954" s="74" customFormat="1"/>
    <row r="955" s="74" customFormat="1"/>
    <row r="956" s="74" customFormat="1"/>
    <row r="957" s="74" customFormat="1"/>
    <row r="958" s="74" customFormat="1"/>
    <row r="959" s="74" customFormat="1"/>
    <row r="960" s="74" customFormat="1"/>
    <row r="961" s="74" customFormat="1"/>
    <row r="962" s="74" customFormat="1"/>
    <row r="963" s="74" customFormat="1"/>
    <row r="964" s="74" customFormat="1"/>
    <row r="965" s="74" customFormat="1"/>
    <row r="966" s="74" customFormat="1"/>
    <row r="967" s="74" customFormat="1"/>
    <row r="968" s="74" customFormat="1"/>
    <row r="969" s="74" customFormat="1"/>
    <row r="970" s="74" customFormat="1"/>
    <row r="971" s="74" customFormat="1"/>
    <row r="972" s="74" customFormat="1"/>
    <row r="973" s="74" customFormat="1"/>
    <row r="974" s="74" customFormat="1"/>
    <row r="975" s="74" customFormat="1"/>
    <row r="976" s="74" customFormat="1"/>
    <row r="977" s="74" customFormat="1"/>
    <row r="978" s="74" customFormat="1"/>
    <row r="979" s="74" customFormat="1"/>
    <row r="980" s="74" customFormat="1"/>
    <row r="981" s="74" customFormat="1"/>
    <row r="982" s="74" customFormat="1"/>
    <row r="983" s="74" customFormat="1"/>
    <row r="984" s="74" customFormat="1"/>
    <row r="985" s="74" customFormat="1"/>
    <row r="986" s="74" customFormat="1"/>
    <row r="987" s="74" customFormat="1"/>
    <row r="988" s="74" customFormat="1"/>
    <row r="989" s="74" customFormat="1"/>
    <row r="990" s="74" customFormat="1"/>
    <row r="991" s="74" customFormat="1"/>
    <row r="992" s="74" customFormat="1"/>
    <row r="993" s="74" customFormat="1"/>
    <row r="994" s="74" customFormat="1"/>
    <row r="995" s="74" customFormat="1"/>
    <row r="996" s="74" customFormat="1"/>
    <row r="997" s="74" customFormat="1"/>
    <row r="998" s="74" customFormat="1"/>
    <row r="999" s="74" customFormat="1"/>
    <row r="1000" s="74" customFormat="1"/>
    <row r="1001" s="74" customFormat="1"/>
    <row r="1002" s="74" customFormat="1"/>
    <row r="1003" s="74" customFormat="1"/>
    <row r="1004" s="74" customFormat="1"/>
    <row r="1005" s="74" customFormat="1"/>
    <row r="1006" s="74" customFormat="1"/>
    <row r="1007" s="74" customFormat="1"/>
    <row r="1008" s="74" customFormat="1"/>
    <row r="1009" s="74" customFormat="1"/>
    <row r="1010" s="74" customFormat="1"/>
    <row r="1011" s="74" customFormat="1"/>
    <row r="1012" s="74" customFormat="1"/>
    <row r="1013" s="74" customFormat="1"/>
    <row r="1014" s="74" customFormat="1"/>
    <row r="1015" s="74" customFormat="1"/>
    <row r="1016" s="74" customFormat="1"/>
    <row r="1017" s="74" customFormat="1"/>
    <row r="1018" s="74" customFormat="1"/>
    <row r="1019" s="74" customFormat="1"/>
    <row r="1020" s="74" customFormat="1"/>
    <row r="1021" s="74" customFormat="1"/>
    <row r="1022" s="74" customFormat="1"/>
    <row r="1023" s="74" customFormat="1"/>
    <row r="1024" s="74" customFormat="1"/>
    <row r="1025" s="74" customFormat="1"/>
    <row r="1026" s="74" customFormat="1"/>
    <row r="1027" s="74" customFormat="1"/>
    <row r="1028" s="74" customFormat="1"/>
    <row r="1029" s="74" customFormat="1"/>
    <row r="1030" s="74" customFormat="1"/>
    <row r="1031" s="74" customFormat="1"/>
    <row r="1032" s="74" customFormat="1"/>
    <row r="1033" s="74" customFormat="1"/>
    <row r="1034" s="74" customFormat="1"/>
    <row r="1035" s="74" customFormat="1"/>
    <row r="1036" s="74" customFormat="1"/>
    <row r="1037" s="74" customFormat="1"/>
    <row r="1038" s="74" customFormat="1"/>
    <row r="1039" s="74" customFormat="1"/>
    <row r="1040" s="74" customFormat="1"/>
    <row r="1041" s="74" customFormat="1"/>
    <row r="1042" s="74" customFormat="1"/>
    <row r="1043" s="74" customFormat="1"/>
    <row r="1044" s="74" customFormat="1"/>
    <row r="1045" s="74" customFormat="1"/>
    <row r="1046" s="74" customFormat="1"/>
    <row r="1047" s="74" customFormat="1"/>
    <row r="1048" s="74" customFormat="1"/>
    <row r="1049" s="74" customFormat="1"/>
    <row r="1050" s="74" customFormat="1"/>
    <row r="1051" s="74" customFormat="1"/>
    <row r="1052" s="74" customFormat="1"/>
    <row r="1053" s="74" customFormat="1"/>
    <row r="1054" s="74" customFormat="1"/>
    <row r="1055" s="74" customFormat="1"/>
    <row r="1056" s="74" customFormat="1"/>
    <row r="1057" s="74" customFormat="1"/>
    <row r="1058" s="74" customFormat="1"/>
    <row r="1059" s="74" customFormat="1"/>
    <row r="1060" s="74" customFormat="1"/>
    <row r="1061" s="74" customFormat="1"/>
    <row r="1062" s="74" customFormat="1"/>
    <row r="1063" s="74" customFormat="1"/>
    <row r="1064" s="74" customFormat="1"/>
    <row r="1065" s="74" customFormat="1"/>
    <row r="1066" s="74" customFormat="1"/>
    <row r="1067" s="74" customFormat="1"/>
    <row r="1068" s="74" customFormat="1"/>
    <row r="1069" s="74" customFormat="1"/>
    <row r="1070" s="74" customFormat="1"/>
    <row r="1071" s="74" customFormat="1"/>
    <row r="1072" s="74" customFormat="1"/>
    <row r="1073" s="74" customFormat="1"/>
    <row r="1074" s="74" customFormat="1"/>
    <row r="1075" s="74" customFormat="1"/>
    <row r="1076" s="74" customFormat="1"/>
    <row r="1077" s="74" customFormat="1"/>
    <row r="1078" s="74" customFormat="1"/>
    <row r="1079" s="74" customFormat="1"/>
    <row r="1080" s="74" customFormat="1"/>
    <row r="1081" s="74" customFormat="1"/>
    <row r="1082" s="74" customFormat="1"/>
    <row r="1083" s="74" customFormat="1"/>
    <row r="1084" s="74" customFormat="1"/>
    <row r="1085" s="74" customFormat="1"/>
    <row r="1086" s="74" customFormat="1"/>
    <row r="1087" s="74" customFormat="1"/>
    <row r="1088" s="74" customFormat="1"/>
    <row r="1089" s="74" customFormat="1"/>
    <row r="1090" s="74" customFormat="1"/>
    <row r="1091" s="74" customFormat="1"/>
    <row r="1092" s="74" customFormat="1"/>
    <row r="1093" s="74" customFormat="1"/>
    <row r="1094" s="74" customFormat="1"/>
    <row r="1095" s="74" customFormat="1"/>
    <row r="1096" s="74" customFormat="1"/>
    <row r="1097" s="74" customFormat="1"/>
    <row r="1098" s="74" customFormat="1"/>
    <row r="1099" s="74" customFormat="1"/>
    <row r="1100" s="74" customFormat="1"/>
    <row r="1101" s="74" customFormat="1"/>
    <row r="1102" s="74" customFormat="1"/>
    <row r="1103" s="74" customFormat="1"/>
    <row r="1104" s="74" customFormat="1"/>
    <row r="1105" s="74" customFormat="1"/>
    <row r="1106" s="74" customFormat="1"/>
    <row r="1107" s="74" customFormat="1"/>
    <row r="1108" s="74" customFormat="1"/>
    <row r="1109" s="74" customFormat="1"/>
    <row r="1110" s="74" customFormat="1"/>
    <row r="1111" s="74" customFormat="1"/>
    <row r="1112" s="74" customFormat="1"/>
    <row r="1113" s="74" customFormat="1"/>
    <row r="1114" s="74" customFormat="1"/>
    <row r="1115" s="74" customFormat="1"/>
    <row r="1116" s="74" customFormat="1"/>
    <row r="1117" s="74" customFormat="1"/>
    <row r="1118" s="74" customFormat="1"/>
    <row r="1119" s="74" customFormat="1"/>
    <row r="1120" s="74" customFormat="1"/>
    <row r="1121" s="74" customFormat="1"/>
    <row r="1122" s="74" customFormat="1"/>
    <row r="1123" s="74" customFormat="1"/>
    <row r="1124" s="74" customFormat="1"/>
    <row r="1125" s="74" customFormat="1"/>
    <row r="1126" s="74" customFormat="1"/>
    <row r="1127" s="74" customFormat="1"/>
    <row r="1128" s="74" customFormat="1"/>
    <row r="1129" s="74" customFormat="1"/>
    <row r="1130" s="74" customFormat="1"/>
    <row r="1131" s="74" customFormat="1"/>
    <row r="1132" s="74" customFormat="1"/>
    <row r="1133" s="74" customFormat="1"/>
    <row r="1134" s="74" customFormat="1"/>
    <row r="1135" s="74" customFormat="1"/>
    <row r="1136" s="74" customFormat="1"/>
    <row r="1137" s="74" customFormat="1"/>
    <row r="1138" s="74" customFormat="1"/>
    <row r="1139" s="74" customFormat="1"/>
    <row r="1140" s="74" customFormat="1"/>
    <row r="1141" s="74" customFormat="1"/>
    <row r="1142" s="74" customFormat="1"/>
    <row r="1143" s="74" customFormat="1"/>
    <row r="1144" s="74" customFormat="1"/>
    <row r="1145" s="74" customFormat="1"/>
    <row r="1146" s="74" customFormat="1"/>
    <row r="1147" s="74" customFormat="1"/>
    <row r="1148" s="74" customFormat="1"/>
    <row r="1149" s="74" customFormat="1"/>
    <row r="1150" s="74" customFormat="1"/>
    <row r="1151" s="74" customFormat="1"/>
    <row r="1152" s="74" customFormat="1"/>
    <row r="1153" s="74" customFormat="1"/>
    <row r="1154" s="74" customFormat="1"/>
    <row r="1155" s="74" customFormat="1"/>
    <row r="1156" s="74" customFormat="1"/>
    <row r="1157" s="74" customFormat="1"/>
    <row r="1158" s="74" customFormat="1"/>
    <row r="1159" s="74" customFormat="1"/>
    <row r="1160" s="74" customFormat="1"/>
    <row r="1161" s="74" customFormat="1"/>
    <row r="1162" s="74" customFormat="1"/>
    <row r="1163" s="74" customFormat="1"/>
    <row r="1164" s="74" customFormat="1"/>
    <row r="1165" s="74" customFormat="1"/>
    <row r="1166" s="74" customFormat="1"/>
    <row r="1167" s="74" customFormat="1"/>
    <row r="1168" s="74" customFormat="1"/>
    <row r="1169" s="74" customFormat="1"/>
    <row r="1170" s="74" customFormat="1"/>
    <row r="1171" s="74" customFormat="1"/>
    <row r="1172" s="74" customFormat="1"/>
    <row r="1173" s="74" customFormat="1"/>
    <row r="1174" s="74" customFormat="1"/>
    <row r="1175" s="74" customFormat="1"/>
    <row r="1176" s="74" customFormat="1"/>
    <row r="1177" s="74" customFormat="1"/>
    <row r="1178" s="74" customFormat="1"/>
    <row r="1179" s="74" customFormat="1"/>
    <row r="1180" s="74" customFormat="1"/>
    <row r="1181" s="74" customFormat="1"/>
    <row r="1182" s="74" customFormat="1"/>
    <row r="1183" s="74" customFormat="1"/>
    <row r="1184" s="74" customFormat="1"/>
    <row r="1185" s="74" customFormat="1"/>
    <row r="1186" s="74" customFormat="1"/>
    <row r="1187" s="74" customFormat="1"/>
    <row r="1188" s="74" customFormat="1"/>
    <row r="1189" s="74" customFormat="1"/>
    <row r="1190" s="74" customFormat="1"/>
    <row r="1191" s="74" customFormat="1"/>
    <row r="1192" s="74" customFormat="1"/>
    <row r="1193" s="74" customFormat="1"/>
    <row r="1194" s="74" customFormat="1"/>
    <row r="1195" s="74" customFormat="1"/>
    <row r="1196" s="74" customFormat="1"/>
    <row r="1197" s="74" customFormat="1"/>
    <row r="1198" s="74" customFormat="1"/>
    <row r="1199" s="74" customFormat="1"/>
    <row r="1200" s="74" customFormat="1"/>
    <row r="1201" s="74" customFormat="1"/>
    <row r="1202" s="74" customFormat="1"/>
    <row r="1203" s="74" customFormat="1"/>
    <row r="1204" s="74" customFormat="1"/>
    <row r="1205" s="74" customFormat="1"/>
    <row r="1206" s="74" customFormat="1"/>
    <row r="1207" s="74" customFormat="1"/>
    <row r="1208" s="74" customFormat="1"/>
    <row r="1209" s="74" customFormat="1"/>
    <row r="1210" s="74" customFormat="1"/>
    <row r="1211" s="74" customFormat="1"/>
    <row r="1212" s="74" customFormat="1"/>
    <row r="1213" s="74" customFormat="1"/>
    <row r="1214" s="74" customFormat="1"/>
    <row r="1215" s="74" customFormat="1"/>
    <row r="1216" s="74" customFormat="1"/>
    <row r="1217" s="74" customFormat="1"/>
    <row r="1218" s="74" customFormat="1"/>
    <row r="1219" s="74" customFormat="1"/>
    <row r="1220" s="74" customFormat="1"/>
    <row r="1221" s="74" customFormat="1"/>
    <row r="1222" s="74" customFormat="1"/>
    <row r="1223" s="74" customFormat="1"/>
    <row r="1224" s="74" customFormat="1"/>
    <row r="1225" s="74" customFormat="1"/>
    <row r="1226" s="74" customFormat="1"/>
    <row r="1227" s="74" customFormat="1"/>
    <row r="1228" s="74" customFormat="1"/>
    <row r="1229" s="74" customFormat="1"/>
    <row r="1230" s="74" customFormat="1"/>
    <row r="1231" s="74" customFormat="1"/>
    <row r="1232" s="74" customFormat="1"/>
    <row r="1233" s="74" customFormat="1"/>
    <row r="1234" s="74" customFormat="1"/>
    <row r="1235" s="74" customFormat="1"/>
    <row r="1236" s="74" customFormat="1"/>
    <row r="1237" s="74" customFormat="1"/>
    <row r="1238" s="74" customFormat="1"/>
    <row r="1239" s="74" customFormat="1"/>
    <row r="1240" s="74" customFormat="1"/>
    <row r="1241" s="74" customFormat="1"/>
    <row r="1242" s="74" customFormat="1"/>
    <row r="1243" s="74" customFormat="1"/>
    <row r="1244" s="74" customFormat="1"/>
    <row r="1245" s="74" customFormat="1"/>
    <row r="1246" s="74" customFormat="1"/>
    <row r="1247" s="74" customFormat="1"/>
    <row r="1248" s="74" customFormat="1"/>
    <row r="1249" s="74" customFormat="1"/>
    <row r="1250" s="74" customFormat="1"/>
    <row r="1251" s="74" customFormat="1"/>
    <row r="1252" s="74" customFormat="1"/>
    <row r="1253" s="74" customFormat="1"/>
    <row r="1254" s="74" customFormat="1"/>
    <row r="1255" s="74" customFormat="1"/>
    <row r="1256" s="74" customFormat="1"/>
    <row r="1257" s="74" customFormat="1"/>
    <row r="1258" s="74" customFormat="1"/>
    <row r="1259" s="74" customFormat="1"/>
    <row r="1260" s="74" customFormat="1"/>
    <row r="1261" s="74" customFormat="1"/>
    <row r="1262" s="74" customFormat="1"/>
    <row r="1263" s="74" customFormat="1"/>
    <row r="1264" s="74" customFormat="1"/>
    <row r="1265" s="74" customFormat="1"/>
    <row r="1266" s="74" customFormat="1"/>
    <row r="1267" s="74" customFormat="1"/>
    <row r="1268" s="74" customFormat="1"/>
    <row r="1269" s="74" customFormat="1"/>
    <row r="1270" s="74" customFormat="1"/>
    <row r="1271" s="74" customFormat="1"/>
    <row r="1272" s="74" customFormat="1"/>
    <row r="1273" s="74" customFormat="1"/>
    <row r="1274" s="74" customFormat="1"/>
    <row r="1275" s="74" customFormat="1"/>
    <row r="1276" s="74" customFormat="1"/>
    <row r="1277" s="74" customFormat="1"/>
    <row r="1278" s="74" customFormat="1"/>
    <row r="1279" s="74" customFormat="1"/>
    <row r="1280" s="74" customFormat="1"/>
    <row r="1281" s="74" customFormat="1"/>
    <row r="1282" s="74" customFormat="1"/>
    <row r="1283" s="74" customFormat="1"/>
    <row r="1284" s="74" customFormat="1"/>
    <row r="1285" s="74" customFormat="1"/>
    <row r="1286" s="74" customFormat="1"/>
    <row r="1287" s="74" customFormat="1"/>
    <row r="1288" s="74" customFormat="1"/>
    <row r="1289" s="74" customFormat="1"/>
    <row r="1290" s="74" customFormat="1"/>
    <row r="1291" s="74" customFormat="1"/>
    <row r="1292" s="74" customFormat="1"/>
    <row r="1293" s="74" customFormat="1"/>
    <row r="1294" s="74" customFormat="1"/>
    <row r="1295" s="74" customFormat="1"/>
    <row r="1296" s="74" customFormat="1"/>
    <row r="1297" s="74" customFormat="1"/>
    <row r="1298" s="74" customFormat="1"/>
    <row r="1299" s="74" customFormat="1"/>
    <row r="1300" s="74" customFormat="1"/>
    <row r="1301" s="74" customFormat="1"/>
    <row r="1302" s="74" customFormat="1"/>
    <row r="1303" s="74" customFormat="1"/>
    <row r="1304" s="74" customFormat="1"/>
    <row r="1305" s="74" customFormat="1"/>
    <row r="1306" s="74" customFormat="1"/>
    <row r="1307" s="74" customFormat="1"/>
    <row r="1308" s="74" customFormat="1"/>
    <row r="1309" s="74" customFormat="1"/>
    <row r="1310" s="74" customFormat="1"/>
    <row r="1311" s="74" customFormat="1"/>
    <row r="1312" s="74" customFormat="1"/>
    <row r="1313" s="74" customFormat="1"/>
    <row r="1314" s="74" customFormat="1"/>
    <row r="1315" s="74" customFormat="1"/>
    <row r="1316" s="74" customFormat="1"/>
    <row r="1317" s="74" customFormat="1"/>
    <row r="1318" s="74" customFormat="1"/>
    <row r="1319" s="74" customFormat="1"/>
    <row r="1320" s="74" customFormat="1"/>
    <row r="1321" s="74" customFormat="1"/>
    <row r="1322" s="74" customFormat="1"/>
    <row r="1323" s="74" customFormat="1"/>
    <row r="1324" s="74" customFormat="1"/>
    <row r="1325" s="74" customFormat="1"/>
    <row r="1326" s="74" customFormat="1"/>
    <row r="1327" s="74" customFormat="1"/>
    <row r="1328" s="74" customFormat="1"/>
    <row r="1329" s="74" customFormat="1"/>
    <row r="1330" s="74" customFormat="1"/>
    <row r="1331" s="74" customFormat="1"/>
    <row r="1332" s="74" customFormat="1"/>
    <row r="1333" s="74" customFormat="1"/>
    <row r="1334" s="74" customFormat="1"/>
    <row r="1335" s="74" customFormat="1"/>
    <row r="1336" s="74" customFormat="1"/>
    <row r="1337" s="74" customFormat="1"/>
    <row r="1338" s="74" customFormat="1"/>
    <row r="1339" s="74" customFormat="1"/>
    <row r="1340" s="74" customFormat="1"/>
    <row r="1341" s="74" customFormat="1"/>
    <row r="1342" s="74" customFormat="1"/>
    <row r="1343" s="74" customFormat="1"/>
    <row r="1344" s="74" customFormat="1"/>
    <row r="1345" s="74" customFormat="1"/>
    <row r="1346" s="74" customFormat="1"/>
    <row r="1347" s="74" customFormat="1"/>
    <row r="1348" s="74" customFormat="1"/>
    <row r="1349" s="74" customFormat="1"/>
    <row r="1350" s="74" customFormat="1"/>
    <row r="1351" s="74" customFormat="1"/>
    <row r="1352" s="74" customFormat="1"/>
    <row r="1353" s="74" customFormat="1"/>
    <row r="1354" s="74" customFormat="1"/>
    <row r="1355" s="74" customFormat="1"/>
    <row r="1356" s="74" customFormat="1"/>
    <row r="1357" s="74" customFormat="1"/>
    <row r="1358" s="74" customFormat="1"/>
    <row r="1359" s="74" customFormat="1"/>
    <row r="1360" s="74" customFormat="1"/>
    <row r="1361" s="74" customFormat="1"/>
    <row r="1362" s="74" customFormat="1"/>
    <row r="1363" s="74" customFormat="1"/>
    <row r="1364" s="74" customFormat="1"/>
    <row r="1365" s="74" customFormat="1"/>
    <row r="1366" s="74" customFormat="1"/>
    <row r="1367" s="74" customFormat="1"/>
    <row r="1368" s="74" customFormat="1"/>
    <row r="1369" s="74" customFormat="1"/>
    <row r="1370" s="74" customFormat="1"/>
    <row r="1371" s="74" customFormat="1"/>
    <row r="1372" s="74" customFormat="1"/>
    <row r="1373" s="74" customFormat="1"/>
    <row r="1374" s="74" customFormat="1"/>
    <row r="1375" s="74" customFormat="1"/>
    <row r="1376" s="74" customFormat="1"/>
    <row r="1377" s="74" customFormat="1"/>
    <row r="1378" s="74" customFormat="1"/>
    <row r="1379" s="74" customFormat="1"/>
    <row r="1380" s="74" customFormat="1"/>
    <row r="1381" s="74" customFormat="1"/>
    <row r="1382" s="74" customFormat="1"/>
    <row r="1383" s="74" customFormat="1"/>
    <row r="1384" s="74" customFormat="1"/>
    <row r="1385" s="74" customFormat="1"/>
    <row r="1386" s="74" customFormat="1"/>
    <row r="1387" s="74" customFormat="1"/>
    <row r="1388" s="74" customFormat="1"/>
    <row r="1389" s="74" customFormat="1"/>
    <row r="1390" s="74" customFormat="1"/>
    <row r="1391" s="74" customFormat="1"/>
    <row r="1392" s="74" customFormat="1"/>
    <row r="1393" s="74" customFormat="1"/>
    <row r="1394" s="74" customFormat="1"/>
    <row r="1395" s="74" customFormat="1"/>
    <row r="1396" s="74" customFormat="1"/>
    <row r="1397" s="74" customFormat="1"/>
    <row r="1398" s="74" customFormat="1"/>
    <row r="1399" s="74" customFormat="1"/>
    <row r="1400" s="74" customFormat="1"/>
    <row r="1401" s="74" customFormat="1"/>
    <row r="1402" s="74" customFormat="1"/>
    <row r="1403" s="74" customFormat="1"/>
    <row r="1404" s="74" customFormat="1"/>
    <row r="1405" s="74" customFormat="1"/>
    <row r="1406" s="74" customFormat="1"/>
    <row r="1407" s="74" customFormat="1"/>
    <row r="1408" s="74" customFormat="1"/>
    <row r="1409" s="74" customFormat="1"/>
    <row r="1410" s="74" customFormat="1"/>
    <row r="1411" s="74" customFormat="1"/>
    <row r="1412" s="74" customFormat="1"/>
    <row r="1413" s="74" customFormat="1"/>
    <row r="1414" s="74" customFormat="1"/>
    <row r="1415" s="74" customFormat="1"/>
    <row r="1416" s="74" customFormat="1"/>
    <row r="1417" s="74" customFormat="1"/>
    <row r="1418" s="74" customFormat="1"/>
    <row r="1419" s="74" customFormat="1"/>
    <row r="1420" s="74" customFormat="1"/>
    <row r="1421" s="74" customFormat="1"/>
    <row r="1422" s="74" customFormat="1"/>
    <row r="1423" s="74" customFormat="1"/>
    <row r="1424" s="74" customFormat="1"/>
    <row r="1425" s="74" customFormat="1"/>
    <row r="1426" s="74" customFormat="1"/>
    <row r="1427" s="74" customFormat="1"/>
    <row r="1428" s="74" customFormat="1"/>
    <row r="1429" s="74" customFormat="1"/>
    <row r="1430" s="74" customFormat="1"/>
    <row r="1431" s="74" customFormat="1"/>
    <row r="1432" s="74" customFormat="1"/>
    <row r="1433" s="74" customFormat="1"/>
    <row r="1434" s="74" customFormat="1"/>
    <row r="1435" s="74" customFormat="1"/>
    <row r="1436" s="74" customFormat="1"/>
    <row r="1437" s="74" customFormat="1"/>
    <row r="1438" s="74" customFormat="1"/>
    <row r="1439" s="74" customFormat="1"/>
    <row r="1440" s="74" customFormat="1"/>
    <row r="1441" s="74" customFormat="1"/>
    <row r="1442" s="74" customFormat="1"/>
    <row r="1443" s="74" customFormat="1"/>
    <row r="1444" s="74" customFormat="1"/>
    <row r="1445" s="74" customFormat="1"/>
    <row r="1446" s="74" customFormat="1"/>
    <row r="1447" s="74" customFormat="1"/>
    <row r="1448" s="74" customFormat="1"/>
    <row r="1449" s="74" customFormat="1"/>
    <row r="1450" s="74" customFormat="1"/>
    <row r="1451" s="74" customFormat="1"/>
    <row r="1452" s="74" customFormat="1"/>
    <row r="1453" s="74" customFormat="1"/>
    <row r="1454" s="74" customFormat="1"/>
    <row r="1455" s="74" customFormat="1"/>
    <row r="1456" s="74" customFormat="1"/>
    <row r="1457" s="74" customFormat="1"/>
    <row r="1458" s="74" customFormat="1"/>
    <row r="1459" s="74" customFormat="1"/>
    <row r="1460" s="74" customFormat="1"/>
    <row r="1461" s="74" customFormat="1"/>
    <row r="1462" s="74" customFormat="1"/>
    <row r="1463" s="74" customFormat="1"/>
    <row r="1464" s="74" customFormat="1"/>
    <row r="1465" s="74" customFormat="1"/>
    <row r="1466" s="74" customFormat="1"/>
    <row r="1467" s="74" customFormat="1"/>
    <row r="1468" s="74" customFormat="1"/>
    <row r="1469" s="74" customFormat="1"/>
    <row r="1470" s="74" customFormat="1"/>
    <row r="1471" s="74" customFormat="1"/>
    <row r="1472" s="74" customFormat="1"/>
    <row r="1473" s="74" customFormat="1"/>
    <row r="1474" s="74" customFormat="1"/>
    <row r="1475" s="74" customFormat="1"/>
    <row r="1476" s="74" customFormat="1"/>
    <row r="1477" s="74" customFormat="1"/>
    <row r="1478" s="74" customFormat="1"/>
    <row r="1479" s="74" customFormat="1"/>
    <row r="1480" s="74" customFormat="1"/>
    <row r="1481" s="74" customFormat="1"/>
    <row r="1482" s="74" customFormat="1"/>
    <row r="1483" s="74" customFormat="1"/>
    <row r="1484" s="74" customFormat="1"/>
    <row r="1485" s="74" customFormat="1"/>
    <row r="1486" s="74" customFormat="1"/>
    <row r="1487" s="74" customFormat="1"/>
    <row r="1488" s="74" customFormat="1"/>
    <row r="1489" s="74" customFormat="1"/>
    <row r="1490" s="74" customFormat="1"/>
    <row r="1491" s="74" customFormat="1"/>
    <row r="1492" s="74" customFormat="1"/>
    <row r="1493" s="74" customFormat="1"/>
    <row r="1494" s="74" customFormat="1"/>
    <row r="1495" s="74" customFormat="1"/>
    <row r="1496" s="74" customFormat="1"/>
    <row r="1497" s="74" customFormat="1"/>
    <row r="1498" s="74" customFormat="1"/>
    <row r="1499" s="74" customFormat="1"/>
    <row r="1500" s="74" customFormat="1"/>
    <row r="1501" s="74" customFormat="1"/>
    <row r="1502" s="74" customFormat="1"/>
    <row r="1503" s="74" customFormat="1"/>
    <row r="1504" s="74" customFormat="1"/>
    <row r="1505" s="74" customFormat="1"/>
    <row r="1506" s="74" customFormat="1"/>
    <row r="1507" s="74" customFormat="1"/>
    <row r="1508" s="74" customFormat="1"/>
    <row r="1509" s="74" customFormat="1"/>
    <row r="1510" s="74" customFormat="1"/>
    <row r="1511" s="74" customFormat="1"/>
    <row r="1512" s="74" customFormat="1"/>
    <row r="1513" s="74" customFormat="1"/>
    <row r="1514" s="74" customFormat="1"/>
    <row r="1515" s="74" customFormat="1"/>
    <row r="1516" s="74" customFormat="1"/>
    <row r="1517" s="74" customFormat="1"/>
    <row r="1518" s="74" customFormat="1"/>
    <row r="1519" s="74" customFormat="1"/>
    <row r="1520" s="74" customFormat="1"/>
    <row r="1521" s="74" customFormat="1"/>
    <row r="1522" s="74" customFormat="1"/>
    <row r="1523" s="74" customFormat="1"/>
    <row r="1524" s="74" customFormat="1"/>
    <row r="1525" s="74" customFormat="1"/>
    <row r="1526" s="74" customFormat="1"/>
    <row r="1527" s="74" customFormat="1"/>
    <row r="1528" s="74" customFormat="1"/>
    <row r="1529" s="74" customFormat="1"/>
    <row r="1530" s="74" customFormat="1"/>
    <row r="1531" s="74" customFormat="1"/>
    <row r="1532" s="74" customFormat="1"/>
    <row r="1533" s="74" customFormat="1"/>
    <row r="1534" s="74" customFormat="1"/>
    <row r="1535" s="74" customFormat="1"/>
    <row r="1536" s="74" customFormat="1"/>
    <row r="1537" s="74" customFormat="1"/>
    <row r="1538" s="74" customFormat="1"/>
    <row r="1539" s="74" customFormat="1"/>
    <row r="1540" s="74" customFormat="1"/>
    <row r="1541" s="74" customFormat="1"/>
    <row r="1542" s="74" customFormat="1"/>
    <row r="1543" s="74" customFormat="1"/>
    <row r="1544" s="74" customFormat="1"/>
    <row r="1545" s="74" customFormat="1"/>
    <row r="1546" s="74" customFormat="1"/>
    <row r="1547" s="74" customFormat="1"/>
    <row r="1548" s="74" customFormat="1"/>
    <row r="1549" s="74" customFormat="1"/>
    <row r="1550" s="74" customFormat="1"/>
    <row r="1551" s="74" customFormat="1"/>
    <row r="1552" s="74" customFormat="1"/>
    <row r="1553" s="74" customFormat="1"/>
    <row r="1554" s="74" customFormat="1"/>
    <row r="1555" s="74" customFormat="1"/>
    <row r="1556" s="74" customFormat="1"/>
    <row r="1557" s="74" customFormat="1"/>
    <row r="1558" s="74" customFormat="1"/>
    <row r="1559" s="74" customFormat="1"/>
    <row r="1560" s="74" customFormat="1"/>
    <row r="1561" s="74" customFormat="1"/>
    <row r="1562" s="74" customFormat="1"/>
    <row r="1563" s="74" customFormat="1"/>
    <row r="1564" s="74" customFormat="1"/>
    <row r="1565" s="74" customFormat="1"/>
    <row r="1566" s="74" customFormat="1"/>
    <row r="1567" s="74" customFormat="1"/>
    <row r="1568" s="74" customFormat="1"/>
    <row r="1569" s="74" customFormat="1"/>
    <row r="1570" s="74" customFormat="1"/>
    <row r="1571" s="74" customFormat="1"/>
    <row r="1572" s="74" customFormat="1"/>
    <row r="1573" s="74" customFormat="1"/>
    <row r="1574" s="74" customFormat="1"/>
    <row r="1575" s="74" customFormat="1"/>
    <row r="1576" s="74" customFormat="1"/>
    <row r="1577" s="74" customFormat="1"/>
    <row r="1578" s="74" customFormat="1"/>
    <row r="1579" s="74" customFormat="1"/>
    <row r="1580" s="74" customFormat="1"/>
    <row r="1581" s="74" customFormat="1"/>
    <row r="1582" s="74" customFormat="1"/>
    <row r="1583" s="74" customFormat="1"/>
    <row r="1584" s="74" customFormat="1"/>
    <row r="1585" s="74" customFormat="1"/>
    <row r="1586" s="74" customFormat="1"/>
    <row r="1587" s="74" customFormat="1"/>
    <row r="1588" s="74" customFormat="1"/>
    <row r="1589" s="74" customFormat="1"/>
    <row r="1590" s="74" customFormat="1"/>
    <row r="1591" s="74" customFormat="1"/>
    <row r="1592" s="74" customFormat="1"/>
    <row r="1593" s="74" customFormat="1"/>
    <row r="1594" s="74" customFormat="1"/>
    <row r="1595" s="74" customFormat="1"/>
    <row r="1596" s="74" customFormat="1"/>
    <row r="1597" s="74" customFormat="1"/>
    <row r="1598" s="74" customFormat="1"/>
    <row r="1599" s="74" customFormat="1"/>
    <row r="1600" s="74" customFormat="1"/>
    <row r="1601" s="74" customFormat="1"/>
    <row r="1602" s="74" customFormat="1"/>
    <row r="1603" s="74" customFormat="1"/>
    <row r="1604" s="74" customFormat="1"/>
    <row r="1605" s="74" customFormat="1"/>
    <row r="1606" s="74" customFormat="1"/>
    <row r="1607" s="74" customFormat="1"/>
    <row r="1608" s="74" customFormat="1"/>
    <row r="1609" s="74" customFormat="1"/>
    <row r="1610" s="74" customFormat="1"/>
    <row r="1611" s="74" customFormat="1"/>
    <row r="1612" s="74" customFormat="1"/>
    <row r="1613" s="74" customFormat="1"/>
    <row r="1614" s="74" customFormat="1"/>
    <row r="1615" s="74" customFormat="1"/>
    <row r="1616" s="74" customFormat="1"/>
    <row r="1617" s="74" customFormat="1"/>
    <row r="1618" s="74" customFormat="1"/>
    <row r="1619" s="74" customFormat="1"/>
    <row r="1620" s="74" customFormat="1"/>
    <row r="1621" s="74" customFormat="1"/>
    <row r="1622" s="74" customFormat="1"/>
    <row r="1623" s="74" customFormat="1"/>
    <row r="1624" s="74" customFormat="1"/>
    <row r="1625" s="74" customFormat="1"/>
    <row r="1626" s="74" customFormat="1"/>
    <row r="1627" s="74" customFormat="1"/>
    <row r="1628" s="74" customFormat="1"/>
    <row r="1629" s="74" customFormat="1"/>
    <row r="1630" s="74" customFormat="1"/>
    <row r="1631" s="74" customFormat="1"/>
    <row r="1632" s="74" customFormat="1"/>
    <row r="1633" s="74" customFormat="1"/>
    <row r="1634" s="74" customFormat="1"/>
    <row r="1635" s="74" customFormat="1"/>
    <row r="1636" s="74" customFormat="1"/>
    <row r="1637" s="74" customFormat="1"/>
    <row r="1638" s="74" customFormat="1"/>
    <row r="1639" s="74" customFormat="1"/>
    <row r="1640" s="74" customFormat="1"/>
    <row r="1641" s="74" customFormat="1"/>
    <row r="1642" s="74" customFormat="1"/>
    <row r="1643" s="74" customFormat="1"/>
    <row r="1644" s="74" customFormat="1"/>
    <row r="1645" s="74" customFormat="1"/>
    <row r="1646" s="74" customFormat="1"/>
    <row r="1647" s="74" customFormat="1"/>
    <row r="1648" s="74" customFormat="1"/>
    <row r="1649" s="74" customFormat="1"/>
    <row r="1650" s="74" customFormat="1"/>
    <row r="1651" s="74" customFormat="1"/>
    <row r="1652" s="74" customFormat="1"/>
    <row r="1653" s="74" customFormat="1"/>
    <row r="1654" s="74" customFormat="1"/>
    <row r="1655" s="74" customFormat="1"/>
    <row r="1656" s="74" customFormat="1"/>
    <row r="1657" s="74" customFormat="1"/>
    <row r="1658" s="74" customFormat="1"/>
    <row r="1659" s="74" customFormat="1"/>
    <row r="1660" s="74" customFormat="1"/>
    <row r="1661" s="74" customFormat="1"/>
    <row r="1662" s="74" customFormat="1"/>
    <row r="1663" s="74" customFormat="1"/>
    <row r="1664" s="74" customFormat="1"/>
    <row r="1665" s="74" customFormat="1"/>
    <row r="1666" s="74" customFormat="1"/>
    <row r="1667" s="74" customFormat="1"/>
    <row r="1668" s="74" customFormat="1"/>
    <row r="1669" s="74" customFormat="1"/>
    <row r="1670" s="74" customFormat="1"/>
    <row r="1671" s="74" customFormat="1"/>
    <row r="1672" s="74" customFormat="1"/>
    <row r="1673" s="74" customFormat="1"/>
    <row r="1674" s="74" customFormat="1"/>
    <row r="1675" s="74" customFormat="1"/>
    <row r="1676" s="74" customFormat="1"/>
    <row r="1677" s="74" customFormat="1"/>
    <row r="1678" s="74" customFormat="1"/>
    <row r="1679" s="74" customFormat="1"/>
    <row r="1680" s="74" customFormat="1"/>
    <row r="1681" s="74" customFormat="1"/>
    <row r="1682" s="74" customFormat="1"/>
    <row r="1683" s="74" customFormat="1"/>
    <row r="1684" s="74" customFormat="1"/>
    <row r="1685" s="74" customFormat="1"/>
    <row r="1686" s="74" customFormat="1"/>
    <row r="1687" s="74" customFormat="1"/>
    <row r="1688" s="74" customFormat="1"/>
    <row r="1689" s="74" customFormat="1"/>
    <row r="1690" s="74" customFormat="1"/>
    <row r="1691" s="74" customFormat="1"/>
    <row r="1692" s="74" customFormat="1"/>
    <row r="1693" s="74" customFormat="1"/>
    <row r="1694" s="74" customFormat="1"/>
    <row r="1695" s="74" customFormat="1"/>
    <row r="1696" s="74" customFormat="1"/>
    <row r="1697" s="74" customFormat="1"/>
    <row r="1698" s="74" customFormat="1"/>
    <row r="1699" s="74" customFormat="1"/>
    <row r="1700" s="74" customFormat="1"/>
    <row r="1701" s="74" customFormat="1"/>
    <row r="1702" s="74" customFormat="1"/>
    <row r="1703" s="74" customFormat="1"/>
    <row r="1704" s="74" customFormat="1"/>
    <row r="1705" s="74" customFormat="1"/>
    <row r="1706" s="74" customFormat="1"/>
    <row r="1707" s="74" customFormat="1"/>
    <row r="1708" s="74" customFormat="1"/>
    <row r="1709" s="74" customFormat="1"/>
    <row r="1710" s="74" customFormat="1"/>
    <row r="1711" s="74" customFormat="1"/>
    <row r="1712" s="74" customFormat="1"/>
    <row r="1713" s="74" customFormat="1"/>
    <row r="1714" s="74" customFormat="1"/>
    <row r="1715" s="74" customFormat="1"/>
    <row r="1716" s="74" customFormat="1"/>
    <row r="1717" s="74" customFormat="1"/>
    <row r="1718" s="74" customFormat="1"/>
    <row r="1719" s="74" customFormat="1"/>
    <row r="1720" s="74" customFormat="1"/>
    <row r="1721" s="74" customFormat="1"/>
    <row r="1722" s="74" customFormat="1"/>
    <row r="1723" s="74" customFormat="1"/>
    <row r="1724" s="74" customFormat="1"/>
    <row r="1725" s="74" customFormat="1"/>
    <row r="1726" s="74" customFormat="1"/>
    <row r="1727" s="74" customFormat="1"/>
    <row r="1728" s="74" customFormat="1"/>
    <row r="1729" s="74" customFormat="1"/>
    <row r="1730" s="74" customFormat="1"/>
    <row r="1731" s="74" customFormat="1"/>
    <row r="1732" s="74" customFormat="1"/>
    <row r="1733" s="74" customFormat="1"/>
    <row r="1734" s="74" customFormat="1"/>
    <row r="1735" s="74" customFormat="1"/>
    <row r="1736" s="74" customFormat="1"/>
    <row r="1737" s="74" customFormat="1"/>
    <row r="1738" s="74" customFormat="1"/>
    <row r="1739" s="74" customFormat="1"/>
    <row r="1740" s="74" customFormat="1"/>
    <row r="1741" s="74" customFormat="1"/>
    <row r="1742" s="74" customFormat="1"/>
    <row r="1743" s="74" customFormat="1"/>
    <row r="1744" s="74" customFormat="1"/>
    <row r="1745" s="74" customFormat="1"/>
    <row r="1746" s="74" customFormat="1"/>
    <row r="1747" s="74" customFormat="1"/>
    <row r="1748" s="74" customFormat="1"/>
    <row r="1749" s="74" customFormat="1"/>
    <row r="1750" s="74" customFormat="1"/>
    <row r="1751" s="74" customFormat="1"/>
    <row r="1752" s="74" customFormat="1"/>
    <row r="1753" s="74" customFormat="1"/>
    <row r="1754" s="74" customFormat="1"/>
    <row r="1755" s="74" customFormat="1"/>
    <row r="1756" s="74" customFormat="1"/>
    <row r="1757" s="74" customFormat="1"/>
    <row r="1758" s="74" customFormat="1"/>
    <row r="1759" s="74" customFormat="1"/>
    <row r="1760" s="74" customFormat="1"/>
    <row r="1761" s="74" customFormat="1"/>
    <row r="1762" s="74" customFormat="1"/>
    <row r="1763" s="74" customFormat="1"/>
    <row r="1764" s="74" customFormat="1"/>
    <row r="1765" s="74" customFormat="1"/>
    <row r="1766" s="74" customFormat="1"/>
    <row r="1767" s="74" customFormat="1"/>
    <row r="1768" s="74" customFormat="1"/>
    <row r="1769" s="74" customFormat="1"/>
    <row r="1770" s="74" customFormat="1"/>
    <row r="1771" s="74" customFormat="1"/>
    <row r="1772" s="74" customFormat="1"/>
    <row r="1773" s="74" customFormat="1"/>
    <row r="1774" s="74" customFormat="1"/>
    <row r="1775" s="74" customFormat="1"/>
    <row r="1776" s="74" customFormat="1"/>
    <row r="1777" s="74" customFormat="1"/>
    <row r="1778" s="74" customFormat="1"/>
    <row r="1779" s="74" customFormat="1"/>
    <row r="1780" s="74" customFormat="1"/>
    <row r="1781" s="74" customFormat="1"/>
    <row r="1782" s="74" customFormat="1"/>
    <row r="1783" s="74" customFormat="1"/>
    <row r="1784" s="74" customFormat="1"/>
    <row r="1785" s="74" customFormat="1"/>
    <row r="1786" s="74" customFormat="1"/>
    <row r="1787" s="74" customFormat="1"/>
    <row r="1788" s="74" customFormat="1"/>
    <row r="1789" s="74" customFormat="1"/>
    <row r="1790" s="74" customFormat="1"/>
    <row r="1791" s="74" customFormat="1"/>
    <row r="1792" s="74" customFormat="1"/>
    <row r="1793" s="74" customFormat="1"/>
    <row r="1794" s="74" customFormat="1"/>
    <row r="1795" s="74" customFormat="1"/>
    <row r="1796" s="74" customFormat="1"/>
    <row r="1797" s="74" customFormat="1"/>
    <row r="1798" s="74" customFormat="1"/>
    <row r="1799" s="74" customFormat="1"/>
    <row r="1800" s="74" customFormat="1"/>
    <row r="1801" s="74" customFormat="1"/>
    <row r="1802" s="74" customFormat="1"/>
    <row r="1803" s="74" customFormat="1"/>
    <row r="1804" s="74" customFormat="1"/>
    <row r="1805" s="74" customFormat="1"/>
    <row r="1806" s="74" customFormat="1"/>
    <row r="1807" s="74" customFormat="1"/>
    <row r="1808" s="74" customFormat="1"/>
    <row r="1809" s="74" customFormat="1"/>
    <row r="1810" s="74" customFormat="1"/>
    <row r="1811" s="74" customFormat="1"/>
    <row r="1812" s="74" customFormat="1"/>
    <row r="1813" s="74" customFormat="1"/>
    <row r="1814" s="74" customFormat="1"/>
    <row r="1815" s="74" customFormat="1"/>
    <row r="1816" s="74" customFormat="1"/>
    <row r="1817" s="74" customFormat="1"/>
    <row r="1818" s="74" customFormat="1"/>
    <row r="1819" s="74" customFormat="1"/>
    <row r="1820" s="74" customFormat="1"/>
    <row r="1821" s="74" customFormat="1"/>
    <row r="1822" s="74" customFormat="1"/>
    <row r="1823" s="74" customFormat="1"/>
    <row r="1824" s="74" customFormat="1"/>
    <row r="1825" s="74" customFormat="1"/>
    <row r="1826" s="74" customFormat="1"/>
    <row r="1827" s="74" customFormat="1"/>
    <row r="1828" s="74" customFormat="1"/>
    <row r="1829" s="74" customFormat="1"/>
    <row r="1830" s="74" customFormat="1"/>
    <row r="1831" s="74" customFormat="1"/>
    <row r="1832" s="74" customFormat="1"/>
    <row r="1833" s="74" customFormat="1"/>
    <row r="1834" s="74" customFormat="1"/>
    <row r="1835" s="74" customFormat="1"/>
    <row r="1836" s="74" customFormat="1"/>
    <row r="1837" s="74" customFormat="1"/>
    <row r="1838" s="74" customFormat="1"/>
    <row r="1839" s="74" customFormat="1"/>
    <row r="1840" s="74" customFormat="1"/>
    <row r="1841" s="74" customFormat="1"/>
    <row r="1842" s="74" customFormat="1"/>
    <row r="1843" s="74" customFormat="1"/>
    <row r="1844" s="74" customFormat="1"/>
    <row r="1845" s="74" customFormat="1"/>
    <row r="1846" s="74" customFormat="1"/>
    <row r="1847" s="74" customFormat="1"/>
    <row r="1848" s="74" customFormat="1"/>
    <row r="1849" s="74" customFormat="1"/>
    <row r="1850" s="74" customFormat="1"/>
    <row r="1851" s="74" customFormat="1"/>
    <row r="1852" s="74" customFormat="1"/>
    <row r="1853" s="74" customFormat="1"/>
    <row r="1854" s="74" customFormat="1"/>
    <row r="1855" s="74" customFormat="1"/>
    <row r="1856" s="74" customFormat="1"/>
    <row r="1857" s="74" customFormat="1"/>
    <row r="1858" s="74" customFormat="1"/>
    <row r="1859" s="74" customFormat="1"/>
    <row r="1860" s="74" customFormat="1"/>
    <row r="1861" s="74" customFormat="1"/>
    <row r="1862" s="74" customFormat="1"/>
    <row r="1863" s="74" customFormat="1"/>
    <row r="1864" s="74" customFormat="1"/>
    <row r="1865" s="74" customFormat="1"/>
    <row r="1866" s="74" customFormat="1"/>
    <row r="1867" s="74" customFormat="1"/>
    <row r="1868" s="74" customFormat="1"/>
    <row r="1869" s="74" customFormat="1"/>
    <row r="1870" s="74" customFormat="1"/>
    <row r="1871" s="74" customFormat="1"/>
    <row r="1872" s="74" customFormat="1"/>
    <row r="1873" s="74" customFormat="1"/>
    <row r="1874" s="74" customFormat="1"/>
    <row r="1875" s="74" customFormat="1"/>
    <row r="1876" s="74" customFormat="1"/>
    <row r="1877" s="74" customFormat="1"/>
    <row r="1878" s="74" customFormat="1"/>
    <row r="1879" s="74" customFormat="1"/>
    <row r="1880" s="74" customFormat="1"/>
    <row r="1881" s="74" customFormat="1"/>
    <row r="1882" s="74" customFormat="1"/>
    <row r="1883" s="74" customFormat="1"/>
    <row r="1884" s="74" customFormat="1"/>
    <row r="1885" s="74" customFormat="1"/>
    <row r="1886" s="74" customFormat="1"/>
    <row r="1887" s="74" customFormat="1"/>
    <row r="1888" s="74" customFormat="1"/>
    <row r="1889" s="74" customFormat="1"/>
    <row r="1890" s="74" customFormat="1"/>
    <row r="1891" s="74" customFormat="1"/>
    <row r="1892" s="74" customFormat="1"/>
    <row r="1893" s="74" customFormat="1"/>
    <row r="1894" s="74" customFormat="1"/>
    <row r="1895" s="74" customFormat="1"/>
    <row r="1896" s="74" customFormat="1"/>
    <row r="1897" s="74" customFormat="1"/>
    <row r="1898" s="74" customFormat="1"/>
    <row r="1899" s="74" customFormat="1"/>
    <row r="1900" s="74" customFormat="1"/>
    <row r="1901" s="74" customFormat="1"/>
    <row r="1902" s="74" customFormat="1"/>
    <row r="1903" s="74" customFormat="1"/>
    <row r="1904" s="74" customFormat="1"/>
    <row r="1905" s="74" customFormat="1"/>
    <row r="1906" s="74" customFormat="1"/>
    <row r="1907" s="74" customFormat="1"/>
    <row r="1908" s="74" customFormat="1"/>
    <row r="1909" s="74" customFormat="1"/>
    <row r="1910" s="74" customFormat="1"/>
    <row r="1911" s="74" customFormat="1"/>
    <row r="1912" s="74" customFormat="1"/>
    <row r="1913" s="74" customFormat="1"/>
    <row r="1914" s="74" customFormat="1"/>
    <row r="1915" s="74" customFormat="1"/>
    <row r="1916" s="74" customFormat="1"/>
    <row r="1917" s="74" customFormat="1"/>
    <row r="1918" s="74" customFormat="1"/>
    <row r="1919" s="74" customFormat="1"/>
    <row r="1920" s="74" customFormat="1"/>
    <row r="1921" s="74" customFormat="1"/>
    <row r="1922" s="74" customFormat="1"/>
    <row r="1923" s="74" customFormat="1"/>
    <row r="1924" s="74" customFormat="1"/>
    <row r="1925" s="74" customFormat="1"/>
    <row r="1926" s="74" customFormat="1"/>
    <row r="1927" s="74" customFormat="1"/>
    <row r="1928" s="74" customFormat="1"/>
    <row r="1929" s="74" customFormat="1"/>
    <row r="1930" s="74" customFormat="1"/>
    <row r="1931" s="74" customFormat="1"/>
    <row r="1932" s="74" customFormat="1"/>
    <row r="1933" s="74" customFormat="1"/>
    <row r="1934" s="74" customFormat="1"/>
    <row r="1935" s="74" customFormat="1"/>
    <row r="1936" s="74" customFormat="1"/>
    <row r="1937" s="74" customFormat="1"/>
    <row r="1938" s="74" customFormat="1"/>
    <row r="1939" s="74" customFormat="1"/>
    <row r="1940" s="74" customFormat="1"/>
    <row r="1941" s="74" customFormat="1"/>
    <row r="1942" s="74" customFormat="1"/>
    <row r="1943" s="74" customFormat="1"/>
    <row r="1944" s="74" customFormat="1"/>
    <row r="1945" s="74" customFormat="1"/>
    <row r="1946" s="74" customFormat="1"/>
    <row r="1947" s="74" customFormat="1"/>
    <row r="1948" s="74" customFormat="1"/>
    <row r="1949" s="74" customFormat="1"/>
    <row r="1950" s="74" customFormat="1"/>
    <row r="1951" s="74" customFormat="1"/>
    <row r="1952" s="74" customFormat="1"/>
    <row r="1953" s="74" customFormat="1"/>
    <row r="1954" s="74" customFormat="1"/>
    <row r="1955" s="74" customFormat="1"/>
    <row r="1956" s="74" customFormat="1"/>
    <row r="1957" s="74" customFormat="1"/>
    <row r="1958" s="74" customFormat="1"/>
    <row r="1959" s="74" customFormat="1"/>
    <row r="1960" s="74" customFormat="1"/>
    <row r="1961" s="74" customFormat="1"/>
    <row r="1962" s="74" customFormat="1"/>
    <row r="1963" s="74" customFormat="1"/>
    <row r="1964" s="74" customFormat="1"/>
    <row r="1965" s="74" customFormat="1"/>
    <row r="1966" s="74" customFormat="1"/>
    <row r="1967" s="74" customFormat="1"/>
    <row r="1968" s="74" customFormat="1"/>
    <row r="1969" s="74" customFormat="1"/>
    <row r="1970" s="74" customFormat="1"/>
    <row r="1971" s="74" customFormat="1"/>
    <row r="1972" s="74" customFormat="1"/>
    <row r="1973" s="74" customFormat="1"/>
    <row r="1974" s="74" customFormat="1"/>
    <row r="1975" s="74" customFormat="1"/>
    <row r="1976" s="74" customFormat="1"/>
    <row r="1977" s="74" customFormat="1"/>
    <row r="1978" s="74" customFormat="1"/>
    <row r="1979" s="74" customFormat="1"/>
    <row r="1980" s="74" customFormat="1"/>
    <row r="1981" s="74" customFormat="1"/>
    <row r="1982" s="74" customFormat="1"/>
    <row r="1983" s="74" customFormat="1"/>
    <row r="1984" s="74" customFormat="1"/>
    <row r="1985" s="74" customFormat="1"/>
    <row r="1986" s="74" customFormat="1"/>
    <row r="1987" s="74" customFormat="1"/>
    <row r="1988" s="74" customFormat="1"/>
    <row r="1989" s="74" customFormat="1"/>
    <row r="1990" s="74" customFormat="1"/>
    <row r="1991" s="74" customFormat="1"/>
    <row r="1992" s="74" customFormat="1"/>
    <row r="1993" s="74" customFormat="1"/>
    <row r="1994" s="74" customFormat="1"/>
    <row r="1995" s="74" customFormat="1"/>
    <row r="1996" s="74" customFormat="1"/>
    <row r="1997" s="74" customFormat="1"/>
    <row r="1998" s="74" customFormat="1"/>
    <row r="1999" s="74" customFormat="1"/>
    <row r="2000" s="74" customFormat="1"/>
    <row r="2001" s="74" customFormat="1"/>
    <row r="2002" s="74" customFormat="1"/>
    <row r="2003" s="74" customFormat="1"/>
    <row r="2004" s="74" customFormat="1"/>
    <row r="2005" s="74" customFormat="1"/>
    <row r="2006" s="74" customFormat="1"/>
    <row r="2007" s="74" customFormat="1"/>
    <row r="2008" s="74" customFormat="1"/>
    <row r="2009" s="74" customFormat="1"/>
    <row r="2010" s="74" customFormat="1"/>
    <row r="2011" s="74" customFormat="1"/>
    <row r="2012" s="74" customFormat="1"/>
    <row r="2013" s="74" customFormat="1"/>
    <row r="2014" s="74" customFormat="1"/>
    <row r="2015" s="74" customFormat="1"/>
    <row r="2016" s="74" customFormat="1"/>
    <row r="2017" s="74" customFormat="1"/>
    <row r="2018" s="74" customFormat="1"/>
    <row r="2019" s="74" customFormat="1"/>
    <row r="2020" s="74" customFormat="1"/>
    <row r="2021" s="74" customFormat="1"/>
    <row r="2022" s="74" customFormat="1"/>
    <row r="2023" s="74" customFormat="1"/>
    <row r="2024" s="74" customFormat="1"/>
    <row r="2025" s="74" customFormat="1"/>
    <row r="2026" s="74" customFormat="1"/>
    <row r="2027" s="74" customFormat="1"/>
    <row r="2028" s="74" customFormat="1"/>
    <row r="2029" s="74" customFormat="1"/>
    <row r="2030" s="74" customFormat="1"/>
    <row r="2031" s="74" customFormat="1"/>
    <row r="2032" s="74" customFormat="1"/>
    <row r="2033" s="74" customFormat="1"/>
    <row r="2034" s="74" customFormat="1"/>
    <row r="2035" s="74" customFormat="1"/>
    <row r="2036" s="74" customFormat="1"/>
    <row r="2037" s="74" customFormat="1"/>
    <row r="2038" s="74" customFormat="1"/>
    <row r="2039" s="74" customFormat="1"/>
    <row r="2040" s="74" customFormat="1"/>
    <row r="2041" s="74" customFormat="1"/>
    <row r="2042" s="74" customFormat="1"/>
    <row r="2043" s="74" customFormat="1"/>
    <row r="2044" s="74" customFormat="1"/>
    <row r="2045" s="74" customFormat="1"/>
    <row r="2046" s="74" customFormat="1"/>
    <row r="2047" s="74" customFormat="1"/>
    <row r="2048" s="74" customFormat="1"/>
    <row r="2049" s="74" customFormat="1"/>
    <row r="2050" s="74" customFormat="1"/>
    <row r="2051" s="74" customFormat="1"/>
    <row r="2052" s="74" customFormat="1"/>
    <row r="2053" s="74" customFormat="1"/>
    <row r="2054" s="74" customFormat="1"/>
    <row r="2055" s="74" customFormat="1"/>
    <row r="2056" s="74" customFormat="1"/>
    <row r="2057" s="74" customFormat="1"/>
    <row r="2058" s="74" customFormat="1"/>
    <row r="2059" s="74" customFormat="1"/>
    <row r="2060" s="74" customFormat="1"/>
    <row r="2061" s="74" customFormat="1"/>
    <row r="2062" s="74" customFormat="1"/>
    <row r="2063" s="74" customFormat="1"/>
    <row r="2064" s="74" customFormat="1"/>
    <row r="2065" s="74" customFormat="1"/>
    <row r="2066" s="74" customFormat="1"/>
    <row r="2067" s="74" customFormat="1"/>
    <row r="2068" s="74" customFormat="1"/>
    <row r="2069" s="74" customFormat="1"/>
    <row r="2070" s="74" customFormat="1"/>
    <row r="2071" s="74" customFormat="1"/>
    <row r="2072" s="74" customFormat="1"/>
    <row r="2073" s="74" customFormat="1"/>
    <row r="2074" s="74" customFormat="1"/>
    <row r="2075" s="74" customFormat="1"/>
    <row r="2076" s="74" customFormat="1"/>
    <row r="2077" s="74" customFormat="1"/>
    <row r="2078" s="74" customFormat="1"/>
    <row r="2079" s="74" customFormat="1"/>
    <row r="2080" s="74" customFormat="1"/>
    <row r="2081" s="74" customFormat="1"/>
    <row r="2082" s="74" customFormat="1"/>
    <row r="2083" s="74" customFormat="1"/>
    <row r="2084" s="74" customFormat="1"/>
    <row r="2085" s="74" customFormat="1"/>
    <row r="2086" s="74" customFormat="1"/>
    <row r="2087" s="74" customFormat="1"/>
    <row r="2088" s="74" customFormat="1"/>
    <row r="2089" s="74" customFormat="1"/>
    <row r="2090" s="74" customFormat="1"/>
    <row r="2091" s="74" customFormat="1"/>
    <row r="2092" s="74" customFormat="1"/>
    <row r="2093" s="74" customFormat="1"/>
    <row r="2094" s="74" customFormat="1"/>
    <row r="2095" s="74" customFormat="1"/>
    <row r="2096" s="74" customFormat="1"/>
    <row r="2097" s="74" customFormat="1"/>
    <row r="2098" s="74" customFormat="1"/>
    <row r="2099" s="74" customFormat="1"/>
    <row r="2100" s="74" customFormat="1"/>
    <row r="2101" s="74" customFormat="1"/>
    <row r="2102" s="74" customFormat="1"/>
    <row r="2103" s="74" customFormat="1"/>
    <row r="2104" s="74" customFormat="1"/>
    <row r="2105" s="74" customFormat="1"/>
    <row r="2106" s="74" customFormat="1"/>
    <row r="2107" s="74" customFormat="1"/>
    <row r="2108" s="74" customFormat="1"/>
    <row r="2109" s="74" customFormat="1"/>
    <row r="2110" s="74" customFormat="1"/>
    <row r="2111" s="74" customFormat="1"/>
    <row r="2112" s="74" customFormat="1"/>
    <row r="2113" s="74" customFormat="1"/>
    <row r="2114" s="74" customFormat="1"/>
    <row r="2115" s="74" customFormat="1"/>
    <row r="2116" s="74" customFormat="1"/>
    <row r="2117" s="74" customFormat="1"/>
    <row r="2118" s="74" customFormat="1"/>
    <row r="2119" s="74" customFormat="1"/>
    <row r="2120" s="74" customFormat="1"/>
    <row r="2121" s="74" customFormat="1"/>
    <row r="2122" s="74" customFormat="1"/>
    <row r="2123" s="74" customFormat="1"/>
    <row r="2124" s="74" customFormat="1"/>
    <row r="2125" s="74" customFormat="1"/>
    <row r="2126" s="74" customFormat="1"/>
    <row r="2127" s="74" customFormat="1"/>
    <row r="2128" s="74" customFormat="1"/>
    <row r="2129" s="74" customFormat="1"/>
    <row r="2130" s="74" customFormat="1"/>
    <row r="2131" s="74" customFormat="1"/>
    <row r="2132" s="74" customFormat="1"/>
    <row r="2133" s="74" customFormat="1"/>
    <row r="2134" s="74" customFormat="1"/>
    <row r="2135" s="74" customFormat="1"/>
    <row r="2136" s="74" customFormat="1"/>
    <row r="2137" s="74" customFormat="1"/>
    <row r="2138" s="74" customFormat="1"/>
    <row r="2139" s="74" customFormat="1"/>
    <row r="2140" s="74" customFormat="1"/>
    <row r="2141" s="74" customFormat="1"/>
    <row r="2142" s="74" customFormat="1"/>
    <row r="2143" s="74" customFormat="1"/>
    <row r="2144" s="74" customFormat="1"/>
    <row r="2145" s="74" customFormat="1"/>
    <row r="2146" s="74" customFormat="1"/>
    <row r="2147" s="74" customFormat="1"/>
    <row r="2148" s="74" customFormat="1"/>
    <row r="2149" s="74" customFormat="1"/>
    <row r="2150" s="74" customFormat="1"/>
    <row r="2151" s="74" customFormat="1"/>
    <row r="2152" s="74" customFormat="1"/>
    <row r="2153" s="74" customFormat="1"/>
    <row r="2154" s="74" customFormat="1"/>
    <row r="2155" s="74" customFormat="1"/>
    <row r="2156" s="74" customFormat="1"/>
    <row r="2157" s="74" customFormat="1"/>
    <row r="2158" s="74" customFormat="1"/>
    <row r="2159" s="74" customFormat="1"/>
    <row r="2160" s="74" customFormat="1"/>
    <row r="2161" s="74" customFormat="1"/>
    <row r="2162" s="74" customFormat="1"/>
    <row r="2163" s="74" customFormat="1"/>
    <row r="2164" s="74" customFormat="1"/>
    <row r="2165" s="74" customFormat="1"/>
    <row r="2166" s="74" customFormat="1"/>
    <row r="2167" s="74" customFormat="1"/>
    <row r="2168" s="74" customFormat="1"/>
    <row r="2169" s="74" customFormat="1"/>
    <row r="2170" s="74" customFormat="1"/>
    <row r="2171" s="74" customFormat="1"/>
    <row r="2172" s="74" customFormat="1"/>
    <row r="2173" s="74" customFormat="1"/>
    <row r="2174" s="74" customFormat="1"/>
    <row r="2175" s="74" customFormat="1"/>
    <row r="2176" s="74" customFormat="1"/>
    <row r="2177" s="74" customFormat="1"/>
    <row r="2178" s="74" customFormat="1"/>
    <row r="2179" s="74" customFormat="1"/>
    <row r="2180" s="74" customFormat="1"/>
    <row r="2181" s="74" customFormat="1"/>
    <row r="2182" s="74" customFormat="1"/>
    <row r="2183" s="74" customFormat="1"/>
    <row r="2184" s="74" customFormat="1"/>
    <row r="2185" s="74" customFormat="1"/>
    <row r="2186" s="74" customFormat="1"/>
    <row r="2187" s="74" customFormat="1"/>
    <row r="2188" s="74" customFormat="1"/>
    <row r="2189" s="74" customFormat="1"/>
    <row r="2190" s="74" customFormat="1"/>
    <row r="2191" s="74" customFormat="1"/>
    <row r="2192" s="74" customFormat="1"/>
    <row r="2193" s="74" customFormat="1"/>
    <row r="2194" s="74" customFormat="1"/>
    <row r="2195" s="74" customFormat="1"/>
    <row r="2196" s="74" customFormat="1"/>
    <row r="2197" s="74" customFormat="1"/>
    <row r="2198" s="74" customFormat="1"/>
    <row r="2199" s="74" customFormat="1"/>
    <row r="2200" s="74" customFormat="1"/>
    <row r="2201" s="74" customFormat="1"/>
    <row r="2202" s="74" customFormat="1"/>
    <row r="2203" s="74" customFormat="1"/>
    <row r="2204" s="74" customFormat="1"/>
    <row r="2205" s="74" customFormat="1"/>
    <row r="2206" s="74" customFormat="1"/>
    <row r="2207" s="74" customFormat="1"/>
    <row r="2208" s="74" customFormat="1"/>
    <row r="2209" s="74" customFormat="1"/>
    <row r="2210" s="74" customFormat="1"/>
    <row r="2211" s="74" customFormat="1"/>
    <row r="2212" s="74" customFormat="1"/>
    <row r="2213" s="74" customFormat="1"/>
    <row r="2214" s="74" customFormat="1"/>
    <row r="2215" s="74" customFormat="1"/>
    <row r="2216" s="74" customFormat="1"/>
    <row r="2217" s="74" customFormat="1"/>
    <row r="2218" s="74" customFormat="1"/>
    <row r="2219" s="74" customFormat="1"/>
    <row r="2220" s="74" customFormat="1"/>
    <row r="2221" s="74" customFormat="1"/>
    <row r="2222" s="74" customFormat="1"/>
    <row r="2223" s="74" customFormat="1"/>
    <row r="2224" s="74" customFormat="1"/>
    <row r="2225" s="74" customFormat="1"/>
    <row r="2226" s="74" customFormat="1"/>
    <row r="2227" s="74" customFormat="1"/>
    <row r="2228" s="74" customFormat="1"/>
    <row r="2229" s="74" customFormat="1"/>
    <row r="2230" s="74" customFormat="1"/>
    <row r="2231" s="74" customFormat="1"/>
    <row r="2232" s="74" customFormat="1"/>
    <row r="2233" s="74" customFormat="1"/>
    <row r="2234" s="74" customFormat="1"/>
    <row r="2235" s="74" customFormat="1"/>
    <row r="2236" s="74" customFormat="1"/>
    <row r="2237" s="74" customFormat="1"/>
    <row r="2238" s="74" customFormat="1"/>
    <row r="2239" s="74" customFormat="1"/>
    <row r="2240" s="74" customFormat="1"/>
    <row r="2241" s="74" customFormat="1"/>
    <row r="2242" s="74" customFormat="1"/>
    <row r="2243" s="74" customFormat="1"/>
    <row r="2244" s="74" customFormat="1"/>
    <row r="2245" s="74" customFormat="1"/>
    <row r="2246" s="74" customFormat="1"/>
    <row r="2247" s="74" customFormat="1"/>
    <row r="2248" s="74" customFormat="1"/>
    <row r="2249" s="74" customFormat="1"/>
    <row r="2250" s="74" customFormat="1"/>
    <row r="2251" s="74" customFormat="1"/>
    <row r="2252" s="74" customFormat="1"/>
    <row r="2253" s="74" customFormat="1"/>
    <row r="2254" s="74" customFormat="1"/>
    <row r="2255" s="74" customFormat="1"/>
    <row r="2256" s="74" customFormat="1"/>
    <row r="2257" s="74" customFormat="1"/>
    <row r="2258" s="74" customFormat="1"/>
    <row r="2259" s="74" customFormat="1"/>
    <row r="2260" s="74" customFormat="1"/>
    <row r="2261" s="74" customFormat="1"/>
    <row r="2262" s="74" customFormat="1"/>
    <row r="2263" s="74" customFormat="1"/>
    <row r="2264" s="74" customFormat="1"/>
    <row r="2265" s="74" customFormat="1"/>
    <row r="2266" s="74" customFormat="1"/>
    <row r="2267" s="74" customFormat="1"/>
    <row r="2268" s="74" customFormat="1"/>
    <row r="2269" s="74" customFormat="1"/>
    <row r="2270" s="74" customFormat="1"/>
    <row r="2271" s="74" customFormat="1"/>
    <row r="2272" s="74" customFormat="1"/>
    <row r="2273" s="74" customFormat="1"/>
    <row r="2274" s="74" customFormat="1"/>
    <row r="2275" s="74" customFormat="1"/>
    <row r="2276" s="74" customFormat="1"/>
    <row r="2277" s="74" customFormat="1"/>
    <row r="2278" s="74" customFormat="1"/>
    <row r="2279" s="74" customFormat="1"/>
    <row r="2280" s="74" customFormat="1"/>
    <row r="2281" s="74" customFormat="1"/>
    <row r="2282" s="74" customFormat="1"/>
    <row r="2283" s="74" customFormat="1"/>
    <row r="2284" s="74" customFormat="1"/>
    <row r="2285" s="74" customFormat="1"/>
    <row r="2286" s="74" customFormat="1"/>
    <row r="2287" s="74" customFormat="1"/>
    <row r="2288" s="74" customFormat="1"/>
    <row r="2289" s="74" customFormat="1"/>
    <row r="2290" s="74" customFormat="1"/>
    <row r="2291" s="74" customFormat="1"/>
    <row r="2292" s="74" customFormat="1"/>
    <row r="2293" s="74" customFormat="1"/>
    <row r="2294" s="74" customFormat="1"/>
    <row r="2295" s="74" customFormat="1"/>
    <row r="2296" s="74" customFormat="1"/>
    <row r="2297" s="74" customFormat="1"/>
    <row r="2298" s="74" customFormat="1"/>
    <row r="2299" s="74" customFormat="1"/>
    <row r="2300" s="74" customFormat="1"/>
    <row r="2301" s="74" customFormat="1"/>
    <row r="2302" s="74" customFormat="1"/>
    <row r="2303" s="74" customFormat="1"/>
    <row r="2304" s="74" customFormat="1"/>
    <row r="2305" s="74" customFormat="1"/>
    <row r="2306" s="74" customFormat="1"/>
    <row r="2307" s="74" customFormat="1"/>
    <row r="2308" s="74" customFormat="1"/>
    <row r="2309" s="74" customFormat="1"/>
    <row r="2310" s="74" customFormat="1"/>
    <row r="2311" s="74" customFormat="1"/>
    <row r="2312" s="74" customFormat="1"/>
    <row r="2313" s="74" customFormat="1"/>
    <row r="2314" s="74" customFormat="1"/>
    <row r="2315" s="74" customFormat="1"/>
    <row r="2316" s="74" customFormat="1"/>
    <row r="2317" s="74" customFormat="1"/>
    <row r="2318" s="74" customFormat="1"/>
    <row r="2319" s="74" customFormat="1"/>
    <row r="2320" s="74" customFormat="1"/>
    <row r="2321" s="74" customFormat="1"/>
    <row r="2322" s="74" customFormat="1"/>
    <row r="2323" s="74" customFormat="1"/>
    <row r="2324" s="74" customFormat="1"/>
    <row r="2325" s="74" customFormat="1"/>
    <row r="2326" s="74" customFormat="1"/>
    <row r="2327" s="74" customFormat="1"/>
    <row r="2328" s="74" customFormat="1"/>
    <row r="2329" s="74" customFormat="1"/>
    <row r="2330" s="74" customFormat="1"/>
    <row r="2331" s="74" customFormat="1"/>
    <row r="2332" s="74" customFormat="1"/>
    <row r="2333" s="74" customFormat="1"/>
    <row r="2334" s="74" customFormat="1"/>
    <row r="2335" s="74" customFormat="1"/>
    <row r="2336" s="74" customFormat="1"/>
    <row r="2337" s="74" customFormat="1"/>
    <row r="2338" s="74" customFormat="1"/>
    <row r="2339" s="74" customFormat="1"/>
    <row r="2340" s="74" customFormat="1"/>
    <row r="2341" s="74" customFormat="1"/>
    <row r="2342" s="74" customFormat="1"/>
    <row r="2343" s="74" customFormat="1"/>
    <row r="2344" s="74" customFormat="1"/>
    <row r="2345" s="74" customFormat="1"/>
    <row r="2346" s="74" customFormat="1"/>
    <row r="2347" s="74" customFormat="1"/>
    <row r="2348" s="74" customFormat="1"/>
    <row r="2349" s="74" customFormat="1"/>
    <row r="2350" s="74" customFormat="1"/>
    <row r="2351" s="74" customFormat="1"/>
    <row r="2352" s="74" customFormat="1"/>
    <row r="2353" s="74" customFormat="1"/>
    <row r="2354" s="74" customFormat="1"/>
    <row r="2355" s="74" customFormat="1"/>
    <row r="2356" s="74" customFormat="1"/>
    <row r="2357" s="74" customFormat="1"/>
    <row r="2358" s="74" customFormat="1"/>
    <row r="2359" s="74" customFormat="1"/>
    <row r="2360" s="74" customFormat="1"/>
    <row r="2361" s="74" customFormat="1"/>
    <row r="2362" s="74" customFormat="1"/>
    <row r="2363" s="74" customFormat="1"/>
    <row r="2364" s="74" customFormat="1"/>
    <row r="2365" s="74" customFormat="1"/>
    <row r="2366" s="74" customFormat="1"/>
    <row r="2367" s="74" customFormat="1"/>
    <row r="2368" s="74" customFormat="1"/>
    <row r="2369" s="74" customFormat="1"/>
    <row r="2370" s="74" customFormat="1"/>
    <row r="2371" s="74" customFormat="1"/>
    <row r="2372" s="74" customFormat="1"/>
    <row r="2373" s="74" customFormat="1"/>
    <row r="2374" s="74" customFormat="1"/>
    <row r="2375" s="74" customFormat="1"/>
    <row r="2376" s="74" customFormat="1"/>
    <row r="2377" s="74" customFormat="1"/>
    <row r="2378" s="74" customFormat="1"/>
    <row r="2379" s="74" customFormat="1"/>
    <row r="2380" s="74" customFormat="1"/>
    <row r="2381" s="74" customFormat="1"/>
    <row r="2382" s="74" customFormat="1"/>
    <row r="2383" s="74" customFormat="1"/>
    <row r="2384" s="74" customFormat="1"/>
    <row r="2385" s="74" customFormat="1"/>
    <row r="2386" s="74" customFormat="1"/>
    <row r="2387" s="74" customFormat="1"/>
    <row r="2388" s="74" customFormat="1"/>
    <row r="2389" s="74" customFormat="1"/>
    <row r="2390" s="74" customFormat="1"/>
    <row r="2391" s="74" customFormat="1"/>
    <row r="2392" s="74" customFormat="1"/>
    <row r="2393" s="74" customFormat="1"/>
    <row r="2394" s="74" customFormat="1"/>
    <row r="2395" s="74" customFormat="1"/>
    <row r="2396" s="74" customFormat="1"/>
    <row r="2397" s="74" customFormat="1"/>
    <row r="2398" s="74" customFormat="1"/>
    <row r="2399" s="74" customFormat="1"/>
    <row r="2400" s="74" customFormat="1"/>
    <row r="2401" s="74" customFormat="1"/>
    <row r="2402" s="74" customFormat="1"/>
    <row r="2403" s="74" customFormat="1"/>
    <row r="2404" s="74" customFormat="1"/>
    <row r="2405" s="74" customFormat="1"/>
    <row r="2406" s="74" customFormat="1"/>
    <row r="2407" s="74" customFormat="1"/>
    <row r="2408" s="74" customFormat="1"/>
    <row r="2409" s="74" customFormat="1"/>
    <row r="2410" s="74" customFormat="1"/>
    <row r="2411" s="74" customFormat="1"/>
    <row r="2412" s="74" customFormat="1"/>
    <row r="2413" s="74" customFormat="1"/>
    <row r="2414" s="74" customFormat="1"/>
    <row r="2415" s="74" customFormat="1"/>
    <row r="2416" s="74" customFormat="1"/>
    <row r="2417" s="74" customFormat="1"/>
    <row r="2418" s="74" customFormat="1"/>
    <row r="2419" s="74" customFormat="1"/>
    <row r="2420" s="74" customFormat="1"/>
    <row r="2421" s="74" customFormat="1"/>
    <row r="2422" s="74" customFormat="1"/>
    <row r="2423" s="74" customFormat="1"/>
    <row r="2424" s="74" customFormat="1"/>
    <row r="2425" s="74" customFormat="1"/>
    <row r="2426" s="74" customFormat="1"/>
    <row r="2427" s="74" customFormat="1"/>
    <row r="2428" s="74" customFormat="1"/>
    <row r="2429" s="74" customFormat="1"/>
    <row r="2430" s="74" customFormat="1"/>
    <row r="2431" s="74" customFormat="1"/>
    <row r="2432" s="74" customFormat="1"/>
    <row r="2433" s="74" customFormat="1"/>
    <row r="2434" s="74" customFormat="1"/>
    <row r="2435" s="74" customFormat="1"/>
    <row r="2436" s="74" customFormat="1"/>
    <row r="2437" s="74" customFormat="1"/>
    <row r="2438" s="74" customFormat="1"/>
    <row r="2439" s="74" customFormat="1"/>
    <row r="2440" s="74" customFormat="1"/>
    <row r="2441" s="74" customFormat="1"/>
    <row r="2442" s="74" customFormat="1"/>
    <row r="2443" s="74" customFormat="1"/>
    <row r="2444" s="74" customFormat="1"/>
    <row r="2445" s="74" customFormat="1"/>
    <row r="2446" s="74" customFormat="1"/>
    <row r="2447" s="74" customFormat="1"/>
    <row r="2448" s="74" customFormat="1"/>
    <row r="2449" s="74" customFormat="1"/>
    <row r="2450" s="74" customFormat="1"/>
    <row r="2451" s="74" customFormat="1"/>
    <row r="2452" s="74" customFormat="1"/>
    <row r="2453" s="74" customFormat="1"/>
    <row r="2454" s="74" customFormat="1"/>
    <row r="2455" s="74" customFormat="1"/>
    <row r="2456" s="74" customFormat="1"/>
    <row r="2457" s="74" customFormat="1"/>
    <row r="2458" s="74" customFormat="1"/>
    <row r="2459" s="74" customFormat="1"/>
    <row r="2460" s="74" customFormat="1"/>
    <row r="2461" s="74" customFormat="1"/>
    <row r="2462" s="74" customFormat="1"/>
    <row r="2463" s="74" customFormat="1"/>
    <row r="2464" s="74" customFormat="1"/>
    <row r="2465" s="74" customFormat="1"/>
    <row r="2466" s="74" customFormat="1"/>
    <row r="2467" s="74" customFormat="1"/>
    <row r="2468" s="74" customFormat="1"/>
    <row r="2469" s="74" customFormat="1"/>
    <row r="2470" s="74" customFormat="1"/>
    <row r="2471" s="74" customFormat="1"/>
    <row r="2472" s="74" customFormat="1"/>
    <row r="2473" s="74" customFormat="1"/>
    <row r="2474" s="74" customFormat="1"/>
    <row r="2475" s="74" customFormat="1"/>
    <row r="2476" s="74" customFormat="1"/>
    <row r="2477" s="74" customFormat="1"/>
    <row r="2478" s="74" customFormat="1"/>
    <row r="2479" s="74" customFormat="1"/>
    <row r="2480" s="74" customFormat="1"/>
    <row r="2481" s="74" customFormat="1"/>
    <row r="2482" s="74" customFormat="1"/>
    <row r="2483" s="74" customFormat="1"/>
  </sheetData>
  <sheetProtection selectLockedCells="1"/>
  <mergeCells count="18">
    <mergeCell ref="F4:M4"/>
    <mergeCell ref="F6:M6"/>
    <mergeCell ref="C9:G9"/>
    <mergeCell ref="K9:M9"/>
    <mergeCell ref="O9:Q9"/>
    <mergeCell ref="D59:F59"/>
    <mergeCell ref="L59:N59"/>
    <mergeCell ref="D72:F72"/>
    <mergeCell ref="L72:N72"/>
    <mergeCell ref="C21:H21"/>
    <mergeCell ref="D124:F124"/>
    <mergeCell ref="L124:N124"/>
    <mergeCell ref="D85:F85"/>
    <mergeCell ref="L85:N85"/>
    <mergeCell ref="D98:F98"/>
    <mergeCell ref="L98:N98"/>
    <mergeCell ref="D111:F111"/>
    <mergeCell ref="L111:N111"/>
  </mergeCells>
  <conditionalFormatting sqref="E32:P39">
    <cfRule type="cellIs" dxfId="439" priority="15" stopIfTrue="1" operator="equal">
      <formula>$I11</formula>
    </cfRule>
  </conditionalFormatting>
  <conditionalFormatting sqref="E32:P39">
    <cfRule type="cellIs" dxfId="438" priority="14" stopIfTrue="1" operator="notEqual">
      <formula>$I11</formula>
    </cfRule>
  </conditionalFormatting>
  <conditionalFormatting sqref="E32:P39">
    <cfRule type="expression" dxfId="437" priority="13" stopIfTrue="1">
      <formula>ISBLANK($I11)</formula>
    </cfRule>
  </conditionalFormatting>
  <conditionalFormatting sqref="E44:E51">
    <cfRule type="cellIs" dxfId="436" priority="12" stopIfTrue="1" operator="equal">
      <formula>$I61</formula>
    </cfRule>
  </conditionalFormatting>
  <conditionalFormatting sqref="F44:F51">
    <cfRule type="cellIs" dxfId="435" priority="11" stopIfTrue="1" operator="equal">
      <formula>$Q61</formula>
    </cfRule>
  </conditionalFormatting>
  <conditionalFormatting sqref="G44:G51">
    <cfRule type="cellIs" dxfId="434" priority="10" stopIfTrue="1" operator="equal">
      <formula>$I74</formula>
    </cfRule>
  </conditionalFormatting>
  <conditionalFormatting sqref="H44:H51">
    <cfRule type="cellIs" dxfId="433" priority="9" stopIfTrue="1" operator="equal">
      <formula>$Q74</formula>
    </cfRule>
  </conditionalFormatting>
  <conditionalFormatting sqref="I44:I51">
    <cfRule type="cellIs" dxfId="432" priority="8" stopIfTrue="1" operator="equal">
      <formula>$I87</formula>
    </cfRule>
  </conditionalFormatting>
  <conditionalFormatting sqref="J44:J51">
    <cfRule type="cellIs" dxfId="431" priority="7" stopIfTrue="1" operator="equal">
      <formula>$Q87</formula>
    </cfRule>
  </conditionalFormatting>
  <conditionalFormatting sqref="K44:K51">
    <cfRule type="cellIs" dxfId="430" priority="6" stopIfTrue="1" operator="equal">
      <formula>$I100</formula>
    </cfRule>
  </conditionalFormatting>
  <conditionalFormatting sqref="L44:L51">
    <cfRule type="cellIs" dxfId="429" priority="5" stopIfTrue="1" operator="equal">
      <formula>$Q100</formula>
    </cfRule>
  </conditionalFormatting>
  <conditionalFormatting sqref="M44:M51">
    <cfRule type="cellIs" dxfId="428" priority="4" stopIfTrue="1" operator="equal">
      <formula>$I113</formula>
    </cfRule>
  </conditionalFormatting>
  <conditionalFormatting sqref="N44:N51">
    <cfRule type="cellIs" dxfId="427" priority="3" stopIfTrue="1" operator="equal">
      <formula>$Q113</formula>
    </cfRule>
  </conditionalFormatting>
  <conditionalFormatting sqref="O44:O51">
    <cfRule type="cellIs" dxfId="426" priority="2" stopIfTrue="1" operator="equal">
      <formula>$I126</formula>
    </cfRule>
  </conditionalFormatting>
  <conditionalFormatting sqref="P44:P51">
    <cfRule type="cellIs" dxfId="425" priority="1" stopIfTrue="1" operator="equal">
      <formula>$Q126</formula>
    </cfRule>
  </conditionalFormatting>
  <pageMargins left="0.75" right="0.75" top="1" bottom="1" header="0.5" footer="0.5"/>
  <pageSetup paperSize="9" orientation="landscape" r:id="rId1"/>
  <headerFooter alignWithMargins="0"/>
  <drawing r:id="rId2"/>
  <tableParts count="1">
    <tablePart r:id="rId3"/>
  </tableParts>
</worksheet>
</file>

<file path=xl/worksheets/sheet11.xml><?xml version="1.0" encoding="utf-8"?>
<worksheet xmlns="http://schemas.openxmlformats.org/spreadsheetml/2006/main" xmlns:r="http://schemas.openxmlformats.org/officeDocument/2006/relationships">
  <dimension ref="A1:FX2483"/>
  <sheetViews>
    <sheetView showGridLines="0" tabSelected="1" zoomScaleNormal="100" workbookViewId="0">
      <selection activeCell="I12" sqref="I12"/>
    </sheetView>
  </sheetViews>
  <sheetFormatPr defaultRowHeight="12.75"/>
  <cols>
    <col min="1" max="1" width="5.42578125" style="74" customWidth="1"/>
    <col min="2" max="2" width="8.140625" customWidth="1"/>
    <col min="3" max="3" width="14.5703125" customWidth="1"/>
    <col min="4" max="4" width="14.42578125" customWidth="1"/>
    <col min="5" max="5" width="10.42578125" customWidth="1"/>
    <col min="6" max="6" width="11.28515625" customWidth="1"/>
    <col min="7" max="7" width="10.28515625" customWidth="1"/>
    <col min="8" max="8" width="10" customWidth="1"/>
    <col min="9" max="9" width="10.7109375" customWidth="1"/>
    <col min="10" max="10" width="11.140625" customWidth="1"/>
    <col min="11" max="11" width="11" customWidth="1"/>
    <col min="12" max="12" width="13.28515625" customWidth="1"/>
    <col min="13" max="13" width="10.28515625" customWidth="1"/>
    <col min="14" max="14" width="10.85546875" customWidth="1"/>
    <col min="15" max="15" width="11.42578125" customWidth="1"/>
    <col min="16" max="16" width="12.28515625" customWidth="1"/>
    <col min="17" max="17" width="11.140625" customWidth="1"/>
    <col min="18" max="18" width="6.7109375" style="72" customWidth="1"/>
    <col min="19" max="19" width="11.5703125" style="74" customWidth="1"/>
    <col min="20" max="20" width="9.140625" style="74"/>
    <col min="21" max="23" width="10.42578125" style="74" hidden="1" customWidth="1"/>
    <col min="24" max="24" width="9.85546875" style="74" hidden="1" customWidth="1"/>
    <col min="25" max="26" width="9.140625" style="74"/>
    <col min="27" max="27" width="10" style="74" customWidth="1"/>
    <col min="28" max="28" width="10.28515625" style="74" customWidth="1"/>
    <col min="29" max="29" width="9.140625" style="74"/>
    <col min="30" max="30" width="10.42578125" style="74" customWidth="1"/>
    <col min="31" max="180" width="9.140625" style="74"/>
  </cols>
  <sheetData>
    <row r="1" spans="1:26" s="155" customFormat="1" ht="13.5" thickBot="1">
      <c r="A1" s="72"/>
      <c r="B1" s="72"/>
      <c r="C1" s="72"/>
      <c r="D1" s="72"/>
      <c r="E1" s="72"/>
      <c r="F1" s="72"/>
      <c r="G1" s="72"/>
      <c r="H1" s="72"/>
      <c r="I1" s="72"/>
      <c r="J1" s="72"/>
      <c r="K1" s="72"/>
      <c r="L1" s="72"/>
      <c r="M1" s="72"/>
      <c r="N1" s="72"/>
      <c r="O1" s="72"/>
      <c r="P1" s="72"/>
      <c r="Q1" s="72"/>
      <c r="R1" s="72"/>
      <c r="S1" s="72"/>
    </row>
    <row r="2" spans="1:26">
      <c r="A2" s="72"/>
      <c r="B2" s="64"/>
      <c r="C2" s="65"/>
      <c r="D2" s="65"/>
      <c r="E2" s="65"/>
      <c r="F2" s="65"/>
      <c r="G2" s="65"/>
      <c r="H2" s="65"/>
      <c r="I2" s="65"/>
      <c r="J2" s="65"/>
      <c r="K2" s="65"/>
      <c r="L2" s="65"/>
      <c r="M2" s="65"/>
      <c r="N2" s="65"/>
      <c r="O2" s="65"/>
      <c r="P2" s="65"/>
      <c r="Q2" s="65"/>
      <c r="R2" s="75"/>
      <c r="S2" s="72"/>
    </row>
    <row r="3" spans="1:26">
      <c r="A3" s="72"/>
      <c r="B3" s="66"/>
      <c r="C3" s="3"/>
      <c r="D3" s="3"/>
      <c r="E3" s="3"/>
      <c r="F3" s="3"/>
      <c r="G3" s="3"/>
      <c r="H3" s="3"/>
      <c r="I3" s="3"/>
      <c r="J3" s="3"/>
      <c r="K3" s="3"/>
      <c r="L3" s="3"/>
      <c r="M3" s="3"/>
      <c r="N3" s="3"/>
      <c r="O3" s="3"/>
      <c r="P3" s="3"/>
      <c r="Q3" s="3"/>
      <c r="R3" s="75"/>
      <c r="S3" s="72"/>
    </row>
    <row r="4" spans="1:26" ht="25.5">
      <c r="A4" s="72"/>
      <c r="B4" s="66"/>
      <c r="C4" s="3"/>
      <c r="D4" s="3"/>
      <c r="E4" s="3"/>
      <c r="F4" s="182" t="s">
        <v>63</v>
      </c>
      <c r="G4" s="183"/>
      <c r="H4" s="183"/>
      <c r="I4" s="183"/>
      <c r="J4" s="183"/>
      <c r="K4" s="183"/>
      <c r="L4" s="183"/>
      <c r="M4" s="184"/>
      <c r="N4" s="3"/>
      <c r="O4" s="3"/>
      <c r="P4" s="3"/>
      <c r="Q4" s="3"/>
      <c r="R4" s="75"/>
      <c r="S4" s="72"/>
    </row>
    <row r="5" spans="1:26" ht="15.75">
      <c r="A5" s="72"/>
      <c r="B5" s="66"/>
      <c r="C5" s="3"/>
      <c r="D5" s="3"/>
      <c r="E5" s="3"/>
      <c r="F5" s="46"/>
      <c r="G5" s="3"/>
      <c r="H5" s="3"/>
      <c r="I5" s="3"/>
      <c r="J5" s="3"/>
      <c r="K5" s="3"/>
      <c r="L5" s="3"/>
      <c r="M5" s="3"/>
      <c r="N5" s="3"/>
      <c r="O5" s="3"/>
      <c r="P5" s="3"/>
      <c r="Q5" s="3"/>
      <c r="R5" s="75"/>
      <c r="S5" s="72"/>
    </row>
    <row r="6" spans="1:26" ht="15.75">
      <c r="A6" s="72"/>
      <c r="B6" s="66"/>
      <c r="C6" s="3"/>
      <c r="D6" s="3"/>
      <c r="E6" s="3"/>
      <c r="F6" s="185" t="s">
        <v>194</v>
      </c>
      <c r="G6" s="183"/>
      <c r="H6" s="183"/>
      <c r="I6" s="183"/>
      <c r="J6" s="183"/>
      <c r="K6" s="183"/>
      <c r="L6" s="183"/>
      <c r="M6" s="184"/>
      <c r="N6" s="3"/>
      <c r="O6" s="3"/>
      <c r="P6" s="3"/>
      <c r="Q6" s="3"/>
      <c r="R6" s="75"/>
      <c r="S6" s="72"/>
    </row>
    <row r="7" spans="1:26">
      <c r="A7" s="72"/>
      <c r="B7" s="66"/>
      <c r="C7" s="3"/>
      <c r="D7" s="3"/>
      <c r="E7" s="3"/>
      <c r="F7" s="3"/>
      <c r="G7" s="3"/>
      <c r="H7" s="3"/>
      <c r="I7" s="3"/>
      <c r="J7" s="3"/>
      <c r="K7" s="3"/>
      <c r="L7" s="3"/>
      <c r="M7" s="3"/>
      <c r="N7" s="3"/>
      <c r="O7" s="3"/>
      <c r="P7" s="3"/>
      <c r="Q7" s="3"/>
      <c r="R7" s="75"/>
      <c r="S7" s="72"/>
    </row>
    <row r="8" spans="1:26" ht="18.75" customHeight="1" thickBot="1">
      <c r="A8" s="72"/>
      <c r="B8" s="66"/>
      <c r="C8" s="3"/>
      <c r="D8" s="3"/>
      <c r="E8" s="3"/>
      <c r="F8" s="3"/>
      <c r="G8" s="3"/>
      <c r="H8" s="3"/>
      <c r="I8" s="3"/>
      <c r="J8" s="3"/>
      <c r="K8" s="3"/>
      <c r="L8" s="3"/>
      <c r="M8" s="3"/>
      <c r="N8" s="3"/>
      <c r="O8" s="3"/>
      <c r="P8" s="3"/>
      <c r="Q8" s="3"/>
      <c r="R8" s="75"/>
      <c r="S8" s="72"/>
    </row>
    <row r="9" spans="1:26" ht="24.75" customHeight="1" thickBot="1">
      <c r="A9" s="72"/>
      <c r="B9" s="66"/>
      <c r="C9" s="199" t="s">
        <v>54</v>
      </c>
      <c r="D9" s="200"/>
      <c r="E9" s="200"/>
      <c r="F9" s="200"/>
      <c r="G9" s="201"/>
      <c r="H9" s="3"/>
      <c r="I9" s="45" t="s">
        <v>55</v>
      </c>
      <c r="J9" s="3"/>
      <c r="K9" s="179" t="s">
        <v>129</v>
      </c>
      <c r="L9" s="180"/>
      <c r="M9" s="181"/>
      <c r="O9" s="179" t="s">
        <v>130</v>
      </c>
      <c r="P9" s="180"/>
      <c r="Q9" s="181"/>
      <c r="R9" s="75"/>
      <c r="S9" s="72"/>
    </row>
    <row r="10" spans="1:26" ht="13.5" thickBot="1">
      <c r="A10" s="72"/>
      <c r="B10" s="66"/>
      <c r="C10" s="78" t="s">
        <v>0</v>
      </c>
      <c r="D10" s="79" t="s">
        <v>1</v>
      </c>
      <c r="E10" s="12">
        <v>1</v>
      </c>
      <c r="F10" s="12" t="s">
        <v>18</v>
      </c>
      <c r="G10" s="40">
        <v>2</v>
      </c>
      <c r="H10" s="3"/>
      <c r="I10" s="39" t="s">
        <v>6</v>
      </c>
      <c r="J10" s="3"/>
      <c r="K10" s="19" t="s">
        <v>97</v>
      </c>
      <c r="L10" s="20" t="s">
        <v>51</v>
      </c>
      <c r="M10" s="20" t="s">
        <v>25</v>
      </c>
      <c r="O10" s="19" t="s">
        <v>97</v>
      </c>
      <c r="P10" s="20" t="s">
        <v>51</v>
      </c>
      <c r="Q10" s="20" t="s">
        <v>25</v>
      </c>
      <c r="R10" s="75"/>
      <c r="S10" s="72"/>
    </row>
    <row r="11" spans="1:26">
      <c r="A11" s="72"/>
      <c r="B11" s="66"/>
      <c r="C11" s="115" t="s">
        <v>21</v>
      </c>
      <c r="D11" s="109" t="s">
        <v>11</v>
      </c>
      <c r="E11" s="112">
        <v>1.4</v>
      </c>
      <c r="F11" s="112">
        <v>4</v>
      </c>
      <c r="G11" s="116">
        <v>7.5</v>
      </c>
      <c r="H11" s="3"/>
      <c r="I11" s="162" t="s">
        <v>35</v>
      </c>
      <c r="J11" s="3"/>
      <c r="K11" s="139">
        <v>1</v>
      </c>
      <c r="L11" s="138" t="str">
        <f>VLOOKUP(SMALL($V$11:$V$22,1),$V$11:$X$22,2,FALSE)</f>
        <v>Grégory</v>
      </c>
      <c r="M11" s="146">
        <f>VLOOKUP(SMALL($V$11:$V$22,1),$V$11:$X$22,3,FALSE)</f>
        <v>4</v>
      </c>
      <c r="O11" s="139">
        <v>1</v>
      </c>
      <c r="P11" s="138" t="str">
        <f>VLOOKUP(SMALL($V$25:$V$36,1),$V$25:$X$36,2,FALSE)</f>
        <v>Didier</v>
      </c>
      <c r="Q11" s="140">
        <f>VLOOKUP(SMALL($V$25:$V$36,1),$V$25:$X$36,3,FALSE)</f>
        <v>74.160000000000011</v>
      </c>
      <c r="R11" s="75"/>
      <c r="S11" s="72"/>
      <c r="U11" s="124">
        <f>RANK($E$40,$E$40:$P$40)</f>
        <v>4</v>
      </c>
      <c r="V11" s="124">
        <f>RANK($E$40,$E$40:$P$40)</f>
        <v>4</v>
      </c>
      <c r="W11" s="124" t="str">
        <f>E31</f>
        <v>Tim</v>
      </c>
      <c r="X11" s="125">
        <f>E40</f>
        <v>0</v>
      </c>
      <c r="Z11" s="126"/>
    </row>
    <row r="12" spans="1:26">
      <c r="A12" s="72"/>
      <c r="B12" s="66"/>
      <c r="C12" s="115" t="s">
        <v>15</v>
      </c>
      <c r="D12" s="109" t="s">
        <v>30</v>
      </c>
      <c r="E12" s="113">
        <v>1.75</v>
      </c>
      <c r="F12" s="113">
        <v>3.4</v>
      </c>
      <c r="G12" s="117">
        <v>4.25</v>
      </c>
      <c r="H12" s="3"/>
      <c r="I12" s="162"/>
      <c r="J12" s="3"/>
      <c r="K12" s="141" t="str">
        <f>IF(M12=M11,"",2)</f>
        <v/>
      </c>
      <c r="L12" s="137" t="str">
        <f>VLOOKUP(SMALL($V$11:$V$22,2),$V$11:$X$22,2,FALSE)</f>
        <v>Deborah</v>
      </c>
      <c r="M12" s="147">
        <f>VLOOKUP(SMALL($V$11:$V$22,2),$V$11:$X$22,3,FALSE)</f>
        <v>4</v>
      </c>
      <c r="O12" s="141">
        <f>IF(Q12=Q11,"",2)</f>
        <v>2</v>
      </c>
      <c r="P12" s="137" t="str">
        <f>VLOOKUP(SMALL($V$25:$V$36,2),$V$25:$X$36,2,FALSE)</f>
        <v>Deborah</v>
      </c>
      <c r="Q12" s="142">
        <f>VLOOKUP(SMALL($V$25:$V$36,2),$V$25:$X$36,3,FALSE)</f>
        <v>69.890000000000015</v>
      </c>
      <c r="R12" s="75"/>
      <c r="S12" s="72"/>
      <c r="U12" s="124">
        <f>RANK($F$40,$E$40:$P$40)</f>
        <v>1</v>
      </c>
      <c r="V12" s="124">
        <f>IF(COUNTIF($U$11:U11,RANK($F$40,$E$40:$P$40))&gt;0,RANK($F$40,$E$40:$P$40)+COUNTIF($U$11:U11,RANK($F$40,$E$40:$P$40)),RANK($F$40,$E$40:$P$40))</f>
        <v>1</v>
      </c>
      <c r="W12" s="124" t="str">
        <f>F31</f>
        <v>Grégory</v>
      </c>
      <c r="X12" s="125">
        <f>F40</f>
        <v>4</v>
      </c>
      <c r="Z12" s="126"/>
    </row>
    <row r="13" spans="1:26">
      <c r="A13" s="72"/>
      <c r="B13" s="66"/>
      <c r="C13" s="118" t="s">
        <v>22</v>
      </c>
      <c r="D13" s="110" t="s">
        <v>8</v>
      </c>
      <c r="E13" s="113">
        <v>1.8</v>
      </c>
      <c r="F13" s="113">
        <v>3.4</v>
      </c>
      <c r="G13" s="117">
        <v>4</v>
      </c>
      <c r="H13" s="3"/>
      <c r="I13" s="162"/>
      <c r="J13" s="3"/>
      <c r="K13" s="141" t="str">
        <f>IF(M13=M12,"",3)</f>
        <v/>
      </c>
      <c r="L13" s="137" t="str">
        <f>VLOOKUP(SMALL($V$11:$V$22,3),$V$11:$X$22,2,FALSE)</f>
        <v>Lien</v>
      </c>
      <c r="M13" s="147">
        <f>VLOOKUP(SMALL($V$11:$V$22,3),$V$11:$X$22,3,FALSE)</f>
        <v>4</v>
      </c>
      <c r="O13" s="141">
        <f>IF(Q13=Q12,"",3)</f>
        <v>3</v>
      </c>
      <c r="P13" s="137" t="str">
        <f>VLOOKUP(SMALL($V$25:$V$36,3),$V$25:$X$36,2,FALSE)</f>
        <v>Pieter</v>
      </c>
      <c r="Q13" s="142">
        <f>VLOOKUP(SMALL($V$25:$V$36,3),$V$25:$X$36,3,FALSE)</f>
        <v>66.239999999999995</v>
      </c>
      <c r="R13" s="75"/>
      <c r="S13" s="72"/>
      <c r="U13" s="124">
        <f>RANK($G$40,$E$40:$P$40)</f>
        <v>4</v>
      </c>
      <c r="V13" s="124">
        <f>IF(COUNTIF($U$11:U12,RANK($G$40,$E$40:$P$40))&gt;0,RANK($G$40,$E$40:$P$40)+COUNTIF($U$11:U12,RANK($G$40,$E$40:$P$40)),RANK($G$40,$E$40:$P$40))</f>
        <v>5</v>
      </c>
      <c r="W13" s="124" t="str">
        <f>G31</f>
        <v>Christophe</v>
      </c>
      <c r="X13" s="125">
        <f>G40</f>
        <v>0</v>
      </c>
      <c r="Z13" s="126"/>
    </row>
    <row r="14" spans="1:26">
      <c r="A14" s="72"/>
      <c r="B14" s="66"/>
      <c r="C14" s="118" t="s">
        <v>27</v>
      </c>
      <c r="D14" s="110" t="s">
        <v>13</v>
      </c>
      <c r="E14" s="113">
        <v>1.95</v>
      </c>
      <c r="F14" s="113">
        <v>3.25</v>
      </c>
      <c r="G14" s="117">
        <v>3.6</v>
      </c>
      <c r="H14" s="3"/>
      <c r="I14" s="54"/>
      <c r="J14" s="4"/>
      <c r="K14" s="141">
        <f>IF(M14=M13,"",4)</f>
        <v>4</v>
      </c>
      <c r="L14" s="137" t="str">
        <f>VLOOKUP(SMALL($V$11:$V$22,4),$V$11:$X$22,2,FALSE)</f>
        <v>Tim</v>
      </c>
      <c r="M14" s="147">
        <f>VLOOKUP(SMALL($V$11:$V$22,4),$V$11:$X$22,3,FALSE)</f>
        <v>0</v>
      </c>
      <c r="O14" s="141">
        <f>IF(Q14=Q13,"",4)</f>
        <v>4</v>
      </c>
      <c r="P14" s="137" t="str">
        <f>VLOOKUP(SMALL($V$25:$V$36,4),$V$25:$X$36,2,FALSE)</f>
        <v>Maarten</v>
      </c>
      <c r="Q14" s="142">
        <f>VLOOKUP(SMALL($V$25:$V$36,4),$V$25:$X$36,3,FALSE)</f>
        <v>63.04</v>
      </c>
      <c r="R14" s="75"/>
      <c r="S14" s="72"/>
      <c r="U14" s="124">
        <f>RANK($H$40,$E$40:$P$40)</f>
        <v>4</v>
      </c>
      <c r="V14" s="124">
        <f>IF(COUNTIF($U$11:U13,RANK($H$40,$E$40:$P$40))&gt;0,RANK($H$40,$E$40:$P$40)+COUNTIF($U$11:U13,RANK($H$40,$E$40:$P$40)),RANK($H$40,$E$40:$P$40))</f>
        <v>6</v>
      </c>
      <c r="W14" s="124" t="str">
        <f>H31</f>
        <v>Ruben</v>
      </c>
      <c r="X14" s="125">
        <f>H40</f>
        <v>0</v>
      </c>
      <c r="Z14" s="126"/>
    </row>
    <row r="15" spans="1:26">
      <c r="A15" s="72"/>
      <c r="B15" s="66"/>
      <c r="C15" s="118" t="s">
        <v>9</v>
      </c>
      <c r="D15" s="110" t="s">
        <v>12</v>
      </c>
      <c r="E15" s="113">
        <v>2.65</v>
      </c>
      <c r="F15" s="113">
        <v>3.35</v>
      </c>
      <c r="G15" s="117">
        <v>2.35</v>
      </c>
      <c r="H15" s="3"/>
      <c r="I15" s="54"/>
      <c r="J15" s="3"/>
      <c r="K15" s="141" t="str">
        <f>IF(M15=M14,"",5)</f>
        <v/>
      </c>
      <c r="L15" s="137" t="str">
        <f>VLOOKUP(SMALL($V$11:$V$22,5),$V$11:$X$22,2,FALSE)</f>
        <v>Christophe</v>
      </c>
      <c r="M15" s="147">
        <f>VLOOKUP(SMALL($V$11:$V$22,5),$V$11:$X$22,3,FALSE)</f>
        <v>0</v>
      </c>
      <c r="O15" s="141">
        <f>IF(Q15=Q14,"",5)</f>
        <v>5</v>
      </c>
      <c r="P15" s="137" t="str">
        <f>VLOOKUP(SMALL($V$25:$V$36,5),$V$25:$X$36,2,FALSE)</f>
        <v>Lienkeuh</v>
      </c>
      <c r="Q15" s="142">
        <f>VLOOKUP(SMALL($V$25:$V$36,5),$V$25:$X$36,3,FALSE)</f>
        <v>62.86</v>
      </c>
      <c r="R15" s="75"/>
      <c r="S15" s="72"/>
      <c r="U15" s="124">
        <f>RANK($I$40,$E$40:$P$40)</f>
        <v>4</v>
      </c>
      <c r="V15" s="124">
        <f>IF(COUNTIF($U$11:U14,RANK($I$40,$E$40:$P$40))&gt;0,RANK($I$40,$E$40:$P$40)+COUNTIF($U$11:U14,RANK($I$40,$E$40:$P$40)),RANK($I$40,$E$40:$P$40))</f>
        <v>7</v>
      </c>
      <c r="W15" s="124" t="str">
        <f>I31</f>
        <v>Guillaume</v>
      </c>
      <c r="X15" s="125">
        <f>I40</f>
        <v>0</v>
      </c>
      <c r="Z15" s="126"/>
    </row>
    <row r="16" spans="1:26">
      <c r="A16" s="72"/>
      <c r="B16" s="66"/>
      <c r="C16" s="118" t="s">
        <v>46</v>
      </c>
      <c r="D16" s="110" t="s">
        <v>43</v>
      </c>
      <c r="E16" s="113">
        <v>2.2000000000000002</v>
      </c>
      <c r="F16" s="113">
        <v>3.35</v>
      </c>
      <c r="G16" s="117">
        <v>2.9</v>
      </c>
      <c r="H16" s="3"/>
      <c r="I16" s="54"/>
      <c r="J16" s="3"/>
      <c r="K16" s="141" t="str">
        <f>IF(M16=M15,"",6)</f>
        <v/>
      </c>
      <c r="L16" s="137" t="str">
        <f>VLOOKUP(SMALL($V$11:$V$22,6),$V$11:$X$22,2,FALSE)</f>
        <v>Ruben</v>
      </c>
      <c r="M16" s="147">
        <f>VLOOKUP(SMALL($V$11:$V$22,6),$V$11:$X$22,3,FALSE)</f>
        <v>0</v>
      </c>
      <c r="O16" s="141">
        <f>IF(Q16=Q15,"",6)</f>
        <v>6</v>
      </c>
      <c r="P16" s="137" t="str">
        <f>VLOOKUP(SMALL($V$25:$V$36,6),$V$25:$X$36,2,FALSE)</f>
        <v xml:space="preserve">Lien </v>
      </c>
      <c r="Q16" s="142">
        <f>VLOOKUP(SMALL($V$25:$V$36,6),$V$25:$X$36,3,FALSE)</f>
        <v>62.64</v>
      </c>
      <c r="R16" s="75"/>
      <c r="S16" s="72"/>
      <c r="U16" s="124">
        <f>RANK($J$40,$E$40:$P$40)</f>
        <v>4</v>
      </c>
      <c r="V16" s="124">
        <f>IF(COUNTIF($U$11:U15,RANK($J$40,$E$40:$P$40))&gt;0,RANK($J$40,$E$40:$P$40)+COUNTIF($U$11:U15,RANK($J$40,$E$40:$P$40)),RANK($J$40,$E$40:$P$40))</f>
        <v>8</v>
      </c>
      <c r="W16" s="124" t="str">
        <f>J31</f>
        <v>Maarten</v>
      </c>
      <c r="X16" s="125">
        <f>J40</f>
        <v>0</v>
      </c>
      <c r="Z16" s="126"/>
    </row>
    <row r="17" spans="1:180">
      <c r="A17" s="72"/>
      <c r="B17" s="66"/>
      <c r="C17" s="118" t="s">
        <v>10</v>
      </c>
      <c r="D17" s="110" t="s">
        <v>7</v>
      </c>
      <c r="E17" s="113">
        <v>2.4</v>
      </c>
      <c r="F17" s="113">
        <v>3.2</v>
      </c>
      <c r="G17" s="117">
        <v>2.7</v>
      </c>
      <c r="H17" s="47" t="s">
        <v>56</v>
      </c>
      <c r="I17" s="162"/>
      <c r="J17" s="3"/>
      <c r="K17" s="141" t="str">
        <f>IF(M17=M16,"",7)</f>
        <v/>
      </c>
      <c r="L17" s="137" t="str">
        <f>VLOOKUP(SMALL($V$11:$V$22,7),$V$11:$X$22,2,FALSE)</f>
        <v>Guillaume</v>
      </c>
      <c r="M17" s="147">
        <f>VLOOKUP(SMALL($V$11:$V$22,7),$V$11:$X$22,3,FALSE)</f>
        <v>0</v>
      </c>
      <c r="O17" s="141">
        <f>IF(Q17=Q16,"",7)</f>
        <v>7</v>
      </c>
      <c r="P17" s="137" t="str">
        <f>VLOOKUP(SMALL($V$25:$V$36,7),$V$25:$X$36,2,FALSE)</f>
        <v>Tim</v>
      </c>
      <c r="Q17" s="142">
        <f>VLOOKUP(SMALL($V$25:$V$36,7),$V$25:$X$36,3,FALSE)</f>
        <v>62.560000000000009</v>
      </c>
      <c r="R17" s="75"/>
      <c r="S17" s="72"/>
      <c r="U17" s="124">
        <f>RANK($K$40,$E$40:$P$40)</f>
        <v>4</v>
      </c>
      <c r="V17" s="124">
        <f>IF(COUNTIF($U$11:U16,RANK($K$40,$E$40:$P$40))&gt;0,RANK($K$40,$E$40:$P$40)+COUNTIF($U$11:U16,RANK($K$40,$E$40:$P$40)),RANK($K$40,$E$40:$P$40))</f>
        <v>9</v>
      </c>
      <c r="W17" s="124" t="str">
        <f>K31</f>
        <v>Dieter</v>
      </c>
      <c r="X17" s="125">
        <f>K40</f>
        <v>0</v>
      </c>
      <c r="Z17" s="126"/>
    </row>
    <row r="18" spans="1:180" ht="13.5" thickBot="1">
      <c r="A18" s="72"/>
      <c r="B18" s="66"/>
      <c r="C18" s="119" t="s">
        <v>14</v>
      </c>
      <c r="D18" s="111" t="s">
        <v>19</v>
      </c>
      <c r="E18" s="114">
        <v>1.45</v>
      </c>
      <c r="F18" s="114">
        <v>3.85</v>
      </c>
      <c r="G18" s="120">
        <v>6.75</v>
      </c>
      <c r="H18" s="3"/>
      <c r="I18" s="55"/>
      <c r="J18" s="3"/>
      <c r="K18" s="141" t="str">
        <f>IF(M18=M17,"",8)</f>
        <v/>
      </c>
      <c r="L18" s="137" t="str">
        <f>VLOOKUP(SMALL($V$11:$V$22,8),$V$11:$X$22,2,FALSE)</f>
        <v>Maarten</v>
      </c>
      <c r="M18" s="147">
        <f>VLOOKUP(SMALL($V$11:$V$22,8),$V$11:$X$22,3,FALSE)</f>
        <v>0</v>
      </c>
      <c r="O18" s="141">
        <f>IF(Q18=Q17,"",8)</f>
        <v>8</v>
      </c>
      <c r="P18" s="137" t="str">
        <f>VLOOKUP(SMALL($V$25:$V$36,8),$V$25:$X$36,2,FALSE)</f>
        <v>Grégory</v>
      </c>
      <c r="Q18" s="142">
        <f>VLOOKUP(SMALL($V$25:$V$36,8),$V$25:$X$36,3,FALSE)</f>
        <v>62.169999999999995</v>
      </c>
      <c r="R18" s="75"/>
      <c r="S18" s="72"/>
      <c r="U18" s="124">
        <f>RANK($L$40,$E$40:$P$40)</f>
        <v>1</v>
      </c>
      <c r="V18" s="124">
        <f>IF(COUNTIF($U$11:U17,RANK($L$40,$E$40:$P$40))&gt;0,RANK($L$40,$E$40:$P$40)+COUNTIF($U$11:U17,RANK($L$40,$E$40:$P$40)),RANK($L$40,$E$40:$P$40))</f>
        <v>2</v>
      </c>
      <c r="W18" s="124" t="str">
        <f>L31</f>
        <v>Deborah</v>
      </c>
      <c r="X18" s="125">
        <f>L40</f>
        <v>4</v>
      </c>
      <c r="Z18" s="126"/>
    </row>
    <row r="19" spans="1:180">
      <c r="A19" s="72"/>
      <c r="B19" s="66"/>
      <c r="C19" s="3"/>
      <c r="D19" s="3"/>
      <c r="E19" s="3"/>
      <c r="F19" s="3"/>
      <c r="G19" s="3"/>
      <c r="H19" s="3"/>
      <c r="I19" s="3"/>
      <c r="J19" s="3"/>
      <c r="K19" s="141" t="str">
        <f>IF(M19=M18,"",9)</f>
        <v/>
      </c>
      <c r="L19" s="137" t="str">
        <f>VLOOKUP(SMALL($V$11:$V$22,9),$V$11:$X$22,2,FALSE)</f>
        <v>Dieter</v>
      </c>
      <c r="M19" s="147">
        <f>VLOOKUP(SMALL($V$11:$V$22,9),$V$11:$X$22,3,FALSE)</f>
        <v>0</v>
      </c>
      <c r="O19" s="141">
        <f>IF(Q19=Q18,"",9)</f>
        <v>9</v>
      </c>
      <c r="P19" s="137" t="str">
        <f>VLOOKUP(SMALL($V$25:$V$36,9),$V$25:$X$36,2,FALSE)</f>
        <v>Christophe</v>
      </c>
      <c r="Q19" s="142">
        <f>VLOOKUP(SMALL($V$25:$V$36,9),$V$25:$X$36,3,FALSE)</f>
        <v>61.109999999999992</v>
      </c>
      <c r="R19" s="75"/>
      <c r="S19" s="72"/>
      <c r="U19" s="124">
        <f>RANK($M$40,$E$40:$P$40)</f>
        <v>4</v>
      </c>
      <c r="V19" s="124">
        <f>IF(COUNTIF($U$11:U18,RANK($M$40,$E$40:$P$40))&gt;0,RANK($M$40,$E$40:$P$40)+COUNTIF($U$11:U18,RANK($M$40,$E$40:$P$40)),RANK($M$40,$E$40:$P$40))</f>
        <v>10</v>
      </c>
      <c r="W19" s="124" t="str">
        <f>M31</f>
        <v>Lienkeuh</v>
      </c>
      <c r="X19" s="125">
        <f>M40</f>
        <v>0</v>
      </c>
      <c r="Z19" s="126"/>
    </row>
    <row r="20" spans="1:180" ht="12.75" customHeight="1" thickBot="1">
      <c r="A20" s="72"/>
      <c r="B20" s="66"/>
      <c r="I20" s="3"/>
      <c r="J20" s="3"/>
      <c r="K20" s="141" t="str">
        <f>IF(M20=M19,"",10)</f>
        <v/>
      </c>
      <c r="L20" s="137" t="str">
        <f>VLOOKUP(SMALL($V$11:$V$22,10),$V$11:$X$22,2,FALSE)</f>
        <v>Lienkeuh</v>
      </c>
      <c r="M20" s="147">
        <f>VLOOKUP(SMALL($V$11:$V$22,10),$V$11:$X$22,3,FALSE)</f>
        <v>0</v>
      </c>
      <c r="O20" s="141">
        <f>IF(Q20=Q19,"",10)</f>
        <v>10</v>
      </c>
      <c r="P20" s="137" t="str">
        <f>VLOOKUP(SMALL($V$25:$V$36,10),$V$25:$X$36,2,FALSE)</f>
        <v>Ruben</v>
      </c>
      <c r="Q20" s="142">
        <f>VLOOKUP(SMALL($V$25:$V$36,10),$V$25:$X$36,3,FALSE)</f>
        <v>60.06</v>
      </c>
      <c r="R20" s="75"/>
      <c r="S20" s="72"/>
      <c r="U20" s="124">
        <f>RANK($N$40,$E$40:$P$40)</f>
        <v>4</v>
      </c>
      <c r="V20" s="124">
        <f>IF(COUNTIF($U$11:U19,RANK($N$40,$E$40:$P$40))&gt;0,RANK($N$40,$E$40:$P$40)+COUNTIF($U$11:U19,RANK($N$40,$E$40:$P$40)),RANK($N$40,$E$40:$P$40))</f>
        <v>11</v>
      </c>
      <c r="W20" s="124" t="str">
        <f>N31</f>
        <v>Pieter</v>
      </c>
      <c r="X20" s="125">
        <f>N40</f>
        <v>0</v>
      </c>
      <c r="Z20" s="126"/>
    </row>
    <row r="21" spans="1:180" ht="12.75" customHeight="1" thickBot="1">
      <c r="A21" s="72"/>
      <c r="B21" s="66"/>
      <c r="C21" s="186" t="s">
        <v>57</v>
      </c>
      <c r="D21" s="187"/>
      <c r="E21" s="187"/>
      <c r="F21" s="188"/>
      <c r="G21" s="188"/>
      <c r="H21" s="189"/>
      <c r="I21" s="3"/>
      <c r="J21" s="3"/>
      <c r="K21" s="141" t="str">
        <f>IF(M21=M20,"",11)</f>
        <v/>
      </c>
      <c r="L21" s="137" t="str">
        <f>VLOOKUP(SMALL($V$11:$V$22,11),$V$11:$X$22,2,FALSE)</f>
        <v>Pieter</v>
      </c>
      <c r="M21" s="147">
        <f>VLOOKUP(SMALL($V$11:$V$22,11),$V$11:$X$22,3,FALSE)</f>
        <v>0</v>
      </c>
      <c r="O21" s="141">
        <f>IF(Q21=Q20,"",11)</f>
        <v>11</v>
      </c>
      <c r="P21" s="137" t="str">
        <f>VLOOKUP(SMALL($V$25:$V$36,11),$V$25:$X$36,2,FALSE)</f>
        <v>Guillaume</v>
      </c>
      <c r="Q21" s="142">
        <f>VLOOKUP(SMALL($V$25:$V$36,11),$V$25:$X$36,3,FALSE)</f>
        <v>58.88000000000001</v>
      </c>
      <c r="R21" s="75"/>
      <c r="S21" s="72"/>
      <c r="U21" s="124">
        <f>RANK($O$40,$E$40:$P$40)</f>
        <v>4</v>
      </c>
      <c r="V21" s="124">
        <f>IF(COUNTIF($U$11:U20,RANK($O$40,$E$40:$P$40))&gt;0,RANK($O$40,$E$40:$P$40)+COUNTIF($U$11:U20,RANK($O$40,$E$40:$P$40)),RANK($O$40,$E$40:$P$40))</f>
        <v>12</v>
      </c>
      <c r="W21" s="124" t="str">
        <f>O31</f>
        <v>Didier</v>
      </c>
      <c r="X21" s="125">
        <f>O40</f>
        <v>0</v>
      </c>
      <c r="Z21" s="126"/>
    </row>
    <row r="22" spans="1:180" ht="12.75" customHeight="1" thickBot="1">
      <c r="A22" s="72"/>
      <c r="B22" s="66"/>
      <c r="C22" s="50" t="s">
        <v>20</v>
      </c>
      <c r="D22" s="134"/>
      <c r="E22" s="135"/>
      <c r="F22" s="131" t="str">
        <f>K31</f>
        <v>Dieter</v>
      </c>
      <c r="G22" s="175" t="s">
        <v>33</v>
      </c>
      <c r="H22" s="176" t="s">
        <v>189</v>
      </c>
      <c r="I22" s="3"/>
      <c r="J22" s="3"/>
      <c r="K22" s="143" t="str">
        <f>IF(M22=M21,"",12)</f>
        <v/>
      </c>
      <c r="L22" s="144" t="str">
        <f>VLOOKUP(SMALL($V$11:$V$22,12),$V$11:$X$22,2,FALSE)</f>
        <v>Didier</v>
      </c>
      <c r="M22" s="148">
        <f>VLOOKUP(SMALL($V$11:$V$22,12),$V$11:$X$22,3,FALSE)</f>
        <v>0</v>
      </c>
      <c r="O22" s="143">
        <f>IF(Q22=Q21,"",12)</f>
        <v>12</v>
      </c>
      <c r="P22" s="144" t="str">
        <f>VLOOKUP(SMALL($V$25:$V$36,12),$V$25:$X$36,2,FALSE)</f>
        <v>Dieter</v>
      </c>
      <c r="Q22" s="145">
        <f>VLOOKUP(SMALL($V$25:$V$36,12),$V$25:$X$36,3,FALSE)</f>
        <v>47.989999999999995</v>
      </c>
      <c r="R22" s="75"/>
      <c r="S22" s="72"/>
      <c r="U22" s="124">
        <f>RANK($P$40,$E$40:$P$40)</f>
        <v>1</v>
      </c>
      <c r="V22" s="124">
        <f>IF(COUNTIF($U$11:U21,RANK($P$40,$E$40:$P$40))&gt;0,RANK($P$40,$E$40:$P$40)+COUNTIF($U$11:U21,RANK($P$40,$E$40:$P$40)),RANK($P$40,$E$40:$P$40))</f>
        <v>3</v>
      </c>
      <c r="W22" s="124" t="str">
        <f>P31</f>
        <v>Lien</v>
      </c>
      <c r="X22" s="125">
        <f>P40</f>
        <v>4</v>
      </c>
      <c r="Z22" s="126"/>
    </row>
    <row r="23" spans="1:180">
      <c r="A23" s="72"/>
      <c r="B23" s="66"/>
      <c r="C23" s="48" t="s">
        <v>45</v>
      </c>
      <c r="D23" s="172" t="s">
        <v>37</v>
      </c>
      <c r="E23" s="167" t="s">
        <v>150</v>
      </c>
      <c r="F23" s="132" t="str">
        <f>L31</f>
        <v>Deborah</v>
      </c>
      <c r="G23" s="172" t="s">
        <v>140</v>
      </c>
      <c r="H23" s="167" t="s">
        <v>141</v>
      </c>
      <c r="I23" s="3"/>
      <c r="J23" s="3"/>
      <c r="K23" s="3"/>
      <c r="L23" s="3"/>
      <c r="M23" s="3"/>
      <c r="N23" s="3"/>
      <c r="O23" s="3"/>
      <c r="P23" s="3"/>
      <c r="Q23" s="3"/>
      <c r="R23" s="3"/>
      <c r="S23" s="72"/>
      <c r="U23" s="124"/>
      <c r="V23" s="124"/>
      <c r="W23" s="124"/>
      <c r="X23" s="124"/>
    </row>
    <row r="24" spans="1:180" s="3" customFormat="1">
      <c r="A24" s="127"/>
      <c r="C24" s="48" t="s">
        <v>24</v>
      </c>
      <c r="D24" s="172" t="s">
        <v>195</v>
      </c>
      <c r="E24" s="167" t="s">
        <v>196</v>
      </c>
      <c r="F24" s="132" t="str">
        <f>M31</f>
        <v>Lienkeuh</v>
      </c>
      <c r="G24" s="172" t="s">
        <v>37</v>
      </c>
      <c r="H24" s="167" t="s">
        <v>151</v>
      </c>
      <c r="S24" s="127"/>
      <c r="T24" s="75"/>
      <c r="U24" s="153"/>
      <c r="V24" s="153"/>
      <c r="W24" s="153"/>
      <c r="X24" s="153"/>
      <c r="Y24" s="75"/>
      <c r="Z24" s="75"/>
      <c r="AA24" s="75"/>
      <c r="AB24" s="75"/>
      <c r="AC24" s="75"/>
      <c r="AD24" s="75"/>
      <c r="AE24" s="75"/>
      <c r="AF24" s="75"/>
      <c r="AG24" s="75"/>
      <c r="AH24" s="75"/>
      <c r="AI24" s="75"/>
      <c r="AJ24" s="75"/>
      <c r="AK24" s="75"/>
      <c r="AL24" s="75"/>
      <c r="AM24" s="75"/>
      <c r="AN24" s="75"/>
      <c r="AO24" s="75"/>
      <c r="AP24" s="75"/>
      <c r="AQ24" s="75"/>
      <c r="AR24" s="75"/>
      <c r="AS24" s="75"/>
      <c r="AT24" s="75"/>
      <c r="AU24" s="75"/>
      <c r="AV24" s="75"/>
      <c r="AW24" s="75"/>
      <c r="AX24" s="75"/>
      <c r="AY24" s="75"/>
      <c r="AZ24" s="75"/>
      <c r="BA24" s="75"/>
      <c r="BB24" s="75"/>
      <c r="BC24" s="75"/>
      <c r="BD24" s="75"/>
      <c r="BE24" s="75"/>
      <c r="BF24" s="75"/>
      <c r="BG24" s="75"/>
      <c r="BH24" s="75"/>
      <c r="BI24" s="75"/>
      <c r="BJ24" s="75"/>
      <c r="BK24" s="75"/>
      <c r="BL24" s="75"/>
      <c r="BM24" s="75"/>
      <c r="BN24" s="75"/>
      <c r="BO24" s="75"/>
      <c r="BP24" s="75"/>
      <c r="BQ24" s="75"/>
      <c r="BR24" s="75"/>
      <c r="BS24" s="75"/>
      <c r="BT24" s="75"/>
      <c r="BU24" s="75"/>
      <c r="BV24" s="75"/>
      <c r="BW24" s="75"/>
      <c r="BX24" s="75"/>
      <c r="BY24" s="75"/>
      <c r="BZ24" s="75"/>
      <c r="CA24" s="75"/>
      <c r="CB24" s="75"/>
      <c r="CC24" s="75"/>
      <c r="CD24" s="75"/>
      <c r="CE24" s="75"/>
      <c r="CF24" s="75"/>
      <c r="CG24" s="75"/>
      <c r="CH24" s="75"/>
      <c r="CI24" s="75"/>
      <c r="CJ24" s="75"/>
      <c r="CK24" s="75"/>
      <c r="CL24" s="75"/>
      <c r="CM24" s="75"/>
      <c r="CN24" s="75"/>
      <c r="CO24" s="75"/>
      <c r="CP24" s="75"/>
      <c r="CQ24" s="75"/>
      <c r="CR24" s="75"/>
      <c r="CS24" s="75"/>
      <c r="CT24" s="75"/>
      <c r="CU24" s="75"/>
      <c r="CV24" s="75"/>
      <c r="CW24" s="75"/>
      <c r="CX24" s="75"/>
      <c r="CY24" s="75"/>
      <c r="CZ24" s="75"/>
      <c r="DA24" s="75"/>
      <c r="DB24" s="75"/>
      <c r="DC24" s="75"/>
      <c r="DD24" s="75"/>
      <c r="DE24" s="75"/>
      <c r="DF24" s="75"/>
      <c r="DG24" s="75"/>
      <c r="DH24" s="75"/>
      <c r="DI24" s="75"/>
      <c r="DJ24" s="75"/>
      <c r="DK24" s="75"/>
      <c r="DL24" s="75"/>
      <c r="DM24" s="75"/>
      <c r="DN24" s="75"/>
      <c r="DO24" s="75"/>
      <c r="DP24" s="75"/>
      <c r="DQ24" s="75"/>
      <c r="DR24" s="75"/>
      <c r="DS24" s="75"/>
      <c r="DT24" s="75"/>
      <c r="DU24" s="75"/>
      <c r="DV24" s="75"/>
      <c r="DW24" s="75"/>
      <c r="DX24" s="75"/>
      <c r="DY24" s="75"/>
      <c r="DZ24" s="75"/>
      <c r="EA24" s="75"/>
      <c r="EB24" s="75"/>
      <c r="EC24" s="75"/>
      <c r="ED24" s="75"/>
      <c r="EE24" s="75"/>
      <c r="EF24" s="75"/>
      <c r="EG24" s="75"/>
      <c r="EH24" s="75"/>
      <c r="EI24" s="75"/>
      <c r="EJ24" s="75"/>
      <c r="EK24" s="75"/>
      <c r="EL24" s="75"/>
      <c r="EM24" s="75"/>
      <c r="EN24" s="75"/>
      <c r="EO24" s="75"/>
      <c r="EP24" s="75"/>
      <c r="EQ24" s="75"/>
      <c r="ER24" s="75"/>
      <c r="ES24" s="75"/>
      <c r="ET24" s="75"/>
      <c r="EU24" s="75"/>
      <c r="EV24" s="75"/>
      <c r="EW24" s="75"/>
      <c r="EX24" s="75"/>
      <c r="EY24" s="75"/>
      <c r="EZ24" s="75"/>
      <c r="FA24" s="75"/>
      <c r="FB24" s="75"/>
      <c r="FC24" s="75"/>
      <c r="FD24" s="75"/>
      <c r="FE24" s="75"/>
      <c r="FF24" s="75"/>
      <c r="FG24" s="75"/>
      <c r="FH24" s="75"/>
      <c r="FI24" s="75"/>
      <c r="FJ24" s="75"/>
      <c r="FK24" s="75"/>
      <c r="FL24" s="75"/>
      <c r="FM24" s="75"/>
      <c r="FN24" s="75"/>
      <c r="FO24" s="75"/>
      <c r="FP24" s="75"/>
      <c r="FQ24" s="75"/>
      <c r="FR24" s="75"/>
      <c r="FS24" s="75"/>
      <c r="FT24" s="75"/>
      <c r="FU24" s="75"/>
      <c r="FV24" s="75"/>
      <c r="FW24" s="75"/>
      <c r="FX24" s="75"/>
    </row>
    <row r="25" spans="1:180" s="3" customFormat="1">
      <c r="A25" s="127"/>
      <c r="C25" s="48" t="s">
        <v>16</v>
      </c>
      <c r="D25" s="172" t="s">
        <v>37</v>
      </c>
      <c r="E25" s="167" t="s">
        <v>173</v>
      </c>
      <c r="F25" s="132" t="str">
        <f>N31</f>
        <v>Pieter</v>
      </c>
      <c r="G25" s="172" t="s">
        <v>197</v>
      </c>
      <c r="H25" s="167" t="s">
        <v>198</v>
      </c>
      <c r="S25" s="127"/>
      <c r="T25" s="75"/>
      <c r="U25" s="124">
        <f>RANK(Result!AD7,Result!$AD$7:$AD$18)</f>
        <v>7</v>
      </c>
      <c r="V25" s="124">
        <f>RANK(Result!AD7,Result!$AD$7:$AD$18)</f>
        <v>7</v>
      </c>
      <c r="W25" s="153" t="str">
        <f>Result!T7</f>
        <v>Tim</v>
      </c>
      <c r="X25" s="154">
        <f>Result!AD7</f>
        <v>62.560000000000009</v>
      </c>
      <c r="Y25" s="75"/>
      <c r="Z25" s="75"/>
      <c r="AA25" s="75"/>
      <c r="AB25" s="75"/>
      <c r="AC25" s="75"/>
      <c r="AD25" s="75"/>
      <c r="AE25" s="75"/>
      <c r="AF25" s="75"/>
      <c r="AG25" s="75"/>
      <c r="AH25" s="75"/>
      <c r="AI25" s="75"/>
      <c r="AJ25" s="75"/>
      <c r="AK25" s="75"/>
      <c r="AL25" s="75"/>
      <c r="AM25" s="75"/>
      <c r="AN25" s="75"/>
      <c r="AO25" s="75"/>
      <c r="AP25" s="75"/>
      <c r="AQ25" s="75"/>
      <c r="AR25" s="75"/>
      <c r="AS25" s="75"/>
      <c r="AT25" s="75"/>
      <c r="AU25" s="75"/>
      <c r="AV25" s="75"/>
      <c r="AW25" s="75"/>
      <c r="AX25" s="75"/>
      <c r="AY25" s="75"/>
      <c r="AZ25" s="75"/>
      <c r="BA25" s="75"/>
      <c r="BB25" s="75"/>
      <c r="BC25" s="75"/>
      <c r="BD25" s="75"/>
      <c r="BE25" s="75"/>
      <c r="BF25" s="75"/>
      <c r="BG25" s="75"/>
      <c r="BH25" s="75"/>
      <c r="BI25" s="75"/>
      <c r="BJ25" s="75"/>
      <c r="BK25" s="75"/>
      <c r="BL25" s="75"/>
      <c r="BM25" s="75"/>
      <c r="BN25" s="75"/>
      <c r="BO25" s="75"/>
      <c r="BP25" s="75"/>
      <c r="BQ25" s="75"/>
      <c r="BR25" s="75"/>
      <c r="BS25" s="75"/>
      <c r="BT25" s="75"/>
      <c r="BU25" s="75"/>
      <c r="BV25" s="75"/>
      <c r="BW25" s="75"/>
      <c r="BX25" s="75"/>
      <c r="BY25" s="75"/>
      <c r="BZ25" s="75"/>
      <c r="CA25" s="75"/>
      <c r="CB25" s="75"/>
      <c r="CC25" s="75"/>
      <c r="CD25" s="75"/>
      <c r="CE25" s="75"/>
      <c r="CF25" s="75"/>
      <c r="CG25" s="75"/>
      <c r="CH25" s="75"/>
      <c r="CI25" s="75"/>
      <c r="CJ25" s="75"/>
      <c r="CK25" s="75"/>
      <c r="CL25" s="75"/>
      <c r="CM25" s="75"/>
      <c r="CN25" s="75"/>
      <c r="CO25" s="75"/>
      <c r="CP25" s="75"/>
      <c r="CQ25" s="75"/>
      <c r="CR25" s="75"/>
      <c r="CS25" s="75"/>
      <c r="CT25" s="75"/>
      <c r="CU25" s="75"/>
      <c r="CV25" s="75"/>
      <c r="CW25" s="75"/>
      <c r="CX25" s="75"/>
      <c r="CY25" s="75"/>
      <c r="CZ25" s="75"/>
      <c r="DA25" s="75"/>
      <c r="DB25" s="75"/>
      <c r="DC25" s="75"/>
      <c r="DD25" s="75"/>
      <c r="DE25" s="75"/>
      <c r="DF25" s="75"/>
      <c r="DG25" s="75"/>
      <c r="DH25" s="75"/>
      <c r="DI25" s="75"/>
      <c r="DJ25" s="75"/>
      <c r="DK25" s="75"/>
      <c r="DL25" s="75"/>
      <c r="DM25" s="75"/>
      <c r="DN25" s="75"/>
      <c r="DO25" s="75"/>
      <c r="DP25" s="75"/>
      <c r="DQ25" s="75"/>
      <c r="DR25" s="75"/>
      <c r="DS25" s="75"/>
      <c r="DT25" s="75"/>
      <c r="DU25" s="75"/>
      <c r="DV25" s="75"/>
      <c r="DW25" s="75"/>
      <c r="DX25" s="75"/>
      <c r="DY25" s="75"/>
      <c r="DZ25" s="75"/>
      <c r="EA25" s="75"/>
      <c r="EB25" s="75"/>
      <c r="EC25" s="75"/>
      <c r="ED25" s="75"/>
      <c r="EE25" s="75"/>
      <c r="EF25" s="75"/>
      <c r="EG25" s="75"/>
      <c r="EH25" s="75"/>
      <c r="EI25" s="75"/>
      <c r="EJ25" s="75"/>
      <c r="EK25" s="75"/>
      <c r="EL25" s="75"/>
      <c r="EM25" s="75"/>
      <c r="EN25" s="75"/>
      <c r="EO25" s="75"/>
      <c r="EP25" s="75"/>
      <c r="EQ25" s="75"/>
      <c r="ER25" s="75"/>
      <c r="ES25" s="75"/>
      <c r="ET25" s="75"/>
      <c r="EU25" s="75"/>
      <c r="EV25" s="75"/>
      <c r="EW25" s="75"/>
      <c r="EX25" s="75"/>
      <c r="EY25" s="75"/>
      <c r="EZ25" s="75"/>
      <c r="FA25" s="75"/>
      <c r="FB25" s="75"/>
      <c r="FC25" s="75"/>
      <c r="FD25" s="75"/>
      <c r="FE25" s="75"/>
      <c r="FF25" s="75"/>
      <c r="FG25" s="75"/>
      <c r="FH25" s="75"/>
      <c r="FI25" s="75"/>
      <c r="FJ25" s="75"/>
      <c r="FK25" s="75"/>
      <c r="FL25" s="75"/>
      <c r="FM25" s="75"/>
      <c r="FN25" s="75"/>
      <c r="FO25" s="75"/>
      <c r="FP25" s="75"/>
      <c r="FQ25" s="75"/>
      <c r="FR25" s="75"/>
      <c r="FS25" s="75"/>
      <c r="FT25" s="75"/>
      <c r="FU25" s="75"/>
      <c r="FV25" s="75"/>
      <c r="FW25" s="75"/>
      <c r="FX25" s="75"/>
    </row>
    <row r="26" spans="1:180">
      <c r="A26" s="72"/>
      <c r="B26" s="3"/>
      <c r="C26" s="48" t="s">
        <v>2</v>
      </c>
      <c r="D26" s="172" t="s">
        <v>37</v>
      </c>
      <c r="E26" s="167" t="s">
        <v>189</v>
      </c>
      <c r="F26" s="132" t="str">
        <f>O31</f>
        <v>Didier</v>
      </c>
      <c r="G26" s="172" t="s">
        <v>33</v>
      </c>
      <c r="H26" s="167" t="s">
        <v>151</v>
      </c>
      <c r="I26" s="3"/>
      <c r="J26" s="3"/>
      <c r="K26" s="3"/>
      <c r="L26" s="3"/>
      <c r="M26" s="3"/>
      <c r="N26" s="3"/>
      <c r="O26" s="3"/>
      <c r="P26" s="3"/>
      <c r="Q26" s="3"/>
      <c r="R26" s="3"/>
      <c r="S26" s="72"/>
      <c r="U26" s="124">
        <f>RANK(Result!AD8,Result!$AD$7:$AD$18)</f>
        <v>8</v>
      </c>
      <c r="V26" s="124">
        <f>IF(COUNTIF($U$25:U25,RANK(Result!AD8,Result!$AD$7:$AD$18))&gt;0,RANK(Result!AD8,Result!$AD$7:$AD$18)+COUNTIF($U$25:U25,RANK(Result!AD8,Result!$AD$7:$AD$18)),RANK(Result!AD8,Result!$AD$7:$AD$18))</f>
        <v>8</v>
      </c>
      <c r="W26" s="153" t="str">
        <f>Result!T8</f>
        <v>Grégory</v>
      </c>
      <c r="X26" s="154">
        <f>Result!AD8</f>
        <v>62.169999999999995</v>
      </c>
    </row>
    <row r="27" spans="1:180" ht="13.5" thickBot="1">
      <c r="A27" s="72"/>
      <c r="B27" s="3"/>
      <c r="C27" s="52" t="s">
        <v>3</v>
      </c>
      <c r="D27" s="170" t="s">
        <v>140</v>
      </c>
      <c r="E27" s="171" t="s">
        <v>157</v>
      </c>
      <c r="F27" s="133" t="str">
        <f>P31</f>
        <v>Lien</v>
      </c>
      <c r="G27" s="170" t="s">
        <v>140</v>
      </c>
      <c r="H27" s="171" t="s">
        <v>150</v>
      </c>
      <c r="I27" s="3"/>
      <c r="J27" s="3"/>
      <c r="K27" s="3"/>
      <c r="L27" s="3"/>
      <c r="M27" s="3"/>
      <c r="N27" s="3"/>
      <c r="O27" s="3"/>
      <c r="P27" s="3"/>
      <c r="Q27" s="3"/>
      <c r="R27" s="3"/>
      <c r="S27" s="72"/>
      <c r="U27" s="124">
        <f>RANK(Result!AD9,Result!$AD$7:$AD$18)</f>
        <v>9</v>
      </c>
      <c r="V27" s="124">
        <f>IF(COUNTIF($U$25:U26,RANK(Result!AD9,Result!$AD$7:$AD$18))&gt;0,RANK(Result!AD9,Result!$AD$7:$AD$18)+COUNTIF($U$25:U26,RANK(Result!AD9,Result!$AD$7:$AD$18)),RANK(Result!AD9,Result!$AD$7:$AD$18))</f>
        <v>9</v>
      </c>
      <c r="W27" s="153" t="str">
        <f>Result!T9</f>
        <v>Christophe</v>
      </c>
      <c r="X27" s="154">
        <f>Result!AD9</f>
        <v>61.109999999999992</v>
      </c>
    </row>
    <row r="28" spans="1:180" ht="16.5" customHeight="1">
      <c r="A28" s="72"/>
      <c r="B28" s="3"/>
      <c r="C28" s="3"/>
      <c r="D28" s="3"/>
      <c r="E28" s="3"/>
      <c r="F28" s="3"/>
      <c r="G28" s="3"/>
      <c r="H28" s="3"/>
      <c r="I28" s="3"/>
      <c r="J28" s="3"/>
      <c r="K28" s="3"/>
      <c r="L28" s="3"/>
      <c r="M28" s="3"/>
      <c r="N28" s="3"/>
      <c r="O28" s="3"/>
      <c r="P28" s="3"/>
      <c r="Q28" s="3"/>
      <c r="R28" s="3"/>
      <c r="S28" s="72"/>
      <c r="U28" s="124">
        <f>RANK(Result!AD10,Result!$AD$7:$AD$18)</f>
        <v>10</v>
      </c>
      <c r="V28" s="124">
        <f>IF(COUNTIF($U$25:U27,RANK(Result!AD10,Result!$AD$7:$AD$18))&gt;0,RANK(Result!AD10,Result!$AD$7:$AD$18)+COUNTIF($U$25:U27,RANK(Result!AD10,Result!$AD$7:$AD$18)),RANK(Result!AD10,Result!$AD$7:$AD$18))</f>
        <v>10</v>
      </c>
      <c r="W28" s="153" t="str">
        <f>Result!T10</f>
        <v>Ruben</v>
      </c>
      <c r="X28" s="154">
        <f>Result!AD10</f>
        <v>60.06</v>
      </c>
    </row>
    <row r="29" spans="1:180" s="155" customFormat="1" ht="13.5" thickBot="1">
      <c r="A29" s="72"/>
      <c r="B29" s="72"/>
      <c r="C29" s="72"/>
      <c r="D29" s="72"/>
      <c r="E29" s="72"/>
      <c r="F29" s="72"/>
      <c r="G29" s="72"/>
      <c r="H29" s="72"/>
      <c r="I29" s="72"/>
      <c r="J29" s="72"/>
      <c r="K29" s="72"/>
      <c r="L29" s="72"/>
      <c r="M29" s="72"/>
      <c r="N29" s="72"/>
      <c r="O29" s="72"/>
      <c r="P29" s="72"/>
      <c r="Q29" s="72"/>
      <c r="R29" s="72"/>
      <c r="S29" s="72"/>
      <c r="U29" s="124">
        <f>RANK(Result!AD11,Result!$AD$7:$AD$18)</f>
        <v>11</v>
      </c>
      <c r="V29" s="124">
        <f>IF(COUNTIF($U$25:U28,RANK(Result!AD11,Result!$AD$7:$AD$18))&gt;0,RANK(Result!AD11,Result!$AD$7:$AD$18)+COUNTIF($U$25:U28,RANK(Result!AD11,Result!$AD$7:$AD$18)),RANK(Result!AD11,Result!$AD$7:$AD$18))</f>
        <v>11</v>
      </c>
      <c r="W29" s="157" t="str">
        <f>Result!T11</f>
        <v>Guillaume</v>
      </c>
      <c r="X29" s="154">
        <f>Result!AD11</f>
        <v>58.88000000000001</v>
      </c>
    </row>
    <row r="30" spans="1:180" ht="13.5" thickBot="1">
      <c r="A30" s="72"/>
      <c r="B30" s="64"/>
      <c r="C30" s="65"/>
      <c r="D30" s="65"/>
      <c r="E30" s="65"/>
      <c r="F30" s="65"/>
      <c r="G30" s="65"/>
      <c r="H30" s="65"/>
      <c r="I30" s="65"/>
      <c r="J30" s="65"/>
      <c r="K30" s="65"/>
      <c r="L30" s="65"/>
      <c r="M30" s="65"/>
      <c r="N30" s="65"/>
      <c r="O30" s="65"/>
      <c r="P30" s="65"/>
      <c r="Q30" s="65"/>
      <c r="R30" s="75"/>
      <c r="S30" s="72"/>
      <c r="U30" s="124">
        <f>RANK(Result!AD12,Result!$AD$7:$AD$18)</f>
        <v>4</v>
      </c>
      <c r="V30" s="124">
        <f>IF(COUNTIF($U$25:U29,RANK(Result!AD12,Result!$AD$7:$AD$18))&gt;0,RANK(Result!AD12,Result!$AD$7:$AD$18)+COUNTIF($U$25:U29,RANK(Result!AD12,Result!$AD$7:$AD$18)),RANK(Result!AD12,Result!$AD$7:$AD$18))</f>
        <v>4</v>
      </c>
      <c r="W30" s="153" t="str">
        <f>Result!T12</f>
        <v>Maarten</v>
      </c>
      <c r="X30" s="154">
        <f>Result!AD12</f>
        <v>63.04</v>
      </c>
    </row>
    <row r="31" spans="1:180" ht="13.5" thickBot="1">
      <c r="A31" s="72"/>
      <c r="B31" s="66"/>
      <c r="C31" s="36" t="s">
        <v>0</v>
      </c>
      <c r="D31" s="37" t="s">
        <v>1</v>
      </c>
      <c r="E31" s="36" t="str">
        <f>D59</f>
        <v>Tim</v>
      </c>
      <c r="F31" s="38" t="str">
        <f>L59</f>
        <v>Grégory</v>
      </c>
      <c r="G31" s="38" t="str">
        <f>D72</f>
        <v>Christophe</v>
      </c>
      <c r="H31" s="38" t="str">
        <f>L72</f>
        <v>Ruben</v>
      </c>
      <c r="I31" s="38" t="str">
        <f>D85</f>
        <v>Guillaume</v>
      </c>
      <c r="J31" s="38" t="str">
        <f>L85</f>
        <v>Maarten</v>
      </c>
      <c r="K31" s="38" t="str">
        <f>D98</f>
        <v>Dieter</v>
      </c>
      <c r="L31" s="38" t="str">
        <f>L98</f>
        <v>Deborah</v>
      </c>
      <c r="M31" s="38" t="str">
        <f>D111</f>
        <v>Lienkeuh</v>
      </c>
      <c r="N31" s="38" t="str">
        <f>L111</f>
        <v>Pieter</v>
      </c>
      <c r="O31" s="38" t="str">
        <f>D124</f>
        <v>Didier</v>
      </c>
      <c r="P31" s="37" t="str">
        <f>L124</f>
        <v>Lien</v>
      </c>
      <c r="Q31" s="3"/>
      <c r="R31" s="75"/>
      <c r="S31" s="72"/>
      <c r="U31" s="124">
        <f>RANK(Result!AD13,Result!$AD$7:$AD$18)</f>
        <v>12</v>
      </c>
      <c r="V31" s="124">
        <f>IF(COUNTIF($U$25:U30,RANK(Result!AD13,Result!$AD$7:$AD$18))&gt;0,RANK(Result!AD13,Result!$AD$7:$AD$18)+COUNTIF($U$25:U30,RANK(Result!AD13,Result!$AD$7:$AD$18)),RANK(Result!AD13,Result!$AD$7:$AD$18))</f>
        <v>12</v>
      </c>
      <c r="W31" s="153" t="str">
        <f>Result!T13</f>
        <v>Dieter</v>
      </c>
      <c r="X31" s="154">
        <f>Result!AD13</f>
        <v>47.989999999999995</v>
      </c>
    </row>
    <row r="32" spans="1:180">
      <c r="A32" s="72"/>
      <c r="B32" s="66"/>
      <c r="C32" s="29" t="str">
        <f t="shared" ref="C32:D39" si="0">C11</f>
        <v>Gent</v>
      </c>
      <c r="D32" s="30" t="str">
        <f t="shared" si="0"/>
        <v>Moeskroen</v>
      </c>
      <c r="E32" s="31">
        <f t="shared" ref="E32:E39" si="1">E61</f>
        <v>1</v>
      </c>
      <c r="F32" s="32" t="str">
        <f>M61</f>
        <v>x</v>
      </c>
      <c r="G32" s="32">
        <f>E74</f>
        <v>1</v>
      </c>
      <c r="H32" s="32">
        <f>M74</f>
        <v>1</v>
      </c>
      <c r="I32" s="32">
        <f>E87</f>
        <v>1</v>
      </c>
      <c r="J32" s="32">
        <f>M87</f>
        <v>1</v>
      </c>
      <c r="K32" s="32">
        <f>E100</f>
        <v>1</v>
      </c>
      <c r="L32" s="32" t="str">
        <f t="shared" ref="L32:L39" si="2">M100</f>
        <v>x</v>
      </c>
      <c r="M32" s="32">
        <f>E113</f>
        <v>1</v>
      </c>
      <c r="N32" s="32">
        <f t="shared" ref="N32:N39" si="3">M113</f>
        <v>1</v>
      </c>
      <c r="O32" s="32">
        <f>E126</f>
        <v>1</v>
      </c>
      <c r="P32" s="33" t="str">
        <f>M126</f>
        <v>x</v>
      </c>
      <c r="Q32" s="3"/>
      <c r="R32" s="75"/>
      <c r="S32" s="72"/>
      <c r="U32" s="124">
        <f>RANK(Result!AD14,Result!$AD$7:$AD$18)</f>
        <v>2</v>
      </c>
      <c r="V32" s="124">
        <f>IF(COUNTIF($U$25:U31,RANK(Result!AD14,Result!$AD$7:$AD$18))&gt;0,RANK(Result!AD14,Result!$AD$7:$AD$18)+COUNTIF($U$25:U31,RANK(Result!AD14,Result!$AD$7:$AD$18)),RANK(Result!AD14,Result!$AD$7:$AD$18))</f>
        <v>2</v>
      </c>
      <c r="W32" s="153" t="str">
        <f>Result!T14</f>
        <v>Deborah</v>
      </c>
      <c r="X32" s="154">
        <f>Result!AD14</f>
        <v>69.890000000000015</v>
      </c>
    </row>
    <row r="33" spans="1:24">
      <c r="A33" s="72"/>
      <c r="B33" s="66"/>
      <c r="C33" s="25" t="str">
        <f t="shared" si="0"/>
        <v>Charleroi</v>
      </c>
      <c r="D33" s="26" t="str">
        <f t="shared" si="0"/>
        <v>Kortrijk</v>
      </c>
      <c r="E33" s="31" t="str">
        <f t="shared" si="1"/>
        <v>x</v>
      </c>
      <c r="F33" s="32">
        <f t="shared" ref="F33:F39" si="4">M62</f>
        <v>2</v>
      </c>
      <c r="G33" s="32">
        <f t="shared" ref="G33:G39" si="5">E75</f>
        <v>1</v>
      </c>
      <c r="H33" s="32" t="str">
        <f t="shared" ref="H33:H39" si="6">M75</f>
        <v>x</v>
      </c>
      <c r="I33" s="32">
        <f t="shared" ref="I33:I39" si="7">E88</f>
        <v>2</v>
      </c>
      <c r="J33" s="32">
        <f t="shared" ref="J33:J39" si="8">M88</f>
        <v>2</v>
      </c>
      <c r="K33" s="32">
        <f t="shared" ref="K33:K39" si="9">E101</f>
        <v>1</v>
      </c>
      <c r="L33" s="32">
        <f t="shared" si="2"/>
        <v>1</v>
      </c>
      <c r="M33" s="32" t="str">
        <f t="shared" ref="M33:M39" si="10">E114</f>
        <v>x</v>
      </c>
      <c r="N33" s="32">
        <f t="shared" si="3"/>
        <v>2</v>
      </c>
      <c r="O33" s="32" t="str">
        <f t="shared" ref="O33:O39" si="11">E127</f>
        <v>x</v>
      </c>
      <c r="P33" s="33" t="str">
        <f t="shared" ref="P33:P39" si="12">M127</f>
        <v>x</v>
      </c>
      <c r="Q33" s="3"/>
      <c r="R33" s="75"/>
      <c r="S33" s="72"/>
      <c r="U33" s="124">
        <f>RANK(Result!AD15,Result!$AD$7:$AD$18)</f>
        <v>5</v>
      </c>
      <c r="V33" s="124">
        <f>IF(COUNTIF($U$25:U32,RANK(Result!AD15,Result!$AD$7:$AD$18))&gt;0,RANK(Result!AD15,Result!$AD$7:$AD$18)+COUNTIF($U$25:U32,RANK(Result!AD15,Result!$AD$7:$AD$18)),RANK(Result!AD15,Result!$AD$7:$AD$18))</f>
        <v>5</v>
      </c>
      <c r="W33" s="153" t="str">
        <f>Result!T15</f>
        <v>Lienkeuh</v>
      </c>
      <c r="X33" s="154">
        <f>Result!AD15</f>
        <v>62.86</v>
      </c>
    </row>
    <row r="34" spans="1:24">
      <c r="A34" s="72"/>
      <c r="B34" s="66"/>
      <c r="C34" s="25" t="str">
        <f t="shared" si="0"/>
        <v>GBA</v>
      </c>
      <c r="D34" s="26" t="str">
        <f t="shared" si="0"/>
        <v>Westerlo</v>
      </c>
      <c r="E34" s="31" t="str">
        <f t="shared" si="1"/>
        <v>x</v>
      </c>
      <c r="F34" s="32">
        <f t="shared" si="4"/>
        <v>2</v>
      </c>
      <c r="G34" s="32">
        <f t="shared" si="5"/>
        <v>1</v>
      </c>
      <c r="H34" s="32">
        <f t="shared" si="6"/>
        <v>1</v>
      </c>
      <c r="I34" s="32" t="str">
        <f t="shared" si="7"/>
        <v>x</v>
      </c>
      <c r="J34" s="32">
        <f t="shared" si="8"/>
        <v>1</v>
      </c>
      <c r="K34" s="32">
        <f t="shared" si="9"/>
        <v>1</v>
      </c>
      <c r="L34" s="32">
        <f t="shared" si="2"/>
        <v>1</v>
      </c>
      <c r="M34" s="32" t="str">
        <f t="shared" si="10"/>
        <v>x</v>
      </c>
      <c r="N34" s="32">
        <f t="shared" si="3"/>
        <v>1</v>
      </c>
      <c r="O34" s="32">
        <f t="shared" si="11"/>
        <v>1</v>
      </c>
      <c r="P34" s="33">
        <f t="shared" si="12"/>
        <v>1</v>
      </c>
      <c r="Q34" s="3"/>
      <c r="R34" s="75"/>
      <c r="S34" s="72"/>
      <c r="U34" s="124">
        <f>RANK(Result!AD16,Result!$AD$7:$AD$18)</f>
        <v>3</v>
      </c>
      <c r="V34" s="124">
        <f>IF(COUNTIF($U$25:U33,RANK(Result!AD16,Result!$AD$7:$AD$18))&gt;0,RANK(Result!AD16,Result!$AD$7:$AD$18)+COUNTIF($U$25:U33,RANK(Result!AD16,Result!$AD$7:$AD$18)),RANK(Result!AD16,Result!$AD$7:$AD$18))</f>
        <v>3</v>
      </c>
      <c r="W34" s="153" t="str">
        <f>Result!T16</f>
        <v>Pieter</v>
      </c>
      <c r="X34" s="154">
        <f>Result!AD16</f>
        <v>66.239999999999995</v>
      </c>
    </row>
    <row r="35" spans="1:24">
      <c r="A35" s="72"/>
      <c r="B35" s="66"/>
      <c r="C35" s="25" t="str">
        <f t="shared" si="0"/>
        <v>Mechelen</v>
      </c>
      <c r="D35" s="26" t="str">
        <f t="shared" si="0"/>
        <v>Lokeren</v>
      </c>
      <c r="E35" s="31">
        <f t="shared" si="1"/>
        <v>1</v>
      </c>
      <c r="F35" s="32">
        <f t="shared" si="4"/>
        <v>1</v>
      </c>
      <c r="G35" s="32">
        <f t="shared" si="5"/>
        <v>1</v>
      </c>
      <c r="H35" s="32">
        <f t="shared" si="6"/>
        <v>1</v>
      </c>
      <c r="I35" s="32">
        <f t="shared" si="7"/>
        <v>1</v>
      </c>
      <c r="J35" s="32" t="str">
        <f t="shared" si="8"/>
        <v>x</v>
      </c>
      <c r="K35" s="32">
        <f t="shared" si="9"/>
        <v>1</v>
      </c>
      <c r="L35" s="32" t="str">
        <f t="shared" si="2"/>
        <v>x</v>
      </c>
      <c r="M35" s="32">
        <f t="shared" si="10"/>
        <v>1</v>
      </c>
      <c r="N35" s="32">
        <f t="shared" si="3"/>
        <v>1</v>
      </c>
      <c r="O35" s="32" t="str">
        <f t="shared" si="11"/>
        <v>x</v>
      </c>
      <c r="P35" s="33">
        <f t="shared" si="12"/>
        <v>2</v>
      </c>
      <c r="Q35" s="3"/>
      <c r="R35" s="75"/>
      <c r="S35" s="72"/>
      <c r="U35" s="124">
        <f>RANK(Result!AD17,Result!$AD$7:$AD$18)</f>
        <v>1</v>
      </c>
      <c r="V35" s="124">
        <f>IF(COUNTIF($U$25:U34,RANK(Result!AD17,Result!$AD$7:$AD$18))&gt;0,RANK(Result!AD17,Result!$AD$7:$AD$18)+COUNTIF($U$25:U34,RANK(Result!AD17,Result!$AD$7:$AD$18)),RANK(Result!AD17,Result!$AD$7:$AD$18))</f>
        <v>1</v>
      </c>
      <c r="W35" s="153" t="str">
        <f>Result!T17</f>
        <v>Didier</v>
      </c>
      <c r="X35" s="154">
        <f>Result!AD17</f>
        <v>74.160000000000011</v>
      </c>
    </row>
    <row r="36" spans="1:24">
      <c r="A36" s="72"/>
      <c r="B36" s="66"/>
      <c r="C36" s="25" t="str">
        <f t="shared" si="0"/>
        <v>Roeselare</v>
      </c>
      <c r="D36" s="26" t="str">
        <f t="shared" si="0"/>
        <v>Cercle Brugge</v>
      </c>
      <c r="E36" s="31">
        <f t="shared" si="1"/>
        <v>1</v>
      </c>
      <c r="F36" s="32">
        <f t="shared" si="4"/>
        <v>2</v>
      </c>
      <c r="G36" s="32">
        <f t="shared" si="5"/>
        <v>2</v>
      </c>
      <c r="H36" s="32">
        <f t="shared" si="6"/>
        <v>2</v>
      </c>
      <c r="I36" s="32">
        <f t="shared" si="7"/>
        <v>2</v>
      </c>
      <c r="J36" s="32">
        <f t="shared" si="8"/>
        <v>2</v>
      </c>
      <c r="K36" s="32">
        <f t="shared" si="9"/>
        <v>2</v>
      </c>
      <c r="L36" s="32">
        <f t="shared" si="2"/>
        <v>1</v>
      </c>
      <c r="M36" s="32" t="str">
        <f t="shared" si="10"/>
        <v>x</v>
      </c>
      <c r="N36" s="32">
        <f t="shared" si="3"/>
        <v>2</v>
      </c>
      <c r="O36" s="32">
        <f t="shared" si="11"/>
        <v>2</v>
      </c>
      <c r="P36" s="33" t="str">
        <f t="shared" si="12"/>
        <v>x</v>
      </c>
      <c r="Q36" s="3"/>
      <c r="R36" s="75"/>
      <c r="S36" s="72"/>
      <c r="U36" s="124">
        <f>RANK(Result!AD18,Result!$AD$7:$AD$18)</f>
        <v>6</v>
      </c>
      <c r="V36" s="124">
        <f>IF(COUNTIF($U$25:U35,RANK(Result!AD18,Result!$AD$7:$AD$18))&gt;0,RANK(Result!AD18,Result!$AD$7:$AD$18)+COUNTIF($U$25:U35,RANK(Result!AD18,Result!$AD$7:$AD$18)),RANK(Result!AD18,Result!$AD$7:$AD$18))</f>
        <v>6</v>
      </c>
      <c r="W36" s="153" t="str">
        <f>Result!T18</f>
        <v xml:space="preserve">Lien </v>
      </c>
      <c r="X36" s="154">
        <f>Result!AD18</f>
        <v>62.64</v>
      </c>
    </row>
    <row r="37" spans="1:24">
      <c r="A37" s="72"/>
      <c r="B37" s="66"/>
      <c r="C37" s="25" t="str">
        <f t="shared" si="0"/>
        <v>Sint-Truiden</v>
      </c>
      <c r="D37" s="26" t="str">
        <f t="shared" si="0"/>
        <v>Zulte-Waregem</v>
      </c>
      <c r="E37" s="31">
        <f t="shared" si="1"/>
        <v>2</v>
      </c>
      <c r="F37" s="32">
        <f t="shared" si="4"/>
        <v>2</v>
      </c>
      <c r="G37" s="32">
        <f t="shared" si="5"/>
        <v>2</v>
      </c>
      <c r="H37" s="32" t="str">
        <f t="shared" si="6"/>
        <v>x</v>
      </c>
      <c r="I37" s="32" t="str">
        <f t="shared" si="7"/>
        <v>x</v>
      </c>
      <c r="J37" s="32" t="str">
        <f t="shared" si="8"/>
        <v>x</v>
      </c>
      <c r="K37" s="32">
        <f t="shared" si="9"/>
        <v>2</v>
      </c>
      <c r="L37" s="32">
        <f t="shared" si="2"/>
        <v>1</v>
      </c>
      <c r="M37" s="32">
        <f t="shared" si="10"/>
        <v>1</v>
      </c>
      <c r="N37" s="32">
        <f t="shared" si="3"/>
        <v>2</v>
      </c>
      <c r="O37" s="32">
        <f t="shared" si="11"/>
        <v>1</v>
      </c>
      <c r="P37" s="33">
        <f t="shared" si="12"/>
        <v>2</v>
      </c>
      <c r="Q37" s="3"/>
      <c r="R37" s="75"/>
      <c r="S37" s="72"/>
      <c r="U37" s="124"/>
      <c r="V37" s="124"/>
      <c r="W37" s="124"/>
    </row>
    <row r="38" spans="1:24">
      <c r="A38" s="72"/>
      <c r="B38" s="66"/>
      <c r="C38" s="25" t="str">
        <f t="shared" si="0"/>
        <v>Club Brugge</v>
      </c>
      <c r="D38" s="26" t="str">
        <f t="shared" si="0"/>
        <v>Anderlecht</v>
      </c>
      <c r="E38" s="31" t="str">
        <f t="shared" si="1"/>
        <v>x</v>
      </c>
      <c r="F38" s="32">
        <f t="shared" si="4"/>
        <v>1</v>
      </c>
      <c r="G38" s="32">
        <f t="shared" si="5"/>
        <v>2</v>
      </c>
      <c r="H38" s="32" t="str">
        <f t="shared" si="6"/>
        <v>x</v>
      </c>
      <c r="I38" s="32" t="str">
        <f t="shared" si="7"/>
        <v>x</v>
      </c>
      <c r="J38" s="32">
        <f t="shared" si="8"/>
        <v>1</v>
      </c>
      <c r="K38" s="32" t="str">
        <f t="shared" si="9"/>
        <v>x</v>
      </c>
      <c r="L38" s="32">
        <f t="shared" si="2"/>
        <v>2</v>
      </c>
      <c r="M38" s="32" t="str">
        <f t="shared" si="10"/>
        <v>x</v>
      </c>
      <c r="N38" s="32">
        <f t="shared" si="3"/>
        <v>2</v>
      </c>
      <c r="O38" s="32" t="str">
        <f t="shared" si="11"/>
        <v>x</v>
      </c>
      <c r="P38" s="33">
        <f t="shared" si="12"/>
        <v>1</v>
      </c>
      <c r="Q38" s="3"/>
      <c r="R38" s="75"/>
      <c r="S38" s="72"/>
      <c r="U38" s="124"/>
      <c r="V38" s="124"/>
      <c r="W38" s="124"/>
    </row>
    <row r="39" spans="1:24" ht="13.5" thickBot="1">
      <c r="A39" s="72"/>
      <c r="B39" s="66"/>
      <c r="C39" s="27" t="str">
        <f t="shared" si="0"/>
        <v>Standard</v>
      </c>
      <c r="D39" s="28" t="str">
        <f t="shared" si="0"/>
        <v>Genk</v>
      </c>
      <c r="E39" s="31">
        <f t="shared" si="1"/>
        <v>2</v>
      </c>
      <c r="F39" s="32">
        <f t="shared" si="4"/>
        <v>1</v>
      </c>
      <c r="G39" s="32">
        <f t="shared" si="5"/>
        <v>1</v>
      </c>
      <c r="H39" s="32">
        <f t="shared" si="6"/>
        <v>1</v>
      </c>
      <c r="I39" s="32">
        <f t="shared" si="7"/>
        <v>1</v>
      </c>
      <c r="J39" s="32">
        <f t="shared" si="8"/>
        <v>1</v>
      </c>
      <c r="K39" s="32">
        <f t="shared" si="9"/>
        <v>1</v>
      </c>
      <c r="L39" s="32">
        <f t="shared" si="2"/>
        <v>1</v>
      </c>
      <c r="M39" s="32">
        <f t="shared" si="10"/>
        <v>1</v>
      </c>
      <c r="N39" s="32">
        <f t="shared" si="3"/>
        <v>1</v>
      </c>
      <c r="O39" s="32">
        <f t="shared" si="11"/>
        <v>1</v>
      </c>
      <c r="P39" s="33">
        <f t="shared" si="12"/>
        <v>1</v>
      </c>
      <c r="Q39" s="3"/>
      <c r="R39" s="75"/>
      <c r="S39" s="72"/>
      <c r="U39" s="124"/>
      <c r="V39" s="124"/>
      <c r="W39" s="124"/>
    </row>
    <row r="40" spans="1:24" ht="13.5" thickBot="1">
      <c r="A40" s="72"/>
      <c r="B40" s="66"/>
      <c r="C40" s="3"/>
      <c r="D40" s="3"/>
      <c r="E40" s="58">
        <f>I69</f>
        <v>0</v>
      </c>
      <c r="F40" s="59">
        <f>Q69</f>
        <v>4</v>
      </c>
      <c r="G40" s="59">
        <f>I82</f>
        <v>0</v>
      </c>
      <c r="H40" s="59">
        <f>Q82</f>
        <v>0</v>
      </c>
      <c r="I40" s="59">
        <f>I95</f>
        <v>0</v>
      </c>
      <c r="J40" s="59">
        <f>Q95</f>
        <v>0</v>
      </c>
      <c r="K40" s="59">
        <f>I108</f>
        <v>0</v>
      </c>
      <c r="L40" s="59">
        <f>Q108</f>
        <v>4</v>
      </c>
      <c r="M40" s="59">
        <f>I121</f>
        <v>0</v>
      </c>
      <c r="N40" s="59">
        <f>Q121</f>
        <v>0</v>
      </c>
      <c r="O40" s="59">
        <f>I134</f>
        <v>0</v>
      </c>
      <c r="P40" s="60">
        <f>Q134</f>
        <v>4</v>
      </c>
      <c r="Q40" s="3"/>
      <c r="R40" s="75"/>
      <c r="S40" s="72"/>
      <c r="U40" s="124"/>
      <c r="V40" s="124"/>
      <c r="W40" s="124"/>
    </row>
    <row r="41" spans="1:24">
      <c r="A41" s="72"/>
      <c r="B41" s="66"/>
      <c r="C41" s="3"/>
      <c r="D41" s="3"/>
      <c r="E41" s="3"/>
      <c r="F41" s="3"/>
      <c r="G41" s="3"/>
      <c r="H41" s="3"/>
      <c r="I41" s="3"/>
      <c r="J41" s="3"/>
      <c r="K41" s="3"/>
      <c r="L41" s="3"/>
      <c r="M41" s="3"/>
      <c r="N41" s="3"/>
      <c r="O41" s="3"/>
      <c r="P41" s="3"/>
      <c r="Q41" s="3"/>
      <c r="R41" s="75"/>
      <c r="S41" s="72"/>
    </row>
    <row r="42" spans="1:24" ht="13.5" thickBot="1">
      <c r="A42" s="72"/>
      <c r="B42" s="66"/>
      <c r="C42" s="3"/>
      <c r="D42" s="3"/>
      <c r="E42" s="3"/>
      <c r="F42" s="3"/>
      <c r="G42" s="3"/>
      <c r="H42" s="3"/>
      <c r="I42" s="3"/>
      <c r="J42" s="3"/>
      <c r="K42" s="3"/>
      <c r="L42" s="3"/>
      <c r="M42" s="3"/>
      <c r="N42" s="3"/>
      <c r="O42" s="3"/>
      <c r="P42" s="3"/>
      <c r="Q42" s="3"/>
      <c r="R42" s="75"/>
      <c r="S42" s="72"/>
    </row>
    <row r="43" spans="1:24" ht="13.5" thickBot="1">
      <c r="A43" s="72"/>
      <c r="B43" s="66"/>
      <c r="C43" s="36" t="s">
        <v>0</v>
      </c>
      <c r="D43" s="37" t="s">
        <v>1</v>
      </c>
      <c r="E43" s="36" t="str">
        <f t="shared" ref="E43:O43" si="13">E31</f>
        <v>Tim</v>
      </c>
      <c r="F43" s="38" t="str">
        <f t="shared" si="13"/>
        <v>Grégory</v>
      </c>
      <c r="G43" s="38" t="str">
        <f t="shared" si="13"/>
        <v>Christophe</v>
      </c>
      <c r="H43" s="38" t="str">
        <f t="shared" si="13"/>
        <v>Ruben</v>
      </c>
      <c r="I43" s="38" t="str">
        <f t="shared" si="13"/>
        <v>Guillaume</v>
      </c>
      <c r="J43" s="38" t="str">
        <f t="shared" si="13"/>
        <v>Maarten</v>
      </c>
      <c r="K43" s="38" t="str">
        <f t="shared" si="13"/>
        <v>Dieter</v>
      </c>
      <c r="L43" s="38" t="str">
        <f t="shared" si="13"/>
        <v>Deborah</v>
      </c>
      <c r="M43" s="38" t="str">
        <f t="shared" si="13"/>
        <v>Lienkeuh</v>
      </c>
      <c r="N43" s="38" t="str">
        <f t="shared" si="13"/>
        <v>Pieter</v>
      </c>
      <c r="O43" s="38" t="str">
        <f t="shared" si="13"/>
        <v>Didier</v>
      </c>
      <c r="P43" s="37" t="str">
        <f>L124</f>
        <v>Lien</v>
      </c>
      <c r="Q43" s="3"/>
      <c r="R43" s="75"/>
      <c r="S43" s="72"/>
    </row>
    <row r="44" spans="1:24">
      <c r="A44" s="72"/>
      <c r="B44" s="66"/>
      <c r="C44" s="29" t="str">
        <f t="shared" ref="C44:D51" si="14">K61</f>
        <v>Gent</v>
      </c>
      <c r="D44" s="69" t="str">
        <f t="shared" si="14"/>
        <v>Moeskroen</v>
      </c>
      <c r="E44" s="56">
        <f>IF(E61=$F$60,F61,IF(E61=$G$60,G61,IF(E61=$H$60,H61,0)))</f>
        <v>1.4</v>
      </c>
      <c r="F44" s="56">
        <f>IF(M61=$N$60,N61,IF(M61=$O$60,O61,IF(M61=$P$60,P61,0)))</f>
        <v>4</v>
      </c>
      <c r="G44" s="56">
        <f>IF(E74=$F$73,F74,IF(E74=$G$73,G74,IF(E74=$H$73,H74,0)))</f>
        <v>1.4</v>
      </c>
      <c r="H44" s="56">
        <f>IF(M74=$N$73,N74,IF(M74=$O$73,O74,IF(M74=$P$73,P74,0)))</f>
        <v>1.4</v>
      </c>
      <c r="I44" s="56">
        <f>IF(E87=$F$86,F87,IF(E87=$G$86,G87,IF(E87=$H$86,H87,0)))</f>
        <v>1.4</v>
      </c>
      <c r="J44" s="56">
        <f>IF(M87=$N$86,N87,IF(M87=$O$86,O87,IF(M87=$P$86,P87,0)))</f>
        <v>1.4</v>
      </c>
      <c r="K44" s="56">
        <f>IF(E100=$F$99,F100,IF(E100=$G$99,G100,IF(E100=$H$99,H100,0)))</f>
        <v>1.4</v>
      </c>
      <c r="L44" s="56">
        <f>IF(M100=$N$99,N100,IF(M100=$O$99,O100,IF(M100=$P$99,P100,0)))</f>
        <v>4</v>
      </c>
      <c r="M44" s="56">
        <f>IF(E113=$F$112,F113,IF(E113=$G$112,G113,IF(E113=$H$112,H113,0)))</f>
        <v>1.4</v>
      </c>
      <c r="N44" s="56">
        <f>IF(M113=$N$112,N113,IF(M113=$O$112,O113,IF(M113=$P$112,P113,0)))</f>
        <v>1.4</v>
      </c>
      <c r="O44" s="56">
        <f>IF(E126=$F$125,F126,IF(E126=$G$125,G126,IF(E126=$H$125,H126,0)))</f>
        <v>1.4</v>
      </c>
      <c r="P44" s="57">
        <f>IF(M126=$N$125,N126,IF(M126=$O$125,O126,IF(M126=$P$125,P126,0)))</f>
        <v>4</v>
      </c>
      <c r="Q44" s="3"/>
      <c r="R44" s="75"/>
      <c r="S44" s="72"/>
    </row>
    <row r="45" spans="1:24">
      <c r="A45" s="72"/>
      <c r="B45" s="66"/>
      <c r="C45" s="25" t="str">
        <f t="shared" si="14"/>
        <v>Charleroi</v>
      </c>
      <c r="D45" s="70" t="str">
        <f t="shared" si="14"/>
        <v>Kortrijk</v>
      </c>
      <c r="E45" s="56">
        <f t="shared" ref="E45:E51" si="15">IF(E62=$F$60,F62,IF(E62=$G$60,G62,IF(E62=$H$60,H62,0)))</f>
        <v>3.4</v>
      </c>
      <c r="F45" s="56">
        <f t="shared" ref="F45:F51" si="16">IF(M62=$N$60,N62,IF(M62=$O$60,O62,IF(M62=$P$60,P62,0)))</f>
        <v>4.25</v>
      </c>
      <c r="G45" s="56">
        <f t="shared" ref="G45:G51" si="17">IF(E75=$F$73,F75,IF(E75=$G$73,G75,IF(E75=$H$73,H75,0)))</f>
        <v>1.75</v>
      </c>
      <c r="H45" s="56">
        <f t="shared" ref="H45:H51" si="18">IF(M75=$N$73,N75,IF(M75=$O$73,O75,IF(M75=$P$73,P75,0)))</f>
        <v>3.4</v>
      </c>
      <c r="I45" s="56">
        <f t="shared" ref="I45:I51" si="19">IF(E88=$F$86,F88,IF(E88=$G$86,G88,IF(E88=$H$86,H88,0)))</f>
        <v>4.25</v>
      </c>
      <c r="J45" s="56">
        <f t="shared" ref="J45:J51" si="20">IF(M88=$N$86,N88,IF(M88=$O$86,O88,IF(M88=$P$86,P88,0)))</f>
        <v>4.25</v>
      </c>
      <c r="K45" s="56">
        <f t="shared" ref="K45:K51" si="21">IF(E101=$F$99,F101,IF(E101=$G$99,G101,IF(E101=$H$99,H101,0)))</f>
        <v>1.75</v>
      </c>
      <c r="L45" s="56">
        <f t="shared" ref="L45:L51" si="22">IF(M101=$N$99,N101,IF(M101=$O$99,O101,IF(M101=$P$99,P101,0)))</f>
        <v>1.75</v>
      </c>
      <c r="M45" s="56">
        <f t="shared" ref="M45:M51" si="23">IF(E114=$F$112,F114,IF(E114=$G$112,G114,IF(E114=$H$112,H114,0)))</f>
        <v>3.4</v>
      </c>
      <c r="N45" s="56">
        <f t="shared" ref="N45:N51" si="24">IF(M114=$N$112,N114,IF(M114=$O$112,O114,IF(M114=$P$112,P114,0)))</f>
        <v>4.25</v>
      </c>
      <c r="O45" s="56">
        <f t="shared" ref="O45:O51" si="25">IF(E127=$F$125,F127,IF(E127=$G$125,G127,IF(E127=$H$125,H127,0)))</f>
        <v>3.4</v>
      </c>
      <c r="P45" s="57">
        <f t="shared" ref="P45:P51" si="26">IF(M127=$N$125,N127,IF(M127=$O$125,O127,IF(M127=$P$125,P127,0)))</f>
        <v>3.4</v>
      </c>
      <c r="Q45" s="3"/>
      <c r="R45" s="75"/>
      <c r="S45" s="72"/>
    </row>
    <row r="46" spans="1:24">
      <c r="A46" s="72"/>
      <c r="B46" s="66"/>
      <c r="C46" s="25" t="str">
        <f t="shared" si="14"/>
        <v>GBA</v>
      </c>
      <c r="D46" s="70" t="str">
        <f t="shared" si="14"/>
        <v>Westerlo</v>
      </c>
      <c r="E46" s="56">
        <f t="shared" si="15"/>
        <v>3.4</v>
      </c>
      <c r="F46" s="56">
        <f t="shared" si="16"/>
        <v>4</v>
      </c>
      <c r="G46" s="56">
        <f t="shared" si="17"/>
        <v>1.8</v>
      </c>
      <c r="H46" s="56">
        <f t="shared" si="18"/>
        <v>1.8</v>
      </c>
      <c r="I46" s="56">
        <f t="shared" si="19"/>
        <v>3.4</v>
      </c>
      <c r="J46" s="56">
        <f t="shared" si="20"/>
        <v>1.8</v>
      </c>
      <c r="K46" s="56">
        <f t="shared" si="21"/>
        <v>1.8</v>
      </c>
      <c r="L46" s="56">
        <f t="shared" si="22"/>
        <v>1.8</v>
      </c>
      <c r="M46" s="56">
        <f t="shared" si="23"/>
        <v>3.4</v>
      </c>
      <c r="N46" s="56">
        <f t="shared" si="24"/>
        <v>1.8</v>
      </c>
      <c r="O46" s="56">
        <f t="shared" si="25"/>
        <v>1.8</v>
      </c>
      <c r="P46" s="57">
        <f t="shared" si="26"/>
        <v>1.8</v>
      </c>
      <c r="Q46" s="3"/>
      <c r="R46" s="75"/>
      <c r="S46" s="72"/>
    </row>
    <row r="47" spans="1:24">
      <c r="A47" s="72"/>
      <c r="B47" s="66"/>
      <c r="C47" s="25" t="str">
        <f t="shared" si="14"/>
        <v>Mechelen</v>
      </c>
      <c r="D47" s="70" t="str">
        <f t="shared" si="14"/>
        <v>Lokeren</v>
      </c>
      <c r="E47" s="56">
        <f t="shared" si="15"/>
        <v>1.95</v>
      </c>
      <c r="F47" s="56">
        <f t="shared" si="16"/>
        <v>1.95</v>
      </c>
      <c r="G47" s="56">
        <f t="shared" si="17"/>
        <v>1.95</v>
      </c>
      <c r="H47" s="56">
        <f t="shared" si="18"/>
        <v>1.95</v>
      </c>
      <c r="I47" s="56">
        <f t="shared" si="19"/>
        <v>1.95</v>
      </c>
      <c r="J47" s="56">
        <f t="shared" si="20"/>
        <v>3.25</v>
      </c>
      <c r="K47" s="56">
        <f t="shared" si="21"/>
        <v>1.95</v>
      </c>
      <c r="L47" s="56">
        <f t="shared" si="22"/>
        <v>3.25</v>
      </c>
      <c r="M47" s="56">
        <f t="shared" si="23"/>
        <v>1.95</v>
      </c>
      <c r="N47" s="56">
        <f t="shared" si="24"/>
        <v>1.95</v>
      </c>
      <c r="O47" s="56">
        <f t="shared" si="25"/>
        <v>3.25</v>
      </c>
      <c r="P47" s="57">
        <f t="shared" si="26"/>
        <v>3.6</v>
      </c>
      <c r="Q47" s="3"/>
      <c r="R47" s="75"/>
      <c r="S47" s="72"/>
    </row>
    <row r="48" spans="1:24">
      <c r="A48" s="72"/>
      <c r="B48" s="66"/>
      <c r="C48" s="25" t="str">
        <f t="shared" si="14"/>
        <v>Roeselare</v>
      </c>
      <c r="D48" s="70" t="str">
        <f t="shared" si="14"/>
        <v>Cercle Brugge</v>
      </c>
      <c r="E48" s="56">
        <f t="shared" si="15"/>
        <v>2.65</v>
      </c>
      <c r="F48" s="56">
        <f t="shared" si="16"/>
        <v>2.35</v>
      </c>
      <c r="G48" s="56">
        <f t="shared" si="17"/>
        <v>2.35</v>
      </c>
      <c r="H48" s="56">
        <f t="shared" si="18"/>
        <v>2.35</v>
      </c>
      <c r="I48" s="56">
        <f t="shared" si="19"/>
        <v>2.35</v>
      </c>
      <c r="J48" s="56">
        <f t="shared" si="20"/>
        <v>2.35</v>
      </c>
      <c r="K48" s="56">
        <f t="shared" si="21"/>
        <v>2.35</v>
      </c>
      <c r="L48" s="56">
        <f t="shared" si="22"/>
        <v>2.65</v>
      </c>
      <c r="M48" s="56">
        <f t="shared" si="23"/>
        <v>3.35</v>
      </c>
      <c r="N48" s="56">
        <f t="shared" si="24"/>
        <v>2.35</v>
      </c>
      <c r="O48" s="56">
        <f t="shared" si="25"/>
        <v>2.35</v>
      </c>
      <c r="P48" s="57">
        <f t="shared" si="26"/>
        <v>3.35</v>
      </c>
      <c r="Q48" s="3"/>
      <c r="R48" s="75"/>
      <c r="S48" s="72"/>
    </row>
    <row r="49" spans="1:20">
      <c r="A49" s="72"/>
      <c r="B49" s="66"/>
      <c r="C49" s="25" t="str">
        <f t="shared" si="14"/>
        <v>Sint-Truiden</v>
      </c>
      <c r="D49" s="70" t="str">
        <f t="shared" si="14"/>
        <v>Zulte-Waregem</v>
      </c>
      <c r="E49" s="56">
        <f t="shared" si="15"/>
        <v>2.9</v>
      </c>
      <c r="F49" s="56">
        <f t="shared" si="16"/>
        <v>2.9</v>
      </c>
      <c r="G49" s="56">
        <f t="shared" si="17"/>
        <v>2.9</v>
      </c>
      <c r="H49" s="56">
        <f t="shared" si="18"/>
        <v>3.35</v>
      </c>
      <c r="I49" s="56">
        <f t="shared" si="19"/>
        <v>3.35</v>
      </c>
      <c r="J49" s="56">
        <f t="shared" si="20"/>
        <v>3.35</v>
      </c>
      <c r="K49" s="56">
        <f t="shared" si="21"/>
        <v>2.9</v>
      </c>
      <c r="L49" s="56">
        <f t="shared" si="22"/>
        <v>2.2000000000000002</v>
      </c>
      <c r="M49" s="56">
        <f t="shared" si="23"/>
        <v>2.2000000000000002</v>
      </c>
      <c r="N49" s="56">
        <f t="shared" si="24"/>
        <v>2.9</v>
      </c>
      <c r="O49" s="56">
        <f t="shared" si="25"/>
        <v>2.2000000000000002</v>
      </c>
      <c r="P49" s="57">
        <f t="shared" si="26"/>
        <v>2.9</v>
      </c>
      <c r="Q49" s="3"/>
      <c r="R49" s="75"/>
      <c r="S49" s="72"/>
    </row>
    <row r="50" spans="1:20">
      <c r="A50" s="72"/>
      <c r="B50" s="66"/>
      <c r="C50" s="25" t="str">
        <f t="shared" si="14"/>
        <v>Club Brugge</v>
      </c>
      <c r="D50" s="70" t="str">
        <f t="shared" si="14"/>
        <v>Anderlecht</v>
      </c>
      <c r="E50" s="56">
        <f t="shared" si="15"/>
        <v>3.2</v>
      </c>
      <c r="F50" s="56">
        <f t="shared" si="16"/>
        <v>2.4</v>
      </c>
      <c r="G50" s="56">
        <f t="shared" si="17"/>
        <v>2.7</v>
      </c>
      <c r="H50" s="56">
        <f t="shared" si="18"/>
        <v>3.2</v>
      </c>
      <c r="I50" s="56">
        <f t="shared" si="19"/>
        <v>3.2</v>
      </c>
      <c r="J50" s="56">
        <f t="shared" si="20"/>
        <v>2.4</v>
      </c>
      <c r="K50" s="56">
        <f t="shared" si="21"/>
        <v>3.2</v>
      </c>
      <c r="L50" s="56">
        <f t="shared" si="22"/>
        <v>2.7</v>
      </c>
      <c r="M50" s="56">
        <f t="shared" si="23"/>
        <v>3.2</v>
      </c>
      <c r="N50" s="56">
        <f t="shared" si="24"/>
        <v>2.7</v>
      </c>
      <c r="O50" s="56">
        <f t="shared" si="25"/>
        <v>3.2</v>
      </c>
      <c r="P50" s="57">
        <f t="shared" si="26"/>
        <v>2.4</v>
      </c>
      <c r="Q50" s="3"/>
      <c r="R50" s="75"/>
      <c r="S50" s="72"/>
    </row>
    <row r="51" spans="1:20" ht="13.5" thickBot="1">
      <c r="A51" s="72"/>
      <c r="B51" s="66"/>
      <c r="C51" s="27" t="str">
        <f t="shared" si="14"/>
        <v>Standard</v>
      </c>
      <c r="D51" s="71" t="str">
        <f t="shared" si="14"/>
        <v>Genk</v>
      </c>
      <c r="E51" s="56">
        <f t="shared" si="15"/>
        <v>6.75</v>
      </c>
      <c r="F51" s="56">
        <f t="shared" si="16"/>
        <v>1.45</v>
      </c>
      <c r="G51" s="56">
        <f t="shared" si="17"/>
        <v>1.45</v>
      </c>
      <c r="H51" s="56">
        <f t="shared" si="18"/>
        <v>1.45</v>
      </c>
      <c r="I51" s="56">
        <f t="shared" si="19"/>
        <v>1.45</v>
      </c>
      <c r="J51" s="56">
        <f t="shared" si="20"/>
        <v>1.45</v>
      </c>
      <c r="K51" s="56">
        <f t="shared" si="21"/>
        <v>1.45</v>
      </c>
      <c r="L51" s="56">
        <f t="shared" si="22"/>
        <v>1.45</v>
      </c>
      <c r="M51" s="56">
        <f t="shared" si="23"/>
        <v>1.45</v>
      </c>
      <c r="N51" s="56">
        <f t="shared" si="24"/>
        <v>1.45</v>
      </c>
      <c r="O51" s="56">
        <f t="shared" si="25"/>
        <v>1.45</v>
      </c>
      <c r="P51" s="57">
        <f t="shared" si="26"/>
        <v>1.45</v>
      </c>
      <c r="Q51" s="3"/>
      <c r="R51" s="75"/>
      <c r="S51" s="72"/>
    </row>
    <row r="52" spans="1:20" ht="13.5" thickBot="1">
      <c r="A52" s="72"/>
      <c r="B52" s="66"/>
      <c r="C52" s="34" t="s">
        <v>34</v>
      </c>
      <c r="D52" s="35"/>
      <c r="E52" s="58">
        <f>SUM(E44:E51)</f>
        <v>25.65</v>
      </c>
      <c r="F52" s="59">
        <f t="shared" ref="F52:P52" si="27">SUM(F44:F51)</f>
        <v>23.299999999999997</v>
      </c>
      <c r="G52" s="59">
        <f t="shared" si="27"/>
        <v>16.3</v>
      </c>
      <c r="H52" s="59">
        <f t="shared" si="27"/>
        <v>18.899999999999999</v>
      </c>
      <c r="I52" s="59">
        <f t="shared" si="27"/>
        <v>21.349999999999998</v>
      </c>
      <c r="J52" s="59">
        <f t="shared" si="27"/>
        <v>20.249999999999996</v>
      </c>
      <c r="K52" s="59">
        <f t="shared" si="27"/>
        <v>16.8</v>
      </c>
      <c r="L52" s="59">
        <f t="shared" si="27"/>
        <v>19.8</v>
      </c>
      <c r="M52" s="59">
        <f t="shared" si="27"/>
        <v>20.349999999999998</v>
      </c>
      <c r="N52" s="59">
        <f t="shared" si="27"/>
        <v>18.8</v>
      </c>
      <c r="O52" s="59">
        <f t="shared" si="27"/>
        <v>19.049999999999997</v>
      </c>
      <c r="P52" s="60">
        <f t="shared" si="27"/>
        <v>22.9</v>
      </c>
      <c r="Q52" s="3"/>
      <c r="R52" s="75"/>
      <c r="S52" s="72"/>
    </row>
    <row r="53" spans="1:20" ht="13.5" thickBot="1">
      <c r="A53" s="72"/>
      <c r="B53" s="66"/>
      <c r="C53" s="34" t="s">
        <v>59</v>
      </c>
      <c r="D53" s="35"/>
      <c r="E53" s="58">
        <f>E40</f>
        <v>0</v>
      </c>
      <c r="F53" s="59">
        <f t="shared" ref="F53:P53" si="28">F40</f>
        <v>4</v>
      </c>
      <c r="G53" s="59">
        <f t="shared" si="28"/>
        <v>0</v>
      </c>
      <c r="H53" s="59">
        <f t="shared" si="28"/>
        <v>0</v>
      </c>
      <c r="I53" s="59">
        <f t="shared" si="28"/>
        <v>0</v>
      </c>
      <c r="J53" s="59">
        <f t="shared" si="28"/>
        <v>0</v>
      </c>
      <c r="K53" s="59">
        <f t="shared" si="28"/>
        <v>0</v>
      </c>
      <c r="L53" s="59">
        <f t="shared" si="28"/>
        <v>4</v>
      </c>
      <c r="M53" s="59">
        <f t="shared" si="28"/>
        <v>0</v>
      </c>
      <c r="N53" s="59">
        <f t="shared" si="28"/>
        <v>0</v>
      </c>
      <c r="O53" s="59">
        <f t="shared" si="28"/>
        <v>0</v>
      </c>
      <c r="P53" s="60">
        <f t="shared" si="28"/>
        <v>4</v>
      </c>
      <c r="Q53" s="3"/>
      <c r="R53" s="75"/>
      <c r="S53" s="72"/>
    </row>
    <row r="54" spans="1:20" ht="13.5" thickBot="1">
      <c r="A54" s="72"/>
      <c r="B54" s="66"/>
      <c r="C54" s="34" t="s">
        <v>60</v>
      </c>
      <c r="D54" s="35"/>
      <c r="E54" s="61">
        <f>E53/E52</f>
        <v>0</v>
      </c>
      <c r="F54" s="62">
        <f t="shared" ref="F54:P54" si="29">F53/F52</f>
        <v>0.1716738197424893</v>
      </c>
      <c r="G54" s="62">
        <f t="shared" si="29"/>
        <v>0</v>
      </c>
      <c r="H54" s="62">
        <f t="shared" si="29"/>
        <v>0</v>
      </c>
      <c r="I54" s="62">
        <f t="shared" si="29"/>
        <v>0</v>
      </c>
      <c r="J54" s="62">
        <f t="shared" si="29"/>
        <v>0</v>
      </c>
      <c r="K54" s="62">
        <f t="shared" si="29"/>
        <v>0</v>
      </c>
      <c r="L54" s="62">
        <f t="shared" si="29"/>
        <v>0.20202020202020202</v>
      </c>
      <c r="M54" s="62">
        <f t="shared" si="29"/>
        <v>0</v>
      </c>
      <c r="N54" s="62">
        <f t="shared" si="29"/>
        <v>0</v>
      </c>
      <c r="O54" s="62">
        <f t="shared" si="29"/>
        <v>0</v>
      </c>
      <c r="P54" s="63">
        <f t="shared" si="29"/>
        <v>0.17467248908296945</v>
      </c>
      <c r="Q54" s="3"/>
      <c r="R54" s="75"/>
      <c r="S54" s="72"/>
    </row>
    <row r="55" spans="1:20" ht="13.5" thickBot="1">
      <c r="A55" s="72"/>
      <c r="B55" s="67"/>
      <c r="C55" s="68"/>
      <c r="D55" s="68"/>
      <c r="E55" s="68"/>
      <c r="F55" s="68"/>
      <c r="G55" s="68"/>
      <c r="H55" s="68"/>
      <c r="I55" s="68"/>
      <c r="J55" s="68"/>
      <c r="K55" s="68"/>
      <c r="L55" s="68"/>
      <c r="M55" s="68"/>
      <c r="N55" s="68"/>
      <c r="O55" s="68"/>
      <c r="P55" s="68"/>
      <c r="Q55" s="68"/>
      <c r="R55" s="68"/>
      <c r="S55" s="72"/>
    </row>
    <row r="56" spans="1:20" s="155" customFormat="1">
      <c r="A56" s="72"/>
      <c r="B56" s="72"/>
      <c r="C56" s="72"/>
      <c r="D56" s="72"/>
      <c r="E56" s="72"/>
      <c r="F56" s="72"/>
      <c r="G56" s="72"/>
      <c r="H56" s="72"/>
      <c r="I56" s="72"/>
      <c r="J56" s="72"/>
      <c r="K56" s="72"/>
      <c r="L56" s="72"/>
      <c r="M56" s="72"/>
      <c r="N56" s="72"/>
      <c r="O56" s="72"/>
      <c r="P56" s="72"/>
      <c r="Q56" s="72"/>
      <c r="R56" s="72"/>
      <c r="S56" s="72"/>
      <c r="T56" s="74"/>
    </row>
    <row r="57" spans="1:20">
      <c r="A57" s="72"/>
      <c r="R57" s="74"/>
      <c r="S57" s="72"/>
    </row>
    <row r="58" spans="1:20" ht="13.5" thickBot="1">
      <c r="A58" s="72"/>
      <c r="R58" s="74"/>
      <c r="S58" s="72"/>
    </row>
    <row r="59" spans="1:20" ht="18.75" customHeight="1" thickBot="1">
      <c r="A59" s="72"/>
      <c r="C59" s="1"/>
      <c r="D59" s="196" t="s">
        <v>20</v>
      </c>
      <c r="E59" s="197"/>
      <c r="F59" s="198"/>
      <c r="G59" s="8"/>
      <c r="H59" s="8"/>
      <c r="K59" s="1"/>
      <c r="L59" s="196" t="s">
        <v>45</v>
      </c>
      <c r="M59" s="194"/>
      <c r="N59" s="195"/>
      <c r="O59" s="8"/>
      <c r="P59" s="8"/>
      <c r="R59" s="74"/>
      <c r="S59" s="72"/>
    </row>
    <row r="60" spans="1:20" ht="13.5" thickBot="1">
      <c r="A60" s="72"/>
      <c r="C60" s="78" t="s">
        <v>0</v>
      </c>
      <c r="D60" s="79" t="s">
        <v>1</v>
      </c>
      <c r="E60" s="11"/>
      <c r="F60" s="12">
        <v>1</v>
      </c>
      <c r="G60" s="12" t="s">
        <v>18</v>
      </c>
      <c r="H60" s="12">
        <v>2</v>
      </c>
      <c r="I60" s="13" t="s">
        <v>5</v>
      </c>
      <c r="K60" s="78" t="s">
        <v>0</v>
      </c>
      <c r="L60" s="79" t="s">
        <v>1</v>
      </c>
      <c r="M60" s="11"/>
      <c r="N60" s="12">
        <v>1</v>
      </c>
      <c r="O60" s="12" t="s">
        <v>18</v>
      </c>
      <c r="P60" s="12">
        <v>2</v>
      </c>
      <c r="Q60" s="13" t="s">
        <v>5</v>
      </c>
      <c r="R60" s="74"/>
      <c r="S60" s="72"/>
    </row>
    <row r="61" spans="1:20">
      <c r="A61" s="72"/>
      <c r="C61" s="14" t="str">
        <f t="shared" ref="C61:D68" si="30">C11</f>
        <v>Gent</v>
      </c>
      <c r="D61" s="80" t="str">
        <f t="shared" si="30"/>
        <v>Moeskroen</v>
      </c>
      <c r="E61" s="81">
        <v>1</v>
      </c>
      <c r="F61" s="82">
        <f>$E$11</f>
        <v>1.4</v>
      </c>
      <c r="G61" s="82">
        <f>$F$11</f>
        <v>4</v>
      </c>
      <c r="H61" s="82">
        <f>$G$11</f>
        <v>7.5</v>
      </c>
      <c r="I61" s="83" t="str">
        <f t="shared" ref="I61:I68" si="31">IF($E61=$I11,IF($E61=$F$60,$F61,IF($E61=$G$60,$G61,IF($E61=$H$60,$H61,""))),"-")</f>
        <v>-</v>
      </c>
      <c r="K61" s="14" t="str">
        <f t="shared" ref="K61:L68" si="32">C11</f>
        <v>Gent</v>
      </c>
      <c r="L61" s="80" t="str">
        <f t="shared" si="32"/>
        <v>Moeskroen</v>
      </c>
      <c r="M61" s="159" t="s">
        <v>35</v>
      </c>
      <c r="N61" s="82">
        <f>$E$11</f>
        <v>1.4</v>
      </c>
      <c r="O61" s="82">
        <f>$F$11</f>
        <v>4</v>
      </c>
      <c r="P61" s="82">
        <f>$G$11</f>
        <v>7.5</v>
      </c>
      <c r="Q61" s="83">
        <f t="shared" ref="Q61:Q68" si="33">IF($M61=$I11,IF($M61=$N$60,$N61,IF($M61=$O$60,$O61,IF($M61=$P$60,$P61,""))),"-")</f>
        <v>4</v>
      </c>
      <c r="R61" s="74"/>
      <c r="S61" s="72"/>
    </row>
    <row r="62" spans="1:20">
      <c r="A62" s="72"/>
      <c r="C62" s="15" t="str">
        <f t="shared" si="30"/>
        <v>Charleroi</v>
      </c>
      <c r="D62" s="77" t="str">
        <f t="shared" si="30"/>
        <v>Kortrijk</v>
      </c>
      <c r="E62" s="160" t="s">
        <v>35</v>
      </c>
      <c r="F62" s="17">
        <f>$E$12</f>
        <v>1.75</v>
      </c>
      <c r="G62" s="17">
        <f>$F$12</f>
        <v>3.4</v>
      </c>
      <c r="H62" s="17">
        <f>$G$12</f>
        <v>4.25</v>
      </c>
      <c r="I62" s="16" t="str">
        <f t="shared" si="31"/>
        <v>-</v>
      </c>
      <c r="K62" s="15" t="str">
        <f t="shared" si="32"/>
        <v>Charleroi</v>
      </c>
      <c r="L62" s="77" t="str">
        <f t="shared" si="32"/>
        <v>Kortrijk</v>
      </c>
      <c r="M62" s="76">
        <v>2</v>
      </c>
      <c r="N62" s="17">
        <f>$E$12</f>
        <v>1.75</v>
      </c>
      <c r="O62" s="17">
        <f>$F$12</f>
        <v>3.4</v>
      </c>
      <c r="P62" s="17">
        <f>$G$12</f>
        <v>4.25</v>
      </c>
      <c r="Q62" s="16" t="str">
        <f t="shared" si="33"/>
        <v>-</v>
      </c>
      <c r="R62" s="74"/>
      <c r="S62" s="72"/>
    </row>
    <row r="63" spans="1:20">
      <c r="A63" s="72"/>
      <c r="C63" s="15" t="str">
        <f t="shared" si="30"/>
        <v>GBA</v>
      </c>
      <c r="D63" s="77" t="str">
        <f t="shared" si="30"/>
        <v>Westerlo</v>
      </c>
      <c r="E63" s="160" t="s">
        <v>35</v>
      </c>
      <c r="F63" s="17">
        <f>$E$13</f>
        <v>1.8</v>
      </c>
      <c r="G63" s="17">
        <f>$F$13</f>
        <v>3.4</v>
      </c>
      <c r="H63" s="17">
        <f>$G$13</f>
        <v>4</v>
      </c>
      <c r="I63" s="16" t="str">
        <f t="shared" si="31"/>
        <v>-</v>
      </c>
      <c r="K63" s="15" t="str">
        <f t="shared" si="32"/>
        <v>GBA</v>
      </c>
      <c r="L63" s="77" t="str">
        <f t="shared" si="32"/>
        <v>Westerlo</v>
      </c>
      <c r="M63" s="76">
        <v>2</v>
      </c>
      <c r="N63" s="17">
        <f>$E$13</f>
        <v>1.8</v>
      </c>
      <c r="O63" s="17">
        <f>$F$13</f>
        <v>3.4</v>
      </c>
      <c r="P63" s="17">
        <f>$G$13</f>
        <v>4</v>
      </c>
      <c r="Q63" s="16" t="str">
        <f t="shared" si="33"/>
        <v>-</v>
      </c>
      <c r="R63" s="74"/>
      <c r="S63" s="72"/>
    </row>
    <row r="64" spans="1:20">
      <c r="A64" s="72"/>
      <c r="C64" s="15" t="str">
        <f t="shared" si="30"/>
        <v>Mechelen</v>
      </c>
      <c r="D64" s="77" t="str">
        <f t="shared" si="30"/>
        <v>Lokeren</v>
      </c>
      <c r="E64" s="76">
        <v>1</v>
      </c>
      <c r="F64" s="17">
        <f>$E$14</f>
        <v>1.95</v>
      </c>
      <c r="G64" s="17">
        <f>$F$14</f>
        <v>3.25</v>
      </c>
      <c r="H64" s="17">
        <f>$G$14</f>
        <v>3.6</v>
      </c>
      <c r="I64" s="16" t="str">
        <f t="shared" si="31"/>
        <v>-</v>
      </c>
      <c r="K64" s="15" t="str">
        <f t="shared" si="32"/>
        <v>Mechelen</v>
      </c>
      <c r="L64" s="77" t="str">
        <f t="shared" si="32"/>
        <v>Lokeren</v>
      </c>
      <c r="M64" s="76">
        <v>1</v>
      </c>
      <c r="N64" s="17">
        <f>$E$14</f>
        <v>1.95</v>
      </c>
      <c r="O64" s="17">
        <f>$F$14</f>
        <v>3.25</v>
      </c>
      <c r="P64" s="17">
        <f>$G$14</f>
        <v>3.6</v>
      </c>
      <c r="Q64" s="16" t="str">
        <f t="shared" si="33"/>
        <v>-</v>
      </c>
      <c r="R64" s="74"/>
      <c r="S64" s="72"/>
    </row>
    <row r="65" spans="1:20">
      <c r="A65" s="72"/>
      <c r="C65" s="15" t="str">
        <f t="shared" si="30"/>
        <v>Roeselare</v>
      </c>
      <c r="D65" s="77" t="str">
        <f t="shared" si="30"/>
        <v>Cercle Brugge</v>
      </c>
      <c r="E65" s="76">
        <v>1</v>
      </c>
      <c r="F65" s="17">
        <f>$E$15</f>
        <v>2.65</v>
      </c>
      <c r="G65" s="17">
        <f>$F$15</f>
        <v>3.35</v>
      </c>
      <c r="H65" s="17">
        <f>$G$15</f>
        <v>2.35</v>
      </c>
      <c r="I65" s="16" t="str">
        <f t="shared" si="31"/>
        <v>-</v>
      </c>
      <c r="K65" s="15" t="str">
        <f t="shared" si="32"/>
        <v>Roeselare</v>
      </c>
      <c r="L65" s="77" t="str">
        <f t="shared" si="32"/>
        <v>Cercle Brugge</v>
      </c>
      <c r="M65" s="76">
        <v>2</v>
      </c>
      <c r="N65" s="17">
        <f>$E$15</f>
        <v>2.65</v>
      </c>
      <c r="O65" s="17">
        <f>$F$15</f>
        <v>3.35</v>
      </c>
      <c r="P65" s="17">
        <f>$G$15</f>
        <v>2.35</v>
      </c>
      <c r="Q65" s="16" t="str">
        <f t="shared" si="33"/>
        <v>-</v>
      </c>
      <c r="R65" s="74"/>
      <c r="S65" s="72"/>
    </row>
    <row r="66" spans="1:20">
      <c r="A66" s="72"/>
      <c r="C66" s="15" t="str">
        <f t="shared" si="30"/>
        <v>Sint-Truiden</v>
      </c>
      <c r="D66" s="77" t="str">
        <f t="shared" si="30"/>
        <v>Zulte-Waregem</v>
      </c>
      <c r="E66" s="76">
        <v>2</v>
      </c>
      <c r="F66" s="17">
        <f>$E$16</f>
        <v>2.2000000000000002</v>
      </c>
      <c r="G66" s="17">
        <f>$F$16</f>
        <v>3.35</v>
      </c>
      <c r="H66" s="17">
        <f>$G$16</f>
        <v>2.9</v>
      </c>
      <c r="I66" s="16" t="str">
        <f t="shared" si="31"/>
        <v>-</v>
      </c>
      <c r="K66" s="15" t="str">
        <f t="shared" si="32"/>
        <v>Sint-Truiden</v>
      </c>
      <c r="L66" s="77" t="str">
        <f t="shared" si="32"/>
        <v>Zulte-Waregem</v>
      </c>
      <c r="M66" s="76">
        <v>2</v>
      </c>
      <c r="N66" s="17">
        <f>$E$16</f>
        <v>2.2000000000000002</v>
      </c>
      <c r="O66" s="17">
        <f>$F$16</f>
        <v>3.35</v>
      </c>
      <c r="P66" s="17">
        <f>$G$16</f>
        <v>2.9</v>
      </c>
      <c r="Q66" s="16" t="str">
        <f t="shared" si="33"/>
        <v>-</v>
      </c>
      <c r="R66" s="74"/>
      <c r="S66" s="72"/>
    </row>
    <row r="67" spans="1:20">
      <c r="A67" s="72"/>
      <c r="C67" s="15" t="str">
        <f t="shared" si="30"/>
        <v>Club Brugge</v>
      </c>
      <c r="D67" s="77" t="str">
        <f t="shared" si="30"/>
        <v>Anderlecht</v>
      </c>
      <c r="E67" s="160" t="s">
        <v>35</v>
      </c>
      <c r="F67" s="17">
        <f>$E$17</f>
        <v>2.4</v>
      </c>
      <c r="G67" s="17">
        <f>$F$17</f>
        <v>3.2</v>
      </c>
      <c r="H67" s="17">
        <f>$G$17</f>
        <v>2.7</v>
      </c>
      <c r="I67" s="16" t="str">
        <f t="shared" si="31"/>
        <v>-</v>
      </c>
      <c r="K67" s="15" t="str">
        <f t="shared" si="32"/>
        <v>Club Brugge</v>
      </c>
      <c r="L67" s="77" t="str">
        <f t="shared" si="32"/>
        <v>Anderlecht</v>
      </c>
      <c r="M67" s="76">
        <v>1</v>
      </c>
      <c r="N67" s="17">
        <f>$E$17</f>
        <v>2.4</v>
      </c>
      <c r="O67" s="17">
        <f>$F$17</f>
        <v>3.2</v>
      </c>
      <c r="P67" s="17">
        <f>$G$17</f>
        <v>2.7</v>
      </c>
      <c r="Q67" s="16" t="str">
        <f t="shared" si="33"/>
        <v>-</v>
      </c>
      <c r="R67" s="74"/>
      <c r="S67" s="72"/>
    </row>
    <row r="68" spans="1:20" ht="13.5" thickBot="1">
      <c r="A68" s="72"/>
      <c r="C68" s="84" t="str">
        <f t="shared" si="30"/>
        <v>Standard</v>
      </c>
      <c r="D68" s="85" t="str">
        <f t="shared" si="30"/>
        <v>Genk</v>
      </c>
      <c r="E68" s="86">
        <v>2</v>
      </c>
      <c r="F68" s="87">
        <f>$E$18</f>
        <v>1.45</v>
      </c>
      <c r="G68" s="87">
        <f>$F$18</f>
        <v>3.85</v>
      </c>
      <c r="H68" s="87">
        <f>$G$18</f>
        <v>6.75</v>
      </c>
      <c r="I68" s="88" t="str">
        <f t="shared" si="31"/>
        <v>-</v>
      </c>
      <c r="K68" s="84" t="str">
        <f t="shared" si="32"/>
        <v>Standard</v>
      </c>
      <c r="L68" s="85" t="str">
        <f t="shared" si="32"/>
        <v>Genk</v>
      </c>
      <c r="M68" s="86">
        <v>1</v>
      </c>
      <c r="N68" s="87">
        <f>$E$18</f>
        <v>1.45</v>
      </c>
      <c r="O68" s="87">
        <f>$F$18</f>
        <v>3.85</v>
      </c>
      <c r="P68" s="87">
        <f>$G$18</f>
        <v>6.75</v>
      </c>
      <c r="Q68" s="88" t="str">
        <f t="shared" si="33"/>
        <v>-</v>
      </c>
      <c r="R68" s="74"/>
      <c r="S68" s="72"/>
    </row>
    <row r="69" spans="1:20" ht="13.5" thickBot="1">
      <c r="A69" s="72"/>
      <c r="I69" s="89">
        <f>SUM(I61:I68)</f>
        <v>0</v>
      </c>
      <c r="Q69" s="89">
        <f>SUM(Q61:Q68)</f>
        <v>4</v>
      </c>
      <c r="R69" s="74"/>
      <c r="S69" s="72"/>
    </row>
    <row r="70" spans="1:20">
      <c r="A70" s="72"/>
      <c r="R70" s="74"/>
      <c r="S70" s="72"/>
    </row>
    <row r="71" spans="1:20" ht="12.75" customHeight="1" thickBot="1">
      <c r="A71" s="72"/>
      <c r="Q71" s="5"/>
      <c r="R71" s="5"/>
      <c r="S71" s="73"/>
      <c r="T71" s="6"/>
    </row>
    <row r="72" spans="1:20" ht="17.25" customHeight="1" thickBot="1">
      <c r="A72" s="72"/>
      <c r="C72" s="1"/>
      <c r="D72" s="193" t="s">
        <v>24</v>
      </c>
      <c r="E72" s="194"/>
      <c r="F72" s="195"/>
      <c r="G72" s="8"/>
      <c r="H72" s="8"/>
      <c r="K72" s="1"/>
      <c r="L72" s="193" t="s">
        <v>16</v>
      </c>
      <c r="M72" s="194"/>
      <c r="N72" s="195"/>
      <c r="O72" s="8"/>
      <c r="P72" s="8"/>
      <c r="R72" s="5"/>
      <c r="S72" s="73"/>
      <c r="T72" s="6"/>
    </row>
    <row r="73" spans="1:20" ht="13.5" thickBot="1">
      <c r="A73" s="72"/>
      <c r="C73" s="78" t="s">
        <v>0</v>
      </c>
      <c r="D73" s="79" t="s">
        <v>1</v>
      </c>
      <c r="E73" s="11"/>
      <c r="F73" s="12">
        <v>1</v>
      </c>
      <c r="G73" s="12" t="s">
        <v>18</v>
      </c>
      <c r="H73" s="12">
        <v>2</v>
      </c>
      <c r="I73" s="13" t="s">
        <v>5</v>
      </c>
      <c r="K73" s="78" t="s">
        <v>0</v>
      </c>
      <c r="L73" s="79" t="s">
        <v>1</v>
      </c>
      <c r="M73" s="11"/>
      <c r="N73" s="12">
        <v>1</v>
      </c>
      <c r="O73" s="12" t="s">
        <v>18</v>
      </c>
      <c r="P73" s="12">
        <v>2</v>
      </c>
      <c r="Q73" s="13" t="s">
        <v>5</v>
      </c>
      <c r="R73" s="5"/>
      <c r="S73" s="73"/>
      <c r="T73" s="6"/>
    </row>
    <row r="74" spans="1:20">
      <c r="A74" s="72"/>
      <c r="C74" s="14" t="str">
        <f t="shared" ref="C74:D81" si="34">C11</f>
        <v>Gent</v>
      </c>
      <c r="D74" s="80" t="str">
        <f t="shared" si="34"/>
        <v>Moeskroen</v>
      </c>
      <c r="E74" s="81">
        <v>1</v>
      </c>
      <c r="F74" s="82">
        <f>$E$11</f>
        <v>1.4</v>
      </c>
      <c r="G74" s="82">
        <f>$F$11</f>
        <v>4</v>
      </c>
      <c r="H74" s="82">
        <f>$G$11</f>
        <v>7.5</v>
      </c>
      <c r="I74" s="83" t="str">
        <f t="shared" ref="I74:I81" si="35">IF($E74=$I11,IF($E74=$F$73,$F74,IF($E74=$G$73,$G74,IF($E74=$H$73,$H74,""))),"-")</f>
        <v>-</v>
      </c>
      <c r="K74" s="14" t="str">
        <f t="shared" ref="K74:L81" si="36">C11</f>
        <v>Gent</v>
      </c>
      <c r="L74" s="80" t="str">
        <f t="shared" si="36"/>
        <v>Moeskroen</v>
      </c>
      <c r="M74" s="81">
        <v>1</v>
      </c>
      <c r="N74" s="82">
        <f>$E$11</f>
        <v>1.4</v>
      </c>
      <c r="O74" s="82">
        <f>$F$11</f>
        <v>4</v>
      </c>
      <c r="P74" s="82">
        <f>$G$11</f>
        <v>7.5</v>
      </c>
      <c r="Q74" s="83" t="str">
        <f t="shared" ref="Q74:Q81" si="37">IF($M74=$I11,IF($M74=$N$73,$N74,IF($M74=$O$73,$O74,IF($M74=$P$73,$P74,""))),"-")</f>
        <v>-</v>
      </c>
      <c r="R74" s="74"/>
      <c r="S74" s="72"/>
    </row>
    <row r="75" spans="1:20">
      <c r="A75" s="72"/>
      <c r="C75" s="15" t="str">
        <f t="shared" si="34"/>
        <v>Charleroi</v>
      </c>
      <c r="D75" s="77" t="str">
        <f t="shared" si="34"/>
        <v>Kortrijk</v>
      </c>
      <c r="E75" s="76">
        <v>1</v>
      </c>
      <c r="F75" s="17">
        <f>$E$12</f>
        <v>1.75</v>
      </c>
      <c r="G75" s="17">
        <f>$F$12</f>
        <v>3.4</v>
      </c>
      <c r="H75" s="17">
        <f>$G$12</f>
        <v>4.25</v>
      </c>
      <c r="I75" s="16" t="str">
        <f t="shared" si="35"/>
        <v>-</v>
      </c>
      <c r="K75" s="15" t="str">
        <f t="shared" si="36"/>
        <v>Charleroi</v>
      </c>
      <c r="L75" s="77" t="str">
        <f t="shared" si="36"/>
        <v>Kortrijk</v>
      </c>
      <c r="M75" s="160" t="s">
        <v>35</v>
      </c>
      <c r="N75" s="17">
        <f>$E$12</f>
        <v>1.75</v>
      </c>
      <c r="O75" s="17">
        <f>$F$12</f>
        <v>3.4</v>
      </c>
      <c r="P75" s="17">
        <f>$G$12</f>
        <v>4.25</v>
      </c>
      <c r="Q75" s="16" t="str">
        <f t="shared" si="37"/>
        <v>-</v>
      </c>
      <c r="R75" s="74"/>
      <c r="S75" s="72"/>
    </row>
    <row r="76" spans="1:20">
      <c r="A76" s="72"/>
      <c r="C76" s="15" t="str">
        <f t="shared" si="34"/>
        <v>GBA</v>
      </c>
      <c r="D76" s="77" t="str">
        <f t="shared" si="34"/>
        <v>Westerlo</v>
      </c>
      <c r="E76" s="76">
        <v>1</v>
      </c>
      <c r="F76" s="17">
        <f>$E$13</f>
        <v>1.8</v>
      </c>
      <c r="G76" s="17">
        <f>$F$13</f>
        <v>3.4</v>
      </c>
      <c r="H76" s="17">
        <f>$G$13</f>
        <v>4</v>
      </c>
      <c r="I76" s="16" t="str">
        <f t="shared" si="35"/>
        <v>-</v>
      </c>
      <c r="J76" s="2"/>
      <c r="K76" s="15" t="str">
        <f t="shared" si="36"/>
        <v>GBA</v>
      </c>
      <c r="L76" s="77" t="str">
        <f t="shared" si="36"/>
        <v>Westerlo</v>
      </c>
      <c r="M76" s="76">
        <v>1</v>
      </c>
      <c r="N76" s="17">
        <f>$E$13</f>
        <v>1.8</v>
      </c>
      <c r="O76" s="17">
        <f>$F$13</f>
        <v>3.4</v>
      </c>
      <c r="P76" s="17">
        <f>$G$13</f>
        <v>4</v>
      </c>
      <c r="Q76" s="16" t="str">
        <f t="shared" si="37"/>
        <v>-</v>
      </c>
      <c r="R76" s="74"/>
      <c r="S76" s="72"/>
    </row>
    <row r="77" spans="1:20">
      <c r="A77" s="72"/>
      <c r="C77" s="15" t="str">
        <f t="shared" si="34"/>
        <v>Mechelen</v>
      </c>
      <c r="D77" s="77" t="str">
        <f t="shared" si="34"/>
        <v>Lokeren</v>
      </c>
      <c r="E77" s="76">
        <v>1</v>
      </c>
      <c r="F77" s="17">
        <f>$E$14</f>
        <v>1.95</v>
      </c>
      <c r="G77" s="17">
        <f>$F$14</f>
        <v>3.25</v>
      </c>
      <c r="H77" s="17">
        <f>$G$14</f>
        <v>3.6</v>
      </c>
      <c r="I77" s="16" t="str">
        <f t="shared" si="35"/>
        <v>-</v>
      </c>
      <c r="K77" s="15" t="str">
        <f t="shared" si="36"/>
        <v>Mechelen</v>
      </c>
      <c r="L77" s="77" t="str">
        <f t="shared" si="36"/>
        <v>Lokeren</v>
      </c>
      <c r="M77" s="76">
        <v>1</v>
      </c>
      <c r="N77" s="17">
        <f>$E$14</f>
        <v>1.95</v>
      </c>
      <c r="O77" s="17">
        <f>$F$14</f>
        <v>3.25</v>
      </c>
      <c r="P77" s="17">
        <f>$G$14</f>
        <v>3.6</v>
      </c>
      <c r="Q77" s="16" t="str">
        <f t="shared" si="37"/>
        <v>-</v>
      </c>
      <c r="R77" s="74"/>
      <c r="S77" s="72"/>
    </row>
    <row r="78" spans="1:20">
      <c r="A78" s="72"/>
      <c r="C78" s="15" t="str">
        <f t="shared" si="34"/>
        <v>Roeselare</v>
      </c>
      <c r="D78" s="77" t="str">
        <f t="shared" si="34"/>
        <v>Cercle Brugge</v>
      </c>
      <c r="E78" s="76">
        <v>2</v>
      </c>
      <c r="F78" s="17">
        <f>$E$15</f>
        <v>2.65</v>
      </c>
      <c r="G78" s="17">
        <f>$F$15</f>
        <v>3.35</v>
      </c>
      <c r="H78" s="17">
        <f>$G$15</f>
        <v>2.35</v>
      </c>
      <c r="I78" s="16" t="str">
        <f t="shared" si="35"/>
        <v>-</v>
      </c>
      <c r="K78" s="15" t="str">
        <f t="shared" si="36"/>
        <v>Roeselare</v>
      </c>
      <c r="L78" s="77" t="str">
        <f t="shared" si="36"/>
        <v>Cercle Brugge</v>
      </c>
      <c r="M78" s="76">
        <v>2</v>
      </c>
      <c r="N78" s="17">
        <f>$E$15</f>
        <v>2.65</v>
      </c>
      <c r="O78" s="17">
        <f>$F$15</f>
        <v>3.35</v>
      </c>
      <c r="P78" s="17">
        <f>$G$15</f>
        <v>2.35</v>
      </c>
      <c r="Q78" s="16" t="str">
        <f t="shared" si="37"/>
        <v>-</v>
      </c>
      <c r="R78" s="74"/>
      <c r="S78" s="72"/>
    </row>
    <row r="79" spans="1:20">
      <c r="A79" s="72"/>
      <c r="C79" s="15" t="str">
        <f t="shared" si="34"/>
        <v>Sint-Truiden</v>
      </c>
      <c r="D79" s="77" t="str">
        <f t="shared" si="34"/>
        <v>Zulte-Waregem</v>
      </c>
      <c r="E79" s="76">
        <v>2</v>
      </c>
      <c r="F79" s="17">
        <f>$E$16</f>
        <v>2.2000000000000002</v>
      </c>
      <c r="G79" s="17">
        <f>$F$16</f>
        <v>3.35</v>
      </c>
      <c r="H79" s="17">
        <f>$G$16</f>
        <v>2.9</v>
      </c>
      <c r="I79" s="16" t="str">
        <f t="shared" si="35"/>
        <v>-</v>
      </c>
      <c r="K79" s="15" t="str">
        <f t="shared" si="36"/>
        <v>Sint-Truiden</v>
      </c>
      <c r="L79" s="77" t="str">
        <f t="shared" si="36"/>
        <v>Zulte-Waregem</v>
      </c>
      <c r="M79" s="160" t="s">
        <v>35</v>
      </c>
      <c r="N79" s="17">
        <f>$E$16</f>
        <v>2.2000000000000002</v>
      </c>
      <c r="O79" s="17">
        <f>$F$16</f>
        <v>3.35</v>
      </c>
      <c r="P79" s="17">
        <f>$G$16</f>
        <v>2.9</v>
      </c>
      <c r="Q79" s="16" t="str">
        <f t="shared" si="37"/>
        <v>-</v>
      </c>
      <c r="R79" s="74"/>
      <c r="S79" s="72"/>
    </row>
    <row r="80" spans="1:20">
      <c r="A80" s="72"/>
      <c r="C80" s="15" t="str">
        <f t="shared" si="34"/>
        <v>Club Brugge</v>
      </c>
      <c r="D80" s="77" t="str">
        <f t="shared" si="34"/>
        <v>Anderlecht</v>
      </c>
      <c r="E80" s="76">
        <v>2</v>
      </c>
      <c r="F80" s="17">
        <f>$E$17</f>
        <v>2.4</v>
      </c>
      <c r="G80" s="17">
        <f>$F$17</f>
        <v>3.2</v>
      </c>
      <c r="H80" s="17">
        <f>$G$17</f>
        <v>2.7</v>
      </c>
      <c r="I80" s="16" t="str">
        <f t="shared" si="35"/>
        <v>-</v>
      </c>
      <c r="K80" s="15" t="str">
        <f t="shared" si="36"/>
        <v>Club Brugge</v>
      </c>
      <c r="L80" s="77" t="str">
        <f t="shared" si="36"/>
        <v>Anderlecht</v>
      </c>
      <c r="M80" s="160" t="s">
        <v>35</v>
      </c>
      <c r="N80" s="17">
        <f>$E$17</f>
        <v>2.4</v>
      </c>
      <c r="O80" s="17">
        <f>$F$17</f>
        <v>3.2</v>
      </c>
      <c r="P80" s="17">
        <f>$G$17</f>
        <v>2.7</v>
      </c>
      <c r="Q80" s="16" t="str">
        <f t="shared" si="37"/>
        <v>-</v>
      </c>
      <c r="R80" s="74"/>
      <c r="S80" s="72"/>
    </row>
    <row r="81" spans="1:19" ht="13.5" thickBot="1">
      <c r="A81" s="72"/>
      <c r="C81" s="84" t="str">
        <f t="shared" si="34"/>
        <v>Standard</v>
      </c>
      <c r="D81" s="85" t="str">
        <f t="shared" si="34"/>
        <v>Genk</v>
      </c>
      <c r="E81" s="86">
        <v>1</v>
      </c>
      <c r="F81" s="87">
        <f>$E$18</f>
        <v>1.45</v>
      </c>
      <c r="G81" s="87">
        <f>$F$18</f>
        <v>3.85</v>
      </c>
      <c r="H81" s="87">
        <f>$G$18</f>
        <v>6.75</v>
      </c>
      <c r="I81" s="88" t="str">
        <f t="shared" si="35"/>
        <v>-</v>
      </c>
      <c r="K81" s="84" t="str">
        <f t="shared" si="36"/>
        <v>Standard</v>
      </c>
      <c r="L81" s="85" t="str">
        <f t="shared" si="36"/>
        <v>Genk</v>
      </c>
      <c r="M81" s="86">
        <v>1</v>
      </c>
      <c r="N81" s="87">
        <f>$E$18</f>
        <v>1.45</v>
      </c>
      <c r="O81" s="87">
        <f>$F$18</f>
        <v>3.85</v>
      </c>
      <c r="P81" s="87">
        <f>$G$18</f>
        <v>6.75</v>
      </c>
      <c r="Q81" s="88" t="str">
        <f t="shared" si="37"/>
        <v>-</v>
      </c>
      <c r="R81" s="74"/>
      <c r="S81" s="72"/>
    </row>
    <row r="82" spans="1:19" ht="13.5" thickBot="1">
      <c r="A82" s="72"/>
      <c r="I82" s="89">
        <f>SUM(I74:I81)</f>
        <v>0</v>
      </c>
      <c r="Q82" s="89">
        <f>SUM(Q74:Q81)</f>
        <v>0</v>
      </c>
      <c r="R82" s="74"/>
      <c r="S82" s="72"/>
    </row>
    <row r="83" spans="1:19">
      <c r="A83" s="72"/>
      <c r="L83" s="7"/>
      <c r="R83" s="74"/>
      <c r="S83" s="72"/>
    </row>
    <row r="84" spans="1:19" ht="13.5" thickBot="1">
      <c r="A84" s="72"/>
      <c r="R84" s="74"/>
      <c r="S84" s="72"/>
    </row>
    <row r="85" spans="1:19" ht="18" customHeight="1" thickBot="1">
      <c r="A85" s="72"/>
      <c r="C85" s="1"/>
      <c r="D85" s="193" t="s">
        <v>2</v>
      </c>
      <c r="E85" s="194"/>
      <c r="F85" s="195"/>
      <c r="G85" s="8"/>
      <c r="H85" s="8"/>
      <c r="K85" s="1"/>
      <c r="L85" s="193" t="s">
        <v>3</v>
      </c>
      <c r="M85" s="194"/>
      <c r="N85" s="195"/>
      <c r="O85" s="8"/>
      <c r="P85" s="8"/>
      <c r="R85" s="74"/>
      <c r="S85" s="72"/>
    </row>
    <row r="86" spans="1:19" ht="13.5" thickBot="1">
      <c r="A86" s="72"/>
      <c r="C86" s="78" t="s">
        <v>0</v>
      </c>
      <c r="D86" s="79" t="s">
        <v>1</v>
      </c>
      <c r="E86" s="11"/>
      <c r="F86" s="12">
        <v>1</v>
      </c>
      <c r="G86" s="12" t="s">
        <v>18</v>
      </c>
      <c r="H86" s="12">
        <v>2</v>
      </c>
      <c r="I86" s="13" t="s">
        <v>5</v>
      </c>
      <c r="K86" s="78" t="s">
        <v>0</v>
      </c>
      <c r="L86" s="79" t="s">
        <v>1</v>
      </c>
      <c r="M86" s="11"/>
      <c r="N86" s="12">
        <v>1</v>
      </c>
      <c r="O86" s="12" t="s">
        <v>18</v>
      </c>
      <c r="P86" s="12">
        <v>2</v>
      </c>
      <c r="Q86" s="13" t="s">
        <v>5</v>
      </c>
      <c r="R86" s="74"/>
      <c r="S86" s="72"/>
    </row>
    <row r="87" spans="1:19">
      <c r="A87" s="72"/>
      <c r="C87" s="14" t="str">
        <f t="shared" ref="C87:D94" si="38">C11</f>
        <v>Gent</v>
      </c>
      <c r="D87" s="80" t="str">
        <f t="shared" si="38"/>
        <v>Moeskroen</v>
      </c>
      <c r="E87" s="81">
        <v>1</v>
      </c>
      <c r="F87" s="82">
        <f>$E$11</f>
        <v>1.4</v>
      </c>
      <c r="G87" s="82">
        <f>$F$11</f>
        <v>4</v>
      </c>
      <c r="H87" s="82">
        <f>$G$11</f>
        <v>7.5</v>
      </c>
      <c r="I87" s="83" t="str">
        <f t="shared" ref="I87:I94" si="39">IF($E87=$I11,IF($E87=$F$86,$F87,IF($E87=$G$86,$G87,IF($E87=$H$86,$H87,""))),"-")</f>
        <v>-</v>
      </c>
      <c r="K87" s="14" t="str">
        <f t="shared" ref="K87:L94" si="40">C11</f>
        <v>Gent</v>
      </c>
      <c r="L87" s="80" t="str">
        <f t="shared" si="40"/>
        <v>Moeskroen</v>
      </c>
      <c r="M87" s="81">
        <v>1</v>
      </c>
      <c r="N87" s="82">
        <f>$E$11</f>
        <v>1.4</v>
      </c>
      <c r="O87" s="82">
        <f>$F$11</f>
        <v>4</v>
      </c>
      <c r="P87" s="82">
        <f>$G$11</f>
        <v>7.5</v>
      </c>
      <c r="Q87" s="83" t="str">
        <f t="shared" ref="Q87:Q94" si="41">IF($M87=$I11,IF($M87=$N$86,$N87,IF($M87=$O$86,$O87,IF($M87=$P$86,$P87,""))),"-")</f>
        <v>-</v>
      </c>
      <c r="R87" s="74"/>
      <c r="S87" s="72"/>
    </row>
    <row r="88" spans="1:19">
      <c r="A88" s="72"/>
      <c r="C88" s="15" t="str">
        <f t="shared" si="38"/>
        <v>Charleroi</v>
      </c>
      <c r="D88" s="77" t="str">
        <f t="shared" si="38"/>
        <v>Kortrijk</v>
      </c>
      <c r="E88" s="76">
        <v>2</v>
      </c>
      <c r="F88" s="17">
        <f>$E$12</f>
        <v>1.75</v>
      </c>
      <c r="G88" s="17">
        <f>$F$12</f>
        <v>3.4</v>
      </c>
      <c r="H88" s="17">
        <f>$G$12</f>
        <v>4.25</v>
      </c>
      <c r="I88" s="16" t="str">
        <f t="shared" si="39"/>
        <v>-</v>
      </c>
      <c r="K88" s="15" t="str">
        <f t="shared" si="40"/>
        <v>Charleroi</v>
      </c>
      <c r="L88" s="77" t="str">
        <f t="shared" si="40"/>
        <v>Kortrijk</v>
      </c>
      <c r="M88" s="76">
        <v>2</v>
      </c>
      <c r="N88" s="17">
        <f>$E$12</f>
        <v>1.75</v>
      </c>
      <c r="O88" s="17">
        <f>$F$12</f>
        <v>3.4</v>
      </c>
      <c r="P88" s="17">
        <f>$G$12</f>
        <v>4.25</v>
      </c>
      <c r="Q88" s="16" t="str">
        <f t="shared" si="41"/>
        <v>-</v>
      </c>
      <c r="R88" s="74"/>
      <c r="S88" s="72"/>
    </row>
    <row r="89" spans="1:19">
      <c r="A89" s="72"/>
      <c r="C89" s="15" t="str">
        <f t="shared" si="38"/>
        <v>GBA</v>
      </c>
      <c r="D89" s="77" t="str">
        <f t="shared" si="38"/>
        <v>Westerlo</v>
      </c>
      <c r="E89" s="160" t="s">
        <v>35</v>
      </c>
      <c r="F89" s="17">
        <f>$E$13</f>
        <v>1.8</v>
      </c>
      <c r="G89" s="17">
        <f>$F$13</f>
        <v>3.4</v>
      </c>
      <c r="H89" s="17">
        <f>$G$13</f>
        <v>4</v>
      </c>
      <c r="I89" s="16" t="str">
        <f t="shared" si="39"/>
        <v>-</v>
      </c>
      <c r="K89" s="15" t="str">
        <f t="shared" si="40"/>
        <v>GBA</v>
      </c>
      <c r="L89" s="77" t="str">
        <f t="shared" si="40"/>
        <v>Westerlo</v>
      </c>
      <c r="M89" s="76">
        <v>1</v>
      </c>
      <c r="N89" s="17">
        <f>$E$13</f>
        <v>1.8</v>
      </c>
      <c r="O89" s="17">
        <f>$F$13</f>
        <v>3.4</v>
      </c>
      <c r="P89" s="17">
        <f>$G$13</f>
        <v>4</v>
      </c>
      <c r="Q89" s="16" t="str">
        <f t="shared" si="41"/>
        <v>-</v>
      </c>
      <c r="R89" s="74"/>
      <c r="S89" s="72"/>
    </row>
    <row r="90" spans="1:19">
      <c r="A90" s="72"/>
      <c r="C90" s="15" t="str">
        <f t="shared" si="38"/>
        <v>Mechelen</v>
      </c>
      <c r="D90" s="77" t="str">
        <f t="shared" si="38"/>
        <v>Lokeren</v>
      </c>
      <c r="E90" s="76">
        <v>1</v>
      </c>
      <c r="F90" s="17">
        <f>$E$14</f>
        <v>1.95</v>
      </c>
      <c r="G90" s="17">
        <f>$F$14</f>
        <v>3.25</v>
      </c>
      <c r="H90" s="17">
        <f>$G$14</f>
        <v>3.6</v>
      </c>
      <c r="I90" s="16" t="str">
        <f t="shared" si="39"/>
        <v>-</v>
      </c>
      <c r="J90" s="2"/>
      <c r="K90" s="15" t="str">
        <f t="shared" si="40"/>
        <v>Mechelen</v>
      </c>
      <c r="L90" s="77" t="str">
        <f t="shared" si="40"/>
        <v>Lokeren</v>
      </c>
      <c r="M90" s="160" t="s">
        <v>35</v>
      </c>
      <c r="N90" s="17">
        <f>$E$14</f>
        <v>1.95</v>
      </c>
      <c r="O90" s="17">
        <f>$F$14</f>
        <v>3.25</v>
      </c>
      <c r="P90" s="17">
        <f>$G$14</f>
        <v>3.6</v>
      </c>
      <c r="Q90" s="16" t="str">
        <f t="shared" si="41"/>
        <v>-</v>
      </c>
      <c r="R90" s="74"/>
      <c r="S90" s="72"/>
    </row>
    <row r="91" spans="1:19">
      <c r="A91" s="72"/>
      <c r="C91" s="15" t="str">
        <f t="shared" si="38"/>
        <v>Roeselare</v>
      </c>
      <c r="D91" s="77" t="str">
        <f t="shared" si="38"/>
        <v>Cercle Brugge</v>
      </c>
      <c r="E91" s="76">
        <v>2</v>
      </c>
      <c r="F91" s="17">
        <f>$E$15</f>
        <v>2.65</v>
      </c>
      <c r="G91" s="17">
        <f>$F$15</f>
        <v>3.35</v>
      </c>
      <c r="H91" s="17">
        <f>$G$15</f>
        <v>2.35</v>
      </c>
      <c r="I91" s="16" t="str">
        <f t="shared" si="39"/>
        <v>-</v>
      </c>
      <c r="K91" s="15" t="str">
        <f t="shared" si="40"/>
        <v>Roeselare</v>
      </c>
      <c r="L91" s="77" t="str">
        <f t="shared" si="40"/>
        <v>Cercle Brugge</v>
      </c>
      <c r="M91" s="76">
        <v>2</v>
      </c>
      <c r="N91" s="17">
        <f>$E$15</f>
        <v>2.65</v>
      </c>
      <c r="O91" s="17">
        <f>$F$15</f>
        <v>3.35</v>
      </c>
      <c r="P91" s="17">
        <f>$G$15</f>
        <v>2.35</v>
      </c>
      <c r="Q91" s="16" t="str">
        <f t="shared" si="41"/>
        <v>-</v>
      </c>
      <c r="R91" s="74"/>
      <c r="S91" s="72"/>
    </row>
    <row r="92" spans="1:19">
      <c r="A92" s="72"/>
      <c r="C92" s="15" t="str">
        <f t="shared" si="38"/>
        <v>Sint-Truiden</v>
      </c>
      <c r="D92" s="77" t="str">
        <f t="shared" si="38"/>
        <v>Zulte-Waregem</v>
      </c>
      <c r="E92" s="160" t="s">
        <v>35</v>
      </c>
      <c r="F92" s="17">
        <f>$E$16</f>
        <v>2.2000000000000002</v>
      </c>
      <c r="G92" s="17">
        <f>$F$16</f>
        <v>3.35</v>
      </c>
      <c r="H92" s="17">
        <f>$G$16</f>
        <v>2.9</v>
      </c>
      <c r="I92" s="16" t="str">
        <f t="shared" si="39"/>
        <v>-</v>
      </c>
      <c r="K92" s="15" t="str">
        <f t="shared" si="40"/>
        <v>Sint-Truiden</v>
      </c>
      <c r="L92" s="77" t="str">
        <f t="shared" si="40"/>
        <v>Zulte-Waregem</v>
      </c>
      <c r="M92" s="160" t="s">
        <v>35</v>
      </c>
      <c r="N92" s="17">
        <f>$E$16</f>
        <v>2.2000000000000002</v>
      </c>
      <c r="O92" s="17">
        <f>$F$16</f>
        <v>3.35</v>
      </c>
      <c r="P92" s="17">
        <f>$G$16</f>
        <v>2.9</v>
      </c>
      <c r="Q92" s="16" t="str">
        <f t="shared" si="41"/>
        <v>-</v>
      </c>
      <c r="R92" s="74"/>
      <c r="S92" s="72"/>
    </row>
    <row r="93" spans="1:19">
      <c r="A93" s="72"/>
      <c r="C93" s="15" t="str">
        <f t="shared" si="38"/>
        <v>Club Brugge</v>
      </c>
      <c r="D93" s="77" t="str">
        <f t="shared" si="38"/>
        <v>Anderlecht</v>
      </c>
      <c r="E93" s="160" t="s">
        <v>35</v>
      </c>
      <c r="F93" s="17">
        <f>$E$17</f>
        <v>2.4</v>
      </c>
      <c r="G93" s="17">
        <f>$F$17</f>
        <v>3.2</v>
      </c>
      <c r="H93" s="17">
        <f>$G$17</f>
        <v>2.7</v>
      </c>
      <c r="I93" s="16" t="str">
        <f t="shared" si="39"/>
        <v>-</v>
      </c>
      <c r="K93" s="15" t="str">
        <f t="shared" si="40"/>
        <v>Club Brugge</v>
      </c>
      <c r="L93" s="77" t="str">
        <f t="shared" si="40"/>
        <v>Anderlecht</v>
      </c>
      <c r="M93" s="76">
        <v>1</v>
      </c>
      <c r="N93" s="17">
        <f>$E$17</f>
        <v>2.4</v>
      </c>
      <c r="O93" s="17">
        <f>$F$17</f>
        <v>3.2</v>
      </c>
      <c r="P93" s="17">
        <f>$G$17</f>
        <v>2.7</v>
      </c>
      <c r="Q93" s="16" t="str">
        <f t="shared" si="41"/>
        <v>-</v>
      </c>
      <c r="R93" s="74"/>
      <c r="S93" s="72"/>
    </row>
    <row r="94" spans="1:19" ht="13.5" thickBot="1">
      <c r="A94" s="72"/>
      <c r="C94" s="84" t="str">
        <f t="shared" si="38"/>
        <v>Standard</v>
      </c>
      <c r="D94" s="85" t="str">
        <f t="shared" si="38"/>
        <v>Genk</v>
      </c>
      <c r="E94" s="86">
        <v>1</v>
      </c>
      <c r="F94" s="87">
        <f>$E$18</f>
        <v>1.45</v>
      </c>
      <c r="G94" s="87">
        <f>$F$18</f>
        <v>3.85</v>
      </c>
      <c r="H94" s="87">
        <f>$G$18</f>
        <v>6.75</v>
      </c>
      <c r="I94" s="88" t="str">
        <f t="shared" si="39"/>
        <v>-</v>
      </c>
      <c r="K94" s="84" t="str">
        <f t="shared" si="40"/>
        <v>Standard</v>
      </c>
      <c r="L94" s="85" t="str">
        <f t="shared" si="40"/>
        <v>Genk</v>
      </c>
      <c r="M94" s="86">
        <v>1</v>
      </c>
      <c r="N94" s="87">
        <f>$E$18</f>
        <v>1.45</v>
      </c>
      <c r="O94" s="87">
        <f>$F$18</f>
        <v>3.85</v>
      </c>
      <c r="P94" s="87">
        <f>$G$18</f>
        <v>6.75</v>
      </c>
      <c r="Q94" s="88" t="str">
        <f t="shared" si="41"/>
        <v>-</v>
      </c>
      <c r="R94" s="74"/>
      <c r="S94" s="72"/>
    </row>
    <row r="95" spans="1:19" ht="13.5" thickBot="1">
      <c r="A95" s="72"/>
      <c r="I95" s="89">
        <f>SUM(I87:I94)</f>
        <v>0</v>
      </c>
      <c r="Q95" s="89">
        <f>SUM(Q87:Q94)</f>
        <v>0</v>
      </c>
      <c r="R95" s="74"/>
      <c r="S95" s="72"/>
    </row>
    <row r="96" spans="1:19">
      <c r="A96" s="72"/>
      <c r="R96" s="74"/>
      <c r="S96" s="72"/>
    </row>
    <row r="97" spans="1:19" ht="13.5" thickBot="1">
      <c r="A97" s="72"/>
      <c r="R97" s="74"/>
      <c r="S97" s="72"/>
    </row>
    <row r="98" spans="1:19" ht="13.5" thickBot="1">
      <c r="A98" s="72"/>
      <c r="C98" s="1"/>
      <c r="D98" s="193" t="s">
        <v>4</v>
      </c>
      <c r="E98" s="194"/>
      <c r="F98" s="195"/>
      <c r="G98" s="8"/>
      <c r="H98" s="8"/>
      <c r="K98" s="1"/>
      <c r="L98" s="193" t="s">
        <v>23</v>
      </c>
      <c r="M98" s="194"/>
      <c r="N98" s="195"/>
      <c r="O98" s="8"/>
      <c r="P98" s="8"/>
      <c r="R98" s="74"/>
      <c r="S98" s="72"/>
    </row>
    <row r="99" spans="1:19" ht="13.5" thickBot="1">
      <c r="A99" s="72"/>
      <c r="C99" s="78" t="s">
        <v>0</v>
      </c>
      <c r="D99" s="79" t="s">
        <v>1</v>
      </c>
      <c r="E99" s="11"/>
      <c r="F99" s="12">
        <v>1</v>
      </c>
      <c r="G99" s="12" t="s">
        <v>18</v>
      </c>
      <c r="H99" s="12">
        <v>2</v>
      </c>
      <c r="I99" s="13" t="s">
        <v>5</v>
      </c>
      <c r="K99" s="78" t="s">
        <v>0</v>
      </c>
      <c r="L99" s="79" t="s">
        <v>1</v>
      </c>
      <c r="M99" s="11"/>
      <c r="N99" s="12">
        <v>1</v>
      </c>
      <c r="O99" s="12" t="s">
        <v>18</v>
      </c>
      <c r="P99" s="12">
        <v>2</v>
      </c>
      <c r="Q99" s="13" t="s">
        <v>5</v>
      </c>
      <c r="R99" s="74"/>
      <c r="S99" s="72"/>
    </row>
    <row r="100" spans="1:19">
      <c r="A100" s="72"/>
      <c r="C100" s="14" t="str">
        <f t="shared" ref="C100:D107" si="42">C11</f>
        <v>Gent</v>
      </c>
      <c r="D100" s="80" t="str">
        <f t="shared" si="42"/>
        <v>Moeskroen</v>
      </c>
      <c r="E100" s="81">
        <v>1</v>
      </c>
      <c r="F100" s="82">
        <f>$E$11</f>
        <v>1.4</v>
      </c>
      <c r="G100" s="82">
        <f>$F$11</f>
        <v>4</v>
      </c>
      <c r="H100" s="82">
        <f>$G$11</f>
        <v>7.5</v>
      </c>
      <c r="I100" s="83" t="str">
        <f t="shared" ref="I100:I107" si="43">IF($E100=$I11,IF($E100=$F$99,$F100,IF($E100=$G$99,$G100,IF($E100=$H$99,$H100,""))),"-")</f>
        <v>-</v>
      </c>
      <c r="K100" s="14" t="str">
        <f t="shared" ref="K100:L107" si="44">C11</f>
        <v>Gent</v>
      </c>
      <c r="L100" s="80" t="str">
        <f t="shared" si="44"/>
        <v>Moeskroen</v>
      </c>
      <c r="M100" s="159" t="s">
        <v>35</v>
      </c>
      <c r="N100" s="82">
        <f>$E$11</f>
        <v>1.4</v>
      </c>
      <c r="O100" s="82">
        <f>$F$11</f>
        <v>4</v>
      </c>
      <c r="P100" s="82">
        <f>$G$11</f>
        <v>7.5</v>
      </c>
      <c r="Q100" s="83">
        <f t="shared" ref="Q100:Q107" si="45">IF($M100=$I11,IF($M100=$N$99,$N100,IF($M100=$O$99,$O100,IF($M100=$P$99,$P100,""))),"-")</f>
        <v>4</v>
      </c>
      <c r="R100" s="74"/>
      <c r="S100" s="72"/>
    </row>
    <row r="101" spans="1:19">
      <c r="A101" s="72"/>
      <c r="C101" s="15" t="str">
        <f t="shared" si="42"/>
        <v>Charleroi</v>
      </c>
      <c r="D101" s="77" t="str">
        <f t="shared" si="42"/>
        <v>Kortrijk</v>
      </c>
      <c r="E101" s="76">
        <v>1</v>
      </c>
      <c r="F101" s="17">
        <f>$E$12</f>
        <v>1.75</v>
      </c>
      <c r="G101" s="17">
        <f>$F$12</f>
        <v>3.4</v>
      </c>
      <c r="H101" s="17">
        <f>$G$12</f>
        <v>4.25</v>
      </c>
      <c r="I101" s="16" t="str">
        <f t="shared" si="43"/>
        <v>-</v>
      </c>
      <c r="K101" s="15" t="str">
        <f t="shared" si="44"/>
        <v>Charleroi</v>
      </c>
      <c r="L101" s="77" t="str">
        <f t="shared" si="44"/>
        <v>Kortrijk</v>
      </c>
      <c r="M101" s="76">
        <v>1</v>
      </c>
      <c r="N101" s="17">
        <f>$E$12</f>
        <v>1.75</v>
      </c>
      <c r="O101" s="17">
        <f>$F$12</f>
        <v>3.4</v>
      </c>
      <c r="P101" s="17">
        <f>$G$12</f>
        <v>4.25</v>
      </c>
      <c r="Q101" s="16" t="str">
        <f t="shared" si="45"/>
        <v>-</v>
      </c>
      <c r="R101" s="74"/>
      <c r="S101" s="72"/>
    </row>
    <row r="102" spans="1:19">
      <c r="A102" s="72"/>
      <c r="C102" s="15" t="str">
        <f t="shared" si="42"/>
        <v>GBA</v>
      </c>
      <c r="D102" s="77" t="str">
        <f t="shared" si="42"/>
        <v>Westerlo</v>
      </c>
      <c r="E102" s="76">
        <v>1</v>
      </c>
      <c r="F102" s="17">
        <f>$E$13</f>
        <v>1.8</v>
      </c>
      <c r="G102" s="17">
        <f>$F$13</f>
        <v>3.4</v>
      </c>
      <c r="H102" s="17">
        <f>$G$13</f>
        <v>4</v>
      </c>
      <c r="I102" s="16" t="str">
        <f t="shared" si="43"/>
        <v>-</v>
      </c>
      <c r="K102" s="15" t="str">
        <f t="shared" si="44"/>
        <v>GBA</v>
      </c>
      <c r="L102" s="77" t="str">
        <f t="shared" si="44"/>
        <v>Westerlo</v>
      </c>
      <c r="M102" s="76">
        <v>1</v>
      </c>
      <c r="N102" s="17">
        <f>$E$13</f>
        <v>1.8</v>
      </c>
      <c r="O102" s="17">
        <f>$F$13</f>
        <v>3.4</v>
      </c>
      <c r="P102" s="17">
        <f>$G$13</f>
        <v>4</v>
      </c>
      <c r="Q102" s="16" t="str">
        <f t="shared" si="45"/>
        <v>-</v>
      </c>
      <c r="R102" s="74"/>
      <c r="S102" s="72"/>
    </row>
    <row r="103" spans="1:19">
      <c r="A103" s="72"/>
      <c r="C103" s="15" t="str">
        <f t="shared" si="42"/>
        <v>Mechelen</v>
      </c>
      <c r="D103" s="77" t="str">
        <f t="shared" si="42"/>
        <v>Lokeren</v>
      </c>
      <c r="E103" s="76">
        <v>1</v>
      </c>
      <c r="F103" s="17">
        <f>$E$14</f>
        <v>1.95</v>
      </c>
      <c r="G103" s="17">
        <f>$F$14</f>
        <v>3.25</v>
      </c>
      <c r="H103" s="17">
        <f>$G$14</f>
        <v>3.6</v>
      </c>
      <c r="I103" s="16" t="str">
        <f t="shared" si="43"/>
        <v>-</v>
      </c>
      <c r="K103" s="15" t="str">
        <f t="shared" si="44"/>
        <v>Mechelen</v>
      </c>
      <c r="L103" s="77" t="str">
        <f t="shared" si="44"/>
        <v>Lokeren</v>
      </c>
      <c r="M103" s="160" t="s">
        <v>35</v>
      </c>
      <c r="N103" s="17">
        <f>$E$14</f>
        <v>1.95</v>
      </c>
      <c r="O103" s="17">
        <f>$F$14</f>
        <v>3.25</v>
      </c>
      <c r="P103" s="17">
        <f>$G$14</f>
        <v>3.6</v>
      </c>
      <c r="Q103" s="16" t="str">
        <f t="shared" si="45"/>
        <v>-</v>
      </c>
      <c r="R103" s="74"/>
      <c r="S103" s="72"/>
    </row>
    <row r="104" spans="1:19">
      <c r="A104" s="72"/>
      <c r="C104" s="15" t="str">
        <f t="shared" si="42"/>
        <v>Roeselare</v>
      </c>
      <c r="D104" s="77" t="str">
        <f t="shared" si="42"/>
        <v>Cercle Brugge</v>
      </c>
      <c r="E104" s="76">
        <v>2</v>
      </c>
      <c r="F104" s="17">
        <f>$E$15</f>
        <v>2.65</v>
      </c>
      <c r="G104" s="17">
        <f>$F$15</f>
        <v>3.35</v>
      </c>
      <c r="H104" s="17">
        <f>$G$15</f>
        <v>2.35</v>
      </c>
      <c r="I104" s="16" t="str">
        <f t="shared" si="43"/>
        <v>-</v>
      </c>
      <c r="K104" s="15" t="str">
        <f t="shared" si="44"/>
        <v>Roeselare</v>
      </c>
      <c r="L104" s="77" t="str">
        <f t="shared" si="44"/>
        <v>Cercle Brugge</v>
      </c>
      <c r="M104" s="76">
        <v>1</v>
      </c>
      <c r="N104" s="17">
        <f>$E$15</f>
        <v>2.65</v>
      </c>
      <c r="O104" s="17">
        <f>$F$15</f>
        <v>3.35</v>
      </c>
      <c r="P104" s="17">
        <f>$G$15</f>
        <v>2.35</v>
      </c>
      <c r="Q104" s="16" t="str">
        <f t="shared" si="45"/>
        <v>-</v>
      </c>
      <c r="R104" s="74"/>
      <c r="S104" s="72"/>
    </row>
    <row r="105" spans="1:19">
      <c r="A105" s="72"/>
      <c r="C105" s="15" t="str">
        <f t="shared" si="42"/>
        <v>Sint-Truiden</v>
      </c>
      <c r="D105" s="77" t="str">
        <f t="shared" si="42"/>
        <v>Zulte-Waregem</v>
      </c>
      <c r="E105" s="76">
        <v>2</v>
      </c>
      <c r="F105" s="17">
        <f>$E$16</f>
        <v>2.2000000000000002</v>
      </c>
      <c r="G105" s="17">
        <f>$F$16</f>
        <v>3.35</v>
      </c>
      <c r="H105" s="17">
        <f>$G$16</f>
        <v>2.9</v>
      </c>
      <c r="I105" s="16" t="str">
        <f t="shared" si="43"/>
        <v>-</v>
      </c>
      <c r="K105" s="15" t="str">
        <f t="shared" si="44"/>
        <v>Sint-Truiden</v>
      </c>
      <c r="L105" s="77" t="str">
        <f t="shared" si="44"/>
        <v>Zulte-Waregem</v>
      </c>
      <c r="M105" s="76">
        <v>1</v>
      </c>
      <c r="N105" s="17">
        <f>$E$16</f>
        <v>2.2000000000000002</v>
      </c>
      <c r="O105" s="17">
        <f>$F$16</f>
        <v>3.35</v>
      </c>
      <c r="P105" s="17">
        <f>$G$16</f>
        <v>2.9</v>
      </c>
      <c r="Q105" s="16" t="str">
        <f t="shared" si="45"/>
        <v>-</v>
      </c>
      <c r="R105" s="74"/>
      <c r="S105" s="72"/>
    </row>
    <row r="106" spans="1:19">
      <c r="A106" s="72"/>
      <c r="C106" s="15" t="str">
        <f t="shared" si="42"/>
        <v>Club Brugge</v>
      </c>
      <c r="D106" s="77" t="str">
        <f t="shared" si="42"/>
        <v>Anderlecht</v>
      </c>
      <c r="E106" s="160" t="s">
        <v>35</v>
      </c>
      <c r="F106" s="17">
        <f>$E$17</f>
        <v>2.4</v>
      </c>
      <c r="G106" s="17">
        <f>$F$17</f>
        <v>3.2</v>
      </c>
      <c r="H106" s="17">
        <f>$G$17</f>
        <v>2.7</v>
      </c>
      <c r="I106" s="16" t="str">
        <f t="shared" si="43"/>
        <v>-</v>
      </c>
      <c r="K106" s="15" t="str">
        <f t="shared" si="44"/>
        <v>Club Brugge</v>
      </c>
      <c r="L106" s="77" t="str">
        <f t="shared" si="44"/>
        <v>Anderlecht</v>
      </c>
      <c r="M106" s="76">
        <v>2</v>
      </c>
      <c r="N106" s="17">
        <f>$E$17</f>
        <v>2.4</v>
      </c>
      <c r="O106" s="17">
        <f>$F$17</f>
        <v>3.2</v>
      </c>
      <c r="P106" s="17">
        <f>$G$17</f>
        <v>2.7</v>
      </c>
      <c r="Q106" s="16" t="str">
        <f t="shared" si="45"/>
        <v>-</v>
      </c>
      <c r="R106" s="74"/>
      <c r="S106" s="72"/>
    </row>
    <row r="107" spans="1:19" ht="13.5" thickBot="1">
      <c r="A107" s="72"/>
      <c r="C107" s="84" t="str">
        <f t="shared" si="42"/>
        <v>Standard</v>
      </c>
      <c r="D107" s="85" t="str">
        <f t="shared" si="42"/>
        <v>Genk</v>
      </c>
      <c r="E107" s="86">
        <v>1</v>
      </c>
      <c r="F107" s="87">
        <f>$E$18</f>
        <v>1.45</v>
      </c>
      <c r="G107" s="87">
        <f>$F$18</f>
        <v>3.85</v>
      </c>
      <c r="H107" s="87">
        <f>$G$18</f>
        <v>6.75</v>
      </c>
      <c r="I107" s="88" t="str">
        <f t="shared" si="43"/>
        <v>-</v>
      </c>
      <c r="K107" s="84" t="str">
        <f t="shared" si="44"/>
        <v>Standard</v>
      </c>
      <c r="L107" s="85" t="str">
        <f t="shared" si="44"/>
        <v>Genk</v>
      </c>
      <c r="M107" s="86">
        <v>1</v>
      </c>
      <c r="N107" s="87">
        <f>$E$18</f>
        <v>1.45</v>
      </c>
      <c r="O107" s="87">
        <f>$F$18</f>
        <v>3.85</v>
      </c>
      <c r="P107" s="87">
        <f>$G$18</f>
        <v>6.75</v>
      </c>
      <c r="Q107" s="88" t="str">
        <f t="shared" si="45"/>
        <v>-</v>
      </c>
      <c r="R107" s="74"/>
      <c r="S107" s="72"/>
    </row>
    <row r="108" spans="1:19" ht="13.5" thickBot="1">
      <c r="A108" s="72"/>
      <c r="I108" s="89">
        <f>SUM(I100:I107)</f>
        <v>0</v>
      </c>
      <c r="Q108" s="89">
        <f>SUM(Q100:Q107)</f>
        <v>4</v>
      </c>
      <c r="R108" s="74"/>
      <c r="S108" s="72"/>
    </row>
    <row r="109" spans="1:19">
      <c r="A109" s="72"/>
      <c r="R109" s="74"/>
      <c r="S109" s="72"/>
    </row>
    <row r="110" spans="1:19" ht="13.5" thickBot="1">
      <c r="A110" s="72"/>
      <c r="R110" s="74"/>
      <c r="S110" s="72"/>
    </row>
    <row r="111" spans="1:19" ht="13.5" thickBot="1">
      <c r="A111" s="72"/>
      <c r="C111" s="1"/>
      <c r="D111" s="193" t="s">
        <v>29</v>
      </c>
      <c r="E111" s="194"/>
      <c r="F111" s="195"/>
      <c r="G111" s="8"/>
      <c r="H111" s="8"/>
      <c r="K111" s="1"/>
      <c r="L111" s="193" t="s">
        <v>31</v>
      </c>
      <c r="M111" s="194"/>
      <c r="N111" s="195"/>
      <c r="O111" s="8"/>
      <c r="P111" s="8"/>
      <c r="R111" s="74"/>
      <c r="S111" s="72"/>
    </row>
    <row r="112" spans="1:19" ht="13.5" thickBot="1">
      <c r="A112" s="72"/>
      <c r="C112" s="78" t="s">
        <v>0</v>
      </c>
      <c r="D112" s="79" t="s">
        <v>1</v>
      </c>
      <c r="E112" s="11"/>
      <c r="F112" s="12">
        <v>1</v>
      </c>
      <c r="G112" s="12" t="s">
        <v>18</v>
      </c>
      <c r="H112" s="12">
        <v>2</v>
      </c>
      <c r="I112" s="13" t="s">
        <v>5</v>
      </c>
      <c r="K112" s="78" t="s">
        <v>0</v>
      </c>
      <c r="L112" s="79" t="s">
        <v>1</v>
      </c>
      <c r="M112" s="11"/>
      <c r="N112" s="12">
        <v>1</v>
      </c>
      <c r="O112" s="12" t="s">
        <v>18</v>
      </c>
      <c r="P112" s="12">
        <v>2</v>
      </c>
      <c r="Q112" s="13" t="s">
        <v>5</v>
      </c>
      <c r="R112" s="74"/>
      <c r="S112" s="72"/>
    </row>
    <row r="113" spans="1:19">
      <c r="A113" s="72"/>
      <c r="C113" s="14" t="str">
        <f t="shared" ref="C113:D120" si="46">C11</f>
        <v>Gent</v>
      </c>
      <c r="D113" s="80" t="str">
        <f t="shared" si="46"/>
        <v>Moeskroen</v>
      </c>
      <c r="E113" s="81">
        <v>1</v>
      </c>
      <c r="F113" s="82">
        <f>$E$11</f>
        <v>1.4</v>
      </c>
      <c r="G113" s="82">
        <f>$F$11</f>
        <v>4</v>
      </c>
      <c r="H113" s="82">
        <f>$G$11</f>
        <v>7.5</v>
      </c>
      <c r="I113" s="83" t="str">
        <f t="shared" ref="I113:I120" si="47">IF($E113=$I11,IF($E113=$F$112,$F113,IF($E113=$G$112,$G113,IF($E113=$H$112,$H113,""))),"-")</f>
        <v>-</v>
      </c>
      <c r="K113" s="14" t="str">
        <f t="shared" ref="K113:L120" si="48">C11</f>
        <v>Gent</v>
      </c>
      <c r="L113" s="80" t="str">
        <f t="shared" si="48"/>
        <v>Moeskroen</v>
      </c>
      <c r="M113" s="81">
        <v>1</v>
      </c>
      <c r="N113" s="82">
        <f>$E$11</f>
        <v>1.4</v>
      </c>
      <c r="O113" s="82">
        <f>$F$11</f>
        <v>4</v>
      </c>
      <c r="P113" s="82">
        <f>$G$11</f>
        <v>7.5</v>
      </c>
      <c r="Q113" s="83" t="str">
        <f t="shared" ref="Q113:Q120" si="49">IF($M113=$I11,IF($M113=$N$112,$N113,IF($M113=$O$112,$O113,IF($M113=$P$112,$P113,""))),"-")</f>
        <v>-</v>
      </c>
      <c r="R113" s="74"/>
      <c r="S113" s="72"/>
    </row>
    <row r="114" spans="1:19">
      <c r="A114" s="72"/>
      <c r="C114" s="15" t="str">
        <f t="shared" si="46"/>
        <v>Charleroi</v>
      </c>
      <c r="D114" s="77" t="str">
        <f t="shared" si="46"/>
        <v>Kortrijk</v>
      </c>
      <c r="E114" s="160" t="s">
        <v>35</v>
      </c>
      <c r="F114" s="17">
        <f>$E$12</f>
        <v>1.75</v>
      </c>
      <c r="G114" s="17">
        <f>$F$12</f>
        <v>3.4</v>
      </c>
      <c r="H114" s="17">
        <f>$G$12</f>
        <v>4.25</v>
      </c>
      <c r="I114" s="16" t="str">
        <f t="shared" si="47"/>
        <v>-</v>
      </c>
      <c r="K114" s="15" t="str">
        <f t="shared" si="48"/>
        <v>Charleroi</v>
      </c>
      <c r="L114" s="77" t="str">
        <f t="shared" si="48"/>
        <v>Kortrijk</v>
      </c>
      <c r="M114" s="76">
        <v>2</v>
      </c>
      <c r="N114" s="17">
        <f>$E$12</f>
        <v>1.75</v>
      </c>
      <c r="O114" s="17">
        <f>$F$12</f>
        <v>3.4</v>
      </c>
      <c r="P114" s="17">
        <f>$G$12</f>
        <v>4.25</v>
      </c>
      <c r="Q114" s="16" t="str">
        <f t="shared" si="49"/>
        <v>-</v>
      </c>
      <c r="R114" s="74"/>
      <c r="S114" s="72"/>
    </row>
    <row r="115" spans="1:19">
      <c r="A115" s="72"/>
      <c r="C115" s="15" t="str">
        <f t="shared" si="46"/>
        <v>GBA</v>
      </c>
      <c r="D115" s="77" t="str">
        <f t="shared" si="46"/>
        <v>Westerlo</v>
      </c>
      <c r="E115" s="160" t="s">
        <v>35</v>
      </c>
      <c r="F115" s="17">
        <f>$E$13</f>
        <v>1.8</v>
      </c>
      <c r="G115" s="17">
        <f>$F$13</f>
        <v>3.4</v>
      </c>
      <c r="H115" s="17">
        <f>$G$13</f>
        <v>4</v>
      </c>
      <c r="I115" s="16" t="str">
        <f t="shared" si="47"/>
        <v>-</v>
      </c>
      <c r="K115" s="15" t="str">
        <f t="shared" si="48"/>
        <v>GBA</v>
      </c>
      <c r="L115" s="77" t="str">
        <f t="shared" si="48"/>
        <v>Westerlo</v>
      </c>
      <c r="M115" s="76">
        <v>1</v>
      </c>
      <c r="N115" s="17">
        <f>$E$13</f>
        <v>1.8</v>
      </c>
      <c r="O115" s="17">
        <f>$F$13</f>
        <v>3.4</v>
      </c>
      <c r="P115" s="17">
        <f>$G$13</f>
        <v>4</v>
      </c>
      <c r="Q115" s="16" t="str">
        <f t="shared" si="49"/>
        <v>-</v>
      </c>
      <c r="R115" s="74"/>
      <c r="S115" s="72"/>
    </row>
    <row r="116" spans="1:19">
      <c r="A116" s="72"/>
      <c r="C116" s="15" t="str">
        <f t="shared" si="46"/>
        <v>Mechelen</v>
      </c>
      <c r="D116" s="77" t="str">
        <f t="shared" si="46"/>
        <v>Lokeren</v>
      </c>
      <c r="E116" s="76">
        <v>1</v>
      </c>
      <c r="F116" s="17">
        <f>$E$14</f>
        <v>1.95</v>
      </c>
      <c r="G116" s="17">
        <f>$F$14</f>
        <v>3.25</v>
      </c>
      <c r="H116" s="17">
        <f>$G$14</f>
        <v>3.6</v>
      </c>
      <c r="I116" s="16" t="str">
        <f t="shared" si="47"/>
        <v>-</v>
      </c>
      <c r="K116" s="15" t="str">
        <f t="shared" si="48"/>
        <v>Mechelen</v>
      </c>
      <c r="L116" s="77" t="str">
        <f t="shared" si="48"/>
        <v>Lokeren</v>
      </c>
      <c r="M116" s="76">
        <v>1</v>
      </c>
      <c r="N116" s="17">
        <f>$E$14</f>
        <v>1.95</v>
      </c>
      <c r="O116" s="17">
        <f>$F$14</f>
        <v>3.25</v>
      </c>
      <c r="P116" s="17">
        <f>$G$14</f>
        <v>3.6</v>
      </c>
      <c r="Q116" s="16" t="str">
        <f t="shared" si="49"/>
        <v>-</v>
      </c>
      <c r="R116" s="74"/>
      <c r="S116" s="72"/>
    </row>
    <row r="117" spans="1:19">
      <c r="A117" s="72"/>
      <c r="C117" s="15" t="str">
        <f t="shared" si="46"/>
        <v>Roeselare</v>
      </c>
      <c r="D117" s="77" t="str">
        <f t="shared" si="46"/>
        <v>Cercle Brugge</v>
      </c>
      <c r="E117" s="160" t="s">
        <v>35</v>
      </c>
      <c r="F117" s="17">
        <f>$E$15</f>
        <v>2.65</v>
      </c>
      <c r="G117" s="17">
        <f>$F$15</f>
        <v>3.35</v>
      </c>
      <c r="H117" s="17">
        <f>$G$15</f>
        <v>2.35</v>
      </c>
      <c r="I117" s="16" t="str">
        <f t="shared" si="47"/>
        <v>-</v>
      </c>
      <c r="K117" s="15" t="str">
        <f t="shared" si="48"/>
        <v>Roeselare</v>
      </c>
      <c r="L117" s="77" t="str">
        <f t="shared" si="48"/>
        <v>Cercle Brugge</v>
      </c>
      <c r="M117" s="76">
        <v>2</v>
      </c>
      <c r="N117" s="17">
        <f>$E$15</f>
        <v>2.65</v>
      </c>
      <c r="O117" s="17">
        <f>$F$15</f>
        <v>3.35</v>
      </c>
      <c r="P117" s="17">
        <f>$G$15</f>
        <v>2.35</v>
      </c>
      <c r="Q117" s="16" t="str">
        <f t="shared" si="49"/>
        <v>-</v>
      </c>
      <c r="R117" s="74"/>
      <c r="S117" s="72"/>
    </row>
    <row r="118" spans="1:19">
      <c r="A118" s="72"/>
      <c r="C118" s="15" t="str">
        <f t="shared" si="46"/>
        <v>Sint-Truiden</v>
      </c>
      <c r="D118" s="77" t="str">
        <f t="shared" si="46"/>
        <v>Zulte-Waregem</v>
      </c>
      <c r="E118" s="76">
        <v>1</v>
      </c>
      <c r="F118" s="17">
        <f>$E$16</f>
        <v>2.2000000000000002</v>
      </c>
      <c r="G118" s="17">
        <f>$F$16</f>
        <v>3.35</v>
      </c>
      <c r="H118" s="17">
        <f>$G$16</f>
        <v>2.9</v>
      </c>
      <c r="I118" s="16" t="str">
        <f t="shared" si="47"/>
        <v>-</v>
      </c>
      <c r="K118" s="15" t="str">
        <f t="shared" si="48"/>
        <v>Sint-Truiden</v>
      </c>
      <c r="L118" s="77" t="str">
        <f t="shared" si="48"/>
        <v>Zulte-Waregem</v>
      </c>
      <c r="M118" s="76">
        <v>2</v>
      </c>
      <c r="N118" s="17">
        <f>$E$16</f>
        <v>2.2000000000000002</v>
      </c>
      <c r="O118" s="17">
        <f>$F$16</f>
        <v>3.35</v>
      </c>
      <c r="P118" s="17">
        <f>$G$16</f>
        <v>2.9</v>
      </c>
      <c r="Q118" s="16" t="str">
        <f t="shared" si="49"/>
        <v>-</v>
      </c>
      <c r="R118" s="74"/>
      <c r="S118" s="72"/>
    </row>
    <row r="119" spans="1:19">
      <c r="A119" s="72"/>
      <c r="C119" s="15" t="str">
        <f t="shared" si="46"/>
        <v>Club Brugge</v>
      </c>
      <c r="D119" s="77" t="str">
        <f t="shared" si="46"/>
        <v>Anderlecht</v>
      </c>
      <c r="E119" s="160" t="s">
        <v>35</v>
      </c>
      <c r="F119" s="17">
        <f>$E$17</f>
        <v>2.4</v>
      </c>
      <c r="G119" s="17">
        <f>$F$17</f>
        <v>3.2</v>
      </c>
      <c r="H119" s="17">
        <f>$G$17</f>
        <v>2.7</v>
      </c>
      <c r="I119" s="16" t="str">
        <f t="shared" si="47"/>
        <v>-</v>
      </c>
      <c r="K119" s="15" t="str">
        <f t="shared" si="48"/>
        <v>Club Brugge</v>
      </c>
      <c r="L119" s="77" t="str">
        <f t="shared" si="48"/>
        <v>Anderlecht</v>
      </c>
      <c r="M119" s="76">
        <v>2</v>
      </c>
      <c r="N119" s="17">
        <f>$E$17</f>
        <v>2.4</v>
      </c>
      <c r="O119" s="17">
        <f>$F$17</f>
        <v>3.2</v>
      </c>
      <c r="P119" s="17">
        <f>$G$17</f>
        <v>2.7</v>
      </c>
      <c r="Q119" s="16" t="str">
        <f t="shared" si="49"/>
        <v>-</v>
      </c>
      <c r="R119" s="74"/>
      <c r="S119" s="72"/>
    </row>
    <row r="120" spans="1:19" ht="13.5" thickBot="1">
      <c r="A120" s="72"/>
      <c r="C120" s="84" t="str">
        <f t="shared" si="46"/>
        <v>Standard</v>
      </c>
      <c r="D120" s="85" t="str">
        <f t="shared" si="46"/>
        <v>Genk</v>
      </c>
      <c r="E120" s="86">
        <v>1</v>
      </c>
      <c r="F120" s="87">
        <f>$E$18</f>
        <v>1.45</v>
      </c>
      <c r="G120" s="87">
        <f>$F$18</f>
        <v>3.85</v>
      </c>
      <c r="H120" s="87">
        <f>$G$18</f>
        <v>6.75</v>
      </c>
      <c r="I120" s="88" t="str">
        <f t="shared" si="47"/>
        <v>-</v>
      </c>
      <c r="K120" s="84" t="str">
        <f t="shared" si="48"/>
        <v>Standard</v>
      </c>
      <c r="L120" s="85" t="str">
        <f t="shared" si="48"/>
        <v>Genk</v>
      </c>
      <c r="M120" s="86">
        <v>1</v>
      </c>
      <c r="N120" s="87">
        <f>$E$18</f>
        <v>1.45</v>
      </c>
      <c r="O120" s="87">
        <f>$F$18</f>
        <v>3.85</v>
      </c>
      <c r="P120" s="87">
        <f>$G$18</f>
        <v>6.75</v>
      </c>
      <c r="Q120" s="88" t="str">
        <f t="shared" si="49"/>
        <v>-</v>
      </c>
      <c r="R120" s="74"/>
      <c r="S120" s="72"/>
    </row>
    <row r="121" spans="1:19" ht="13.5" thickBot="1">
      <c r="A121" s="72"/>
      <c r="I121" s="89">
        <f>SUM(I113:I120)</f>
        <v>0</v>
      </c>
      <c r="Q121" s="89">
        <f>SUM(Q113:Q120)</f>
        <v>0</v>
      </c>
      <c r="R121" s="74"/>
      <c r="S121" s="72"/>
    </row>
    <row r="122" spans="1:19">
      <c r="A122" s="72"/>
      <c r="R122" s="74"/>
      <c r="S122" s="72"/>
    </row>
    <row r="123" spans="1:19" ht="13.5" thickBot="1">
      <c r="A123" s="72"/>
      <c r="R123" s="74"/>
      <c r="S123" s="72"/>
    </row>
    <row r="124" spans="1:19" ht="13.5" thickBot="1">
      <c r="A124" s="72"/>
      <c r="C124" s="1"/>
      <c r="D124" s="193" t="s">
        <v>28</v>
      </c>
      <c r="E124" s="194"/>
      <c r="F124" s="195"/>
      <c r="G124" s="8"/>
      <c r="H124" s="8"/>
      <c r="K124" s="1"/>
      <c r="L124" s="193" t="s">
        <v>17</v>
      </c>
      <c r="M124" s="194"/>
      <c r="N124" s="195"/>
      <c r="O124" s="8"/>
      <c r="P124" s="8"/>
      <c r="R124" s="74"/>
      <c r="S124" s="72"/>
    </row>
    <row r="125" spans="1:19" ht="13.5" thickBot="1">
      <c r="A125" s="72"/>
      <c r="C125" s="78" t="s">
        <v>0</v>
      </c>
      <c r="D125" s="79" t="s">
        <v>1</v>
      </c>
      <c r="E125" s="11"/>
      <c r="F125" s="12">
        <v>1</v>
      </c>
      <c r="G125" s="12" t="s">
        <v>18</v>
      </c>
      <c r="H125" s="12">
        <v>2</v>
      </c>
      <c r="I125" s="13" t="s">
        <v>5</v>
      </c>
      <c r="K125" s="78" t="s">
        <v>0</v>
      </c>
      <c r="L125" s="79" t="s">
        <v>1</v>
      </c>
      <c r="M125" s="11"/>
      <c r="N125" s="12">
        <v>1</v>
      </c>
      <c r="O125" s="12" t="s">
        <v>18</v>
      </c>
      <c r="P125" s="12">
        <v>2</v>
      </c>
      <c r="Q125" s="13" t="s">
        <v>5</v>
      </c>
      <c r="R125" s="74"/>
      <c r="S125" s="72"/>
    </row>
    <row r="126" spans="1:19">
      <c r="A126" s="72"/>
      <c r="C126" s="14" t="str">
        <f t="shared" ref="C126:D133" si="50">K61</f>
        <v>Gent</v>
      </c>
      <c r="D126" s="80" t="str">
        <f t="shared" si="50"/>
        <v>Moeskroen</v>
      </c>
      <c r="E126" s="81">
        <v>1</v>
      </c>
      <c r="F126" s="82">
        <f>$E$11</f>
        <v>1.4</v>
      </c>
      <c r="G126" s="82">
        <f>$F$11</f>
        <v>4</v>
      </c>
      <c r="H126" s="82">
        <f>$G$11</f>
        <v>7.5</v>
      </c>
      <c r="I126" s="83" t="str">
        <f t="shared" ref="I126:I133" si="51">IF($E126=$I11,IF($E126=$F$125,$F126,IF($E126=$G$125,$G126,IF($E126=$H$125,$H126,""))),"-")</f>
        <v>-</v>
      </c>
      <c r="K126" s="14" t="str">
        <f t="shared" ref="K126:L133" si="52">C74</f>
        <v>Gent</v>
      </c>
      <c r="L126" s="80" t="str">
        <f t="shared" si="52"/>
        <v>Moeskroen</v>
      </c>
      <c r="M126" s="159" t="s">
        <v>35</v>
      </c>
      <c r="N126" s="82">
        <f>$E$11</f>
        <v>1.4</v>
      </c>
      <c r="O126" s="82">
        <f>$F$11</f>
        <v>4</v>
      </c>
      <c r="P126" s="82">
        <f>$G$11</f>
        <v>7.5</v>
      </c>
      <c r="Q126" s="83">
        <f t="shared" ref="Q126:Q133" si="53">IF($M126=$I11,IF($M126=$N$125,$N126,IF($M126=$O$125,$O126,IF($M126=$P$125,$P126,""))),"-")</f>
        <v>4</v>
      </c>
      <c r="R126" s="74"/>
      <c r="S126" s="72"/>
    </row>
    <row r="127" spans="1:19">
      <c r="A127" s="72"/>
      <c r="C127" s="15" t="str">
        <f t="shared" si="50"/>
        <v>Charleroi</v>
      </c>
      <c r="D127" s="77" t="str">
        <f t="shared" si="50"/>
        <v>Kortrijk</v>
      </c>
      <c r="E127" s="160" t="s">
        <v>35</v>
      </c>
      <c r="F127" s="17">
        <f>$E$12</f>
        <v>1.75</v>
      </c>
      <c r="G127" s="17">
        <f>$F$12</f>
        <v>3.4</v>
      </c>
      <c r="H127" s="17">
        <f>$G$12</f>
        <v>4.25</v>
      </c>
      <c r="I127" s="16" t="str">
        <f t="shared" si="51"/>
        <v>-</v>
      </c>
      <c r="K127" s="15" t="str">
        <f t="shared" si="52"/>
        <v>Charleroi</v>
      </c>
      <c r="L127" s="77" t="str">
        <f t="shared" si="52"/>
        <v>Kortrijk</v>
      </c>
      <c r="M127" s="160" t="s">
        <v>35</v>
      </c>
      <c r="N127" s="17">
        <f>$E$12</f>
        <v>1.75</v>
      </c>
      <c r="O127" s="17">
        <f>$F$12</f>
        <v>3.4</v>
      </c>
      <c r="P127" s="17">
        <f>$G$12</f>
        <v>4.25</v>
      </c>
      <c r="Q127" s="16" t="str">
        <f t="shared" si="53"/>
        <v>-</v>
      </c>
      <c r="R127" s="74"/>
      <c r="S127" s="72"/>
    </row>
    <row r="128" spans="1:19">
      <c r="A128" s="72"/>
      <c r="C128" s="15" t="str">
        <f t="shared" si="50"/>
        <v>GBA</v>
      </c>
      <c r="D128" s="77" t="str">
        <f t="shared" si="50"/>
        <v>Westerlo</v>
      </c>
      <c r="E128" s="76">
        <v>1</v>
      </c>
      <c r="F128" s="17">
        <f>$E$13</f>
        <v>1.8</v>
      </c>
      <c r="G128" s="17">
        <f>$F$13</f>
        <v>3.4</v>
      </c>
      <c r="H128" s="17">
        <f>$G$13</f>
        <v>4</v>
      </c>
      <c r="I128" s="16" t="str">
        <f t="shared" si="51"/>
        <v>-</v>
      </c>
      <c r="K128" s="15" t="str">
        <f t="shared" si="52"/>
        <v>GBA</v>
      </c>
      <c r="L128" s="77" t="str">
        <f t="shared" si="52"/>
        <v>Westerlo</v>
      </c>
      <c r="M128" s="76">
        <v>1</v>
      </c>
      <c r="N128" s="17">
        <f>$E$13</f>
        <v>1.8</v>
      </c>
      <c r="O128" s="17">
        <f>$F$13</f>
        <v>3.4</v>
      </c>
      <c r="P128" s="17">
        <f>$G$13</f>
        <v>4</v>
      </c>
      <c r="Q128" s="16" t="str">
        <f t="shared" si="53"/>
        <v>-</v>
      </c>
      <c r="R128" s="74"/>
      <c r="S128" s="72"/>
    </row>
    <row r="129" spans="1:19">
      <c r="A129" s="72"/>
      <c r="C129" s="15" t="str">
        <f t="shared" si="50"/>
        <v>Mechelen</v>
      </c>
      <c r="D129" s="77" t="str">
        <f t="shared" si="50"/>
        <v>Lokeren</v>
      </c>
      <c r="E129" s="160" t="s">
        <v>35</v>
      </c>
      <c r="F129" s="17">
        <f>$E$14</f>
        <v>1.95</v>
      </c>
      <c r="G129" s="17">
        <f>$F$14</f>
        <v>3.25</v>
      </c>
      <c r="H129" s="17">
        <f>$G$14</f>
        <v>3.6</v>
      </c>
      <c r="I129" s="16" t="str">
        <f t="shared" si="51"/>
        <v>-</v>
      </c>
      <c r="K129" s="15" t="str">
        <f t="shared" si="52"/>
        <v>Mechelen</v>
      </c>
      <c r="L129" s="77" t="str">
        <f t="shared" si="52"/>
        <v>Lokeren</v>
      </c>
      <c r="M129" s="76">
        <v>2</v>
      </c>
      <c r="N129" s="17">
        <f>$E$14</f>
        <v>1.95</v>
      </c>
      <c r="O129" s="17">
        <f>$F$14</f>
        <v>3.25</v>
      </c>
      <c r="P129" s="17">
        <f>$G$14</f>
        <v>3.6</v>
      </c>
      <c r="Q129" s="16" t="str">
        <f t="shared" si="53"/>
        <v>-</v>
      </c>
      <c r="R129" s="74"/>
      <c r="S129" s="72"/>
    </row>
    <row r="130" spans="1:19">
      <c r="A130" s="72"/>
      <c r="C130" s="15" t="str">
        <f t="shared" si="50"/>
        <v>Roeselare</v>
      </c>
      <c r="D130" s="77" t="str">
        <f t="shared" si="50"/>
        <v>Cercle Brugge</v>
      </c>
      <c r="E130" s="76">
        <v>2</v>
      </c>
      <c r="F130" s="17">
        <f>$E$15</f>
        <v>2.65</v>
      </c>
      <c r="G130" s="17">
        <f>$F$15</f>
        <v>3.35</v>
      </c>
      <c r="H130" s="17">
        <f>$G$15</f>
        <v>2.35</v>
      </c>
      <c r="I130" s="16" t="str">
        <f t="shared" si="51"/>
        <v>-</v>
      </c>
      <c r="K130" s="15" t="str">
        <f t="shared" si="52"/>
        <v>Roeselare</v>
      </c>
      <c r="L130" s="77" t="str">
        <f t="shared" si="52"/>
        <v>Cercle Brugge</v>
      </c>
      <c r="M130" s="160" t="s">
        <v>35</v>
      </c>
      <c r="N130" s="17">
        <f>$E$15</f>
        <v>2.65</v>
      </c>
      <c r="O130" s="17">
        <f>$F$15</f>
        <v>3.35</v>
      </c>
      <c r="P130" s="17">
        <f>$G$15</f>
        <v>2.35</v>
      </c>
      <c r="Q130" s="16" t="str">
        <f t="shared" si="53"/>
        <v>-</v>
      </c>
      <c r="R130" s="74"/>
      <c r="S130" s="72"/>
    </row>
    <row r="131" spans="1:19">
      <c r="A131" s="72"/>
      <c r="C131" s="15" t="str">
        <f t="shared" si="50"/>
        <v>Sint-Truiden</v>
      </c>
      <c r="D131" s="77" t="str">
        <f t="shared" si="50"/>
        <v>Zulte-Waregem</v>
      </c>
      <c r="E131" s="76">
        <v>1</v>
      </c>
      <c r="F131" s="17">
        <f>$E$16</f>
        <v>2.2000000000000002</v>
      </c>
      <c r="G131" s="17">
        <f>$F$16</f>
        <v>3.35</v>
      </c>
      <c r="H131" s="17">
        <f>$G$16</f>
        <v>2.9</v>
      </c>
      <c r="I131" s="16" t="str">
        <f t="shared" si="51"/>
        <v>-</v>
      </c>
      <c r="K131" s="15" t="str">
        <f t="shared" si="52"/>
        <v>Sint-Truiden</v>
      </c>
      <c r="L131" s="77" t="str">
        <f t="shared" si="52"/>
        <v>Zulte-Waregem</v>
      </c>
      <c r="M131" s="76">
        <v>2</v>
      </c>
      <c r="N131" s="17">
        <f>$E$16</f>
        <v>2.2000000000000002</v>
      </c>
      <c r="O131" s="17">
        <f>$F$16</f>
        <v>3.35</v>
      </c>
      <c r="P131" s="17">
        <f>$G$16</f>
        <v>2.9</v>
      </c>
      <c r="Q131" s="16" t="str">
        <f t="shared" si="53"/>
        <v>-</v>
      </c>
      <c r="R131" s="74"/>
      <c r="S131" s="72"/>
    </row>
    <row r="132" spans="1:19">
      <c r="A132" s="72"/>
      <c r="C132" s="15" t="str">
        <f t="shared" si="50"/>
        <v>Club Brugge</v>
      </c>
      <c r="D132" s="77" t="str">
        <f t="shared" si="50"/>
        <v>Anderlecht</v>
      </c>
      <c r="E132" s="160" t="s">
        <v>35</v>
      </c>
      <c r="F132" s="17">
        <f>$E$17</f>
        <v>2.4</v>
      </c>
      <c r="G132" s="17">
        <f>$F$17</f>
        <v>3.2</v>
      </c>
      <c r="H132" s="17">
        <f>$G$17</f>
        <v>2.7</v>
      </c>
      <c r="I132" s="16" t="str">
        <f t="shared" si="51"/>
        <v>-</v>
      </c>
      <c r="K132" s="15" t="str">
        <f t="shared" si="52"/>
        <v>Club Brugge</v>
      </c>
      <c r="L132" s="77" t="str">
        <f t="shared" si="52"/>
        <v>Anderlecht</v>
      </c>
      <c r="M132" s="76">
        <v>1</v>
      </c>
      <c r="N132" s="17">
        <f>$E$17</f>
        <v>2.4</v>
      </c>
      <c r="O132" s="17">
        <f>$F$17</f>
        <v>3.2</v>
      </c>
      <c r="P132" s="17">
        <f>$G$17</f>
        <v>2.7</v>
      </c>
      <c r="Q132" s="16" t="str">
        <f t="shared" si="53"/>
        <v>-</v>
      </c>
      <c r="R132" s="74"/>
      <c r="S132" s="72"/>
    </row>
    <row r="133" spans="1:19" ht="13.5" thickBot="1">
      <c r="A133" s="72"/>
      <c r="C133" s="84" t="str">
        <f t="shared" si="50"/>
        <v>Standard</v>
      </c>
      <c r="D133" s="85" t="str">
        <f t="shared" si="50"/>
        <v>Genk</v>
      </c>
      <c r="E133" s="86">
        <v>1</v>
      </c>
      <c r="F133" s="87">
        <f>$E$18</f>
        <v>1.45</v>
      </c>
      <c r="G133" s="87">
        <f>$F$18</f>
        <v>3.85</v>
      </c>
      <c r="H133" s="87">
        <f>$G$18</f>
        <v>6.75</v>
      </c>
      <c r="I133" s="88" t="str">
        <f t="shared" si="51"/>
        <v>-</v>
      </c>
      <c r="K133" s="84" t="str">
        <f t="shared" si="52"/>
        <v>Standard</v>
      </c>
      <c r="L133" s="85" t="str">
        <f t="shared" si="52"/>
        <v>Genk</v>
      </c>
      <c r="M133" s="86">
        <v>1</v>
      </c>
      <c r="N133" s="87">
        <f>$E$18</f>
        <v>1.45</v>
      </c>
      <c r="O133" s="87">
        <f>$F$18</f>
        <v>3.85</v>
      </c>
      <c r="P133" s="87">
        <f>$G$18</f>
        <v>6.75</v>
      </c>
      <c r="Q133" s="88" t="str">
        <f t="shared" si="53"/>
        <v>-</v>
      </c>
      <c r="R133" s="74"/>
      <c r="S133" s="72"/>
    </row>
    <row r="134" spans="1:19" ht="13.5" thickBot="1">
      <c r="A134" s="72"/>
      <c r="I134" s="89">
        <f>SUM(I126:I133)</f>
        <v>0</v>
      </c>
      <c r="Q134" s="89">
        <f>SUM(Q126:Q133)</f>
        <v>4</v>
      </c>
      <c r="R134" s="74"/>
      <c r="S134" s="72"/>
    </row>
    <row r="135" spans="1:19" ht="16.5" customHeight="1">
      <c r="A135" s="72"/>
      <c r="R135" s="74"/>
      <c r="S135" s="72"/>
    </row>
    <row r="136" spans="1:19" s="155" customFormat="1">
      <c r="A136" s="72"/>
      <c r="B136" s="72"/>
      <c r="C136" s="72"/>
      <c r="D136" s="72"/>
      <c r="E136" s="72"/>
      <c r="F136" s="72"/>
      <c r="G136" s="72"/>
      <c r="H136" s="72"/>
      <c r="I136" s="72"/>
      <c r="J136" s="72"/>
      <c r="K136" s="72"/>
      <c r="L136" s="72"/>
      <c r="M136" s="72"/>
      <c r="N136" s="72"/>
      <c r="O136" s="72"/>
      <c r="P136" s="72"/>
      <c r="Q136" s="72"/>
      <c r="R136" s="72"/>
      <c r="S136" s="72"/>
    </row>
    <row r="137" spans="1:19" s="155" customFormat="1">
      <c r="A137" s="72"/>
      <c r="B137" s="72"/>
      <c r="C137" s="72"/>
      <c r="D137" s="72"/>
      <c r="E137" s="72"/>
      <c r="F137" s="72"/>
      <c r="G137" s="72"/>
      <c r="H137" s="72"/>
      <c r="I137" s="72"/>
      <c r="J137" s="72"/>
      <c r="K137" s="72"/>
      <c r="L137" s="72"/>
      <c r="M137" s="72"/>
      <c r="N137" s="72"/>
      <c r="O137" s="72"/>
      <c r="P137" s="72"/>
      <c r="Q137" s="72"/>
      <c r="R137" s="72"/>
      <c r="S137" s="72"/>
    </row>
    <row r="138" spans="1:19" s="74" customFormat="1"/>
    <row r="139" spans="1:19" s="74" customFormat="1"/>
    <row r="140" spans="1:19" s="74" customFormat="1"/>
    <row r="141" spans="1:19" s="74" customFormat="1">
      <c r="J141" s="123"/>
    </row>
    <row r="142" spans="1:19" s="74" customFormat="1"/>
    <row r="143" spans="1:19" s="74" customFormat="1">
      <c r="J143" s="124"/>
      <c r="K143" s="124"/>
      <c r="L143" s="125"/>
    </row>
    <row r="144" spans="1:19" s="74" customFormat="1">
      <c r="J144" s="124"/>
      <c r="K144" s="124"/>
      <c r="L144" s="125"/>
    </row>
    <row r="145" spans="10:14" s="74" customFormat="1">
      <c r="J145" s="124"/>
      <c r="K145" s="124"/>
      <c r="L145" s="125"/>
    </row>
    <row r="146" spans="10:14" s="74" customFormat="1">
      <c r="J146" s="124"/>
      <c r="K146" s="124"/>
      <c r="L146" s="125"/>
    </row>
    <row r="147" spans="10:14" s="74" customFormat="1">
      <c r="J147" s="124"/>
      <c r="K147" s="124"/>
      <c r="L147" s="125"/>
      <c r="N147" s="75"/>
    </row>
    <row r="148" spans="10:14" s="74" customFormat="1">
      <c r="J148" s="124"/>
      <c r="K148" s="124"/>
      <c r="L148" s="125"/>
    </row>
    <row r="149" spans="10:14" s="74" customFormat="1">
      <c r="J149" s="124"/>
      <c r="K149" s="124"/>
      <c r="L149" s="125"/>
    </row>
    <row r="150" spans="10:14" s="74" customFormat="1">
      <c r="J150" s="124"/>
      <c r="K150" s="124"/>
      <c r="L150" s="125"/>
    </row>
    <row r="151" spans="10:14" s="74" customFormat="1">
      <c r="J151" s="124"/>
      <c r="K151" s="124"/>
      <c r="L151" s="125"/>
    </row>
    <row r="152" spans="10:14" s="74" customFormat="1">
      <c r="J152" s="124"/>
      <c r="K152" s="124"/>
      <c r="L152" s="125"/>
    </row>
    <row r="153" spans="10:14" s="74" customFormat="1">
      <c r="J153" s="124"/>
      <c r="K153" s="124"/>
      <c r="L153" s="125"/>
    </row>
    <row r="154" spans="10:14" s="74" customFormat="1">
      <c r="J154" s="124"/>
      <c r="K154" s="124"/>
      <c r="L154" s="125"/>
    </row>
    <row r="155" spans="10:14" s="74" customFormat="1"/>
    <row r="156" spans="10:14" s="74" customFormat="1"/>
    <row r="157" spans="10:14" s="74" customFormat="1"/>
    <row r="158" spans="10:14" s="74" customFormat="1"/>
    <row r="159" spans="10:14" s="74" customFormat="1"/>
    <row r="160" spans="10:14" s="74" customFormat="1"/>
    <row r="161" s="74" customFormat="1"/>
    <row r="162" s="74" customFormat="1"/>
    <row r="163" s="74" customFormat="1"/>
    <row r="164" s="74" customFormat="1"/>
    <row r="165" s="74" customFormat="1"/>
    <row r="166" s="74" customFormat="1"/>
    <row r="167" s="74" customFormat="1"/>
    <row r="168" s="74" customFormat="1"/>
    <row r="169" s="74" customFormat="1"/>
    <row r="170" s="74" customFormat="1"/>
    <row r="171" s="74" customFormat="1"/>
    <row r="172" s="74" customFormat="1"/>
    <row r="173" s="74" customFormat="1"/>
    <row r="174" s="74" customFormat="1"/>
    <row r="175" s="74" customFormat="1"/>
    <row r="176" s="74" customFormat="1"/>
    <row r="177" s="74" customFormat="1"/>
    <row r="178" s="74" customFormat="1"/>
    <row r="179" s="74" customFormat="1"/>
    <row r="180" s="74" customFormat="1"/>
    <row r="181" s="74" customFormat="1"/>
    <row r="182" s="74" customFormat="1"/>
    <row r="183" s="74" customFormat="1"/>
    <row r="184" s="74" customFormat="1"/>
    <row r="185" s="74" customFormat="1"/>
    <row r="186" s="74" customFormat="1"/>
    <row r="187" s="74" customFormat="1"/>
    <row r="188" s="74" customFormat="1"/>
    <row r="189" s="74" customFormat="1"/>
    <row r="190" s="74" customFormat="1"/>
    <row r="191" s="74" customFormat="1"/>
    <row r="192" s="74" customFormat="1"/>
    <row r="193" s="74" customFormat="1"/>
    <row r="194" s="74" customFormat="1"/>
    <row r="195" s="74" customFormat="1"/>
    <row r="196" s="74" customFormat="1"/>
    <row r="197" s="74" customFormat="1"/>
    <row r="198" s="74" customFormat="1"/>
    <row r="199" s="74" customFormat="1"/>
    <row r="200" s="74" customFormat="1"/>
    <row r="201" s="74" customFormat="1"/>
    <row r="202" s="74" customFormat="1"/>
    <row r="203" s="74" customFormat="1"/>
    <row r="204" s="74" customFormat="1"/>
    <row r="205" s="74" customFormat="1"/>
    <row r="206" s="74" customFormat="1"/>
    <row r="207" s="74" customFormat="1"/>
    <row r="208" s="74" customFormat="1"/>
    <row r="209" s="74" customFormat="1"/>
    <row r="210" s="74" customFormat="1"/>
    <row r="211" s="74" customFormat="1"/>
    <row r="212" s="74" customFormat="1"/>
    <row r="213" s="74" customFormat="1"/>
    <row r="214" s="74" customFormat="1"/>
    <row r="215" s="74" customFormat="1"/>
    <row r="216" s="74" customFormat="1"/>
    <row r="217" s="74" customFormat="1"/>
    <row r="218" s="74" customFormat="1"/>
    <row r="219" s="74" customFormat="1"/>
    <row r="220" s="74" customFormat="1"/>
    <row r="221" s="74" customFormat="1"/>
    <row r="222" s="74" customFormat="1"/>
    <row r="223" s="74" customFormat="1"/>
    <row r="224" s="74" customFormat="1"/>
    <row r="225" s="74" customFormat="1"/>
    <row r="226" s="74" customFormat="1"/>
    <row r="227" s="74" customFormat="1"/>
    <row r="228" s="74" customFormat="1"/>
    <row r="229" s="74" customFormat="1"/>
    <row r="230" s="74" customFormat="1"/>
    <row r="231" s="74" customFormat="1"/>
    <row r="232" s="74" customFormat="1"/>
    <row r="233" s="74" customFormat="1"/>
    <row r="234" s="74" customFormat="1"/>
    <row r="235" s="74" customFormat="1"/>
    <row r="236" s="74" customFormat="1"/>
    <row r="237" s="74" customFormat="1"/>
    <row r="238" s="74" customFormat="1"/>
    <row r="239" s="74" customFormat="1"/>
    <row r="240" s="74" customFormat="1"/>
    <row r="241" s="74" customFormat="1"/>
    <row r="242" s="74" customFormat="1"/>
    <row r="243" s="74" customFormat="1"/>
    <row r="244" s="74" customFormat="1"/>
    <row r="245" s="74" customFormat="1"/>
    <row r="246" s="74" customFormat="1"/>
    <row r="247" s="74" customFormat="1"/>
    <row r="248" s="74" customFormat="1"/>
    <row r="249" s="74" customFormat="1"/>
    <row r="250" s="74" customFormat="1"/>
    <row r="251" s="74" customFormat="1"/>
    <row r="252" s="74" customFormat="1"/>
    <row r="253" s="74" customFormat="1"/>
    <row r="254" s="74" customFormat="1"/>
    <row r="255" s="74" customFormat="1"/>
    <row r="256" s="74" customFormat="1"/>
    <row r="257" s="74" customFormat="1"/>
    <row r="258" s="74" customFormat="1"/>
    <row r="259" s="74" customFormat="1"/>
    <row r="260" s="74" customFormat="1"/>
    <row r="261" s="74" customFormat="1"/>
    <row r="262" s="74" customFormat="1"/>
    <row r="263" s="74" customFormat="1"/>
    <row r="264" s="74" customFormat="1"/>
    <row r="265" s="74" customFormat="1"/>
    <row r="266" s="74" customFormat="1"/>
    <row r="267" s="74" customFormat="1"/>
    <row r="268" s="74" customFormat="1"/>
    <row r="269" s="74" customFormat="1"/>
    <row r="270" s="74" customFormat="1"/>
    <row r="271" s="74" customFormat="1"/>
    <row r="272" s="74" customFormat="1"/>
    <row r="273" s="74" customFormat="1"/>
    <row r="274" s="74" customFormat="1"/>
    <row r="275" s="74" customFormat="1"/>
    <row r="276" s="74" customFormat="1"/>
    <row r="277" s="74" customFormat="1"/>
    <row r="278" s="74" customFormat="1"/>
    <row r="279" s="74" customFormat="1"/>
    <row r="280" s="74" customFormat="1"/>
    <row r="281" s="74" customFormat="1"/>
    <row r="282" s="74" customFormat="1"/>
    <row r="283" s="74" customFormat="1"/>
    <row r="284" s="74" customFormat="1"/>
    <row r="285" s="74" customFormat="1"/>
    <row r="286" s="74" customFormat="1"/>
    <row r="287" s="74" customFormat="1"/>
    <row r="288" s="74" customFormat="1"/>
    <row r="289" s="74" customFormat="1"/>
    <row r="290" s="74" customFormat="1"/>
    <row r="291" s="74" customFormat="1"/>
    <row r="292" s="74" customFormat="1"/>
    <row r="293" s="74" customFormat="1"/>
    <row r="294" s="74" customFormat="1"/>
    <row r="295" s="74" customFormat="1"/>
    <row r="296" s="74" customFormat="1"/>
    <row r="297" s="74" customFormat="1"/>
    <row r="298" s="74" customFormat="1"/>
    <row r="299" s="74" customFormat="1"/>
    <row r="300" s="74" customFormat="1"/>
    <row r="301" s="74" customFormat="1"/>
    <row r="302" s="74" customFormat="1"/>
    <row r="303" s="74" customFormat="1"/>
    <row r="304" s="74" customFormat="1"/>
    <row r="305" s="74" customFormat="1"/>
    <row r="306" s="74" customFormat="1"/>
    <row r="307" s="74" customFormat="1"/>
    <row r="308" s="74" customFormat="1"/>
    <row r="309" s="74" customFormat="1"/>
    <row r="310" s="74" customFormat="1"/>
    <row r="311" s="74" customFormat="1"/>
    <row r="312" s="74" customFormat="1"/>
    <row r="313" s="74" customFormat="1"/>
    <row r="314" s="74" customFormat="1"/>
    <row r="315" s="74" customFormat="1"/>
    <row r="316" s="74" customFormat="1"/>
    <row r="317" s="74" customFormat="1"/>
    <row r="318" s="74" customFormat="1"/>
    <row r="319" s="74" customFormat="1"/>
    <row r="320" s="74" customFormat="1"/>
    <row r="321" s="74" customFormat="1"/>
    <row r="322" s="74" customFormat="1"/>
    <row r="323" s="74" customFormat="1"/>
    <row r="324" s="74" customFormat="1"/>
    <row r="325" s="74" customFormat="1"/>
    <row r="326" s="74" customFormat="1"/>
    <row r="327" s="74" customFormat="1"/>
    <row r="328" s="74" customFormat="1"/>
    <row r="329" s="74" customFormat="1"/>
    <row r="330" s="74" customFormat="1"/>
    <row r="331" s="74" customFormat="1"/>
    <row r="332" s="74" customFormat="1"/>
    <row r="333" s="74" customFormat="1"/>
    <row r="334" s="74" customFormat="1"/>
    <row r="335" s="74" customFormat="1"/>
    <row r="336" s="74" customFormat="1"/>
    <row r="337" s="74" customFormat="1"/>
    <row r="338" s="74" customFormat="1"/>
    <row r="339" s="74" customFormat="1"/>
    <row r="340" s="74" customFormat="1"/>
    <row r="341" s="74" customFormat="1"/>
    <row r="342" s="74" customFormat="1"/>
    <row r="343" s="74" customFormat="1"/>
    <row r="344" s="74" customFormat="1"/>
    <row r="345" s="74" customFormat="1"/>
    <row r="346" s="74" customFormat="1"/>
    <row r="347" s="74" customFormat="1"/>
    <row r="348" s="74" customFormat="1"/>
    <row r="349" s="74" customFormat="1"/>
    <row r="350" s="74" customFormat="1"/>
    <row r="351" s="74" customFormat="1"/>
    <row r="352" s="74" customFormat="1"/>
    <row r="353" s="74" customFormat="1"/>
    <row r="354" s="74" customFormat="1"/>
    <row r="355" s="74" customFormat="1"/>
    <row r="356" s="74" customFormat="1"/>
    <row r="357" s="74" customFormat="1"/>
    <row r="358" s="74" customFormat="1"/>
    <row r="359" s="74" customFormat="1"/>
    <row r="360" s="74" customFormat="1"/>
    <row r="361" s="74" customFormat="1"/>
    <row r="362" s="74" customFormat="1"/>
    <row r="363" s="74" customFormat="1"/>
    <row r="364" s="74" customFormat="1"/>
    <row r="365" s="74" customFormat="1"/>
    <row r="366" s="74" customFormat="1"/>
    <row r="367" s="74" customFormat="1"/>
    <row r="368" s="74" customFormat="1"/>
    <row r="369" s="74" customFormat="1"/>
    <row r="370" s="74" customFormat="1"/>
    <row r="371" s="74" customFormat="1"/>
    <row r="372" s="74" customFormat="1"/>
    <row r="373" s="74" customFormat="1"/>
    <row r="374" s="74" customFormat="1"/>
    <row r="375" s="74" customFormat="1"/>
    <row r="376" s="74" customFormat="1"/>
    <row r="377" s="74" customFormat="1"/>
    <row r="378" s="74" customFormat="1"/>
    <row r="379" s="74" customFormat="1"/>
    <row r="380" s="74" customFormat="1"/>
    <row r="381" s="74" customFormat="1"/>
    <row r="382" s="74" customFormat="1"/>
    <row r="383" s="74" customFormat="1"/>
    <row r="384" s="74" customFormat="1"/>
    <row r="385" s="74" customFormat="1"/>
    <row r="386" s="74" customFormat="1"/>
    <row r="387" s="74" customFormat="1"/>
    <row r="388" s="74" customFormat="1"/>
    <row r="389" s="74" customFormat="1"/>
    <row r="390" s="74" customFormat="1"/>
    <row r="391" s="74" customFormat="1"/>
    <row r="392" s="74" customFormat="1"/>
    <row r="393" s="74" customFormat="1"/>
    <row r="394" s="74" customFormat="1"/>
    <row r="395" s="74" customFormat="1"/>
    <row r="396" s="74" customFormat="1"/>
    <row r="397" s="74" customFormat="1"/>
    <row r="398" s="74" customFormat="1"/>
    <row r="399" s="74" customFormat="1"/>
    <row r="400" s="74" customFormat="1"/>
    <row r="401" s="74" customFormat="1"/>
    <row r="402" s="74" customFormat="1"/>
    <row r="403" s="74" customFormat="1"/>
    <row r="404" s="74" customFormat="1"/>
    <row r="405" s="74" customFormat="1"/>
    <row r="406" s="74" customFormat="1"/>
    <row r="407" s="74" customFormat="1"/>
    <row r="408" s="74" customFormat="1"/>
    <row r="409" s="74" customFormat="1"/>
    <row r="410" s="74" customFormat="1"/>
    <row r="411" s="74" customFormat="1"/>
    <row r="412" s="74" customFormat="1"/>
    <row r="413" s="74" customFormat="1"/>
    <row r="414" s="74" customFormat="1"/>
    <row r="415" s="74" customFormat="1"/>
    <row r="416" s="74" customFormat="1"/>
    <row r="417" s="74" customFormat="1"/>
    <row r="418" s="74" customFormat="1"/>
    <row r="419" s="74" customFormat="1"/>
    <row r="420" s="74" customFormat="1"/>
    <row r="421" s="74" customFormat="1"/>
    <row r="422" s="74" customFormat="1"/>
    <row r="423" s="74" customFormat="1"/>
    <row r="424" s="74" customFormat="1"/>
    <row r="425" s="74" customFormat="1"/>
    <row r="426" s="74" customFormat="1"/>
    <row r="427" s="74" customFormat="1"/>
    <row r="428" s="74" customFormat="1"/>
    <row r="429" s="74" customFormat="1"/>
    <row r="430" s="74" customFormat="1"/>
    <row r="431" s="74" customFormat="1"/>
    <row r="432" s="74" customFormat="1"/>
    <row r="433" s="74" customFormat="1"/>
    <row r="434" s="74" customFormat="1"/>
    <row r="435" s="74" customFormat="1"/>
    <row r="436" s="74" customFormat="1"/>
    <row r="437" s="74" customFormat="1"/>
    <row r="438" s="74" customFormat="1"/>
    <row r="439" s="74" customFormat="1"/>
    <row r="440" s="74" customFormat="1"/>
    <row r="441" s="74" customFormat="1"/>
    <row r="442" s="74" customFormat="1"/>
    <row r="443" s="74" customFormat="1"/>
    <row r="444" s="74" customFormat="1"/>
    <row r="445" s="74" customFormat="1"/>
    <row r="446" s="74" customFormat="1"/>
    <row r="447" s="74" customFormat="1"/>
    <row r="448" s="74" customFormat="1"/>
    <row r="449" s="74" customFormat="1"/>
    <row r="450" s="74" customFormat="1"/>
    <row r="451" s="74" customFormat="1"/>
    <row r="452" s="74" customFormat="1"/>
    <row r="453" s="74" customFormat="1"/>
    <row r="454" s="74" customFormat="1"/>
    <row r="455" s="74" customFormat="1"/>
    <row r="456" s="74" customFormat="1"/>
    <row r="457" s="74" customFormat="1"/>
    <row r="458" s="74" customFormat="1"/>
    <row r="459" s="74" customFormat="1"/>
    <row r="460" s="74" customFormat="1"/>
    <row r="461" s="74" customFormat="1"/>
    <row r="462" s="74" customFormat="1"/>
    <row r="463" s="74" customFormat="1"/>
    <row r="464" s="74" customFormat="1"/>
    <row r="465" s="74" customFormat="1"/>
    <row r="466" s="74" customFormat="1"/>
    <row r="467" s="74" customFormat="1"/>
    <row r="468" s="74" customFormat="1"/>
    <row r="469" s="74" customFormat="1"/>
    <row r="470" s="74" customFormat="1"/>
    <row r="471" s="74" customFormat="1"/>
    <row r="472" s="74" customFormat="1"/>
    <row r="473" s="74" customFormat="1"/>
    <row r="474" s="74" customFormat="1"/>
    <row r="475" s="74" customFormat="1"/>
    <row r="476" s="74" customFormat="1"/>
    <row r="477" s="74" customFormat="1"/>
    <row r="478" s="74" customFormat="1"/>
    <row r="479" s="74" customFormat="1"/>
    <row r="480" s="74" customFormat="1"/>
    <row r="481" s="74" customFormat="1"/>
    <row r="482" s="74" customFormat="1"/>
    <row r="483" s="74" customFormat="1"/>
    <row r="484" s="74" customFormat="1"/>
    <row r="485" s="74" customFormat="1"/>
    <row r="486" s="74" customFormat="1"/>
    <row r="487" s="74" customFormat="1"/>
    <row r="488" s="74" customFormat="1"/>
    <row r="489" s="74" customFormat="1"/>
    <row r="490" s="74" customFormat="1"/>
    <row r="491" s="74" customFormat="1"/>
    <row r="492" s="74" customFormat="1"/>
    <row r="493" s="74" customFormat="1"/>
    <row r="494" s="74" customFormat="1"/>
    <row r="495" s="74" customFormat="1"/>
    <row r="496" s="74" customFormat="1"/>
    <row r="497" s="74" customFormat="1"/>
    <row r="498" s="74" customFormat="1"/>
    <row r="499" s="74" customFormat="1"/>
    <row r="500" s="74" customFormat="1"/>
    <row r="501" s="74" customFormat="1"/>
    <row r="502" s="74" customFormat="1"/>
    <row r="503" s="74" customFormat="1"/>
    <row r="504" s="74" customFormat="1"/>
    <row r="505" s="74" customFormat="1"/>
    <row r="506" s="74" customFormat="1"/>
    <row r="507" s="74" customFormat="1"/>
    <row r="508" s="74" customFormat="1"/>
    <row r="509" s="74" customFormat="1"/>
    <row r="510" s="74" customFormat="1"/>
    <row r="511" s="74" customFormat="1"/>
    <row r="512" s="74" customFormat="1"/>
    <row r="513" s="74" customFormat="1"/>
    <row r="514" s="74" customFormat="1"/>
    <row r="515" s="74" customFormat="1"/>
    <row r="516" s="74" customFormat="1"/>
    <row r="517" s="74" customFormat="1"/>
    <row r="518" s="74" customFormat="1"/>
    <row r="519" s="74" customFormat="1"/>
    <row r="520" s="74" customFormat="1"/>
    <row r="521" s="74" customFormat="1"/>
    <row r="522" s="74" customFormat="1"/>
    <row r="523" s="74" customFormat="1"/>
    <row r="524" s="74" customFormat="1"/>
    <row r="525" s="74" customFormat="1"/>
    <row r="526" s="74" customFormat="1"/>
    <row r="527" s="74" customFormat="1"/>
    <row r="528" s="74" customFormat="1"/>
    <row r="529" s="74" customFormat="1"/>
    <row r="530" s="74" customFormat="1"/>
    <row r="531" s="74" customFormat="1"/>
    <row r="532" s="74" customFormat="1"/>
    <row r="533" s="74" customFormat="1"/>
    <row r="534" s="74" customFormat="1"/>
    <row r="535" s="74" customFormat="1"/>
    <row r="536" s="74" customFormat="1"/>
    <row r="537" s="74" customFormat="1"/>
    <row r="538" s="74" customFormat="1"/>
    <row r="539" s="74" customFormat="1"/>
    <row r="540" s="74" customFormat="1"/>
    <row r="541" s="74" customFormat="1"/>
    <row r="542" s="74" customFormat="1"/>
    <row r="543" s="74" customFormat="1"/>
    <row r="544" s="74" customFormat="1"/>
    <row r="545" s="74" customFormat="1"/>
    <row r="546" s="74" customFormat="1"/>
    <row r="547" s="74" customFormat="1"/>
    <row r="548" s="74" customFormat="1"/>
    <row r="549" s="74" customFormat="1"/>
    <row r="550" s="74" customFormat="1"/>
    <row r="551" s="74" customFormat="1"/>
    <row r="552" s="74" customFormat="1"/>
    <row r="553" s="74" customFormat="1"/>
    <row r="554" s="74" customFormat="1"/>
    <row r="555" s="74" customFormat="1"/>
    <row r="556" s="74" customFormat="1"/>
    <row r="557" s="74" customFormat="1"/>
    <row r="558" s="74" customFormat="1"/>
    <row r="559" s="74" customFormat="1"/>
    <row r="560" s="74" customFormat="1"/>
    <row r="561" s="74" customFormat="1"/>
    <row r="562" s="74" customFormat="1"/>
    <row r="563" s="74" customFormat="1"/>
    <row r="564" s="74" customFormat="1"/>
    <row r="565" s="74" customFormat="1"/>
    <row r="566" s="74" customFormat="1"/>
    <row r="567" s="74" customFormat="1"/>
    <row r="568" s="74" customFormat="1"/>
    <row r="569" s="74" customFormat="1"/>
    <row r="570" s="74" customFormat="1"/>
    <row r="571" s="74" customFormat="1"/>
    <row r="572" s="74" customFormat="1"/>
    <row r="573" s="74" customFormat="1"/>
    <row r="574" s="74" customFormat="1"/>
    <row r="575" s="74" customFormat="1"/>
    <row r="576" s="74" customFormat="1"/>
    <row r="577" s="74" customFormat="1"/>
    <row r="578" s="74" customFormat="1"/>
    <row r="579" s="74" customFormat="1"/>
    <row r="580" s="74" customFormat="1"/>
    <row r="581" s="74" customFormat="1"/>
    <row r="582" s="74" customFormat="1"/>
    <row r="583" s="74" customFormat="1"/>
    <row r="584" s="74" customFormat="1"/>
    <row r="585" s="74" customFormat="1"/>
    <row r="586" s="74" customFormat="1"/>
    <row r="587" s="74" customFormat="1"/>
    <row r="588" s="74" customFormat="1"/>
    <row r="589" s="74" customFormat="1"/>
    <row r="590" s="74" customFormat="1"/>
    <row r="591" s="74" customFormat="1"/>
    <row r="592" s="74" customFormat="1"/>
    <row r="593" s="74" customFormat="1"/>
    <row r="594" s="74" customFormat="1"/>
    <row r="595" s="74" customFormat="1"/>
    <row r="596" s="74" customFormat="1"/>
    <row r="597" s="74" customFormat="1"/>
    <row r="598" s="74" customFormat="1"/>
    <row r="599" s="74" customFormat="1"/>
    <row r="600" s="74" customFormat="1"/>
    <row r="601" s="74" customFormat="1"/>
    <row r="602" s="74" customFormat="1"/>
    <row r="603" s="74" customFormat="1"/>
    <row r="604" s="74" customFormat="1"/>
    <row r="605" s="74" customFormat="1"/>
    <row r="606" s="74" customFormat="1"/>
    <row r="607" s="74" customFormat="1"/>
    <row r="608" s="74" customFormat="1"/>
    <row r="609" s="74" customFormat="1"/>
    <row r="610" s="74" customFormat="1"/>
    <row r="611" s="74" customFormat="1"/>
    <row r="612" s="74" customFormat="1"/>
    <row r="613" s="74" customFormat="1"/>
    <row r="614" s="74" customFormat="1"/>
    <row r="615" s="74" customFormat="1"/>
    <row r="616" s="74" customFormat="1"/>
    <row r="617" s="74" customFormat="1"/>
    <row r="618" s="74" customFormat="1"/>
    <row r="619" s="74" customFormat="1"/>
    <row r="620" s="74" customFormat="1"/>
    <row r="621" s="74" customFormat="1"/>
    <row r="622" s="74" customFormat="1"/>
    <row r="623" s="74" customFormat="1"/>
    <row r="624" s="74" customFormat="1"/>
    <row r="625" s="74" customFormat="1"/>
    <row r="626" s="74" customFormat="1"/>
    <row r="627" s="74" customFormat="1"/>
    <row r="628" s="74" customFormat="1"/>
    <row r="629" s="74" customFormat="1"/>
    <row r="630" s="74" customFormat="1"/>
    <row r="631" s="74" customFormat="1"/>
    <row r="632" s="74" customFormat="1"/>
    <row r="633" s="74" customFormat="1"/>
    <row r="634" s="74" customFormat="1"/>
    <row r="635" s="74" customFormat="1"/>
    <row r="636" s="74" customFormat="1"/>
    <row r="637" s="74" customFormat="1"/>
    <row r="638" s="74" customFormat="1"/>
    <row r="639" s="74" customFormat="1"/>
    <row r="640" s="74" customFormat="1"/>
    <row r="641" s="74" customFormat="1"/>
    <row r="642" s="74" customFormat="1"/>
    <row r="643" s="74" customFormat="1"/>
    <row r="644" s="74" customFormat="1"/>
    <row r="645" s="74" customFormat="1"/>
    <row r="646" s="74" customFormat="1"/>
    <row r="647" s="74" customFormat="1"/>
    <row r="648" s="74" customFormat="1"/>
    <row r="649" s="74" customFormat="1"/>
    <row r="650" s="74" customFormat="1"/>
    <row r="651" s="74" customFormat="1"/>
    <row r="652" s="74" customFormat="1"/>
    <row r="653" s="74" customFormat="1"/>
    <row r="654" s="74" customFormat="1"/>
    <row r="655" s="74" customFormat="1"/>
    <row r="656" s="74" customFormat="1"/>
    <row r="657" s="74" customFormat="1"/>
    <row r="658" s="74" customFormat="1"/>
    <row r="659" s="74" customFormat="1"/>
    <row r="660" s="74" customFormat="1"/>
    <row r="661" s="74" customFormat="1"/>
    <row r="662" s="74" customFormat="1"/>
    <row r="663" s="74" customFormat="1"/>
    <row r="664" s="74" customFormat="1"/>
    <row r="665" s="74" customFormat="1"/>
    <row r="666" s="74" customFormat="1"/>
    <row r="667" s="74" customFormat="1"/>
    <row r="668" s="74" customFormat="1"/>
    <row r="669" s="74" customFormat="1"/>
    <row r="670" s="74" customFormat="1"/>
    <row r="671" s="74" customFormat="1"/>
    <row r="672" s="74" customFormat="1"/>
    <row r="673" s="74" customFormat="1"/>
    <row r="674" s="74" customFormat="1"/>
    <row r="675" s="74" customFormat="1"/>
    <row r="676" s="74" customFormat="1"/>
    <row r="677" s="74" customFormat="1"/>
    <row r="678" s="74" customFormat="1"/>
    <row r="679" s="74" customFormat="1"/>
    <row r="680" s="74" customFormat="1"/>
    <row r="681" s="74" customFormat="1"/>
    <row r="682" s="74" customFormat="1"/>
    <row r="683" s="74" customFormat="1"/>
    <row r="684" s="74" customFormat="1"/>
    <row r="685" s="74" customFormat="1"/>
    <row r="686" s="74" customFormat="1"/>
    <row r="687" s="74" customFormat="1"/>
    <row r="688" s="74" customFormat="1"/>
    <row r="689" s="74" customFormat="1"/>
    <row r="690" s="74" customFormat="1"/>
    <row r="691" s="74" customFormat="1"/>
    <row r="692" s="74" customFormat="1"/>
    <row r="693" s="74" customFormat="1"/>
    <row r="694" s="74" customFormat="1"/>
    <row r="695" s="74" customFormat="1"/>
    <row r="696" s="74" customFormat="1"/>
    <row r="697" s="74" customFormat="1"/>
    <row r="698" s="74" customFormat="1"/>
    <row r="699" s="74" customFormat="1"/>
    <row r="700" s="74" customFormat="1"/>
    <row r="701" s="74" customFormat="1"/>
    <row r="702" s="74" customFormat="1"/>
    <row r="703" s="74" customFormat="1"/>
    <row r="704" s="74" customFormat="1"/>
    <row r="705" s="74" customFormat="1"/>
    <row r="706" s="74" customFormat="1"/>
    <row r="707" s="74" customFormat="1"/>
    <row r="708" s="74" customFormat="1"/>
    <row r="709" s="74" customFormat="1"/>
    <row r="710" s="74" customFormat="1"/>
    <row r="711" s="74" customFormat="1"/>
    <row r="712" s="74" customFormat="1"/>
    <row r="713" s="74" customFormat="1"/>
    <row r="714" s="74" customFormat="1"/>
    <row r="715" s="74" customFormat="1"/>
    <row r="716" s="74" customFormat="1"/>
    <row r="717" s="74" customFormat="1"/>
    <row r="718" s="74" customFormat="1"/>
    <row r="719" s="74" customFormat="1"/>
    <row r="720" s="74" customFormat="1"/>
    <row r="721" s="74" customFormat="1"/>
    <row r="722" s="74" customFormat="1"/>
    <row r="723" s="74" customFormat="1"/>
    <row r="724" s="74" customFormat="1"/>
    <row r="725" s="74" customFormat="1"/>
    <row r="726" s="74" customFormat="1"/>
    <row r="727" s="74" customFormat="1"/>
    <row r="728" s="74" customFormat="1"/>
    <row r="729" s="74" customFormat="1"/>
    <row r="730" s="74" customFormat="1"/>
    <row r="731" s="74" customFormat="1"/>
    <row r="732" s="74" customFormat="1"/>
    <row r="733" s="74" customFormat="1"/>
    <row r="734" s="74" customFormat="1"/>
    <row r="735" s="74" customFormat="1"/>
    <row r="736" s="74" customFormat="1"/>
    <row r="737" s="74" customFormat="1"/>
    <row r="738" s="74" customFormat="1"/>
    <row r="739" s="74" customFormat="1"/>
    <row r="740" s="74" customFormat="1"/>
    <row r="741" s="74" customFormat="1"/>
    <row r="742" s="74" customFormat="1"/>
    <row r="743" s="74" customFormat="1"/>
    <row r="744" s="74" customFormat="1"/>
    <row r="745" s="74" customFormat="1"/>
    <row r="746" s="74" customFormat="1"/>
    <row r="747" s="74" customFormat="1"/>
    <row r="748" s="74" customFormat="1"/>
    <row r="749" s="74" customFormat="1"/>
    <row r="750" s="74" customFormat="1"/>
    <row r="751" s="74" customFormat="1"/>
    <row r="752" s="74" customFormat="1"/>
    <row r="753" s="74" customFormat="1"/>
    <row r="754" s="74" customFormat="1"/>
    <row r="755" s="74" customFormat="1"/>
    <row r="756" s="74" customFormat="1"/>
    <row r="757" s="74" customFormat="1"/>
    <row r="758" s="74" customFormat="1"/>
    <row r="759" s="74" customFormat="1"/>
    <row r="760" s="74" customFormat="1"/>
    <row r="761" s="74" customFormat="1"/>
    <row r="762" s="74" customFormat="1"/>
    <row r="763" s="74" customFormat="1"/>
    <row r="764" s="74" customFormat="1"/>
    <row r="765" s="74" customFormat="1"/>
    <row r="766" s="74" customFormat="1"/>
    <row r="767" s="74" customFormat="1"/>
    <row r="768" s="74" customFormat="1"/>
    <row r="769" s="74" customFormat="1"/>
    <row r="770" s="74" customFormat="1"/>
    <row r="771" s="74" customFormat="1"/>
    <row r="772" s="74" customFormat="1"/>
    <row r="773" s="74" customFormat="1"/>
    <row r="774" s="74" customFormat="1"/>
    <row r="775" s="74" customFormat="1"/>
    <row r="776" s="74" customFormat="1"/>
    <row r="777" s="74" customFormat="1"/>
    <row r="778" s="74" customFormat="1"/>
    <row r="779" s="74" customFormat="1"/>
    <row r="780" s="74" customFormat="1"/>
    <row r="781" s="74" customFormat="1"/>
    <row r="782" s="74" customFormat="1"/>
    <row r="783" s="74" customFormat="1"/>
    <row r="784" s="74" customFormat="1"/>
    <row r="785" s="74" customFormat="1"/>
    <row r="786" s="74" customFormat="1"/>
    <row r="787" s="74" customFormat="1"/>
    <row r="788" s="74" customFormat="1"/>
    <row r="789" s="74" customFormat="1"/>
    <row r="790" s="74" customFormat="1"/>
    <row r="791" s="74" customFormat="1"/>
    <row r="792" s="74" customFormat="1"/>
    <row r="793" s="74" customFormat="1"/>
    <row r="794" s="74" customFormat="1"/>
    <row r="795" s="74" customFormat="1"/>
    <row r="796" s="74" customFormat="1"/>
    <row r="797" s="74" customFormat="1"/>
    <row r="798" s="74" customFormat="1"/>
    <row r="799" s="74" customFormat="1"/>
    <row r="800" s="74" customFormat="1"/>
    <row r="801" s="74" customFormat="1"/>
    <row r="802" s="74" customFormat="1"/>
    <row r="803" s="74" customFormat="1"/>
    <row r="804" s="74" customFormat="1"/>
    <row r="805" s="74" customFormat="1"/>
    <row r="806" s="74" customFormat="1"/>
    <row r="807" s="74" customFormat="1"/>
    <row r="808" s="74" customFormat="1"/>
    <row r="809" s="74" customFormat="1"/>
    <row r="810" s="74" customFormat="1"/>
    <row r="811" s="74" customFormat="1"/>
    <row r="812" s="74" customFormat="1"/>
    <row r="813" s="74" customFormat="1"/>
    <row r="814" s="74" customFormat="1"/>
    <row r="815" s="74" customFormat="1"/>
    <row r="816" s="74" customFormat="1"/>
    <row r="817" s="74" customFormat="1"/>
    <row r="818" s="74" customFormat="1"/>
    <row r="819" s="74" customFormat="1"/>
    <row r="820" s="74" customFormat="1"/>
    <row r="821" s="74" customFormat="1"/>
    <row r="822" s="74" customFormat="1"/>
    <row r="823" s="74" customFormat="1"/>
    <row r="824" s="74" customFormat="1"/>
    <row r="825" s="74" customFormat="1"/>
    <row r="826" s="74" customFormat="1"/>
    <row r="827" s="74" customFormat="1"/>
    <row r="828" s="74" customFormat="1"/>
    <row r="829" s="74" customFormat="1"/>
    <row r="830" s="74" customFormat="1"/>
    <row r="831" s="74" customFormat="1"/>
    <row r="832" s="74" customFormat="1"/>
    <row r="833" s="74" customFormat="1"/>
    <row r="834" s="74" customFormat="1"/>
    <row r="835" s="74" customFormat="1"/>
    <row r="836" s="74" customFormat="1"/>
    <row r="837" s="74" customFormat="1"/>
    <row r="838" s="74" customFormat="1"/>
    <row r="839" s="74" customFormat="1"/>
    <row r="840" s="74" customFormat="1"/>
    <row r="841" s="74" customFormat="1"/>
    <row r="842" s="74" customFormat="1"/>
    <row r="843" s="74" customFormat="1"/>
    <row r="844" s="74" customFormat="1"/>
    <row r="845" s="74" customFormat="1"/>
    <row r="846" s="74" customFormat="1"/>
    <row r="847" s="74" customFormat="1"/>
    <row r="848" s="74" customFormat="1"/>
    <row r="849" s="74" customFormat="1"/>
    <row r="850" s="74" customFormat="1"/>
    <row r="851" s="74" customFormat="1"/>
    <row r="852" s="74" customFormat="1"/>
    <row r="853" s="74" customFormat="1"/>
    <row r="854" s="74" customFormat="1"/>
    <row r="855" s="74" customFormat="1"/>
    <row r="856" s="74" customFormat="1"/>
    <row r="857" s="74" customFormat="1"/>
    <row r="858" s="74" customFormat="1"/>
    <row r="859" s="74" customFormat="1"/>
    <row r="860" s="74" customFormat="1"/>
    <row r="861" s="74" customFormat="1"/>
    <row r="862" s="74" customFormat="1"/>
    <row r="863" s="74" customFormat="1"/>
    <row r="864" s="74" customFormat="1"/>
    <row r="865" s="74" customFormat="1"/>
    <row r="866" s="74" customFormat="1"/>
    <row r="867" s="74" customFormat="1"/>
    <row r="868" s="74" customFormat="1"/>
    <row r="869" s="74" customFormat="1"/>
    <row r="870" s="74" customFormat="1"/>
    <row r="871" s="74" customFormat="1"/>
    <row r="872" s="74" customFormat="1"/>
    <row r="873" s="74" customFormat="1"/>
    <row r="874" s="74" customFormat="1"/>
    <row r="875" s="74" customFormat="1"/>
    <row r="876" s="74" customFormat="1"/>
    <row r="877" s="74" customFormat="1"/>
    <row r="878" s="74" customFormat="1"/>
    <row r="879" s="74" customFormat="1"/>
    <row r="880" s="74" customFormat="1"/>
    <row r="881" s="74" customFormat="1"/>
    <row r="882" s="74" customFormat="1"/>
    <row r="883" s="74" customFormat="1"/>
    <row r="884" s="74" customFormat="1"/>
    <row r="885" s="74" customFormat="1"/>
    <row r="886" s="74" customFormat="1"/>
    <row r="887" s="74" customFormat="1"/>
    <row r="888" s="74" customFormat="1"/>
    <row r="889" s="74" customFormat="1"/>
    <row r="890" s="74" customFormat="1"/>
    <row r="891" s="74" customFormat="1"/>
    <row r="892" s="74" customFormat="1"/>
    <row r="893" s="74" customFormat="1"/>
    <row r="894" s="74" customFormat="1"/>
    <row r="895" s="74" customFormat="1"/>
    <row r="896" s="74" customFormat="1"/>
    <row r="897" s="74" customFormat="1"/>
    <row r="898" s="74" customFormat="1"/>
    <row r="899" s="74" customFormat="1"/>
    <row r="900" s="74" customFormat="1"/>
    <row r="901" s="74" customFormat="1"/>
    <row r="902" s="74" customFormat="1"/>
    <row r="903" s="74" customFormat="1"/>
    <row r="904" s="74" customFormat="1"/>
    <row r="905" s="74" customFormat="1"/>
    <row r="906" s="74" customFormat="1"/>
    <row r="907" s="74" customFormat="1"/>
    <row r="908" s="74" customFormat="1"/>
    <row r="909" s="74" customFormat="1"/>
    <row r="910" s="74" customFormat="1"/>
    <row r="911" s="74" customFormat="1"/>
    <row r="912" s="74" customFormat="1"/>
    <row r="913" s="74" customFormat="1"/>
    <row r="914" s="74" customFormat="1"/>
    <row r="915" s="74" customFormat="1"/>
    <row r="916" s="74" customFormat="1"/>
    <row r="917" s="74" customFormat="1"/>
    <row r="918" s="74" customFormat="1"/>
    <row r="919" s="74" customFormat="1"/>
    <row r="920" s="74" customFormat="1"/>
    <row r="921" s="74" customFormat="1"/>
    <row r="922" s="74" customFormat="1"/>
    <row r="923" s="74" customFormat="1"/>
    <row r="924" s="74" customFormat="1"/>
    <row r="925" s="74" customFormat="1"/>
    <row r="926" s="74" customFormat="1"/>
    <row r="927" s="74" customFormat="1"/>
    <row r="928" s="74" customFormat="1"/>
    <row r="929" s="74" customFormat="1"/>
    <row r="930" s="74" customFormat="1"/>
    <row r="931" s="74" customFormat="1"/>
    <row r="932" s="74" customFormat="1"/>
    <row r="933" s="74" customFormat="1"/>
    <row r="934" s="74" customFormat="1"/>
    <row r="935" s="74" customFormat="1"/>
    <row r="936" s="74" customFormat="1"/>
    <row r="937" s="74" customFormat="1"/>
    <row r="938" s="74" customFormat="1"/>
    <row r="939" s="74" customFormat="1"/>
    <row r="940" s="74" customFormat="1"/>
    <row r="941" s="74" customFormat="1"/>
    <row r="942" s="74" customFormat="1"/>
    <row r="943" s="74" customFormat="1"/>
    <row r="944" s="74" customFormat="1"/>
    <row r="945" s="74" customFormat="1"/>
    <row r="946" s="74" customFormat="1"/>
    <row r="947" s="74" customFormat="1"/>
    <row r="948" s="74" customFormat="1"/>
    <row r="949" s="74" customFormat="1"/>
    <row r="950" s="74" customFormat="1"/>
    <row r="951" s="74" customFormat="1"/>
    <row r="952" s="74" customFormat="1"/>
    <row r="953" s="74" customFormat="1"/>
    <row r="954" s="74" customFormat="1"/>
    <row r="955" s="74" customFormat="1"/>
    <row r="956" s="74" customFormat="1"/>
    <row r="957" s="74" customFormat="1"/>
    <row r="958" s="74" customFormat="1"/>
    <row r="959" s="74" customFormat="1"/>
    <row r="960" s="74" customFormat="1"/>
    <row r="961" s="74" customFormat="1"/>
    <row r="962" s="74" customFormat="1"/>
    <row r="963" s="74" customFormat="1"/>
    <row r="964" s="74" customFormat="1"/>
    <row r="965" s="74" customFormat="1"/>
    <row r="966" s="74" customFormat="1"/>
    <row r="967" s="74" customFormat="1"/>
    <row r="968" s="74" customFormat="1"/>
    <row r="969" s="74" customFormat="1"/>
    <row r="970" s="74" customFormat="1"/>
    <row r="971" s="74" customFormat="1"/>
    <row r="972" s="74" customFormat="1"/>
    <row r="973" s="74" customFormat="1"/>
    <row r="974" s="74" customFormat="1"/>
    <row r="975" s="74" customFormat="1"/>
    <row r="976" s="74" customFormat="1"/>
    <row r="977" s="74" customFormat="1"/>
    <row r="978" s="74" customFormat="1"/>
    <row r="979" s="74" customFormat="1"/>
    <row r="980" s="74" customFormat="1"/>
    <row r="981" s="74" customFormat="1"/>
    <row r="982" s="74" customFormat="1"/>
    <row r="983" s="74" customFormat="1"/>
    <row r="984" s="74" customFormat="1"/>
    <row r="985" s="74" customFormat="1"/>
    <row r="986" s="74" customFormat="1"/>
    <row r="987" s="74" customFormat="1"/>
    <row r="988" s="74" customFormat="1"/>
    <row r="989" s="74" customFormat="1"/>
    <row r="990" s="74" customFormat="1"/>
    <row r="991" s="74" customFormat="1"/>
    <row r="992" s="74" customFormat="1"/>
    <row r="993" s="74" customFormat="1"/>
    <row r="994" s="74" customFormat="1"/>
    <row r="995" s="74" customFormat="1"/>
    <row r="996" s="74" customFormat="1"/>
    <row r="997" s="74" customFormat="1"/>
    <row r="998" s="74" customFormat="1"/>
    <row r="999" s="74" customFormat="1"/>
    <row r="1000" s="74" customFormat="1"/>
    <row r="1001" s="74" customFormat="1"/>
    <row r="1002" s="74" customFormat="1"/>
    <row r="1003" s="74" customFormat="1"/>
    <row r="1004" s="74" customFormat="1"/>
    <row r="1005" s="74" customFormat="1"/>
    <row r="1006" s="74" customFormat="1"/>
    <row r="1007" s="74" customFormat="1"/>
    <row r="1008" s="74" customFormat="1"/>
    <row r="1009" s="74" customFormat="1"/>
    <row r="1010" s="74" customFormat="1"/>
    <row r="1011" s="74" customFormat="1"/>
    <row r="1012" s="74" customFormat="1"/>
    <row r="1013" s="74" customFormat="1"/>
    <row r="1014" s="74" customFormat="1"/>
    <row r="1015" s="74" customFormat="1"/>
    <row r="1016" s="74" customFormat="1"/>
    <row r="1017" s="74" customFormat="1"/>
    <row r="1018" s="74" customFormat="1"/>
    <row r="1019" s="74" customFormat="1"/>
    <row r="1020" s="74" customFormat="1"/>
    <row r="1021" s="74" customFormat="1"/>
    <row r="1022" s="74" customFormat="1"/>
    <row r="1023" s="74" customFormat="1"/>
    <row r="1024" s="74" customFormat="1"/>
    <row r="1025" s="74" customFormat="1"/>
    <row r="1026" s="74" customFormat="1"/>
    <row r="1027" s="74" customFormat="1"/>
    <row r="1028" s="74" customFormat="1"/>
    <row r="1029" s="74" customFormat="1"/>
    <row r="1030" s="74" customFormat="1"/>
    <row r="1031" s="74" customFormat="1"/>
    <row r="1032" s="74" customFormat="1"/>
    <row r="1033" s="74" customFormat="1"/>
    <row r="1034" s="74" customFormat="1"/>
    <row r="1035" s="74" customFormat="1"/>
    <row r="1036" s="74" customFormat="1"/>
    <row r="1037" s="74" customFormat="1"/>
    <row r="1038" s="74" customFormat="1"/>
    <row r="1039" s="74" customFormat="1"/>
    <row r="1040" s="74" customFormat="1"/>
    <row r="1041" s="74" customFormat="1"/>
    <row r="1042" s="74" customFormat="1"/>
    <row r="1043" s="74" customFormat="1"/>
    <row r="1044" s="74" customFormat="1"/>
    <row r="1045" s="74" customFormat="1"/>
    <row r="1046" s="74" customFormat="1"/>
    <row r="1047" s="74" customFormat="1"/>
    <row r="1048" s="74" customFormat="1"/>
    <row r="1049" s="74" customFormat="1"/>
    <row r="1050" s="74" customFormat="1"/>
    <row r="1051" s="74" customFormat="1"/>
    <row r="1052" s="74" customFormat="1"/>
    <row r="1053" s="74" customFormat="1"/>
    <row r="1054" s="74" customFormat="1"/>
    <row r="1055" s="74" customFormat="1"/>
    <row r="1056" s="74" customFormat="1"/>
    <row r="1057" s="74" customFormat="1"/>
    <row r="1058" s="74" customFormat="1"/>
    <row r="1059" s="74" customFormat="1"/>
    <row r="1060" s="74" customFormat="1"/>
    <row r="1061" s="74" customFormat="1"/>
    <row r="1062" s="74" customFormat="1"/>
    <row r="1063" s="74" customFormat="1"/>
    <row r="1064" s="74" customFormat="1"/>
    <row r="1065" s="74" customFormat="1"/>
    <row r="1066" s="74" customFormat="1"/>
    <row r="1067" s="74" customFormat="1"/>
    <row r="1068" s="74" customFormat="1"/>
    <row r="1069" s="74" customFormat="1"/>
    <row r="1070" s="74" customFormat="1"/>
    <row r="1071" s="74" customFormat="1"/>
    <row r="1072" s="74" customFormat="1"/>
    <row r="1073" s="74" customFormat="1"/>
    <row r="1074" s="74" customFormat="1"/>
    <row r="1075" s="74" customFormat="1"/>
    <row r="1076" s="74" customFormat="1"/>
    <row r="1077" s="74" customFormat="1"/>
    <row r="1078" s="74" customFormat="1"/>
    <row r="1079" s="74" customFormat="1"/>
    <row r="1080" s="74" customFormat="1"/>
    <row r="1081" s="74" customFormat="1"/>
    <row r="1082" s="74" customFormat="1"/>
    <row r="1083" s="74" customFormat="1"/>
    <row r="1084" s="74" customFormat="1"/>
    <row r="1085" s="74" customFormat="1"/>
    <row r="1086" s="74" customFormat="1"/>
    <row r="1087" s="74" customFormat="1"/>
    <row r="1088" s="74" customFormat="1"/>
    <row r="1089" s="74" customFormat="1"/>
    <row r="1090" s="74" customFormat="1"/>
    <row r="1091" s="74" customFormat="1"/>
    <row r="1092" s="74" customFormat="1"/>
    <row r="1093" s="74" customFormat="1"/>
    <row r="1094" s="74" customFormat="1"/>
    <row r="1095" s="74" customFormat="1"/>
    <row r="1096" s="74" customFormat="1"/>
    <row r="1097" s="74" customFormat="1"/>
    <row r="1098" s="74" customFormat="1"/>
    <row r="1099" s="74" customFormat="1"/>
    <row r="1100" s="74" customFormat="1"/>
    <row r="1101" s="74" customFormat="1"/>
    <row r="1102" s="74" customFormat="1"/>
    <row r="1103" s="74" customFormat="1"/>
    <row r="1104" s="74" customFormat="1"/>
    <row r="1105" s="74" customFormat="1"/>
    <row r="1106" s="74" customFormat="1"/>
    <row r="1107" s="74" customFormat="1"/>
    <row r="1108" s="74" customFormat="1"/>
    <row r="1109" s="74" customFormat="1"/>
    <row r="1110" s="74" customFormat="1"/>
    <row r="1111" s="74" customFormat="1"/>
    <row r="1112" s="74" customFormat="1"/>
    <row r="1113" s="74" customFormat="1"/>
    <row r="1114" s="74" customFormat="1"/>
    <row r="1115" s="74" customFormat="1"/>
    <row r="1116" s="74" customFormat="1"/>
    <row r="1117" s="74" customFormat="1"/>
    <row r="1118" s="74" customFormat="1"/>
    <row r="1119" s="74" customFormat="1"/>
    <row r="1120" s="74" customFormat="1"/>
    <row r="1121" s="74" customFormat="1"/>
    <row r="1122" s="74" customFormat="1"/>
    <row r="1123" s="74" customFormat="1"/>
    <row r="1124" s="74" customFormat="1"/>
    <row r="1125" s="74" customFormat="1"/>
    <row r="1126" s="74" customFormat="1"/>
    <row r="1127" s="74" customFormat="1"/>
    <row r="1128" s="74" customFormat="1"/>
    <row r="1129" s="74" customFormat="1"/>
    <row r="1130" s="74" customFormat="1"/>
    <row r="1131" s="74" customFormat="1"/>
    <row r="1132" s="74" customFormat="1"/>
    <row r="1133" s="74" customFormat="1"/>
    <row r="1134" s="74" customFormat="1"/>
    <row r="1135" s="74" customFormat="1"/>
    <row r="1136" s="74" customFormat="1"/>
    <row r="1137" s="74" customFormat="1"/>
    <row r="1138" s="74" customFormat="1"/>
    <row r="1139" s="74" customFormat="1"/>
    <row r="1140" s="74" customFormat="1"/>
    <row r="1141" s="74" customFormat="1"/>
    <row r="1142" s="74" customFormat="1"/>
    <row r="1143" s="74" customFormat="1"/>
    <row r="1144" s="74" customFormat="1"/>
    <row r="1145" s="74" customFormat="1"/>
    <row r="1146" s="74" customFormat="1"/>
    <row r="1147" s="74" customFormat="1"/>
    <row r="1148" s="74" customFormat="1"/>
    <row r="1149" s="74" customFormat="1"/>
    <row r="1150" s="74" customFormat="1"/>
    <row r="1151" s="74" customFormat="1"/>
    <row r="1152" s="74" customFormat="1"/>
    <row r="1153" s="74" customFormat="1"/>
    <row r="1154" s="74" customFormat="1"/>
    <row r="1155" s="74" customFormat="1"/>
    <row r="1156" s="74" customFormat="1"/>
    <row r="1157" s="74" customFormat="1"/>
    <row r="1158" s="74" customFormat="1"/>
    <row r="1159" s="74" customFormat="1"/>
    <row r="1160" s="74" customFormat="1"/>
    <row r="1161" s="74" customFormat="1"/>
    <row r="1162" s="74" customFormat="1"/>
    <row r="1163" s="74" customFormat="1"/>
    <row r="1164" s="74" customFormat="1"/>
    <row r="1165" s="74" customFormat="1"/>
    <row r="1166" s="74" customFormat="1"/>
    <row r="1167" s="74" customFormat="1"/>
    <row r="1168" s="74" customFormat="1"/>
    <row r="1169" s="74" customFormat="1"/>
    <row r="1170" s="74" customFormat="1"/>
    <row r="1171" s="74" customFormat="1"/>
    <row r="1172" s="74" customFormat="1"/>
    <row r="1173" s="74" customFormat="1"/>
    <row r="1174" s="74" customFormat="1"/>
    <row r="1175" s="74" customFormat="1"/>
    <row r="1176" s="74" customFormat="1"/>
    <row r="1177" s="74" customFormat="1"/>
    <row r="1178" s="74" customFormat="1"/>
    <row r="1179" s="74" customFormat="1"/>
    <row r="1180" s="74" customFormat="1"/>
    <row r="1181" s="74" customFormat="1"/>
    <row r="1182" s="74" customFormat="1"/>
    <row r="1183" s="74" customFormat="1"/>
    <row r="1184" s="74" customFormat="1"/>
    <row r="1185" s="74" customFormat="1"/>
    <row r="1186" s="74" customFormat="1"/>
    <row r="1187" s="74" customFormat="1"/>
    <row r="1188" s="74" customFormat="1"/>
    <row r="1189" s="74" customFormat="1"/>
    <row r="1190" s="74" customFormat="1"/>
    <row r="1191" s="74" customFormat="1"/>
    <row r="1192" s="74" customFormat="1"/>
    <row r="1193" s="74" customFormat="1"/>
    <row r="1194" s="74" customFormat="1"/>
    <row r="1195" s="74" customFormat="1"/>
    <row r="1196" s="74" customFormat="1"/>
    <row r="1197" s="74" customFormat="1"/>
    <row r="1198" s="74" customFormat="1"/>
    <row r="1199" s="74" customFormat="1"/>
    <row r="1200" s="74" customFormat="1"/>
    <row r="1201" s="74" customFormat="1"/>
    <row r="1202" s="74" customFormat="1"/>
    <row r="1203" s="74" customFormat="1"/>
    <row r="1204" s="74" customFormat="1"/>
    <row r="1205" s="74" customFormat="1"/>
    <row r="1206" s="74" customFormat="1"/>
    <row r="1207" s="74" customFormat="1"/>
    <row r="1208" s="74" customFormat="1"/>
    <row r="1209" s="74" customFormat="1"/>
    <row r="1210" s="74" customFormat="1"/>
    <row r="1211" s="74" customFormat="1"/>
    <row r="1212" s="74" customFormat="1"/>
    <row r="1213" s="74" customFormat="1"/>
    <row r="1214" s="74" customFormat="1"/>
    <row r="1215" s="74" customFormat="1"/>
    <row r="1216" s="74" customFormat="1"/>
    <row r="1217" s="74" customFormat="1"/>
    <row r="1218" s="74" customFormat="1"/>
    <row r="1219" s="74" customFormat="1"/>
    <row r="1220" s="74" customFormat="1"/>
    <row r="1221" s="74" customFormat="1"/>
    <row r="1222" s="74" customFormat="1"/>
    <row r="1223" s="74" customFormat="1"/>
    <row r="1224" s="74" customFormat="1"/>
    <row r="1225" s="74" customFormat="1"/>
    <row r="1226" s="74" customFormat="1"/>
    <row r="1227" s="74" customFormat="1"/>
    <row r="1228" s="74" customFormat="1"/>
    <row r="1229" s="74" customFormat="1"/>
    <row r="1230" s="74" customFormat="1"/>
    <row r="1231" s="74" customFormat="1"/>
    <row r="1232" s="74" customFormat="1"/>
    <row r="1233" s="74" customFormat="1"/>
    <row r="1234" s="74" customFormat="1"/>
    <row r="1235" s="74" customFormat="1"/>
    <row r="1236" s="74" customFormat="1"/>
    <row r="1237" s="74" customFormat="1"/>
    <row r="1238" s="74" customFormat="1"/>
    <row r="1239" s="74" customFormat="1"/>
    <row r="1240" s="74" customFormat="1"/>
    <row r="1241" s="74" customFormat="1"/>
    <row r="1242" s="74" customFormat="1"/>
    <row r="1243" s="74" customFormat="1"/>
    <row r="1244" s="74" customFormat="1"/>
    <row r="1245" s="74" customFormat="1"/>
    <row r="1246" s="74" customFormat="1"/>
    <row r="1247" s="74" customFormat="1"/>
    <row r="1248" s="74" customFormat="1"/>
    <row r="1249" s="74" customFormat="1"/>
    <row r="1250" s="74" customFormat="1"/>
    <row r="1251" s="74" customFormat="1"/>
    <row r="1252" s="74" customFormat="1"/>
    <row r="1253" s="74" customFormat="1"/>
    <row r="1254" s="74" customFormat="1"/>
    <row r="1255" s="74" customFormat="1"/>
    <row r="1256" s="74" customFormat="1"/>
    <row r="1257" s="74" customFormat="1"/>
    <row r="1258" s="74" customFormat="1"/>
    <row r="1259" s="74" customFormat="1"/>
    <row r="1260" s="74" customFormat="1"/>
    <row r="1261" s="74" customFormat="1"/>
    <row r="1262" s="74" customFormat="1"/>
    <row r="1263" s="74" customFormat="1"/>
    <row r="1264" s="74" customFormat="1"/>
    <row r="1265" s="74" customFormat="1"/>
    <row r="1266" s="74" customFormat="1"/>
    <row r="1267" s="74" customFormat="1"/>
    <row r="1268" s="74" customFormat="1"/>
    <row r="1269" s="74" customFormat="1"/>
    <row r="1270" s="74" customFormat="1"/>
    <row r="1271" s="74" customFormat="1"/>
    <row r="1272" s="74" customFormat="1"/>
    <row r="1273" s="74" customFormat="1"/>
    <row r="1274" s="74" customFormat="1"/>
    <row r="1275" s="74" customFormat="1"/>
    <row r="1276" s="74" customFormat="1"/>
    <row r="1277" s="74" customFormat="1"/>
    <row r="1278" s="74" customFormat="1"/>
    <row r="1279" s="74" customFormat="1"/>
    <row r="1280" s="74" customFormat="1"/>
    <row r="1281" s="74" customFormat="1"/>
    <row r="1282" s="74" customFormat="1"/>
    <row r="1283" s="74" customFormat="1"/>
    <row r="1284" s="74" customFormat="1"/>
    <row r="1285" s="74" customFormat="1"/>
    <row r="1286" s="74" customFormat="1"/>
    <row r="1287" s="74" customFormat="1"/>
    <row r="1288" s="74" customFormat="1"/>
    <row r="1289" s="74" customFormat="1"/>
    <row r="1290" s="74" customFormat="1"/>
    <row r="1291" s="74" customFormat="1"/>
    <row r="1292" s="74" customFormat="1"/>
    <row r="1293" s="74" customFormat="1"/>
    <row r="1294" s="74" customFormat="1"/>
    <row r="1295" s="74" customFormat="1"/>
    <row r="1296" s="74" customFormat="1"/>
    <row r="1297" s="74" customFormat="1"/>
    <row r="1298" s="74" customFormat="1"/>
    <row r="1299" s="74" customFormat="1"/>
    <row r="1300" s="74" customFormat="1"/>
    <row r="1301" s="74" customFormat="1"/>
    <row r="1302" s="74" customFormat="1"/>
    <row r="1303" s="74" customFormat="1"/>
    <row r="1304" s="74" customFormat="1"/>
    <row r="1305" s="74" customFormat="1"/>
    <row r="1306" s="74" customFormat="1"/>
    <row r="1307" s="74" customFormat="1"/>
    <row r="1308" s="74" customFormat="1"/>
    <row r="1309" s="74" customFormat="1"/>
    <row r="1310" s="74" customFormat="1"/>
    <row r="1311" s="74" customFormat="1"/>
    <row r="1312" s="74" customFormat="1"/>
    <row r="1313" s="74" customFormat="1"/>
    <row r="1314" s="74" customFormat="1"/>
    <row r="1315" s="74" customFormat="1"/>
    <row r="1316" s="74" customFormat="1"/>
    <row r="1317" s="74" customFormat="1"/>
    <row r="1318" s="74" customFormat="1"/>
    <row r="1319" s="74" customFormat="1"/>
    <row r="1320" s="74" customFormat="1"/>
    <row r="1321" s="74" customFormat="1"/>
    <row r="1322" s="74" customFormat="1"/>
    <row r="1323" s="74" customFormat="1"/>
    <row r="1324" s="74" customFormat="1"/>
    <row r="1325" s="74" customFormat="1"/>
    <row r="1326" s="74" customFormat="1"/>
    <row r="1327" s="74" customFormat="1"/>
    <row r="1328" s="74" customFormat="1"/>
    <row r="1329" s="74" customFormat="1"/>
    <row r="1330" s="74" customFormat="1"/>
    <row r="1331" s="74" customFormat="1"/>
    <row r="1332" s="74" customFormat="1"/>
    <row r="1333" s="74" customFormat="1"/>
    <row r="1334" s="74" customFormat="1"/>
    <row r="1335" s="74" customFormat="1"/>
    <row r="1336" s="74" customFormat="1"/>
    <row r="1337" s="74" customFormat="1"/>
    <row r="1338" s="74" customFormat="1"/>
    <row r="1339" s="74" customFormat="1"/>
    <row r="1340" s="74" customFormat="1"/>
    <row r="1341" s="74" customFormat="1"/>
    <row r="1342" s="74" customFormat="1"/>
    <row r="1343" s="74" customFormat="1"/>
    <row r="1344" s="74" customFormat="1"/>
    <row r="1345" s="74" customFormat="1"/>
    <row r="1346" s="74" customFormat="1"/>
    <row r="1347" s="74" customFormat="1"/>
    <row r="1348" s="74" customFormat="1"/>
    <row r="1349" s="74" customFormat="1"/>
    <row r="1350" s="74" customFormat="1"/>
    <row r="1351" s="74" customFormat="1"/>
    <row r="1352" s="74" customFormat="1"/>
    <row r="1353" s="74" customFormat="1"/>
    <row r="1354" s="74" customFormat="1"/>
    <row r="1355" s="74" customFormat="1"/>
    <row r="1356" s="74" customFormat="1"/>
    <row r="1357" s="74" customFormat="1"/>
    <row r="1358" s="74" customFormat="1"/>
    <row r="1359" s="74" customFormat="1"/>
    <row r="1360" s="74" customFormat="1"/>
    <row r="1361" s="74" customFormat="1"/>
    <row r="1362" s="74" customFormat="1"/>
    <row r="1363" s="74" customFormat="1"/>
    <row r="1364" s="74" customFormat="1"/>
    <row r="1365" s="74" customFormat="1"/>
    <row r="1366" s="74" customFormat="1"/>
    <row r="1367" s="74" customFormat="1"/>
    <row r="1368" s="74" customFormat="1"/>
    <row r="1369" s="74" customFormat="1"/>
    <row r="1370" s="74" customFormat="1"/>
    <row r="1371" s="74" customFormat="1"/>
    <row r="1372" s="74" customFormat="1"/>
    <row r="1373" s="74" customFormat="1"/>
    <row r="1374" s="74" customFormat="1"/>
    <row r="1375" s="74" customFormat="1"/>
    <row r="1376" s="74" customFormat="1"/>
    <row r="1377" s="74" customFormat="1"/>
    <row r="1378" s="74" customFormat="1"/>
    <row r="1379" s="74" customFormat="1"/>
    <row r="1380" s="74" customFormat="1"/>
    <row r="1381" s="74" customFormat="1"/>
    <row r="1382" s="74" customFormat="1"/>
    <row r="1383" s="74" customFormat="1"/>
    <row r="1384" s="74" customFormat="1"/>
    <row r="1385" s="74" customFormat="1"/>
    <row r="1386" s="74" customFormat="1"/>
    <row r="1387" s="74" customFormat="1"/>
    <row r="1388" s="74" customFormat="1"/>
    <row r="1389" s="74" customFormat="1"/>
    <row r="1390" s="74" customFormat="1"/>
    <row r="1391" s="74" customFormat="1"/>
    <row r="1392" s="74" customFormat="1"/>
    <row r="1393" s="74" customFormat="1"/>
    <row r="1394" s="74" customFormat="1"/>
    <row r="1395" s="74" customFormat="1"/>
    <row r="1396" s="74" customFormat="1"/>
    <row r="1397" s="74" customFormat="1"/>
    <row r="1398" s="74" customFormat="1"/>
    <row r="1399" s="74" customFormat="1"/>
    <row r="1400" s="74" customFormat="1"/>
    <row r="1401" s="74" customFormat="1"/>
    <row r="1402" s="74" customFormat="1"/>
    <row r="1403" s="74" customFormat="1"/>
    <row r="1404" s="74" customFormat="1"/>
    <row r="1405" s="74" customFormat="1"/>
    <row r="1406" s="74" customFormat="1"/>
    <row r="1407" s="74" customFormat="1"/>
    <row r="1408" s="74" customFormat="1"/>
    <row r="1409" s="74" customFormat="1"/>
    <row r="1410" s="74" customFormat="1"/>
    <row r="1411" s="74" customFormat="1"/>
    <row r="1412" s="74" customFormat="1"/>
    <row r="1413" s="74" customFormat="1"/>
    <row r="1414" s="74" customFormat="1"/>
    <row r="1415" s="74" customFormat="1"/>
    <row r="1416" s="74" customFormat="1"/>
    <row r="1417" s="74" customFormat="1"/>
    <row r="1418" s="74" customFormat="1"/>
    <row r="1419" s="74" customFormat="1"/>
    <row r="1420" s="74" customFormat="1"/>
    <row r="1421" s="74" customFormat="1"/>
    <row r="1422" s="74" customFormat="1"/>
    <row r="1423" s="74" customFormat="1"/>
    <row r="1424" s="74" customFormat="1"/>
    <row r="1425" s="74" customFormat="1"/>
    <row r="1426" s="74" customFormat="1"/>
    <row r="1427" s="74" customFormat="1"/>
    <row r="1428" s="74" customFormat="1"/>
    <row r="1429" s="74" customFormat="1"/>
    <row r="1430" s="74" customFormat="1"/>
    <row r="1431" s="74" customFormat="1"/>
    <row r="1432" s="74" customFormat="1"/>
    <row r="1433" s="74" customFormat="1"/>
    <row r="1434" s="74" customFormat="1"/>
    <row r="1435" s="74" customFormat="1"/>
    <row r="1436" s="74" customFormat="1"/>
    <row r="1437" s="74" customFormat="1"/>
    <row r="1438" s="74" customFormat="1"/>
    <row r="1439" s="74" customFormat="1"/>
    <row r="1440" s="74" customFormat="1"/>
    <row r="1441" s="74" customFormat="1"/>
    <row r="1442" s="74" customFormat="1"/>
    <row r="1443" s="74" customFormat="1"/>
    <row r="1444" s="74" customFormat="1"/>
    <row r="1445" s="74" customFormat="1"/>
    <row r="1446" s="74" customFormat="1"/>
    <row r="1447" s="74" customFormat="1"/>
    <row r="1448" s="74" customFormat="1"/>
    <row r="1449" s="74" customFormat="1"/>
    <row r="1450" s="74" customFormat="1"/>
    <row r="1451" s="74" customFormat="1"/>
    <row r="1452" s="74" customFormat="1"/>
    <row r="1453" s="74" customFormat="1"/>
    <row r="1454" s="74" customFormat="1"/>
    <row r="1455" s="74" customFormat="1"/>
    <row r="1456" s="74" customFormat="1"/>
    <row r="1457" s="74" customFormat="1"/>
    <row r="1458" s="74" customFormat="1"/>
    <row r="1459" s="74" customFormat="1"/>
    <row r="1460" s="74" customFormat="1"/>
    <row r="1461" s="74" customFormat="1"/>
    <row r="1462" s="74" customFormat="1"/>
    <row r="1463" s="74" customFormat="1"/>
    <row r="1464" s="74" customFormat="1"/>
    <row r="1465" s="74" customFormat="1"/>
    <row r="1466" s="74" customFormat="1"/>
    <row r="1467" s="74" customFormat="1"/>
    <row r="1468" s="74" customFormat="1"/>
    <row r="1469" s="74" customFormat="1"/>
    <row r="1470" s="74" customFormat="1"/>
    <row r="1471" s="74" customFormat="1"/>
    <row r="1472" s="74" customFormat="1"/>
    <row r="1473" s="74" customFormat="1"/>
    <row r="1474" s="74" customFormat="1"/>
    <row r="1475" s="74" customFormat="1"/>
    <row r="1476" s="74" customFormat="1"/>
    <row r="1477" s="74" customFormat="1"/>
    <row r="1478" s="74" customFormat="1"/>
    <row r="1479" s="74" customFormat="1"/>
    <row r="1480" s="74" customFormat="1"/>
    <row r="1481" s="74" customFormat="1"/>
    <row r="1482" s="74" customFormat="1"/>
    <row r="1483" s="74" customFormat="1"/>
    <row r="1484" s="74" customFormat="1"/>
    <row r="1485" s="74" customFormat="1"/>
    <row r="1486" s="74" customFormat="1"/>
    <row r="1487" s="74" customFormat="1"/>
    <row r="1488" s="74" customFormat="1"/>
    <row r="1489" s="74" customFormat="1"/>
    <row r="1490" s="74" customFormat="1"/>
    <row r="1491" s="74" customFormat="1"/>
    <row r="1492" s="74" customFormat="1"/>
    <row r="1493" s="74" customFormat="1"/>
    <row r="1494" s="74" customFormat="1"/>
    <row r="1495" s="74" customFormat="1"/>
    <row r="1496" s="74" customFormat="1"/>
    <row r="1497" s="74" customFormat="1"/>
    <row r="1498" s="74" customFormat="1"/>
    <row r="1499" s="74" customFormat="1"/>
    <row r="1500" s="74" customFormat="1"/>
    <row r="1501" s="74" customFormat="1"/>
    <row r="1502" s="74" customFormat="1"/>
    <row r="1503" s="74" customFormat="1"/>
    <row r="1504" s="74" customFormat="1"/>
    <row r="1505" s="74" customFormat="1"/>
    <row r="1506" s="74" customFormat="1"/>
    <row r="1507" s="74" customFormat="1"/>
    <row r="1508" s="74" customFormat="1"/>
    <row r="1509" s="74" customFormat="1"/>
    <row r="1510" s="74" customFormat="1"/>
    <row r="1511" s="74" customFormat="1"/>
    <row r="1512" s="74" customFormat="1"/>
    <row r="1513" s="74" customFormat="1"/>
    <row r="1514" s="74" customFormat="1"/>
    <row r="1515" s="74" customFormat="1"/>
    <row r="1516" s="74" customFormat="1"/>
    <row r="1517" s="74" customFormat="1"/>
    <row r="1518" s="74" customFormat="1"/>
    <row r="1519" s="74" customFormat="1"/>
    <row r="1520" s="74" customFormat="1"/>
    <row r="1521" s="74" customFormat="1"/>
    <row r="1522" s="74" customFormat="1"/>
    <row r="1523" s="74" customFormat="1"/>
    <row r="1524" s="74" customFormat="1"/>
    <row r="1525" s="74" customFormat="1"/>
    <row r="1526" s="74" customFormat="1"/>
    <row r="1527" s="74" customFormat="1"/>
    <row r="1528" s="74" customFormat="1"/>
    <row r="1529" s="74" customFormat="1"/>
    <row r="1530" s="74" customFormat="1"/>
    <row r="1531" s="74" customFormat="1"/>
    <row r="1532" s="74" customFormat="1"/>
    <row r="1533" s="74" customFormat="1"/>
    <row r="1534" s="74" customFormat="1"/>
    <row r="1535" s="74" customFormat="1"/>
    <row r="1536" s="74" customFormat="1"/>
    <row r="1537" s="74" customFormat="1"/>
    <row r="1538" s="74" customFormat="1"/>
    <row r="1539" s="74" customFormat="1"/>
    <row r="1540" s="74" customFormat="1"/>
    <row r="1541" s="74" customFormat="1"/>
    <row r="1542" s="74" customFormat="1"/>
    <row r="1543" s="74" customFormat="1"/>
    <row r="1544" s="74" customFormat="1"/>
    <row r="1545" s="74" customFormat="1"/>
    <row r="1546" s="74" customFormat="1"/>
    <row r="1547" s="74" customFormat="1"/>
    <row r="1548" s="74" customFormat="1"/>
    <row r="1549" s="74" customFormat="1"/>
    <row r="1550" s="74" customFormat="1"/>
    <row r="1551" s="74" customFormat="1"/>
    <row r="1552" s="74" customFormat="1"/>
    <row r="1553" s="74" customFormat="1"/>
    <row r="1554" s="74" customFormat="1"/>
    <row r="1555" s="74" customFormat="1"/>
    <row r="1556" s="74" customFormat="1"/>
    <row r="1557" s="74" customFormat="1"/>
    <row r="1558" s="74" customFormat="1"/>
    <row r="1559" s="74" customFormat="1"/>
    <row r="1560" s="74" customFormat="1"/>
    <row r="1561" s="74" customFormat="1"/>
    <row r="1562" s="74" customFormat="1"/>
    <row r="1563" s="74" customFormat="1"/>
    <row r="1564" s="74" customFormat="1"/>
    <row r="1565" s="74" customFormat="1"/>
    <row r="1566" s="74" customFormat="1"/>
    <row r="1567" s="74" customFormat="1"/>
    <row r="1568" s="74" customFormat="1"/>
    <row r="1569" s="74" customFormat="1"/>
    <row r="1570" s="74" customFormat="1"/>
    <row r="1571" s="74" customFormat="1"/>
    <row r="1572" s="74" customFormat="1"/>
    <row r="1573" s="74" customFormat="1"/>
    <row r="1574" s="74" customFormat="1"/>
    <row r="1575" s="74" customFormat="1"/>
    <row r="1576" s="74" customFormat="1"/>
    <row r="1577" s="74" customFormat="1"/>
    <row r="1578" s="74" customFormat="1"/>
    <row r="1579" s="74" customFormat="1"/>
    <row r="1580" s="74" customFormat="1"/>
    <row r="1581" s="74" customFormat="1"/>
    <row r="1582" s="74" customFormat="1"/>
    <row r="1583" s="74" customFormat="1"/>
    <row r="1584" s="74" customFormat="1"/>
    <row r="1585" s="74" customFormat="1"/>
    <row r="1586" s="74" customFormat="1"/>
    <row r="1587" s="74" customFormat="1"/>
    <row r="1588" s="74" customFormat="1"/>
    <row r="1589" s="74" customFormat="1"/>
    <row r="1590" s="74" customFormat="1"/>
    <row r="1591" s="74" customFormat="1"/>
    <row r="1592" s="74" customFormat="1"/>
    <row r="1593" s="74" customFormat="1"/>
    <row r="1594" s="74" customFormat="1"/>
    <row r="1595" s="74" customFormat="1"/>
    <row r="1596" s="74" customFormat="1"/>
    <row r="1597" s="74" customFormat="1"/>
    <row r="1598" s="74" customFormat="1"/>
    <row r="1599" s="74" customFormat="1"/>
    <row r="1600" s="74" customFormat="1"/>
    <row r="1601" s="74" customFormat="1"/>
    <row r="1602" s="74" customFormat="1"/>
    <row r="1603" s="74" customFormat="1"/>
    <row r="1604" s="74" customFormat="1"/>
    <row r="1605" s="74" customFormat="1"/>
    <row r="1606" s="74" customFormat="1"/>
    <row r="1607" s="74" customFormat="1"/>
    <row r="1608" s="74" customFormat="1"/>
    <row r="1609" s="74" customFormat="1"/>
    <row r="1610" s="74" customFormat="1"/>
    <row r="1611" s="74" customFormat="1"/>
    <row r="1612" s="74" customFormat="1"/>
    <row r="1613" s="74" customFormat="1"/>
    <row r="1614" s="74" customFormat="1"/>
    <row r="1615" s="74" customFormat="1"/>
    <row r="1616" s="74" customFormat="1"/>
    <row r="1617" s="74" customFormat="1"/>
    <row r="1618" s="74" customFormat="1"/>
    <row r="1619" s="74" customFormat="1"/>
    <row r="1620" s="74" customFormat="1"/>
    <row r="1621" s="74" customFormat="1"/>
    <row r="1622" s="74" customFormat="1"/>
    <row r="1623" s="74" customFormat="1"/>
    <row r="1624" s="74" customFormat="1"/>
    <row r="1625" s="74" customFormat="1"/>
    <row r="1626" s="74" customFormat="1"/>
    <row r="1627" s="74" customFormat="1"/>
    <row r="1628" s="74" customFormat="1"/>
    <row r="1629" s="74" customFormat="1"/>
    <row r="1630" s="74" customFormat="1"/>
    <row r="1631" s="74" customFormat="1"/>
    <row r="1632" s="74" customFormat="1"/>
    <row r="1633" s="74" customFormat="1"/>
    <row r="1634" s="74" customFormat="1"/>
    <row r="1635" s="74" customFormat="1"/>
    <row r="1636" s="74" customFormat="1"/>
    <row r="1637" s="74" customFormat="1"/>
    <row r="1638" s="74" customFormat="1"/>
    <row r="1639" s="74" customFormat="1"/>
    <row r="1640" s="74" customFormat="1"/>
    <row r="1641" s="74" customFormat="1"/>
    <row r="1642" s="74" customFormat="1"/>
    <row r="1643" s="74" customFormat="1"/>
    <row r="1644" s="74" customFormat="1"/>
    <row r="1645" s="74" customFormat="1"/>
    <row r="1646" s="74" customFormat="1"/>
    <row r="1647" s="74" customFormat="1"/>
    <row r="1648" s="74" customFormat="1"/>
    <row r="1649" s="74" customFormat="1"/>
    <row r="1650" s="74" customFormat="1"/>
    <row r="1651" s="74" customFormat="1"/>
    <row r="1652" s="74" customFormat="1"/>
    <row r="1653" s="74" customFormat="1"/>
    <row r="1654" s="74" customFormat="1"/>
    <row r="1655" s="74" customFormat="1"/>
    <row r="1656" s="74" customFormat="1"/>
    <row r="1657" s="74" customFormat="1"/>
    <row r="1658" s="74" customFormat="1"/>
    <row r="1659" s="74" customFormat="1"/>
    <row r="1660" s="74" customFormat="1"/>
    <row r="1661" s="74" customFormat="1"/>
    <row r="1662" s="74" customFormat="1"/>
    <row r="1663" s="74" customFormat="1"/>
    <row r="1664" s="74" customFormat="1"/>
    <row r="1665" s="74" customFormat="1"/>
    <row r="1666" s="74" customFormat="1"/>
    <row r="1667" s="74" customFormat="1"/>
    <row r="1668" s="74" customFormat="1"/>
    <row r="1669" s="74" customFormat="1"/>
    <row r="1670" s="74" customFormat="1"/>
    <row r="1671" s="74" customFormat="1"/>
    <row r="1672" s="74" customFormat="1"/>
    <row r="1673" s="74" customFormat="1"/>
    <row r="1674" s="74" customFormat="1"/>
    <row r="1675" s="74" customFormat="1"/>
    <row r="1676" s="74" customFormat="1"/>
    <row r="1677" s="74" customFormat="1"/>
    <row r="1678" s="74" customFormat="1"/>
    <row r="1679" s="74" customFormat="1"/>
    <row r="1680" s="74" customFormat="1"/>
    <row r="1681" s="74" customFormat="1"/>
    <row r="1682" s="74" customFormat="1"/>
    <row r="1683" s="74" customFormat="1"/>
    <row r="1684" s="74" customFormat="1"/>
    <row r="1685" s="74" customFormat="1"/>
    <row r="1686" s="74" customFormat="1"/>
    <row r="1687" s="74" customFormat="1"/>
    <row r="1688" s="74" customFormat="1"/>
    <row r="1689" s="74" customFormat="1"/>
    <row r="1690" s="74" customFormat="1"/>
    <row r="1691" s="74" customFormat="1"/>
    <row r="1692" s="74" customFormat="1"/>
    <row r="1693" s="74" customFormat="1"/>
    <row r="1694" s="74" customFormat="1"/>
    <row r="1695" s="74" customFormat="1"/>
    <row r="1696" s="74" customFormat="1"/>
    <row r="1697" s="74" customFormat="1"/>
    <row r="1698" s="74" customFormat="1"/>
    <row r="1699" s="74" customFormat="1"/>
    <row r="1700" s="74" customFormat="1"/>
    <row r="1701" s="74" customFormat="1"/>
    <row r="1702" s="74" customFormat="1"/>
    <row r="1703" s="74" customFormat="1"/>
    <row r="1704" s="74" customFormat="1"/>
    <row r="1705" s="74" customFormat="1"/>
    <row r="1706" s="74" customFormat="1"/>
    <row r="1707" s="74" customFormat="1"/>
    <row r="1708" s="74" customFormat="1"/>
    <row r="1709" s="74" customFormat="1"/>
    <row r="1710" s="74" customFormat="1"/>
    <row r="1711" s="74" customFormat="1"/>
    <row r="1712" s="74" customFormat="1"/>
    <row r="1713" s="74" customFormat="1"/>
    <row r="1714" s="74" customFormat="1"/>
    <row r="1715" s="74" customFormat="1"/>
    <row r="1716" s="74" customFormat="1"/>
    <row r="1717" s="74" customFormat="1"/>
    <row r="1718" s="74" customFormat="1"/>
    <row r="1719" s="74" customFormat="1"/>
    <row r="1720" s="74" customFormat="1"/>
    <row r="1721" s="74" customFormat="1"/>
    <row r="1722" s="74" customFormat="1"/>
    <row r="1723" s="74" customFormat="1"/>
    <row r="1724" s="74" customFormat="1"/>
    <row r="1725" s="74" customFormat="1"/>
    <row r="1726" s="74" customFormat="1"/>
    <row r="1727" s="74" customFormat="1"/>
    <row r="1728" s="74" customFormat="1"/>
    <row r="1729" s="74" customFormat="1"/>
    <row r="1730" s="74" customFormat="1"/>
    <row r="1731" s="74" customFormat="1"/>
    <row r="1732" s="74" customFormat="1"/>
    <row r="1733" s="74" customFormat="1"/>
    <row r="1734" s="74" customFormat="1"/>
    <row r="1735" s="74" customFormat="1"/>
    <row r="1736" s="74" customFormat="1"/>
    <row r="1737" s="74" customFormat="1"/>
    <row r="1738" s="74" customFormat="1"/>
    <row r="1739" s="74" customFormat="1"/>
    <row r="1740" s="74" customFormat="1"/>
    <row r="1741" s="74" customFormat="1"/>
    <row r="1742" s="74" customFormat="1"/>
    <row r="1743" s="74" customFormat="1"/>
    <row r="1744" s="74" customFormat="1"/>
    <row r="1745" s="74" customFormat="1"/>
    <row r="1746" s="74" customFormat="1"/>
    <row r="1747" s="74" customFormat="1"/>
    <row r="1748" s="74" customFormat="1"/>
    <row r="1749" s="74" customFormat="1"/>
    <row r="1750" s="74" customFormat="1"/>
    <row r="1751" s="74" customFormat="1"/>
    <row r="1752" s="74" customFormat="1"/>
    <row r="1753" s="74" customFormat="1"/>
    <row r="1754" s="74" customFormat="1"/>
    <row r="1755" s="74" customFormat="1"/>
    <row r="1756" s="74" customFormat="1"/>
    <row r="1757" s="74" customFormat="1"/>
    <row r="1758" s="74" customFormat="1"/>
    <row r="1759" s="74" customFormat="1"/>
    <row r="1760" s="74" customFormat="1"/>
    <row r="1761" s="74" customFormat="1"/>
    <row r="1762" s="74" customFormat="1"/>
    <row r="1763" s="74" customFormat="1"/>
    <row r="1764" s="74" customFormat="1"/>
    <row r="1765" s="74" customFormat="1"/>
    <row r="1766" s="74" customFormat="1"/>
    <row r="1767" s="74" customFormat="1"/>
    <row r="1768" s="74" customFormat="1"/>
    <row r="1769" s="74" customFormat="1"/>
    <row r="1770" s="74" customFormat="1"/>
    <row r="1771" s="74" customFormat="1"/>
    <row r="1772" s="74" customFormat="1"/>
    <row r="1773" s="74" customFormat="1"/>
    <row r="1774" s="74" customFormat="1"/>
    <row r="1775" s="74" customFormat="1"/>
    <row r="1776" s="74" customFormat="1"/>
    <row r="1777" s="74" customFormat="1"/>
    <row r="1778" s="74" customFormat="1"/>
    <row r="1779" s="74" customFormat="1"/>
    <row r="1780" s="74" customFormat="1"/>
    <row r="1781" s="74" customFormat="1"/>
    <row r="1782" s="74" customFormat="1"/>
    <row r="1783" s="74" customFormat="1"/>
    <row r="1784" s="74" customFormat="1"/>
    <row r="1785" s="74" customFormat="1"/>
    <row r="1786" s="74" customFormat="1"/>
    <row r="1787" s="74" customFormat="1"/>
    <row r="1788" s="74" customFormat="1"/>
    <row r="1789" s="74" customFormat="1"/>
    <row r="1790" s="74" customFormat="1"/>
    <row r="1791" s="74" customFormat="1"/>
    <row r="1792" s="74" customFormat="1"/>
    <row r="1793" s="74" customFormat="1"/>
    <row r="1794" s="74" customFormat="1"/>
    <row r="1795" s="74" customFormat="1"/>
    <row r="1796" s="74" customFormat="1"/>
    <row r="1797" s="74" customFormat="1"/>
    <row r="1798" s="74" customFormat="1"/>
    <row r="1799" s="74" customFormat="1"/>
    <row r="1800" s="74" customFormat="1"/>
    <row r="1801" s="74" customFormat="1"/>
    <row r="1802" s="74" customFormat="1"/>
    <row r="1803" s="74" customFormat="1"/>
    <row r="1804" s="74" customFormat="1"/>
    <row r="1805" s="74" customFormat="1"/>
    <row r="1806" s="74" customFormat="1"/>
    <row r="1807" s="74" customFormat="1"/>
    <row r="1808" s="74" customFormat="1"/>
    <row r="1809" s="74" customFormat="1"/>
    <row r="1810" s="74" customFormat="1"/>
    <row r="1811" s="74" customFormat="1"/>
    <row r="1812" s="74" customFormat="1"/>
    <row r="1813" s="74" customFormat="1"/>
    <row r="1814" s="74" customFormat="1"/>
    <row r="1815" s="74" customFormat="1"/>
    <row r="1816" s="74" customFormat="1"/>
    <row r="1817" s="74" customFormat="1"/>
    <row r="1818" s="74" customFormat="1"/>
    <row r="1819" s="74" customFormat="1"/>
    <row r="1820" s="74" customFormat="1"/>
    <row r="1821" s="74" customFormat="1"/>
    <row r="1822" s="74" customFormat="1"/>
    <row r="1823" s="74" customFormat="1"/>
    <row r="1824" s="74" customFormat="1"/>
    <row r="1825" s="74" customFormat="1"/>
    <row r="1826" s="74" customFormat="1"/>
    <row r="1827" s="74" customFormat="1"/>
    <row r="1828" s="74" customFormat="1"/>
    <row r="1829" s="74" customFormat="1"/>
    <row r="1830" s="74" customFormat="1"/>
    <row r="1831" s="74" customFormat="1"/>
    <row r="1832" s="74" customFormat="1"/>
    <row r="1833" s="74" customFormat="1"/>
    <row r="1834" s="74" customFormat="1"/>
    <row r="1835" s="74" customFormat="1"/>
    <row r="1836" s="74" customFormat="1"/>
    <row r="1837" s="74" customFormat="1"/>
    <row r="1838" s="74" customFormat="1"/>
    <row r="1839" s="74" customFormat="1"/>
    <row r="1840" s="74" customFormat="1"/>
    <row r="1841" s="74" customFormat="1"/>
    <row r="1842" s="74" customFormat="1"/>
    <row r="1843" s="74" customFormat="1"/>
    <row r="1844" s="74" customFormat="1"/>
    <row r="1845" s="74" customFormat="1"/>
    <row r="1846" s="74" customFormat="1"/>
    <row r="1847" s="74" customFormat="1"/>
    <row r="1848" s="74" customFormat="1"/>
    <row r="1849" s="74" customFormat="1"/>
    <row r="1850" s="74" customFormat="1"/>
    <row r="1851" s="74" customFormat="1"/>
    <row r="1852" s="74" customFormat="1"/>
    <row r="1853" s="74" customFormat="1"/>
    <row r="1854" s="74" customFormat="1"/>
    <row r="1855" s="74" customFormat="1"/>
    <row r="1856" s="74" customFormat="1"/>
    <row r="1857" s="74" customFormat="1"/>
    <row r="1858" s="74" customFormat="1"/>
    <row r="1859" s="74" customFormat="1"/>
    <row r="1860" s="74" customFormat="1"/>
    <row r="1861" s="74" customFormat="1"/>
    <row r="1862" s="74" customFormat="1"/>
    <row r="1863" s="74" customFormat="1"/>
    <row r="1864" s="74" customFormat="1"/>
    <row r="1865" s="74" customFormat="1"/>
    <row r="1866" s="74" customFormat="1"/>
    <row r="1867" s="74" customFormat="1"/>
    <row r="1868" s="74" customFormat="1"/>
    <row r="1869" s="74" customFormat="1"/>
    <row r="1870" s="74" customFormat="1"/>
    <row r="1871" s="74" customFormat="1"/>
    <row r="1872" s="74" customFormat="1"/>
    <row r="1873" s="74" customFormat="1"/>
    <row r="1874" s="74" customFormat="1"/>
    <row r="1875" s="74" customFormat="1"/>
    <row r="1876" s="74" customFormat="1"/>
    <row r="1877" s="74" customFormat="1"/>
    <row r="1878" s="74" customFormat="1"/>
    <row r="1879" s="74" customFormat="1"/>
    <row r="1880" s="74" customFormat="1"/>
    <row r="1881" s="74" customFormat="1"/>
    <row r="1882" s="74" customFormat="1"/>
    <row r="1883" s="74" customFormat="1"/>
    <row r="1884" s="74" customFormat="1"/>
    <row r="1885" s="74" customFormat="1"/>
    <row r="1886" s="74" customFormat="1"/>
    <row r="1887" s="74" customFormat="1"/>
    <row r="1888" s="74" customFormat="1"/>
    <row r="1889" s="74" customFormat="1"/>
    <row r="1890" s="74" customFormat="1"/>
    <row r="1891" s="74" customFormat="1"/>
    <row r="1892" s="74" customFormat="1"/>
    <row r="1893" s="74" customFormat="1"/>
    <row r="1894" s="74" customFormat="1"/>
    <row r="1895" s="74" customFormat="1"/>
    <row r="1896" s="74" customFormat="1"/>
    <row r="1897" s="74" customFormat="1"/>
    <row r="1898" s="74" customFormat="1"/>
    <row r="1899" s="74" customFormat="1"/>
    <row r="1900" s="74" customFormat="1"/>
    <row r="1901" s="74" customFormat="1"/>
    <row r="1902" s="74" customFormat="1"/>
    <row r="1903" s="74" customFormat="1"/>
    <row r="1904" s="74" customFormat="1"/>
    <row r="1905" s="74" customFormat="1"/>
    <row r="1906" s="74" customFormat="1"/>
    <row r="1907" s="74" customFormat="1"/>
    <row r="1908" s="74" customFormat="1"/>
    <row r="1909" s="74" customFormat="1"/>
    <row r="1910" s="74" customFormat="1"/>
    <row r="1911" s="74" customFormat="1"/>
    <row r="1912" s="74" customFormat="1"/>
    <row r="1913" s="74" customFormat="1"/>
    <row r="1914" s="74" customFormat="1"/>
    <row r="1915" s="74" customFormat="1"/>
    <row r="1916" s="74" customFormat="1"/>
    <row r="1917" s="74" customFormat="1"/>
    <row r="1918" s="74" customFormat="1"/>
    <row r="1919" s="74" customFormat="1"/>
    <row r="1920" s="74" customFormat="1"/>
    <row r="1921" s="74" customFormat="1"/>
    <row r="1922" s="74" customFormat="1"/>
    <row r="1923" s="74" customFormat="1"/>
    <row r="1924" s="74" customFormat="1"/>
    <row r="1925" s="74" customFormat="1"/>
    <row r="1926" s="74" customFormat="1"/>
    <row r="1927" s="74" customFormat="1"/>
    <row r="1928" s="74" customFormat="1"/>
    <row r="1929" s="74" customFormat="1"/>
    <row r="1930" s="74" customFormat="1"/>
    <row r="1931" s="74" customFormat="1"/>
    <row r="1932" s="74" customFormat="1"/>
    <row r="1933" s="74" customFormat="1"/>
    <row r="1934" s="74" customFormat="1"/>
    <row r="1935" s="74" customFormat="1"/>
    <row r="1936" s="74" customFormat="1"/>
    <row r="1937" s="74" customFormat="1"/>
    <row r="1938" s="74" customFormat="1"/>
    <row r="1939" s="74" customFormat="1"/>
    <row r="1940" s="74" customFormat="1"/>
    <row r="1941" s="74" customFormat="1"/>
    <row r="1942" s="74" customFormat="1"/>
    <row r="1943" s="74" customFormat="1"/>
    <row r="1944" s="74" customFormat="1"/>
    <row r="1945" s="74" customFormat="1"/>
    <row r="1946" s="74" customFormat="1"/>
    <row r="1947" s="74" customFormat="1"/>
    <row r="1948" s="74" customFormat="1"/>
    <row r="1949" s="74" customFormat="1"/>
    <row r="1950" s="74" customFormat="1"/>
    <row r="1951" s="74" customFormat="1"/>
    <row r="1952" s="74" customFormat="1"/>
    <row r="1953" s="74" customFormat="1"/>
    <row r="1954" s="74" customFormat="1"/>
    <row r="1955" s="74" customFormat="1"/>
    <row r="1956" s="74" customFormat="1"/>
    <row r="1957" s="74" customFormat="1"/>
    <row r="1958" s="74" customFormat="1"/>
    <row r="1959" s="74" customFormat="1"/>
    <row r="1960" s="74" customFormat="1"/>
    <row r="1961" s="74" customFormat="1"/>
    <row r="1962" s="74" customFormat="1"/>
    <row r="1963" s="74" customFormat="1"/>
    <row r="1964" s="74" customFormat="1"/>
    <row r="1965" s="74" customFormat="1"/>
    <row r="1966" s="74" customFormat="1"/>
    <row r="1967" s="74" customFormat="1"/>
    <row r="1968" s="74" customFormat="1"/>
    <row r="1969" s="74" customFormat="1"/>
    <row r="1970" s="74" customFormat="1"/>
    <row r="1971" s="74" customFormat="1"/>
    <row r="1972" s="74" customFormat="1"/>
    <row r="1973" s="74" customFormat="1"/>
    <row r="1974" s="74" customFormat="1"/>
    <row r="1975" s="74" customFormat="1"/>
    <row r="1976" s="74" customFormat="1"/>
    <row r="1977" s="74" customFormat="1"/>
    <row r="1978" s="74" customFormat="1"/>
    <row r="1979" s="74" customFormat="1"/>
    <row r="1980" s="74" customFormat="1"/>
    <row r="1981" s="74" customFormat="1"/>
    <row r="1982" s="74" customFormat="1"/>
    <row r="1983" s="74" customFormat="1"/>
    <row r="1984" s="74" customFormat="1"/>
    <row r="1985" s="74" customFormat="1"/>
    <row r="1986" s="74" customFormat="1"/>
    <row r="1987" s="74" customFormat="1"/>
    <row r="1988" s="74" customFormat="1"/>
    <row r="1989" s="74" customFormat="1"/>
    <row r="1990" s="74" customFormat="1"/>
    <row r="1991" s="74" customFormat="1"/>
    <row r="1992" s="74" customFormat="1"/>
    <row r="1993" s="74" customFormat="1"/>
    <row r="1994" s="74" customFormat="1"/>
    <row r="1995" s="74" customFormat="1"/>
    <row r="1996" s="74" customFormat="1"/>
    <row r="1997" s="74" customFormat="1"/>
    <row r="1998" s="74" customFormat="1"/>
    <row r="1999" s="74" customFormat="1"/>
    <row r="2000" s="74" customFormat="1"/>
    <row r="2001" s="74" customFormat="1"/>
    <row r="2002" s="74" customFormat="1"/>
    <row r="2003" s="74" customFormat="1"/>
    <row r="2004" s="74" customFormat="1"/>
    <row r="2005" s="74" customFormat="1"/>
    <row r="2006" s="74" customFormat="1"/>
    <row r="2007" s="74" customFormat="1"/>
    <row r="2008" s="74" customFormat="1"/>
    <row r="2009" s="74" customFormat="1"/>
    <row r="2010" s="74" customFormat="1"/>
    <row r="2011" s="74" customFormat="1"/>
    <row r="2012" s="74" customFormat="1"/>
    <row r="2013" s="74" customFormat="1"/>
    <row r="2014" s="74" customFormat="1"/>
    <row r="2015" s="74" customFormat="1"/>
    <row r="2016" s="74" customFormat="1"/>
    <row r="2017" s="74" customFormat="1"/>
    <row r="2018" s="74" customFormat="1"/>
    <row r="2019" s="74" customFormat="1"/>
    <row r="2020" s="74" customFormat="1"/>
    <row r="2021" s="74" customFormat="1"/>
    <row r="2022" s="74" customFormat="1"/>
    <row r="2023" s="74" customFormat="1"/>
    <row r="2024" s="74" customFormat="1"/>
    <row r="2025" s="74" customFormat="1"/>
    <row r="2026" s="74" customFormat="1"/>
    <row r="2027" s="74" customFormat="1"/>
    <row r="2028" s="74" customFormat="1"/>
    <row r="2029" s="74" customFormat="1"/>
    <row r="2030" s="74" customFormat="1"/>
    <row r="2031" s="74" customFormat="1"/>
    <row r="2032" s="74" customFormat="1"/>
    <row r="2033" s="74" customFormat="1"/>
    <row r="2034" s="74" customFormat="1"/>
    <row r="2035" s="74" customFormat="1"/>
    <row r="2036" s="74" customFormat="1"/>
    <row r="2037" s="74" customFormat="1"/>
    <row r="2038" s="74" customFormat="1"/>
    <row r="2039" s="74" customFormat="1"/>
    <row r="2040" s="74" customFormat="1"/>
    <row r="2041" s="74" customFormat="1"/>
    <row r="2042" s="74" customFormat="1"/>
    <row r="2043" s="74" customFormat="1"/>
    <row r="2044" s="74" customFormat="1"/>
    <row r="2045" s="74" customFormat="1"/>
    <row r="2046" s="74" customFormat="1"/>
    <row r="2047" s="74" customFormat="1"/>
    <row r="2048" s="74" customFormat="1"/>
    <row r="2049" s="74" customFormat="1"/>
    <row r="2050" s="74" customFormat="1"/>
    <row r="2051" s="74" customFormat="1"/>
    <row r="2052" s="74" customFormat="1"/>
    <row r="2053" s="74" customFormat="1"/>
    <row r="2054" s="74" customFormat="1"/>
    <row r="2055" s="74" customFormat="1"/>
    <row r="2056" s="74" customFormat="1"/>
    <row r="2057" s="74" customFormat="1"/>
    <row r="2058" s="74" customFormat="1"/>
    <row r="2059" s="74" customFormat="1"/>
    <row r="2060" s="74" customFormat="1"/>
    <row r="2061" s="74" customFormat="1"/>
    <row r="2062" s="74" customFormat="1"/>
    <row r="2063" s="74" customFormat="1"/>
    <row r="2064" s="74" customFormat="1"/>
    <row r="2065" s="74" customFormat="1"/>
    <row r="2066" s="74" customFormat="1"/>
    <row r="2067" s="74" customFormat="1"/>
    <row r="2068" s="74" customFormat="1"/>
    <row r="2069" s="74" customFormat="1"/>
    <row r="2070" s="74" customFormat="1"/>
    <row r="2071" s="74" customFormat="1"/>
    <row r="2072" s="74" customFormat="1"/>
    <row r="2073" s="74" customFormat="1"/>
    <row r="2074" s="74" customFormat="1"/>
    <row r="2075" s="74" customFormat="1"/>
    <row r="2076" s="74" customFormat="1"/>
    <row r="2077" s="74" customFormat="1"/>
    <row r="2078" s="74" customFormat="1"/>
    <row r="2079" s="74" customFormat="1"/>
    <row r="2080" s="74" customFormat="1"/>
    <row r="2081" s="74" customFormat="1"/>
    <row r="2082" s="74" customFormat="1"/>
    <row r="2083" s="74" customFormat="1"/>
    <row r="2084" s="74" customFormat="1"/>
    <row r="2085" s="74" customFormat="1"/>
    <row r="2086" s="74" customFormat="1"/>
    <row r="2087" s="74" customFormat="1"/>
    <row r="2088" s="74" customFormat="1"/>
    <row r="2089" s="74" customFormat="1"/>
    <row r="2090" s="74" customFormat="1"/>
    <row r="2091" s="74" customFormat="1"/>
    <row r="2092" s="74" customFormat="1"/>
    <row r="2093" s="74" customFormat="1"/>
    <row r="2094" s="74" customFormat="1"/>
    <row r="2095" s="74" customFormat="1"/>
    <row r="2096" s="74" customFormat="1"/>
    <row r="2097" s="74" customFormat="1"/>
    <row r="2098" s="74" customFormat="1"/>
    <row r="2099" s="74" customFormat="1"/>
    <row r="2100" s="74" customFormat="1"/>
    <row r="2101" s="74" customFormat="1"/>
    <row r="2102" s="74" customFormat="1"/>
    <row r="2103" s="74" customFormat="1"/>
    <row r="2104" s="74" customFormat="1"/>
    <row r="2105" s="74" customFormat="1"/>
    <row r="2106" s="74" customFormat="1"/>
    <row r="2107" s="74" customFormat="1"/>
    <row r="2108" s="74" customFormat="1"/>
    <row r="2109" s="74" customFormat="1"/>
    <row r="2110" s="74" customFormat="1"/>
    <row r="2111" s="74" customFormat="1"/>
    <row r="2112" s="74" customFormat="1"/>
    <row r="2113" s="74" customFormat="1"/>
    <row r="2114" s="74" customFormat="1"/>
    <row r="2115" s="74" customFormat="1"/>
    <row r="2116" s="74" customFormat="1"/>
    <row r="2117" s="74" customFormat="1"/>
    <row r="2118" s="74" customFormat="1"/>
    <row r="2119" s="74" customFormat="1"/>
    <row r="2120" s="74" customFormat="1"/>
    <row r="2121" s="74" customFormat="1"/>
    <row r="2122" s="74" customFormat="1"/>
    <row r="2123" s="74" customFormat="1"/>
    <row r="2124" s="74" customFormat="1"/>
    <row r="2125" s="74" customFormat="1"/>
    <row r="2126" s="74" customFormat="1"/>
    <row r="2127" s="74" customFormat="1"/>
    <row r="2128" s="74" customFormat="1"/>
    <row r="2129" s="74" customFormat="1"/>
    <row r="2130" s="74" customFormat="1"/>
    <row r="2131" s="74" customFormat="1"/>
    <row r="2132" s="74" customFormat="1"/>
    <row r="2133" s="74" customFormat="1"/>
    <row r="2134" s="74" customFormat="1"/>
    <row r="2135" s="74" customFormat="1"/>
    <row r="2136" s="74" customFormat="1"/>
    <row r="2137" s="74" customFormat="1"/>
    <row r="2138" s="74" customFormat="1"/>
    <row r="2139" s="74" customFormat="1"/>
    <row r="2140" s="74" customFormat="1"/>
    <row r="2141" s="74" customFormat="1"/>
    <row r="2142" s="74" customFormat="1"/>
    <row r="2143" s="74" customFormat="1"/>
    <row r="2144" s="74" customFormat="1"/>
    <row r="2145" s="74" customFormat="1"/>
    <row r="2146" s="74" customFormat="1"/>
    <row r="2147" s="74" customFormat="1"/>
    <row r="2148" s="74" customFormat="1"/>
    <row r="2149" s="74" customFormat="1"/>
    <row r="2150" s="74" customFormat="1"/>
    <row r="2151" s="74" customFormat="1"/>
    <row r="2152" s="74" customFormat="1"/>
    <row r="2153" s="74" customFormat="1"/>
    <row r="2154" s="74" customFormat="1"/>
    <row r="2155" s="74" customFormat="1"/>
    <row r="2156" s="74" customFormat="1"/>
    <row r="2157" s="74" customFormat="1"/>
    <row r="2158" s="74" customFormat="1"/>
    <row r="2159" s="74" customFormat="1"/>
    <row r="2160" s="74" customFormat="1"/>
    <row r="2161" s="74" customFormat="1"/>
    <row r="2162" s="74" customFormat="1"/>
    <row r="2163" s="74" customFormat="1"/>
    <row r="2164" s="74" customFormat="1"/>
    <row r="2165" s="74" customFormat="1"/>
    <row r="2166" s="74" customFormat="1"/>
    <row r="2167" s="74" customFormat="1"/>
    <row r="2168" s="74" customFormat="1"/>
    <row r="2169" s="74" customFormat="1"/>
    <row r="2170" s="74" customFormat="1"/>
    <row r="2171" s="74" customFormat="1"/>
    <row r="2172" s="74" customFormat="1"/>
    <row r="2173" s="74" customFormat="1"/>
    <row r="2174" s="74" customFormat="1"/>
    <row r="2175" s="74" customFormat="1"/>
    <row r="2176" s="74" customFormat="1"/>
    <row r="2177" s="74" customFormat="1"/>
    <row r="2178" s="74" customFormat="1"/>
    <row r="2179" s="74" customFormat="1"/>
    <row r="2180" s="74" customFormat="1"/>
    <row r="2181" s="74" customFormat="1"/>
    <row r="2182" s="74" customFormat="1"/>
    <row r="2183" s="74" customFormat="1"/>
    <row r="2184" s="74" customFormat="1"/>
    <row r="2185" s="74" customFormat="1"/>
    <row r="2186" s="74" customFormat="1"/>
    <row r="2187" s="74" customFormat="1"/>
    <row r="2188" s="74" customFormat="1"/>
    <row r="2189" s="74" customFormat="1"/>
    <row r="2190" s="74" customFormat="1"/>
    <row r="2191" s="74" customFormat="1"/>
    <row r="2192" s="74" customFormat="1"/>
    <row r="2193" s="74" customFormat="1"/>
    <row r="2194" s="74" customFormat="1"/>
    <row r="2195" s="74" customFormat="1"/>
    <row r="2196" s="74" customFormat="1"/>
    <row r="2197" s="74" customFormat="1"/>
    <row r="2198" s="74" customFormat="1"/>
    <row r="2199" s="74" customFormat="1"/>
    <row r="2200" s="74" customFormat="1"/>
    <row r="2201" s="74" customFormat="1"/>
    <row r="2202" s="74" customFormat="1"/>
    <row r="2203" s="74" customFormat="1"/>
    <row r="2204" s="74" customFormat="1"/>
    <row r="2205" s="74" customFormat="1"/>
    <row r="2206" s="74" customFormat="1"/>
    <row r="2207" s="74" customFormat="1"/>
    <row r="2208" s="74" customFormat="1"/>
    <row r="2209" s="74" customFormat="1"/>
    <row r="2210" s="74" customFormat="1"/>
    <row r="2211" s="74" customFormat="1"/>
    <row r="2212" s="74" customFormat="1"/>
    <row r="2213" s="74" customFormat="1"/>
    <row r="2214" s="74" customFormat="1"/>
    <row r="2215" s="74" customFormat="1"/>
    <row r="2216" s="74" customFormat="1"/>
    <row r="2217" s="74" customFormat="1"/>
    <row r="2218" s="74" customFormat="1"/>
    <row r="2219" s="74" customFormat="1"/>
    <row r="2220" s="74" customFormat="1"/>
    <row r="2221" s="74" customFormat="1"/>
    <row r="2222" s="74" customFormat="1"/>
    <row r="2223" s="74" customFormat="1"/>
    <row r="2224" s="74" customFormat="1"/>
    <row r="2225" s="74" customFormat="1"/>
    <row r="2226" s="74" customFormat="1"/>
    <row r="2227" s="74" customFormat="1"/>
    <row r="2228" s="74" customFormat="1"/>
    <row r="2229" s="74" customFormat="1"/>
    <row r="2230" s="74" customFormat="1"/>
    <row r="2231" s="74" customFormat="1"/>
    <row r="2232" s="74" customFormat="1"/>
    <row r="2233" s="74" customFormat="1"/>
    <row r="2234" s="74" customFormat="1"/>
    <row r="2235" s="74" customFormat="1"/>
    <row r="2236" s="74" customFormat="1"/>
    <row r="2237" s="74" customFormat="1"/>
    <row r="2238" s="74" customFormat="1"/>
    <row r="2239" s="74" customFormat="1"/>
    <row r="2240" s="74" customFormat="1"/>
    <row r="2241" s="74" customFormat="1"/>
    <row r="2242" s="74" customFormat="1"/>
    <row r="2243" s="74" customFormat="1"/>
    <row r="2244" s="74" customFormat="1"/>
    <row r="2245" s="74" customFormat="1"/>
    <row r="2246" s="74" customFormat="1"/>
    <row r="2247" s="74" customFormat="1"/>
    <row r="2248" s="74" customFormat="1"/>
    <row r="2249" s="74" customFormat="1"/>
    <row r="2250" s="74" customFormat="1"/>
    <row r="2251" s="74" customFormat="1"/>
    <row r="2252" s="74" customFormat="1"/>
    <row r="2253" s="74" customFormat="1"/>
    <row r="2254" s="74" customFormat="1"/>
    <row r="2255" s="74" customFormat="1"/>
    <row r="2256" s="74" customFormat="1"/>
    <row r="2257" s="74" customFormat="1"/>
    <row r="2258" s="74" customFormat="1"/>
    <row r="2259" s="74" customFormat="1"/>
    <row r="2260" s="74" customFormat="1"/>
    <row r="2261" s="74" customFormat="1"/>
    <row r="2262" s="74" customFormat="1"/>
    <row r="2263" s="74" customFormat="1"/>
    <row r="2264" s="74" customFormat="1"/>
    <row r="2265" s="74" customFormat="1"/>
    <row r="2266" s="74" customFormat="1"/>
    <row r="2267" s="74" customFormat="1"/>
    <row r="2268" s="74" customFormat="1"/>
    <row r="2269" s="74" customFormat="1"/>
    <row r="2270" s="74" customFormat="1"/>
    <row r="2271" s="74" customFormat="1"/>
    <row r="2272" s="74" customFormat="1"/>
    <row r="2273" s="74" customFormat="1"/>
    <row r="2274" s="74" customFormat="1"/>
    <row r="2275" s="74" customFormat="1"/>
    <row r="2276" s="74" customFormat="1"/>
    <row r="2277" s="74" customFormat="1"/>
    <row r="2278" s="74" customFormat="1"/>
    <row r="2279" s="74" customFormat="1"/>
    <row r="2280" s="74" customFormat="1"/>
    <row r="2281" s="74" customFormat="1"/>
    <row r="2282" s="74" customFormat="1"/>
    <row r="2283" s="74" customFormat="1"/>
    <row r="2284" s="74" customFormat="1"/>
    <row r="2285" s="74" customFormat="1"/>
    <row r="2286" s="74" customFormat="1"/>
    <row r="2287" s="74" customFormat="1"/>
    <row r="2288" s="74" customFormat="1"/>
    <row r="2289" s="74" customFormat="1"/>
    <row r="2290" s="74" customFormat="1"/>
    <row r="2291" s="74" customFormat="1"/>
    <row r="2292" s="74" customFormat="1"/>
    <row r="2293" s="74" customFormat="1"/>
    <row r="2294" s="74" customFormat="1"/>
    <row r="2295" s="74" customFormat="1"/>
    <row r="2296" s="74" customFormat="1"/>
    <row r="2297" s="74" customFormat="1"/>
    <row r="2298" s="74" customFormat="1"/>
    <row r="2299" s="74" customFormat="1"/>
    <row r="2300" s="74" customFormat="1"/>
    <row r="2301" s="74" customFormat="1"/>
    <row r="2302" s="74" customFormat="1"/>
    <row r="2303" s="74" customFormat="1"/>
    <row r="2304" s="74" customFormat="1"/>
    <row r="2305" s="74" customFormat="1"/>
    <row r="2306" s="74" customFormat="1"/>
    <row r="2307" s="74" customFormat="1"/>
    <row r="2308" s="74" customFormat="1"/>
    <row r="2309" s="74" customFormat="1"/>
    <row r="2310" s="74" customFormat="1"/>
    <row r="2311" s="74" customFormat="1"/>
    <row r="2312" s="74" customFormat="1"/>
    <row r="2313" s="74" customFormat="1"/>
    <row r="2314" s="74" customFormat="1"/>
    <row r="2315" s="74" customFormat="1"/>
    <row r="2316" s="74" customFormat="1"/>
    <row r="2317" s="74" customFormat="1"/>
    <row r="2318" s="74" customFormat="1"/>
    <row r="2319" s="74" customFormat="1"/>
    <row r="2320" s="74" customFormat="1"/>
    <row r="2321" s="74" customFormat="1"/>
    <row r="2322" s="74" customFormat="1"/>
    <row r="2323" s="74" customFormat="1"/>
    <row r="2324" s="74" customFormat="1"/>
    <row r="2325" s="74" customFormat="1"/>
    <row r="2326" s="74" customFormat="1"/>
    <row r="2327" s="74" customFormat="1"/>
    <row r="2328" s="74" customFormat="1"/>
    <row r="2329" s="74" customFormat="1"/>
    <row r="2330" s="74" customFormat="1"/>
    <row r="2331" s="74" customFormat="1"/>
    <row r="2332" s="74" customFormat="1"/>
    <row r="2333" s="74" customFormat="1"/>
    <row r="2334" s="74" customFormat="1"/>
    <row r="2335" s="74" customFormat="1"/>
    <row r="2336" s="74" customFormat="1"/>
    <row r="2337" s="74" customFormat="1"/>
    <row r="2338" s="74" customFormat="1"/>
    <row r="2339" s="74" customFormat="1"/>
    <row r="2340" s="74" customFormat="1"/>
    <row r="2341" s="74" customFormat="1"/>
    <row r="2342" s="74" customFormat="1"/>
    <row r="2343" s="74" customFormat="1"/>
    <row r="2344" s="74" customFormat="1"/>
    <row r="2345" s="74" customFormat="1"/>
    <row r="2346" s="74" customFormat="1"/>
    <row r="2347" s="74" customFormat="1"/>
    <row r="2348" s="74" customFormat="1"/>
    <row r="2349" s="74" customFormat="1"/>
    <row r="2350" s="74" customFormat="1"/>
    <row r="2351" s="74" customFormat="1"/>
    <row r="2352" s="74" customFormat="1"/>
    <row r="2353" s="74" customFormat="1"/>
    <row r="2354" s="74" customFormat="1"/>
    <row r="2355" s="74" customFormat="1"/>
    <row r="2356" s="74" customFormat="1"/>
    <row r="2357" s="74" customFormat="1"/>
    <row r="2358" s="74" customFormat="1"/>
    <row r="2359" s="74" customFormat="1"/>
    <row r="2360" s="74" customFormat="1"/>
    <row r="2361" s="74" customFormat="1"/>
    <row r="2362" s="74" customFormat="1"/>
    <row r="2363" s="74" customFormat="1"/>
    <row r="2364" s="74" customFormat="1"/>
    <row r="2365" s="74" customFormat="1"/>
    <row r="2366" s="74" customFormat="1"/>
    <row r="2367" s="74" customFormat="1"/>
    <row r="2368" s="74" customFormat="1"/>
    <row r="2369" s="74" customFormat="1"/>
    <row r="2370" s="74" customFormat="1"/>
    <row r="2371" s="74" customFormat="1"/>
    <row r="2372" s="74" customFormat="1"/>
    <row r="2373" s="74" customFormat="1"/>
    <row r="2374" s="74" customFormat="1"/>
    <row r="2375" s="74" customFormat="1"/>
    <row r="2376" s="74" customFormat="1"/>
    <row r="2377" s="74" customFormat="1"/>
    <row r="2378" s="74" customFormat="1"/>
    <row r="2379" s="74" customFormat="1"/>
    <row r="2380" s="74" customFormat="1"/>
    <row r="2381" s="74" customFormat="1"/>
    <row r="2382" s="74" customFormat="1"/>
    <row r="2383" s="74" customFormat="1"/>
    <row r="2384" s="74" customFormat="1"/>
    <row r="2385" s="74" customFormat="1"/>
    <row r="2386" s="74" customFormat="1"/>
    <row r="2387" s="74" customFormat="1"/>
    <row r="2388" s="74" customFormat="1"/>
    <row r="2389" s="74" customFormat="1"/>
    <row r="2390" s="74" customFormat="1"/>
    <row r="2391" s="74" customFormat="1"/>
    <row r="2392" s="74" customFormat="1"/>
    <row r="2393" s="74" customFormat="1"/>
    <row r="2394" s="74" customFormat="1"/>
    <row r="2395" s="74" customFormat="1"/>
    <row r="2396" s="74" customFormat="1"/>
    <row r="2397" s="74" customFormat="1"/>
    <row r="2398" s="74" customFormat="1"/>
    <row r="2399" s="74" customFormat="1"/>
    <row r="2400" s="74" customFormat="1"/>
    <row r="2401" s="74" customFormat="1"/>
    <row r="2402" s="74" customFormat="1"/>
    <row r="2403" s="74" customFormat="1"/>
    <row r="2404" s="74" customFormat="1"/>
    <row r="2405" s="74" customFormat="1"/>
    <row r="2406" s="74" customFormat="1"/>
    <row r="2407" s="74" customFormat="1"/>
    <row r="2408" s="74" customFormat="1"/>
    <row r="2409" s="74" customFormat="1"/>
    <row r="2410" s="74" customFormat="1"/>
    <row r="2411" s="74" customFormat="1"/>
    <row r="2412" s="74" customFormat="1"/>
    <row r="2413" s="74" customFormat="1"/>
    <row r="2414" s="74" customFormat="1"/>
    <row r="2415" s="74" customFormat="1"/>
    <row r="2416" s="74" customFormat="1"/>
    <row r="2417" s="74" customFormat="1"/>
    <row r="2418" s="74" customFormat="1"/>
    <row r="2419" s="74" customFormat="1"/>
    <row r="2420" s="74" customFormat="1"/>
    <row r="2421" s="74" customFormat="1"/>
    <row r="2422" s="74" customFormat="1"/>
    <row r="2423" s="74" customFormat="1"/>
    <row r="2424" s="74" customFormat="1"/>
    <row r="2425" s="74" customFormat="1"/>
    <row r="2426" s="74" customFormat="1"/>
    <row r="2427" s="74" customFormat="1"/>
    <row r="2428" s="74" customFormat="1"/>
    <row r="2429" s="74" customFormat="1"/>
    <row r="2430" s="74" customFormat="1"/>
    <row r="2431" s="74" customFormat="1"/>
    <row r="2432" s="74" customFormat="1"/>
    <row r="2433" s="74" customFormat="1"/>
    <row r="2434" s="74" customFormat="1"/>
    <row r="2435" s="74" customFormat="1"/>
    <row r="2436" s="74" customFormat="1"/>
    <row r="2437" s="74" customFormat="1"/>
    <row r="2438" s="74" customFormat="1"/>
    <row r="2439" s="74" customFormat="1"/>
    <row r="2440" s="74" customFormat="1"/>
    <row r="2441" s="74" customFormat="1"/>
    <row r="2442" s="74" customFormat="1"/>
    <row r="2443" s="74" customFormat="1"/>
    <row r="2444" s="74" customFormat="1"/>
    <row r="2445" s="74" customFormat="1"/>
    <row r="2446" s="74" customFormat="1"/>
    <row r="2447" s="74" customFormat="1"/>
    <row r="2448" s="74" customFormat="1"/>
    <row r="2449" s="74" customFormat="1"/>
    <row r="2450" s="74" customFormat="1"/>
    <row r="2451" s="74" customFormat="1"/>
    <row r="2452" s="74" customFormat="1"/>
    <row r="2453" s="74" customFormat="1"/>
    <row r="2454" s="74" customFormat="1"/>
    <row r="2455" s="74" customFormat="1"/>
    <row r="2456" s="74" customFormat="1"/>
    <row r="2457" s="74" customFormat="1"/>
    <row r="2458" s="74" customFormat="1"/>
    <row r="2459" s="74" customFormat="1"/>
    <row r="2460" s="74" customFormat="1"/>
    <row r="2461" s="74" customFormat="1"/>
    <row r="2462" s="74" customFormat="1"/>
    <row r="2463" s="74" customFormat="1"/>
    <row r="2464" s="74" customFormat="1"/>
    <row r="2465" s="74" customFormat="1"/>
    <row r="2466" s="74" customFormat="1"/>
    <row r="2467" s="74" customFormat="1"/>
    <row r="2468" s="74" customFormat="1"/>
    <row r="2469" s="74" customFormat="1"/>
    <row r="2470" s="74" customFormat="1"/>
    <row r="2471" s="74" customFormat="1"/>
    <row r="2472" s="74" customFormat="1"/>
    <row r="2473" s="74" customFormat="1"/>
    <row r="2474" s="74" customFormat="1"/>
    <row r="2475" s="74" customFormat="1"/>
    <row r="2476" s="74" customFormat="1"/>
    <row r="2477" s="74" customFormat="1"/>
    <row r="2478" s="74" customFormat="1"/>
    <row r="2479" s="74" customFormat="1"/>
    <row r="2480" s="74" customFormat="1"/>
    <row r="2481" s="74" customFormat="1"/>
    <row r="2482" s="74" customFormat="1"/>
    <row r="2483" s="74" customFormat="1"/>
  </sheetData>
  <sheetProtection selectLockedCells="1"/>
  <mergeCells count="18">
    <mergeCell ref="F4:M4"/>
    <mergeCell ref="F6:M6"/>
    <mergeCell ref="C9:G9"/>
    <mergeCell ref="K9:M9"/>
    <mergeCell ref="O9:Q9"/>
    <mergeCell ref="D59:F59"/>
    <mergeCell ref="L59:N59"/>
    <mergeCell ref="D72:F72"/>
    <mergeCell ref="L72:N72"/>
    <mergeCell ref="C21:H21"/>
    <mergeCell ref="D124:F124"/>
    <mergeCell ref="L124:N124"/>
    <mergeCell ref="D85:F85"/>
    <mergeCell ref="L85:N85"/>
    <mergeCell ref="D98:F98"/>
    <mergeCell ref="L98:N98"/>
    <mergeCell ref="D111:F111"/>
    <mergeCell ref="L111:N111"/>
  </mergeCells>
  <conditionalFormatting sqref="E32:P39">
    <cfRule type="cellIs" dxfId="419" priority="15" stopIfTrue="1" operator="equal">
      <formula>$I11</formula>
    </cfRule>
  </conditionalFormatting>
  <conditionalFormatting sqref="E32:P39">
    <cfRule type="cellIs" dxfId="418" priority="14" stopIfTrue="1" operator="notEqual">
      <formula>$I11</formula>
    </cfRule>
  </conditionalFormatting>
  <conditionalFormatting sqref="E32:P39">
    <cfRule type="expression" dxfId="417" priority="13" stopIfTrue="1">
      <formula>ISBLANK($I11)</formula>
    </cfRule>
  </conditionalFormatting>
  <conditionalFormatting sqref="E44:E51">
    <cfRule type="cellIs" dxfId="416" priority="12" stopIfTrue="1" operator="equal">
      <formula>$I61</formula>
    </cfRule>
  </conditionalFormatting>
  <conditionalFormatting sqref="F44:F51">
    <cfRule type="cellIs" dxfId="415" priority="11" stopIfTrue="1" operator="equal">
      <formula>$Q61</formula>
    </cfRule>
  </conditionalFormatting>
  <conditionalFormatting sqref="G44:G51">
    <cfRule type="cellIs" dxfId="414" priority="10" stopIfTrue="1" operator="equal">
      <formula>$I74</formula>
    </cfRule>
  </conditionalFormatting>
  <conditionalFormatting sqref="H44:H51">
    <cfRule type="cellIs" dxfId="413" priority="9" stopIfTrue="1" operator="equal">
      <formula>$Q74</formula>
    </cfRule>
  </conditionalFormatting>
  <conditionalFormatting sqref="I44:I51">
    <cfRule type="cellIs" dxfId="412" priority="8" stopIfTrue="1" operator="equal">
      <formula>$I87</formula>
    </cfRule>
  </conditionalFormatting>
  <conditionalFormatting sqref="J44:J51">
    <cfRule type="cellIs" dxfId="411" priority="7" stopIfTrue="1" operator="equal">
      <formula>$Q87</formula>
    </cfRule>
  </conditionalFormatting>
  <conditionalFormatting sqref="K44:K51">
    <cfRule type="cellIs" dxfId="410" priority="6" stopIfTrue="1" operator="equal">
      <formula>$I100</formula>
    </cfRule>
  </conditionalFormatting>
  <conditionalFormatting sqref="L44:L51">
    <cfRule type="cellIs" dxfId="409" priority="5" stopIfTrue="1" operator="equal">
      <formula>$Q100</formula>
    </cfRule>
  </conditionalFormatting>
  <conditionalFormatting sqref="M44:M51">
    <cfRule type="cellIs" dxfId="408" priority="4" stopIfTrue="1" operator="equal">
      <formula>$I113</formula>
    </cfRule>
  </conditionalFormatting>
  <conditionalFormatting sqref="N44:N51">
    <cfRule type="cellIs" dxfId="407" priority="3" stopIfTrue="1" operator="equal">
      <formula>$Q113</formula>
    </cfRule>
  </conditionalFormatting>
  <conditionalFormatting sqref="O44:O51">
    <cfRule type="cellIs" dxfId="406" priority="2" stopIfTrue="1" operator="equal">
      <formula>$I126</formula>
    </cfRule>
  </conditionalFormatting>
  <conditionalFormatting sqref="P44:P51">
    <cfRule type="cellIs" dxfId="405" priority="1" stopIfTrue="1" operator="equal">
      <formula>$Q126</formula>
    </cfRule>
  </conditionalFormatting>
  <pageMargins left="0.75" right="0.75" top="1" bottom="1" header="0.5" footer="0.5"/>
  <pageSetup paperSize="9" orientation="landscape" r:id="rId1"/>
  <headerFooter alignWithMargins="0"/>
  <drawing r:id="rId2"/>
  <tableParts count="1">
    <tablePart r:id="rId3"/>
  </tableParts>
</worksheet>
</file>

<file path=xl/worksheets/sheet12.xml><?xml version="1.0" encoding="utf-8"?>
<worksheet xmlns="http://schemas.openxmlformats.org/spreadsheetml/2006/main" xmlns:r="http://schemas.openxmlformats.org/officeDocument/2006/relationships">
  <dimension ref="A1:FX2483"/>
  <sheetViews>
    <sheetView showGridLines="0" zoomScaleNormal="100" workbookViewId="0">
      <selection activeCell="R1" sqref="R1:AY1048576"/>
    </sheetView>
  </sheetViews>
  <sheetFormatPr defaultRowHeight="12.75"/>
  <cols>
    <col min="1" max="1" width="5.42578125" style="74" customWidth="1"/>
    <col min="2" max="2" width="8.140625" customWidth="1"/>
    <col min="3" max="3" width="14.5703125" customWidth="1"/>
    <col min="4" max="4" width="14.42578125" customWidth="1"/>
    <col min="5" max="5" width="10.42578125" customWidth="1"/>
    <col min="6" max="6" width="11.28515625" customWidth="1"/>
    <col min="7" max="7" width="10.28515625" customWidth="1"/>
    <col min="8" max="8" width="10" customWidth="1"/>
    <col min="9" max="9" width="10.7109375" customWidth="1"/>
    <col min="10" max="10" width="11.140625" customWidth="1"/>
    <col min="11" max="11" width="11" customWidth="1"/>
    <col min="12" max="12" width="13.28515625" customWidth="1"/>
    <col min="13" max="13" width="10.28515625" customWidth="1"/>
    <col min="14" max="14" width="10.85546875" customWidth="1"/>
    <col min="15" max="15" width="11.42578125" customWidth="1"/>
    <col min="16" max="16" width="12.28515625" customWidth="1"/>
    <col min="17" max="17" width="11.140625" customWidth="1"/>
    <col min="18" max="18" width="6.7109375" style="72" customWidth="1"/>
    <col min="19" max="19" width="11.5703125" style="74" customWidth="1"/>
    <col min="20" max="20" width="9.140625" style="74"/>
    <col min="21" max="23" width="10.42578125" style="74" hidden="1" customWidth="1"/>
    <col min="24" max="24" width="9.85546875" style="74" hidden="1" customWidth="1"/>
    <col min="25" max="26" width="9.140625" style="74"/>
    <col min="27" max="27" width="10" style="74" customWidth="1"/>
    <col min="28" max="28" width="10.28515625" style="74" customWidth="1"/>
    <col min="29" max="29" width="9.140625" style="74"/>
    <col min="30" max="30" width="10.42578125" style="74" customWidth="1"/>
    <col min="31" max="180" width="9.140625" style="74"/>
  </cols>
  <sheetData>
    <row r="1" spans="1:26" s="155" customFormat="1" ht="13.5" thickBot="1">
      <c r="A1" s="72"/>
      <c r="B1" s="72"/>
      <c r="C1" s="72"/>
      <c r="D1" s="72"/>
      <c r="E1" s="72"/>
      <c r="F1" s="72"/>
      <c r="G1" s="72"/>
      <c r="H1" s="72"/>
      <c r="I1" s="72"/>
      <c r="J1" s="72"/>
      <c r="K1" s="72"/>
      <c r="L1" s="72"/>
      <c r="M1" s="72"/>
      <c r="N1" s="72"/>
      <c r="O1" s="72"/>
      <c r="P1" s="72"/>
      <c r="Q1" s="72"/>
      <c r="R1" s="72"/>
      <c r="S1" s="72"/>
    </row>
    <row r="2" spans="1:26">
      <c r="A2" s="72"/>
      <c r="B2" s="64"/>
      <c r="C2" s="65"/>
      <c r="D2" s="65"/>
      <c r="E2" s="65"/>
      <c r="F2" s="65"/>
      <c r="G2" s="65"/>
      <c r="H2" s="65"/>
      <c r="I2" s="65"/>
      <c r="J2" s="65"/>
      <c r="K2" s="65"/>
      <c r="L2" s="65"/>
      <c r="M2" s="65"/>
      <c r="N2" s="65"/>
      <c r="O2" s="65"/>
      <c r="P2" s="65"/>
      <c r="Q2" s="65"/>
      <c r="R2" s="75"/>
      <c r="S2" s="72"/>
    </row>
    <row r="3" spans="1:26">
      <c r="A3" s="72"/>
      <c r="B3" s="66"/>
      <c r="C3" s="3"/>
      <c r="D3" s="3"/>
      <c r="E3" s="3"/>
      <c r="F3" s="3"/>
      <c r="G3" s="3"/>
      <c r="H3" s="3"/>
      <c r="I3" s="3"/>
      <c r="J3" s="3"/>
      <c r="K3" s="3"/>
      <c r="L3" s="3"/>
      <c r="M3" s="3"/>
      <c r="N3" s="3"/>
      <c r="O3" s="3"/>
      <c r="P3" s="3"/>
      <c r="Q3" s="3"/>
      <c r="R3" s="75"/>
      <c r="S3" s="72"/>
    </row>
    <row r="4" spans="1:26" ht="25.5">
      <c r="A4" s="72"/>
      <c r="B4" s="66"/>
      <c r="C4" s="3"/>
      <c r="D4" s="3"/>
      <c r="E4" s="3"/>
      <c r="F4" s="182" t="s">
        <v>64</v>
      </c>
      <c r="G4" s="183"/>
      <c r="H4" s="183"/>
      <c r="I4" s="183"/>
      <c r="J4" s="183"/>
      <c r="K4" s="183"/>
      <c r="L4" s="183"/>
      <c r="M4" s="184"/>
      <c r="N4" s="3"/>
      <c r="O4" s="3"/>
      <c r="P4" s="3"/>
      <c r="Q4" s="3"/>
      <c r="R4" s="75"/>
      <c r="S4" s="72"/>
    </row>
    <row r="5" spans="1:26" ht="15.75">
      <c r="A5" s="72"/>
      <c r="B5" s="66"/>
      <c r="C5" s="3"/>
      <c r="D5" s="3"/>
      <c r="E5" s="3"/>
      <c r="F5" s="46"/>
      <c r="G5" s="3"/>
      <c r="H5" s="3"/>
      <c r="I5" s="3"/>
      <c r="J5" s="3"/>
      <c r="K5" s="3"/>
      <c r="L5" s="3"/>
      <c r="M5" s="3"/>
      <c r="N5" s="3"/>
      <c r="O5" s="3"/>
      <c r="P5" s="3"/>
      <c r="Q5" s="3"/>
      <c r="R5" s="75"/>
      <c r="S5" s="72"/>
    </row>
    <row r="6" spans="1:26" ht="15.75">
      <c r="A6" s="72"/>
      <c r="B6" s="66"/>
      <c r="C6" s="3"/>
      <c r="D6" s="3"/>
      <c r="E6" s="3"/>
      <c r="F6" s="185" t="s">
        <v>134</v>
      </c>
      <c r="G6" s="183"/>
      <c r="H6" s="183"/>
      <c r="I6" s="183"/>
      <c r="J6" s="183"/>
      <c r="K6" s="183"/>
      <c r="L6" s="183"/>
      <c r="M6" s="184"/>
      <c r="N6" s="3"/>
      <c r="O6" s="3"/>
      <c r="P6" s="3"/>
      <c r="Q6" s="3"/>
      <c r="R6" s="75"/>
      <c r="S6" s="72"/>
    </row>
    <row r="7" spans="1:26">
      <c r="A7" s="72"/>
      <c r="B7" s="66"/>
      <c r="C7" s="3"/>
      <c r="D7" s="3"/>
      <c r="E7" s="3"/>
      <c r="F7" s="3"/>
      <c r="G7" s="3"/>
      <c r="H7" s="3"/>
      <c r="I7" s="3"/>
      <c r="J7" s="3"/>
      <c r="K7" s="3"/>
      <c r="L7" s="3"/>
      <c r="M7" s="3"/>
      <c r="N7" s="3"/>
      <c r="O7" s="3"/>
      <c r="P7" s="3"/>
      <c r="Q7" s="3"/>
      <c r="R7" s="75"/>
      <c r="S7" s="72"/>
    </row>
    <row r="8" spans="1:26" ht="18.75" customHeight="1" thickBot="1">
      <c r="A8" s="72"/>
      <c r="B8" s="66"/>
      <c r="C8" s="3"/>
      <c r="D8" s="3"/>
      <c r="E8" s="3"/>
      <c r="F8" s="3"/>
      <c r="G8" s="3"/>
      <c r="H8" s="3"/>
      <c r="I8" s="3"/>
      <c r="J8" s="3"/>
      <c r="K8" s="3"/>
      <c r="L8" s="3"/>
      <c r="M8" s="3"/>
      <c r="N8" s="3"/>
      <c r="O8" s="3"/>
      <c r="P8" s="3"/>
      <c r="Q8" s="3"/>
      <c r="R8" s="75"/>
      <c r="S8" s="72"/>
    </row>
    <row r="9" spans="1:26" ht="24.75" customHeight="1" thickBot="1">
      <c r="A9" s="72"/>
      <c r="B9" s="66"/>
      <c r="C9" s="199" t="s">
        <v>54</v>
      </c>
      <c r="D9" s="200"/>
      <c r="E9" s="200"/>
      <c r="F9" s="200"/>
      <c r="G9" s="201"/>
      <c r="H9" s="3"/>
      <c r="I9" s="45" t="s">
        <v>55</v>
      </c>
      <c r="J9" s="3"/>
      <c r="K9" s="179" t="s">
        <v>129</v>
      </c>
      <c r="L9" s="180"/>
      <c r="M9" s="181"/>
      <c r="O9" s="179" t="s">
        <v>130</v>
      </c>
      <c r="P9" s="180"/>
      <c r="Q9" s="181"/>
      <c r="R9" s="75"/>
      <c r="S9" s="72"/>
    </row>
    <row r="10" spans="1:26" ht="13.5" thickBot="1">
      <c r="A10" s="72"/>
      <c r="B10" s="66"/>
      <c r="C10" s="78" t="s">
        <v>0</v>
      </c>
      <c r="D10" s="79" t="s">
        <v>1</v>
      </c>
      <c r="E10" s="12">
        <v>1</v>
      </c>
      <c r="F10" s="12" t="s">
        <v>18</v>
      </c>
      <c r="G10" s="40">
        <v>2</v>
      </c>
      <c r="H10" s="3"/>
      <c r="I10" s="39" t="s">
        <v>6</v>
      </c>
      <c r="J10" s="3"/>
      <c r="K10" s="19" t="s">
        <v>97</v>
      </c>
      <c r="L10" s="20" t="s">
        <v>51</v>
      </c>
      <c r="M10" s="20" t="s">
        <v>25</v>
      </c>
      <c r="O10" s="19" t="s">
        <v>97</v>
      </c>
      <c r="P10" s="20" t="s">
        <v>51</v>
      </c>
      <c r="Q10" s="20" t="s">
        <v>25</v>
      </c>
      <c r="R10" s="75"/>
      <c r="S10" s="72"/>
    </row>
    <row r="11" spans="1:26">
      <c r="A11" s="72"/>
      <c r="B11" s="66"/>
      <c r="C11" s="115"/>
      <c r="D11" s="109"/>
      <c r="E11" s="112"/>
      <c r="F11" s="112"/>
      <c r="G11" s="116"/>
      <c r="H11" s="3"/>
      <c r="I11" s="54"/>
      <c r="J11" s="3"/>
      <c r="K11" s="139">
        <v>1</v>
      </c>
      <c r="L11" s="138" t="str">
        <f>VLOOKUP(SMALL($V$11:$V$22,1),$V$11:$X$22,2,FALSE)</f>
        <v>Tim</v>
      </c>
      <c r="M11" s="146">
        <f>VLOOKUP(SMALL($V$11:$V$22,1),$V$11:$X$22,3,FALSE)</f>
        <v>0</v>
      </c>
      <c r="O11" s="139">
        <v>1</v>
      </c>
      <c r="P11" s="138" t="str">
        <f>VLOOKUP(SMALL($V$25:$V$36,1),$V$25:$X$36,2,FALSE)</f>
        <v>Didier</v>
      </c>
      <c r="Q11" s="140">
        <f>VLOOKUP(SMALL($V$25:$V$36,1),$V$25:$X$36,3,FALSE)</f>
        <v>74.160000000000011</v>
      </c>
      <c r="R11" s="75"/>
      <c r="S11" s="72"/>
      <c r="U11" s="124">
        <f>RANK($E$40,$E$40:$P$40)</f>
        <v>1</v>
      </c>
      <c r="V11" s="124">
        <f>RANK($E$40,$E$40:$P$40)</f>
        <v>1</v>
      </c>
      <c r="W11" s="124" t="str">
        <f>E31</f>
        <v>Tim</v>
      </c>
      <c r="X11" s="125">
        <f>E40</f>
        <v>0</v>
      </c>
      <c r="Z11" s="126"/>
    </row>
    <row r="12" spans="1:26">
      <c r="A12" s="72"/>
      <c r="B12" s="66"/>
      <c r="C12" s="115"/>
      <c r="D12" s="109"/>
      <c r="E12" s="113"/>
      <c r="F12" s="113"/>
      <c r="G12" s="117"/>
      <c r="H12" s="3"/>
      <c r="I12" s="54"/>
      <c r="J12" s="3"/>
      <c r="K12" s="141" t="str">
        <f>IF(M12=M11,"",2)</f>
        <v/>
      </c>
      <c r="L12" s="137" t="str">
        <f>VLOOKUP(SMALL($V$11:$V$22,2),$V$11:$X$22,2,FALSE)</f>
        <v>Grégory</v>
      </c>
      <c r="M12" s="147">
        <f>VLOOKUP(SMALL($V$11:$V$22,2),$V$11:$X$22,3,FALSE)</f>
        <v>0</v>
      </c>
      <c r="O12" s="141">
        <f>IF(Q12=Q11,"",2)</f>
        <v>2</v>
      </c>
      <c r="P12" s="137" t="str">
        <f>VLOOKUP(SMALL($V$25:$V$36,2),$V$25:$X$36,2,FALSE)</f>
        <v>Deborah</v>
      </c>
      <c r="Q12" s="142">
        <f>VLOOKUP(SMALL($V$25:$V$36,2),$V$25:$X$36,3,FALSE)</f>
        <v>69.890000000000015</v>
      </c>
      <c r="R12" s="75"/>
      <c r="S12" s="72"/>
      <c r="U12" s="124">
        <f>RANK($F$40,$E$40:$P$40)</f>
        <v>1</v>
      </c>
      <c r="V12" s="124">
        <f>IF(COUNTIF($U$11:U11,RANK($F$40,$E$40:$P$40))&gt;0,RANK($F$40,$E$40:$P$40)+COUNTIF($U$11:U11,RANK($F$40,$E$40:$P$40)),RANK($F$40,$E$40:$P$40))</f>
        <v>2</v>
      </c>
      <c r="W12" s="124" t="str">
        <f>F31</f>
        <v>Grégory</v>
      </c>
      <c r="X12" s="125">
        <f>F40</f>
        <v>0</v>
      </c>
      <c r="Z12" s="126"/>
    </row>
    <row r="13" spans="1:26">
      <c r="A13" s="72"/>
      <c r="B13" s="66"/>
      <c r="C13" s="118"/>
      <c r="D13" s="110"/>
      <c r="E13" s="113"/>
      <c r="F13" s="113"/>
      <c r="G13" s="117"/>
      <c r="H13" s="3"/>
      <c r="I13" s="54"/>
      <c r="J13" s="3"/>
      <c r="K13" s="141" t="str">
        <f>IF(M13=M12,"",3)</f>
        <v/>
      </c>
      <c r="L13" s="137" t="str">
        <f>VLOOKUP(SMALL($V$11:$V$22,3),$V$11:$X$22,2,FALSE)</f>
        <v>Christophe</v>
      </c>
      <c r="M13" s="147">
        <f>VLOOKUP(SMALL($V$11:$V$22,3),$V$11:$X$22,3,FALSE)</f>
        <v>0</v>
      </c>
      <c r="O13" s="141">
        <f>IF(Q13=Q12,"",3)</f>
        <v>3</v>
      </c>
      <c r="P13" s="137" t="str">
        <f>VLOOKUP(SMALL($V$25:$V$36,3),$V$25:$X$36,2,FALSE)</f>
        <v>Pieter</v>
      </c>
      <c r="Q13" s="142">
        <f>VLOOKUP(SMALL($V$25:$V$36,3),$V$25:$X$36,3,FALSE)</f>
        <v>66.239999999999995</v>
      </c>
      <c r="R13" s="75"/>
      <c r="S13" s="72"/>
      <c r="U13" s="124">
        <f>RANK($G$40,$E$40:$P$40)</f>
        <v>1</v>
      </c>
      <c r="V13" s="124">
        <f>IF(COUNTIF($U$11:U12,RANK($G$40,$E$40:$P$40))&gt;0,RANK($G$40,$E$40:$P$40)+COUNTIF($U$11:U12,RANK($G$40,$E$40:$P$40)),RANK($G$40,$E$40:$P$40))</f>
        <v>3</v>
      </c>
      <c r="W13" s="124" t="str">
        <f>G31</f>
        <v>Christophe</v>
      </c>
      <c r="X13" s="125">
        <f>G40</f>
        <v>0</v>
      </c>
      <c r="Z13" s="126"/>
    </row>
    <row r="14" spans="1:26">
      <c r="A14" s="72"/>
      <c r="B14" s="66"/>
      <c r="C14" s="118"/>
      <c r="D14" s="110"/>
      <c r="E14" s="113"/>
      <c r="F14" s="113"/>
      <c r="G14" s="117"/>
      <c r="H14" s="3"/>
      <c r="I14" s="54"/>
      <c r="J14" s="4"/>
      <c r="K14" s="141" t="str">
        <f>IF(M14=M13,"",4)</f>
        <v/>
      </c>
      <c r="L14" s="137" t="str">
        <f>VLOOKUP(SMALL($V$11:$V$22,4),$V$11:$X$22,2,FALSE)</f>
        <v>Ruben</v>
      </c>
      <c r="M14" s="147">
        <f>VLOOKUP(SMALL($V$11:$V$22,4),$V$11:$X$22,3,FALSE)</f>
        <v>0</v>
      </c>
      <c r="O14" s="141">
        <f>IF(Q14=Q13,"",4)</f>
        <v>4</v>
      </c>
      <c r="P14" s="137" t="str">
        <f>VLOOKUP(SMALL($V$25:$V$36,4),$V$25:$X$36,2,FALSE)</f>
        <v>Maarten</v>
      </c>
      <c r="Q14" s="142">
        <f>VLOOKUP(SMALL($V$25:$V$36,4),$V$25:$X$36,3,FALSE)</f>
        <v>63.04</v>
      </c>
      <c r="R14" s="75"/>
      <c r="S14" s="72"/>
      <c r="U14" s="124">
        <f>RANK($H$40,$E$40:$P$40)</f>
        <v>1</v>
      </c>
      <c r="V14" s="124">
        <f>IF(COUNTIF($U$11:U13,RANK($H$40,$E$40:$P$40))&gt;0,RANK($H$40,$E$40:$P$40)+COUNTIF($U$11:U13,RANK($H$40,$E$40:$P$40)),RANK($H$40,$E$40:$P$40))</f>
        <v>4</v>
      </c>
      <c r="W14" s="124" t="str">
        <f>H31</f>
        <v>Ruben</v>
      </c>
      <c r="X14" s="125">
        <f>H40</f>
        <v>0</v>
      </c>
      <c r="Z14" s="126"/>
    </row>
    <row r="15" spans="1:26">
      <c r="A15" s="72"/>
      <c r="B15" s="66"/>
      <c r="C15" s="118"/>
      <c r="D15" s="110"/>
      <c r="E15" s="113"/>
      <c r="F15" s="113"/>
      <c r="G15" s="117"/>
      <c r="H15" s="3"/>
      <c r="I15" s="54"/>
      <c r="J15" s="3"/>
      <c r="K15" s="141" t="str">
        <f>IF(M15=M14,"",5)</f>
        <v/>
      </c>
      <c r="L15" s="137" t="str">
        <f>VLOOKUP(SMALL($V$11:$V$22,5),$V$11:$X$22,2,FALSE)</f>
        <v>Guillaume</v>
      </c>
      <c r="M15" s="147">
        <f>VLOOKUP(SMALL($V$11:$V$22,5),$V$11:$X$22,3,FALSE)</f>
        <v>0</v>
      </c>
      <c r="O15" s="141">
        <f>IF(Q15=Q14,"",5)</f>
        <v>5</v>
      </c>
      <c r="P15" s="137" t="str">
        <f>VLOOKUP(SMALL($V$25:$V$36,5),$V$25:$X$36,2,FALSE)</f>
        <v>Lienkeuh</v>
      </c>
      <c r="Q15" s="142">
        <f>VLOOKUP(SMALL($V$25:$V$36,5),$V$25:$X$36,3,FALSE)</f>
        <v>62.86</v>
      </c>
      <c r="R15" s="75"/>
      <c r="S15" s="72"/>
      <c r="U15" s="124">
        <f>RANK($I$40,$E$40:$P$40)</f>
        <v>1</v>
      </c>
      <c r="V15" s="124">
        <f>IF(COUNTIF($U$11:U14,RANK($I$40,$E$40:$P$40))&gt;0,RANK($I$40,$E$40:$P$40)+COUNTIF($U$11:U14,RANK($I$40,$E$40:$P$40)),RANK($I$40,$E$40:$P$40))</f>
        <v>5</v>
      </c>
      <c r="W15" s="124" t="str">
        <f>I31</f>
        <v>Guillaume</v>
      </c>
      <c r="X15" s="125">
        <f>I40</f>
        <v>0</v>
      </c>
      <c r="Z15" s="126"/>
    </row>
    <row r="16" spans="1:26">
      <c r="A16" s="72"/>
      <c r="B16" s="66"/>
      <c r="C16" s="118"/>
      <c r="D16" s="110"/>
      <c r="E16" s="113"/>
      <c r="F16" s="113"/>
      <c r="G16" s="117"/>
      <c r="H16" s="3"/>
      <c r="I16" s="54"/>
      <c r="J16" s="3"/>
      <c r="K16" s="141" t="str">
        <f>IF(M16=M15,"",6)</f>
        <v/>
      </c>
      <c r="L16" s="137" t="str">
        <f>VLOOKUP(SMALL($V$11:$V$22,6),$V$11:$X$22,2,FALSE)</f>
        <v>Maarten</v>
      </c>
      <c r="M16" s="147">
        <f>VLOOKUP(SMALL($V$11:$V$22,6),$V$11:$X$22,3,FALSE)</f>
        <v>0</v>
      </c>
      <c r="O16" s="141">
        <f>IF(Q16=Q15,"",6)</f>
        <v>6</v>
      </c>
      <c r="P16" s="137" t="str">
        <f>VLOOKUP(SMALL($V$25:$V$36,6),$V$25:$X$36,2,FALSE)</f>
        <v xml:space="preserve">Lien </v>
      </c>
      <c r="Q16" s="142">
        <f>VLOOKUP(SMALL($V$25:$V$36,6),$V$25:$X$36,3,FALSE)</f>
        <v>62.64</v>
      </c>
      <c r="R16" s="75"/>
      <c r="S16" s="72"/>
      <c r="U16" s="124">
        <f>RANK($J$40,$E$40:$P$40)</f>
        <v>1</v>
      </c>
      <c r="V16" s="124">
        <f>IF(COUNTIF($U$11:U15,RANK($J$40,$E$40:$P$40))&gt;0,RANK($J$40,$E$40:$P$40)+COUNTIF($U$11:U15,RANK($J$40,$E$40:$P$40)),RANK($J$40,$E$40:$P$40))</f>
        <v>6</v>
      </c>
      <c r="W16" s="124" t="str">
        <f>J31</f>
        <v>Maarten</v>
      </c>
      <c r="X16" s="125">
        <f>J40</f>
        <v>0</v>
      </c>
      <c r="Z16" s="126"/>
    </row>
    <row r="17" spans="1:180">
      <c r="A17" s="72"/>
      <c r="B17" s="66"/>
      <c r="C17" s="118"/>
      <c r="D17" s="110"/>
      <c r="E17" s="113"/>
      <c r="F17" s="113"/>
      <c r="G17" s="117"/>
      <c r="H17" s="47" t="s">
        <v>56</v>
      </c>
      <c r="I17" s="54"/>
      <c r="J17" s="3"/>
      <c r="K17" s="141" t="str">
        <f>IF(M17=M16,"",7)</f>
        <v/>
      </c>
      <c r="L17" s="137" t="str">
        <f>VLOOKUP(SMALL($V$11:$V$22,7),$V$11:$X$22,2,FALSE)</f>
        <v>Dieter</v>
      </c>
      <c r="M17" s="147">
        <f>VLOOKUP(SMALL($V$11:$V$22,7),$V$11:$X$22,3,FALSE)</f>
        <v>0</v>
      </c>
      <c r="O17" s="141">
        <f>IF(Q17=Q16,"",7)</f>
        <v>7</v>
      </c>
      <c r="P17" s="137" t="str">
        <f>VLOOKUP(SMALL($V$25:$V$36,7),$V$25:$X$36,2,FALSE)</f>
        <v>Tim</v>
      </c>
      <c r="Q17" s="142">
        <f>VLOOKUP(SMALL($V$25:$V$36,7),$V$25:$X$36,3,FALSE)</f>
        <v>62.560000000000009</v>
      </c>
      <c r="R17" s="75"/>
      <c r="S17" s="72"/>
      <c r="U17" s="124">
        <f>RANK($K$40,$E$40:$P$40)</f>
        <v>1</v>
      </c>
      <c r="V17" s="124">
        <f>IF(COUNTIF($U$11:U16,RANK($K$40,$E$40:$P$40))&gt;0,RANK($K$40,$E$40:$P$40)+COUNTIF($U$11:U16,RANK($K$40,$E$40:$P$40)),RANK($K$40,$E$40:$P$40))</f>
        <v>7</v>
      </c>
      <c r="W17" s="124" t="str">
        <f>K31</f>
        <v>Dieter</v>
      </c>
      <c r="X17" s="125">
        <f>K40</f>
        <v>0</v>
      </c>
      <c r="Z17" s="126"/>
    </row>
    <row r="18" spans="1:180" ht="13.5" thickBot="1">
      <c r="A18" s="72"/>
      <c r="B18" s="66"/>
      <c r="C18" s="119"/>
      <c r="D18" s="111"/>
      <c r="E18" s="114"/>
      <c r="F18" s="114"/>
      <c r="G18" s="120"/>
      <c r="H18" s="3"/>
      <c r="I18" s="55"/>
      <c r="J18" s="3"/>
      <c r="K18" s="141" t="str">
        <f>IF(M18=M17,"",8)</f>
        <v/>
      </c>
      <c r="L18" s="137" t="str">
        <f>VLOOKUP(SMALL($V$11:$V$22,8),$V$11:$X$22,2,FALSE)</f>
        <v>Deborah</v>
      </c>
      <c r="M18" s="147">
        <f>VLOOKUP(SMALL($V$11:$V$22,8),$V$11:$X$22,3,FALSE)</f>
        <v>0</v>
      </c>
      <c r="O18" s="141">
        <f>IF(Q18=Q17,"",8)</f>
        <v>8</v>
      </c>
      <c r="P18" s="137" t="str">
        <f>VLOOKUP(SMALL($V$25:$V$36,8),$V$25:$X$36,2,FALSE)</f>
        <v>Grégory</v>
      </c>
      <c r="Q18" s="142">
        <f>VLOOKUP(SMALL($V$25:$V$36,8),$V$25:$X$36,3,FALSE)</f>
        <v>62.169999999999995</v>
      </c>
      <c r="R18" s="75"/>
      <c r="S18" s="72"/>
      <c r="U18" s="124">
        <f>RANK($L$40,$E$40:$P$40)</f>
        <v>1</v>
      </c>
      <c r="V18" s="124">
        <f>IF(COUNTIF($U$11:U17,RANK($L$40,$E$40:$P$40))&gt;0,RANK($L$40,$E$40:$P$40)+COUNTIF($U$11:U17,RANK($L$40,$E$40:$P$40)),RANK($L$40,$E$40:$P$40))</f>
        <v>8</v>
      </c>
      <c r="W18" s="124" t="str">
        <f>L31</f>
        <v>Deborah</v>
      </c>
      <c r="X18" s="125">
        <f>L40</f>
        <v>0</v>
      </c>
      <c r="Z18" s="126"/>
    </row>
    <row r="19" spans="1:180">
      <c r="A19" s="72"/>
      <c r="B19" s="66"/>
      <c r="C19" s="3"/>
      <c r="D19" s="3"/>
      <c r="E19" s="3"/>
      <c r="F19" s="3"/>
      <c r="G19" s="3"/>
      <c r="H19" s="3"/>
      <c r="I19" s="3"/>
      <c r="J19" s="3"/>
      <c r="K19" s="141" t="str">
        <f>IF(M19=M18,"",9)</f>
        <v/>
      </c>
      <c r="L19" s="137" t="str">
        <f>VLOOKUP(SMALL($V$11:$V$22,9),$V$11:$X$22,2,FALSE)</f>
        <v>Lienkeuh</v>
      </c>
      <c r="M19" s="147">
        <f>VLOOKUP(SMALL($V$11:$V$22,9),$V$11:$X$22,3,FALSE)</f>
        <v>0</v>
      </c>
      <c r="O19" s="141">
        <f>IF(Q19=Q18,"",9)</f>
        <v>9</v>
      </c>
      <c r="P19" s="137" t="str">
        <f>VLOOKUP(SMALL($V$25:$V$36,9),$V$25:$X$36,2,FALSE)</f>
        <v>Christophe</v>
      </c>
      <c r="Q19" s="142">
        <f>VLOOKUP(SMALL($V$25:$V$36,9),$V$25:$X$36,3,FALSE)</f>
        <v>61.109999999999992</v>
      </c>
      <c r="R19" s="75"/>
      <c r="S19" s="72"/>
      <c r="U19" s="124">
        <f>RANK($M$40,$E$40:$P$40)</f>
        <v>1</v>
      </c>
      <c r="V19" s="124">
        <f>IF(COUNTIF($U$11:U18,RANK($M$40,$E$40:$P$40))&gt;0,RANK($M$40,$E$40:$P$40)+COUNTIF($U$11:U18,RANK($M$40,$E$40:$P$40)),RANK($M$40,$E$40:$P$40))</f>
        <v>9</v>
      </c>
      <c r="W19" s="124" t="str">
        <f>M31</f>
        <v>Lienkeuh</v>
      </c>
      <c r="X19" s="125">
        <f>M40</f>
        <v>0</v>
      </c>
      <c r="Z19" s="126"/>
    </row>
    <row r="20" spans="1:180" ht="12.75" customHeight="1" thickBot="1">
      <c r="A20" s="72"/>
      <c r="B20" s="66"/>
      <c r="I20" s="3"/>
      <c r="J20" s="3"/>
      <c r="K20" s="141" t="str">
        <f>IF(M20=M19,"",10)</f>
        <v/>
      </c>
      <c r="L20" s="137" t="str">
        <f>VLOOKUP(SMALL($V$11:$V$22,10),$V$11:$X$22,2,FALSE)</f>
        <v>Pieter</v>
      </c>
      <c r="M20" s="147">
        <f>VLOOKUP(SMALL($V$11:$V$22,10),$V$11:$X$22,3,FALSE)</f>
        <v>0</v>
      </c>
      <c r="O20" s="141">
        <f>IF(Q20=Q19,"",10)</f>
        <v>10</v>
      </c>
      <c r="P20" s="137" t="str">
        <f>VLOOKUP(SMALL($V$25:$V$36,10),$V$25:$X$36,2,FALSE)</f>
        <v>Ruben</v>
      </c>
      <c r="Q20" s="142">
        <f>VLOOKUP(SMALL($V$25:$V$36,10),$V$25:$X$36,3,FALSE)</f>
        <v>60.06</v>
      </c>
      <c r="R20" s="75"/>
      <c r="S20" s="72"/>
      <c r="U20" s="124">
        <f>RANK($N$40,$E$40:$P$40)</f>
        <v>1</v>
      </c>
      <c r="V20" s="124">
        <f>IF(COUNTIF($U$11:U19,RANK($N$40,$E$40:$P$40))&gt;0,RANK($N$40,$E$40:$P$40)+COUNTIF($U$11:U19,RANK($N$40,$E$40:$P$40)),RANK($N$40,$E$40:$P$40))</f>
        <v>10</v>
      </c>
      <c r="W20" s="124" t="str">
        <f>N31</f>
        <v>Pieter</v>
      </c>
      <c r="X20" s="125">
        <f>N40</f>
        <v>0</v>
      </c>
      <c r="Z20" s="126"/>
    </row>
    <row r="21" spans="1:180" ht="12.75" customHeight="1" thickBot="1">
      <c r="A21" s="72"/>
      <c r="B21" s="66"/>
      <c r="C21" s="186" t="s">
        <v>57</v>
      </c>
      <c r="D21" s="187"/>
      <c r="E21" s="187"/>
      <c r="F21" s="188"/>
      <c r="G21" s="188"/>
      <c r="H21" s="189"/>
      <c r="I21" s="3"/>
      <c r="J21" s="3"/>
      <c r="K21" s="141" t="str">
        <f>IF(M21=M20,"",11)</f>
        <v/>
      </c>
      <c r="L21" s="137" t="str">
        <f>VLOOKUP(SMALL($V$11:$V$22,11),$V$11:$X$22,2,FALSE)</f>
        <v>Didier</v>
      </c>
      <c r="M21" s="147">
        <f>VLOOKUP(SMALL($V$11:$V$22,11),$V$11:$X$22,3,FALSE)</f>
        <v>0</v>
      </c>
      <c r="O21" s="141">
        <f>IF(Q21=Q20,"",11)</f>
        <v>11</v>
      </c>
      <c r="P21" s="137" t="str">
        <f>VLOOKUP(SMALL($V$25:$V$36,11),$V$25:$X$36,2,FALSE)</f>
        <v>Guillaume</v>
      </c>
      <c r="Q21" s="142">
        <f>VLOOKUP(SMALL($V$25:$V$36,11),$V$25:$X$36,3,FALSE)</f>
        <v>58.88000000000001</v>
      </c>
      <c r="R21" s="75"/>
      <c r="S21" s="72"/>
      <c r="U21" s="124">
        <f>RANK($O$40,$E$40:$P$40)</f>
        <v>1</v>
      </c>
      <c r="V21" s="124">
        <f>IF(COUNTIF($U$11:U20,RANK($O$40,$E$40:$P$40))&gt;0,RANK($O$40,$E$40:$P$40)+COUNTIF($U$11:U20,RANK($O$40,$E$40:$P$40)),RANK($O$40,$E$40:$P$40))</f>
        <v>11</v>
      </c>
      <c r="W21" s="124" t="str">
        <f>O31</f>
        <v>Didier</v>
      </c>
      <c r="X21" s="125">
        <f>O40</f>
        <v>0</v>
      </c>
      <c r="Z21" s="126"/>
    </row>
    <row r="22" spans="1:180" ht="12.75" customHeight="1" thickBot="1">
      <c r="A22" s="72"/>
      <c r="B22" s="66"/>
      <c r="C22" s="50" t="s">
        <v>20</v>
      </c>
      <c r="D22" s="134"/>
      <c r="E22" s="135"/>
      <c r="F22" s="131" t="str">
        <f>K31</f>
        <v>Dieter</v>
      </c>
      <c r="G22" s="129"/>
      <c r="H22" s="130"/>
      <c r="I22" s="3"/>
      <c r="J22" s="3"/>
      <c r="K22" s="143" t="str">
        <f>IF(M22=M21,"",12)</f>
        <v/>
      </c>
      <c r="L22" s="144" t="str">
        <f>VLOOKUP(SMALL($V$11:$V$22,12),$V$11:$X$22,2,FALSE)</f>
        <v>Lien</v>
      </c>
      <c r="M22" s="148">
        <f>VLOOKUP(SMALL($V$11:$V$22,12),$V$11:$X$22,3,FALSE)</f>
        <v>0</v>
      </c>
      <c r="O22" s="143">
        <f>IF(Q22=Q21,"",12)</f>
        <v>12</v>
      </c>
      <c r="P22" s="144" t="str">
        <f>VLOOKUP(SMALL($V$25:$V$36,12),$V$25:$X$36,2,FALSE)</f>
        <v>Dieter</v>
      </c>
      <c r="Q22" s="145">
        <f>VLOOKUP(SMALL($V$25:$V$36,12),$V$25:$X$36,3,FALSE)</f>
        <v>47.989999999999995</v>
      </c>
      <c r="R22" s="75"/>
      <c r="S22" s="72"/>
      <c r="U22" s="124">
        <f>RANK($P$40,$E$40:$P$40)</f>
        <v>1</v>
      </c>
      <c r="V22" s="124">
        <f>IF(COUNTIF($U$11:U21,RANK($P$40,$E$40:$P$40))&gt;0,RANK($P$40,$E$40:$P$40)+COUNTIF($U$11:U21,RANK($P$40,$E$40:$P$40)),RANK($P$40,$E$40:$P$40))</f>
        <v>12</v>
      </c>
      <c r="W22" s="124" t="str">
        <f>P31</f>
        <v>Lien</v>
      </c>
      <c r="X22" s="125">
        <f>P40</f>
        <v>0</v>
      </c>
      <c r="Z22" s="126"/>
    </row>
    <row r="23" spans="1:180">
      <c r="A23" s="72"/>
      <c r="B23" s="66"/>
      <c r="C23" s="48" t="s">
        <v>45</v>
      </c>
      <c r="D23" s="21"/>
      <c r="E23" s="22"/>
      <c r="F23" s="132" t="str">
        <f>L31</f>
        <v>Deborah</v>
      </c>
      <c r="G23" s="21"/>
      <c r="H23" s="22"/>
      <c r="I23" s="3"/>
      <c r="J23" s="3"/>
      <c r="K23" s="3"/>
      <c r="L23" s="3"/>
      <c r="M23" s="3"/>
      <c r="N23" s="3"/>
      <c r="O23" s="3"/>
      <c r="P23" s="3"/>
      <c r="Q23" s="3"/>
      <c r="R23" s="3"/>
      <c r="S23" s="72"/>
      <c r="U23" s="124"/>
      <c r="V23" s="124"/>
      <c r="W23" s="124"/>
      <c r="X23" s="124"/>
    </row>
    <row r="24" spans="1:180" s="3" customFormat="1">
      <c r="A24" s="127"/>
      <c r="C24" s="48" t="s">
        <v>24</v>
      </c>
      <c r="D24" s="21"/>
      <c r="E24" s="22"/>
      <c r="F24" s="132" t="str">
        <f>M31</f>
        <v>Lienkeuh</v>
      </c>
      <c r="G24" s="21"/>
      <c r="H24" s="22"/>
      <c r="S24" s="127"/>
      <c r="T24" s="75"/>
      <c r="U24" s="153"/>
      <c r="V24" s="153"/>
      <c r="W24" s="153"/>
      <c r="X24" s="153"/>
      <c r="Y24" s="75"/>
      <c r="Z24" s="75"/>
      <c r="AA24" s="75"/>
      <c r="AB24" s="75"/>
      <c r="AC24" s="75"/>
      <c r="AD24" s="75"/>
      <c r="AE24" s="75"/>
      <c r="AF24" s="75"/>
      <c r="AG24" s="75"/>
      <c r="AH24" s="75"/>
      <c r="AI24" s="75"/>
      <c r="AJ24" s="75"/>
      <c r="AK24" s="75"/>
      <c r="AL24" s="75"/>
      <c r="AM24" s="75"/>
      <c r="AN24" s="75"/>
      <c r="AO24" s="75"/>
      <c r="AP24" s="75"/>
      <c r="AQ24" s="75"/>
      <c r="AR24" s="75"/>
      <c r="AS24" s="75"/>
      <c r="AT24" s="75"/>
      <c r="AU24" s="75"/>
      <c r="AV24" s="75"/>
      <c r="AW24" s="75"/>
      <c r="AX24" s="75"/>
      <c r="AY24" s="75"/>
      <c r="AZ24" s="75"/>
      <c r="BA24" s="75"/>
      <c r="BB24" s="75"/>
      <c r="BC24" s="75"/>
      <c r="BD24" s="75"/>
      <c r="BE24" s="75"/>
      <c r="BF24" s="75"/>
      <c r="BG24" s="75"/>
      <c r="BH24" s="75"/>
      <c r="BI24" s="75"/>
      <c r="BJ24" s="75"/>
      <c r="BK24" s="75"/>
      <c r="BL24" s="75"/>
      <c r="BM24" s="75"/>
      <c r="BN24" s="75"/>
      <c r="BO24" s="75"/>
      <c r="BP24" s="75"/>
      <c r="BQ24" s="75"/>
      <c r="BR24" s="75"/>
      <c r="BS24" s="75"/>
      <c r="BT24" s="75"/>
      <c r="BU24" s="75"/>
      <c r="BV24" s="75"/>
      <c r="BW24" s="75"/>
      <c r="BX24" s="75"/>
      <c r="BY24" s="75"/>
      <c r="BZ24" s="75"/>
      <c r="CA24" s="75"/>
      <c r="CB24" s="75"/>
      <c r="CC24" s="75"/>
      <c r="CD24" s="75"/>
      <c r="CE24" s="75"/>
      <c r="CF24" s="75"/>
      <c r="CG24" s="75"/>
      <c r="CH24" s="75"/>
      <c r="CI24" s="75"/>
      <c r="CJ24" s="75"/>
      <c r="CK24" s="75"/>
      <c r="CL24" s="75"/>
      <c r="CM24" s="75"/>
      <c r="CN24" s="75"/>
      <c r="CO24" s="75"/>
      <c r="CP24" s="75"/>
      <c r="CQ24" s="75"/>
      <c r="CR24" s="75"/>
      <c r="CS24" s="75"/>
      <c r="CT24" s="75"/>
      <c r="CU24" s="75"/>
      <c r="CV24" s="75"/>
      <c r="CW24" s="75"/>
      <c r="CX24" s="75"/>
      <c r="CY24" s="75"/>
      <c r="CZ24" s="75"/>
      <c r="DA24" s="75"/>
      <c r="DB24" s="75"/>
      <c r="DC24" s="75"/>
      <c r="DD24" s="75"/>
      <c r="DE24" s="75"/>
      <c r="DF24" s="75"/>
      <c r="DG24" s="75"/>
      <c r="DH24" s="75"/>
      <c r="DI24" s="75"/>
      <c r="DJ24" s="75"/>
      <c r="DK24" s="75"/>
      <c r="DL24" s="75"/>
      <c r="DM24" s="75"/>
      <c r="DN24" s="75"/>
      <c r="DO24" s="75"/>
      <c r="DP24" s="75"/>
      <c r="DQ24" s="75"/>
      <c r="DR24" s="75"/>
      <c r="DS24" s="75"/>
      <c r="DT24" s="75"/>
      <c r="DU24" s="75"/>
      <c r="DV24" s="75"/>
      <c r="DW24" s="75"/>
      <c r="DX24" s="75"/>
      <c r="DY24" s="75"/>
      <c r="DZ24" s="75"/>
      <c r="EA24" s="75"/>
      <c r="EB24" s="75"/>
      <c r="EC24" s="75"/>
      <c r="ED24" s="75"/>
      <c r="EE24" s="75"/>
      <c r="EF24" s="75"/>
      <c r="EG24" s="75"/>
      <c r="EH24" s="75"/>
      <c r="EI24" s="75"/>
      <c r="EJ24" s="75"/>
      <c r="EK24" s="75"/>
      <c r="EL24" s="75"/>
      <c r="EM24" s="75"/>
      <c r="EN24" s="75"/>
      <c r="EO24" s="75"/>
      <c r="EP24" s="75"/>
      <c r="EQ24" s="75"/>
      <c r="ER24" s="75"/>
      <c r="ES24" s="75"/>
      <c r="ET24" s="75"/>
      <c r="EU24" s="75"/>
      <c r="EV24" s="75"/>
      <c r="EW24" s="75"/>
      <c r="EX24" s="75"/>
      <c r="EY24" s="75"/>
      <c r="EZ24" s="75"/>
      <c r="FA24" s="75"/>
      <c r="FB24" s="75"/>
      <c r="FC24" s="75"/>
      <c r="FD24" s="75"/>
      <c r="FE24" s="75"/>
      <c r="FF24" s="75"/>
      <c r="FG24" s="75"/>
      <c r="FH24" s="75"/>
      <c r="FI24" s="75"/>
      <c r="FJ24" s="75"/>
      <c r="FK24" s="75"/>
      <c r="FL24" s="75"/>
      <c r="FM24" s="75"/>
      <c r="FN24" s="75"/>
      <c r="FO24" s="75"/>
      <c r="FP24" s="75"/>
      <c r="FQ24" s="75"/>
      <c r="FR24" s="75"/>
      <c r="FS24" s="75"/>
      <c r="FT24" s="75"/>
      <c r="FU24" s="75"/>
      <c r="FV24" s="75"/>
      <c r="FW24" s="75"/>
      <c r="FX24" s="75"/>
    </row>
    <row r="25" spans="1:180" s="3" customFormat="1">
      <c r="A25" s="127"/>
      <c r="C25" s="48" t="s">
        <v>16</v>
      </c>
      <c r="D25" s="21"/>
      <c r="E25" s="22"/>
      <c r="F25" s="132" t="str">
        <f>N31</f>
        <v>Pieter</v>
      </c>
      <c r="G25" s="21"/>
      <c r="H25" s="22"/>
      <c r="S25" s="127"/>
      <c r="T25" s="75"/>
      <c r="U25" s="124">
        <f>RANK(Result!AE7,Result!$AE$7:$AE$18)</f>
        <v>7</v>
      </c>
      <c r="V25" s="124">
        <f>RANK(Result!AE7,Result!$AE$7:$AE$18)</f>
        <v>7</v>
      </c>
      <c r="W25" s="153" t="str">
        <f>Result!T7</f>
        <v>Tim</v>
      </c>
      <c r="X25" s="154">
        <f>Result!AE7</f>
        <v>62.560000000000009</v>
      </c>
      <c r="Y25" s="75"/>
      <c r="Z25" s="75"/>
      <c r="AA25" s="75"/>
      <c r="AB25" s="75"/>
      <c r="AC25" s="75"/>
      <c r="AD25" s="75"/>
      <c r="AE25" s="75"/>
      <c r="AF25" s="75"/>
      <c r="AG25" s="75"/>
      <c r="AH25" s="75"/>
      <c r="AI25" s="75"/>
      <c r="AJ25" s="75"/>
      <c r="AK25" s="75"/>
      <c r="AL25" s="75"/>
      <c r="AM25" s="75"/>
      <c r="AN25" s="75"/>
      <c r="AO25" s="75"/>
      <c r="AP25" s="75"/>
      <c r="AQ25" s="75"/>
      <c r="AR25" s="75"/>
      <c r="AS25" s="75"/>
      <c r="AT25" s="75"/>
      <c r="AU25" s="75"/>
      <c r="AV25" s="75"/>
      <c r="AW25" s="75"/>
      <c r="AX25" s="75"/>
      <c r="AY25" s="75"/>
      <c r="AZ25" s="75"/>
      <c r="BA25" s="75"/>
      <c r="BB25" s="75"/>
      <c r="BC25" s="75"/>
      <c r="BD25" s="75"/>
      <c r="BE25" s="75"/>
      <c r="BF25" s="75"/>
      <c r="BG25" s="75"/>
      <c r="BH25" s="75"/>
      <c r="BI25" s="75"/>
      <c r="BJ25" s="75"/>
      <c r="BK25" s="75"/>
      <c r="BL25" s="75"/>
      <c r="BM25" s="75"/>
      <c r="BN25" s="75"/>
      <c r="BO25" s="75"/>
      <c r="BP25" s="75"/>
      <c r="BQ25" s="75"/>
      <c r="BR25" s="75"/>
      <c r="BS25" s="75"/>
      <c r="BT25" s="75"/>
      <c r="BU25" s="75"/>
      <c r="BV25" s="75"/>
      <c r="BW25" s="75"/>
      <c r="BX25" s="75"/>
      <c r="BY25" s="75"/>
      <c r="BZ25" s="75"/>
      <c r="CA25" s="75"/>
      <c r="CB25" s="75"/>
      <c r="CC25" s="75"/>
      <c r="CD25" s="75"/>
      <c r="CE25" s="75"/>
      <c r="CF25" s="75"/>
      <c r="CG25" s="75"/>
      <c r="CH25" s="75"/>
      <c r="CI25" s="75"/>
      <c r="CJ25" s="75"/>
      <c r="CK25" s="75"/>
      <c r="CL25" s="75"/>
      <c r="CM25" s="75"/>
      <c r="CN25" s="75"/>
      <c r="CO25" s="75"/>
      <c r="CP25" s="75"/>
      <c r="CQ25" s="75"/>
      <c r="CR25" s="75"/>
      <c r="CS25" s="75"/>
      <c r="CT25" s="75"/>
      <c r="CU25" s="75"/>
      <c r="CV25" s="75"/>
      <c r="CW25" s="75"/>
      <c r="CX25" s="75"/>
      <c r="CY25" s="75"/>
      <c r="CZ25" s="75"/>
      <c r="DA25" s="75"/>
      <c r="DB25" s="75"/>
      <c r="DC25" s="75"/>
      <c r="DD25" s="75"/>
      <c r="DE25" s="75"/>
      <c r="DF25" s="75"/>
      <c r="DG25" s="75"/>
      <c r="DH25" s="75"/>
      <c r="DI25" s="75"/>
      <c r="DJ25" s="75"/>
      <c r="DK25" s="75"/>
      <c r="DL25" s="75"/>
      <c r="DM25" s="75"/>
      <c r="DN25" s="75"/>
      <c r="DO25" s="75"/>
      <c r="DP25" s="75"/>
      <c r="DQ25" s="75"/>
      <c r="DR25" s="75"/>
      <c r="DS25" s="75"/>
      <c r="DT25" s="75"/>
      <c r="DU25" s="75"/>
      <c r="DV25" s="75"/>
      <c r="DW25" s="75"/>
      <c r="DX25" s="75"/>
      <c r="DY25" s="75"/>
      <c r="DZ25" s="75"/>
      <c r="EA25" s="75"/>
      <c r="EB25" s="75"/>
      <c r="EC25" s="75"/>
      <c r="ED25" s="75"/>
      <c r="EE25" s="75"/>
      <c r="EF25" s="75"/>
      <c r="EG25" s="75"/>
      <c r="EH25" s="75"/>
      <c r="EI25" s="75"/>
      <c r="EJ25" s="75"/>
      <c r="EK25" s="75"/>
      <c r="EL25" s="75"/>
      <c r="EM25" s="75"/>
      <c r="EN25" s="75"/>
      <c r="EO25" s="75"/>
      <c r="EP25" s="75"/>
      <c r="EQ25" s="75"/>
      <c r="ER25" s="75"/>
      <c r="ES25" s="75"/>
      <c r="ET25" s="75"/>
      <c r="EU25" s="75"/>
      <c r="EV25" s="75"/>
      <c r="EW25" s="75"/>
      <c r="EX25" s="75"/>
      <c r="EY25" s="75"/>
      <c r="EZ25" s="75"/>
      <c r="FA25" s="75"/>
      <c r="FB25" s="75"/>
      <c r="FC25" s="75"/>
      <c r="FD25" s="75"/>
      <c r="FE25" s="75"/>
      <c r="FF25" s="75"/>
      <c r="FG25" s="75"/>
      <c r="FH25" s="75"/>
      <c r="FI25" s="75"/>
      <c r="FJ25" s="75"/>
      <c r="FK25" s="75"/>
      <c r="FL25" s="75"/>
      <c r="FM25" s="75"/>
      <c r="FN25" s="75"/>
      <c r="FO25" s="75"/>
      <c r="FP25" s="75"/>
      <c r="FQ25" s="75"/>
      <c r="FR25" s="75"/>
      <c r="FS25" s="75"/>
      <c r="FT25" s="75"/>
      <c r="FU25" s="75"/>
      <c r="FV25" s="75"/>
      <c r="FW25" s="75"/>
      <c r="FX25" s="75"/>
    </row>
    <row r="26" spans="1:180">
      <c r="A26" s="72"/>
      <c r="B26" s="3"/>
      <c r="C26" s="48" t="s">
        <v>2</v>
      </c>
      <c r="D26" s="21"/>
      <c r="E26" s="22"/>
      <c r="F26" s="132" t="str">
        <f>O31</f>
        <v>Didier</v>
      </c>
      <c r="G26" s="21"/>
      <c r="H26" s="22"/>
      <c r="I26" s="3"/>
      <c r="J26" s="3"/>
      <c r="K26" s="3"/>
      <c r="L26" s="3"/>
      <c r="M26" s="3"/>
      <c r="N26" s="3"/>
      <c r="O26" s="3"/>
      <c r="P26" s="3"/>
      <c r="Q26" s="3"/>
      <c r="R26" s="3"/>
      <c r="S26" s="72"/>
      <c r="U26" s="124">
        <f>RANK(Result!AE8,Result!$AE$7:$AE$18)</f>
        <v>8</v>
      </c>
      <c r="V26" s="124">
        <f>IF(COUNTIF($U$25:U25,RANK(Result!AE8,Result!$AE$7:$AE$18))&gt;0,RANK(Result!AE8,Result!$AE$7:$AE$18)+COUNTIF($U$25:U25,RANK(Result!AE8,Result!$AE$7:$AE$18)),RANK(Result!AE8,Result!$AE$7:$AE$18))</f>
        <v>8</v>
      </c>
      <c r="W26" s="153" t="str">
        <f>Result!T8</f>
        <v>Grégory</v>
      </c>
      <c r="X26" s="154">
        <f>Result!AE8</f>
        <v>62.169999999999995</v>
      </c>
    </row>
    <row r="27" spans="1:180" ht="13.5" thickBot="1">
      <c r="A27" s="72"/>
      <c r="B27" s="3"/>
      <c r="C27" s="52" t="s">
        <v>3</v>
      </c>
      <c r="D27" s="23"/>
      <c r="E27" s="24"/>
      <c r="F27" s="133" t="str">
        <f>P31</f>
        <v>Lien</v>
      </c>
      <c r="G27" s="23"/>
      <c r="H27" s="24"/>
      <c r="I27" s="3"/>
      <c r="J27" s="3"/>
      <c r="K27" s="3"/>
      <c r="L27" s="3"/>
      <c r="M27" s="3"/>
      <c r="N27" s="3"/>
      <c r="O27" s="3"/>
      <c r="P27" s="3"/>
      <c r="Q27" s="3"/>
      <c r="R27" s="3"/>
      <c r="S27" s="72"/>
      <c r="U27" s="124">
        <f>RANK(Result!AE9,Result!$AE$7:$AE$18)</f>
        <v>9</v>
      </c>
      <c r="V27" s="124">
        <f>IF(COUNTIF($U$25:U26,RANK(Result!AE9,Result!$AE$7:$AE$18))&gt;0,RANK(Result!AE9,Result!$AE$7:$AE$18)+COUNTIF($U$25:U26,RANK(Result!AE9,Result!$AE$7:$AE$18)),RANK(Result!AE9,Result!$AE$7:$AE$18))</f>
        <v>9</v>
      </c>
      <c r="W27" s="153" t="str">
        <f>Result!T9</f>
        <v>Christophe</v>
      </c>
      <c r="X27" s="154">
        <f>Result!AE9</f>
        <v>61.109999999999992</v>
      </c>
    </row>
    <row r="28" spans="1:180" ht="16.5" customHeight="1">
      <c r="A28" s="72"/>
      <c r="B28" s="3"/>
      <c r="C28" s="3"/>
      <c r="D28" s="3"/>
      <c r="E28" s="3"/>
      <c r="F28" s="3"/>
      <c r="G28" s="3"/>
      <c r="H28" s="3"/>
      <c r="I28" s="3"/>
      <c r="J28" s="3"/>
      <c r="K28" s="3"/>
      <c r="L28" s="3"/>
      <c r="M28" s="3"/>
      <c r="N28" s="3"/>
      <c r="O28" s="3"/>
      <c r="P28" s="3"/>
      <c r="Q28" s="3"/>
      <c r="R28" s="3"/>
      <c r="S28" s="72"/>
      <c r="U28" s="124">
        <f>RANK(Result!AE10,Result!$AE$7:$AE$18)</f>
        <v>10</v>
      </c>
      <c r="V28" s="124">
        <f>IF(COUNTIF($U$25:U27,RANK(Result!AE10,Result!$AE$7:$AE$18))&gt;0,RANK(Result!AE10,Result!$AE$7:$AE$18)+COUNTIF($U$25:U27,RANK(Result!AE10,Result!$AE$7:$AE$18)),RANK(Result!AE10,Result!$AE$7:$AE$18))</f>
        <v>10</v>
      </c>
      <c r="W28" s="153" t="str">
        <f>Result!T10</f>
        <v>Ruben</v>
      </c>
      <c r="X28" s="154">
        <f>Result!AE10</f>
        <v>60.06</v>
      </c>
    </row>
    <row r="29" spans="1:180" s="155" customFormat="1" ht="13.5" thickBot="1">
      <c r="A29" s="72"/>
      <c r="B29" s="72"/>
      <c r="C29" s="72"/>
      <c r="D29" s="72"/>
      <c r="E29" s="72"/>
      <c r="F29" s="72"/>
      <c r="G29" s="72"/>
      <c r="H29" s="72"/>
      <c r="I29" s="72"/>
      <c r="J29" s="72"/>
      <c r="K29" s="72"/>
      <c r="L29" s="72"/>
      <c r="M29" s="72"/>
      <c r="N29" s="72"/>
      <c r="O29" s="72"/>
      <c r="P29" s="72"/>
      <c r="Q29" s="72"/>
      <c r="R29" s="72"/>
      <c r="S29" s="72"/>
      <c r="U29" s="124">
        <f>RANK(Result!AE11,Result!$AE$7:$AE$18)</f>
        <v>11</v>
      </c>
      <c r="V29" s="124">
        <f>IF(COUNTIF($U$25:U28,RANK(Result!AE11,Result!$AE$7:$AE$18))&gt;0,RANK(Result!AE11,Result!$AE$7:$AE$18)+COUNTIF($U$25:U28,RANK(Result!AE11,Result!$AE$7:$AE$18)),RANK(Result!AE11,Result!$AE$7:$AE$18))</f>
        <v>11</v>
      </c>
      <c r="W29" s="157" t="str">
        <f>Result!T11</f>
        <v>Guillaume</v>
      </c>
      <c r="X29" s="154">
        <f>Result!AE11</f>
        <v>58.88000000000001</v>
      </c>
    </row>
    <row r="30" spans="1:180" ht="13.5" thickBot="1">
      <c r="A30" s="72"/>
      <c r="B30" s="64"/>
      <c r="C30" s="65"/>
      <c r="D30" s="65"/>
      <c r="E30" s="65"/>
      <c r="F30" s="65"/>
      <c r="G30" s="65"/>
      <c r="H30" s="65"/>
      <c r="I30" s="65"/>
      <c r="J30" s="65"/>
      <c r="K30" s="65"/>
      <c r="L30" s="65"/>
      <c r="M30" s="65"/>
      <c r="N30" s="65"/>
      <c r="O30" s="65"/>
      <c r="P30" s="65"/>
      <c r="Q30" s="65"/>
      <c r="R30" s="75"/>
      <c r="S30" s="72"/>
      <c r="U30" s="124">
        <f>RANK(Result!AE12,Result!$AE$7:$AE$18)</f>
        <v>4</v>
      </c>
      <c r="V30" s="124">
        <f>IF(COUNTIF($U$25:U29,RANK(Result!AE12,Result!$AE$7:$AE$18))&gt;0,RANK(Result!AE12,Result!$AE$7:$AE$18)+COUNTIF($U$25:U29,RANK(Result!AE12,Result!$AE$7:$AE$18)),RANK(Result!AE12,Result!$AE$7:$AE$18))</f>
        <v>4</v>
      </c>
      <c r="W30" s="153" t="str">
        <f>Result!T12</f>
        <v>Maarten</v>
      </c>
      <c r="X30" s="154">
        <f>Result!AE12</f>
        <v>63.04</v>
      </c>
    </row>
    <row r="31" spans="1:180" ht="13.5" thickBot="1">
      <c r="A31" s="72"/>
      <c r="B31" s="66"/>
      <c r="C31" s="36" t="s">
        <v>0</v>
      </c>
      <c r="D31" s="37" t="s">
        <v>1</v>
      </c>
      <c r="E31" s="36" t="str">
        <f>D59</f>
        <v>Tim</v>
      </c>
      <c r="F31" s="38" t="str">
        <f>L59</f>
        <v>Grégory</v>
      </c>
      <c r="G31" s="38" t="str">
        <f>D72</f>
        <v>Christophe</v>
      </c>
      <c r="H31" s="38" t="str">
        <f>L72</f>
        <v>Ruben</v>
      </c>
      <c r="I31" s="38" t="str">
        <f>D85</f>
        <v>Guillaume</v>
      </c>
      <c r="J31" s="38" t="str">
        <f>L85</f>
        <v>Maarten</v>
      </c>
      <c r="K31" s="38" t="str">
        <f>D98</f>
        <v>Dieter</v>
      </c>
      <c r="L31" s="38" t="str">
        <f>L98</f>
        <v>Deborah</v>
      </c>
      <c r="M31" s="38" t="str">
        <f>D111</f>
        <v>Lienkeuh</v>
      </c>
      <c r="N31" s="38" t="str">
        <f>L111</f>
        <v>Pieter</v>
      </c>
      <c r="O31" s="38" t="str">
        <f>D124</f>
        <v>Didier</v>
      </c>
      <c r="P31" s="37" t="str">
        <f>L124</f>
        <v>Lien</v>
      </c>
      <c r="Q31" s="3"/>
      <c r="R31" s="75"/>
      <c r="S31" s="72"/>
      <c r="U31" s="124">
        <f>RANK(Result!AE13,Result!$AE$7:$AE$18)</f>
        <v>12</v>
      </c>
      <c r="V31" s="124">
        <f>IF(COUNTIF($U$25:U30,RANK(Result!AE13,Result!$AE$7:$AE$18))&gt;0,RANK(Result!AE13,Result!$AE$7:$AE$18)+COUNTIF($U$25:U30,RANK(Result!AE13,Result!$AE$7:$AE$18)),RANK(Result!AE13,Result!$AE$7:$AE$18))</f>
        <v>12</v>
      </c>
      <c r="W31" s="153" t="str">
        <f>Result!T13</f>
        <v>Dieter</v>
      </c>
      <c r="X31" s="154">
        <f>Result!AE13</f>
        <v>47.989999999999995</v>
      </c>
    </row>
    <row r="32" spans="1:180">
      <c r="A32" s="72"/>
      <c r="B32" s="66"/>
      <c r="C32" s="29">
        <f t="shared" ref="C32:D39" si="0">C11</f>
        <v>0</v>
      </c>
      <c r="D32" s="30">
        <f t="shared" si="0"/>
        <v>0</v>
      </c>
      <c r="E32" s="31">
        <f t="shared" ref="E32:E39" si="1">E61</f>
        <v>0</v>
      </c>
      <c r="F32" s="32">
        <f>M61</f>
        <v>0</v>
      </c>
      <c r="G32" s="32">
        <f>E74</f>
        <v>0</v>
      </c>
      <c r="H32" s="32">
        <f>M74</f>
        <v>0</v>
      </c>
      <c r="I32" s="32">
        <f>E87</f>
        <v>0</v>
      </c>
      <c r="J32" s="32">
        <f>M87</f>
        <v>0</v>
      </c>
      <c r="K32" s="32">
        <f>E100</f>
        <v>0</v>
      </c>
      <c r="L32" s="32">
        <f t="shared" ref="L32:L39" si="2">M100</f>
        <v>0</v>
      </c>
      <c r="M32" s="32">
        <f>E113</f>
        <v>0</v>
      </c>
      <c r="N32" s="32">
        <f t="shared" ref="N32:N39" si="3">M113</f>
        <v>0</v>
      </c>
      <c r="O32" s="32">
        <f>E126</f>
        <v>0</v>
      </c>
      <c r="P32" s="33">
        <f>M126</f>
        <v>0</v>
      </c>
      <c r="Q32" s="3"/>
      <c r="R32" s="75"/>
      <c r="S32" s="72"/>
      <c r="U32" s="124">
        <f>RANK(Result!AE14,Result!$AE$7:$AE$18)</f>
        <v>2</v>
      </c>
      <c r="V32" s="124">
        <f>IF(COUNTIF($U$25:U31,RANK(Result!AE14,Result!$AE$7:$AE$18))&gt;0,RANK(Result!AE14,Result!$AE$7:$AE$18)+COUNTIF($U$25:U31,RANK(Result!AE14,Result!$AE$7:$AE$18)),RANK(Result!AE14,Result!$AE$7:$AE$18))</f>
        <v>2</v>
      </c>
      <c r="W32" s="153" t="str">
        <f>Result!T14</f>
        <v>Deborah</v>
      </c>
      <c r="X32" s="154">
        <f>Result!AE14</f>
        <v>69.890000000000015</v>
      </c>
    </row>
    <row r="33" spans="1:24">
      <c r="A33" s="72"/>
      <c r="B33" s="66"/>
      <c r="C33" s="25">
        <f t="shared" si="0"/>
        <v>0</v>
      </c>
      <c r="D33" s="26">
        <f t="shared" si="0"/>
        <v>0</v>
      </c>
      <c r="E33" s="31">
        <f t="shared" si="1"/>
        <v>0</v>
      </c>
      <c r="F33" s="32">
        <f t="shared" ref="F33:F39" si="4">M62</f>
        <v>0</v>
      </c>
      <c r="G33" s="32">
        <f t="shared" ref="G33:G39" si="5">E75</f>
        <v>0</v>
      </c>
      <c r="H33" s="32">
        <f t="shared" ref="H33:H39" si="6">M75</f>
        <v>0</v>
      </c>
      <c r="I33" s="32">
        <f t="shared" ref="I33:I39" si="7">E88</f>
        <v>0</v>
      </c>
      <c r="J33" s="32">
        <f t="shared" ref="J33:J39" si="8">M88</f>
        <v>0</v>
      </c>
      <c r="K33" s="32">
        <f t="shared" ref="K33:K39" si="9">E101</f>
        <v>0</v>
      </c>
      <c r="L33" s="32">
        <f t="shared" si="2"/>
        <v>0</v>
      </c>
      <c r="M33" s="32">
        <f t="shared" ref="M33:M39" si="10">E114</f>
        <v>0</v>
      </c>
      <c r="N33" s="32">
        <f t="shared" si="3"/>
        <v>0</v>
      </c>
      <c r="O33" s="32">
        <f t="shared" ref="O33:O39" si="11">E127</f>
        <v>0</v>
      </c>
      <c r="P33" s="33">
        <f t="shared" ref="P33:P39" si="12">M127</f>
        <v>0</v>
      </c>
      <c r="Q33" s="3"/>
      <c r="R33" s="75"/>
      <c r="S33" s="72"/>
      <c r="U33" s="124">
        <f>RANK(Result!AE15,Result!$AE$7:$AE$18)</f>
        <v>5</v>
      </c>
      <c r="V33" s="124">
        <f>IF(COUNTIF($U$25:U32,RANK(Result!AE15,Result!$AE$7:$AE$18))&gt;0,RANK(Result!AE15,Result!$AE$7:$AE$18)+COUNTIF($U$25:U32,RANK(Result!AE15,Result!$AE$7:$AE$18)),RANK(Result!AE15,Result!$AE$7:$AE$18))</f>
        <v>5</v>
      </c>
      <c r="W33" s="153" t="str">
        <f>Result!T15</f>
        <v>Lienkeuh</v>
      </c>
      <c r="X33" s="154">
        <f>Result!AE15</f>
        <v>62.86</v>
      </c>
    </row>
    <row r="34" spans="1:24">
      <c r="A34" s="72"/>
      <c r="B34" s="66"/>
      <c r="C34" s="25">
        <f t="shared" si="0"/>
        <v>0</v>
      </c>
      <c r="D34" s="26">
        <f t="shared" si="0"/>
        <v>0</v>
      </c>
      <c r="E34" s="31">
        <f t="shared" si="1"/>
        <v>0</v>
      </c>
      <c r="F34" s="32">
        <f t="shared" si="4"/>
        <v>0</v>
      </c>
      <c r="G34" s="32">
        <f t="shared" si="5"/>
        <v>0</v>
      </c>
      <c r="H34" s="32">
        <f t="shared" si="6"/>
        <v>0</v>
      </c>
      <c r="I34" s="32">
        <f t="shared" si="7"/>
        <v>0</v>
      </c>
      <c r="J34" s="32">
        <f t="shared" si="8"/>
        <v>0</v>
      </c>
      <c r="K34" s="32">
        <f t="shared" si="9"/>
        <v>0</v>
      </c>
      <c r="L34" s="32">
        <f t="shared" si="2"/>
        <v>0</v>
      </c>
      <c r="M34" s="32">
        <f t="shared" si="10"/>
        <v>0</v>
      </c>
      <c r="N34" s="32">
        <f t="shared" si="3"/>
        <v>0</v>
      </c>
      <c r="O34" s="32">
        <f t="shared" si="11"/>
        <v>0</v>
      </c>
      <c r="P34" s="33">
        <f t="shared" si="12"/>
        <v>0</v>
      </c>
      <c r="Q34" s="3"/>
      <c r="R34" s="75"/>
      <c r="S34" s="72"/>
      <c r="U34" s="124">
        <f>RANK(Result!AE16,Result!$AE$7:$AE$18)</f>
        <v>3</v>
      </c>
      <c r="V34" s="124">
        <f>IF(COUNTIF($U$25:U33,RANK(Result!AE16,Result!$AE$7:$AE$18))&gt;0,RANK(Result!AE16,Result!$AE$7:$AE$18)+COUNTIF($U$25:U33,RANK(Result!AE16,Result!$AE$7:$AE$18)),RANK(Result!AE16,Result!$AE$7:$AE$18))</f>
        <v>3</v>
      </c>
      <c r="W34" s="153" t="str">
        <f>Result!T16</f>
        <v>Pieter</v>
      </c>
      <c r="X34" s="154">
        <f>Result!AE16</f>
        <v>66.239999999999995</v>
      </c>
    </row>
    <row r="35" spans="1:24">
      <c r="A35" s="72"/>
      <c r="B35" s="66"/>
      <c r="C35" s="25">
        <f t="shared" si="0"/>
        <v>0</v>
      </c>
      <c r="D35" s="26">
        <f t="shared" si="0"/>
        <v>0</v>
      </c>
      <c r="E35" s="31">
        <f t="shared" si="1"/>
        <v>0</v>
      </c>
      <c r="F35" s="32">
        <f t="shared" si="4"/>
        <v>0</v>
      </c>
      <c r="G35" s="32">
        <f t="shared" si="5"/>
        <v>0</v>
      </c>
      <c r="H35" s="32">
        <f t="shared" si="6"/>
        <v>0</v>
      </c>
      <c r="I35" s="32">
        <f t="shared" si="7"/>
        <v>0</v>
      </c>
      <c r="J35" s="32">
        <f t="shared" si="8"/>
        <v>0</v>
      </c>
      <c r="K35" s="32">
        <f t="shared" si="9"/>
        <v>0</v>
      </c>
      <c r="L35" s="32">
        <f t="shared" si="2"/>
        <v>0</v>
      </c>
      <c r="M35" s="32">
        <f t="shared" si="10"/>
        <v>0</v>
      </c>
      <c r="N35" s="32">
        <f t="shared" si="3"/>
        <v>0</v>
      </c>
      <c r="O35" s="32">
        <f t="shared" si="11"/>
        <v>0</v>
      </c>
      <c r="P35" s="33">
        <f t="shared" si="12"/>
        <v>0</v>
      </c>
      <c r="Q35" s="3"/>
      <c r="R35" s="75"/>
      <c r="S35" s="72"/>
      <c r="U35" s="124">
        <f>RANK(Result!AE17,Result!$AE$7:$AE$18)</f>
        <v>1</v>
      </c>
      <c r="V35" s="124">
        <f>IF(COUNTIF($U$25:U34,RANK(Result!AE17,Result!$AE$7:$AE$18))&gt;0,RANK(Result!AE17,Result!$AE$7:$AE$18)+COUNTIF($U$25:U34,RANK(Result!AE17,Result!$AE$7:$AE$18)),RANK(Result!AE17,Result!$AE$7:$AE$18))</f>
        <v>1</v>
      </c>
      <c r="W35" s="153" t="str">
        <f>Result!T17</f>
        <v>Didier</v>
      </c>
      <c r="X35" s="154">
        <f>Result!AE17</f>
        <v>74.160000000000011</v>
      </c>
    </row>
    <row r="36" spans="1:24">
      <c r="A36" s="72"/>
      <c r="B36" s="66"/>
      <c r="C36" s="25">
        <f t="shared" si="0"/>
        <v>0</v>
      </c>
      <c r="D36" s="26">
        <f t="shared" si="0"/>
        <v>0</v>
      </c>
      <c r="E36" s="31">
        <f t="shared" si="1"/>
        <v>0</v>
      </c>
      <c r="F36" s="32">
        <f t="shared" si="4"/>
        <v>0</v>
      </c>
      <c r="G36" s="32">
        <f t="shared" si="5"/>
        <v>0</v>
      </c>
      <c r="H36" s="32">
        <f t="shared" si="6"/>
        <v>0</v>
      </c>
      <c r="I36" s="32">
        <f t="shared" si="7"/>
        <v>0</v>
      </c>
      <c r="J36" s="32">
        <f t="shared" si="8"/>
        <v>0</v>
      </c>
      <c r="K36" s="32">
        <f t="shared" si="9"/>
        <v>0</v>
      </c>
      <c r="L36" s="32">
        <f t="shared" si="2"/>
        <v>0</v>
      </c>
      <c r="M36" s="32">
        <f t="shared" si="10"/>
        <v>0</v>
      </c>
      <c r="N36" s="32">
        <f t="shared" si="3"/>
        <v>0</v>
      </c>
      <c r="O36" s="32">
        <f t="shared" si="11"/>
        <v>0</v>
      </c>
      <c r="P36" s="33">
        <f t="shared" si="12"/>
        <v>0</v>
      </c>
      <c r="Q36" s="3"/>
      <c r="R36" s="75"/>
      <c r="S36" s="72"/>
      <c r="U36" s="124">
        <f>RANK(Result!AE18,Result!$AE$7:$AE$18)</f>
        <v>6</v>
      </c>
      <c r="V36" s="124">
        <f>IF(COUNTIF($U$25:U35,RANK(Result!AE18,Result!$AE$7:$AE$18))&gt;0,RANK(Result!AE18,Result!$AE$7:$AE$18)+COUNTIF($U$25:U35,RANK(Result!AE18,Result!$AE$7:$AE$18)),RANK(Result!AE18,Result!$AE$7:$AE$18))</f>
        <v>6</v>
      </c>
      <c r="W36" s="153" t="str">
        <f>Result!T18</f>
        <v xml:space="preserve">Lien </v>
      </c>
      <c r="X36" s="154">
        <f>Result!AE18</f>
        <v>62.64</v>
      </c>
    </row>
    <row r="37" spans="1:24">
      <c r="A37" s="72"/>
      <c r="B37" s="66"/>
      <c r="C37" s="25">
        <f t="shared" si="0"/>
        <v>0</v>
      </c>
      <c r="D37" s="26">
        <f t="shared" si="0"/>
        <v>0</v>
      </c>
      <c r="E37" s="31">
        <f t="shared" si="1"/>
        <v>0</v>
      </c>
      <c r="F37" s="32">
        <f t="shared" si="4"/>
        <v>0</v>
      </c>
      <c r="G37" s="32">
        <f t="shared" si="5"/>
        <v>0</v>
      </c>
      <c r="H37" s="32">
        <f t="shared" si="6"/>
        <v>0</v>
      </c>
      <c r="I37" s="32">
        <f t="shared" si="7"/>
        <v>0</v>
      </c>
      <c r="J37" s="32">
        <f t="shared" si="8"/>
        <v>0</v>
      </c>
      <c r="K37" s="32">
        <f t="shared" si="9"/>
        <v>0</v>
      </c>
      <c r="L37" s="32">
        <f t="shared" si="2"/>
        <v>0</v>
      </c>
      <c r="M37" s="32">
        <f t="shared" si="10"/>
        <v>0</v>
      </c>
      <c r="N37" s="32">
        <f t="shared" si="3"/>
        <v>0</v>
      </c>
      <c r="O37" s="32">
        <f t="shared" si="11"/>
        <v>0</v>
      </c>
      <c r="P37" s="33">
        <f t="shared" si="12"/>
        <v>0</v>
      </c>
      <c r="Q37" s="3"/>
      <c r="R37" s="75"/>
      <c r="S37" s="72"/>
      <c r="U37" s="124"/>
      <c r="V37" s="124"/>
      <c r="W37" s="124"/>
    </row>
    <row r="38" spans="1:24">
      <c r="A38" s="72"/>
      <c r="B38" s="66"/>
      <c r="C38" s="25">
        <f t="shared" si="0"/>
        <v>0</v>
      </c>
      <c r="D38" s="26">
        <f t="shared" si="0"/>
        <v>0</v>
      </c>
      <c r="E38" s="31">
        <f t="shared" si="1"/>
        <v>0</v>
      </c>
      <c r="F38" s="32">
        <f t="shared" si="4"/>
        <v>0</v>
      </c>
      <c r="G38" s="32">
        <f t="shared" si="5"/>
        <v>0</v>
      </c>
      <c r="H38" s="32">
        <f t="shared" si="6"/>
        <v>0</v>
      </c>
      <c r="I38" s="32">
        <f t="shared" si="7"/>
        <v>0</v>
      </c>
      <c r="J38" s="32">
        <f t="shared" si="8"/>
        <v>0</v>
      </c>
      <c r="K38" s="32">
        <f t="shared" si="9"/>
        <v>0</v>
      </c>
      <c r="L38" s="32">
        <f t="shared" si="2"/>
        <v>0</v>
      </c>
      <c r="M38" s="32">
        <f t="shared" si="10"/>
        <v>0</v>
      </c>
      <c r="N38" s="32">
        <f t="shared" si="3"/>
        <v>0</v>
      </c>
      <c r="O38" s="32">
        <f t="shared" si="11"/>
        <v>0</v>
      </c>
      <c r="P38" s="33">
        <f t="shared" si="12"/>
        <v>0</v>
      </c>
      <c r="Q38" s="3"/>
      <c r="R38" s="75"/>
      <c r="S38" s="72"/>
      <c r="U38" s="124"/>
      <c r="V38" s="124"/>
      <c r="W38" s="124"/>
    </row>
    <row r="39" spans="1:24" ht="13.5" thickBot="1">
      <c r="A39" s="72"/>
      <c r="B39" s="66"/>
      <c r="C39" s="27">
        <f t="shared" si="0"/>
        <v>0</v>
      </c>
      <c r="D39" s="28">
        <f t="shared" si="0"/>
        <v>0</v>
      </c>
      <c r="E39" s="31">
        <f t="shared" si="1"/>
        <v>0</v>
      </c>
      <c r="F39" s="32">
        <f t="shared" si="4"/>
        <v>0</v>
      </c>
      <c r="G39" s="32">
        <f t="shared" si="5"/>
        <v>0</v>
      </c>
      <c r="H39" s="32">
        <f t="shared" si="6"/>
        <v>0</v>
      </c>
      <c r="I39" s="32">
        <f t="shared" si="7"/>
        <v>0</v>
      </c>
      <c r="J39" s="32">
        <f t="shared" si="8"/>
        <v>0</v>
      </c>
      <c r="K39" s="32">
        <f t="shared" si="9"/>
        <v>0</v>
      </c>
      <c r="L39" s="32">
        <f t="shared" si="2"/>
        <v>0</v>
      </c>
      <c r="M39" s="32">
        <f t="shared" si="10"/>
        <v>0</v>
      </c>
      <c r="N39" s="32">
        <f t="shared" si="3"/>
        <v>0</v>
      </c>
      <c r="O39" s="32">
        <f t="shared" si="11"/>
        <v>0</v>
      </c>
      <c r="P39" s="33">
        <f t="shared" si="12"/>
        <v>0</v>
      </c>
      <c r="Q39" s="3"/>
      <c r="R39" s="75"/>
      <c r="S39" s="72"/>
      <c r="U39" s="124"/>
      <c r="V39" s="124"/>
      <c r="W39" s="124"/>
    </row>
    <row r="40" spans="1:24" ht="13.5" thickBot="1">
      <c r="A40" s="72"/>
      <c r="B40" s="66"/>
      <c r="C40" s="3"/>
      <c r="D40" s="3"/>
      <c r="E40" s="58">
        <f>I69</f>
        <v>0</v>
      </c>
      <c r="F40" s="59">
        <f>Q69</f>
        <v>0</v>
      </c>
      <c r="G40" s="59">
        <f>I82</f>
        <v>0</v>
      </c>
      <c r="H40" s="59">
        <f>Q82</f>
        <v>0</v>
      </c>
      <c r="I40" s="59">
        <f>I95</f>
        <v>0</v>
      </c>
      <c r="J40" s="59">
        <f>Q95</f>
        <v>0</v>
      </c>
      <c r="K40" s="59">
        <f>I108</f>
        <v>0</v>
      </c>
      <c r="L40" s="59">
        <f>Q108</f>
        <v>0</v>
      </c>
      <c r="M40" s="59">
        <f>I121</f>
        <v>0</v>
      </c>
      <c r="N40" s="59">
        <f>Q121</f>
        <v>0</v>
      </c>
      <c r="O40" s="59">
        <f>I134</f>
        <v>0</v>
      </c>
      <c r="P40" s="60">
        <f>Q134</f>
        <v>0</v>
      </c>
      <c r="Q40" s="3"/>
      <c r="R40" s="75"/>
      <c r="S40" s="72"/>
      <c r="U40" s="124"/>
      <c r="V40" s="124"/>
      <c r="W40" s="124"/>
    </row>
    <row r="41" spans="1:24">
      <c r="A41" s="72"/>
      <c r="B41" s="66"/>
      <c r="C41" s="3"/>
      <c r="D41" s="3"/>
      <c r="E41" s="3"/>
      <c r="F41" s="3"/>
      <c r="G41" s="3"/>
      <c r="H41" s="3"/>
      <c r="I41" s="3"/>
      <c r="J41" s="3"/>
      <c r="K41" s="3"/>
      <c r="L41" s="3"/>
      <c r="M41" s="3"/>
      <c r="N41" s="3"/>
      <c r="O41" s="3"/>
      <c r="P41" s="3"/>
      <c r="Q41" s="3"/>
      <c r="R41" s="75"/>
      <c r="S41" s="72"/>
    </row>
    <row r="42" spans="1:24" ht="13.5" thickBot="1">
      <c r="A42" s="72"/>
      <c r="B42" s="66"/>
      <c r="C42" s="3"/>
      <c r="D42" s="3"/>
      <c r="E42" s="3"/>
      <c r="F42" s="3"/>
      <c r="G42" s="3"/>
      <c r="H42" s="3"/>
      <c r="I42" s="3"/>
      <c r="J42" s="3"/>
      <c r="K42" s="3"/>
      <c r="L42" s="3"/>
      <c r="M42" s="3"/>
      <c r="N42" s="3"/>
      <c r="O42" s="3"/>
      <c r="P42" s="3"/>
      <c r="Q42" s="3"/>
      <c r="R42" s="75"/>
      <c r="S42" s="72"/>
    </row>
    <row r="43" spans="1:24" ht="13.5" thickBot="1">
      <c r="A43" s="72"/>
      <c r="B43" s="66"/>
      <c r="C43" s="36" t="s">
        <v>0</v>
      </c>
      <c r="D43" s="37" t="s">
        <v>1</v>
      </c>
      <c r="E43" s="36" t="str">
        <f t="shared" ref="E43:O43" si="13">E31</f>
        <v>Tim</v>
      </c>
      <c r="F43" s="38" t="str">
        <f t="shared" si="13"/>
        <v>Grégory</v>
      </c>
      <c r="G43" s="38" t="str">
        <f t="shared" si="13"/>
        <v>Christophe</v>
      </c>
      <c r="H43" s="38" t="str">
        <f t="shared" si="13"/>
        <v>Ruben</v>
      </c>
      <c r="I43" s="38" t="str">
        <f t="shared" si="13"/>
        <v>Guillaume</v>
      </c>
      <c r="J43" s="38" t="str">
        <f t="shared" si="13"/>
        <v>Maarten</v>
      </c>
      <c r="K43" s="38" t="str">
        <f t="shared" si="13"/>
        <v>Dieter</v>
      </c>
      <c r="L43" s="38" t="str">
        <f t="shared" si="13"/>
        <v>Deborah</v>
      </c>
      <c r="M43" s="38" t="str">
        <f t="shared" si="13"/>
        <v>Lienkeuh</v>
      </c>
      <c r="N43" s="38" t="str">
        <f t="shared" si="13"/>
        <v>Pieter</v>
      </c>
      <c r="O43" s="38" t="str">
        <f t="shared" si="13"/>
        <v>Didier</v>
      </c>
      <c r="P43" s="37" t="str">
        <f>L124</f>
        <v>Lien</v>
      </c>
      <c r="Q43" s="3"/>
      <c r="R43" s="75"/>
      <c r="S43" s="72"/>
    </row>
    <row r="44" spans="1:24">
      <c r="A44" s="72"/>
      <c r="B44" s="66"/>
      <c r="C44" s="29">
        <f t="shared" ref="C44:D51" si="14">K61</f>
        <v>0</v>
      </c>
      <c r="D44" s="69">
        <f t="shared" si="14"/>
        <v>0</v>
      </c>
      <c r="E44" s="56">
        <f>IF(E61=$F$60,F61,IF(E61=$G$60,G61,IF(E61=$H$60,H61,0)))</f>
        <v>0</v>
      </c>
      <c r="F44" s="56">
        <f>IF(M61=$N$60,N61,IF(M61=$O$60,O61,IF(M61=$P$60,P61,0)))</f>
        <v>0</v>
      </c>
      <c r="G44" s="56">
        <f>IF(E74=$F$73,F74,IF(E74=$G$73,G74,IF(E74=$H$73,H74,0)))</f>
        <v>0</v>
      </c>
      <c r="H44" s="56">
        <f>IF(M74=$N$73,N74,IF(M74=$O$73,O74,IF(M74=$P$73,P74,0)))</f>
        <v>0</v>
      </c>
      <c r="I44" s="56">
        <f>IF(E87=$F$86,F87,IF(E87=$G$86,G87,IF(E87=$H$86,H87,0)))</f>
        <v>0</v>
      </c>
      <c r="J44" s="56">
        <f>IF(M87=$N$86,N87,IF(M87=$O$86,O87,IF(M87=$P$86,P87,0)))</f>
        <v>0</v>
      </c>
      <c r="K44" s="56">
        <f>IF(E100=$F$99,F100,IF(E100=$G$99,G100,IF(E100=$H$99,H100,0)))</f>
        <v>0</v>
      </c>
      <c r="L44" s="56">
        <f>IF(M100=$N$99,N100,IF(M100=$O$99,O100,IF(M100=$P$99,P100,0)))</f>
        <v>0</v>
      </c>
      <c r="M44" s="56">
        <f>IF(E113=$F$112,F113,IF(E113=$G$112,G113,IF(E113=$H$112,H113,0)))</f>
        <v>0</v>
      </c>
      <c r="N44" s="56">
        <f>IF(M113=$N$112,N113,IF(M113=$O$112,O113,IF(M113=$P$112,P113,0)))</f>
        <v>0</v>
      </c>
      <c r="O44" s="56">
        <f>IF(E126=$F$125,F126,IF(E126=$G$125,G126,IF(E126=$H$125,H126,0)))</f>
        <v>0</v>
      </c>
      <c r="P44" s="57">
        <f>IF(M126=$N$125,N126,IF(M126=$O$125,O126,IF(M126=$P$125,P126,0)))</f>
        <v>0</v>
      </c>
      <c r="Q44" s="3"/>
      <c r="R44" s="75"/>
      <c r="S44" s="72"/>
    </row>
    <row r="45" spans="1:24">
      <c r="A45" s="72"/>
      <c r="B45" s="66"/>
      <c r="C45" s="25">
        <f t="shared" si="14"/>
        <v>0</v>
      </c>
      <c r="D45" s="70">
        <f t="shared" si="14"/>
        <v>0</v>
      </c>
      <c r="E45" s="56">
        <f t="shared" ref="E45:E51" si="15">IF(E62=$F$60,F62,IF(E62=$G$60,G62,IF(E62=$H$60,H62,0)))</f>
        <v>0</v>
      </c>
      <c r="F45" s="56">
        <f t="shared" ref="F45:F51" si="16">IF(M62=$N$60,N62,IF(M62=$O$60,O62,IF(M62=$P$60,P62,0)))</f>
        <v>0</v>
      </c>
      <c r="G45" s="56">
        <f t="shared" ref="G45:G51" si="17">IF(E75=$F$73,F75,IF(E75=$G$73,G75,IF(E75=$H$73,H75,0)))</f>
        <v>0</v>
      </c>
      <c r="H45" s="56">
        <f t="shared" ref="H45:H51" si="18">IF(M75=$N$73,N75,IF(M75=$O$73,O75,IF(M75=$P$73,P75,0)))</f>
        <v>0</v>
      </c>
      <c r="I45" s="56">
        <f t="shared" ref="I45:I51" si="19">IF(E88=$F$86,F88,IF(E88=$G$86,G88,IF(E88=$H$86,H88,0)))</f>
        <v>0</v>
      </c>
      <c r="J45" s="56">
        <f t="shared" ref="J45:J51" si="20">IF(M88=$N$86,N88,IF(M88=$O$86,O88,IF(M88=$P$86,P88,0)))</f>
        <v>0</v>
      </c>
      <c r="K45" s="56">
        <f t="shared" ref="K45:K51" si="21">IF(E101=$F$99,F101,IF(E101=$G$99,G101,IF(E101=$H$99,H101,0)))</f>
        <v>0</v>
      </c>
      <c r="L45" s="56">
        <f t="shared" ref="L45:L51" si="22">IF(M101=$N$99,N101,IF(M101=$O$99,O101,IF(M101=$P$99,P101,0)))</f>
        <v>0</v>
      </c>
      <c r="M45" s="56">
        <f t="shared" ref="M45:M51" si="23">IF(E114=$F$112,F114,IF(E114=$G$112,G114,IF(E114=$H$112,H114,0)))</f>
        <v>0</v>
      </c>
      <c r="N45" s="56">
        <f t="shared" ref="N45:N51" si="24">IF(M114=$N$112,N114,IF(M114=$O$112,O114,IF(M114=$P$112,P114,0)))</f>
        <v>0</v>
      </c>
      <c r="O45" s="56">
        <f t="shared" ref="O45:O51" si="25">IF(E127=$F$125,F127,IF(E127=$G$125,G127,IF(E127=$H$125,H127,0)))</f>
        <v>0</v>
      </c>
      <c r="P45" s="57">
        <f t="shared" ref="P45:P51" si="26">IF(M127=$N$125,N127,IF(M127=$O$125,O127,IF(M127=$P$125,P127,0)))</f>
        <v>0</v>
      </c>
      <c r="Q45" s="3"/>
      <c r="R45" s="75"/>
      <c r="S45" s="72"/>
    </row>
    <row r="46" spans="1:24">
      <c r="A46" s="72"/>
      <c r="B46" s="66"/>
      <c r="C46" s="25">
        <f t="shared" si="14"/>
        <v>0</v>
      </c>
      <c r="D46" s="70">
        <f t="shared" si="14"/>
        <v>0</v>
      </c>
      <c r="E46" s="56">
        <f t="shared" si="15"/>
        <v>0</v>
      </c>
      <c r="F46" s="56">
        <f t="shared" si="16"/>
        <v>0</v>
      </c>
      <c r="G46" s="56">
        <f t="shared" si="17"/>
        <v>0</v>
      </c>
      <c r="H46" s="56">
        <f t="shared" si="18"/>
        <v>0</v>
      </c>
      <c r="I46" s="56">
        <f t="shared" si="19"/>
        <v>0</v>
      </c>
      <c r="J46" s="56">
        <f t="shared" si="20"/>
        <v>0</v>
      </c>
      <c r="K46" s="56">
        <f t="shared" si="21"/>
        <v>0</v>
      </c>
      <c r="L46" s="56">
        <f t="shared" si="22"/>
        <v>0</v>
      </c>
      <c r="M46" s="56">
        <f t="shared" si="23"/>
        <v>0</v>
      </c>
      <c r="N46" s="56">
        <f t="shared" si="24"/>
        <v>0</v>
      </c>
      <c r="O46" s="56">
        <f t="shared" si="25"/>
        <v>0</v>
      </c>
      <c r="P46" s="57">
        <f t="shared" si="26"/>
        <v>0</v>
      </c>
      <c r="Q46" s="3"/>
      <c r="R46" s="75"/>
      <c r="S46" s="72"/>
    </row>
    <row r="47" spans="1:24">
      <c r="A47" s="72"/>
      <c r="B47" s="66"/>
      <c r="C47" s="25">
        <f t="shared" si="14"/>
        <v>0</v>
      </c>
      <c r="D47" s="70">
        <f t="shared" si="14"/>
        <v>0</v>
      </c>
      <c r="E47" s="56">
        <f t="shared" si="15"/>
        <v>0</v>
      </c>
      <c r="F47" s="56">
        <f t="shared" si="16"/>
        <v>0</v>
      </c>
      <c r="G47" s="56">
        <f t="shared" si="17"/>
        <v>0</v>
      </c>
      <c r="H47" s="56">
        <f t="shared" si="18"/>
        <v>0</v>
      </c>
      <c r="I47" s="56">
        <f t="shared" si="19"/>
        <v>0</v>
      </c>
      <c r="J47" s="56">
        <f t="shared" si="20"/>
        <v>0</v>
      </c>
      <c r="K47" s="56">
        <f t="shared" si="21"/>
        <v>0</v>
      </c>
      <c r="L47" s="56">
        <f t="shared" si="22"/>
        <v>0</v>
      </c>
      <c r="M47" s="56">
        <f t="shared" si="23"/>
        <v>0</v>
      </c>
      <c r="N47" s="56">
        <f t="shared" si="24"/>
        <v>0</v>
      </c>
      <c r="O47" s="56">
        <f t="shared" si="25"/>
        <v>0</v>
      </c>
      <c r="P47" s="57">
        <f t="shared" si="26"/>
        <v>0</v>
      </c>
      <c r="Q47" s="3"/>
      <c r="R47" s="75"/>
      <c r="S47" s="72"/>
    </row>
    <row r="48" spans="1:24">
      <c r="A48" s="72"/>
      <c r="B48" s="66"/>
      <c r="C48" s="25">
        <f t="shared" si="14"/>
        <v>0</v>
      </c>
      <c r="D48" s="70">
        <f t="shared" si="14"/>
        <v>0</v>
      </c>
      <c r="E48" s="56">
        <f t="shared" si="15"/>
        <v>0</v>
      </c>
      <c r="F48" s="56">
        <f t="shared" si="16"/>
        <v>0</v>
      </c>
      <c r="G48" s="56">
        <f t="shared" si="17"/>
        <v>0</v>
      </c>
      <c r="H48" s="56">
        <f t="shared" si="18"/>
        <v>0</v>
      </c>
      <c r="I48" s="56">
        <f t="shared" si="19"/>
        <v>0</v>
      </c>
      <c r="J48" s="56">
        <f t="shared" si="20"/>
        <v>0</v>
      </c>
      <c r="K48" s="56">
        <f t="shared" si="21"/>
        <v>0</v>
      </c>
      <c r="L48" s="56">
        <f t="shared" si="22"/>
        <v>0</v>
      </c>
      <c r="M48" s="56">
        <f t="shared" si="23"/>
        <v>0</v>
      </c>
      <c r="N48" s="56">
        <f t="shared" si="24"/>
        <v>0</v>
      </c>
      <c r="O48" s="56">
        <f t="shared" si="25"/>
        <v>0</v>
      </c>
      <c r="P48" s="57">
        <f t="shared" si="26"/>
        <v>0</v>
      </c>
      <c r="Q48" s="3"/>
      <c r="R48" s="75"/>
      <c r="S48" s="72"/>
    </row>
    <row r="49" spans="1:20">
      <c r="A49" s="72"/>
      <c r="B49" s="66"/>
      <c r="C49" s="25">
        <f t="shared" si="14"/>
        <v>0</v>
      </c>
      <c r="D49" s="70">
        <f t="shared" si="14"/>
        <v>0</v>
      </c>
      <c r="E49" s="56">
        <f t="shared" si="15"/>
        <v>0</v>
      </c>
      <c r="F49" s="56">
        <f t="shared" si="16"/>
        <v>0</v>
      </c>
      <c r="G49" s="56">
        <f t="shared" si="17"/>
        <v>0</v>
      </c>
      <c r="H49" s="56">
        <f t="shared" si="18"/>
        <v>0</v>
      </c>
      <c r="I49" s="56">
        <f t="shared" si="19"/>
        <v>0</v>
      </c>
      <c r="J49" s="56">
        <f t="shared" si="20"/>
        <v>0</v>
      </c>
      <c r="K49" s="56">
        <f t="shared" si="21"/>
        <v>0</v>
      </c>
      <c r="L49" s="56">
        <f t="shared" si="22"/>
        <v>0</v>
      </c>
      <c r="M49" s="56">
        <f t="shared" si="23"/>
        <v>0</v>
      </c>
      <c r="N49" s="56">
        <f t="shared" si="24"/>
        <v>0</v>
      </c>
      <c r="O49" s="56">
        <f t="shared" si="25"/>
        <v>0</v>
      </c>
      <c r="P49" s="57">
        <f t="shared" si="26"/>
        <v>0</v>
      </c>
      <c r="Q49" s="3"/>
      <c r="R49" s="75"/>
      <c r="S49" s="72"/>
    </row>
    <row r="50" spans="1:20">
      <c r="A50" s="72"/>
      <c r="B50" s="66"/>
      <c r="C50" s="25">
        <f t="shared" si="14"/>
        <v>0</v>
      </c>
      <c r="D50" s="70">
        <f t="shared" si="14"/>
        <v>0</v>
      </c>
      <c r="E50" s="56">
        <f t="shared" si="15"/>
        <v>0</v>
      </c>
      <c r="F50" s="56">
        <f t="shared" si="16"/>
        <v>0</v>
      </c>
      <c r="G50" s="56">
        <f t="shared" si="17"/>
        <v>0</v>
      </c>
      <c r="H50" s="56">
        <f t="shared" si="18"/>
        <v>0</v>
      </c>
      <c r="I50" s="56">
        <f t="shared" si="19"/>
        <v>0</v>
      </c>
      <c r="J50" s="56">
        <f t="shared" si="20"/>
        <v>0</v>
      </c>
      <c r="K50" s="56">
        <f t="shared" si="21"/>
        <v>0</v>
      </c>
      <c r="L50" s="56">
        <f t="shared" si="22"/>
        <v>0</v>
      </c>
      <c r="M50" s="56">
        <f t="shared" si="23"/>
        <v>0</v>
      </c>
      <c r="N50" s="56">
        <f t="shared" si="24"/>
        <v>0</v>
      </c>
      <c r="O50" s="56">
        <f t="shared" si="25"/>
        <v>0</v>
      </c>
      <c r="P50" s="57">
        <f t="shared" si="26"/>
        <v>0</v>
      </c>
      <c r="Q50" s="3"/>
      <c r="R50" s="75"/>
      <c r="S50" s="72"/>
    </row>
    <row r="51" spans="1:20" ht="13.5" thickBot="1">
      <c r="A51" s="72"/>
      <c r="B51" s="66"/>
      <c r="C51" s="27">
        <f t="shared" si="14"/>
        <v>0</v>
      </c>
      <c r="D51" s="71">
        <f t="shared" si="14"/>
        <v>0</v>
      </c>
      <c r="E51" s="56">
        <f t="shared" si="15"/>
        <v>0</v>
      </c>
      <c r="F51" s="56">
        <f t="shared" si="16"/>
        <v>0</v>
      </c>
      <c r="G51" s="56">
        <f t="shared" si="17"/>
        <v>0</v>
      </c>
      <c r="H51" s="56">
        <f t="shared" si="18"/>
        <v>0</v>
      </c>
      <c r="I51" s="56">
        <f t="shared" si="19"/>
        <v>0</v>
      </c>
      <c r="J51" s="56">
        <f t="shared" si="20"/>
        <v>0</v>
      </c>
      <c r="K51" s="56">
        <f t="shared" si="21"/>
        <v>0</v>
      </c>
      <c r="L51" s="56">
        <f t="shared" si="22"/>
        <v>0</v>
      </c>
      <c r="M51" s="56">
        <f t="shared" si="23"/>
        <v>0</v>
      </c>
      <c r="N51" s="56">
        <f t="shared" si="24"/>
        <v>0</v>
      </c>
      <c r="O51" s="56">
        <f t="shared" si="25"/>
        <v>0</v>
      </c>
      <c r="P51" s="57">
        <f t="shared" si="26"/>
        <v>0</v>
      </c>
      <c r="Q51" s="3"/>
      <c r="R51" s="75"/>
      <c r="S51" s="72"/>
    </row>
    <row r="52" spans="1:20" ht="13.5" thickBot="1">
      <c r="A52" s="72"/>
      <c r="B52" s="66"/>
      <c r="C52" s="34" t="s">
        <v>34</v>
      </c>
      <c r="D52" s="35"/>
      <c r="E52" s="58">
        <f>SUM(E44:E51)</f>
        <v>0</v>
      </c>
      <c r="F52" s="59">
        <f t="shared" ref="F52:P52" si="27">SUM(F44:F51)</f>
        <v>0</v>
      </c>
      <c r="G52" s="59">
        <f t="shared" si="27"/>
        <v>0</v>
      </c>
      <c r="H52" s="59">
        <f t="shared" si="27"/>
        <v>0</v>
      </c>
      <c r="I52" s="59">
        <f t="shared" si="27"/>
        <v>0</v>
      </c>
      <c r="J52" s="59">
        <f t="shared" si="27"/>
        <v>0</v>
      </c>
      <c r="K52" s="59">
        <f t="shared" si="27"/>
        <v>0</v>
      </c>
      <c r="L52" s="59">
        <f t="shared" si="27"/>
        <v>0</v>
      </c>
      <c r="M52" s="59">
        <f t="shared" si="27"/>
        <v>0</v>
      </c>
      <c r="N52" s="59">
        <f t="shared" si="27"/>
        <v>0</v>
      </c>
      <c r="O52" s="59">
        <f t="shared" si="27"/>
        <v>0</v>
      </c>
      <c r="P52" s="60">
        <f t="shared" si="27"/>
        <v>0</v>
      </c>
      <c r="Q52" s="3"/>
      <c r="R52" s="75"/>
      <c r="S52" s="72"/>
    </row>
    <row r="53" spans="1:20" ht="13.5" thickBot="1">
      <c r="A53" s="72"/>
      <c r="B53" s="66"/>
      <c r="C53" s="34" t="s">
        <v>59</v>
      </c>
      <c r="D53" s="35"/>
      <c r="E53" s="58">
        <f>E40</f>
        <v>0</v>
      </c>
      <c r="F53" s="59">
        <f t="shared" ref="F53:P53" si="28">F40</f>
        <v>0</v>
      </c>
      <c r="G53" s="59">
        <f t="shared" si="28"/>
        <v>0</v>
      </c>
      <c r="H53" s="59">
        <f t="shared" si="28"/>
        <v>0</v>
      </c>
      <c r="I53" s="59">
        <f t="shared" si="28"/>
        <v>0</v>
      </c>
      <c r="J53" s="59">
        <f t="shared" si="28"/>
        <v>0</v>
      </c>
      <c r="K53" s="59">
        <f t="shared" si="28"/>
        <v>0</v>
      </c>
      <c r="L53" s="59">
        <f t="shared" si="28"/>
        <v>0</v>
      </c>
      <c r="M53" s="59">
        <f t="shared" si="28"/>
        <v>0</v>
      </c>
      <c r="N53" s="59">
        <f t="shared" si="28"/>
        <v>0</v>
      </c>
      <c r="O53" s="59">
        <f t="shared" si="28"/>
        <v>0</v>
      </c>
      <c r="P53" s="60">
        <f t="shared" si="28"/>
        <v>0</v>
      </c>
      <c r="Q53" s="3"/>
      <c r="R53" s="75"/>
      <c r="S53" s="72"/>
    </row>
    <row r="54" spans="1:20" ht="13.5" thickBot="1">
      <c r="A54" s="72"/>
      <c r="B54" s="66"/>
      <c r="C54" s="34" t="s">
        <v>60</v>
      </c>
      <c r="D54" s="35"/>
      <c r="E54" s="61" t="e">
        <f>E53/E52</f>
        <v>#DIV/0!</v>
      </c>
      <c r="F54" s="62" t="e">
        <f t="shared" ref="F54:P54" si="29">F53/F52</f>
        <v>#DIV/0!</v>
      </c>
      <c r="G54" s="62" t="e">
        <f t="shared" si="29"/>
        <v>#DIV/0!</v>
      </c>
      <c r="H54" s="62" t="e">
        <f t="shared" si="29"/>
        <v>#DIV/0!</v>
      </c>
      <c r="I54" s="62" t="e">
        <f t="shared" si="29"/>
        <v>#DIV/0!</v>
      </c>
      <c r="J54" s="62" t="e">
        <f t="shared" si="29"/>
        <v>#DIV/0!</v>
      </c>
      <c r="K54" s="62" t="e">
        <f t="shared" si="29"/>
        <v>#DIV/0!</v>
      </c>
      <c r="L54" s="62" t="e">
        <f t="shared" si="29"/>
        <v>#DIV/0!</v>
      </c>
      <c r="M54" s="62" t="e">
        <f t="shared" si="29"/>
        <v>#DIV/0!</v>
      </c>
      <c r="N54" s="62" t="e">
        <f t="shared" si="29"/>
        <v>#DIV/0!</v>
      </c>
      <c r="O54" s="62" t="e">
        <f t="shared" si="29"/>
        <v>#DIV/0!</v>
      </c>
      <c r="P54" s="63" t="e">
        <f t="shared" si="29"/>
        <v>#DIV/0!</v>
      </c>
      <c r="Q54" s="3"/>
      <c r="R54" s="75"/>
      <c r="S54" s="72"/>
    </row>
    <row r="55" spans="1:20" ht="13.5" thickBot="1">
      <c r="A55" s="72"/>
      <c r="B55" s="67"/>
      <c r="C55" s="68"/>
      <c r="D55" s="68"/>
      <c r="E55" s="68"/>
      <c r="F55" s="68"/>
      <c r="G55" s="68"/>
      <c r="H55" s="68"/>
      <c r="I55" s="68"/>
      <c r="J55" s="68"/>
      <c r="K55" s="68"/>
      <c r="L55" s="68"/>
      <c r="M55" s="68"/>
      <c r="N55" s="68"/>
      <c r="O55" s="68"/>
      <c r="P55" s="68"/>
      <c r="Q55" s="68"/>
      <c r="R55" s="68"/>
      <c r="S55" s="72"/>
    </row>
    <row r="56" spans="1:20" s="155" customFormat="1">
      <c r="A56" s="72"/>
      <c r="B56" s="72"/>
      <c r="C56" s="72"/>
      <c r="D56" s="72"/>
      <c r="E56" s="72"/>
      <c r="F56" s="72"/>
      <c r="G56" s="72"/>
      <c r="H56" s="72"/>
      <c r="I56" s="72"/>
      <c r="J56" s="72"/>
      <c r="K56" s="72"/>
      <c r="L56" s="72"/>
      <c r="M56" s="72"/>
      <c r="N56" s="72"/>
      <c r="O56" s="72"/>
      <c r="P56" s="72"/>
      <c r="Q56" s="72"/>
      <c r="R56" s="72"/>
      <c r="S56" s="72"/>
      <c r="T56" s="74"/>
    </row>
    <row r="57" spans="1:20">
      <c r="A57" s="72"/>
      <c r="R57" s="74"/>
      <c r="S57" s="72"/>
    </row>
    <row r="58" spans="1:20" ht="13.5" thickBot="1">
      <c r="A58" s="72"/>
      <c r="R58" s="74"/>
      <c r="S58" s="72"/>
    </row>
    <row r="59" spans="1:20" ht="18.75" customHeight="1" thickBot="1">
      <c r="A59" s="72"/>
      <c r="C59" s="1"/>
      <c r="D59" s="196" t="s">
        <v>20</v>
      </c>
      <c r="E59" s="197"/>
      <c r="F59" s="198"/>
      <c r="G59" s="8"/>
      <c r="H59" s="8"/>
      <c r="K59" s="1"/>
      <c r="L59" s="196" t="s">
        <v>45</v>
      </c>
      <c r="M59" s="194"/>
      <c r="N59" s="195"/>
      <c r="O59" s="8"/>
      <c r="P59" s="8"/>
      <c r="R59" s="74"/>
      <c r="S59" s="72"/>
    </row>
    <row r="60" spans="1:20" ht="13.5" thickBot="1">
      <c r="A60" s="72"/>
      <c r="C60" s="78" t="s">
        <v>0</v>
      </c>
      <c r="D60" s="79" t="s">
        <v>1</v>
      </c>
      <c r="E60" s="11"/>
      <c r="F60" s="12">
        <v>1</v>
      </c>
      <c r="G60" s="12" t="s">
        <v>18</v>
      </c>
      <c r="H60" s="12">
        <v>2</v>
      </c>
      <c r="I60" s="13" t="s">
        <v>5</v>
      </c>
      <c r="K60" s="78" t="s">
        <v>0</v>
      </c>
      <c r="L60" s="79" t="s">
        <v>1</v>
      </c>
      <c r="M60" s="11"/>
      <c r="N60" s="12">
        <v>1</v>
      </c>
      <c r="O60" s="12" t="s">
        <v>18</v>
      </c>
      <c r="P60" s="12">
        <v>2</v>
      </c>
      <c r="Q60" s="13" t="s">
        <v>5</v>
      </c>
      <c r="R60" s="74"/>
      <c r="S60" s="72"/>
    </row>
    <row r="61" spans="1:20">
      <c r="A61" s="72"/>
      <c r="C61" s="14">
        <f t="shared" ref="C61:D68" si="30">C11</f>
        <v>0</v>
      </c>
      <c r="D61" s="80">
        <f t="shared" si="30"/>
        <v>0</v>
      </c>
      <c r="E61" s="81"/>
      <c r="F61" s="82">
        <f>$E$11</f>
        <v>0</v>
      </c>
      <c r="G61" s="82">
        <f>$F$11</f>
        <v>0</v>
      </c>
      <c r="H61" s="82">
        <f>$G$11</f>
        <v>0</v>
      </c>
      <c r="I61" s="83" t="str">
        <f t="shared" ref="I61:I68" si="31">IF($E61=$I11,IF($E61=$F$60,$F61,IF($E61=$G$60,$G61,IF($E61=$H$60,$H61,""))),"-")</f>
        <v/>
      </c>
      <c r="K61" s="14">
        <f t="shared" ref="K61:L68" si="32">C11</f>
        <v>0</v>
      </c>
      <c r="L61" s="80">
        <f t="shared" si="32"/>
        <v>0</v>
      </c>
      <c r="M61" s="81"/>
      <c r="N61" s="82">
        <f>$E$11</f>
        <v>0</v>
      </c>
      <c r="O61" s="82">
        <f>$F$11</f>
        <v>0</v>
      </c>
      <c r="P61" s="82">
        <f>$G$11</f>
        <v>0</v>
      </c>
      <c r="Q61" s="83" t="str">
        <f t="shared" ref="Q61:Q68" si="33">IF($M61=$I11,IF($M61=$N$60,$N61,IF($M61=$O$60,$O61,IF($M61=$P$60,$P61,""))),"-")</f>
        <v/>
      </c>
      <c r="R61" s="74"/>
      <c r="S61" s="72"/>
    </row>
    <row r="62" spans="1:20">
      <c r="A62" s="72"/>
      <c r="C62" s="15">
        <f t="shared" si="30"/>
        <v>0</v>
      </c>
      <c r="D62" s="77">
        <f t="shared" si="30"/>
        <v>0</v>
      </c>
      <c r="E62" s="76"/>
      <c r="F62" s="17">
        <f>$E$12</f>
        <v>0</v>
      </c>
      <c r="G62" s="17">
        <f>$F$12</f>
        <v>0</v>
      </c>
      <c r="H62" s="17">
        <f>$G$12</f>
        <v>0</v>
      </c>
      <c r="I62" s="16" t="str">
        <f t="shared" si="31"/>
        <v/>
      </c>
      <c r="K62" s="15">
        <f t="shared" si="32"/>
        <v>0</v>
      </c>
      <c r="L62" s="77">
        <f t="shared" si="32"/>
        <v>0</v>
      </c>
      <c r="M62" s="76"/>
      <c r="N62" s="17">
        <f>$E$12</f>
        <v>0</v>
      </c>
      <c r="O62" s="17">
        <f>$F$12</f>
        <v>0</v>
      </c>
      <c r="P62" s="17">
        <f>$G$12</f>
        <v>0</v>
      </c>
      <c r="Q62" s="16" t="str">
        <f t="shared" si="33"/>
        <v/>
      </c>
      <c r="R62" s="74"/>
      <c r="S62" s="72"/>
    </row>
    <row r="63" spans="1:20">
      <c r="A63" s="72"/>
      <c r="C63" s="15">
        <f t="shared" si="30"/>
        <v>0</v>
      </c>
      <c r="D63" s="77">
        <f t="shared" si="30"/>
        <v>0</v>
      </c>
      <c r="E63" s="76"/>
      <c r="F63" s="17">
        <f>$E$13</f>
        <v>0</v>
      </c>
      <c r="G63" s="17">
        <f>$F$13</f>
        <v>0</v>
      </c>
      <c r="H63" s="17">
        <f>$G$13</f>
        <v>0</v>
      </c>
      <c r="I63" s="16" t="str">
        <f t="shared" si="31"/>
        <v/>
      </c>
      <c r="K63" s="15">
        <f t="shared" si="32"/>
        <v>0</v>
      </c>
      <c r="L63" s="77">
        <f t="shared" si="32"/>
        <v>0</v>
      </c>
      <c r="M63" s="76"/>
      <c r="N63" s="17">
        <f>$E$13</f>
        <v>0</v>
      </c>
      <c r="O63" s="17">
        <f>$F$13</f>
        <v>0</v>
      </c>
      <c r="P63" s="17">
        <f>$G$13</f>
        <v>0</v>
      </c>
      <c r="Q63" s="16" t="str">
        <f t="shared" si="33"/>
        <v/>
      </c>
      <c r="R63" s="74"/>
      <c r="S63" s="72"/>
    </row>
    <row r="64" spans="1:20">
      <c r="A64" s="72"/>
      <c r="C64" s="15">
        <f t="shared" si="30"/>
        <v>0</v>
      </c>
      <c r="D64" s="77">
        <f t="shared" si="30"/>
        <v>0</v>
      </c>
      <c r="E64" s="76"/>
      <c r="F64" s="17">
        <f>$E$14</f>
        <v>0</v>
      </c>
      <c r="G64" s="17">
        <f>$F$14</f>
        <v>0</v>
      </c>
      <c r="H64" s="17">
        <f>$G$14</f>
        <v>0</v>
      </c>
      <c r="I64" s="16" t="str">
        <f t="shared" si="31"/>
        <v/>
      </c>
      <c r="K64" s="15">
        <f t="shared" si="32"/>
        <v>0</v>
      </c>
      <c r="L64" s="77">
        <f t="shared" si="32"/>
        <v>0</v>
      </c>
      <c r="M64" s="76"/>
      <c r="N64" s="17">
        <f>$E$14</f>
        <v>0</v>
      </c>
      <c r="O64" s="17">
        <f>$F$14</f>
        <v>0</v>
      </c>
      <c r="P64" s="17">
        <f>$G$14</f>
        <v>0</v>
      </c>
      <c r="Q64" s="16" t="str">
        <f t="shared" si="33"/>
        <v/>
      </c>
      <c r="R64" s="74"/>
      <c r="S64" s="72"/>
    </row>
    <row r="65" spans="1:20">
      <c r="A65" s="72"/>
      <c r="C65" s="15">
        <f t="shared" si="30"/>
        <v>0</v>
      </c>
      <c r="D65" s="77">
        <f t="shared" si="30"/>
        <v>0</v>
      </c>
      <c r="E65" s="76"/>
      <c r="F65" s="17">
        <f>$E$15</f>
        <v>0</v>
      </c>
      <c r="G65" s="17">
        <f>$F$15</f>
        <v>0</v>
      </c>
      <c r="H65" s="17">
        <f>$G$15</f>
        <v>0</v>
      </c>
      <c r="I65" s="16" t="str">
        <f t="shared" si="31"/>
        <v/>
      </c>
      <c r="K65" s="15">
        <f t="shared" si="32"/>
        <v>0</v>
      </c>
      <c r="L65" s="77">
        <f t="shared" si="32"/>
        <v>0</v>
      </c>
      <c r="M65" s="76"/>
      <c r="N65" s="17">
        <f>$E$15</f>
        <v>0</v>
      </c>
      <c r="O65" s="17">
        <f>$F$15</f>
        <v>0</v>
      </c>
      <c r="P65" s="17">
        <f>$G$15</f>
        <v>0</v>
      </c>
      <c r="Q65" s="16" t="str">
        <f t="shared" si="33"/>
        <v/>
      </c>
      <c r="R65" s="74"/>
      <c r="S65" s="72"/>
    </row>
    <row r="66" spans="1:20">
      <c r="A66" s="72"/>
      <c r="C66" s="15">
        <f t="shared" si="30"/>
        <v>0</v>
      </c>
      <c r="D66" s="77">
        <f t="shared" si="30"/>
        <v>0</v>
      </c>
      <c r="E66" s="76"/>
      <c r="F66" s="17">
        <f>$E$16</f>
        <v>0</v>
      </c>
      <c r="G66" s="17">
        <f>$F$16</f>
        <v>0</v>
      </c>
      <c r="H66" s="17">
        <f>$G$16</f>
        <v>0</v>
      </c>
      <c r="I66" s="16" t="str">
        <f t="shared" si="31"/>
        <v/>
      </c>
      <c r="K66" s="15">
        <f t="shared" si="32"/>
        <v>0</v>
      </c>
      <c r="L66" s="77">
        <f t="shared" si="32"/>
        <v>0</v>
      </c>
      <c r="M66" s="76"/>
      <c r="N66" s="17">
        <f>$E$16</f>
        <v>0</v>
      </c>
      <c r="O66" s="17">
        <f>$F$16</f>
        <v>0</v>
      </c>
      <c r="P66" s="17">
        <f>$G$16</f>
        <v>0</v>
      </c>
      <c r="Q66" s="16" t="str">
        <f t="shared" si="33"/>
        <v/>
      </c>
      <c r="R66" s="74"/>
      <c r="S66" s="72"/>
    </row>
    <row r="67" spans="1:20">
      <c r="A67" s="72"/>
      <c r="C67" s="15">
        <f t="shared" si="30"/>
        <v>0</v>
      </c>
      <c r="D67" s="77">
        <f t="shared" si="30"/>
        <v>0</v>
      </c>
      <c r="E67" s="76"/>
      <c r="F67" s="17">
        <f>$E$17</f>
        <v>0</v>
      </c>
      <c r="G67" s="17">
        <f>$F$17</f>
        <v>0</v>
      </c>
      <c r="H67" s="17">
        <f>$G$17</f>
        <v>0</v>
      </c>
      <c r="I67" s="16" t="str">
        <f t="shared" si="31"/>
        <v/>
      </c>
      <c r="K67" s="15">
        <f t="shared" si="32"/>
        <v>0</v>
      </c>
      <c r="L67" s="77">
        <f t="shared" si="32"/>
        <v>0</v>
      </c>
      <c r="M67" s="76"/>
      <c r="N67" s="17">
        <f>$E$17</f>
        <v>0</v>
      </c>
      <c r="O67" s="17">
        <f>$F$17</f>
        <v>0</v>
      </c>
      <c r="P67" s="17">
        <f>$G$17</f>
        <v>0</v>
      </c>
      <c r="Q67" s="16" t="str">
        <f t="shared" si="33"/>
        <v/>
      </c>
      <c r="R67" s="74"/>
      <c r="S67" s="72"/>
    </row>
    <row r="68" spans="1:20" ht="13.5" thickBot="1">
      <c r="A68" s="72"/>
      <c r="C68" s="84">
        <f t="shared" si="30"/>
        <v>0</v>
      </c>
      <c r="D68" s="85">
        <f t="shared" si="30"/>
        <v>0</v>
      </c>
      <c r="E68" s="86"/>
      <c r="F68" s="87">
        <f>$E$18</f>
        <v>0</v>
      </c>
      <c r="G68" s="87">
        <f>$F$18</f>
        <v>0</v>
      </c>
      <c r="H68" s="87">
        <f>$G$18</f>
        <v>0</v>
      </c>
      <c r="I68" s="88" t="str">
        <f t="shared" si="31"/>
        <v/>
      </c>
      <c r="K68" s="84">
        <f t="shared" si="32"/>
        <v>0</v>
      </c>
      <c r="L68" s="85">
        <f t="shared" si="32"/>
        <v>0</v>
      </c>
      <c r="M68" s="86"/>
      <c r="N68" s="87">
        <f>$E$18</f>
        <v>0</v>
      </c>
      <c r="O68" s="87">
        <f>$F$18</f>
        <v>0</v>
      </c>
      <c r="P68" s="87">
        <f>$G$18</f>
        <v>0</v>
      </c>
      <c r="Q68" s="88" t="str">
        <f t="shared" si="33"/>
        <v/>
      </c>
      <c r="R68" s="74"/>
      <c r="S68" s="72"/>
    </row>
    <row r="69" spans="1:20" ht="13.5" thickBot="1">
      <c r="A69" s="72"/>
      <c r="I69" s="89">
        <f>SUM(I61:I68)</f>
        <v>0</v>
      </c>
      <c r="Q69" s="89">
        <f>SUM(Q61:Q68)</f>
        <v>0</v>
      </c>
      <c r="R69" s="74"/>
      <c r="S69" s="72"/>
    </row>
    <row r="70" spans="1:20">
      <c r="A70" s="72"/>
      <c r="R70" s="74"/>
      <c r="S70" s="72"/>
    </row>
    <row r="71" spans="1:20" ht="12.75" customHeight="1" thickBot="1">
      <c r="A71" s="72"/>
      <c r="Q71" s="5"/>
      <c r="R71" s="5"/>
      <c r="S71" s="73"/>
      <c r="T71" s="6"/>
    </row>
    <row r="72" spans="1:20" ht="17.25" customHeight="1" thickBot="1">
      <c r="A72" s="72"/>
      <c r="C72" s="1"/>
      <c r="D72" s="193" t="s">
        <v>24</v>
      </c>
      <c r="E72" s="194"/>
      <c r="F72" s="195"/>
      <c r="G72" s="8"/>
      <c r="H72" s="8"/>
      <c r="K72" s="1"/>
      <c r="L72" s="193" t="s">
        <v>16</v>
      </c>
      <c r="M72" s="194"/>
      <c r="N72" s="195"/>
      <c r="O72" s="8"/>
      <c r="P72" s="8"/>
      <c r="R72" s="5"/>
      <c r="S72" s="73"/>
      <c r="T72" s="6"/>
    </row>
    <row r="73" spans="1:20" ht="13.5" thickBot="1">
      <c r="A73" s="72"/>
      <c r="C73" s="78" t="s">
        <v>0</v>
      </c>
      <c r="D73" s="79" t="s">
        <v>1</v>
      </c>
      <c r="E73" s="11"/>
      <c r="F73" s="12">
        <v>1</v>
      </c>
      <c r="G73" s="12" t="s">
        <v>18</v>
      </c>
      <c r="H73" s="12">
        <v>2</v>
      </c>
      <c r="I73" s="13" t="s">
        <v>5</v>
      </c>
      <c r="K73" s="78" t="s">
        <v>0</v>
      </c>
      <c r="L73" s="79" t="s">
        <v>1</v>
      </c>
      <c r="M73" s="11"/>
      <c r="N73" s="12">
        <v>1</v>
      </c>
      <c r="O73" s="12" t="s">
        <v>18</v>
      </c>
      <c r="P73" s="12">
        <v>2</v>
      </c>
      <c r="Q73" s="13" t="s">
        <v>5</v>
      </c>
      <c r="R73" s="5"/>
      <c r="S73" s="73"/>
      <c r="T73" s="6"/>
    </row>
    <row r="74" spans="1:20">
      <c r="A74" s="72"/>
      <c r="C74" s="14">
        <f t="shared" ref="C74:D81" si="34">C11</f>
        <v>0</v>
      </c>
      <c r="D74" s="80">
        <f t="shared" si="34"/>
        <v>0</v>
      </c>
      <c r="E74" s="81"/>
      <c r="F74" s="82">
        <f>$E$11</f>
        <v>0</v>
      </c>
      <c r="G74" s="82">
        <f>$F$11</f>
        <v>0</v>
      </c>
      <c r="H74" s="82">
        <f>$G$11</f>
        <v>0</v>
      </c>
      <c r="I74" s="83" t="str">
        <f t="shared" ref="I74:I81" si="35">IF($E74=$I11,IF($E74=$F$73,$F74,IF($E74=$G$73,$G74,IF($E74=$H$73,$H74,""))),"-")</f>
        <v/>
      </c>
      <c r="K74" s="14">
        <f t="shared" ref="K74:L81" si="36">C11</f>
        <v>0</v>
      </c>
      <c r="L74" s="80">
        <f t="shared" si="36"/>
        <v>0</v>
      </c>
      <c r="M74" s="81"/>
      <c r="N74" s="82">
        <f>$E$11</f>
        <v>0</v>
      </c>
      <c r="O74" s="82">
        <f>$F$11</f>
        <v>0</v>
      </c>
      <c r="P74" s="82">
        <f>$G$11</f>
        <v>0</v>
      </c>
      <c r="Q74" s="83" t="str">
        <f t="shared" ref="Q74:Q81" si="37">IF($M74=$I11,IF($M74=$N$73,$N74,IF($M74=$O$73,$O74,IF($M74=$P$73,$P74,""))),"-")</f>
        <v/>
      </c>
      <c r="R74" s="74"/>
      <c r="S74" s="72"/>
    </row>
    <row r="75" spans="1:20">
      <c r="A75" s="72"/>
      <c r="C75" s="15">
        <f t="shared" si="34"/>
        <v>0</v>
      </c>
      <c r="D75" s="77">
        <f t="shared" si="34"/>
        <v>0</v>
      </c>
      <c r="E75" s="76"/>
      <c r="F75" s="17">
        <f>$E$12</f>
        <v>0</v>
      </c>
      <c r="G75" s="17">
        <f>$F$12</f>
        <v>0</v>
      </c>
      <c r="H75" s="17">
        <f>$G$12</f>
        <v>0</v>
      </c>
      <c r="I75" s="16" t="str">
        <f t="shared" si="35"/>
        <v/>
      </c>
      <c r="K75" s="15">
        <f t="shared" si="36"/>
        <v>0</v>
      </c>
      <c r="L75" s="77">
        <f t="shared" si="36"/>
        <v>0</v>
      </c>
      <c r="M75" s="76"/>
      <c r="N75" s="17">
        <f>$E$12</f>
        <v>0</v>
      </c>
      <c r="O75" s="17">
        <f>$F$12</f>
        <v>0</v>
      </c>
      <c r="P75" s="17">
        <f>$G$12</f>
        <v>0</v>
      </c>
      <c r="Q75" s="16" t="str">
        <f t="shared" si="37"/>
        <v/>
      </c>
      <c r="R75" s="74"/>
      <c r="S75" s="72"/>
    </row>
    <row r="76" spans="1:20">
      <c r="A76" s="72"/>
      <c r="C76" s="15">
        <f t="shared" si="34"/>
        <v>0</v>
      </c>
      <c r="D76" s="77">
        <f t="shared" si="34"/>
        <v>0</v>
      </c>
      <c r="E76" s="76"/>
      <c r="F76" s="17">
        <f>$E$13</f>
        <v>0</v>
      </c>
      <c r="G76" s="17">
        <f>$F$13</f>
        <v>0</v>
      </c>
      <c r="H76" s="17">
        <f>$G$13</f>
        <v>0</v>
      </c>
      <c r="I76" s="16" t="str">
        <f t="shared" si="35"/>
        <v/>
      </c>
      <c r="J76" s="2"/>
      <c r="K76" s="15">
        <f t="shared" si="36"/>
        <v>0</v>
      </c>
      <c r="L76" s="77">
        <f t="shared" si="36"/>
        <v>0</v>
      </c>
      <c r="M76" s="76"/>
      <c r="N76" s="17">
        <f>$E$13</f>
        <v>0</v>
      </c>
      <c r="O76" s="17">
        <f>$F$13</f>
        <v>0</v>
      </c>
      <c r="P76" s="17">
        <f>$G$13</f>
        <v>0</v>
      </c>
      <c r="Q76" s="16" t="str">
        <f t="shared" si="37"/>
        <v/>
      </c>
      <c r="R76" s="74"/>
      <c r="S76" s="72"/>
    </row>
    <row r="77" spans="1:20">
      <c r="A77" s="72"/>
      <c r="C77" s="15">
        <f t="shared" si="34"/>
        <v>0</v>
      </c>
      <c r="D77" s="77">
        <f t="shared" si="34"/>
        <v>0</v>
      </c>
      <c r="E77" s="76"/>
      <c r="F77" s="17">
        <f>$E$14</f>
        <v>0</v>
      </c>
      <c r="G77" s="17">
        <f>$F$14</f>
        <v>0</v>
      </c>
      <c r="H77" s="17">
        <f>$G$14</f>
        <v>0</v>
      </c>
      <c r="I77" s="16" t="str">
        <f t="shared" si="35"/>
        <v/>
      </c>
      <c r="K77" s="15">
        <f t="shared" si="36"/>
        <v>0</v>
      </c>
      <c r="L77" s="77">
        <f t="shared" si="36"/>
        <v>0</v>
      </c>
      <c r="M77" s="76"/>
      <c r="N77" s="17">
        <f>$E$14</f>
        <v>0</v>
      </c>
      <c r="O77" s="17">
        <f>$F$14</f>
        <v>0</v>
      </c>
      <c r="P77" s="17">
        <f>$G$14</f>
        <v>0</v>
      </c>
      <c r="Q77" s="16" t="str">
        <f t="shared" si="37"/>
        <v/>
      </c>
      <c r="R77" s="74"/>
      <c r="S77" s="72"/>
    </row>
    <row r="78" spans="1:20">
      <c r="A78" s="72"/>
      <c r="C78" s="15">
        <f t="shared" si="34"/>
        <v>0</v>
      </c>
      <c r="D78" s="77">
        <f t="shared" si="34"/>
        <v>0</v>
      </c>
      <c r="E78" s="76"/>
      <c r="F78" s="17">
        <f>$E$15</f>
        <v>0</v>
      </c>
      <c r="G78" s="17">
        <f>$F$15</f>
        <v>0</v>
      </c>
      <c r="H78" s="17">
        <f>$G$15</f>
        <v>0</v>
      </c>
      <c r="I78" s="16" t="str">
        <f t="shared" si="35"/>
        <v/>
      </c>
      <c r="K78" s="15">
        <f t="shared" si="36"/>
        <v>0</v>
      </c>
      <c r="L78" s="77">
        <f t="shared" si="36"/>
        <v>0</v>
      </c>
      <c r="M78" s="76"/>
      <c r="N78" s="17">
        <f>$E$15</f>
        <v>0</v>
      </c>
      <c r="O78" s="17">
        <f>$F$15</f>
        <v>0</v>
      </c>
      <c r="P78" s="17">
        <f>$G$15</f>
        <v>0</v>
      </c>
      <c r="Q78" s="16" t="str">
        <f t="shared" si="37"/>
        <v/>
      </c>
      <c r="R78" s="74"/>
      <c r="S78" s="72"/>
    </row>
    <row r="79" spans="1:20">
      <c r="A79" s="72"/>
      <c r="C79" s="15">
        <f t="shared" si="34"/>
        <v>0</v>
      </c>
      <c r="D79" s="77">
        <f t="shared" si="34"/>
        <v>0</v>
      </c>
      <c r="E79" s="76"/>
      <c r="F79" s="17">
        <f>$E$16</f>
        <v>0</v>
      </c>
      <c r="G79" s="17">
        <f>$F$16</f>
        <v>0</v>
      </c>
      <c r="H79" s="17">
        <f>$G$16</f>
        <v>0</v>
      </c>
      <c r="I79" s="16" t="str">
        <f t="shared" si="35"/>
        <v/>
      </c>
      <c r="K79" s="15">
        <f t="shared" si="36"/>
        <v>0</v>
      </c>
      <c r="L79" s="77">
        <f t="shared" si="36"/>
        <v>0</v>
      </c>
      <c r="M79" s="76"/>
      <c r="N79" s="17">
        <f>$E$16</f>
        <v>0</v>
      </c>
      <c r="O79" s="17">
        <f>$F$16</f>
        <v>0</v>
      </c>
      <c r="P79" s="17">
        <f>$G$16</f>
        <v>0</v>
      </c>
      <c r="Q79" s="16" t="str">
        <f t="shared" si="37"/>
        <v/>
      </c>
      <c r="R79" s="74"/>
      <c r="S79" s="72"/>
    </row>
    <row r="80" spans="1:20">
      <c r="A80" s="72"/>
      <c r="C80" s="15">
        <f t="shared" si="34"/>
        <v>0</v>
      </c>
      <c r="D80" s="77">
        <f t="shared" si="34"/>
        <v>0</v>
      </c>
      <c r="E80" s="76"/>
      <c r="F80" s="17">
        <f>$E$17</f>
        <v>0</v>
      </c>
      <c r="G80" s="17">
        <f>$F$17</f>
        <v>0</v>
      </c>
      <c r="H80" s="17">
        <f>$G$17</f>
        <v>0</v>
      </c>
      <c r="I80" s="16" t="str">
        <f t="shared" si="35"/>
        <v/>
      </c>
      <c r="K80" s="15">
        <f t="shared" si="36"/>
        <v>0</v>
      </c>
      <c r="L80" s="77">
        <f t="shared" si="36"/>
        <v>0</v>
      </c>
      <c r="M80" s="76"/>
      <c r="N80" s="17">
        <f>$E$17</f>
        <v>0</v>
      </c>
      <c r="O80" s="17">
        <f>$F$17</f>
        <v>0</v>
      </c>
      <c r="P80" s="17">
        <f>$G$17</f>
        <v>0</v>
      </c>
      <c r="Q80" s="16" t="str">
        <f t="shared" si="37"/>
        <v/>
      </c>
      <c r="R80" s="74"/>
      <c r="S80" s="72"/>
    </row>
    <row r="81" spans="1:19" ht="13.5" thickBot="1">
      <c r="A81" s="72"/>
      <c r="C81" s="84">
        <f t="shared" si="34"/>
        <v>0</v>
      </c>
      <c r="D81" s="85">
        <f t="shared" si="34"/>
        <v>0</v>
      </c>
      <c r="E81" s="86"/>
      <c r="F81" s="87">
        <f>$E$18</f>
        <v>0</v>
      </c>
      <c r="G81" s="87">
        <f>$F$18</f>
        <v>0</v>
      </c>
      <c r="H81" s="87">
        <f>$G$18</f>
        <v>0</v>
      </c>
      <c r="I81" s="88" t="str">
        <f t="shared" si="35"/>
        <v/>
      </c>
      <c r="K81" s="84">
        <f t="shared" si="36"/>
        <v>0</v>
      </c>
      <c r="L81" s="85">
        <f t="shared" si="36"/>
        <v>0</v>
      </c>
      <c r="M81" s="86"/>
      <c r="N81" s="87">
        <f>$E$18</f>
        <v>0</v>
      </c>
      <c r="O81" s="87">
        <f>$F$18</f>
        <v>0</v>
      </c>
      <c r="P81" s="87">
        <f>$G$18</f>
        <v>0</v>
      </c>
      <c r="Q81" s="88" t="str">
        <f t="shared" si="37"/>
        <v/>
      </c>
      <c r="R81" s="74"/>
      <c r="S81" s="72"/>
    </row>
    <row r="82" spans="1:19" ht="13.5" thickBot="1">
      <c r="A82" s="72"/>
      <c r="I82" s="89">
        <f>SUM(I74:I81)</f>
        <v>0</v>
      </c>
      <c r="Q82" s="89">
        <f>SUM(Q74:Q81)</f>
        <v>0</v>
      </c>
      <c r="R82" s="74"/>
      <c r="S82" s="72"/>
    </row>
    <row r="83" spans="1:19">
      <c r="A83" s="72"/>
      <c r="L83" s="7"/>
      <c r="R83" s="74"/>
      <c r="S83" s="72"/>
    </row>
    <row r="84" spans="1:19" ht="13.5" thickBot="1">
      <c r="A84" s="72"/>
      <c r="R84" s="74"/>
      <c r="S84" s="72"/>
    </row>
    <row r="85" spans="1:19" ht="18" customHeight="1" thickBot="1">
      <c r="A85" s="72"/>
      <c r="C85" s="1"/>
      <c r="D85" s="193" t="s">
        <v>2</v>
      </c>
      <c r="E85" s="194"/>
      <c r="F85" s="195"/>
      <c r="G85" s="8"/>
      <c r="H85" s="8"/>
      <c r="K85" s="1"/>
      <c r="L85" s="193" t="s">
        <v>3</v>
      </c>
      <c r="M85" s="194"/>
      <c r="N85" s="195"/>
      <c r="O85" s="8"/>
      <c r="P85" s="8"/>
      <c r="R85" s="74"/>
      <c r="S85" s="72"/>
    </row>
    <row r="86" spans="1:19" ht="13.5" thickBot="1">
      <c r="A86" s="72"/>
      <c r="C86" s="78" t="s">
        <v>0</v>
      </c>
      <c r="D86" s="79" t="s">
        <v>1</v>
      </c>
      <c r="E86" s="11"/>
      <c r="F86" s="12">
        <v>1</v>
      </c>
      <c r="G86" s="12" t="s">
        <v>18</v>
      </c>
      <c r="H86" s="12">
        <v>2</v>
      </c>
      <c r="I86" s="13" t="s">
        <v>5</v>
      </c>
      <c r="K86" s="78" t="s">
        <v>0</v>
      </c>
      <c r="L86" s="79" t="s">
        <v>1</v>
      </c>
      <c r="M86" s="11"/>
      <c r="N86" s="12">
        <v>1</v>
      </c>
      <c r="O86" s="12" t="s">
        <v>18</v>
      </c>
      <c r="P86" s="12">
        <v>2</v>
      </c>
      <c r="Q86" s="13" t="s">
        <v>5</v>
      </c>
      <c r="R86" s="74"/>
      <c r="S86" s="72"/>
    </row>
    <row r="87" spans="1:19">
      <c r="A87" s="72"/>
      <c r="C87" s="14">
        <f t="shared" ref="C87:D94" si="38">C11</f>
        <v>0</v>
      </c>
      <c r="D87" s="80">
        <f t="shared" si="38"/>
        <v>0</v>
      </c>
      <c r="E87" s="81"/>
      <c r="F87" s="82">
        <f>$E$11</f>
        <v>0</v>
      </c>
      <c r="G87" s="82">
        <f>$F$11</f>
        <v>0</v>
      </c>
      <c r="H87" s="82">
        <f>$G$11</f>
        <v>0</v>
      </c>
      <c r="I87" s="83" t="str">
        <f t="shared" ref="I87:I94" si="39">IF($E87=$I11,IF($E87=$F$86,$F87,IF($E87=$G$86,$G87,IF($E87=$H$86,$H87,""))),"-")</f>
        <v/>
      </c>
      <c r="K87" s="14">
        <f t="shared" ref="K87:L94" si="40">C11</f>
        <v>0</v>
      </c>
      <c r="L87" s="80">
        <f t="shared" si="40"/>
        <v>0</v>
      </c>
      <c r="M87" s="81"/>
      <c r="N87" s="82">
        <f>$E$11</f>
        <v>0</v>
      </c>
      <c r="O87" s="82">
        <f>$F$11</f>
        <v>0</v>
      </c>
      <c r="P87" s="82">
        <f>$G$11</f>
        <v>0</v>
      </c>
      <c r="Q87" s="83" t="str">
        <f t="shared" ref="Q87:Q94" si="41">IF($M87=$I11,IF($M87=$N$86,$N87,IF($M87=$O$86,$O87,IF($M87=$P$86,$P87,""))),"-")</f>
        <v/>
      </c>
      <c r="R87" s="74"/>
      <c r="S87" s="72"/>
    </row>
    <row r="88" spans="1:19">
      <c r="A88" s="72"/>
      <c r="C88" s="15">
        <f t="shared" si="38"/>
        <v>0</v>
      </c>
      <c r="D88" s="77">
        <f t="shared" si="38"/>
        <v>0</v>
      </c>
      <c r="E88" s="76"/>
      <c r="F88" s="17">
        <f>$E$12</f>
        <v>0</v>
      </c>
      <c r="G88" s="17">
        <f>$F$12</f>
        <v>0</v>
      </c>
      <c r="H88" s="17">
        <f>$G$12</f>
        <v>0</v>
      </c>
      <c r="I88" s="16" t="str">
        <f t="shared" si="39"/>
        <v/>
      </c>
      <c r="K88" s="15">
        <f t="shared" si="40"/>
        <v>0</v>
      </c>
      <c r="L88" s="77">
        <f t="shared" si="40"/>
        <v>0</v>
      </c>
      <c r="M88" s="76"/>
      <c r="N88" s="17">
        <f>$E$12</f>
        <v>0</v>
      </c>
      <c r="O88" s="17">
        <f>$F$12</f>
        <v>0</v>
      </c>
      <c r="P88" s="17">
        <f>$G$12</f>
        <v>0</v>
      </c>
      <c r="Q88" s="16" t="str">
        <f t="shared" si="41"/>
        <v/>
      </c>
      <c r="R88" s="74"/>
      <c r="S88" s="72"/>
    </row>
    <row r="89" spans="1:19">
      <c r="A89" s="72"/>
      <c r="C89" s="15">
        <f t="shared" si="38"/>
        <v>0</v>
      </c>
      <c r="D89" s="77">
        <f t="shared" si="38"/>
        <v>0</v>
      </c>
      <c r="E89" s="76"/>
      <c r="F89" s="17">
        <f>$E$13</f>
        <v>0</v>
      </c>
      <c r="G89" s="17">
        <f>$F$13</f>
        <v>0</v>
      </c>
      <c r="H89" s="17">
        <f>$G$13</f>
        <v>0</v>
      </c>
      <c r="I89" s="16" t="str">
        <f t="shared" si="39"/>
        <v/>
      </c>
      <c r="K89" s="15">
        <f t="shared" si="40"/>
        <v>0</v>
      </c>
      <c r="L89" s="77">
        <f t="shared" si="40"/>
        <v>0</v>
      </c>
      <c r="M89" s="76"/>
      <c r="N89" s="17">
        <f>$E$13</f>
        <v>0</v>
      </c>
      <c r="O89" s="17">
        <f>$F$13</f>
        <v>0</v>
      </c>
      <c r="P89" s="17">
        <f>$G$13</f>
        <v>0</v>
      </c>
      <c r="Q89" s="16" t="str">
        <f t="shared" si="41"/>
        <v/>
      </c>
      <c r="R89" s="74"/>
      <c r="S89" s="72"/>
    </row>
    <row r="90" spans="1:19">
      <c r="A90" s="72"/>
      <c r="C90" s="15">
        <f t="shared" si="38"/>
        <v>0</v>
      </c>
      <c r="D90" s="77">
        <f t="shared" si="38"/>
        <v>0</v>
      </c>
      <c r="E90" s="76"/>
      <c r="F90" s="17">
        <f>$E$14</f>
        <v>0</v>
      </c>
      <c r="G90" s="17">
        <f>$F$14</f>
        <v>0</v>
      </c>
      <c r="H90" s="17">
        <f>$G$14</f>
        <v>0</v>
      </c>
      <c r="I90" s="16" t="str">
        <f t="shared" si="39"/>
        <v/>
      </c>
      <c r="J90" s="2"/>
      <c r="K90" s="15">
        <f t="shared" si="40"/>
        <v>0</v>
      </c>
      <c r="L90" s="77">
        <f t="shared" si="40"/>
        <v>0</v>
      </c>
      <c r="M90" s="76"/>
      <c r="N90" s="17">
        <f>$E$14</f>
        <v>0</v>
      </c>
      <c r="O90" s="17">
        <f>$F$14</f>
        <v>0</v>
      </c>
      <c r="P90" s="17">
        <f>$G$14</f>
        <v>0</v>
      </c>
      <c r="Q90" s="16" t="str">
        <f t="shared" si="41"/>
        <v/>
      </c>
      <c r="R90" s="74"/>
      <c r="S90" s="72"/>
    </row>
    <row r="91" spans="1:19">
      <c r="A91" s="72"/>
      <c r="C91" s="15">
        <f t="shared" si="38"/>
        <v>0</v>
      </c>
      <c r="D91" s="77">
        <f t="shared" si="38"/>
        <v>0</v>
      </c>
      <c r="E91" s="76"/>
      <c r="F91" s="17">
        <f>$E$15</f>
        <v>0</v>
      </c>
      <c r="G91" s="17">
        <f>$F$15</f>
        <v>0</v>
      </c>
      <c r="H91" s="17">
        <f>$G$15</f>
        <v>0</v>
      </c>
      <c r="I91" s="16" t="str">
        <f t="shared" si="39"/>
        <v/>
      </c>
      <c r="K91" s="15">
        <f t="shared" si="40"/>
        <v>0</v>
      </c>
      <c r="L91" s="77">
        <f t="shared" si="40"/>
        <v>0</v>
      </c>
      <c r="M91" s="76"/>
      <c r="N91" s="17">
        <f>$E$15</f>
        <v>0</v>
      </c>
      <c r="O91" s="17">
        <f>$F$15</f>
        <v>0</v>
      </c>
      <c r="P91" s="17">
        <f>$G$15</f>
        <v>0</v>
      </c>
      <c r="Q91" s="16" t="str">
        <f t="shared" si="41"/>
        <v/>
      </c>
      <c r="R91" s="74"/>
      <c r="S91" s="72"/>
    </row>
    <row r="92" spans="1:19">
      <c r="A92" s="72"/>
      <c r="C92" s="15">
        <f t="shared" si="38"/>
        <v>0</v>
      </c>
      <c r="D92" s="77">
        <f t="shared" si="38"/>
        <v>0</v>
      </c>
      <c r="E92" s="76"/>
      <c r="F92" s="17">
        <f>$E$16</f>
        <v>0</v>
      </c>
      <c r="G92" s="17">
        <f>$F$16</f>
        <v>0</v>
      </c>
      <c r="H92" s="17">
        <f>$G$16</f>
        <v>0</v>
      </c>
      <c r="I92" s="16" t="str">
        <f t="shared" si="39"/>
        <v/>
      </c>
      <c r="K92" s="15">
        <f t="shared" si="40"/>
        <v>0</v>
      </c>
      <c r="L92" s="77">
        <f t="shared" si="40"/>
        <v>0</v>
      </c>
      <c r="M92" s="76"/>
      <c r="N92" s="17">
        <f>$E$16</f>
        <v>0</v>
      </c>
      <c r="O92" s="17">
        <f>$F$16</f>
        <v>0</v>
      </c>
      <c r="P92" s="17">
        <f>$G$16</f>
        <v>0</v>
      </c>
      <c r="Q92" s="16" t="str">
        <f t="shared" si="41"/>
        <v/>
      </c>
      <c r="R92" s="74"/>
      <c r="S92" s="72"/>
    </row>
    <row r="93" spans="1:19">
      <c r="A93" s="72"/>
      <c r="C93" s="15">
        <f t="shared" si="38"/>
        <v>0</v>
      </c>
      <c r="D93" s="77">
        <f t="shared" si="38"/>
        <v>0</v>
      </c>
      <c r="E93" s="76"/>
      <c r="F93" s="17">
        <f>$E$17</f>
        <v>0</v>
      </c>
      <c r="G93" s="17">
        <f>$F$17</f>
        <v>0</v>
      </c>
      <c r="H93" s="17">
        <f>$G$17</f>
        <v>0</v>
      </c>
      <c r="I93" s="16" t="str">
        <f t="shared" si="39"/>
        <v/>
      </c>
      <c r="K93" s="15">
        <f t="shared" si="40"/>
        <v>0</v>
      </c>
      <c r="L93" s="77">
        <f t="shared" si="40"/>
        <v>0</v>
      </c>
      <c r="M93" s="76"/>
      <c r="N93" s="17">
        <f>$E$17</f>
        <v>0</v>
      </c>
      <c r="O93" s="17">
        <f>$F$17</f>
        <v>0</v>
      </c>
      <c r="P93" s="17">
        <f>$G$17</f>
        <v>0</v>
      </c>
      <c r="Q93" s="16" t="str">
        <f t="shared" si="41"/>
        <v/>
      </c>
      <c r="R93" s="74"/>
      <c r="S93" s="72"/>
    </row>
    <row r="94" spans="1:19" ht="13.5" thickBot="1">
      <c r="A94" s="72"/>
      <c r="C94" s="84">
        <f t="shared" si="38"/>
        <v>0</v>
      </c>
      <c r="D94" s="85">
        <f t="shared" si="38"/>
        <v>0</v>
      </c>
      <c r="E94" s="86"/>
      <c r="F94" s="87">
        <f>$E$18</f>
        <v>0</v>
      </c>
      <c r="G94" s="87">
        <f>$F$18</f>
        <v>0</v>
      </c>
      <c r="H94" s="87">
        <f>$G$18</f>
        <v>0</v>
      </c>
      <c r="I94" s="88" t="str">
        <f t="shared" si="39"/>
        <v/>
      </c>
      <c r="K94" s="84">
        <f t="shared" si="40"/>
        <v>0</v>
      </c>
      <c r="L94" s="85">
        <f t="shared" si="40"/>
        <v>0</v>
      </c>
      <c r="M94" s="86"/>
      <c r="N94" s="87">
        <f>$E$18</f>
        <v>0</v>
      </c>
      <c r="O94" s="87">
        <f>$F$18</f>
        <v>0</v>
      </c>
      <c r="P94" s="87">
        <f>$G$18</f>
        <v>0</v>
      </c>
      <c r="Q94" s="88" t="str">
        <f t="shared" si="41"/>
        <v/>
      </c>
      <c r="R94" s="74"/>
      <c r="S94" s="72"/>
    </row>
    <row r="95" spans="1:19" ht="13.5" thickBot="1">
      <c r="A95" s="72"/>
      <c r="I95" s="89">
        <f>SUM(I87:I94)</f>
        <v>0</v>
      </c>
      <c r="Q95" s="89">
        <f>SUM(Q87:Q94)</f>
        <v>0</v>
      </c>
      <c r="R95" s="74"/>
      <c r="S95" s="72"/>
    </row>
    <row r="96" spans="1:19">
      <c r="A96" s="72"/>
      <c r="R96" s="74"/>
      <c r="S96" s="72"/>
    </row>
    <row r="97" spans="1:19" ht="13.5" thickBot="1">
      <c r="A97" s="72"/>
      <c r="R97" s="74"/>
      <c r="S97" s="72"/>
    </row>
    <row r="98" spans="1:19" ht="13.5" thickBot="1">
      <c r="A98" s="72"/>
      <c r="C98" s="1"/>
      <c r="D98" s="193" t="s">
        <v>4</v>
      </c>
      <c r="E98" s="194"/>
      <c r="F98" s="195"/>
      <c r="G98" s="8"/>
      <c r="H98" s="8"/>
      <c r="K98" s="1"/>
      <c r="L98" s="193" t="s">
        <v>23</v>
      </c>
      <c r="M98" s="194"/>
      <c r="N98" s="195"/>
      <c r="O98" s="8"/>
      <c r="P98" s="8"/>
      <c r="R98" s="74"/>
      <c r="S98" s="72"/>
    </row>
    <row r="99" spans="1:19" ht="13.5" thickBot="1">
      <c r="A99" s="72"/>
      <c r="C99" s="78" t="s">
        <v>0</v>
      </c>
      <c r="D99" s="79" t="s">
        <v>1</v>
      </c>
      <c r="E99" s="11"/>
      <c r="F99" s="12">
        <v>1</v>
      </c>
      <c r="G99" s="12" t="s">
        <v>18</v>
      </c>
      <c r="H99" s="12">
        <v>2</v>
      </c>
      <c r="I99" s="13" t="s">
        <v>5</v>
      </c>
      <c r="K99" s="78" t="s">
        <v>0</v>
      </c>
      <c r="L99" s="79" t="s">
        <v>1</v>
      </c>
      <c r="M99" s="11"/>
      <c r="N99" s="12">
        <v>1</v>
      </c>
      <c r="O99" s="12" t="s">
        <v>18</v>
      </c>
      <c r="P99" s="12">
        <v>2</v>
      </c>
      <c r="Q99" s="13" t="s">
        <v>5</v>
      </c>
      <c r="R99" s="74"/>
      <c r="S99" s="72"/>
    </row>
    <row r="100" spans="1:19">
      <c r="A100" s="72"/>
      <c r="C100" s="14">
        <f t="shared" ref="C100:D107" si="42">C11</f>
        <v>0</v>
      </c>
      <c r="D100" s="80">
        <f t="shared" si="42"/>
        <v>0</v>
      </c>
      <c r="E100" s="81"/>
      <c r="F100" s="82">
        <f>$E$11</f>
        <v>0</v>
      </c>
      <c r="G100" s="82">
        <f>$F$11</f>
        <v>0</v>
      </c>
      <c r="H100" s="82">
        <f>$G$11</f>
        <v>0</v>
      </c>
      <c r="I100" s="83" t="str">
        <f t="shared" ref="I100:I107" si="43">IF($E100=$I11,IF($E100=$F$99,$F100,IF($E100=$G$99,$G100,IF($E100=$H$99,$H100,""))),"-")</f>
        <v/>
      </c>
      <c r="K100" s="14">
        <f t="shared" ref="K100:L107" si="44">C11</f>
        <v>0</v>
      </c>
      <c r="L100" s="80">
        <f t="shared" si="44"/>
        <v>0</v>
      </c>
      <c r="M100" s="81"/>
      <c r="N100" s="82">
        <f>$E$11</f>
        <v>0</v>
      </c>
      <c r="O100" s="82">
        <f>$F$11</f>
        <v>0</v>
      </c>
      <c r="P100" s="82">
        <f>$G$11</f>
        <v>0</v>
      </c>
      <c r="Q100" s="83" t="str">
        <f t="shared" ref="Q100:Q107" si="45">IF($M100=$I11,IF($M100=$N$99,$N100,IF($M100=$O$99,$O100,IF($M100=$P$99,$P100,""))),"-")</f>
        <v/>
      </c>
      <c r="R100" s="74"/>
      <c r="S100" s="72"/>
    </row>
    <row r="101" spans="1:19">
      <c r="A101" s="72"/>
      <c r="C101" s="15">
        <f t="shared" si="42"/>
        <v>0</v>
      </c>
      <c r="D101" s="77">
        <f t="shared" si="42"/>
        <v>0</v>
      </c>
      <c r="E101" s="76"/>
      <c r="F101" s="17">
        <f>$E$12</f>
        <v>0</v>
      </c>
      <c r="G101" s="17">
        <f>$F$12</f>
        <v>0</v>
      </c>
      <c r="H101" s="17">
        <f>$G$12</f>
        <v>0</v>
      </c>
      <c r="I101" s="16" t="str">
        <f t="shared" si="43"/>
        <v/>
      </c>
      <c r="K101" s="15">
        <f t="shared" si="44"/>
        <v>0</v>
      </c>
      <c r="L101" s="77">
        <f t="shared" si="44"/>
        <v>0</v>
      </c>
      <c r="M101" s="76"/>
      <c r="N101" s="17">
        <f>$E$12</f>
        <v>0</v>
      </c>
      <c r="O101" s="17">
        <f>$F$12</f>
        <v>0</v>
      </c>
      <c r="P101" s="17">
        <f>$G$12</f>
        <v>0</v>
      </c>
      <c r="Q101" s="16" t="str">
        <f t="shared" si="45"/>
        <v/>
      </c>
      <c r="R101" s="74"/>
      <c r="S101" s="72"/>
    </row>
    <row r="102" spans="1:19">
      <c r="A102" s="72"/>
      <c r="C102" s="15">
        <f t="shared" si="42"/>
        <v>0</v>
      </c>
      <c r="D102" s="77">
        <f t="shared" si="42"/>
        <v>0</v>
      </c>
      <c r="E102" s="76"/>
      <c r="F102" s="17">
        <f>$E$13</f>
        <v>0</v>
      </c>
      <c r="G102" s="17">
        <f>$F$13</f>
        <v>0</v>
      </c>
      <c r="H102" s="17">
        <f>$G$13</f>
        <v>0</v>
      </c>
      <c r="I102" s="16" t="str">
        <f t="shared" si="43"/>
        <v/>
      </c>
      <c r="K102" s="15">
        <f t="shared" si="44"/>
        <v>0</v>
      </c>
      <c r="L102" s="77">
        <f t="shared" si="44"/>
        <v>0</v>
      </c>
      <c r="M102" s="76"/>
      <c r="N102" s="17">
        <f>$E$13</f>
        <v>0</v>
      </c>
      <c r="O102" s="17">
        <f>$F$13</f>
        <v>0</v>
      </c>
      <c r="P102" s="17">
        <f>$G$13</f>
        <v>0</v>
      </c>
      <c r="Q102" s="16" t="str">
        <f t="shared" si="45"/>
        <v/>
      </c>
      <c r="R102" s="74"/>
      <c r="S102" s="72"/>
    </row>
    <row r="103" spans="1:19">
      <c r="A103" s="72"/>
      <c r="C103" s="15">
        <f t="shared" si="42"/>
        <v>0</v>
      </c>
      <c r="D103" s="77">
        <f t="shared" si="42"/>
        <v>0</v>
      </c>
      <c r="E103" s="76"/>
      <c r="F103" s="17">
        <f>$E$14</f>
        <v>0</v>
      </c>
      <c r="G103" s="17">
        <f>$F$14</f>
        <v>0</v>
      </c>
      <c r="H103" s="17">
        <f>$G$14</f>
        <v>0</v>
      </c>
      <c r="I103" s="16" t="str">
        <f t="shared" si="43"/>
        <v/>
      </c>
      <c r="K103" s="15">
        <f t="shared" si="44"/>
        <v>0</v>
      </c>
      <c r="L103" s="77">
        <f t="shared" si="44"/>
        <v>0</v>
      </c>
      <c r="M103" s="76"/>
      <c r="N103" s="17">
        <f>$E$14</f>
        <v>0</v>
      </c>
      <c r="O103" s="17">
        <f>$F$14</f>
        <v>0</v>
      </c>
      <c r="P103" s="17">
        <f>$G$14</f>
        <v>0</v>
      </c>
      <c r="Q103" s="16" t="str">
        <f t="shared" si="45"/>
        <v/>
      </c>
      <c r="R103" s="74"/>
      <c r="S103" s="72"/>
    </row>
    <row r="104" spans="1:19">
      <c r="A104" s="72"/>
      <c r="C104" s="15">
        <f t="shared" si="42"/>
        <v>0</v>
      </c>
      <c r="D104" s="77">
        <f t="shared" si="42"/>
        <v>0</v>
      </c>
      <c r="E104" s="76"/>
      <c r="F104" s="17">
        <f>$E$15</f>
        <v>0</v>
      </c>
      <c r="G104" s="17">
        <f>$F$15</f>
        <v>0</v>
      </c>
      <c r="H104" s="17">
        <f>$G$15</f>
        <v>0</v>
      </c>
      <c r="I104" s="16" t="str">
        <f t="shared" si="43"/>
        <v/>
      </c>
      <c r="K104" s="15">
        <f t="shared" si="44"/>
        <v>0</v>
      </c>
      <c r="L104" s="77">
        <f t="shared" si="44"/>
        <v>0</v>
      </c>
      <c r="M104" s="76"/>
      <c r="N104" s="17">
        <f>$E$15</f>
        <v>0</v>
      </c>
      <c r="O104" s="17">
        <f>$F$15</f>
        <v>0</v>
      </c>
      <c r="P104" s="17">
        <f>$G$15</f>
        <v>0</v>
      </c>
      <c r="Q104" s="16" t="str">
        <f t="shared" si="45"/>
        <v/>
      </c>
      <c r="R104" s="74"/>
      <c r="S104" s="72"/>
    </row>
    <row r="105" spans="1:19">
      <c r="A105" s="72"/>
      <c r="C105" s="15">
        <f t="shared" si="42"/>
        <v>0</v>
      </c>
      <c r="D105" s="77">
        <f t="shared" si="42"/>
        <v>0</v>
      </c>
      <c r="E105" s="76"/>
      <c r="F105" s="17">
        <f>$E$16</f>
        <v>0</v>
      </c>
      <c r="G105" s="17">
        <f>$F$16</f>
        <v>0</v>
      </c>
      <c r="H105" s="17">
        <f>$G$16</f>
        <v>0</v>
      </c>
      <c r="I105" s="16" t="str">
        <f t="shared" si="43"/>
        <v/>
      </c>
      <c r="K105" s="15">
        <f t="shared" si="44"/>
        <v>0</v>
      </c>
      <c r="L105" s="77">
        <f t="shared" si="44"/>
        <v>0</v>
      </c>
      <c r="M105" s="76"/>
      <c r="N105" s="17">
        <f>$E$16</f>
        <v>0</v>
      </c>
      <c r="O105" s="17">
        <f>$F$16</f>
        <v>0</v>
      </c>
      <c r="P105" s="17">
        <f>$G$16</f>
        <v>0</v>
      </c>
      <c r="Q105" s="16" t="str">
        <f t="shared" si="45"/>
        <v/>
      </c>
      <c r="R105" s="74"/>
      <c r="S105" s="72"/>
    </row>
    <row r="106" spans="1:19">
      <c r="A106" s="72"/>
      <c r="C106" s="15">
        <f t="shared" si="42"/>
        <v>0</v>
      </c>
      <c r="D106" s="77">
        <f t="shared" si="42"/>
        <v>0</v>
      </c>
      <c r="E106" s="76"/>
      <c r="F106" s="17">
        <f>$E$17</f>
        <v>0</v>
      </c>
      <c r="G106" s="17">
        <f>$F$17</f>
        <v>0</v>
      </c>
      <c r="H106" s="17">
        <f>$G$17</f>
        <v>0</v>
      </c>
      <c r="I106" s="16" t="str">
        <f t="shared" si="43"/>
        <v/>
      </c>
      <c r="K106" s="15">
        <f t="shared" si="44"/>
        <v>0</v>
      </c>
      <c r="L106" s="77">
        <f t="shared" si="44"/>
        <v>0</v>
      </c>
      <c r="M106" s="76"/>
      <c r="N106" s="17">
        <f>$E$17</f>
        <v>0</v>
      </c>
      <c r="O106" s="17">
        <f>$F$17</f>
        <v>0</v>
      </c>
      <c r="P106" s="17">
        <f>$G$17</f>
        <v>0</v>
      </c>
      <c r="Q106" s="16" t="str">
        <f t="shared" si="45"/>
        <v/>
      </c>
      <c r="R106" s="74"/>
      <c r="S106" s="72"/>
    </row>
    <row r="107" spans="1:19" ht="13.5" thickBot="1">
      <c r="A107" s="72"/>
      <c r="C107" s="84">
        <f t="shared" si="42"/>
        <v>0</v>
      </c>
      <c r="D107" s="85">
        <f t="shared" si="42"/>
        <v>0</v>
      </c>
      <c r="E107" s="86"/>
      <c r="F107" s="87">
        <f>$E$18</f>
        <v>0</v>
      </c>
      <c r="G107" s="87">
        <f>$F$18</f>
        <v>0</v>
      </c>
      <c r="H107" s="87">
        <f>$G$18</f>
        <v>0</v>
      </c>
      <c r="I107" s="88" t="str">
        <f t="shared" si="43"/>
        <v/>
      </c>
      <c r="K107" s="84">
        <f t="shared" si="44"/>
        <v>0</v>
      </c>
      <c r="L107" s="85">
        <f t="shared" si="44"/>
        <v>0</v>
      </c>
      <c r="M107" s="86"/>
      <c r="N107" s="87">
        <f>$E$18</f>
        <v>0</v>
      </c>
      <c r="O107" s="87">
        <f>$F$18</f>
        <v>0</v>
      </c>
      <c r="P107" s="87">
        <f>$G$18</f>
        <v>0</v>
      </c>
      <c r="Q107" s="88" t="str">
        <f t="shared" si="45"/>
        <v/>
      </c>
      <c r="R107" s="74"/>
      <c r="S107" s="72"/>
    </row>
    <row r="108" spans="1:19" ht="13.5" thickBot="1">
      <c r="A108" s="72"/>
      <c r="I108" s="89">
        <f>SUM(I100:I107)</f>
        <v>0</v>
      </c>
      <c r="Q108" s="89">
        <f>SUM(Q100:Q107)</f>
        <v>0</v>
      </c>
      <c r="R108" s="74"/>
      <c r="S108" s="72"/>
    </row>
    <row r="109" spans="1:19">
      <c r="A109" s="72"/>
      <c r="R109" s="74"/>
      <c r="S109" s="72"/>
    </row>
    <row r="110" spans="1:19" ht="13.5" thickBot="1">
      <c r="A110" s="72"/>
      <c r="R110" s="74"/>
      <c r="S110" s="72"/>
    </row>
    <row r="111" spans="1:19" ht="13.5" thickBot="1">
      <c r="A111" s="72"/>
      <c r="C111" s="1"/>
      <c r="D111" s="193" t="s">
        <v>29</v>
      </c>
      <c r="E111" s="194"/>
      <c r="F111" s="195"/>
      <c r="G111" s="8"/>
      <c r="H111" s="8"/>
      <c r="K111" s="1"/>
      <c r="L111" s="193" t="s">
        <v>31</v>
      </c>
      <c r="M111" s="194"/>
      <c r="N111" s="195"/>
      <c r="O111" s="8"/>
      <c r="P111" s="8"/>
      <c r="R111" s="74"/>
      <c r="S111" s="72"/>
    </row>
    <row r="112" spans="1:19" ht="13.5" thickBot="1">
      <c r="A112" s="72"/>
      <c r="C112" s="78" t="s">
        <v>0</v>
      </c>
      <c r="D112" s="79" t="s">
        <v>1</v>
      </c>
      <c r="E112" s="11"/>
      <c r="F112" s="12">
        <v>1</v>
      </c>
      <c r="G112" s="12" t="s">
        <v>18</v>
      </c>
      <c r="H112" s="12">
        <v>2</v>
      </c>
      <c r="I112" s="13" t="s">
        <v>5</v>
      </c>
      <c r="K112" s="78" t="s">
        <v>0</v>
      </c>
      <c r="L112" s="79" t="s">
        <v>1</v>
      </c>
      <c r="M112" s="11"/>
      <c r="N112" s="12">
        <v>1</v>
      </c>
      <c r="O112" s="12" t="s">
        <v>18</v>
      </c>
      <c r="P112" s="12">
        <v>2</v>
      </c>
      <c r="Q112" s="13" t="s">
        <v>5</v>
      </c>
      <c r="R112" s="74"/>
      <c r="S112" s="72"/>
    </row>
    <row r="113" spans="1:19">
      <c r="A113" s="72"/>
      <c r="C113" s="14">
        <f t="shared" ref="C113:D120" si="46">C11</f>
        <v>0</v>
      </c>
      <c r="D113" s="80">
        <f t="shared" si="46"/>
        <v>0</v>
      </c>
      <c r="E113" s="81"/>
      <c r="F113" s="82">
        <f>$E$11</f>
        <v>0</v>
      </c>
      <c r="G113" s="82">
        <f>$F$11</f>
        <v>0</v>
      </c>
      <c r="H113" s="82">
        <f>$G$11</f>
        <v>0</v>
      </c>
      <c r="I113" s="83" t="str">
        <f t="shared" ref="I113:I120" si="47">IF($E113=$I11,IF($E113=$F$112,$F113,IF($E113=$G$112,$G113,IF($E113=$H$112,$H113,""))),"-")</f>
        <v/>
      </c>
      <c r="K113" s="14">
        <f t="shared" ref="K113:L120" si="48">C11</f>
        <v>0</v>
      </c>
      <c r="L113" s="80">
        <f t="shared" si="48"/>
        <v>0</v>
      </c>
      <c r="M113" s="81"/>
      <c r="N113" s="82">
        <f>$E$11</f>
        <v>0</v>
      </c>
      <c r="O113" s="82">
        <f>$F$11</f>
        <v>0</v>
      </c>
      <c r="P113" s="82">
        <f>$G$11</f>
        <v>0</v>
      </c>
      <c r="Q113" s="83" t="str">
        <f t="shared" ref="Q113:Q120" si="49">IF($M113=$I11,IF($M113=$N$112,$N113,IF($M113=$O$112,$O113,IF($M113=$P$112,$P113,""))),"-")</f>
        <v/>
      </c>
      <c r="R113" s="74"/>
      <c r="S113" s="72"/>
    </row>
    <row r="114" spans="1:19">
      <c r="A114" s="72"/>
      <c r="C114" s="15">
        <f t="shared" si="46"/>
        <v>0</v>
      </c>
      <c r="D114" s="77">
        <f t="shared" si="46"/>
        <v>0</v>
      </c>
      <c r="E114" s="76"/>
      <c r="F114" s="17">
        <f>$E$12</f>
        <v>0</v>
      </c>
      <c r="G114" s="17">
        <f>$F$12</f>
        <v>0</v>
      </c>
      <c r="H114" s="17">
        <f>$G$12</f>
        <v>0</v>
      </c>
      <c r="I114" s="16" t="str">
        <f t="shared" si="47"/>
        <v/>
      </c>
      <c r="K114" s="15">
        <f t="shared" si="48"/>
        <v>0</v>
      </c>
      <c r="L114" s="77">
        <f t="shared" si="48"/>
        <v>0</v>
      </c>
      <c r="M114" s="76"/>
      <c r="N114" s="17">
        <f>$E$12</f>
        <v>0</v>
      </c>
      <c r="O114" s="17">
        <f>$F$12</f>
        <v>0</v>
      </c>
      <c r="P114" s="17">
        <f>$G$12</f>
        <v>0</v>
      </c>
      <c r="Q114" s="16" t="str">
        <f t="shared" si="49"/>
        <v/>
      </c>
      <c r="R114" s="74"/>
      <c r="S114" s="72"/>
    </row>
    <row r="115" spans="1:19">
      <c r="A115" s="72"/>
      <c r="C115" s="15">
        <f t="shared" si="46"/>
        <v>0</v>
      </c>
      <c r="D115" s="77">
        <f t="shared" si="46"/>
        <v>0</v>
      </c>
      <c r="E115" s="76"/>
      <c r="F115" s="17">
        <f>$E$13</f>
        <v>0</v>
      </c>
      <c r="G115" s="17">
        <f>$F$13</f>
        <v>0</v>
      </c>
      <c r="H115" s="17">
        <f>$G$13</f>
        <v>0</v>
      </c>
      <c r="I115" s="16" t="str">
        <f t="shared" si="47"/>
        <v/>
      </c>
      <c r="K115" s="15">
        <f t="shared" si="48"/>
        <v>0</v>
      </c>
      <c r="L115" s="77">
        <f t="shared" si="48"/>
        <v>0</v>
      </c>
      <c r="M115" s="76"/>
      <c r="N115" s="17">
        <f>$E$13</f>
        <v>0</v>
      </c>
      <c r="O115" s="17">
        <f>$F$13</f>
        <v>0</v>
      </c>
      <c r="P115" s="17">
        <f>$G$13</f>
        <v>0</v>
      </c>
      <c r="Q115" s="16" t="str">
        <f t="shared" si="49"/>
        <v/>
      </c>
      <c r="R115" s="74"/>
      <c r="S115" s="72"/>
    </row>
    <row r="116" spans="1:19">
      <c r="A116" s="72"/>
      <c r="C116" s="15">
        <f t="shared" si="46"/>
        <v>0</v>
      </c>
      <c r="D116" s="77">
        <f t="shared" si="46"/>
        <v>0</v>
      </c>
      <c r="E116" s="76"/>
      <c r="F116" s="17">
        <f>$E$14</f>
        <v>0</v>
      </c>
      <c r="G116" s="17">
        <f>$F$14</f>
        <v>0</v>
      </c>
      <c r="H116" s="17">
        <f>$G$14</f>
        <v>0</v>
      </c>
      <c r="I116" s="16" t="str">
        <f t="shared" si="47"/>
        <v/>
      </c>
      <c r="K116" s="15">
        <f t="shared" si="48"/>
        <v>0</v>
      </c>
      <c r="L116" s="77">
        <f t="shared" si="48"/>
        <v>0</v>
      </c>
      <c r="M116" s="76"/>
      <c r="N116" s="17">
        <f>$E$14</f>
        <v>0</v>
      </c>
      <c r="O116" s="17">
        <f>$F$14</f>
        <v>0</v>
      </c>
      <c r="P116" s="17">
        <f>$G$14</f>
        <v>0</v>
      </c>
      <c r="Q116" s="16" t="str">
        <f t="shared" si="49"/>
        <v/>
      </c>
      <c r="R116" s="74"/>
      <c r="S116" s="72"/>
    </row>
    <row r="117" spans="1:19">
      <c r="A117" s="72"/>
      <c r="C117" s="15">
        <f t="shared" si="46"/>
        <v>0</v>
      </c>
      <c r="D117" s="77">
        <f t="shared" si="46"/>
        <v>0</v>
      </c>
      <c r="E117" s="76"/>
      <c r="F117" s="17">
        <f>$E$15</f>
        <v>0</v>
      </c>
      <c r="G117" s="17">
        <f>$F$15</f>
        <v>0</v>
      </c>
      <c r="H117" s="17">
        <f>$G$15</f>
        <v>0</v>
      </c>
      <c r="I117" s="16" t="str">
        <f t="shared" si="47"/>
        <v/>
      </c>
      <c r="K117" s="15">
        <f t="shared" si="48"/>
        <v>0</v>
      </c>
      <c r="L117" s="77">
        <f t="shared" si="48"/>
        <v>0</v>
      </c>
      <c r="M117" s="76"/>
      <c r="N117" s="17">
        <f>$E$15</f>
        <v>0</v>
      </c>
      <c r="O117" s="17">
        <f>$F$15</f>
        <v>0</v>
      </c>
      <c r="P117" s="17">
        <f>$G$15</f>
        <v>0</v>
      </c>
      <c r="Q117" s="16" t="str">
        <f t="shared" si="49"/>
        <v/>
      </c>
      <c r="R117" s="74"/>
      <c r="S117" s="72"/>
    </row>
    <row r="118" spans="1:19">
      <c r="A118" s="72"/>
      <c r="C118" s="15">
        <f t="shared" si="46"/>
        <v>0</v>
      </c>
      <c r="D118" s="77">
        <f t="shared" si="46"/>
        <v>0</v>
      </c>
      <c r="E118" s="76"/>
      <c r="F118" s="17">
        <f>$E$16</f>
        <v>0</v>
      </c>
      <c r="G118" s="17">
        <f>$F$16</f>
        <v>0</v>
      </c>
      <c r="H118" s="17">
        <f>$G$16</f>
        <v>0</v>
      </c>
      <c r="I118" s="16" t="str">
        <f t="shared" si="47"/>
        <v/>
      </c>
      <c r="K118" s="15">
        <f t="shared" si="48"/>
        <v>0</v>
      </c>
      <c r="L118" s="77">
        <f t="shared" si="48"/>
        <v>0</v>
      </c>
      <c r="M118" s="76"/>
      <c r="N118" s="17">
        <f>$E$16</f>
        <v>0</v>
      </c>
      <c r="O118" s="17">
        <f>$F$16</f>
        <v>0</v>
      </c>
      <c r="P118" s="17">
        <f>$G$16</f>
        <v>0</v>
      </c>
      <c r="Q118" s="16" t="str">
        <f t="shared" si="49"/>
        <v/>
      </c>
      <c r="R118" s="74"/>
      <c r="S118" s="72"/>
    </row>
    <row r="119" spans="1:19">
      <c r="A119" s="72"/>
      <c r="C119" s="15">
        <f t="shared" si="46"/>
        <v>0</v>
      </c>
      <c r="D119" s="77">
        <f t="shared" si="46"/>
        <v>0</v>
      </c>
      <c r="E119" s="76"/>
      <c r="F119" s="17">
        <f>$E$17</f>
        <v>0</v>
      </c>
      <c r="G119" s="17">
        <f>$F$17</f>
        <v>0</v>
      </c>
      <c r="H119" s="17">
        <f>$G$17</f>
        <v>0</v>
      </c>
      <c r="I119" s="16" t="str">
        <f t="shared" si="47"/>
        <v/>
      </c>
      <c r="K119" s="15">
        <f t="shared" si="48"/>
        <v>0</v>
      </c>
      <c r="L119" s="77">
        <f t="shared" si="48"/>
        <v>0</v>
      </c>
      <c r="M119" s="76"/>
      <c r="N119" s="17">
        <f>$E$17</f>
        <v>0</v>
      </c>
      <c r="O119" s="17">
        <f>$F$17</f>
        <v>0</v>
      </c>
      <c r="P119" s="17">
        <f>$G$17</f>
        <v>0</v>
      </c>
      <c r="Q119" s="16" t="str">
        <f t="shared" si="49"/>
        <v/>
      </c>
      <c r="R119" s="74"/>
      <c r="S119" s="72"/>
    </row>
    <row r="120" spans="1:19" ht="13.5" thickBot="1">
      <c r="A120" s="72"/>
      <c r="C120" s="84">
        <f t="shared" si="46"/>
        <v>0</v>
      </c>
      <c r="D120" s="85">
        <f t="shared" si="46"/>
        <v>0</v>
      </c>
      <c r="E120" s="86"/>
      <c r="F120" s="87">
        <f>$E$18</f>
        <v>0</v>
      </c>
      <c r="G120" s="87">
        <f>$F$18</f>
        <v>0</v>
      </c>
      <c r="H120" s="87">
        <f>$G$18</f>
        <v>0</v>
      </c>
      <c r="I120" s="88" t="str">
        <f t="shared" si="47"/>
        <v/>
      </c>
      <c r="K120" s="84">
        <f t="shared" si="48"/>
        <v>0</v>
      </c>
      <c r="L120" s="85">
        <f t="shared" si="48"/>
        <v>0</v>
      </c>
      <c r="M120" s="86"/>
      <c r="N120" s="87">
        <f>$E$18</f>
        <v>0</v>
      </c>
      <c r="O120" s="87">
        <f>$F$18</f>
        <v>0</v>
      </c>
      <c r="P120" s="87">
        <f>$G$18</f>
        <v>0</v>
      </c>
      <c r="Q120" s="88" t="str">
        <f t="shared" si="49"/>
        <v/>
      </c>
      <c r="R120" s="74"/>
      <c r="S120" s="72"/>
    </row>
    <row r="121" spans="1:19" ht="13.5" thickBot="1">
      <c r="A121" s="72"/>
      <c r="I121" s="89">
        <f>SUM(I113:I120)</f>
        <v>0</v>
      </c>
      <c r="Q121" s="89">
        <f>SUM(Q113:Q120)</f>
        <v>0</v>
      </c>
      <c r="R121" s="74"/>
      <c r="S121" s="72"/>
    </row>
    <row r="122" spans="1:19">
      <c r="A122" s="72"/>
      <c r="R122" s="74"/>
      <c r="S122" s="72"/>
    </row>
    <row r="123" spans="1:19" ht="13.5" thickBot="1">
      <c r="A123" s="72"/>
      <c r="R123" s="74"/>
      <c r="S123" s="72"/>
    </row>
    <row r="124" spans="1:19" ht="13.5" thickBot="1">
      <c r="A124" s="72"/>
      <c r="C124" s="1"/>
      <c r="D124" s="193" t="s">
        <v>28</v>
      </c>
      <c r="E124" s="194"/>
      <c r="F124" s="195"/>
      <c r="G124" s="8"/>
      <c r="H124" s="8"/>
      <c r="K124" s="1"/>
      <c r="L124" s="193" t="s">
        <v>17</v>
      </c>
      <c r="M124" s="194"/>
      <c r="N124" s="195"/>
      <c r="O124" s="8"/>
      <c r="P124" s="8"/>
      <c r="R124" s="74"/>
      <c r="S124" s="72"/>
    </row>
    <row r="125" spans="1:19" ht="13.5" thickBot="1">
      <c r="A125" s="72"/>
      <c r="C125" s="78" t="s">
        <v>0</v>
      </c>
      <c r="D125" s="79" t="s">
        <v>1</v>
      </c>
      <c r="E125" s="11"/>
      <c r="F125" s="12">
        <v>1</v>
      </c>
      <c r="G125" s="12" t="s">
        <v>18</v>
      </c>
      <c r="H125" s="12">
        <v>2</v>
      </c>
      <c r="I125" s="13" t="s">
        <v>5</v>
      </c>
      <c r="K125" s="78" t="s">
        <v>0</v>
      </c>
      <c r="L125" s="79" t="s">
        <v>1</v>
      </c>
      <c r="M125" s="11"/>
      <c r="N125" s="12">
        <v>1</v>
      </c>
      <c r="O125" s="12" t="s">
        <v>18</v>
      </c>
      <c r="P125" s="12">
        <v>2</v>
      </c>
      <c r="Q125" s="13" t="s">
        <v>5</v>
      </c>
      <c r="R125" s="74"/>
      <c r="S125" s="72"/>
    </row>
    <row r="126" spans="1:19">
      <c r="A126" s="72"/>
      <c r="C126" s="14">
        <f t="shared" ref="C126:D133" si="50">K61</f>
        <v>0</v>
      </c>
      <c r="D126" s="80">
        <f t="shared" si="50"/>
        <v>0</v>
      </c>
      <c r="E126" s="81"/>
      <c r="F126" s="82">
        <f>$E$11</f>
        <v>0</v>
      </c>
      <c r="G126" s="82">
        <f>$F$11</f>
        <v>0</v>
      </c>
      <c r="H126" s="82">
        <f>$G$11</f>
        <v>0</v>
      </c>
      <c r="I126" s="83" t="str">
        <f t="shared" ref="I126:I133" si="51">IF($E126=$I11,IF($E126=$F$125,$F126,IF($E126=$G$125,$G126,IF($E126=$H$125,$H126,""))),"-")</f>
        <v/>
      </c>
      <c r="K126" s="14">
        <f t="shared" ref="K126:L133" si="52">C74</f>
        <v>0</v>
      </c>
      <c r="L126" s="80">
        <f t="shared" si="52"/>
        <v>0</v>
      </c>
      <c r="M126" s="81"/>
      <c r="N126" s="82">
        <f>$E$11</f>
        <v>0</v>
      </c>
      <c r="O126" s="82">
        <f>$F$11</f>
        <v>0</v>
      </c>
      <c r="P126" s="82">
        <f>$G$11</f>
        <v>0</v>
      </c>
      <c r="Q126" s="83" t="str">
        <f t="shared" ref="Q126:Q133" si="53">IF($M126=$I11,IF($M126=$N$125,$N126,IF($M126=$O$125,$O126,IF($M126=$P$125,$P126,""))),"-")</f>
        <v/>
      </c>
      <c r="R126" s="74"/>
      <c r="S126" s="72"/>
    </row>
    <row r="127" spans="1:19">
      <c r="A127" s="72"/>
      <c r="C127" s="15">
        <f t="shared" si="50"/>
        <v>0</v>
      </c>
      <c r="D127" s="77">
        <f t="shared" si="50"/>
        <v>0</v>
      </c>
      <c r="E127" s="76"/>
      <c r="F127" s="17">
        <f>$E$12</f>
        <v>0</v>
      </c>
      <c r="G127" s="17">
        <f>$F$12</f>
        <v>0</v>
      </c>
      <c r="H127" s="17">
        <f>$G$12</f>
        <v>0</v>
      </c>
      <c r="I127" s="16" t="str">
        <f t="shared" si="51"/>
        <v/>
      </c>
      <c r="K127" s="15">
        <f t="shared" si="52"/>
        <v>0</v>
      </c>
      <c r="L127" s="77">
        <f t="shared" si="52"/>
        <v>0</v>
      </c>
      <c r="M127" s="76"/>
      <c r="N127" s="17">
        <f>$E$12</f>
        <v>0</v>
      </c>
      <c r="O127" s="17">
        <f>$F$12</f>
        <v>0</v>
      </c>
      <c r="P127" s="17">
        <f>$G$12</f>
        <v>0</v>
      </c>
      <c r="Q127" s="16" t="str">
        <f t="shared" si="53"/>
        <v/>
      </c>
      <c r="R127" s="74"/>
      <c r="S127" s="72"/>
    </row>
    <row r="128" spans="1:19">
      <c r="A128" s="72"/>
      <c r="C128" s="15">
        <f t="shared" si="50"/>
        <v>0</v>
      </c>
      <c r="D128" s="77">
        <f t="shared" si="50"/>
        <v>0</v>
      </c>
      <c r="E128" s="76"/>
      <c r="F128" s="17">
        <f>$E$13</f>
        <v>0</v>
      </c>
      <c r="G128" s="17">
        <f>$F$13</f>
        <v>0</v>
      </c>
      <c r="H128" s="17">
        <f>$G$13</f>
        <v>0</v>
      </c>
      <c r="I128" s="16" t="str">
        <f t="shared" si="51"/>
        <v/>
      </c>
      <c r="K128" s="15">
        <f t="shared" si="52"/>
        <v>0</v>
      </c>
      <c r="L128" s="77">
        <f t="shared" si="52"/>
        <v>0</v>
      </c>
      <c r="M128" s="76"/>
      <c r="N128" s="17">
        <f>$E$13</f>
        <v>0</v>
      </c>
      <c r="O128" s="17">
        <f>$F$13</f>
        <v>0</v>
      </c>
      <c r="P128" s="17">
        <f>$G$13</f>
        <v>0</v>
      </c>
      <c r="Q128" s="16" t="str">
        <f t="shared" si="53"/>
        <v/>
      </c>
      <c r="R128" s="74"/>
      <c r="S128" s="72"/>
    </row>
    <row r="129" spans="1:19">
      <c r="A129" s="72"/>
      <c r="C129" s="15">
        <f t="shared" si="50"/>
        <v>0</v>
      </c>
      <c r="D129" s="77">
        <f t="shared" si="50"/>
        <v>0</v>
      </c>
      <c r="E129" s="76"/>
      <c r="F129" s="17">
        <f>$E$14</f>
        <v>0</v>
      </c>
      <c r="G129" s="17">
        <f>$F$14</f>
        <v>0</v>
      </c>
      <c r="H129" s="17">
        <f>$G$14</f>
        <v>0</v>
      </c>
      <c r="I129" s="16" t="str">
        <f t="shared" si="51"/>
        <v/>
      </c>
      <c r="K129" s="15">
        <f t="shared" si="52"/>
        <v>0</v>
      </c>
      <c r="L129" s="77">
        <f t="shared" si="52"/>
        <v>0</v>
      </c>
      <c r="M129" s="76"/>
      <c r="N129" s="17">
        <f>$E$14</f>
        <v>0</v>
      </c>
      <c r="O129" s="17">
        <f>$F$14</f>
        <v>0</v>
      </c>
      <c r="P129" s="17">
        <f>$G$14</f>
        <v>0</v>
      </c>
      <c r="Q129" s="16" t="str">
        <f t="shared" si="53"/>
        <v/>
      </c>
      <c r="R129" s="74"/>
      <c r="S129" s="72"/>
    </row>
    <row r="130" spans="1:19">
      <c r="A130" s="72"/>
      <c r="C130" s="15">
        <f t="shared" si="50"/>
        <v>0</v>
      </c>
      <c r="D130" s="77">
        <f t="shared" si="50"/>
        <v>0</v>
      </c>
      <c r="E130" s="76"/>
      <c r="F130" s="17">
        <f>$E$15</f>
        <v>0</v>
      </c>
      <c r="G130" s="17">
        <f>$F$15</f>
        <v>0</v>
      </c>
      <c r="H130" s="17">
        <f>$G$15</f>
        <v>0</v>
      </c>
      <c r="I130" s="16" t="str">
        <f t="shared" si="51"/>
        <v/>
      </c>
      <c r="K130" s="15">
        <f t="shared" si="52"/>
        <v>0</v>
      </c>
      <c r="L130" s="77">
        <f t="shared" si="52"/>
        <v>0</v>
      </c>
      <c r="M130" s="76"/>
      <c r="N130" s="17">
        <f>$E$15</f>
        <v>0</v>
      </c>
      <c r="O130" s="17">
        <f>$F$15</f>
        <v>0</v>
      </c>
      <c r="P130" s="17">
        <f>$G$15</f>
        <v>0</v>
      </c>
      <c r="Q130" s="16" t="str">
        <f t="shared" si="53"/>
        <v/>
      </c>
      <c r="R130" s="74"/>
      <c r="S130" s="72"/>
    </row>
    <row r="131" spans="1:19">
      <c r="A131" s="72"/>
      <c r="C131" s="15">
        <f t="shared" si="50"/>
        <v>0</v>
      </c>
      <c r="D131" s="77">
        <f t="shared" si="50"/>
        <v>0</v>
      </c>
      <c r="E131" s="76"/>
      <c r="F131" s="17">
        <f>$E$16</f>
        <v>0</v>
      </c>
      <c r="G131" s="17">
        <f>$F$16</f>
        <v>0</v>
      </c>
      <c r="H131" s="17">
        <f>$G$16</f>
        <v>0</v>
      </c>
      <c r="I131" s="16" t="str">
        <f t="shared" si="51"/>
        <v/>
      </c>
      <c r="K131" s="15">
        <f t="shared" si="52"/>
        <v>0</v>
      </c>
      <c r="L131" s="77">
        <f t="shared" si="52"/>
        <v>0</v>
      </c>
      <c r="M131" s="76"/>
      <c r="N131" s="17">
        <f>$E$16</f>
        <v>0</v>
      </c>
      <c r="O131" s="17">
        <f>$F$16</f>
        <v>0</v>
      </c>
      <c r="P131" s="17">
        <f>$G$16</f>
        <v>0</v>
      </c>
      <c r="Q131" s="16" t="str">
        <f t="shared" si="53"/>
        <v/>
      </c>
      <c r="R131" s="74"/>
      <c r="S131" s="72"/>
    </row>
    <row r="132" spans="1:19">
      <c r="A132" s="72"/>
      <c r="C132" s="15">
        <f t="shared" si="50"/>
        <v>0</v>
      </c>
      <c r="D132" s="77">
        <f t="shared" si="50"/>
        <v>0</v>
      </c>
      <c r="E132" s="76"/>
      <c r="F132" s="17">
        <f>$E$17</f>
        <v>0</v>
      </c>
      <c r="G132" s="17">
        <f>$F$17</f>
        <v>0</v>
      </c>
      <c r="H132" s="17">
        <f>$G$17</f>
        <v>0</v>
      </c>
      <c r="I132" s="16" t="str">
        <f t="shared" si="51"/>
        <v/>
      </c>
      <c r="K132" s="15">
        <f t="shared" si="52"/>
        <v>0</v>
      </c>
      <c r="L132" s="77">
        <f t="shared" si="52"/>
        <v>0</v>
      </c>
      <c r="M132" s="76"/>
      <c r="N132" s="17">
        <f>$E$17</f>
        <v>0</v>
      </c>
      <c r="O132" s="17">
        <f>$F$17</f>
        <v>0</v>
      </c>
      <c r="P132" s="17">
        <f>$G$17</f>
        <v>0</v>
      </c>
      <c r="Q132" s="16" t="str">
        <f t="shared" si="53"/>
        <v/>
      </c>
      <c r="R132" s="74"/>
      <c r="S132" s="72"/>
    </row>
    <row r="133" spans="1:19" ht="13.5" thickBot="1">
      <c r="A133" s="72"/>
      <c r="C133" s="84">
        <f t="shared" si="50"/>
        <v>0</v>
      </c>
      <c r="D133" s="85">
        <f t="shared" si="50"/>
        <v>0</v>
      </c>
      <c r="E133" s="86"/>
      <c r="F133" s="87">
        <f>$E$18</f>
        <v>0</v>
      </c>
      <c r="G133" s="87">
        <f>$F$18</f>
        <v>0</v>
      </c>
      <c r="H133" s="87">
        <f>$G$18</f>
        <v>0</v>
      </c>
      <c r="I133" s="88" t="str">
        <f t="shared" si="51"/>
        <v/>
      </c>
      <c r="K133" s="84">
        <f t="shared" si="52"/>
        <v>0</v>
      </c>
      <c r="L133" s="85">
        <f t="shared" si="52"/>
        <v>0</v>
      </c>
      <c r="M133" s="86"/>
      <c r="N133" s="87">
        <f>$E$18</f>
        <v>0</v>
      </c>
      <c r="O133" s="87">
        <f>$F$18</f>
        <v>0</v>
      </c>
      <c r="P133" s="87">
        <f>$G$18</f>
        <v>0</v>
      </c>
      <c r="Q133" s="88" t="str">
        <f t="shared" si="53"/>
        <v/>
      </c>
      <c r="R133" s="74"/>
      <c r="S133" s="72"/>
    </row>
    <row r="134" spans="1:19" ht="13.5" thickBot="1">
      <c r="A134" s="72"/>
      <c r="I134" s="89">
        <f>SUM(I126:I133)</f>
        <v>0</v>
      </c>
      <c r="Q134" s="89">
        <f>SUM(Q126:Q133)</f>
        <v>0</v>
      </c>
      <c r="R134" s="74"/>
      <c r="S134" s="72"/>
    </row>
    <row r="135" spans="1:19" ht="16.5" customHeight="1">
      <c r="A135" s="72"/>
      <c r="R135" s="74"/>
      <c r="S135" s="72"/>
    </row>
    <row r="136" spans="1:19" s="155" customFormat="1">
      <c r="A136" s="72"/>
      <c r="B136" s="72"/>
      <c r="C136" s="72"/>
      <c r="D136" s="72"/>
      <c r="E136" s="72"/>
      <c r="F136" s="72"/>
      <c r="G136" s="72"/>
      <c r="H136" s="72"/>
      <c r="I136" s="72"/>
      <c r="J136" s="72"/>
      <c r="K136" s="72"/>
      <c r="L136" s="72"/>
      <c r="M136" s="72"/>
      <c r="N136" s="72"/>
      <c r="O136" s="72"/>
      <c r="P136" s="72"/>
      <c r="Q136" s="72"/>
      <c r="R136" s="72"/>
      <c r="S136" s="72"/>
    </row>
    <row r="137" spans="1:19" s="155" customFormat="1">
      <c r="A137" s="72"/>
      <c r="B137" s="72"/>
      <c r="C137" s="72"/>
      <c r="D137" s="72"/>
      <c r="E137" s="72"/>
      <c r="F137" s="72"/>
      <c r="G137" s="72"/>
      <c r="H137" s="72"/>
      <c r="I137" s="72"/>
      <c r="J137" s="72"/>
      <c r="K137" s="72"/>
      <c r="L137" s="72"/>
      <c r="M137" s="72"/>
      <c r="N137" s="72"/>
      <c r="O137" s="72"/>
      <c r="P137" s="72"/>
      <c r="Q137" s="72"/>
      <c r="R137" s="72"/>
      <c r="S137" s="72"/>
    </row>
    <row r="138" spans="1:19" s="74" customFormat="1"/>
    <row r="139" spans="1:19" s="74" customFormat="1"/>
    <row r="140" spans="1:19" s="74" customFormat="1"/>
    <row r="141" spans="1:19" s="74" customFormat="1">
      <c r="J141" s="123"/>
    </row>
    <row r="142" spans="1:19" s="74" customFormat="1"/>
    <row r="143" spans="1:19" s="74" customFormat="1">
      <c r="J143" s="124"/>
      <c r="K143" s="124"/>
      <c r="L143" s="125"/>
    </row>
    <row r="144" spans="1:19" s="74" customFormat="1">
      <c r="J144" s="124"/>
      <c r="K144" s="124"/>
      <c r="L144" s="125"/>
    </row>
    <row r="145" spans="10:14" s="74" customFormat="1">
      <c r="J145" s="124"/>
      <c r="K145" s="124"/>
      <c r="L145" s="125"/>
    </row>
    <row r="146" spans="10:14" s="74" customFormat="1">
      <c r="J146" s="124"/>
      <c r="K146" s="124"/>
      <c r="L146" s="125"/>
    </row>
    <row r="147" spans="10:14" s="74" customFormat="1">
      <c r="J147" s="124"/>
      <c r="K147" s="124"/>
      <c r="L147" s="125"/>
      <c r="N147" s="75"/>
    </row>
    <row r="148" spans="10:14" s="74" customFormat="1">
      <c r="J148" s="124"/>
      <c r="K148" s="124"/>
      <c r="L148" s="125"/>
    </row>
    <row r="149" spans="10:14" s="74" customFormat="1">
      <c r="J149" s="124"/>
      <c r="K149" s="124"/>
      <c r="L149" s="125"/>
    </row>
    <row r="150" spans="10:14" s="74" customFormat="1">
      <c r="J150" s="124"/>
      <c r="K150" s="124"/>
      <c r="L150" s="125"/>
    </row>
    <row r="151" spans="10:14" s="74" customFormat="1">
      <c r="J151" s="124"/>
      <c r="K151" s="124"/>
      <c r="L151" s="125"/>
    </row>
    <row r="152" spans="10:14" s="74" customFormat="1">
      <c r="J152" s="124"/>
      <c r="K152" s="124"/>
      <c r="L152" s="125"/>
    </row>
    <row r="153" spans="10:14" s="74" customFormat="1">
      <c r="J153" s="124"/>
      <c r="K153" s="124"/>
      <c r="L153" s="125"/>
    </row>
    <row r="154" spans="10:14" s="74" customFormat="1">
      <c r="J154" s="124"/>
      <c r="K154" s="124"/>
      <c r="L154" s="125"/>
    </row>
    <row r="155" spans="10:14" s="74" customFormat="1"/>
    <row r="156" spans="10:14" s="74" customFormat="1"/>
    <row r="157" spans="10:14" s="74" customFormat="1"/>
    <row r="158" spans="10:14" s="74" customFormat="1"/>
    <row r="159" spans="10:14" s="74" customFormat="1"/>
    <row r="160" spans="10:14" s="74" customFormat="1"/>
    <row r="161" s="74" customFormat="1"/>
    <row r="162" s="74" customFormat="1"/>
    <row r="163" s="74" customFormat="1"/>
    <row r="164" s="74" customFormat="1"/>
    <row r="165" s="74" customFormat="1"/>
    <row r="166" s="74" customFormat="1"/>
    <row r="167" s="74" customFormat="1"/>
    <row r="168" s="74" customFormat="1"/>
    <row r="169" s="74" customFormat="1"/>
    <row r="170" s="74" customFormat="1"/>
    <row r="171" s="74" customFormat="1"/>
    <row r="172" s="74" customFormat="1"/>
    <row r="173" s="74" customFormat="1"/>
    <row r="174" s="74" customFormat="1"/>
    <row r="175" s="74" customFormat="1"/>
    <row r="176" s="74" customFormat="1"/>
    <row r="177" s="74" customFormat="1"/>
    <row r="178" s="74" customFormat="1"/>
    <row r="179" s="74" customFormat="1"/>
    <row r="180" s="74" customFormat="1"/>
    <row r="181" s="74" customFormat="1"/>
    <row r="182" s="74" customFormat="1"/>
    <row r="183" s="74" customFormat="1"/>
    <row r="184" s="74" customFormat="1"/>
    <row r="185" s="74" customFormat="1"/>
    <row r="186" s="74" customFormat="1"/>
    <row r="187" s="74" customFormat="1"/>
    <row r="188" s="74" customFormat="1"/>
    <row r="189" s="74" customFormat="1"/>
    <row r="190" s="74" customFormat="1"/>
    <row r="191" s="74" customFormat="1"/>
    <row r="192" s="74" customFormat="1"/>
    <row r="193" s="74" customFormat="1"/>
    <row r="194" s="74" customFormat="1"/>
    <row r="195" s="74" customFormat="1"/>
    <row r="196" s="74" customFormat="1"/>
    <row r="197" s="74" customFormat="1"/>
    <row r="198" s="74" customFormat="1"/>
    <row r="199" s="74" customFormat="1"/>
    <row r="200" s="74" customFormat="1"/>
    <row r="201" s="74" customFormat="1"/>
    <row r="202" s="74" customFormat="1"/>
    <row r="203" s="74" customFormat="1"/>
    <row r="204" s="74" customFormat="1"/>
    <row r="205" s="74" customFormat="1"/>
    <row r="206" s="74" customFormat="1"/>
    <row r="207" s="74" customFormat="1"/>
    <row r="208" s="74" customFormat="1"/>
    <row r="209" s="74" customFormat="1"/>
    <row r="210" s="74" customFormat="1"/>
    <row r="211" s="74" customFormat="1"/>
    <row r="212" s="74" customFormat="1"/>
    <row r="213" s="74" customFormat="1"/>
    <row r="214" s="74" customFormat="1"/>
    <row r="215" s="74" customFormat="1"/>
    <row r="216" s="74" customFormat="1"/>
    <row r="217" s="74" customFormat="1"/>
    <row r="218" s="74" customFormat="1"/>
    <row r="219" s="74" customFormat="1"/>
    <row r="220" s="74" customFormat="1"/>
    <row r="221" s="74" customFormat="1"/>
    <row r="222" s="74" customFormat="1"/>
    <row r="223" s="74" customFormat="1"/>
    <row r="224" s="74" customFormat="1"/>
    <row r="225" s="74" customFormat="1"/>
    <row r="226" s="74" customFormat="1"/>
    <row r="227" s="74" customFormat="1"/>
    <row r="228" s="74" customFormat="1"/>
    <row r="229" s="74" customFormat="1"/>
    <row r="230" s="74" customFormat="1"/>
    <row r="231" s="74" customFormat="1"/>
    <row r="232" s="74" customFormat="1"/>
    <row r="233" s="74" customFormat="1"/>
    <row r="234" s="74" customFormat="1"/>
    <row r="235" s="74" customFormat="1"/>
    <row r="236" s="74" customFormat="1"/>
    <row r="237" s="74" customFormat="1"/>
    <row r="238" s="74" customFormat="1"/>
    <row r="239" s="74" customFormat="1"/>
    <row r="240" s="74" customFormat="1"/>
    <row r="241" s="74" customFormat="1"/>
    <row r="242" s="74" customFormat="1"/>
    <row r="243" s="74" customFormat="1"/>
    <row r="244" s="74" customFormat="1"/>
    <row r="245" s="74" customFormat="1"/>
    <row r="246" s="74" customFormat="1"/>
    <row r="247" s="74" customFormat="1"/>
    <row r="248" s="74" customFormat="1"/>
    <row r="249" s="74" customFormat="1"/>
    <row r="250" s="74" customFormat="1"/>
    <row r="251" s="74" customFormat="1"/>
    <row r="252" s="74" customFormat="1"/>
    <row r="253" s="74" customFormat="1"/>
    <row r="254" s="74" customFormat="1"/>
    <row r="255" s="74" customFormat="1"/>
    <row r="256" s="74" customFormat="1"/>
    <row r="257" s="74" customFormat="1"/>
    <row r="258" s="74" customFormat="1"/>
    <row r="259" s="74" customFormat="1"/>
    <row r="260" s="74" customFormat="1"/>
    <row r="261" s="74" customFormat="1"/>
    <row r="262" s="74" customFormat="1"/>
    <row r="263" s="74" customFormat="1"/>
    <row r="264" s="74" customFormat="1"/>
    <row r="265" s="74" customFormat="1"/>
    <row r="266" s="74" customFormat="1"/>
    <row r="267" s="74" customFormat="1"/>
    <row r="268" s="74" customFormat="1"/>
    <row r="269" s="74" customFormat="1"/>
    <row r="270" s="74" customFormat="1"/>
    <row r="271" s="74" customFormat="1"/>
    <row r="272" s="74" customFormat="1"/>
    <row r="273" s="74" customFormat="1"/>
    <row r="274" s="74" customFormat="1"/>
    <row r="275" s="74" customFormat="1"/>
    <row r="276" s="74" customFormat="1"/>
    <row r="277" s="74" customFormat="1"/>
    <row r="278" s="74" customFormat="1"/>
    <row r="279" s="74" customFormat="1"/>
    <row r="280" s="74" customFormat="1"/>
    <row r="281" s="74" customFormat="1"/>
    <row r="282" s="74" customFormat="1"/>
    <row r="283" s="74" customFormat="1"/>
    <row r="284" s="74" customFormat="1"/>
    <row r="285" s="74" customFormat="1"/>
    <row r="286" s="74" customFormat="1"/>
    <row r="287" s="74" customFormat="1"/>
    <row r="288" s="74" customFormat="1"/>
    <row r="289" s="74" customFormat="1"/>
    <row r="290" s="74" customFormat="1"/>
    <row r="291" s="74" customFormat="1"/>
    <row r="292" s="74" customFormat="1"/>
    <row r="293" s="74" customFormat="1"/>
    <row r="294" s="74" customFormat="1"/>
    <row r="295" s="74" customFormat="1"/>
    <row r="296" s="74" customFormat="1"/>
    <row r="297" s="74" customFormat="1"/>
    <row r="298" s="74" customFormat="1"/>
    <row r="299" s="74" customFormat="1"/>
    <row r="300" s="74" customFormat="1"/>
    <row r="301" s="74" customFormat="1"/>
    <row r="302" s="74" customFormat="1"/>
    <row r="303" s="74" customFormat="1"/>
    <row r="304" s="74" customFormat="1"/>
    <row r="305" s="74" customFormat="1"/>
    <row r="306" s="74" customFormat="1"/>
    <row r="307" s="74" customFormat="1"/>
    <row r="308" s="74" customFormat="1"/>
    <row r="309" s="74" customFormat="1"/>
    <row r="310" s="74" customFormat="1"/>
    <row r="311" s="74" customFormat="1"/>
    <row r="312" s="74" customFormat="1"/>
    <row r="313" s="74" customFormat="1"/>
    <row r="314" s="74" customFormat="1"/>
    <row r="315" s="74" customFormat="1"/>
    <row r="316" s="74" customFormat="1"/>
    <row r="317" s="74" customFormat="1"/>
    <row r="318" s="74" customFormat="1"/>
    <row r="319" s="74" customFormat="1"/>
    <row r="320" s="74" customFormat="1"/>
    <row r="321" s="74" customFormat="1"/>
    <row r="322" s="74" customFormat="1"/>
    <row r="323" s="74" customFormat="1"/>
    <row r="324" s="74" customFormat="1"/>
    <row r="325" s="74" customFormat="1"/>
    <row r="326" s="74" customFormat="1"/>
    <row r="327" s="74" customFormat="1"/>
    <row r="328" s="74" customFormat="1"/>
    <row r="329" s="74" customFormat="1"/>
    <row r="330" s="74" customFormat="1"/>
    <row r="331" s="74" customFormat="1"/>
    <row r="332" s="74" customFormat="1"/>
    <row r="333" s="74" customFormat="1"/>
    <row r="334" s="74" customFormat="1"/>
    <row r="335" s="74" customFormat="1"/>
    <row r="336" s="74" customFormat="1"/>
    <row r="337" s="74" customFormat="1"/>
    <row r="338" s="74" customFormat="1"/>
    <row r="339" s="74" customFormat="1"/>
    <row r="340" s="74" customFormat="1"/>
    <row r="341" s="74" customFormat="1"/>
    <row r="342" s="74" customFormat="1"/>
    <row r="343" s="74" customFormat="1"/>
    <row r="344" s="74" customFormat="1"/>
    <row r="345" s="74" customFormat="1"/>
    <row r="346" s="74" customFormat="1"/>
    <row r="347" s="74" customFormat="1"/>
    <row r="348" s="74" customFormat="1"/>
    <row r="349" s="74" customFormat="1"/>
    <row r="350" s="74" customFormat="1"/>
    <row r="351" s="74" customFormat="1"/>
    <row r="352" s="74" customFormat="1"/>
    <row r="353" s="74" customFormat="1"/>
    <row r="354" s="74" customFormat="1"/>
    <row r="355" s="74" customFormat="1"/>
    <row r="356" s="74" customFormat="1"/>
    <row r="357" s="74" customFormat="1"/>
    <row r="358" s="74" customFormat="1"/>
    <row r="359" s="74" customFormat="1"/>
    <row r="360" s="74" customFormat="1"/>
    <row r="361" s="74" customFormat="1"/>
    <row r="362" s="74" customFormat="1"/>
    <row r="363" s="74" customFormat="1"/>
    <row r="364" s="74" customFormat="1"/>
    <row r="365" s="74" customFormat="1"/>
    <row r="366" s="74" customFormat="1"/>
    <row r="367" s="74" customFormat="1"/>
    <row r="368" s="74" customFormat="1"/>
    <row r="369" s="74" customFormat="1"/>
    <row r="370" s="74" customFormat="1"/>
    <row r="371" s="74" customFormat="1"/>
    <row r="372" s="74" customFormat="1"/>
    <row r="373" s="74" customFormat="1"/>
    <row r="374" s="74" customFormat="1"/>
    <row r="375" s="74" customFormat="1"/>
    <row r="376" s="74" customFormat="1"/>
    <row r="377" s="74" customFormat="1"/>
    <row r="378" s="74" customFormat="1"/>
    <row r="379" s="74" customFormat="1"/>
    <row r="380" s="74" customFormat="1"/>
    <row r="381" s="74" customFormat="1"/>
    <row r="382" s="74" customFormat="1"/>
    <row r="383" s="74" customFormat="1"/>
    <row r="384" s="74" customFormat="1"/>
    <row r="385" s="74" customFormat="1"/>
    <row r="386" s="74" customFormat="1"/>
    <row r="387" s="74" customFormat="1"/>
    <row r="388" s="74" customFormat="1"/>
    <row r="389" s="74" customFormat="1"/>
    <row r="390" s="74" customFormat="1"/>
    <row r="391" s="74" customFormat="1"/>
    <row r="392" s="74" customFormat="1"/>
    <row r="393" s="74" customFormat="1"/>
    <row r="394" s="74" customFormat="1"/>
    <row r="395" s="74" customFormat="1"/>
    <row r="396" s="74" customFormat="1"/>
    <row r="397" s="74" customFormat="1"/>
    <row r="398" s="74" customFormat="1"/>
    <row r="399" s="74" customFormat="1"/>
    <row r="400" s="74" customFormat="1"/>
    <row r="401" s="74" customFormat="1"/>
    <row r="402" s="74" customFormat="1"/>
    <row r="403" s="74" customFormat="1"/>
    <row r="404" s="74" customFormat="1"/>
    <row r="405" s="74" customFormat="1"/>
    <row r="406" s="74" customFormat="1"/>
    <row r="407" s="74" customFormat="1"/>
    <row r="408" s="74" customFormat="1"/>
    <row r="409" s="74" customFormat="1"/>
    <row r="410" s="74" customFormat="1"/>
    <row r="411" s="74" customFormat="1"/>
    <row r="412" s="74" customFormat="1"/>
    <row r="413" s="74" customFormat="1"/>
    <row r="414" s="74" customFormat="1"/>
    <row r="415" s="74" customFormat="1"/>
    <row r="416" s="74" customFormat="1"/>
    <row r="417" s="74" customFormat="1"/>
    <row r="418" s="74" customFormat="1"/>
    <row r="419" s="74" customFormat="1"/>
    <row r="420" s="74" customFormat="1"/>
    <row r="421" s="74" customFormat="1"/>
    <row r="422" s="74" customFormat="1"/>
    <row r="423" s="74" customFormat="1"/>
    <row r="424" s="74" customFormat="1"/>
    <row r="425" s="74" customFormat="1"/>
    <row r="426" s="74" customFormat="1"/>
    <row r="427" s="74" customFormat="1"/>
    <row r="428" s="74" customFormat="1"/>
    <row r="429" s="74" customFormat="1"/>
    <row r="430" s="74" customFormat="1"/>
    <row r="431" s="74" customFormat="1"/>
    <row r="432" s="74" customFormat="1"/>
    <row r="433" s="74" customFormat="1"/>
    <row r="434" s="74" customFormat="1"/>
    <row r="435" s="74" customFormat="1"/>
    <row r="436" s="74" customFormat="1"/>
    <row r="437" s="74" customFormat="1"/>
    <row r="438" s="74" customFormat="1"/>
    <row r="439" s="74" customFormat="1"/>
    <row r="440" s="74" customFormat="1"/>
    <row r="441" s="74" customFormat="1"/>
    <row r="442" s="74" customFormat="1"/>
    <row r="443" s="74" customFormat="1"/>
    <row r="444" s="74" customFormat="1"/>
    <row r="445" s="74" customFormat="1"/>
    <row r="446" s="74" customFormat="1"/>
    <row r="447" s="74" customFormat="1"/>
    <row r="448" s="74" customFormat="1"/>
    <row r="449" s="74" customFormat="1"/>
    <row r="450" s="74" customFormat="1"/>
    <row r="451" s="74" customFormat="1"/>
    <row r="452" s="74" customFormat="1"/>
    <row r="453" s="74" customFormat="1"/>
    <row r="454" s="74" customFormat="1"/>
    <row r="455" s="74" customFormat="1"/>
    <row r="456" s="74" customFormat="1"/>
    <row r="457" s="74" customFormat="1"/>
    <row r="458" s="74" customFormat="1"/>
    <row r="459" s="74" customFormat="1"/>
    <row r="460" s="74" customFormat="1"/>
    <row r="461" s="74" customFormat="1"/>
    <row r="462" s="74" customFormat="1"/>
    <row r="463" s="74" customFormat="1"/>
    <row r="464" s="74" customFormat="1"/>
    <row r="465" s="74" customFormat="1"/>
    <row r="466" s="74" customFormat="1"/>
    <row r="467" s="74" customFormat="1"/>
    <row r="468" s="74" customFormat="1"/>
    <row r="469" s="74" customFormat="1"/>
    <row r="470" s="74" customFormat="1"/>
    <row r="471" s="74" customFormat="1"/>
    <row r="472" s="74" customFormat="1"/>
    <row r="473" s="74" customFormat="1"/>
    <row r="474" s="74" customFormat="1"/>
    <row r="475" s="74" customFormat="1"/>
    <row r="476" s="74" customFormat="1"/>
    <row r="477" s="74" customFormat="1"/>
    <row r="478" s="74" customFormat="1"/>
    <row r="479" s="74" customFormat="1"/>
    <row r="480" s="74" customFormat="1"/>
    <row r="481" s="74" customFormat="1"/>
    <row r="482" s="74" customFormat="1"/>
    <row r="483" s="74" customFormat="1"/>
    <row r="484" s="74" customFormat="1"/>
    <row r="485" s="74" customFormat="1"/>
    <row r="486" s="74" customFormat="1"/>
    <row r="487" s="74" customFormat="1"/>
    <row r="488" s="74" customFormat="1"/>
    <row r="489" s="74" customFormat="1"/>
    <row r="490" s="74" customFormat="1"/>
    <row r="491" s="74" customFormat="1"/>
    <row r="492" s="74" customFormat="1"/>
    <row r="493" s="74" customFormat="1"/>
    <row r="494" s="74" customFormat="1"/>
    <row r="495" s="74" customFormat="1"/>
    <row r="496" s="74" customFormat="1"/>
    <row r="497" s="74" customFormat="1"/>
    <row r="498" s="74" customFormat="1"/>
    <row r="499" s="74" customFormat="1"/>
    <row r="500" s="74" customFormat="1"/>
    <row r="501" s="74" customFormat="1"/>
    <row r="502" s="74" customFormat="1"/>
    <row r="503" s="74" customFormat="1"/>
    <row r="504" s="74" customFormat="1"/>
    <row r="505" s="74" customFormat="1"/>
    <row r="506" s="74" customFormat="1"/>
    <row r="507" s="74" customFormat="1"/>
    <row r="508" s="74" customFormat="1"/>
    <row r="509" s="74" customFormat="1"/>
    <row r="510" s="74" customFormat="1"/>
    <row r="511" s="74" customFormat="1"/>
    <row r="512" s="74" customFormat="1"/>
    <row r="513" s="74" customFormat="1"/>
    <row r="514" s="74" customFormat="1"/>
    <row r="515" s="74" customFormat="1"/>
    <row r="516" s="74" customFormat="1"/>
    <row r="517" s="74" customFormat="1"/>
    <row r="518" s="74" customFormat="1"/>
    <row r="519" s="74" customFormat="1"/>
    <row r="520" s="74" customFormat="1"/>
    <row r="521" s="74" customFormat="1"/>
    <row r="522" s="74" customFormat="1"/>
    <row r="523" s="74" customFormat="1"/>
    <row r="524" s="74" customFormat="1"/>
    <row r="525" s="74" customFormat="1"/>
    <row r="526" s="74" customFormat="1"/>
    <row r="527" s="74" customFormat="1"/>
    <row r="528" s="74" customFormat="1"/>
    <row r="529" s="74" customFormat="1"/>
    <row r="530" s="74" customFormat="1"/>
    <row r="531" s="74" customFormat="1"/>
    <row r="532" s="74" customFormat="1"/>
    <row r="533" s="74" customFormat="1"/>
    <row r="534" s="74" customFormat="1"/>
    <row r="535" s="74" customFormat="1"/>
    <row r="536" s="74" customFormat="1"/>
    <row r="537" s="74" customFormat="1"/>
    <row r="538" s="74" customFormat="1"/>
    <row r="539" s="74" customFormat="1"/>
    <row r="540" s="74" customFormat="1"/>
    <row r="541" s="74" customFormat="1"/>
    <row r="542" s="74" customFormat="1"/>
    <row r="543" s="74" customFormat="1"/>
    <row r="544" s="74" customFormat="1"/>
    <row r="545" s="74" customFormat="1"/>
    <row r="546" s="74" customFormat="1"/>
    <row r="547" s="74" customFormat="1"/>
    <row r="548" s="74" customFormat="1"/>
    <row r="549" s="74" customFormat="1"/>
    <row r="550" s="74" customFormat="1"/>
    <row r="551" s="74" customFormat="1"/>
    <row r="552" s="74" customFormat="1"/>
    <row r="553" s="74" customFormat="1"/>
    <row r="554" s="74" customFormat="1"/>
    <row r="555" s="74" customFormat="1"/>
    <row r="556" s="74" customFormat="1"/>
    <row r="557" s="74" customFormat="1"/>
    <row r="558" s="74" customFormat="1"/>
    <row r="559" s="74" customFormat="1"/>
    <row r="560" s="74" customFormat="1"/>
    <row r="561" s="74" customFormat="1"/>
    <row r="562" s="74" customFormat="1"/>
    <row r="563" s="74" customFormat="1"/>
    <row r="564" s="74" customFormat="1"/>
    <row r="565" s="74" customFormat="1"/>
    <row r="566" s="74" customFormat="1"/>
    <row r="567" s="74" customFormat="1"/>
    <row r="568" s="74" customFormat="1"/>
    <row r="569" s="74" customFormat="1"/>
    <row r="570" s="74" customFormat="1"/>
    <row r="571" s="74" customFormat="1"/>
    <row r="572" s="74" customFormat="1"/>
    <row r="573" s="74" customFormat="1"/>
    <row r="574" s="74" customFormat="1"/>
    <row r="575" s="74" customFormat="1"/>
    <row r="576" s="74" customFormat="1"/>
    <row r="577" s="74" customFormat="1"/>
    <row r="578" s="74" customFormat="1"/>
    <row r="579" s="74" customFormat="1"/>
    <row r="580" s="74" customFormat="1"/>
    <row r="581" s="74" customFormat="1"/>
    <row r="582" s="74" customFormat="1"/>
    <row r="583" s="74" customFormat="1"/>
    <row r="584" s="74" customFormat="1"/>
    <row r="585" s="74" customFormat="1"/>
    <row r="586" s="74" customFormat="1"/>
    <row r="587" s="74" customFormat="1"/>
    <row r="588" s="74" customFormat="1"/>
    <row r="589" s="74" customFormat="1"/>
    <row r="590" s="74" customFormat="1"/>
    <row r="591" s="74" customFormat="1"/>
    <row r="592" s="74" customFormat="1"/>
    <row r="593" s="74" customFormat="1"/>
    <row r="594" s="74" customFormat="1"/>
    <row r="595" s="74" customFormat="1"/>
    <row r="596" s="74" customFormat="1"/>
    <row r="597" s="74" customFormat="1"/>
    <row r="598" s="74" customFormat="1"/>
    <row r="599" s="74" customFormat="1"/>
    <row r="600" s="74" customFormat="1"/>
    <row r="601" s="74" customFormat="1"/>
    <row r="602" s="74" customFormat="1"/>
    <row r="603" s="74" customFormat="1"/>
    <row r="604" s="74" customFormat="1"/>
    <row r="605" s="74" customFormat="1"/>
    <row r="606" s="74" customFormat="1"/>
    <row r="607" s="74" customFormat="1"/>
    <row r="608" s="74" customFormat="1"/>
    <row r="609" s="74" customFormat="1"/>
    <row r="610" s="74" customFormat="1"/>
    <row r="611" s="74" customFormat="1"/>
    <row r="612" s="74" customFormat="1"/>
    <row r="613" s="74" customFormat="1"/>
    <row r="614" s="74" customFormat="1"/>
    <row r="615" s="74" customFormat="1"/>
    <row r="616" s="74" customFormat="1"/>
    <row r="617" s="74" customFormat="1"/>
    <row r="618" s="74" customFormat="1"/>
    <row r="619" s="74" customFormat="1"/>
    <row r="620" s="74" customFormat="1"/>
    <row r="621" s="74" customFormat="1"/>
    <row r="622" s="74" customFormat="1"/>
    <row r="623" s="74" customFormat="1"/>
    <row r="624" s="74" customFormat="1"/>
    <row r="625" s="74" customFormat="1"/>
    <row r="626" s="74" customFormat="1"/>
    <row r="627" s="74" customFormat="1"/>
    <row r="628" s="74" customFormat="1"/>
    <row r="629" s="74" customFormat="1"/>
    <row r="630" s="74" customFormat="1"/>
    <row r="631" s="74" customFormat="1"/>
    <row r="632" s="74" customFormat="1"/>
    <row r="633" s="74" customFormat="1"/>
    <row r="634" s="74" customFormat="1"/>
    <row r="635" s="74" customFormat="1"/>
    <row r="636" s="74" customFormat="1"/>
    <row r="637" s="74" customFormat="1"/>
    <row r="638" s="74" customFormat="1"/>
    <row r="639" s="74" customFormat="1"/>
    <row r="640" s="74" customFormat="1"/>
    <row r="641" s="74" customFormat="1"/>
    <row r="642" s="74" customFormat="1"/>
    <row r="643" s="74" customFormat="1"/>
    <row r="644" s="74" customFormat="1"/>
    <row r="645" s="74" customFormat="1"/>
    <row r="646" s="74" customFormat="1"/>
    <row r="647" s="74" customFormat="1"/>
    <row r="648" s="74" customFormat="1"/>
    <row r="649" s="74" customFormat="1"/>
    <row r="650" s="74" customFormat="1"/>
    <row r="651" s="74" customFormat="1"/>
    <row r="652" s="74" customFormat="1"/>
    <row r="653" s="74" customFormat="1"/>
    <row r="654" s="74" customFormat="1"/>
    <row r="655" s="74" customFormat="1"/>
    <row r="656" s="74" customFormat="1"/>
    <row r="657" s="74" customFormat="1"/>
    <row r="658" s="74" customFormat="1"/>
    <row r="659" s="74" customFormat="1"/>
    <row r="660" s="74" customFormat="1"/>
    <row r="661" s="74" customFormat="1"/>
    <row r="662" s="74" customFormat="1"/>
    <row r="663" s="74" customFormat="1"/>
    <row r="664" s="74" customFormat="1"/>
    <row r="665" s="74" customFormat="1"/>
    <row r="666" s="74" customFormat="1"/>
    <row r="667" s="74" customFormat="1"/>
    <row r="668" s="74" customFormat="1"/>
    <row r="669" s="74" customFormat="1"/>
    <row r="670" s="74" customFormat="1"/>
    <row r="671" s="74" customFormat="1"/>
    <row r="672" s="74" customFormat="1"/>
    <row r="673" s="74" customFormat="1"/>
    <row r="674" s="74" customFormat="1"/>
    <row r="675" s="74" customFormat="1"/>
    <row r="676" s="74" customFormat="1"/>
    <row r="677" s="74" customFormat="1"/>
    <row r="678" s="74" customFormat="1"/>
    <row r="679" s="74" customFormat="1"/>
    <row r="680" s="74" customFormat="1"/>
    <row r="681" s="74" customFormat="1"/>
    <row r="682" s="74" customFormat="1"/>
    <row r="683" s="74" customFormat="1"/>
    <row r="684" s="74" customFormat="1"/>
    <row r="685" s="74" customFormat="1"/>
    <row r="686" s="74" customFormat="1"/>
    <row r="687" s="74" customFormat="1"/>
    <row r="688" s="74" customFormat="1"/>
    <row r="689" s="74" customFormat="1"/>
    <row r="690" s="74" customFormat="1"/>
    <row r="691" s="74" customFormat="1"/>
    <row r="692" s="74" customFormat="1"/>
    <row r="693" s="74" customFormat="1"/>
    <row r="694" s="74" customFormat="1"/>
    <row r="695" s="74" customFormat="1"/>
    <row r="696" s="74" customFormat="1"/>
    <row r="697" s="74" customFormat="1"/>
    <row r="698" s="74" customFormat="1"/>
    <row r="699" s="74" customFormat="1"/>
    <row r="700" s="74" customFormat="1"/>
    <row r="701" s="74" customFormat="1"/>
    <row r="702" s="74" customFormat="1"/>
    <row r="703" s="74" customFormat="1"/>
    <row r="704" s="74" customFormat="1"/>
    <row r="705" s="74" customFormat="1"/>
    <row r="706" s="74" customFormat="1"/>
    <row r="707" s="74" customFormat="1"/>
    <row r="708" s="74" customFormat="1"/>
    <row r="709" s="74" customFormat="1"/>
    <row r="710" s="74" customFormat="1"/>
    <row r="711" s="74" customFormat="1"/>
    <row r="712" s="74" customFormat="1"/>
    <row r="713" s="74" customFormat="1"/>
    <row r="714" s="74" customFormat="1"/>
    <row r="715" s="74" customFormat="1"/>
    <row r="716" s="74" customFormat="1"/>
    <row r="717" s="74" customFormat="1"/>
    <row r="718" s="74" customFormat="1"/>
    <row r="719" s="74" customFormat="1"/>
    <row r="720" s="74" customFormat="1"/>
    <row r="721" s="74" customFormat="1"/>
    <row r="722" s="74" customFormat="1"/>
    <row r="723" s="74" customFormat="1"/>
    <row r="724" s="74" customFormat="1"/>
    <row r="725" s="74" customFormat="1"/>
    <row r="726" s="74" customFormat="1"/>
    <row r="727" s="74" customFormat="1"/>
    <row r="728" s="74" customFormat="1"/>
    <row r="729" s="74" customFormat="1"/>
    <row r="730" s="74" customFormat="1"/>
    <row r="731" s="74" customFormat="1"/>
    <row r="732" s="74" customFormat="1"/>
    <row r="733" s="74" customFormat="1"/>
    <row r="734" s="74" customFormat="1"/>
    <row r="735" s="74" customFormat="1"/>
    <row r="736" s="74" customFormat="1"/>
    <row r="737" s="74" customFormat="1"/>
    <row r="738" s="74" customFormat="1"/>
    <row r="739" s="74" customFormat="1"/>
    <row r="740" s="74" customFormat="1"/>
    <row r="741" s="74" customFormat="1"/>
    <row r="742" s="74" customFormat="1"/>
    <row r="743" s="74" customFormat="1"/>
    <row r="744" s="74" customFormat="1"/>
    <row r="745" s="74" customFormat="1"/>
    <row r="746" s="74" customFormat="1"/>
    <row r="747" s="74" customFormat="1"/>
    <row r="748" s="74" customFormat="1"/>
    <row r="749" s="74" customFormat="1"/>
    <row r="750" s="74" customFormat="1"/>
    <row r="751" s="74" customFormat="1"/>
    <row r="752" s="74" customFormat="1"/>
    <row r="753" s="74" customFormat="1"/>
    <row r="754" s="74" customFormat="1"/>
    <row r="755" s="74" customFormat="1"/>
    <row r="756" s="74" customFormat="1"/>
    <row r="757" s="74" customFormat="1"/>
    <row r="758" s="74" customFormat="1"/>
    <row r="759" s="74" customFormat="1"/>
    <row r="760" s="74" customFormat="1"/>
    <row r="761" s="74" customFormat="1"/>
    <row r="762" s="74" customFormat="1"/>
    <row r="763" s="74" customFormat="1"/>
    <row r="764" s="74" customFormat="1"/>
    <row r="765" s="74" customFormat="1"/>
    <row r="766" s="74" customFormat="1"/>
    <row r="767" s="74" customFormat="1"/>
    <row r="768" s="74" customFormat="1"/>
    <row r="769" s="74" customFormat="1"/>
    <row r="770" s="74" customFormat="1"/>
    <row r="771" s="74" customFormat="1"/>
    <row r="772" s="74" customFormat="1"/>
    <row r="773" s="74" customFormat="1"/>
    <row r="774" s="74" customFormat="1"/>
    <row r="775" s="74" customFormat="1"/>
    <row r="776" s="74" customFormat="1"/>
    <row r="777" s="74" customFormat="1"/>
    <row r="778" s="74" customFormat="1"/>
    <row r="779" s="74" customFormat="1"/>
    <row r="780" s="74" customFormat="1"/>
    <row r="781" s="74" customFormat="1"/>
    <row r="782" s="74" customFormat="1"/>
    <row r="783" s="74" customFormat="1"/>
    <row r="784" s="74" customFormat="1"/>
    <row r="785" s="74" customFormat="1"/>
    <row r="786" s="74" customFormat="1"/>
    <row r="787" s="74" customFormat="1"/>
    <row r="788" s="74" customFormat="1"/>
    <row r="789" s="74" customFormat="1"/>
    <row r="790" s="74" customFormat="1"/>
    <row r="791" s="74" customFormat="1"/>
    <row r="792" s="74" customFormat="1"/>
    <row r="793" s="74" customFormat="1"/>
    <row r="794" s="74" customFormat="1"/>
    <row r="795" s="74" customFormat="1"/>
    <row r="796" s="74" customFormat="1"/>
    <row r="797" s="74" customFormat="1"/>
    <row r="798" s="74" customFormat="1"/>
    <row r="799" s="74" customFormat="1"/>
    <row r="800" s="74" customFormat="1"/>
    <row r="801" s="74" customFormat="1"/>
    <row r="802" s="74" customFormat="1"/>
    <row r="803" s="74" customFormat="1"/>
    <row r="804" s="74" customFormat="1"/>
    <row r="805" s="74" customFormat="1"/>
    <row r="806" s="74" customFormat="1"/>
    <row r="807" s="74" customFormat="1"/>
    <row r="808" s="74" customFormat="1"/>
    <row r="809" s="74" customFormat="1"/>
    <row r="810" s="74" customFormat="1"/>
    <row r="811" s="74" customFormat="1"/>
    <row r="812" s="74" customFormat="1"/>
    <row r="813" s="74" customFormat="1"/>
    <row r="814" s="74" customFormat="1"/>
    <row r="815" s="74" customFormat="1"/>
    <row r="816" s="74" customFormat="1"/>
    <row r="817" s="74" customFormat="1"/>
    <row r="818" s="74" customFormat="1"/>
    <row r="819" s="74" customFormat="1"/>
    <row r="820" s="74" customFormat="1"/>
    <row r="821" s="74" customFormat="1"/>
    <row r="822" s="74" customFormat="1"/>
    <row r="823" s="74" customFormat="1"/>
    <row r="824" s="74" customFormat="1"/>
    <row r="825" s="74" customFormat="1"/>
    <row r="826" s="74" customFormat="1"/>
    <row r="827" s="74" customFormat="1"/>
    <row r="828" s="74" customFormat="1"/>
    <row r="829" s="74" customFormat="1"/>
    <row r="830" s="74" customFormat="1"/>
    <row r="831" s="74" customFormat="1"/>
    <row r="832" s="74" customFormat="1"/>
    <row r="833" s="74" customFormat="1"/>
    <row r="834" s="74" customFormat="1"/>
    <row r="835" s="74" customFormat="1"/>
    <row r="836" s="74" customFormat="1"/>
    <row r="837" s="74" customFormat="1"/>
    <row r="838" s="74" customFormat="1"/>
    <row r="839" s="74" customFormat="1"/>
    <row r="840" s="74" customFormat="1"/>
    <row r="841" s="74" customFormat="1"/>
    <row r="842" s="74" customFormat="1"/>
    <row r="843" s="74" customFormat="1"/>
    <row r="844" s="74" customFormat="1"/>
    <row r="845" s="74" customFormat="1"/>
    <row r="846" s="74" customFormat="1"/>
    <row r="847" s="74" customFormat="1"/>
    <row r="848" s="74" customFormat="1"/>
    <row r="849" s="74" customFormat="1"/>
    <row r="850" s="74" customFormat="1"/>
    <row r="851" s="74" customFormat="1"/>
    <row r="852" s="74" customFormat="1"/>
    <row r="853" s="74" customFormat="1"/>
    <row r="854" s="74" customFormat="1"/>
    <row r="855" s="74" customFormat="1"/>
    <row r="856" s="74" customFormat="1"/>
    <row r="857" s="74" customFormat="1"/>
    <row r="858" s="74" customFormat="1"/>
    <row r="859" s="74" customFormat="1"/>
    <row r="860" s="74" customFormat="1"/>
    <row r="861" s="74" customFormat="1"/>
    <row r="862" s="74" customFormat="1"/>
    <row r="863" s="74" customFormat="1"/>
    <row r="864" s="74" customFormat="1"/>
    <row r="865" s="74" customFormat="1"/>
    <row r="866" s="74" customFormat="1"/>
    <row r="867" s="74" customFormat="1"/>
    <row r="868" s="74" customFormat="1"/>
    <row r="869" s="74" customFormat="1"/>
    <row r="870" s="74" customFormat="1"/>
    <row r="871" s="74" customFormat="1"/>
    <row r="872" s="74" customFormat="1"/>
    <row r="873" s="74" customFormat="1"/>
    <row r="874" s="74" customFormat="1"/>
    <row r="875" s="74" customFormat="1"/>
    <row r="876" s="74" customFormat="1"/>
    <row r="877" s="74" customFormat="1"/>
    <row r="878" s="74" customFormat="1"/>
    <row r="879" s="74" customFormat="1"/>
    <row r="880" s="74" customFormat="1"/>
    <row r="881" s="74" customFormat="1"/>
    <row r="882" s="74" customFormat="1"/>
    <row r="883" s="74" customFormat="1"/>
    <row r="884" s="74" customFormat="1"/>
    <row r="885" s="74" customFormat="1"/>
    <row r="886" s="74" customFormat="1"/>
    <row r="887" s="74" customFormat="1"/>
    <row r="888" s="74" customFormat="1"/>
    <row r="889" s="74" customFormat="1"/>
    <row r="890" s="74" customFormat="1"/>
    <row r="891" s="74" customFormat="1"/>
    <row r="892" s="74" customFormat="1"/>
    <row r="893" s="74" customFormat="1"/>
    <row r="894" s="74" customFormat="1"/>
    <row r="895" s="74" customFormat="1"/>
    <row r="896" s="74" customFormat="1"/>
    <row r="897" s="74" customFormat="1"/>
    <row r="898" s="74" customFormat="1"/>
    <row r="899" s="74" customFormat="1"/>
    <row r="900" s="74" customFormat="1"/>
    <row r="901" s="74" customFormat="1"/>
    <row r="902" s="74" customFormat="1"/>
    <row r="903" s="74" customFormat="1"/>
    <row r="904" s="74" customFormat="1"/>
    <row r="905" s="74" customFormat="1"/>
    <row r="906" s="74" customFormat="1"/>
    <row r="907" s="74" customFormat="1"/>
    <row r="908" s="74" customFormat="1"/>
    <row r="909" s="74" customFormat="1"/>
    <row r="910" s="74" customFormat="1"/>
    <row r="911" s="74" customFormat="1"/>
    <row r="912" s="74" customFormat="1"/>
    <row r="913" s="74" customFormat="1"/>
    <row r="914" s="74" customFormat="1"/>
    <row r="915" s="74" customFormat="1"/>
    <row r="916" s="74" customFormat="1"/>
    <row r="917" s="74" customFormat="1"/>
    <row r="918" s="74" customFormat="1"/>
    <row r="919" s="74" customFormat="1"/>
    <row r="920" s="74" customFormat="1"/>
    <row r="921" s="74" customFormat="1"/>
    <row r="922" s="74" customFormat="1"/>
    <row r="923" s="74" customFormat="1"/>
    <row r="924" s="74" customFormat="1"/>
    <row r="925" s="74" customFormat="1"/>
    <row r="926" s="74" customFormat="1"/>
    <row r="927" s="74" customFormat="1"/>
    <row r="928" s="74" customFormat="1"/>
    <row r="929" s="74" customFormat="1"/>
    <row r="930" s="74" customFormat="1"/>
    <row r="931" s="74" customFormat="1"/>
    <row r="932" s="74" customFormat="1"/>
    <row r="933" s="74" customFormat="1"/>
    <row r="934" s="74" customFormat="1"/>
    <row r="935" s="74" customFormat="1"/>
    <row r="936" s="74" customFormat="1"/>
    <row r="937" s="74" customFormat="1"/>
    <row r="938" s="74" customFormat="1"/>
    <row r="939" s="74" customFormat="1"/>
    <row r="940" s="74" customFormat="1"/>
    <row r="941" s="74" customFormat="1"/>
    <row r="942" s="74" customFormat="1"/>
    <row r="943" s="74" customFormat="1"/>
    <row r="944" s="74" customFormat="1"/>
    <row r="945" s="74" customFormat="1"/>
    <row r="946" s="74" customFormat="1"/>
    <row r="947" s="74" customFormat="1"/>
    <row r="948" s="74" customFormat="1"/>
    <row r="949" s="74" customFormat="1"/>
    <row r="950" s="74" customFormat="1"/>
    <row r="951" s="74" customFormat="1"/>
    <row r="952" s="74" customFormat="1"/>
    <row r="953" s="74" customFormat="1"/>
    <row r="954" s="74" customFormat="1"/>
    <row r="955" s="74" customFormat="1"/>
    <row r="956" s="74" customFormat="1"/>
    <row r="957" s="74" customFormat="1"/>
    <row r="958" s="74" customFormat="1"/>
    <row r="959" s="74" customFormat="1"/>
    <row r="960" s="74" customFormat="1"/>
    <row r="961" s="74" customFormat="1"/>
    <row r="962" s="74" customFormat="1"/>
    <row r="963" s="74" customFormat="1"/>
    <row r="964" s="74" customFormat="1"/>
    <row r="965" s="74" customFormat="1"/>
    <row r="966" s="74" customFormat="1"/>
    <row r="967" s="74" customFormat="1"/>
    <row r="968" s="74" customFormat="1"/>
    <row r="969" s="74" customFormat="1"/>
    <row r="970" s="74" customFormat="1"/>
    <row r="971" s="74" customFormat="1"/>
    <row r="972" s="74" customFormat="1"/>
    <row r="973" s="74" customFormat="1"/>
    <row r="974" s="74" customFormat="1"/>
    <row r="975" s="74" customFormat="1"/>
    <row r="976" s="74" customFormat="1"/>
    <row r="977" s="74" customFormat="1"/>
    <row r="978" s="74" customFormat="1"/>
    <row r="979" s="74" customFormat="1"/>
    <row r="980" s="74" customFormat="1"/>
    <row r="981" s="74" customFormat="1"/>
    <row r="982" s="74" customFormat="1"/>
    <row r="983" s="74" customFormat="1"/>
    <row r="984" s="74" customFormat="1"/>
    <row r="985" s="74" customFormat="1"/>
    <row r="986" s="74" customFormat="1"/>
    <row r="987" s="74" customFormat="1"/>
    <row r="988" s="74" customFormat="1"/>
    <row r="989" s="74" customFormat="1"/>
    <row r="990" s="74" customFormat="1"/>
    <row r="991" s="74" customFormat="1"/>
    <row r="992" s="74" customFormat="1"/>
    <row r="993" s="74" customFormat="1"/>
    <row r="994" s="74" customFormat="1"/>
    <row r="995" s="74" customFormat="1"/>
    <row r="996" s="74" customFormat="1"/>
    <row r="997" s="74" customFormat="1"/>
    <row r="998" s="74" customFormat="1"/>
    <row r="999" s="74" customFormat="1"/>
    <row r="1000" s="74" customFormat="1"/>
    <row r="1001" s="74" customFormat="1"/>
    <row r="1002" s="74" customFormat="1"/>
    <row r="1003" s="74" customFormat="1"/>
    <row r="1004" s="74" customFormat="1"/>
    <row r="1005" s="74" customFormat="1"/>
    <row r="1006" s="74" customFormat="1"/>
    <row r="1007" s="74" customFormat="1"/>
    <row r="1008" s="74" customFormat="1"/>
    <row r="1009" s="74" customFormat="1"/>
    <row r="1010" s="74" customFormat="1"/>
    <row r="1011" s="74" customFormat="1"/>
    <row r="1012" s="74" customFormat="1"/>
    <row r="1013" s="74" customFormat="1"/>
    <row r="1014" s="74" customFormat="1"/>
    <row r="1015" s="74" customFormat="1"/>
    <row r="1016" s="74" customFormat="1"/>
    <row r="1017" s="74" customFormat="1"/>
    <row r="1018" s="74" customFormat="1"/>
    <row r="1019" s="74" customFormat="1"/>
    <row r="1020" s="74" customFormat="1"/>
    <row r="1021" s="74" customFormat="1"/>
    <row r="1022" s="74" customFormat="1"/>
    <row r="1023" s="74" customFormat="1"/>
    <row r="1024" s="74" customFormat="1"/>
    <row r="1025" s="74" customFormat="1"/>
    <row r="1026" s="74" customFormat="1"/>
    <row r="1027" s="74" customFormat="1"/>
    <row r="1028" s="74" customFormat="1"/>
    <row r="1029" s="74" customFormat="1"/>
    <row r="1030" s="74" customFormat="1"/>
    <row r="1031" s="74" customFormat="1"/>
    <row r="1032" s="74" customFormat="1"/>
    <row r="1033" s="74" customFormat="1"/>
    <row r="1034" s="74" customFormat="1"/>
    <row r="1035" s="74" customFormat="1"/>
    <row r="1036" s="74" customFormat="1"/>
    <row r="1037" s="74" customFormat="1"/>
    <row r="1038" s="74" customFormat="1"/>
    <row r="1039" s="74" customFormat="1"/>
    <row r="1040" s="74" customFormat="1"/>
    <row r="1041" s="74" customFormat="1"/>
    <row r="1042" s="74" customFormat="1"/>
    <row r="1043" s="74" customFormat="1"/>
    <row r="1044" s="74" customFormat="1"/>
    <row r="1045" s="74" customFormat="1"/>
    <row r="1046" s="74" customFormat="1"/>
    <row r="1047" s="74" customFormat="1"/>
    <row r="1048" s="74" customFormat="1"/>
    <row r="1049" s="74" customFormat="1"/>
    <row r="1050" s="74" customFormat="1"/>
    <row r="1051" s="74" customFormat="1"/>
    <row r="1052" s="74" customFormat="1"/>
    <row r="1053" s="74" customFormat="1"/>
    <row r="1054" s="74" customFormat="1"/>
    <row r="1055" s="74" customFormat="1"/>
    <row r="1056" s="74" customFormat="1"/>
    <row r="1057" s="74" customFormat="1"/>
    <row r="1058" s="74" customFormat="1"/>
    <row r="1059" s="74" customFormat="1"/>
    <row r="1060" s="74" customFormat="1"/>
    <row r="1061" s="74" customFormat="1"/>
    <row r="1062" s="74" customFormat="1"/>
    <row r="1063" s="74" customFormat="1"/>
    <row r="1064" s="74" customFormat="1"/>
    <row r="1065" s="74" customFormat="1"/>
    <row r="1066" s="74" customFormat="1"/>
    <row r="1067" s="74" customFormat="1"/>
    <row r="1068" s="74" customFormat="1"/>
    <row r="1069" s="74" customFormat="1"/>
    <row r="1070" s="74" customFormat="1"/>
    <row r="1071" s="74" customFormat="1"/>
    <row r="1072" s="74" customFormat="1"/>
    <row r="1073" s="74" customFormat="1"/>
    <row r="1074" s="74" customFormat="1"/>
    <row r="1075" s="74" customFormat="1"/>
    <row r="1076" s="74" customFormat="1"/>
    <row r="1077" s="74" customFormat="1"/>
    <row r="1078" s="74" customFormat="1"/>
    <row r="1079" s="74" customFormat="1"/>
    <row r="1080" s="74" customFormat="1"/>
    <row r="1081" s="74" customFormat="1"/>
    <row r="1082" s="74" customFormat="1"/>
    <row r="1083" s="74" customFormat="1"/>
    <row r="1084" s="74" customFormat="1"/>
    <row r="1085" s="74" customFormat="1"/>
    <row r="1086" s="74" customFormat="1"/>
    <row r="1087" s="74" customFormat="1"/>
    <row r="1088" s="74" customFormat="1"/>
    <row r="1089" s="74" customFormat="1"/>
    <row r="1090" s="74" customFormat="1"/>
    <row r="1091" s="74" customFormat="1"/>
    <row r="1092" s="74" customFormat="1"/>
    <row r="1093" s="74" customFormat="1"/>
    <row r="1094" s="74" customFormat="1"/>
    <row r="1095" s="74" customFormat="1"/>
    <row r="1096" s="74" customFormat="1"/>
    <row r="1097" s="74" customFormat="1"/>
    <row r="1098" s="74" customFormat="1"/>
    <row r="1099" s="74" customFormat="1"/>
    <row r="1100" s="74" customFormat="1"/>
    <row r="1101" s="74" customFormat="1"/>
    <row r="1102" s="74" customFormat="1"/>
    <row r="1103" s="74" customFormat="1"/>
    <row r="1104" s="74" customFormat="1"/>
    <row r="1105" s="74" customFormat="1"/>
    <row r="1106" s="74" customFormat="1"/>
    <row r="1107" s="74" customFormat="1"/>
    <row r="1108" s="74" customFormat="1"/>
    <row r="1109" s="74" customFormat="1"/>
    <row r="1110" s="74" customFormat="1"/>
    <row r="1111" s="74" customFormat="1"/>
    <row r="1112" s="74" customFormat="1"/>
    <row r="1113" s="74" customFormat="1"/>
    <row r="1114" s="74" customFormat="1"/>
    <row r="1115" s="74" customFormat="1"/>
    <row r="1116" s="74" customFormat="1"/>
    <row r="1117" s="74" customFormat="1"/>
    <row r="1118" s="74" customFormat="1"/>
    <row r="1119" s="74" customFormat="1"/>
    <row r="1120" s="74" customFormat="1"/>
    <row r="1121" s="74" customFormat="1"/>
    <row r="1122" s="74" customFormat="1"/>
    <row r="1123" s="74" customFormat="1"/>
    <row r="1124" s="74" customFormat="1"/>
    <row r="1125" s="74" customFormat="1"/>
    <row r="1126" s="74" customFormat="1"/>
    <row r="1127" s="74" customFormat="1"/>
    <row r="1128" s="74" customFormat="1"/>
    <row r="1129" s="74" customFormat="1"/>
    <row r="1130" s="74" customFormat="1"/>
    <row r="1131" s="74" customFormat="1"/>
    <row r="1132" s="74" customFormat="1"/>
    <row r="1133" s="74" customFormat="1"/>
    <row r="1134" s="74" customFormat="1"/>
    <row r="1135" s="74" customFormat="1"/>
    <row r="1136" s="74" customFormat="1"/>
    <row r="1137" s="74" customFormat="1"/>
    <row r="1138" s="74" customFormat="1"/>
    <row r="1139" s="74" customFormat="1"/>
    <row r="1140" s="74" customFormat="1"/>
    <row r="1141" s="74" customFormat="1"/>
    <row r="1142" s="74" customFormat="1"/>
    <row r="1143" s="74" customFormat="1"/>
    <row r="1144" s="74" customFormat="1"/>
    <row r="1145" s="74" customFormat="1"/>
    <row r="1146" s="74" customFormat="1"/>
    <row r="1147" s="74" customFormat="1"/>
    <row r="1148" s="74" customFormat="1"/>
    <row r="1149" s="74" customFormat="1"/>
    <row r="1150" s="74" customFormat="1"/>
    <row r="1151" s="74" customFormat="1"/>
    <row r="1152" s="74" customFormat="1"/>
    <row r="1153" s="74" customFormat="1"/>
    <row r="1154" s="74" customFormat="1"/>
    <row r="1155" s="74" customFormat="1"/>
    <row r="1156" s="74" customFormat="1"/>
    <row r="1157" s="74" customFormat="1"/>
    <row r="1158" s="74" customFormat="1"/>
    <row r="1159" s="74" customFormat="1"/>
    <row r="1160" s="74" customFormat="1"/>
    <row r="1161" s="74" customFormat="1"/>
    <row r="1162" s="74" customFormat="1"/>
    <row r="1163" s="74" customFormat="1"/>
    <row r="1164" s="74" customFormat="1"/>
    <row r="1165" s="74" customFormat="1"/>
    <row r="1166" s="74" customFormat="1"/>
    <row r="1167" s="74" customFormat="1"/>
    <row r="1168" s="74" customFormat="1"/>
    <row r="1169" s="74" customFormat="1"/>
    <row r="1170" s="74" customFormat="1"/>
    <row r="1171" s="74" customFormat="1"/>
    <row r="1172" s="74" customFormat="1"/>
    <row r="1173" s="74" customFormat="1"/>
    <row r="1174" s="74" customFormat="1"/>
    <row r="1175" s="74" customFormat="1"/>
    <row r="1176" s="74" customFormat="1"/>
    <row r="1177" s="74" customFormat="1"/>
    <row r="1178" s="74" customFormat="1"/>
    <row r="1179" s="74" customFormat="1"/>
    <row r="1180" s="74" customFormat="1"/>
    <row r="1181" s="74" customFormat="1"/>
    <row r="1182" s="74" customFormat="1"/>
    <row r="1183" s="74" customFormat="1"/>
    <row r="1184" s="74" customFormat="1"/>
    <row r="1185" s="74" customFormat="1"/>
    <row r="1186" s="74" customFormat="1"/>
    <row r="1187" s="74" customFormat="1"/>
    <row r="1188" s="74" customFormat="1"/>
    <row r="1189" s="74" customFormat="1"/>
    <row r="1190" s="74" customFormat="1"/>
    <row r="1191" s="74" customFormat="1"/>
    <row r="1192" s="74" customFormat="1"/>
    <row r="1193" s="74" customFormat="1"/>
    <row r="1194" s="74" customFormat="1"/>
    <row r="1195" s="74" customFormat="1"/>
    <row r="1196" s="74" customFormat="1"/>
    <row r="1197" s="74" customFormat="1"/>
    <row r="1198" s="74" customFormat="1"/>
    <row r="1199" s="74" customFormat="1"/>
    <row r="1200" s="74" customFormat="1"/>
    <row r="1201" s="74" customFormat="1"/>
    <row r="1202" s="74" customFormat="1"/>
    <row r="1203" s="74" customFormat="1"/>
    <row r="1204" s="74" customFormat="1"/>
    <row r="1205" s="74" customFormat="1"/>
    <row r="1206" s="74" customFormat="1"/>
    <row r="1207" s="74" customFormat="1"/>
    <row r="1208" s="74" customFormat="1"/>
    <row r="1209" s="74" customFormat="1"/>
    <row r="1210" s="74" customFormat="1"/>
    <row r="1211" s="74" customFormat="1"/>
    <row r="1212" s="74" customFormat="1"/>
    <row r="1213" s="74" customFormat="1"/>
    <row r="1214" s="74" customFormat="1"/>
    <row r="1215" s="74" customFormat="1"/>
    <row r="1216" s="74" customFormat="1"/>
    <row r="1217" s="74" customFormat="1"/>
    <row r="1218" s="74" customFormat="1"/>
    <row r="1219" s="74" customFormat="1"/>
    <row r="1220" s="74" customFormat="1"/>
    <row r="1221" s="74" customFormat="1"/>
    <row r="1222" s="74" customFormat="1"/>
    <row r="1223" s="74" customFormat="1"/>
    <row r="1224" s="74" customFormat="1"/>
    <row r="1225" s="74" customFormat="1"/>
    <row r="1226" s="74" customFormat="1"/>
    <row r="1227" s="74" customFormat="1"/>
    <row r="1228" s="74" customFormat="1"/>
    <row r="1229" s="74" customFormat="1"/>
    <row r="1230" s="74" customFormat="1"/>
    <row r="1231" s="74" customFormat="1"/>
    <row r="1232" s="74" customFormat="1"/>
    <row r="1233" s="74" customFormat="1"/>
    <row r="1234" s="74" customFormat="1"/>
    <row r="1235" s="74" customFormat="1"/>
    <row r="1236" s="74" customFormat="1"/>
    <row r="1237" s="74" customFormat="1"/>
    <row r="1238" s="74" customFormat="1"/>
    <row r="1239" s="74" customFormat="1"/>
    <row r="1240" s="74" customFormat="1"/>
    <row r="1241" s="74" customFormat="1"/>
    <row r="1242" s="74" customFormat="1"/>
    <row r="1243" s="74" customFormat="1"/>
    <row r="1244" s="74" customFormat="1"/>
    <row r="1245" s="74" customFormat="1"/>
    <row r="1246" s="74" customFormat="1"/>
    <row r="1247" s="74" customFormat="1"/>
    <row r="1248" s="74" customFormat="1"/>
    <row r="1249" s="74" customFormat="1"/>
    <row r="1250" s="74" customFormat="1"/>
    <row r="1251" s="74" customFormat="1"/>
    <row r="1252" s="74" customFormat="1"/>
    <row r="1253" s="74" customFormat="1"/>
    <row r="1254" s="74" customFormat="1"/>
    <row r="1255" s="74" customFormat="1"/>
    <row r="1256" s="74" customFormat="1"/>
    <row r="1257" s="74" customFormat="1"/>
    <row r="1258" s="74" customFormat="1"/>
    <row r="1259" s="74" customFormat="1"/>
    <row r="1260" s="74" customFormat="1"/>
    <row r="1261" s="74" customFormat="1"/>
    <row r="1262" s="74" customFormat="1"/>
    <row r="1263" s="74" customFormat="1"/>
    <row r="1264" s="74" customFormat="1"/>
    <row r="1265" s="74" customFormat="1"/>
    <row r="1266" s="74" customFormat="1"/>
    <row r="1267" s="74" customFormat="1"/>
    <row r="1268" s="74" customFormat="1"/>
    <row r="1269" s="74" customFormat="1"/>
    <row r="1270" s="74" customFormat="1"/>
    <row r="1271" s="74" customFormat="1"/>
    <row r="1272" s="74" customFormat="1"/>
    <row r="1273" s="74" customFormat="1"/>
    <row r="1274" s="74" customFormat="1"/>
    <row r="1275" s="74" customFormat="1"/>
    <row r="1276" s="74" customFormat="1"/>
    <row r="1277" s="74" customFormat="1"/>
    <row r="1278" s="74" customFormat="1"/>
    <row r="1279" s="74" customFormat="1"/>
    <row r="1280" s="74" customFormat="1"/>
    <row r="1281" s="74" customFormat="1"/>
    <row r="1282" s="74" customFormat="1"/>
    <row r="1283" s="74" customFormat="1"/>
    <row r="1284" s="74" customFormat="1"/>
    <row r="1285" s="74" customFormat="1"/>
    <row r="1286" s="74" customFormat="1"/>
    <row r="1287" s="74" customFormat="1"/>
    <row r="1288" s="74" customFormat="1"/>
    <row r="1289" s="74" customFormat="1"/>
    <row r="1290" s="74" customFormat="1"/>
    <row r="1291" s="74" customFormat="1"/>
    <row r="1292" s="74" customFormat="1"/>
    <row r="1293" s="74" customFormat="1"/>
    <row r="1294" s="74" customFormat="1"/>
    <row r="1295" s="74" customFormat="1"/>
    <row r="1296" s="74" customFormat="1"/>
    <row r="1297" s="74" customFormat="1"/>
    <row r="1298" s="74" customFormat="1"/>
    <row r="1299" s="74" customFormat="1"/>
    <row r="1300" s="74" customFormat="1"/>
    <row r="1301" s="74" customFormat="1"/>
    <row r="1302" s="74" customFormat="1"/>
    <row r="1303" s="74" customFormat="1"/>
    <row r="1304" s="74" customFormat="1"/>
    <row r="1305" s="74" customFormat="1"/>
    <row r="1306" s="74" customFormat="1"/>
    <row r="1307" s="74" customFormat="1"/>
    <row r="1308" s="74" customFormat="1"/>
    <row r="1309" s="74" customFormat="1"/>
    <row r="1310" s="74" customFormat="1"/>
    <row r="1311" s="74" customFormat="1"/>
    <row r="1312" s="74" customFormat="1"/>
    <row r="1313" s="74" customFormat="1"/>
    <row r="1314" s="74" customFormat="1"/>
    <row r="1315" s="74" customFormat="1"/>
    <row r="1316" s="74" customFormat="1"/>
    <row r="1317" s="74" customFormat="1"/>
    <row r="1318" s="74" customFormat="1"/>
    <row r="1319" s="74" customFormat="1"/>
    <row r="1320" s="74" customFormat="1"/>
    <row r="1321" s="74" customFormat="1"/>
    <row r="1322" s="74" customFormat="1"/>
    <row r="1323" s="74" customFormat="1"/>
    <row r="1324" s="74" customFormat="1"/>
    <row r="1325" s="74" customFormat="1"/>
    <row r="1326" s="74" customFormat="1"/>
    <row r="1327" s="74" customFormat="1"/>
    <row r="1328" s="74" customFormat="1"/>
    <row r="1329" s="74" customFormat="1"/>
    <row r="1330" s="74" customFormat="1"/>
    <row r="1331" s="74" customFormat="1"/>
    <row r="1332" s="74" customFormat="1"/>
    <row r="1333" s="74" customFormat="1"/>
    <row r="1334" s="74" customFormat="1"/>
    <row r="1335" s="74" customFormat="1"/>
    <row r="1336" s="74" customFormat="1"/>
    <row r="1337" s="74" customFormat="1"/>
    <row r="1338" s="74" customFormat="1"/>
    <row r="1339" s="74" customFormat="1"/>
    <row r="1340" s="74" customFormat="1"/>
    <row r="1341" s="74" customFormat="1"/>
    <row r="1342" s="74" customFormat="1"/>
    <row r="1343" s="74" customFormat="1"/>
    <row r="1344" s="74" customFormat="1"/>
    <row r="1345" s="74" customFormat="1"/>
    <row r="1346" s="74" customFormat="1"/>
    <row r="1347" s="74" customFormat="1"/>
    <row r="1348" s="74" customFormat="1"/>
    <row r="1349" s="74" customFormat="1"/>
    <row r="1350" s="74" customFormat="1"/>
    <row r="1351" s="74" customFormat="1"/>
    <row r="1352" s="74" customFormat="1"/>
    <row r="1353" s="74" customFormat="1"/>
    <row r="1354" s="74" customFormat="1"/>
    <row r="1355" s="74" customFormat="1"/>
    <row r="1356" s="74" customFormat="1"/>
    <row r="1357" s="74" customFormat="1"/>
    <row r="1358" s="74" customFormat="1"/>
    <row r="1359" s="74" customFormat="1"/>
    <row r="1360" s="74" customFormat="1"/>
    <row r="1361" s="74" customFormat="1"/>
    <row r="1362" s="74" customFormat="1"/>
    <row r="1363" s="74" customFormat="1"/>
    <row r="1364" s="74" customFormat="1"/>
    <row r="1365" s="74" customFormat="1"/>
    <row r="1366" s="74" customFormat="1"/>
    <row r="1367" s="74" customFormat="1"/>
    <row r="1368" s="74" customFormat="1"/>
    <row r="1369" s="74" customFormat="1"/>
    <row r="1370" s="74" customFormat="1"/>
    <row r="1371" s="74" customFormat="1"/>
    <row r="1372" s="74" customFormat="1"/>
    <row r="1373" s="74" customFormat="1"/>
    <row r="1374" s="74" customFormat="1"/>
    <row r="1375" s="74" customFormat="1"/>
    <row r="1376" s="74" customFormat="1"/>
    <row r="1377" s="74" customFormat="1"/>
    <row r="1378" s="74" customFormat="1"/>
    <row r="1379" s="74" customFormat="1"/>
    <row r="1380" s="74" customFormat="1"/>
    <row r="1381" s="74" customFormat="1"/>
    <row r="1382" s="74" customFormat="1"/>
    <row r="1383" s="74" customFormat="1"/>
    <row r="1384" s="74" customFormat="1"/>
    <row r="1385" s="74" customFormat="1"/>
    <row r="1386" s="74" customFormat="1"/>
    <row r="1387" s="74" customFormat="1"/>
    <row r="1388" s="74" customFormat="1"/>
    <row r="1389" s="74" customFormat="1"/>
    <row r="1390" s="74" customFormat="1"/>
    <row r="1391" s="74" customFormat="1"/>
    <row r="1392" s="74" customFormat="1"/>
    <row r="1393" s="74" customFormat="1"/>
    <row r="1394" s="74" customFormat="1"/>
    <row r="1395" s="74" customFormat="1"/>
    <row r="1396" s="74" customFormat="1"/>
    <row r="1397" s="74" customFormat="1"/>
    <row r="1398" s="74" customFormat="1"/>
    <row r="1399" s="74" customFormat="1"/>
    <row r="1400" s="74" customFormat="1"/>
    <row r="1401" s="74" customFormat="1"/>
    <row r="1402" s="74" customFormat="1"/>
    <row r="1403" s="74" customFormat="1"/>
    <row r="1404" s="74" customFormat="1"/>
    <row r="1405" s="74" customFormat="1"/>
    <row r="1406" s="74" customFormat="1"/>
    <row r="1407" s="74" customFormat="1"/>
    <row r="1408" s="74" customFormat="1"/>
    <row r="1409" s="74" customFormat="1"/>
    <row r="1410" s="74" customFormat="1"/>
    <row r="1411" s="74" customFormat="1"/>
    <row r="1412" s="74" customFormat="1"/>
    <row r="1413" s="74" customFormat="1"/>
    <row r="1414" s="74" customFormat="1"/>
    <row r="1415" s="74" customFormat="1"/>
    <row r="1416" s="74" customFormat="1"/>
    <row r="1417" s="74" customFormat="1"/>
    <row r="1418" s="74" customFormat="1"/>
    <row r="1419" s="74" customFormat="1"/>
    <row r="1420" s="74" customFormat="1"/>
    <row r="1421" s="74" customFormat="1"/>
    <row r="1422" s="74" customFormat="1"/>
    <row r="1423" s="74" customFormat="1"/>
    <row r="1424" s="74" customFormat="1"/>
    <row r="1425" s="74" customFormat="1"/>
    <row r="1426" s="74" customFormat="1"/>
    <row r="1427" s="74" customFormat="1"/>
    <row r="1428" s="74" customFormat="1"/>
    <row r="1429" s="74" customFormat="1"/>
    <row r="1430" s="74" customFormat="1"/>
    <row r="1431" s="74" customFormat="1"/>
    <row r="1432" s="74" customFormat="1"/>
    <row r="1433" s="74" customFormat="1"/>
    <row r="1434" s="74" customFormat="1"/>
    <row r="1435" s="74" customFormat="1"/>
    <row r="1436" s="74" customFormat="1"/>
    <row r="1437" s="74" customFormat="1"/>
    <row r="1438" s="74" customFormat="1"/>
    <row r="1439" s="74" customFormat="1"/>
    <row r="1440" s="74" customFormat="1"/>
    <row r="1441" s="74" customFormat="1"/>
    <row r="1442" s="74" customFormat="1"/>
    <row r="1443" s="74" customFormat="1"/>
    <row r="1444" s="74" customFormat="1"/>
    <row r="1445" s="74" customFormat="1"/>
    <row r="1446" s="74" customFormat="1"/>
    <row r="1447" s="74" customFormat="1"/>
    <row r="1448" s="74" customFormat="1"/>
    <row r="1449" s="74" customFormat="1"/>
    <row r="1450" s="74" customFormat="1"/>
    <row r="1451" s="74" customFormat="1"/>
    <row r="1452" s="74" customFormat="1"/>
    <row r="1453" s="74" customFormat="1"/>
    <row r="1454" s="74" customFormat="1"/>
    <row r="1455" s="74" customFormat="1"/>
    <row r="1456" s="74" customFormat="1"/>
    <row r="1457" s="74" customFormat="1"/>
    <row r="1458" s="74" customFormat="1"/>
    <row r="1459" s="74" customFormat="1"/>
    <row r="1460" s="74" customFormat="1"/>
    <row r="1461" s="74" customFormat="1"/>
    <row r="1462" s="74" customFormat="1"/>
    <row r="1463" s="74" customFormat="1"/>
    <row r="1464" s="74" customFormat="1"/>
    <row r="1465" s="74" customFormat="1"/>
    <row r="1466" s="74" customFormat="1"/>
    <row r="1467" s="74" customFormat="1"/>
    <row r="1468" s="74" customFormat="1"/>
    <row r="1469" s="74" customFormat="1"/>
    <row r="1470" s="74" customFormat="1"/>
    <row r="1471" s="74" customFormat="1"/>
    <row r="1472" s="74" customFormat="1"/>
    <row r="1473" s="74" customFormat="1"/>
    <row r="1474" s="74" customFormat="1"/>
    <row r="1475" s="74" customFormat="1"/>
    <row r="1476" s="74" customFormat="1"/>
    <row r="1477" s="74" customFormat="1"/>
    <row r="1478" s="74" customFormat="1"/>
    <row r="1479" s="74" customFormat="1"/>
    <row r="1480" s="74" customFormat="1"/>
    <row r="1481" s="74" customFormat="1"/>
    <row r="1482" s="74" customFormat="1"/>
    <row r="1483" s="74" customFormat="1"/>
    <row r="1484" s="74" customFormat="1"/>
    <row r="1485" s="74" customFormat="1"/>
    <row r="1486" s="74" customFormat="1"/>
    <row r="1487" s="74" customFormat="1"/>
    <row r="1488" s="74" customFormat="1"/>
    <row r="1489" s="74" customFormat="1"/>
    <row r="1490" s="74" customFormat="1"/>
    <row r="1491" s="74" customFormat="1"/>
    <row r="1492" s="74" customFormat="1"/>
    <row r="1493" s="74" customFormat="1"/>
    <row r="1494" s="74" customFormat="1"/>
    <row r="1495" s="74" customFormat="1"/>
    <row r="1496" s="74" customFormat="1"/>
    <row r="1497" s="74" customFormat="1"/>
    <row r="1498" s="74" customFormat="1"/>
    <row r="1499" s="74" customFormat="1"/>
    <row r="1500" s="74" customFormat="1"/>
    <row r="1501" s="74" customFormat="1"/>
    <row r="1502" s="74" customFormat="1"/>
    <row r="1503" s="74" customFormat="1"/>
    <row r="1504" s="74" customFormat="1"/>
    <row r="1505" s="74" customFormat="1"/>
    <row r="1506" s="74" customFormat="1"/>
    <row r="1507" s="74" customFormat="1"/>
    <row r="1508" s="74" customFormat="1"/>
    <row r="1509" s="74" customFormat="1"/>
    <row r="1510" s="74" customFormat="1"/>
    <row r="1511" s="74" customFormat="1"/>
    <row r="1512" s="74" customFormat="1"/>
    <row r="1513" s="74" customFormat="1"/>
    <row r="1514" s="74" customFormat="1"/>
    <row r="1515" s="74" customFormat="1"/>
    <row r="1516" s="74" customFormat="1"/>
    <row r="1517" s="74" customFormat="1"/>
    <row r="1518" s="74" customFormat="1"/>
    <row r="1519" s="74" customFormat="1"/>
    <row r="1520" s="74" customFormat="1"/>
    <row r="1521" s="74" customFormat="1"/>
    <row r="1522" s="74" customFormat="1"/>
    <row r="1523" s="74" customFormat="1"/>
    <row r="1524" s="74" customFormat="1"/>
    <row r="1525" s="74" customFormat="1"/>
    <row r="1526" s="74" customFormat="1"/>
    <row r="1527" s="74" customFormat="1"/>
    <row r="1528" s="74" customFormat="1"/>
    <row r="1529" s="74" customFormat="1"/>
    <row r="1530" s="74" customFormat="1"/>
    <row r="1531" s="74" customFormat="1"/>
    <row r="1532" s="74" customFormat="1"/>
    <row r="1533" s="74" customFormat="1"/>
    <row r="1534" s="74" customFormat="1"/>
    <row r="1535" s="74" customFormat="1"/>
    <row r="1536" s="74" customFormat="1"/>
    <row r="1537" s="74" customFormat="1"/>
    <row r="1538" s="74" customFormat="1"/>
    <row r="1539" s="74" customFormat="1"/>
    <row r="1540" s="74" customFormat="1"/>
    <row r="1541" s="74" customFormat="1"/>
    <row r="1542" s="74" customFormat="1"/>
    <row r="1543" s="74" customFormat="1"/>
    <row r="1544" s="74" customFormat="1"/>
    <row r="1545" s="74" customFormat="1"/>
    <row r="1546" s="74" customFormat="1"/>
    <row r="1547" s="74" customFormat="1"/>
    <row r="1548" s="74" customFormat="1"/>
    <row r="1549" s="74" customFormat="1"/>
    <row r="1550" s="74" customFormat="1"/>
    <row r="1551" s="74" customFormat="1"/>
    <row r="1552" s="74" customFormat="1"/>
    <row r="1553" s="74" customFormat="1"/>
    <row r="1554" s="74" customFormat="1"/>
    <row r="1555" s="74" customFormat="1"/>
    <row r="1556" s="74" customFormat="1"/>
    <row r="1557" s="74" customFormat="1"/>
    <row r="1558" s="74" customFormat="1"/>
    <row r="1559" s="74" customFormat="1"/>
    <row r="1560" s="74" customFormat="1"/>
    <row r="1561" s="74" customFormat="1"/>
    <row r="1562" s="74" customFormat="1"/>
    <row r="1563" s="74" customFormat="1"/>
    <row r="1564" s="74" customFormat="1"/>
    <row r="1565" s="74" customFormat="1"/>
    <row r="1566" s="74" customFormat="1"/>
    <row r="1567" s="74" customFormat="1"/>
    <row r="1568" s="74" customFormat="1"/>
    <row r="1569" s="74" customFormat="1"/>
    <row r="1570" s="74" customFormat="1"/>
    <row r="1571" s="74" customFormat="1"/>
    <row r="1572" s="74" customFormat="1"/>
    <row r="1573" s="74" customFormat="1"/>
    <row r="1574" s="74" customFormat="1"/>
    <row r="1575" s="74" customFormat="1"/>
    <row r="1576" s="74" customFormat="1"/>
    <row r="1577" s="74" customFormat="1"/>
    <row r="1578" s="74" customFormat="1"/>
    <row r="1579" s="74" customFormat="1"/>
    <row r="1580" s="74" customFormat="1"/>
    <row r="1581" s="74" customFormat="1"/>
    <row r="1582" s="74" customFormat="1"/>
    <row r="1583" s="74" customFormat="1"/>
    <row r="1584" s="74" customFormat="1"/>
    <row r="1585" s="74" customFormat="1"/>
    <row r="1586" s="74" customFormat="1"/>
    <row r="1587" s="74" customFormat="1"/>
    <row r="1588" s="74" customFormat="1"/>
    <row r="1589" s="74" customFormat="1"/>
    <row r="1590" s="74" customFormat="1"/>
    <row r="1591" s="74" customFormat="1"/>
    <row r="1592" s="74" customFormat="1"/>
    <row r="1593" s="74" customFormat="1"/>
    <row r="1594" s="74" customFormat="1"/>
    <row r="1595" s="74" customFormat="1"/>
    <row r="1596" s="74" customFormat="1"/>
    <row r="1597" s="74" customFormat="1"/>
    <row r="1598" s="74" customFormat="1"/>
    <row r="1599" s="74" customFormat="1"/>
    <row r="1600" s="74" customFormat="1"/>
    <row r="1601" s="74" customFormat="1"/>
    <row r="1602" s="74" customFormat="1"/>
    <row r="1603" s="74" customFormat="1"/>
    <row r="1604" s="74" customFormat="1"/>
    <row r="1605" s="74" customFormat="1"/>
    <row r="1606" s="74" customFormat="1"/>
    <row r="1607" s="74" customFormat="1"/>
    <row r="1608" s="74" customFormat="1"/>
    <row r="1609" s="74" customFormat="1"/>
    <row r="1610" s="74" customFormat="1"/>
    <row r="1611" s="74" customFormat="1"/>
    <row r="1612" s="74" customFormat="1"/>
    <row r="1613" s="74" customFormat="1"/>
    <row r="1614" s="74" customFormat="1"/>
    <row r="1615" s="74" customFormat="1"/>
    <row r="1616" s="74" customFormat="1"/>
    <row r="1617" s="74" customFormat="1"/>
    <row r="1618" s="74" customFormat="1"/>
    <row r="1619" s="74" customFormat="1"/>
    <row r="1620" s="74" customFormat="1"/>
    <row r="1621" s="74" customFormat="1"/>
    <row r="1622" s="74" customFormat="1"/>
    <row r="1623" s="74" customFormat="1"/>
    <row r="1624" s="74" customFormat="1"/>
    <row r="1625" s="74" customFormat="1"/>
    <row r="1626" s="74" customFormat="1"/>
    <row r="1627" s="74" customFormat="1"/>
    <row r="1628" s="74" customFormat="1"/>
    <row r="1629" s="74" customFormat="1"/>
    <row r="1630" s="74" customFormat="1"/>
    <row r="1631" s="74" customFormat="1"/>
    <row r="1632" s="74" customFormat="1"/>
    <row r="1633" s="74" customFormat="1"/>
    <row r="1634" s="74" customFormat="1"/>
    <row r="1635" s="74" customFormat="1"/>
    <row r="1636" s="74" customFormat="1"/>
    <row r="1637" s="74" customFormat="1"/>
    <row r="1638" s="74" customFormat="1"/>
    <row r="1639" s="74" customFormat="1"/>
    <row r="1640" s="74" customFormat="1"/>
    <row r="1641" s="74" customFormat="1"/>
    <row r="1642" s="74" customFormat="1"/>
    <row r="1643" s="74" customFormat="1"/>
    <row r="1644" s="74" customFormat="1"/>
    <row r="1645" s="74" customFormat="1"/>
    <row r="1646" s="74" customFormat="1"/>
    <row r="1647" s="74" customFormat="1"/>
    <row r="1648" s="74" customFormat="1"/>
    <row r="1649" s="74" customFormat="1"/>
    <row r="1650" s="74" customFormat="1"/>
    <row r="1651" s="74" customFormat="1"/>
    <row r="1652" s="74" customFormat="1"/>
    <row r="1653" s="74" customFormat="1"/>
    <row r="1654" s="74" customFormat="1"/>
    <row r="1655" s="74" customFormat="1"/>
    <row r="1656" s="74" customFormat="1"/>
    <row r="1657" s="74" customFormat="1"/>
    <row r="1658" s="74" customFormat="1"/>
    <row r="1659" s="74" customFormat="1"/>
    <row r="1660" s="74" customFormat="1"/>
    <row r="1661" s="74" customFormat="1"/>
    <row r="1662" s="74" customFormat="1"/>
    <row r="1663" s="74" customFormat="1"/>
    <row r="1664" s="74" customFormat="1"/>
    <row r="1665" s="74" customFormat="1"/>
    <row r="1666" s="74" customFormat="1"/>
    <row r="1667" s="74" customFormat="1"/>
    <row r="1668" s="74" customFormat="1"/>
    <row r="1669" s="74" customFormat="1"/>
    <row r="1670" s="74" customFormat="1"/>
    <row r="1671" s="74" customFormat="1"/>
    <row r="1672" s="74" customFormat="1"/>
    <row r="1673" s="74" customFormat="1"/>
    <row r="1674" s="74" customFormat="1"/>
    <row r="1675" s="74" customFormat="1"/>
    <row r="1676" s="74" customFormat="1"/>
    <row r="1677" s="74" customFormat="1"/>
    <row r="1678" s="74" customFormat="1"/>
    <row r="1679" s="74" customFormat="1"/>
    <row r="1680" s="74" customFormat="1"/>
    <row r="1681" s="74" customFormat="1"/>
    <row r="1682" s="74" customFormat="1"/>
    <row r="1683" s="74" customFormat="1"/>
    <row r="1684" s="74" customFormat="1"/>
    <row r="1685" s="74" customFormat="1"/>
    <row r="1686" s="74" customFormat="1"/>
    <row r="1687" s="74" customFormat="1"/>
    <row r="1688" s="74" customFormat="1"/>
    <row r="1689" s="74" customFormat="1"/>
    <row r="1690" s="74" customFormat="1"/>
    <row r="1691" s="74" customFormat="1"/>
    <row r="1692" s="74" customFormat="1"/>
    <row r="1693" s="74" customFormat="1"/>
    <row r="1694" s="74" customFormat="1"/>
    <row r="1695" s="74" customFormat="1"/>
    <row r="1696" s="74" customFormat="1"/>
    <row r="1697" s="74" customFormat="1"/>
    <row r="1698" s="74" customFormat="1"/>
    <row r="1699" s="74" customFormat="1"/>
    <row r="1700" s="74" customFormat="1"/>
    <row r="1701" s="74" customFormat="1"/>
    <row r="1702" s="74" customFormat="1"/>
    <row r="1703" s="74" customFormat="1"/>
    <row r="1704" s="74" customFormat="1"/>
    <row r="1705" s="74" customFormat="1"/>
    <row r="1706" s="74" customFormat="1"/>
    <row r="1707" s="74" customFormat="1"/>
    <row r="1708" s="74" customFormat="1"/>
    <row r="1709" s="74" customFormat="1"/>
    <row r="1710" s="74" customFormat="1"/>
    <row r="1711" s="74" customFormat="1"/>
    <row r="1712" s="74" customFormat="1"/>
    <row r="1713" s="74" customFormat="1"/>
    <row r="1714" s="74" customFormat="1"/>
    <row r="1715" s="74" customFormat="1"/>
    <row r="1716" s="74" customFormat="1"/>
    <row r="1717" s="74" customFormat="1"/>
    <row r="1718" s="74" customFormat="1"/>
    <row r="1719" s="74" customFormat="1"/>
    <row r="1720" s="74" customFormat="1"/>
    <row r="1721" s="74" customFormat="1"/>
    <row r="1722" s="74" customFormat="1"/>
    <row r="1723" s="74" customFormat="1"/>
    <row r="1724" s="74" customFormat="1"/>
    <row r="1725" s="74" customFormat="1"/>
    <row r="1726" s="74" customFormat="1"/>
    <row r="1727" s="74" customFormat="1"/>
    <row r="1728" s="74" customFormat="1"/>
    <row r="1729" s="74" customFormat="1"/>
    <row r="1730" s="74" customFormat="1"/>
    <row r="1731" s="74" customFormat="1"/>
    <row r="1732" s="74" customFormat="1"/>
    <row r="1733" s="74" customFormat="1"/>
    <row r="1734" s="74" customFormat="1"/>
    <row r="1735" s="74" customFormat="1"/>
    <row r="1736" s="74" customFormat="1"/>
    <row r="1737" s="74" customFormat="1"/>
    <row r="1738" s="74" customFormat="1"/>
    <row r="1739" s="74" customFormat="1"/>
    <row r="1740" s="74" customFormat="1"/>
    <row r="1741" s="74" customFormat="1"/>
    <row r="1742" s="74" customFormat="1"/>
    <row r="1743" s="74" customFormat="1"/>
    <row r="1744" s="74" customFormat="1"/>
    <row r="1745" s="74" customFormat="1"/>
    <row r="1746" s="74" customFormat="1"/>
    <row r="1747" s="74" customFormat="1"/>
    <row r="1748" s="74" customFormat="1"/>
    <row r="1749" s="74" customFormat="1"/>
    <row r="1750" s="74" customFormat="1"/>
    <row r="1751" s="74" customFormat="1"/>
    <row r="1752" s="74" customFormat="1"/>
    <row r="1753" s="74" customFormat="1"/>
    <row r="1754" s="74" customFormat="1"/>
    <row r="1755" s="74" customFormat="1"/>
    <row r="1756" s="74" customFormat="1"/>
    <row r="1757" s="74" customFormat="1"/>
    <row r="1758" s="74" customFormat="1"/>
    <row r="1759" s="74" customFormat="1"/>
    <row r="1760" s="74" customFormat="1"/>
    <row r="1761" s="74" customFormat="1"/>
    <row r="1762" s="74" customFormat="1"/>
    <row r="1763" s="74" customFormat="1"/>
    <row r="1764" s="74" customFormat="1"/>
    <row r="1765" s="74" customFormat="1"/>
    <row r="1766" s="74" customFormat="1"/>
    <row r="1767" s="74" customFormat="1"/>
    <row r="1768" s="74" customFormat="1"/>
    <row r="1769" s="74" customFormat="1"/>
    <row r="1770" s="74" customFormat="1"/>
    <row r="1771" s="74" customFormat="1"/>
    <row r="1772" s="74" customFormat="1"/>
    <row r="1773" s="74" customFormat="1"/>
    <row r="1774" s="74" customFormat="1"/>
    <row r="1775" s="74" customFormat="1"/>
    <row r="1776" s="74" customFormat="1"/>
    <row r="1777" s="74" customFormat="1"/>
    <row r="1778" s="74" customFormat="1"/>
    <row r="1779" s="74" customFormat="1"/>
    <row r="1780" s="74" customFormat="1"/>
    <row r="1781" s="74" customFormat="1"/>
    <row r="1782" s="74" customFormat="1"/>
    <row r="1783" s="74" customFormat="1"/>
    <row r="1784" s="74" customFormat="1"/>
    <row r="1785" s="74" customFormat="1"/>
    <row r="1786" s="74" customFormat="1"/>
    <row r="1787" s="74" customFormat="1"/>
    <row r="1788" s="74" customFormat="1"/>
    <row r="1789" s="74" customFormat="1"/>
    <row r="1790" s="74" customFormat="1"/>
    <row r="1791" s="74" customFormat="1"/>
    <row r="1792" s="74" customFormat="1"/>
    <row r="1793" s="74" customFormat="1"/>
    <row r="1794" s="74" customFormat="1"/>
    <row r="1795" s="74" customFormat="1"/>
    <row r="1796" s="74" customFormat="1"/>
    <row r="1797" s="74" customFormat="1"/>
    <row r="1798" s="74" customFormat="1"/>
    <row r="1799" s="74" customFormat="1"/>
    <row r="1800" s="74" customFormat="1"/>
    <row r="1801" s="74" customFormat="1"/>
    <row r="1802" s="74" customFormat="1"/>
    <row r="1803" s="74" customFormat="1"/>
    <row r="1804" s="74" customFormat="1"/>
    <row r="1805" s="74" customFormat="1"/>
    <row r="1806" s="74" customFormat="1"/>
    <row r="1807" s="74" customFormat="1"/>
    <row r="1808" s="74" customFormat="1"/>
    <row r="1809" s="74" customFormat="1"/>
    <row r="1810" s="74" customFormat="1"/>
    <row r="1811" s="74" customFormat="1"/>
    <row r="1812" s="74" customFormat="1"/>
    <row r="1813" s="74" customFormat="1"/>
    <row r="1814" s="74" customFormat="1"/>
    <row r="1815" s="74" customFormat="1"/>
    <row r="1816" s="74" customFormat="1"/>
    <row r="1817" s="74" customFormat="1"/>
    <row r="1818" s="74" customFormat="1"/>
    <row r="1819" s="74" customFormat="1"/>
    <row r="1820" s="74" customFormat="1"/>
    <row r="1821" s="74" customFormat="1"/>
    <row r="1822" s="74" customFormat="1"/>
    <row r="1823" s="74" customFormat="1"/>
    <row r="1824" s="74" customFormat="1"/>
    <row r="1825" s="74" customFormat="1"/>
    <row r="1826" s="74" customFormat="1"/>
    <row r="1827" s="74" customFormat="1"/>
    <row r="1828" s="74" customFormat="1"/>
    <row r="1829" s="74" customFormat="1"/>
    <row r="1830" s="74" customFormat="1"/>
    <row r="1831" s="74" customFormat="1"/>
    <row r="1832" s="74" customFormat="1"/>
    <row r="1833" s="74" customFormat="1"/>
    <row r="1834" s="74" customFormat="1"/>
    <row r="1835" s="74" customFormat="1"/>
    <row r="1836" s="74" customFormat="1"/>
    <row r="1837" s="74" customFormat="1"/>
    <row r="1838" s="74" customFormat="1"/>
    <row r="1839" s="74" customFormat="1"/>
    <row r="1840" s="74" customFormat="1"/>
    <row r="1841" s="74" customFormat="1"/>
    <row r="1842" s="74" customFormat="1"/>
    <row r="1843" s="74" customFormat="1"/>
    <row r="1844" s="74" customFormat="1"/>
    <row r="1845" s="74" customFormat="1"/>
    <row r="1846" s="74" customFormat="1"/>
    <row r="1847" s="74" customFormat="1"/>
    <row r="1848" s="74" customFormat="1"/>
    <row r="1849" s="74" customFormat="1"/>
    <row r="1850" s="74" customFormat="1"/>
    <row r="1851" s="74" customFormat="1"/>
    <row r="1852" s="74" customFormat="1"/>
    <row r="1853" s="74" customFormat="1"/>
    <row r="1854" s="74" customFormat="1"/>
    <row r="1855" s="74" customFormat="1"/>
    <row r="1856" s="74" customFormat="1"/>
    <row r="1857" s="74" customFormat="1"/>
    <row r="1858" s="74" customFormat="1"/>
    <row r="1859" s="74" customFormat="1"/>
    <row r="1860" s="74" customFormat="1"/>
    <row r="1861" s="74" customFormat="1"/>
    <row r="1862" s="74" customFormat="1"/>
    <row r="1863" s="74" customFormat="1"/>
    <row r="1864" s="74" customFormat="1"/>
    <row r="1865" s="74" customFormat="1"/>
    <row r="1866" s="74" customFormat="1"/>
    <row r="1867" s="74" customFormat="1"/>
    <row r="1868" s="74" customFormat="1"/>
    <row r="1869" s="74" customFormat="1"/>
    <row r="1870" s="74" customFormat="1"/>
    <row r="1871" s="74" customFormat="1"/>
    <row r="1872" s="74" customFormat="1"/>
    <row r="1873" s="74" customFormat="1"/>
    <row r="1874" s="74" customFormat="1"/>
    <row r="1875" s="74" customFormat="1"/>
    <row r="1876" s="74" customFormat="1"/>
    <row r="1877" s="74" customFormat="1"/>
    <row r="1878" s="74" customFormat="1"/>
    <row r="1879" s="74" customFormat="1"/>
    <row r="1880" s="74" customFormat="1"/>
    <row r="1881" s="74" customFormat="1"/>
    <row r="1882" s="74" customFormat="1"/>
    <row r="1883" s="74" customFormat="1"/>
    <row r="1884" s="74" customFormat="1"/>
    <row r="1885" s="74" customFormat="1"/>
    <row r="1886" s="74" customFormat="1"/>
    <row r="1887" s="74" customFormat="1"/>
    <row r="1888" s="74" customFormat="1"/>
    <row r="1889" s="74" customFormat="1"/>
    <row r="1890" s="74" customFormat="1"/>
    <row r="1891" s="74" customFormat="1"/>
    <row r="1892" s="74" customFormat="1"/>
    <row r="1893" s="74" customFormat="1"/>
    <row r="1894" s="74" customFormat="1"/>
    <row r="1895" s="74" customFormat="1"/>
    <row r="1896" s="74" customFormat="1"/>
    <row r="1897" s="74" customFormat="1"/>
    <row r="1898" s="74" customFormat="1"/>
    <row r="1899" s="74" customFormat="1"/>
    <row r="1900" s="74" customFormat="1"/>
    <row r="1901" s="74" customFormat="1"/>
    <row r="1902" s="74" customFormat="1"/>
    <row r="1903" s="74" customFormat="1"/>
    <row r="1904" s="74" customFormat="1"/>
    <row r="1905" s="74" customFormat="1"/>
    <row r="1906" s="74" customFormat="1"/>
    <row r="1907" s="74" customFormat="1"/>
    <row r="1908" s="74" customFormat="1"/>
    <row r="1909" s="74" customFormat="1"/>
    <row r="1910" s="74" customFormat="1"/>
    <row r="1911" s="74" customFormat="1"/>
    <row r="1912" s="74" customFormat="1"/>
    <row r="1913" s="74" customFormat="1"/>
    <row r="1914" s="74" customFormat="1"/>
    <row r="1915" s="74" customFormat="1"/>
    <row r="1916" s="74" customFormat="1"/>
    <row r="1917" s="74" customFormat="1"/>
    <row r="1918" s="74" customFormat="1"/>
    <row r="1919" s="74" customFormat="1"/>
    <row r="1920" s="74" customFormat="1"/>
    <row r="1921" s="74" customFormat="1"/>
    <row r="1922" s="74" customFormat="1"/>
    <row r="1923" s="74" customFormat="1"/>
    <row r="1924" s="74" customFormat="1"/>
    <row r="1925" s="74" customFormat="1"/>
    <row r="1926" s="74" customFormat="1"/>
    <row r="1927" s="74" customFormat="1"/>
    <row r="1928" s="74" customFormat="1"/>
    <row r="1929" s="74" customFormat="1"/>
    <row r="1930" s="74" customFormat="1"/>
    <row r="1931" s="74" customFormat="1"/>
    <row r="1932" s="74" customFormat="1"/>
    <row r="1933" s="74" customFormat="1"/>
    <row r="1934" s="74" customFormat="1"/>
    <row r="1935" s="74" customFormat="1"/>
    <row r="1936" s="74" customFormat="1"/>
    <row r="1937" s="74" customFormat="1"/>
    <row r="1938" s="74" customFormat="1"/>
    <row r="1939" s="74" customFormat="1"/>
    <row r="1940" s="74" customFormat="1"/>
    <row r="1941" s="74" customFormat="1"/>
    <row r="1942" s="74" customFormat="1"/>
    <row r="1943" s="74" customFormat="1"/>
    <row r="1944" s="74" customFormat="1"/>
    <row r="1945" s="74" customFormat="1"/>
    <row r="1946" s="74" customFormat="1"/>
    <row r="1947" s="74" customFormat="1"/>
    <row r="1948" s="74" customFormat="1"/>
    <row r="1949" s="74" customFormat="1"/>
    <row r="1950" s="74" customFormat="1"/>
    <row r="1951" s="74" customFormat="1"/>
    <row r="1952" s="74" customFormat="1"/>
    <row r="1953" s="74" customFormat="1"/>
    <row r="1954" s="74" customFormat="1"/>
    <row r="1955" s="74" customFormat="1"/>
    <row r="1956" s="74" customFormat="1"/>
    <row r="1957" s="74" customFormat="1"/>
    <row r="1958" s="74" customFormat="1"/>
    <row r="1959" s="74" customFormat="1"/>
    <row r="1960" s="74" customFormat="1"/>
    <row r="1961" s="74" customFormat="1"/>
    <row r="1962" s="74" customFormat="1"/>
    <row r="1963" s="74" customFormat="1"/>
    <row r="1964" s="74" customFormat="1"/>
    <row r="1965" s="74" customFormat="1"/>
    <row r="1966" s="74" customFormat="1"/>
    <row r="1967" s="74" customFormat="1"/>
    <row r="1968" s="74" customFormat="1"/>
    <row r="1969" s="74" customFormat="1"/>
    <row r="1970" s="74" customFormat="1"/>
    <row r="1971" s="74" customFormat="1"/>
    <row r="1972" s="74" customFormat="1"/>
    <row r="1973" s="74" customFormat="1"/>
    <row r="1974" s="74" customFormat="1"/>
    <row r="1975" s="74" customFormat="1"/>
    <row r="1976" s="74" customFormat="1"/>
    <row r="1977" s="74" customFormat="1"/>
    <row r="1978" s="74" customFormat="1"/>
    <row r="1979" s="74" customFormat="1"/>
    <row r="1980" s="74" customFormat="1"/>
    <row r="1981" s="74" customFormat="1"/>
    <row r="1982" s="74" customFormat="1"/>
    <row r="1983" s="74" customFormat="1"/>
    <row r="1984" s="74" customFormat="1"/>
    <row r="1985" s="74" customFormat="1"/>
    <row r="1986" s="74" customFormat="1"/>
    <row r="1987" s="74" customFormat="1"/>
    <row r="1988" s="74" customFormat="1"/>
    <row r="1989" s="74" customFormat="1"/>
    <row r="1990" s="74" customFormat="1"/>
    <row r="1991" s="74" customFormat="1"/>
    <row r="1992" s="74" customFormat="1"/>
    <row r="1993" s="74" customFormat="1"/>
    <row r="1994" s="74" customFormat="1"/>
    <row r="1995" s="74" customFormat="1"/>
    <row r="1996" s="74" customFormat="1"/>
    <row r="1997" s="74" customFormat="1"/>
    <row r="1998" s="74" customFormat="1"/>
    <row r="1999" s="74" customFormat="1"/>
    <row r="2000" s="74" customFormat="1"/>
    <row r="2001" s="74" customFormat="1"/>
    <row r="2002" s="74" customFormat="1"/>
    <row r="2003" s="74" customFormat="1"/>
    <row r="2004" s="74" customFormat="1"/>
    <row r="2005" s="74" customFormat="1"/>
    <row r="2006" s="74" customFormat="1"/>
    <row r="2007" s="74" customFormat="1"/>
    <row r="2008" s="74" customFormat="1"/>
    <row r="2009" s="74" customFormat="1"/>
    <row r="2010" s="74" customFormat="1"/>
    <row r="2011" s="74" customFormat="1"/>
    <row r="2012" s="74" customFormat="1"/>
    <row r="2013" s="74" customFormat="1"/>
    <row r="2014" s="74" customFormat="1"/>
    <row r="2015" s="74" customFormat="1"/>
    <row r="2016" s="74" customFormat="1"/>
    <row r="2017" s="74" customFormat="1"/>
    <row r="2018" s="74" customFormat="1"/>
    <row r="2019" s="74" customFormat="1"/>
    <row r="2020" s="74" customFormat="1"/>
    <row r="2021" s="74" customFormat="1"/>
    <row r="2022" s="74" customFormat="1"/>
    <row r="2023" s="74" customFormat="1"/>
    <row r="2024" s="74" customFormat="1"/>
    <row r="2025" s="74" customFormat="1"/>
    <row r="2026" s="74" customFormat="1"/>
    <row r="2027" s="74" customFormat="1"/>
    <row r="2028" s="74" customFormat="1"/>
    <row r="2029" s="74" customFormat="1"/>
    <row r="2030" s="74" customFormat="1"/>
    <row r="2031" s="74" customFormat="1"/>
    <row r="2032" s="74" customFormat="1"/>
    <row r="2033" s="74" customFormat="1"/>
    <row r="2034" s="74" customFormat="1"/>
    <row r="2035" s="74" customFormat="1"/>
    <row r="2036" s="74" customFormat="1"/>
    <row r="2037" s="74" customFormat="1"/>
    <row r="2038" s="74" customFormat="1"/>
    <row r="2039" s="74" customFormat="1"/>
    <row r="2040" s="74" customFormat="1"/>
    <row r="2041" s="74" customFormat="1"/>
    <row r="2042" s="74" customFormat="1"/>
    <row r="2043" s="74" customFormat="1"/>
    <row r="2044" s="74" customFormat="1"/>
    <row r="2045" s="74" customFormat="1"/>
    <row r="2046" s="74" customFormat="1"/>
    <row r="2047" s="74" customFormat="1"/>
    <row r="2048" s="74" customFormat="1"/>
    <row r="2049" s="74" customFormat="1"/>
    <row r="2050" s="74" customFormat="1"/>
    <row r="2051" s="74" customFormat="1"/>
    <row r="2052" s="74" customFormat="1"/>
    <row r="2053" s="74" customFormat="1"/>
    <row r="2054" s="74" customFormat="1"/>
    <row r="2055" s="74" customFormat="1"/>
    <row r="2056" s="74" customFormat="1"/>
    <row r="2057" s="74" customFormat="1"/>
    <row r="2058" s="74" customFormat="1"/>
    <row r="2059" s="74" customFormat="1"/>
    <row r="2060" s="74" customFormat="1"/>
    <row r="2061" s="74" customFormat="1"/>
    <row r="2062" s="74" customFormat="1"/>
    <row r="2063" s="74" customFormat="1"/>
    <row r="2064" s="74" customFormat="1"/>
    <row r="2065" s="74" customFormat="1"/>
    <row r="2066" s="74" customFormat="1"/>
    <row r="2067" s="74" customFormat="1"/>
    <row r="2068" s="74" customFormat="1"/>
    <row r="2069" s="74" customFormat="1"/>
    <row r="2070" s="74" customFormat="1"/>
    <row r="2071" s="74" customFormat="1"/>
    <row r="2072" s="74" customFormat="1"/>
    <row r="2073" s="74" customFormat="1"/>
    <row r="2074" s="74" customFormat="1"/>
    <row r="2075" s="74" customFormat="1"/>
    <row r="2076" s="74" customFormat="1"/>
    <row r="2077" s="74" customFormat="1"/>
    <row r="2078" s="74" customFormat="1"/>
    <row r="2079" s="74" customFormat="1"/>
    <row r="2080" s="74" customFormat="1"/>
    <row r="2081" s="74" customFormat="1"/>
    <row r="2082" s="74" customFormat="1"/>
    <row r="2083" s="74" customFormat="1"/>
    <row r="2084" s="74" customFormat="1"/>
    <row r="2085" s="74" customFormat="1"/>
    <row r="2086" s="74" customFormat="1"/>
    <row r="2087" s="74" customFormat="1"/>
    <row r="2088" s="74" customFormat="1"/>
    <row r="2089" s="74" customFormat="1"/>
    <row r="2090" s="74" customFormat="1"/>
    <row r="2091" s="74" customFormat="1"/>
    <row r="2092" s="74" customFormat="1"/>
    <row r="2093" s="74" customFormat="1"/>
    <row r="2094" s="74" customFormat="1"/>
    <row r="2095" s="74" customFormat="1"/>
    <row r="2096" s="74" customFormat="1"/>
    <row r="2097" s="74" customFormat="1"/>
    <row r="2098" s="74" customFormat="1"/>
    <row r="2099" s="74" customFormat="1"/>
    <row r="2100" s="74" customFormat="1"/>
    <row r="2101" s="74" customFormat="1"/>
    <row r="2102" s="74" customFormat="1"/>
    <row r="2103" s="74" customFormat="1"/>
    <row r="2104" s="74" customFormat="1"/>
    <row r="2105" s="74" customFormat="1"/>
    <row r="2106" s="74" customFormat="1"/>
    <row r="2107" s="74" customFormat="1"/>
    <row r="2108" s="74" customFormat="1"/>
    <row r="2109" s="74" customFormat="1"/>
    <row r="2110" s="74" customFormat="1"/>
    <row r="2111" s="74" customFormat="1"/>
    <row r="2112" s="74" customFormat="1"/>
    <row r="2113" s="74" customFormat="1"/>
    <row r="2114" s="74" customFormat="1"/>
    <row r="2115" s="74" customFormat="1"/>
    <row r="2116" s="74" customFormat="1"/>
    <row r="2117" s="74" customFormat="1"/>
    <row r="2118" s="74" customFormat="1"/>
    <row r="2119" s="74" customFormat="1"/>
    <row r="2120" s="74" customFormat="1"/>
    <row r="2121" s="74" customFormat="1"/>
    <row r="2122" s="74" customFormat="1"/>
    <row r="2123" s="74" customFormat="1"/>
    <row r="2124" s="74" customFormat="1"/>
    <row r="2125" s="74" customFormat="1"/>
    <row r="2126" s="74" customFormat="1"/>
    <row r="2127" s="74" customFormat="1"/>
    <row r="2128" s="74" customFormat="1"/>
    <row r="2129" s="74" customFormat="1"/>
    <row r="2130" s="74" customFormat="1"/>
    <row r="2131" s="74" customFormat="1"/>
    <row r="2132" s="74" customFormat="1"/>
    <row r="2133" s="74" customFormat="1"/>
    <row r="2134" s="74" customFormat="1"/>
    <row r="2135" s="74" customFormat="1"/>
    <row r="2136" s="74" customFormat="1"/>
    <row r="2137" s="74" customFormat="1"/>
    <row r="2138" s="74" customFormat="1"/>
    <row r="2139" s="74" customFormat="1"/>
    <row r="2140" s="74" customFormat="1"/>
    <row r="2141" s="74" customFormat="1"/>
    <row r="2142" s="74" customFormat="1"/>
    <row r="2143" s="74" customFormat="1"/>
    <row r="2144" s="74" customFormat="1"/>
    <row r="2145" s="74" customFormat="1"/>
    <row r="2146" s="74" customFormat="1"/>
    <row r="2147" s="74" customFormat="1"/>
    <row r="2148" s="74" customFormat="1"/>
    <row r="2149" s="74" customFormat="1"/>
    <row r="2150" s="74" customFormat="1"/>
    <row r="2151" s="74" customFormat="1"/>
    <row r="2152" s="74" customFormat="1"/>
    <row r="2153" s="74" customFormat="1"/>
    <row r="2154" s="74" customFormat="1"/>
    <row r="2155" s="74" customFormat="1"/>
    <row r="2156" s="74" customFormat="1"/>
    <row r="2157" s="74" customFormat="1"/>
    <row r="2158" s="74" customFormat="1"/>
    <row r="2159" s="74" customFormat="1"/>
    <row r="2160" s="74" customFormat="1"/>
    <row r="2161" s="74" customFormat="1"/>
    <row r="2162" s="74" customFormat="1"/>
    <row r="2163" s="74" customFormat="1"/>
    <row r="2164" s="74" customFormat="1"/>
    <row r="2165" s="74" customFormat="1"/>
    <row r="2166" s="74" customFormat="1"/>
    <row r="2167" s="74" customFormat="1"/>
    <row r="2168" s="74" customFormat="1"/>
    <row r="2169" s="74" customFormat="1"/>
    <row r="2170" s="74" customFormat="1"/>
    <row r="2171" s="74" customFormat="1"/>
    <row r="2172" s="74" customFormat="1"/>
    <row r="2173" s="74" customFormat="1"/>
    <row r="2174" s="74" customFormat="1"/>
    <row r="2175" s="74" customFormat="1"/>
    <row r="2176" s="74" customFormat="1"/>
    <row r="2177" s="74" customFormat="1"/>
    <row r="2178" s="74" customFormat="1"/>
    <row r="2179" s="74" customFormat="1"/>
    <row r="2180" s="74" customFormat="1"/>
    <row r="2181" s="74" customFormat="1"/>
    <row r="2182" s="74" customFormat="1"/>
    <row r="2183" s="74" customFormat="1"/>
    <row r="2184" s="74" customFormat="1"/>
    <row r="2185" s="74" customFormat="1"/>
    <row r="2186" s="74" customFormat="1"/>
    <row r="2187" s="74" customFormat="1"/>
    <row r="2188" s="74" customFormat="1"/>
    <row r="2189" s="74" customFormat="1"/>
    <row r="2190" s="74" customFormat="1"/>
    <row r="2191" s="74" customFormat="1"/>
    <row r="2192" s="74" customFormat="1"/>
    <row r="2193" s="74" customFormat="1"/>
    <row r="2194" s="74" customFormat="1"/>
    <row r="2195" s="74" customFormat="1"/>
    <row r="2196" s="74" customFormat="1"/>
    <row r="2197" s="74" customFormat="1"/>
    <row r="2198" s="74" customFormat="1"/>
    <row r="2199" s="74" customFormat="1"/>
    <row r="2200" s="74" customFormat="1"/>
    <row r="2201" s="74" customFormat="1"/>
    <row r="2202" s="74" customFormat="1"/>
    <row r="2203" s="74" customFormat="1"/>
    <row r="2204" s="74" customFormat="1"/>
    <row r="2205" s="74" customFormat="1"/>
    <row r="2206" s="74" customFormat="1"/>
    <row r="2207" s="74" customFormat="1"/>
    <row r="2208" s="74" customFormat="1"/>
    <row r="2209" s="74" customFormat="1"/>
    <row r="2210" s="74" customFormat="1"/>
    <row r="2211" s="74" customFormat="1"/>
    <row r="2212" s="74" customFormat="1"/>
    <row r="2213" s="74" customFormat="1"/>
    <row r="2214" s="74" customFormat="1"/>
    <row r="2215" s="74" customFormat="1"/>
    <row r="2216" s="74" customFormat="1"/>
    <row r="2217" s="74" customFormat="1"/>
    <row r="2218" s="74" customFormat="1"/>
    <row r="2219" s="74" customFormat="1"/>
    <row r="2220" s="74" customFormat="1"/>
    <row r="2221" s="74" customFormat="1"/>
    <row r="2222" s="74" customFormat="1"/>
    <row r="2223" s="74" customFormat="1"/>
    <row r="2224" s="74" customFormat="1"/>
    <row r="2225" s="74" customFormat="1"/>
    <row r="2226" s="74" customFormat="1"/>
    <row r="2227" s="74" customFormat="1"/>
    <row r="2228" s="74" customFormat="1"/>
    <row r="2229" s="74" customFormat="1"/>
    <row r="2230" s="74" customFormat="1"/>
    <row r="2231" s="74" customFormat="1"/>
    <row r="2232" s="74" customFormat="1"/>
    <row r="2233" s="74" customFormat="1"/>
    <row r="2234" s="74" customFormat="1"/>
    <row r="2235" s="74" customFormat="1"/>
    <row r="2236" s="74" customFormat="1"/>
    <row r="2237" s="74" customFormat="1"/>
    <row r="2238" s="74" customFormat="1"/>
    <row r="2239" s="74" customFormat="1"/>
    <row r="2240" s="74" customFormat="1"/>
    <row r="2241" s="74" customFormat="1"/>
    <row r="2242" s="74" customFormat="1"/>
    <row r="2243" s="74" customFormat="1"/>
    <row r="2244" s="74" customFormat="1"/>
    <row r="2245" s="74" customFormat="1"/>
    <row r="2246" s="74" customFormat="1"/>
    <row r="2247" s="74" customFormat="1"/>
    <row r="2248" s="74" customFormat="1"/>
    <row r="2249" s="74" customFormat="1"/>
    <row r="2250" s="74" customFormat="1"/>
    <row r="2251" s="74" customFormat="1"/>
    <row r="2252" s="74" customFormat="1"/>
    <row r="2253" s="74" customFormat="1"/>
    <row r="2254" s="74" customFormat="1"/>
    <row r="2255" s="74" customFormat="1"/>
    <row r="2256" s="74" customFormat="1"/>
    <row r="2257" s="74" customFormat="1"/>
    <row r="2258" s="74" customFormat="1"/>
    <row r="2259" s="74" customFormat="1"/>
    <row r="2260" s="74" customFormat="1"/>
    <row r="2261" s="74" customFormat="1"/>
    <row r="2262" s="74" customFormat="1"/>
    <row r="2263" s="74" customFormat="1"/>
    <row r="2264" s="74" customFormat="1"/>
    <row r="2265" s="74" customFormat="1"/>
    <row r="2266" s="74" customFormat="1"/>
    <row r="2267" s="74" customFormat="1"/>
    <row r="2268" s="74" customFormat="1"/>
    <row r="2269" s="74" customFormat="1"/>
    <row r="2270" s="74" customFormat="1"/>
    <row r="2271" s="74" customFormat="1"/>
    <row r="2272" s="74" customFormat="1"/>
    <row r="2273" s="74" customFormat="1"/>
    <row r="2274" s="74" customFormat="1"/>
    <row r="2275" s="74" customFormat="1"/>
    <row r="2276" s="74" customFormat="1"/>
    <row r="2277" s="74" customFormat="1"/>
    <row r="2278" s="74" customFormat="1"/>
    <row r="2279" s="74" customFormat="1"/>
    <row r="2280" s="74" customFormat="1"/>
    <row r="2281" s="74" customFormat="1"/>
    <row r="2282" s="74" customFormat="1"/>
    <row r="2283" s="74" customFormat="1"/>
    <row r="2284" s="74" customFormat="1"/>
    <row r="2285" s="74" customFormat="1"/>
    <row r="2286" s="74" customFormat="1"/>
    <row r="2287" s="74" customFormat="1"/>
    <row r="2288" s="74" customFormat="1"/>
    <row r="2289" s="74" customFormat="1"/>
    <row r="2290" s="74" customFormat="1"/>
    <row r="2291" s="74" customFormat="1"/>
    <row r="2292" s="74" customFormat="1"/>
    <row r="2293" s="74" customFormat="1"/>
    <row r="2294" s="74" customFormat="1"/>
    <row r="2295" s="74" customFormat="1"/>
    <row r="2296" s="74" customFormat="1"/>
    <row r="2297" s="74" customFormat="1"/>
    <row r="2298" s="74" customFormat="1"/>
    <row r="2299" s="74" customFormat="1"/>
    <row r="2300" s="74" customFormat="1"/>
    <row r="2301" s="74" customFormat="1"/>
    <row r="2302" s="74" customFormat="1"/>
    <row r="2303" s="74" customFormat="1"/>
    <row r="2304" s="74" customFormat="1"/>
    <row r="2305" s="74" customFormat="1"/>
    <row r="2306" s="74" customFormat="1"/>
    <row r="2307" s="74" customFormat="1"/>
    <row r="2308" s="74" customFormat="1"/>
    <row r="2309" s="74" customFormat="1"/>
    <row r="2310" s="74" customFormat="1"/>
    <row r="2311" s="74" customFormat="1"/>
    <row r="2312" s="74" customFormat="1"/>
    <row r="2313" s="74" customFormat="1"/>
    <row r="2314" s="74" customFormat="1"/>
    <row r="2315" s="74" customFormat="1"/>
    <row r="2316" s="74" customFormat="1"/>
    <row r="2317" s="74" customFormat="1"/>
    <row r="2318" s="74" customFormat="1"/>
    <row r="2319" s="74" customFormat="1"/>
    <row r="2320" s="74" customFormat="1"/>
    <row r="2321" s="74" customFormat="1"/>
    <row r="2322" s="74" customFormat="1"/>
    <row r="2323" s="74" customFormat="1"/>
    <row r="2324" s="74" customFormat="1"/>
    <row r="2325" s="74" customFormat="1"/>
    <row r="2326" s="74" customFormat="1"/>
    <row r="2327" s="74" customFormat="1"/>
    <row r="2328" s="74" customFormat="1"/>
    <row r="2329" s="74" customFormat="1"/>
    <row r="2330" s="74" customFormat="1"/>
    <row r="2331" s="74" customFormat="1"/>
    <row r="2332" s="74" customFormat="1"/>
    <row r="2333" s="74" customFormat="1"/>
    <row r="2334" s="74" customFormat="1"/>
    <row r="2335" s="74" customFormat="1"/>
    <row r="2336" s="74" customFormat="1"/>
    <row r="2337" s="74" customFormat="1"/>
    <row r="2338" s="74" customFormat="1"/>
    <row r="2339" s="74" customFormat="1"/>
    <row r="2340" s="74" customFormat="1"/>
    <row r="2341" s="74" customFormat="1"/>
    <row r="2342" s="74" customFormat="1"/>
    <row r="2343" s="74" customFormat="1"/>
    <row r="2344" s="74" customFormat="1"/>
    <row r="2345" s="74" customFormat="1"/>
    <row r="2346" s="74" customFormat="1"/>
    <row r="2347" s="74" customFormat="1"/>
    <row r="2348" s="74" customFormat="1"/>
    <row r="2349" s="74" customFormat="1"/>
    <row r="2350" s="74" customFormat="1"/>
    <row r="2351" s="74" customFormat="1"/>
    <row r="2352" s="74" customFormat="1"/>
    <row r="2353" s="74" customFormat="1"/>
    <row r="2354" s="74" customFormat="1"/>
    <row r="2355" s="74" customFormat="1"/>
    <row r="2356" s="74" customFormat="1"/>
    <row r="2357" s="74" customFormat="1"/>
    <row r="2358" s="74" customFormat="1"/>
    <row r="2359" s="74" customFormat="1"/>
    <row r="2360" s="74" customFormat="1"/>
    <row r="2361" s="74" customFormat="1"/>
    <row r="2362" s="74" customFormat="1"/>
    <row r="2363" s="74" customFormat="1"/>
    <row r="2364" s="74" customFormat="1"/>
    <row r="2365" s="74" customFormat="1"/>
    <row r="2366" s="74" customFormat="1"/>
    <row r="2367" s="74" customFormat="1"/>
    <row r="2368" s="74" customFormat="1"/>
    <row r="2369" s="74" customFormat="1"/>
    <row r="2370" s="74" customFormat="1"/>
    <row r="2371" s="74" customFormat="1"/>
    <row r="2372" s="74" customFormat="1"/>
    <row r="2373" s="74" customFormat="1"/>
    <row r="2374" s="74" customFormat="1"/>
    <row r="2375" s="74" customFormat="1"/>
    <row r="2376" s="74" customFormat="1"/>
    <row r="2377" s="74" customFormat="1"/>
    <row r="2378" s="74" customFormat="1"/>
    <row r="2379" s="74" customFormat="1"/>
    <row r="2380" s="74" customFormat="1"/>
    <row r="2381" s="74" customFormat="1"/>
    <row r="2382" s="74" customFormat="1"/>
    <row r="2383" s="74" customFormat="1"/>
    <row r="2384" s="74" customFormat="1"/>
    <row r="2385" s="74" customFormat="1"/>
    <row r="2386" s="74" customFormat="1"/>
    <row r="2387" s="74" customFormat="1"/>
    <row r="2388" s="74" customFormat="1"/>
    <row r="2389" s="74" customFormat="1"/>
    <row r="2390" s="74" customFormat="1"/>
    <row r="2391" s="74" customFormat="1"/>
    <row r="2392" s="74" customFormat="1"/>
    <row r="2393" s="74" customFormat="1"/>
    <row r="2394" s="74" customFormat="1"/>
    <row r="2395" s="74" customFormat="1"/>
    <row r="2396" s="74" customFormat="1"/>
    <row r="2397" s="74" customFormat="1"/>
    <row r="2398" s="74" customFormat="1"/>
    <row r="2399" s="74" customFormat="1"/>
    <row r="2400" s="74" customFormat="1"/>
    <row r="2401" s="74" customFormat="1"/>
    <row r="2402" s="74" customFormat="1"/>
    <row r="2403" s="74" customFormat="1"/>
    <row r="2404" s="74" customFormat="1"/>
    <row r="2405" s="74" customFormat="1"/>
    <row r="2406" s="74" customFormat="1"/>
    <row r="2407" s="74" customFormat="1"/>
    <row r="2408" s="74" customFormat="1"/>
    <row r="2409" s="74" customFormat="1"/>
    <row r="2410" s="74" customFormat="1"/>
    <row r="2411" s="74" customFormat="1"/>
    <row r="2412" s="74" customFormat="1"/>
    <row r="2413" s="74" customFormat="1"/>
    <row r="2414" s="74" customFormat="1"/>
    <row r="2415" s="74" customFormat="1"/>
    <row r="2416" s="74" customFormat="1"/>
    <row r="2417" s="74" customFormat="1"/>
    <row r="2418" s="74" customFormat="1"/>
    <row r="2419" s="74" customFormat="1"/>
    <row r="2420" s="74" customFormat="1"/>
    <row r="2421" s="74" customFormat="1"/>
    <row r="2422" s="74" customFormat="1"/>
    <row r="2423" s="74" customFormat="1"/>
    <row r="2424" s="74" customFormat="1"/>
    <row r="2425" s="74" customFormat="1"/>
    <row r="2426" s="74" customFormat="1"/>
    <row r="2427" s="74" customFormat="1"/>
    <row r="2428" s="74" customFormat="1"/>
    <row r="2429" s="74" customFormat="1"/>
    <row r="2430" s="74" customFormat="1"/>
    <row r="2431" s="74" customFormat="1"/>
    <row r="2432" s="74" customFormat="1"/>
    <row r="2433" s="74" customFormat="1"/>
    <row r="2434" s="74" customFormat="1"/>
    <row r="2435" s="74" customFormat="1"/>
    <row r="2436" s="74" customFormat="1"/>
    <row r="2437" s="74" customFormat="1"/>
    <row r="2438" s="74" customFormat="1"/>
    <row r="2439" s="74" customFormat="1"/>
    <row r="2440" s="74" customFormat="1"/>
    <row r="2441" s="74" customFormat="1"/>
    <row r="2442" s="74" customFormat="1"/>
    <row r="2443" s="74" customFormat="1"/>
    <row r="2444" s="74" customFormat="1"/>
    <row r="2445" s="74" customFormat="1"/>
    <row r="2446" s="74" customFormat="1"/>
    <row r="2447" s="74" customFormat="1"/>
    <row r="2448" s="74" customFormat="1"/>
    <row r="2449" s="74" customFormat="1"/>
    <row r="2450" s="74" customFormat="1"/>
    <row r="2451" s="74" customFormat="1"/>
    <row r="2452" s="74" customFormat="1"/>
    <row r="2453" s="74" customFormat="1"/>
    <row r="2454" s="74" customFormat="1"/>
    <row r="2455" s="74" customFormat="1"/>
    <row r="2456" s="74" customFormat="1"/>
    <row r="2457" s="74" customFormat="1"/>
    <row r="2458" s="74" customFormat="1"/>
    <row r="2459" s="74" customFormat="1"/>
    <row r="2460" s="74" customFormat="1"/>
    <row r="2461" s="74" customFormat="1"/>
    <row r="2462" s="74" customFormat="1"/>
    <row r="2463" s="74" customFormat="1"/>
    <row r="2464" s="74" customFormat="1"/>
    <row r="2465" s="74" customFormat="1"/>
    <row r="2466" s="74" customFormat="1"/>
    <row r="2467" s="74" customFormat="1"/>
    <row r="2468" s="74" customFormat="1"/>
    <row r="2469" s="74" customFormat="1"/>
    <row r="2470" s="74" customFormat="1"/>
    <row r="2471" s="74" customFormat="1"/>
    <row r="2472" s="74" customFormat="1"/>
    <row r="2473" s="74" customFormat="1"/>
    <row r="2474" s="74" customFormat="1"/>
    <row r="2475" s="74" customFormat="1"/>
    <row r="2476" s="74" customFormat="1"/>
    <row r="2477" s="74" customFormat="1"/>
    <row r="2478" s="74" customFormat="1"/>
    <row r="2479" s="74" customFormat="1"/>
    <row r="2480" s="74" customFormat="1"/>
    <row r="2481" s="74" customFormat="1"/>
    <row r="2482" s="74" customFormat="1"/>
    <row r="2483" s="74" customFormat="1"/>
  </sheetData>
  <sheetProtection selectLockedCells="1"/>
  <mergeCells count="18">
    <mergeCell ref="F4:M4"/>
    <mergeCell ref="F6:M6"/>
    <mergeCell ref="C9:G9"/>
    <mergeCell ref="K9:M9"/>
    <mergeCell ref="O9:Q9"/>
    <mergeCell ref="D59:F59"/>
    <mergeCell ref="L59:N59"/>
    <mergeCell ref="D72:F72"/>
    <mergeCell ref="L72:N72"/>
    <mergeCell ref="C21:H21"/>
    <mergeCell ref="D124:F124"/>
    <mergeCell ref="L124:N124"/>
    <mergeCell ref="D85:F85"/>
    <mergeCell ref="L85:N85"/>
    <mergeCell ref="D98:F98"/>
    <mergeCell ref="L98:N98"/>
    <mergeCell ref="D111:F111"/>
    <mergeCell ref="L111:N111"/>
  </mergeCells>
  <conditionalFormatting sqref="E32:P39">
    <cfRule type="cellIs" dxfId="399" priority="15" stopIfTrue="1" operator="equal">
      <formula>$I11</formula>
    </cfRule>
  </conditionalFormatting>
  <conditionalFormatting sqref="E32:P39">
    <cfRule type="cellIs" dxfId="398" priority="14" stopIfTrue="1" operator="notEqual">
      <formula>$I11</formula>
    </cfRule>
  </conditionalFormatting>
  <conditionalFormatting sqref="E32:P39">
    <cfRule type="expression" dxfId="397" priority="13" stopIfTrue="1">
      <formula>ISBLANK($I11)</formula>
    </cfRule>
  </conditionalFormatting>
  <conditionalFormatting sqref="E44:E51">
    <cfRule type="cellIs" dxfId="396" priority="12" stopIfTrue="1" operator="equal">
      <formula>$I61</formula>
    </cfRule>
  </conditionalFormatting>
  <conditionalFormatting sqref="F44:F51">
    <cfRule type="cellIs" dxfId="395" priority="11" stopIfTrue="1" operator="equal">
      <formula>$Q61</formula>
    </cfRule>
  </conditionalFormatting>
  <conditionalFormatting sqref="G44:G51">
    <cfRule type="cellIs" dxfId="394" priority="10" stopIfTrue="1" operator="equal">
      <formula>$I74</formula>
    </cfRule>
  </conditionalFormatting>
  <conditionalFormatting sqref="H44:H51">
    <cfRule type="cellIs" dxfId="393" priority="9" stopIfTrue="1" operator="equal">
      <formula>$Q74</formula>
    </cfRule>
  </conditionalFormatting>
  <conditionalFormatting sqref="I44:I51">
    <cfRule type="cellIs" dxfId="392" priority="8" stopIfTrue="1" operator="equal">
      <formula>$I87</formula>
    </cfRule>
  </conditionalFormatting>
  <conditionalFormatting sqref="J44:J51">
    <cfRule type="cellIs" dxfId="391" priority="7" stopIfTrue="1" operator="equal">
      <formula>$Q87</formula>
    </cfRule>
  </conditionalFormatting>
  <conditionalFormatting sqref="K44:K51">
    <cfRule type="cellIs" dxfId="390" priority="6" stopIfTrue="1" operator="equal">
      <formula>$I100</formula>
    </cfRule>
  </conditionalFormatting>
  <conditionalFormatting sqref="L44:L51">
    <cfRule type="cellIs" dxfId="389" priority="5" stopIfTrue="1" operator="equal">
      <formula>$Q100</formula>
    </cfRule>
  </conditionalFormatting>
  <conditionalFormatting sqref="M44:M51">
    <cfRule type="cellIs" dxfId="388" priority="4" stopIfTrue="1" operator="equal">
      <formula>$I113</formula>
    </cfRule>
  </conditionalFormatting>
  <conditionalFormatting sqref="N44:N51">
    <cfRule type="cellIs" dxfId="387" priority="3" stopIfTrue="1" operator="equal">
      <formula>$Q113</formula>
    </cfRule>
  </conditionalFormatting>
  <conditionalFormatting sqref="O44:O51">
    <cfRule type="cellIs" dxfId="386" priority="2" stopIfTrue="1" operator="equal">
      <formula>$I126</formula>
    </cfRule>
  </conditionalFormatting>
  <conditionalFormatting sqref="P44:P51">
    <cfRule type="cellIs" dxfId="385" priority="1" stopIfTrue="1" operator="equal">
      <formula>$Q126</formula>
    </cfRule>
  </conditionalFormatting>
  <pageMargins left="0.75" right="0.75" top="1" bottom="1" header="0.5" footer="0.5"/>
  <pageSetup paperSize="9" orientation="landscape" r:id="rId1"/>
  <headerFooter alignWithMargins="0"/>
  <drawing r:id="rId2"/>
  <tableParts count="1">
    <tablePart r:id="rId3"/>
  </tableParts>
</worksheet>
</file>

<file path=xl/worksheets/sheet13.xml><?xml version="1.0" encoding="utf-8"?>
<worksheet xmlns="http://schemas.openxmlformats.org/spreadsheetml/2006/main" xmlns:r="http://schemas.openxmlformats.org/officeDocument/2006/relationships">
  <dimension ref="A1:FX2483"/>
  <sheetViews>
    <sheetView showGridLines="0" zoomScaleNormal="100" workbookViewId="0">
      <selection activeCell="R1" sqref="R1:AY1048576"/>
    </sheetView>
  </sheetViews>
  <sheetFormatPr defaultRowHeight="12.75"/>
  <cols>
    <col min="1" max="1" width="5.42578125" style="74" customWidth="1"/>
    <col min="2" max="2" width="8.140625" customWidth="1"/>
    <col min="3" max="3" width="14.5703125" customWidth="1"/>
    <col min="4" max="4" width="14.42578125" customWidth="1"/>
    <col min="5" max="5" width="10.42578125" customWidth="1"/>
    <col min="6" max="6" width="11.28515625" customWidth="1"/>
    <col min="7" max="7" width="10.28515625" customWidth="1"/>
    <col min="8" max="8" width="10" customWidth="1"/>
    <col min="9" max="9" width="10.7109375" customWidth="1"/>
    <col min="10" max="10" width="11.140625" customWidth="1"/>
    <col min="11" max="11" width="11" customWidth="1"/>
    <col min="12" max="12" width="13.28515625" customWidth="1"/>
    <col min="13" max="13" width="10.28515625" customWidth="1"/>
    <col min="14" max="14" width="10.85546875" customWidth="1"/>
    <col min="15" max="15" width="11.42578125" customWidth="1"/>
    <col min="16" max="16" width="12.28515625" customWidth="1"/>
    <col min="17" max="17" width="11.140625" customWidth="1"/>
    <col min="18" max="18" width="6.7109375" style="72" customWidth="1"/>
    <col min="19" max="19" width="11.5703125" style="74" customWidth="1"/>
    <col min="20" max="20" width="9.140625" style="74"/>
    <col min="21" max="23" width="10.42578125" style="74" hidden="1" customWidth="1"/>
    <col min="24" max="24" width="9.85546875" style="74" hidden="1" customWidth="1"/>
    <col min="25" max="26" width="9.140625" style="74"/>
    <col min="27" max="27" width="10" style="74" customWidth="1"/>
    <col min="28" max="28" width="10.28515625" style="74" customWidth="1"/>
    <col min="29" max="29" width="9.140625" style="74"/>
    <col min="30" max="30" width="10.42578125" style="74" customWidth="1"/>
    <col min="31" max="180" width="9.140625" style="74"/>
  </cols>
  <sheetData>
    <row r="1" spans="1:26" s="155" customFormat="1" ht="13.5" thickBot="1">
      <c r="A1" s="72"/>
      <c r="B1" s="72"/>
      <c r="C1" s="72"/>
      <c r="D1" s="72"/>
      <c r="E1" s="72"/>
      <c r="F1" s="72"/>
      <c r="G1" s="72"/>
      <c r="H1" s="72"/>
      <c r="I1" s="72"/>
      <c r="J1" s="72"/>
      <c r="K1" s="72"/>
      <c r="L1" s="72"/>
      <c r="M1" s="72"/>
      <c r="N1" s="72"/>
      <c r="O1" s="72"/>
      <c r="P1" s="72"/>
      <c r="Q1" s="72"/>
      <c r="R1" s="72"/>
      <c r="S1" s="72"/>
    </row>
    <row r="2" spans="1:26">
      <c r="A2" s="72"/>
      <c r="B2" s="64"/>
      <c r="C2" s="65"/>
      <c r="D2" s="65"/>
      <c r="E2" s="65"/>
      <c r="F2" s="65"/>
      <c r="G2" s="65"/>
      <c r="H2" s="65"/>
      <c r="I2" s="65"/>
      <c r="J2" s="65"/>
      <c r="K2" s="65"/>
      <c r="L2" s="65"/>
      <c r="M2" s="65"/>
      <c r="N2" s="65"/>
      <c r="O2" s="65"/>
      <c r="P2" s="65"/>
      <c r="Q2" s="65"/>
      <c r="R2" s="75"/>
      <c r="S2" s="72"/>
    </row>
    <row r="3" spans="1:26">
      <c r="A3" s="72"/>
      <c r="B3" s="66"/>
      <c r="C3" s="3"/>
      <c r="D3" s="3"/>
      <c r="E3" s="3"/>
      <c r="F3" s="3"/>
      <c r="G3" s="3"/>
      <c r="H3" s="3"/>
      <c r="I3" s="3"/>
      <c r="J3" s="3"/>
      <c r="K3" s="3"/>
      <c r="L3" s="3"/>
      <c r="M3" s="3"/>
      <c r="N3" s="3"/>
      <c r="O3" s="3"/>
      <c r="P3" s="3"/>
      <c r="Q3" s="3"/>
      <c r="R3" s="75"/>
      <c r="S3" s="72"/>
    </row>
    <row r="4" spans="1:26" ht="25.5">
      <c r="A4" s="72"/>
      <c r="B4" s="66"/>
      <c r="C4" s="3"/>
      <c r="D4" s="3"/>
      <c r="E4" s="3"/>
      <c r="F4" s="182" t="s">
        <v>65</v>
      </c>
      <c r="G4" s="183"/>
      <c r="H4" s="183"/>
      <c r="I4" s="183"/>
      <c r="J4" s="183"/>
      <c r="K4" s="183"/>
      <c r="L4" s="183"/>
      <c r="M4" s="184"/>
      <c r="N4" s="3"/>
      <c r="O4" s="3"/>
      <c r="P4" s="3"/>
      <c r="Q4" s="3"/>
      <c r="R4" s="75"/>
      <c r="S4" s="72"/>
    </row>
    <row r="5" spans="1:26" ht="15.75">
      <c r="A5" s="72"/>
      <c r="B5" s="66"/>
      <c r="C5" s="3"/>
      <c r="D5" s="3"/>
      <c r="E5" s="3"/>
      <c r="F5" s="46"/>
      <c r="G5" s="3"/>
      <c r="H5" s="3"/>
      <c r="I5" s="3"/>
      <c r="J5" s="3"/>
      <c r="K5" s="3"/>
      <c r="L5" s="3"/>
      <c r="M5" s="3"/>
      <c r="N5" s="3"/>
      <c r="O5" s="3"/>
      <c r="P5" s="3"/>
      <c r="Q5" s="3"/>
      <c r="R5" s="75"/>
      <c r="S5" s="72"/>
    </row>
    <row r="6" spans="1:26" ht="15.75">
      <c r="A6" s="72"/>
      <c r="B6" s="66"/>
      <c r="C6" s="3"/>
      <c r="D6" s="3"/>
      <c r="E6" s="3"/>
      <c r="F6" s="185" t="s">
        <v>134</v>
      </c>
      <c r="G6" s="183"/>
      <c r="H6" s="183"/>
      <c r="I6" s="183"/>
      <c r="J6" s="183"/>
      <c r="K6" s="183"/>
      <c r="L6" s="183"/>
      <c r="M6" s="184"/>
      <c r="N6" s="3"/>
      <c r="O6" s="3"/>
      <c r="P6" s="3"/>
      <c r="Q6" s="3"/>
      <c r="R6" s="75"/>
      <c r="S6" s="72"/>
    </row>
    <row r="7" spans="1:26">
      <c r="A7" s="72"/>
      <c r="B7" s="66"/>
      <c r="C7" s="3"/>
      <c r="D7" s="3"/>
      <c r="E7" s="3"/>
      <c r="F7" s="3"/>
      <c r="G7" s="3"/>
      <c r="H7" s="3"/>
      <c r="I7" s="3"/>
      <c r="J7" s="3"/>
      <c r="K7" s="3"/>
      <c r="L7" s="3"/>
      <c r="M7" s="3"/>
      <c r="N7" s="3"/>
      <c r="O7" s="3"/>
      <c r="P7" s="3"/>
      <c r="Q7" s="3"/>
      <c r="R7" s="75"/>
      <c r="S7" s="72"/>
    </row>
    <row r="8" spans="1:26" ht="18.75" customHeight="1" thickBot="1">
      <c r="A8" s="72"/>
      <c r="B8" s="66"/>
      <c r="C8" s="3"/>
      <c r="D8" s="3"/>
      <c r="E8" s="3"/>
      <c r="F8" s="3"/>
      <c r="G8" s="3"/>
      <c r="H8" s="3"/>
      <c r="I8" s="3"/>
      <c r="J8" s="3"/>
      <c r="K8" s="3"/>
      <c r="L8" s="3"/>
      <c r="M8" s="3"/>
      <c r="N8" s="3"/>
      <c r="O8" s="3"/>
      <c r="P8" s="3"/>
      <c r="Q8" s="3"/>
      <c r="R8" s="75"/>
      <c r="S8" s="72"/>
    </row>
    <row r="9" spans="1:26" ht="24.75" customHeight="1" thickBot="1">
      <c r="A9" s="72"/>
      <c r="B9" s="66"/>
      <c r="C9" s="199" t="s">
        <v>54</v>
      </c>
      <c r="D9" s="200"/>
      <c r="E9" s="200"/>
      <c r="F9" s="200"/>
      <c r="G9" s="201"/>
      <c r="H9" s="3"/>
      <c r="I9" s="45" t="s">
        <v>55</v>
      </c>
      <c r="J9" s="3"/>
      <c r="K9" s="179" t="s">
        <v>129</v>
      </c>
      <c r="L9" s="180"/>
      <c r="M9" s="181"/>
      <c r="O9" s="179" t="s">
        <v>130</v>
      </c>
      <c r="P9" s="180"/>
      <c r="Q9" s="181"/>
      <c r="R9" s="75"/>
      <c r="S9" s="72"/>
    </row>
    <row r="10" spans="1:26" ht="13.5" thickBot="1">
      <c r="A10" s="72"/>
      <c r="B10" s="66"/>
      <c r="C10" s="78" t="s">
        <v>0</v>
      </c>
      <c r="D10" s="79" t="s">
        <v>1</v>
      </c>
      <c r="E10" s="12">
        <v>1</v>
      </c>
      <c r="F10" s="12" t="s">
        <v>18</v>
      </c>
      <c r="G10" s="40">
        <v>2</v>
      </c>
      <c r="H10" s="3"/>
      <c r="I10" s="39" t="s">
        <v>6</v>
      </c>
      <c r="J10" s="3"/>
      <c r="K10" s="19" t="s">
        <v>97</v>
      </c>
      <c r="L10" s="20" t="s">
        <v>51</v>
      </c>
      <c r="M10" s="20" t="s">
        <v>25</v>
      </c>
      <c r="O10" s="19" t="s">
        <v>97</v>
      </c>
      <c r="P10" s="20" t="s">
        <v>51</v>
      </c>
      <c r="Q10" s="20" t="s">
        <v>25</v>
      </c>
      <c r="R10" s="75"/>
      <c r="S10" s="72"/>
    </row>
    <row r="11" spans="1:26">
      <c r="A11" s="72"/>
      <c r="B11" s="66"/>
      <c r="C11" s="115"/>
      <c r="D11" s="109"/>
      <c r="E11" s="112"/>
      <c r="F11" s="112"/>
      <c r="G11" s="116"/>
      <c r="H11" s="3"/>
      <c r="I11" s="54"/>
      <c r="J11" s="3"/>
      <c r="K11" s="139">
        <v>1</v>
      </c>
      <c r="L11" s="138" t="str">
        <f>VLOOKUP(SMALL($V$11:$V$22,1),$V$11:$X$22,2,FALSE)</f>
        <v>Tim</v>
      </c>
      <c r="M11" s="146">
        <f>VLOOKUP(SMALL($V$11:$V$22,1),$V$11:$X$22,3,FALSE)</f>
        <v>0</v>
      </c>
      <c r="O11" s="139">
        <v>1</v>
      </c>
      <c r="P11" s="138" t="str">
        <f>VLOOKUP(SMALL($V$25:$V$36,1),$V$25:$X$36,2,FALSE)</f>
        <v>Didier</v>
      </c>
      <c r="Q11" s="140">
        <f>VLOOKUP(SMALL($V$25:$V$36,1),$V$25:$X$36,3,FALSE)</f>
        <v>74.160000000000011</v>
      </c>
      <c r="R11" s="75"/>
      <c r="S11" s="72"/>
      <c r="U11" s="124">
        <f>RANK($E$40,$E$40:$P$40)</f>
        <v>1</v>
      </c>
      <c r="V11" s="124">
        <f>RANK($E$40,$E$40:$P$40)</f>
        <v>1</v>
      </c>
      <c r="W11" s="124" t="str">
        <f>E31</f>
        <v>Tim</v>
      </c>
      <c r="X11" s="125">
        <f>E40</f>
        <v>0</v>
      </c>
      <c r="Z11" s="126"/>
    </row>
    <row r="12" spans="1:26">
      <c r="A12" s="72"/>
      <c r="B12" s="66"/>
      <c r="C12" s="115"/>
      <c r="D12" s="109"/>
      <c r="E12" s="113"/>
      <c r="F12" s="113"/>
      <c r="G12" s="117"/>
      <c r="H12" s="3"/>
      <c r="I12" s="54"/>
      <c r="J12" s="3"/>
      <c r="K12" s="141" t="str">
        <f>IF(M12=M11,"",2)</f>
        <v/>
      </c>
      <c r="L12" s="137" t="str">
        <f>VLOOKUP(SMALL($V$11:$V$22,2),$V$11:$X$22,2,FALSE)</f>
        <v>Grégory</v>
      </c>
      <c r="M12" s="147">
        <f>VLOOKUP(SMALL($V$11:$V$22,2),$V$11:$X$22,3,FALSE)</f>
        <v>0</v>
      </c>
      <c r="O12" s="141">
        <f>IF(Q12=Q11,"",2)</f>
        <v>2</v>
      </c>
      <c r="P12" s="137" t="str">
        <f>VLOOKUP(SMALL($V$25:$V$36,2),$V$25:$X$36,2,FALSE)</f>
        <v>Deborah</v>
      </c>
      <c r="Q12" s="142">
        <f>VLOOKUP(SMALL($V$25:$V$36,2),$V$25:$X$36,3,FALSE)</f>
        <v>69.890000000000015</v>
      </c>
      <c r="R12" s="75"/>
      <c r="S12" s="72"/>
      <c r="U12" s="124">
        <f>RANK($F$40,$E$40:$P$40)</f>
        <v>1</v>
      </c>
      <c r="V12" s="124">
        <f>IF(COUNTIF($U$11:U11,RANK($F$40,$E$40:$P$40))&gt;0,RANK($F$40,$E$40:$P$40)+COUNTIF($U$11:U11,RANK($F$40,$E$40:$P$40)),RANK($F$40,$E$40:$P$40))</f>
        <v>2</v>
      </c>
      <c r="W12" s="124" t="str">
        <f>F31</f>
        <v>Grégory</v>
      </c>
      <c r="X12" s="125">
        <f>F40</f>
        <v>0</v>
      </c>
      <c r="Z12" s="126"/>
    </row>
    <row r="13" spans="1:26">
      <c r="A13" s="72"/>
      <c r="B13" s="66"/>
      <c r="C13" s="118"/>
      <c r="D13" s="110"/>
      <c r="E13" s="113"/>
      <c r="F13" s="113"/>
      <c r="G13" s="117"/>
      <c r="H13" s="3"/>
      <c r="I13" s="54"/>
      <c r="J13" s="3"/>
      <c r="K13" s="141" t="str">
        <f>IF(M13=M12,"",3)</f>
        <v/>
      </c>
      <c r="L13" s="137" t="str">
        <f>VLOOKUP(SMALL($V$11:$V$22,3),$V$11:$X$22,2,FALSE)</f>
        <v>Christophe</v>
      </c>
      <c r="M13" s="147">
        <f>VLOOKUP(SMALL($V$11:$V$22,3),$V$11:$X$22,3,FALSE)</f>
        <v>0</v>
      </c>
      <c r="O13" s="141">
        <f>IF(Q13=Q12,"",3)</f>
        <v>3</v>
      </c>
      <c r="P13" s="137" t="str">
        <f>VLOOKUP(SMALL($V$25:$V$36,3),$V$25:$X$36,2,FALSE)</f>
        <v>Pieter</v>
      </c>
      <c r="Q13" s="142">
        <f>VLOOKUP(SMALL($V$25:$V$36,3),$V$25:$X$36,3,FALSE)</f>
        <v>66.239999999999995</v>
      </c>
      <c r="R13" s="75"/>
      <c r="S13" s="72"/>
      <c r="U13" s="124">
        <f>RANK($G$40,$E$40:$P$40)</f>
        <v>1</v>
      </c>
      <c r="V13" s="124">
        <f>IF(COUNTIF($U$11:U12,RANK($G$40,$E$40:$P$40))&gt;0,RANK($G$40,$E$40:$P$40)+COUNTIF($U$11:U12,RANK($G$40,$E$40:$P$40)),RANK($G$40,$E$40:$P$40))</f>
        <v>3</v>
      </c>
      <c r="W13" s="124" t="str">
        <f>G31</f>
        <v>Christophe</v>
      </c>
      <c r="X13" s="125">
        <f>G40</f>
        <v>0</v>
      </c>
      <c r="Z13" s="126"/>
    </row>
    <row r="14" spans="1:26">
      <c r="A14" s="72"/>
      <c r="B14" s="66"/>
      <c r="C14" s="118"/>
      <c r="D14" s="110"/>
      <c r="E14" s="113"/>
      <c r="F14" s="113"/>
      <c r="G14" s="117"/>
      <c r="H14" s="3"/>
      <c r="I14" s="54"/>
      <c r="J14" s="4"/>
      <c r="K14" s="141" t="str">
        <f>IF(M14=M13,"",4)</f>
        <v/>
      </c>
      <c r="L14" s="137" t="str">
        <f>VLOOKUP(SMALL($V$11:$V$22,4),$V$11:$X$22,2,FALSE)</f>
        <v>Ruben</v>
      </c>
      <c r="M14" s="147">
        <f>VLOOKUP(SMALL($V$11:$V$22,4),$V$11:$X$22,3,FALSE)</f>
        <v>0</v>
      </c>
      <c r="O14" s="141">
        <f>IF(Q14=Q13,"",4)</f>
        <v>4</v>
      </c>
      <c r="P14" s="137" t="str">
        <f>VLOOKUP(SMALL($V$25:$V$36,4),$V$25:$X$36,2,FALSE)</f>
        <v>Maarten</v>
      </c>
      <c r="Q14" s="142">
        <f>VLOOKUP(SMALL($V$25:$V$36,4),$V$25:$X$36,3,FALSE)</f>
        <v>63.04</v>
      </c>
      <c r="R14" s="75"/>
      <c r="S14" s="72"/>
      <c r="U14" s="124">
        <f>RANK($H$40,$E$40:$P$40)</f>
        <v>1</v>
      </c>
      <c r="V14" s="124">
        <f>IF(COUNTIF($U$11:U13,RANK($H$40,$E$40:$P$40))&gt;0,RANK($H$40,$E$40:$P$40)+COUNTIF($U$11:U13,RANK($H$40,$E$40:$P$40)),RANK($H$40,$E$40:$P$40))</f>
        <v>4</v>
      </c>
      <c r="W14" s="124" t="str">
        <f>H31</f>
        <v>Ruben</v>
      </c>
      <c r="X14" s="125">
        <f>H40</f>
        <v>0</v>
      </c>
      <c r="Z14" s="126"/>
    </row>
    <row r="15" spans="1:26">
      <c r="A15" s="72"/>
      <c r="B15" s="66"/>
      <c r="C15" s="118"/>
      <c r="D15" s="110"/>
      <c r="E15" s="113"/>
      <c r="F15" s="113"/>
      <c r="G15" s="117"/>
      <c r="H15" s="3"/>
      <c r="I15" s="54"/>
      <c r="J15" s="3"/>
      <c r="K15" s="141" t="str">
        <f>IF(M15=M14,"",5)</f>
        <v/>
      </c>
      <c r="L15" s="137" t="str">
        <f>VLOOKUP(SMALL($V$11:$V$22,5),$V$11:$X$22,2,FALSE)</f>
        <v>Guillaume</v>
      </c>
      <c r="M15" s="147">
        <f>VLOOKUP(SMALL($V$11:$V$22,5),$V$11:$X$22,3,FALSE)</f>
        <v>0</v>
      </c>
      <c r="O15" s="141">
        <f>IF(Q15=Q14,"",5)</f>
        <v>5</v>
      </c>
      <c r="P15" s="137" t="str">
        <f>VLOOKUP(SMALL($V$25:$V$36,5),$V$25:$X$36,2,FALSE)</f>
        <v>Lienkeuh</v>
      </c>
      <c r="Q15" s="142">
        <f>VLOOKUP(SMALL($V$25:$V$36,5),$V$25:$X$36,3,FALSE)</f>
        <v>62.86</v>
      </c>
      <c r="R15" s="75"/>
      <c r="S15" s="72"/>
      <c r="U15" s="124">
        <f>RANK($I$40,$E$40:$P$40)</f>
        <v>1</v>
      </c>
      <c r="V15" s="124">
        <f>IF(COUNTIF($U$11:U14,RANK($I$40,$E$40:$P$40))&gt;0,RANK($I$40,$E$40:$P$40)+COUNTIF($U$11:U14,RANK($I$40,$E$40:$P$40)),RANK($I$40,$E$40:$P$40))</f>
        <v>5</v>
      </c>
      <c r="W15" s="124" t="str">
        <f>I31</f>
        <v>Guillaume</v>
      </c>
      <c r="X15" s="125">
        <f>I40</f>
        <v>0</v>
      </c>
      <c r="Z15" s="126"/>
    </row>
    <row r="16" spans="1:26">
      <c r="A16" s="72"/>
      <c r="B16" s="66"/>
      <c r="C16" s="118"/>
      <c r="D16" s="110"/>
      <c r="E16" s="113"/>
      <c r="F16" s="113"/>
      <c r="G16" s="117"/>
      <c r="H16" s="3"/>
      <c r="I16" s="54"/>
      <c r="J16" s="3"/>
      <c r="K16" s="141" t="str">
        <f>IF(M16=M15,"",6)</f>
        <v/>
      </c>
      <c r="L16" s="137" t="str">
        <f>VLOOKUP(SMALL($V$11:$V$22,6),$V$11:$X$22,2,FALSE)</f>
        <v>Maarten</v>
      </c>
      <c r="M16" s="147">
        <f>VLOOKUP(SMALL($V$11:$V$22,6),$V$11:$X$22,3,FALSE)</f>
        <v>0</v>
      </c>
      <c r="O16" s="141">
        <f>IF(Q16=Q15,"",6)</f>
        <v>6</v>
      </c>
      <c r="P16" s="137" t="str">
        <f>VLOOKUP(SMALL($V$25:$V$36,6),$V$25:$X$36,2,FALSE)</f>
        <v xml:space="preserve">Lien </v>
      </c>
      <c r="Q16" s="142">
        <f>VLOOKUP(SMALL($V$25:$V$36,6),$V$25:$X$36,3,FALSE)</f>
        <v>62.64</v>
      </c>
      <c r="R16" s="75"/>
      <c r="S16" s="72"/>
      <c r="U16" s="124">
        <f>RANK($J$40,$E$40:$P$40)</f>
        <v>1</v>
      </c>
      <c r="V16" s="124">
        <f>IF(COUNTIF($U$11:U15,RANK($J$40,$E$40:$P$40))&gt;0,RANK($J$40,$E$40:$P$40)+COUNTIF($U$11:U15,RANK($J$40,$E$40:$P$40)),RANK($J$40,$E$40:$P$40))</f>
        <v>6</v>
      </c>
      <c r="W16" s="124" t="str">
        <f>J31</f>
        <v>Maarten</v>
      </c>
      <c r="X16" s="125">
        <f>J40</f>
        <v>0</v>
      </c>
      <c r="Z16" s="126"/>
    </row>
    <row r="17" spans="1:180">
      <c r="A17" s="72"/>
      <c r="B17" s="66"/>
      <c r="C17" s="118"/>
      <c r="D17" s="110"/>
      <c r="E17" s="113"/>
      <c r="F17" s="113"/>
      <c r="G17" s="117"/>
      <c r="H17" s="47" t="s">
        <v>56</v>
      </c>
      <c r="I17" s="54"/>
      <c r="J17" s="3"/>
      <c r="K17" s="141" t="str">
        <f>IF(M17=M16,"",7)</f>
        <v/>
      </c>
      <c r="L17" s="137" t="str">
        <f>VLOOKUP(SMALL($V$11:$V$22,7),$V$11:$X$22,2,FALSE)</f>
        <v>Dieter</v>
      </c>
      <c r="M17" s="147">
        <f>VLOOKUP(SMALL($V$11:$V$22,7),$V$11:$X$22,3,FALSE)</f>
        <v>0</v>
      </c>
      <c r="O17" s="141">
        <f>IF(Q17=Q16,"",7)</f>
        <v>7</v>
      </c>
      <c r="P17" s="137" t="str">
        <f>VLOOKUP(SMALL($V$25:$V$36,7),$V$25:$X$36,2,FALSE)</f>
        <v>Tim</v>
      </c>
      <c r="Q17" s="142">
        <f>VLOOKUP(SMALL($V$25:$V$36,7),$V$25:$X$36,3,FALSE)</f>
        <v>62.560000000000009</v>
      </c>
      <c r="R17" s="75"/>
      <c r="S17" s="72"/>
      <c r="U17" s="124">
        <f>RANK($K$40,$E$40:$P$40)</f>
        <v>1</v>
      </c>
      <c r="V17" s="124">
        <f>IF(COUNTIF($U$11:U16,RANK($K$40,$E$40:$P$40))&gt;0,RANK($K$40,$E$40:$P$40)+COUNTIF($U$11:U16,RANK($K$40,$E$40:$P$40)),RANK($K$40,$E$40:$P$40))</f>
        <v>7</v>
      </c>
      <c r="W17" s="124" t="str">
        <f>K31</f>
        <v>Dieter</v>
      </c>
      <c r="X17" s="125">
        <f>K40</f>
        <v>0</v>
      </c>
      <c r="Z17" s="126"/>
    </row>
    <row r="18" spans="1:180" ht="13.5" thickBot="1">
      <c r="A18" s="72"/>
      <c r="B18" s="66"/>
      <c r="C18" s="119"/>
      <c r="D18" s="111"/>
      <c r="E18" s="114"/>
      <c r="F18" s="114"/>
      <c r="G18" s="120"/>
      <c r="H18" s="3"/>
      <c r="I18" s="55"/>
      <c r="J18" s="3"/>
      <c r="K18" s="141" t="str">
        <f>IF(M18=M17,"",8)</f>
        <v/>
      </c>
      <c r="L18" s="137" t="str">
        <f>VLOOKUP(SMALL($V$11:$V$22,8),$V$11:$X$22,2,FALSE)</f>
        <v>Deborah</v>
      </c>
      <c r="M18" s="147">
        <f>VLOOKUP(SMALL($V$11:$V$22,8),$V$11:$X$22,3,FALSE)</f>
        <v>0</v>
      </c>
      <c r="O18" s="141">
        <f>IF(Q18=Q17,"",8)</f>
        <v>8</v>
      </c>
      <c r="P18" s="137" t="str">
        <f>VLOOKUP(SMALL($V$25:$V$36,8),$V$25:$X$36,2,FALSE)</f>
        <v>Grégory</v>
      </c>
      <c r="Q18" s="142">
        <f>VLOOKUP(SMALL($V$25:$V$36,8),$V$25:$X$36,3,FALSE)</f>
        <v>62.169999999999995</v>
      </c>
      <c r="R18" s="75"/>
      <c r="S18" s="72"/>
      <c r="U18" s="124">
        <f>RANK($L$40,$E$40:$P$40)</f>
        <v>1</v>
      </c>
      <c r="V18" s="124">
        <f>IF(COUNTIF($U$11:U17,RANK($L$40,$E$40:$P$40))&gt;0,RANK($L$40,$E$40:$P$40)+COUNTIF($U$11:U17,RANK($L$40,$E$40:$P$40)),RANK($L$40,$E$40:$P$40))</f>
        <v>8</v>
      </c>
      <c r="W18" s="124" t="str">
        <f>L31</f>
        <v>Deborah</v>
      </c>
      <c r="X18" s="125">
        <f>L40</f>
        <v>0</v>
      </c>
      <c r="Z18" s="126"/>
    </row>
    <row r="19" spans="1:180">
      <c r="A19" s="72"/>
      <c r="B19" s="66"/>
      <c r="C19" s="3"/>
      <c r="D19" s="3"/>
      <c r="E19" s="3"/>
      <c r="F19" s="3"/>
      <c r="G19" s="3"/>
      <c r="H19" s="3"/>
      <c r="I19" s="3"/>
      <c r="J19" s="3"/>
      <c r="K19" s="141" t="str">
        <f>IF(M19=M18,"",9)</f>
        <v/>
      </c>
      <c r="L19" s="137" t="str">
        <f>VLOOKUP(SMALL($V$11:$V$22,9),$V$11:$X$22,2,FALSE)</f>
        <v>Lienkeuh</v>
      </c>
      <c r="M19" s="147">
        <f>VLOOKUP(SMALL($V$11:$V$22,9),$V$11:$X$22,3,FALSE)</f>
        <v>0</v>
      </c>
      <c r="O19" s="141">
        <f>IF(Q19=Q18,"",9)</f>
        <v>9</v>
      </c>
      <c r="P19" s="137" t="str">
        <f>VLOOKUP(SMALL($V$25:$V$36,9),$V$25:$X$36,2,FALSE)</f>
        <v>Christophe</v>
      </c>
      <c r="Q19" s="142">
        <f>VLOOKUP(SMALL($V$25:$V$36,9),$V$25:$X$36,3,FALSE)</f>
        <v>61.109999999999992</v>
      </c>
      <c r="R19" s="75"/>
      <c r="S19" s="72"/>
      <c r="U19" s="124">
        <f>RANK($M$40,$E$40:$P$40)</f>
        <v>1</v>
      </c>
      <c r="V19" s="124">
        <f>IF(COUNTIF($U$11:U18,RANK($M$40,$E$40:$P$40))&gt;0,RANK($M$40,$E$40:$P$40)+COUNTIF($U$11:U18,RANK($M$40,$E$40:$P$40)),RANK($M$40,$E$40:$P$40))</f>
        <v>9</v>
      </c>
      <c r="W19" s="124" t="str">
        <f>M31</f>
        <v>Lienkeuh</v>
      </c>
      <c r="X19" s="125">
        <f>M40</f>
        <v>0</v>
      </c>
      <c r="Z19" s="126"/>
    </row>
    <row r="20" spans="1:180" ht="12.75" customHeight="1" thickBot="1">
      <c r="A20" s="72"/>
      <c r="B20" s="66"/>
      <c r="I20" s="3"/>
      <c r="J20" s="3"/>
      <c r="K20" s="141" t="str">
        <f>IF(M20=M19,"",10)</f>
        <v/>
      </c>
      <c r="L20" s="137" t="str">
        <f>VLOOKUP(SMALL($V$11:$V$22,10),$V$11:$X$22,2,FALSE)</f>
        <v>Pieter</v>
      </c>
      <c r="M20" s="147">
        <f>VLOOKUP(SMALL($V$11:$V$22,10),$V$11:$X$22,3,FALSE)</f>
        <v>0</v>
      </c>
      <c r="O20" s="141">
        <f>IF(Q20=Q19,"",10)</f>
        <v>10</v>
      </c>
      <c r="P20" s="137" t="str">
        <f>VLOOKUP(SMALL($V$25:$V$36,10),$V$25:$X$36,2,FALSE)</f>
        <v>Ruben</v>
      </c>
      <c r="Q20" s="142">
        <f>VLOOKUP(SMALL($V$25:$V$36,10),$V$25:$X$36,3,FALSE)</f>
        <v>60.06</v>
      </c>
      <c r="R20" s="75"/>
      <c r="S20" s="72"/>
      <c r="U20" s="124">
        <f>RANK($N$40,$E$40:$P$40)</f>
        <v>1</v>
      </c>
      <c r="V20" s="124">
        <f>IF(COUNTIF($U$11:U19,RANK($N$40,$E$40:$P$40))&gt;0,RANK($N$40,$E$40:$P$40)+COUNTIF($U$11:U19,RANK($N$40,$E$40:$P$40)),RANK($N$40,$E$40:$P$40))</f>
        <v>10</v>
      </c>
      <c r="W20" s="124" t="str">
        <f>N31</f>
        <v>Pieter</v>
      </c>
      <c r="X20" s="125">
        <f>N40</f>
        <v>0</v>
      </c>
      <c r="Z20" s="126"/>
    </row>
    <row r="21" spans="1:180" ht="12.75" customHeight="1" thickBot="1">
      <c r="A21" s="72"/>
      <c r="B21" s="66"/>
      <c r="C21" s="186" t="s">
        <v>57</v>
      </c>
      <c r="D21" s="187"/>
      <c r="E21" s="187"/>
      <c r="F21" s="188"/>
      <c r="G21" s="188"/>
      <c r="H21" s="189"/>
      <c r="I21" s="3"/>
      <c r="J21" s="3"/>
      <c r="K21" s="141" t="str">
        <f>IF(M21=M20,"",11)</f>
        <v/>
      </c>
      <c r="L21" s="137" t="str">
        <f>VLOOKUP(SMALL($V$11:$V$22,11),$V$11:$X$22,2,FALSE)</f>
        <v>Didier</v>
      </c>
      <c r="M21" s="147">
        <f>VLOOKUP(SMALL($V$11:$V$22,11),$V$11:$X$22,3,FALSE)</f>
        <v>0</v>
      </c>
      <c r="O21" s="141">
        <f>IF(Q21=Q20,"",11)</f>
        <v>11</v>
      </c>
      <c r="P21" s="137" t="str">
        <f>VLOOKUP(SMALL($V$25:$V$36,11),$V$25:$X$36,2,FALSE)</f>
        <v>Guillaume</v>
      </c>
      <c r="Q21" s="142">
        <f>VLOOKUP(SMALL($V$25:$V$36,11),$V$25:$X$36,3,FALSE)</f>
        <v>58.88000000000001</v>
      </c>
      <c r="R21" s="75"/>
      <c r="S21" s="72"/>
      <c r="U21" s="124">
        <f>RANK($O$40,$E$40:$P$40)</f>
        <v>1</v>
      </c>
      <c r="V21" s="124">
        <f>IF(COUNTIF($U$11:U20,RANK($O$40,$E$40:$P$40))&gt;0,RANK($O$40,$E$40:$P$40)+COUNTIF($U$11:U20,RANK($O$40,$E$40:$P$40)),RANK($O$40,$E$40:$P$40))</f>
        <v>11</v>
      </c>
      <c r="W21" s="124" t="str">
        <f>O31</f>
        <v>Didier</v>
      </c>
      <c r="X21" s="125">
        <f>O40</f>
        <v>0</v>
      </c>
      <c r="Z21" s="126"/>
    </row>
    <row r="22" spans="1:180" ht="12.75" customHeight="1" thickBot="1">
      <c r="A22" s="72"/>
      <c r="B22" s="66"/>
      <c r="C22" s="50" t="s">
        <v>20</v>
      </c>
      <c r="D22" s="134"/>
      <c r="E22" s="135"/>
      <c r="F22" s="131" t="str">
        <f>K31</f>
        <v>Dieter</v>
      </c>
      <c r="G22" s="129"/>
      <c r="H22" s="130"/>
      <c r="I22" s="3"/>
      <c r="J22" s="3"/>
      <c r="K22" s="143" t="str">
        <f>IF(M22=M21,"",12)</f>
        <v/>
      </c>
      <c r="L22" s="144" t="str">
        <f>VLOOKUP(SMALL($V$11:$V$22,12),$V$11:$X$22,2,FALSE)</f>
        <v>Lien</v>
      </c>
      <c r="M22" s="148">
        <f>VLOOKUP(SMALL($V$11:$V$22,12),$V$11:$X$22,3,FALSE)</f>
        <v>0</v>
      </c>
      <c r="O22" s="143">
        <f>IF(Q22=Q21,"",12)</f>
        <v>12</v>
      </c>
      <c r="P22" s="144" t="str">
        <f>VLOOKUP(SMALL($V$25:$V$36,12),$V$25:$X$36,2,FALSE)</f>
        <v>Dieter</v>
      </c>
      <c r="Q22" s="145">
        <f>VLOOKUP(SMALL($V$25:$V$36,12),$V$25:$X$36,3,FALSE)</f>
        <v>47.989999999999995</v>
      </c>
      <c r="R22" s="75"/>
      <c r="S22" s="72"/>
      <c r="U22" s="124">
        <f>RANK($P$40,$E$40:$P$40)</f>
        <v>1</v>
      </c>
      <c r="V22" s="124">
        <f>IF(COUNTIF($U$11:U21,RANK($P$40,$E$40:$P$40))&gt;0,RANK($P$40,$E$40:$P$40)+COUNTIF($U$11:U21,RANK($P$40,$E$40:$P$40)),RANK($P$40,$E$40:$P$40))</f>
        <v>12</v>
      </c>
      <c r="W22" s="124" t="str">
        <f>P31</f>
        <v>Lien</v>
      </c>
      <c r="X22" s="125">
        <f>P40</f>
        <v>0</v>
      </c>
      <c r="Z22" s="126"/>
    </row>
    <row r="23" spans="1:180">
      <c r="A23" s="72"/>
      <c r="B23" s="66"/>
      <c r="C23" s="48" t="s">
        <v>45</v>
      </c>
      <c r="D23" s="21"/>
      <c r="E23" s="22"/>
      <c r="F23" s="132" t="str">
        <f>L31</f>
        <v>Deborah</v>
      </c>
      <c r="G23" s="21"/>
      <c r="H23" s="22"/>
      <c r="I23" s="3"/>
      <c r="J23" s="3"/>
      <c r="K23" s="3"/>
      <c r="L23" s="3"/>
      <c r="M23" s="3"/>
      <c r="N23" s="3"/>
      <c r="O23" s="3"/>
      <c r="P23" s="3"/>
      <c r="Q23" s="3"/>
      <c r="R23" s="3"/>
      <c r="S23" s="72"/>
      <c r="U23" s="124"/>
      <c r="V23" s="124"/>
      <c r="W23" s="124"/>
      <c r="X23" s="124"/>
    </row>
    <row r="24" spans="1:180" s="3" customFormat="1">
      <c r="A24" s="127"/>
      <c r="C24" s="48" t="s">
        <v>24</v>
      </c>
      <c r="D24" s="21"/>
      <c r="E24" s="22"/>
      <c r="F24" s="132" t="str">
        <f>M31</f>
        <v>Lienkeuh</v>
      </c>
      <c r="G24" s="21"/>
      <c r="H24" s="22"/>
      <c r="S24" s="127"/>
      <c r="T24" s="75"/>
      <c r="U24" s="153"/>
      <c r="V24" s="153"/>
      <c r="W24" s="153"/>
      <c r="X24" s="153"/>
      <c r="Y24" s="75"/>
      <c r="Z24" s="75"/>
      <c r="AA24" s="75"/>
      <c r="AB24" s="75"/>
      <c r="AC24" s="75"/>
      <c r="AD24" s="75"/>
      <c r="AE24" s="75"/>
      <c r="AF24" s="75"/>
      <c r="AG24" s="75"/>
      <c r="AH24" s="75"/>
      <c r="AI24" s="75"/>
      <c r="AJ24" s="75"/>
      <c r="AK24" s="75"/>
      <c r="AL24" s="75"/>
      <c r="AM24" s="75"/>
      <c r="AN24" s="75"/>
      <c r="AO24" s="75"/>
      <c r="AP24" s="75"/>
      <c r="AQ24" s="75"/>
      <c r="AR24" s="75"/>
      <c r="AS24" s="75"/>
      <c r="AT24" s="75"/>
      <c r="AU24" s="75"/>
      <c r="AV24" s="75"/>
      <c r="AW24" s="75"/>
      <c r="AX24" s="75"/>
      <c r="AY24" s="75"/>
      <c r="AZ24" s="75"/>
      <c r="BA24" s="75"/>
      <c r="BB24" s="75"/>
      <c r="BC24" s="75"/>
      <c r="BD24" s="75"/>
      <c r="BE24" s="75"/>
      <c r="BF24" s="75"/>
      <c r="BG24" s="75"/>
      <c r="BH24" s="75"/>
      <c r="BI24" s="75"/>
      <c r="BJ24" s="75"/>
      <c r="BK24" s="75"/>
      <c r="BL24" s="75"/>
      <c r="BM24" s="75"/>
      <c r="BN24" s="75"/>
      <c r="BO24" s="75"/>
      <c r="BP24" s="75"/>
      <c r="BQ24" s="75"/>
      <c r="BR24" s="75"/>
      <c r="BS24" s="75"/>
      <c r="BT24" s="75"/>
      <c r="BU24" s="75"/>
      <c r="BV24" s="75"/>
      <c r="BW24" s="75"/>
      <c r="BX24" s="75"/>
      <c r="BY24" s="75"/>
      <c r="BZ24" s="75"/>
      <c r="CA24" s="75"/>
      <c r="CB24" s="75"/>
      <c r="CC24" s="75"/>
      <c r="CD24" s="75"/>
      <c r="CE24" s="75"/>
      <c r="CF24" s="75"/>
      <c r="CG24" s="75"/>
      <c r="CH24" s="75"/>
      <c r="CI24" s="75"/>
      <c r="CJ24" s="75"/>
      <c r="CK24" s="75"/>
      <c r="CL24" s="75"/>
      <c r="CM24" s="75"/>
      <c r="CN24" s="75"/>
      <c r="CO24" s="75"/>
      <c r="CP24" s="75"/>
      <c r="CQ24" s="75"/>
      <c r="CR24" s="75"/>
      <c r="CS24" s="75"/>
      <c r="CT24" s="75"/>
      <c r="CU24" s="75"/>
      <c r="CV24" s="75"/>
      <c r="CW24" s="75"/>
      <c r="CX24" s="75"/>
      <c r="CY24" s="75"/>
      <c r="CZ24" s="75"/>
      <c r="DA24" s="75"/>
      <c r="DB24" s="75"/>
      <c r="DC24" s="75"/>
      <c r="DD24" s="75"/>
      <c r="DE24" s="75"/>
      <c r="DF24" s="75"/>
      <c r="DG24" s="75"/>
      <c r="DH24" s="75"/>
      <c r="DI24" s="75"/>
      <c r="DJ24" s="75"/>
      <c r="DK24" s="75"/>
      <c r="DL24" s="75"/>
      <c r="DM24" s="75"/>
      <c r="DN24" s="75"/>
      <c r="DO24" s="75"/>
      <c r="DP24" s="75"/>
      <c r="DQ24" s="75"/>
      <c r="DR24" s="75"/>
      <c r="DS24" s="75"/>
      <c r="DT24" s="75"/>
      <c r="DU24" s="75"/>
      <c r="DV24" s="75"/>
      <c r="DW24" s="75"/>
      <c r="DX24" s="75"/>
      <c r="DY24" s="75"/>
      <c r="DZ24" s="75"/>
      <c r="EA24" s="75"/>
      <c r="EB24" s="75"/>
      <c r="EC24" s="75"/>
      <c r="ED24" s="75"/>
      <c r="EE24" s="75"/>
      <c r="EF24" s="75"/>
      <c r="EG24" s="75"/>
      <c r="EH24" s="75"/>
      <c r="EI24" s="75"/>
      <c r="EJ24" s="75"/>
      <c r="EK24" s="75"/>
      <c r="EL24" s="75"/>
      <c r="EM24" s="75"/>
      <c r="EN24" s="75"/>
      <c r="EO24" s="75"/>
      <c r="EP24" s="75"/>
      <c r="EQ24" s="75"/>
      <c r="ER24" s="75"/>
      <c r="ES24" s="75"/>
      <c r="ET24" s="75"/>
      <c r="EU24" s="75"/>
      <c r="EV24" s="75"/>
      <c r="EW24" s="75"/>
      <c r="EX24" s="75"/>
      <c r="EY24" s="75"/>
      <c r="EZ24" s="75"/>
      <c r="FA24" s="75"/>
      <c r="FB24" s="75"/>
      <c r="FC24" s="75"/>
      <c r="FD24" s="75"/>
      <c r="FE24" s="75"/>
      <c r="FF24" s="75"/>
      <c r="FG24" s="75"/>
      <c r="FH24" s="75"/>
      <c r="FI24" s="75"/>
      <c r="FJ24" s="75"/>
      <c r="FK24" s="75"/>
      <c r="FL24" s="75"/>
      <c r="FM24" s="75"/>
      <c r="FN24" s="75"/>
      <c r="FO24" s="75"/>
      <c r="FP24" s="75"/>
      <c r="FQ24" s="75"/>
      <c r="FR24" s="75"/>
      <c r="FS24" s="75"/>
      <c r="FT24" s="75"/>
      <c r="FU24" s="75"/>
      <c r="FV24" s="75"/>
      <c r="FW24" s="75"/>
      <c r="FX24" s="75"/>
    </row>
    <row r="25" spans="1:180" s="3" customFormat="1">
      <c r="A25" s="127"/>
      <c r="C25" s="48" t="s">
        <v>16</v>
      </c>
      <c r="D25" s="21"/>
      <c r="E25" s="22"/>
      <c r="F25" s="132" t="str">
        <f>N31</f>
        <v>Pieter</v>
      </c>
      <c r="G25" s="21"/>
      <c r="H25" s="22"/>
      <c r="S25" s="127"/>
      <c r="T25" s="75"/>
      <c r="U25" s="124">
        <f>RANK(Result!AF7,Result!$AF$7:$AF$18)</f>
        <v>7</v>
      </c>
      <c r="V25" s="124">
        <f>RANK(Result!AF7,Result!$AF$7:$AF$18)</f>
        <v>7</v>
      </c>
      <c r="W25" s="153" t="str">
        <f>Result!T7</f>
        <v>Tim</v>
      </c>
      <c r="X25" s="154">
        <f>Result!AF7</f>
        <v>62.560000000000009</v>
      </c>
      <c r="Y25" s="75"/>
      <c r="Z25" s="75"/>
      <c r="AA25" s="75"/>
      <c r="AB25" s="75"/>
      <c r="AC25" s="75"/>
      <c r="AD25" s="75"/>
      <c r="AE25" s="75"/>
      <c r="AF25" s="75"/>
      <c r="AG25" s="75"/>
      <c r="AH25" s="75"/>
      <c r="AI25" s="75"/>
      <c r="AJ25" s="75"/>
      <c r="AK25" s="75"/>
      <c r="AL25" s="75"/>
      <c r="AM25" s="75"/>
      <c r="AN25" s="75"/>
      <c r="AO25" s="75"/>
      <c r="AP25" s="75"/>
      <c r="AQ25" s="75"/>
      <c r="AR25" s="75"/>
      <c r="AS25" s="75"/>
      <c r="AT25" s="75"/>
      <c r="AU25" s="75"/>
      <c r="AV25" s="75"/>
      <c r="AW25" s="75"/>
      <c r="AX25" s="75"/>
      <c r="AY25" s="75"/>
      <c r="AZ25" s="75"/>
      <c r="BA25" s="75"/>
      <c r="BB25" s="75"/>
      <c r="BC25" s="75"/>
      <c r="BD25" s="75"/>
      <c r="BE25" s="75"/>
      <c r="BF25" s="75"/>
      <c r="BG25" s="75"/>
      <c r="BH25" s="75"/>
      <c r="BI25" s="75"/>
      <c r="BJ25" s="75"/>
      <c r="BK25" s="75"/>
      <c r="BL25" s="75"/>
      <c r="BM25" s="75"/>
      <c r="BN25" s="75"/>
      <c r="BO25" s="75"/>
      <c r="BP25" s="75"/>
      <c r="BQ25" s="75"/>
      <c r="BR25" s="75"/>
      <c r="BS25" s="75"/>
      <c r="BT25" s="75"/>
      <c r="BU25" s="75"/>
      <c r="BV25" s="75"/>
      <c r="BW25" s="75"/>
      <c r="BX25" s="75"/>
      <c r="BY25" s="75"/>
      <c r="BZ25" s="75"/>
      <c r="CA25" s="75"/>
      <c r="CB25" s="75"/>
      <c r="CC25" s="75"/>
      <c r="CD25" s="75"/>
      <c r="CE25" s="75"/>
      <c r="CF25" s="75"/>
      <c r="CG25" s="75"/>
      <c r="CH25" s="75"/>
      <c r="CI25" s="75"/>
      <c r="CJ25" s="75"/>
      <c r="CK25" s="75"/>
      <c r="CL25" s="75"/>
      <c r="CM25" s="75"/>
      <c r="CN25" s="75"/>
      <c r="CO25" s="75"/>
      <c r="CP25" s="75"/>
      <c r="CQ25" s="75"/>
      <c r="CR25" s="75"/>
      <c r="CS25" s="75"/>
      <c r="CT25" s="75"/>
      <c r="CU25" s="75"/>
      <c r="CV25" s="75"/>
      <c r="CW25" s="75"/>
      <c r="CX25" s="75"/>
      <c r="CY25" s="75"/>
      <c r="CZ25" s="75"/>
      <c r="DA25" s="75"/>
      <c r="DB25" s="75"/>
      <c r="DC25" s="75"/>
      <c r="DD25" s="75"/>
      <c r="DE25" s="75"/>
      <c r="DF25" s="75"/>
      <c r="DG25" s="75"/>
      <c r="DH25" s="75"/>
      <c r="DI25" s="75"/>
      <c r="DJ25" s="75"/>
      <c r="DK25" s="75"/>
      <c r="DL25" s="75"/>
      <c r="DM25" s="75"/>
      <c r="DN25" s="75"/>
      <c r="DO25" s="75"/>
      <c r="DP25" s="75"/>
      <c r="DQ25" s="75"/>
      <c r="DR25" s="75"/>
      <c r="DS25" s="75"/>
      <c r="DT25" s="75"/>
      <c r="DU25" s="75"/>
      <c r="DV25" s="75"/>
      <c r="DW25" s="75"/>
      <c r="DX25" s="75"/>
      <c r="DY25" s="75"/>
      <c r="DZ25" s="75"/>
      <c r="EA25" s="75"/>
      <c r="EB25" s="75"/>
      <c r="EC25" s="75"/>
      <c r="ED25" s="75"/>
      <c r="EE25" s="75"/>
      <c r="EF25" s="75"/>
      <c r="EG25" s="75"/>
      <c r="EH25" s="75"/>
      <c r="EI25" s="75"/>
      <c r="EJ25" s="75"/>
      <c r="EK25" s="75"/>
      <c r="EL25" s="75"/>
      <c r="EM25" s="75"/>
      <c r="EN25" s="75"/>
      <c r="EO25" s="75"/>
      <c r="EP25" s="75"/>
      <c r="EQ25" s="75"/>
      <c r="ER25" s="75"/>
      <c r="ES25" s="75"/>
      <c r="ET25" s="75"/>
      <c r="EU25" s="75"/>
      <c r="EV25" s="75"/>
      <c r="EW25" s="75"/>
      <c r="EX25" s="75"/>
      <c r="EY25" s="75"/>
      <c r="EZ25" s="75"/>
      <c r="FA25" s="75"/>
      <c r="FB25" s="75"/>
      <c r="FC25" s="75"/>
      <c r="FD25" s="75"/>
      <c r="FE25" s="75"/>
      <c r="FF25" s="75"/>
      <c r="FG25" s="75"/>
      <c r="FH25" s="75"/>
      <c r="FI25" s="75"/>
      <c r="FJ25" s="75"/>
      <c r="FK25" s="75"/>
      <c r="FL25" s="75"/>
      <c r="FM25" s="75"/>
      <c r="FN25" s="75"/>
      <c r="FO25" s="75"/>
      <c r="FP25" s="75"/>
      <c r="FQ25" s="75"/>
      <c r="FR25" s="75"/>
      <c r="FS25" s="75"/>
      <c r="FT25" s="75"/>
      <c r="FU25" s="75"/>
      <c r="FV25" s="75"/>
      <c r="FW25" s="75"/>
      <c r="FX25" s="75"/>
    </row>
    <row r="26" spans="1:180">
      <c r="A26" s="72"/>
      <c r="B26" s="3"/>
      <c r="C26" s="48" t="s">
        <v>2</v>
      </c>
      <c r="D26" s="21"/>
      <c r="E26" s="22"/>
      <c r="F26" s="132" t="str">
        <f>O31</f>
        <v>Didier</v>
      </c>
      <c r="G26" s="21"/>
      <c r="H26" s="22"/>
      <c r="I26" s="3"/>
      <c r="J26" s="3"/>
      <c r="K26" s="3"/>
      <c r="L26" s="3"/>
      <c r="M26" s="3"/>
      <c r="N26" s="3"/>
      <c r="O26" s="3"/>
      <c r="P26" s="3"/>
      <c r="Q26" s="3"/>
      <c r="R26" s="3"/>
      <c r="S26" s="72"/>
      <c r="U26" s="124">
        <f>RANK(Result!AF8,Result!$AF$7:$AF$18)</f>
        <v>8</v>
      </c>
      <c r="V26" s="124">
        <f>IF(COUNTIF($U$25:U25,RANK(Result!AF8,Result!$AF$7:$AF$18))&gt;0,RANK(Result!AF8,Result!$AF$7:$AF$18)+COUNTIF($U$25:U25,RANK(Result!AF8,Result!$AF$7:$AF$18)),RANK(Result!AF8,Result!$AF$7:$AF$18))</f>
        <v>8</v>
      </c>
      <c r="W26" s="153" t="str">
        <f>Result!T8</f>
        <v>Grégory</v>
      </c>
      <c r="X26" s="154">
        <f>Result!AF8</f>
        <v>62.169999999999995</v>
      </c>
    </row>
    <row r="27" spans="1:180" ht="13.5" thickBot="1">
      <c r="A27" s="72"/>
      <c r="B27" s="3"/>
      <c r="C27" s="52" t="s">
        <v>3</v>
      </c>
      <c r="D27" s="23"/>
      <c r="E27" s="24"/>
      <c r="F27" s="133" t="str">
        <f>P31</f>
        <v>Lien</v>
      </c>
      <c r="G27" s="23"/>
      <c r="H27" s="24"/>
      <c r="I27" s="3"/>
      <c r="J27" s="3"/>
      <c r="K27" s="3"/>
      <c r="L27" s="3"/>
      <c r="M27" s="3"/>
      <c r="N27" s="3"/>
      <c r="O27" s="3"/>
      <c r="P27" s="3"/>
      <c r="Q27" s="3"/>
      <c r="R27" s="3"/>
      <c r="S27" s="72"/>
      <c r="U27" s="124">
        <f>RANK(Result!AF9,Result!$AF$7:$AF$18)</f>
        <v>9</v>
      </c>
      <c r="V27" s="124">
        <f>IF(COUNTIF($U$25:U26,RANK(Result!AF9,Result!$AF$7:$AF$18))&gt;0,RANK(Result!AF9,Result!$AF$7:$AF$18)+COUNTIF($U$25:U26,RANK(Result!AF9,Result!$AF$7:$AF$18)),RANK(Result!AF9,Result!$AF$7:$AF$18))</f>
        <v>9</v>
      </c>
      <c r="W27" s="153" t="str">
        <f>Result!T9</f>
        <v>Christophe</v>
      </c>
      <c r="X27" s="154">
        <f>Result!AF9</f>
        <v>61.109999999999992</v>
      </c>
    </row>
    <row r="28" spans="1:180" ht="16.5" customHeight="1">
      <c r="A28" s="72"/>
      <c r="B28" s="3"/>
      <c r="C28" s="3"/>
      <c r="D28" s="3"/>
      <c r="E28" s="3"/>
      <c r="F28" s="3"/>
      <c r="G28" s="3"/>
      <c r="H28" s="3"/>
      <c r="I28" s="3"/>
      <c r="J28" s="3"/>
      <c r="K28" s="3"/>
      <c r="L28" s="3"/>
      <c r="M28" s="3"/>
      <c r="N28" s="3"/>
      <c r="O28" s="3"/>
      <c r="P28" s="3"/>
      <c r="Q28" s="3"/>
      <c r="R28" s="3"/>
      <c r="S28" s="72"/>
      <c r="U28" s="124">
        <f>RANK(Result!AF10,Result!$AF$7:$AF$18)</f>
        <v>10</v>
      </c>
      <c r="V28" s="124">
        <f>IF(COUNTIF($U$25:U27,RANK(Result!AF10,Result!$AF$7:$AF$18))&gt;0,RANK(Result!AF10,Result!$AF$7:$AF$18)+COUNTIF($U$25:U27,RANK(Result!AF10,Result!$AF$7:$AF$18)),RANK(Result!AF10,Result!$AF$7:$AF$18))</f>
        <v>10</v>
      </c>
      <c r="W28" s="153" t="str">
        <f>Result!T10</f>
        <v>Ruben</v>
      </c>
      <c r="X28" s="154">
        <f>Result!AF10</f>
        <v>60.06</v>
      </c>
    </row>
    <row r="29" spans="1:180" s="155" customFormat="1" ht="13.5" thickBot="1">
      <c r="A29" s="72"/>
      <c r="B29" s="72"/>
      <c r="C29" s="72"/>
      <c r="D29" s="72"/>
      <c r="E29" s="72"/>
      <c r="F29" s="72"/>
      <c r="G29" s="72"/>
      <c r="H29" s="72"/>
      <c r="I29" s="72"/>
      <c r="J29" s="72"/>
      <c r="K29" s="72"/>
      <c r="L29" s="72"/>
      <c r="M29" s="72"/>
      <c r="N29" s="72"/>
      <c r="O29" s="72"/>
      <c r="P29" s="72"/>
      <c r="Q29" s="72"/>
      <c r="R29" s="72"/>
      <c r="S29" s="72"/>
      <c r="U29" s="124">
        <f>RANK(Result!AF11,Result!$AF$7:$AF$18)</f>
        <v>11</v>
      </c>
      <c r="V29" s="124">
        <f>IF(COUNTIF($U$25:U28,RANK(Result!AF11,Result!$AF$7:$AF$18))&gt;0,RANK(Result!AF11,Result!$AF$7:$AF$18)+COUNTIF($U$25:U28,RANK(Result!AF11,Result!$AF$7:$AF$18)),RANK(Result!AF11,Result!$AF$7:$AF$18))</f>
        <v>11</v>
      </c>
      <c r="W29" s="157" t="str">
        <f>Result!T11</f>
        <v>Guillaume</v>
      </c>
      <c r="X29" s="154">
        <f>Result!AF11</f>
        <v>58.88000000000001</v>
      </c>
    </row>
    <row r="30" spans="1:180" ht="13.5" thickBot="1">
      <c r="A30" s="72"/>
      <c r="B30" s="64"/>
      <c r="C30" s="65"/>
      <c r="D30" s="65"/>
      <c r="E30" s="65"/>
      <c r="F30" s="65"/>
      <c r="G30" s="65"/>
      <c r="H30" s="65"/>
      <c r="I30" s="65"/>
      <c r="J30" s="65"/>
      <c r="K30" s="65"/>
      <c r="L30" s="65"/>
      <c r="M30" s="65"/>
      <c r="N30" s="65"/>
      <c r="O30" s="65"/>
      <c r="P30" s="65"/>
      <c r="Q30" s="65"/>
      <c r="R30" s="75"/>
      <c r="S30" s="72"/>
      <c r="U30" s="124">
        <f>RANK(Result!AF12,Result!$AF$7:$AF$18)</f>
        <v>4</v>
      </c>
      <c r="V30" s="124">
        <f>IF(COUNTIF($U$25:U29,RANK(Result!AF12,Result!$AF$7:$AF$18))&gt;0,RANK(Result!AF12,Result!$AF$7:$AF$18)+COUNTIF($U$25:U29,RANK(Result!AF12,Result!$AF$7:$AF$18)),RANK(Result!AF12,Result!$AF$7:$AF$18))</f>
        <v>4</v>
      </c>
      <c r="W30" s="153" t="str">
        <f>Result!T12</f>
        <v>Maarten</v>
      </c>
      <c r="X30" s="154">
        <f>Result!AF12</f>
        <v>63.04</v>
      </c>
    </row>
    <row r="31" spans="1:180" ht="13.5" thickBot="1">
      <c r="A31" s="72"/>
      <c r="B31" s="66"/>
      <c r="C31" s="36" t="s">
        <v>0</v>
      </c>
      <c r="D31" s="37" t="s">
        <v>1</v>
      </c>
      <c r="E31" s="36" t="str">
        <f>D59</f>
        <v>Tim</v>
      </c>
      <c r="F31" s="38" t="str">
        <f>L59</f>
        <v>Grégory</v>
      </c>
      <c r="G31" s="38" t="str">
        <f>D72</f>
        <v>Christophe</v>
      </c>
      <c r="H31" s="38" t="str">
        <f>L72</f>
        <v>Ruben</v>
      </c>
      <c r="I31" s="38" t="str">
        <f>D85</f>
        <v>Guillaume</v>
      </c>
      <c r="J31" s="38" t="str">
        <f>L85</f>
        <v>Maarten</v>
      </c>
      <c r="K31" s="38" t="str">
        <f>D98</f>
        <v>Dieter</v>
      </c>
      <c r="L31" s="38" t="str">
        <f>L98</f>
        <v>Deborah</v>
      </c>
      <c r="M31" s="38" t="str">
        <f>D111</f>
        <v>Lienkeuh</v>
      </c>
      <c r="N31" s="38" t="str">
        <f>L111</f>
        <v>Pieter</v>
      </c>
      <c r="O31" s="38" t="str">
        <f>D124</f>
        <v>Didier</v>
      </c>
      <c r="P31" s="37" t="str">
        <f>L124</f>
        <v>Lien</v>
      </c>
      <c r="Q31" s="3"/>
      <c r="R31" s="75"/>
      <c r="S31" s="72"/>
      <c r="U31" s="124">
        <f>RANK(Result!AF13,Result!$AF$7:$AF$18)</f>
        <v>12</v>
      </c>
      <c r="V31" s="124">
        <f>IF(COUNTIF($U$25:U30,RANK(Result!AF13,Result!$AF$7:$AF$18))&gt;0,RANK(Result!AF13,Result!$AF$7:$AF$18)+COUNTIF($U$25:U30,RANK(Result!AF13,Result!$AF$7:$AF$18)),RANK(Result!AF13,Result!$AF$7:$AF$18))</f>
        <v>12</v>
      </c>
      <c r="W31" s="153" t="str">
        <f>Result!T13</f>
        <v>Dieter</v>
      </c>
      <c r="X31" s="154">
        <f>Result!AF13</f>
        <v>47.989999999999995</v>
      </c>
    </row>
    <row r="32" spans="1:180">
      <c r="A32" s="72"/>
      <c r="B32" s="66"/>
      <c r="C32" s="29">
        <f t="shared" ref="C32:D39" si="0">C11</f>
        <v>0</v>
      </c>
      <c r="D32" s="30">
        <f t="shared" si="0"/>
        <v>0</v>
      </c>
      <c r="E32" s="31">
        <f t="shared" ref="E32:E39" si="1">E61</f>
        <v>0</v>
      </c>
      <c r="F32" s="32">
        <f>M61</f>
        <v>0</v>
      </c>
      <c r="G32" s="32">
        <f>E74</f>
        <v>0</v>
      </c>
      <c r="H32" s="32">
        <f>M74</f>
        <v>0</v>
      </c>
      <c r="I32" s="32">
        <f>E87</f>
        <v>0</v>
      </c>
      <c r="J32" s="32">
        <f>M87</f>
        <v>0</v>
      </c>
      <c r="K32" s="32">
        <f>E100</f>
        <v>0</v>
      </c>
      <c r="L32" s="32">
        <f t="shared" ref="L32:L39" si="2">M100</f>
        <v>0</v>
      </c>
      <c r="M32" s="32">
        <f>E113</f>
        <v>0</v>
      </c>
      <c r="N32" s="32">
        <f t="shared" ref="N32:N39" si="3">M113</f>
        <v>0</v>
      </c>
      <c r="O32" s="32">
        <f>E126</f>
        <v>0</v>
      </c>
      <c r="P32" s="33">
        <f>M126</f>
        <v>0</v>
      </c>
      <c r="Q32" s="3"/>
      <c r="R32" s="75"/>
      <c r="S32" s="72"/>
      <c r="U32" s="124">
        <f>RANK(Result!AF14,Result!$AF$7:$AF$18)</f>
        <v>2</v>
      </c>
      <c r="V32" s="124">
        <f>IF(COUNTIF($U$25:U31,RANK(Result!AF14,Result!$AF$7:$AF$18))&gt;0,RANK(Result!AF14,Result!$AF$7:$AF$18)+COUNTIF($U$25:U31,RANK(Result!AF14,Result!$AF$7:$AF$18)),RANK(Result!AF14,Result!$AF$7:$AF$18))</f>
        <v>2</v>
      </c>
      <c r="W32" s="153" t="str">
        <f>Result!T14</f>
        <v>Deborah</v>
      </c>
      <c r="X32" s="154">
        <f>Result!AF14</f>
        <v>69.890000000000015</v>
      </c>
    </row>
    <row r="33" spans="1:24">
      <c r="A33" s="72"/>
      <c r="B33" s="66"/>
      <c r="C33" s="25">
        <f t="shared" si="0"/>
        <v>0</v>
      </c>
      <c r="D33" s="26">
        <f t="shared" si="0"/>
        <v>0</v>
      </c>
      <c r="E33" s="31">
        <f t="shared" si="1"/>
        <v>0</v>
      </c>
      <c r="F33" s="32">
        <f t="shared" ref="F33:F39" si="4">M62</f>
        <v>0</v>
      </c>
      <c r="G33" s="32">
        <f t="shared" ref="G33:G39" si="5">E75</f>
        <v>0</v>
      </c>
      <c r="H33" s="32">
        <f t="shared" ref="H33:H39" si="6">M75</f>
        <v>0</v>
      </c>
      <c r="I33" s="32">
        <f t="shared" ref="I33:I39" si="7">E88</f>
        <v>0</v>
      </c>
      <c r="J33" s="32">
        <f t="shared" ref="J33:J39" si="8">M88</f>
        <v>0</v>
      </c>
      <c r="K33" s="32">
        <f t="shared" ref="K33:K39" si="9">E101</f>
        <v>0</v>
      </c>
      <c r="L33" s="32">
        <f t="shared" si="2"/>
        <v>0</v>
      </c>
      <c r="M33" s="32">
        <f t="shared" ref="M33:M39" si="10">E114</f>
        <v>0</v>
      </c>
      <c r="N33" s="32">
        <f t="shared" si="3"/>
        <v>0</v>
      </c>
      <c r="O33" s="32">
        <f t="shared" ref="O33:O39" si="11">E127</f>
        <v>0</v>
      </c>
      <c r="P33" s="33">
        <f t="shared" ref="P33:P39" si="12">M127</f>
        <v>0</v>
      </c>
      <c r="Q33" s="3"/>
      <c r="R33" s="75"/>
      <c r="S33" s="72"/>
      <c r="U33" s="124">
        <f>RANK(Result!AF15,Result!$AF$7:$AF$18)</f>
        <v>5</v>
      </c>
      <c r="V33" s="124">
        <f>IF(COUNTIF($U$25:U32,RANK(Result!AF15,Result!$AF$7:$AF$18))&gt;0,RANK(Result!AF15,Result!$AF$7:$AF$18)+COUNTIF($U$25:U32,RANK(Result!AF15,Result!$AF$7:$AF$18)),RANK(Result!AF15,Result!$AF$7:$AF$18))</f>
        <v>5</v>
      </c>
      <c r="W33" s="153" t="str">
        <f>Result!T15</f>
        <v>Lienkeuh</v>
      </c>
      <c r="X33" s="154">
        <f>Result!AF15</f>
        <v>62.86</v>
      </c>
    </row>
    <row r="34" spans="1:24">
      <c r="A34" s="72"/>
      <c r="B34" s="66"/>
      <c r="C34" s="25">
        <f t="shared" si="0"/>
        <v>0</v>
      </c>
      <c r="D34" s="26">
        <f t="shared" si="0"/>
        <v>0</v>
      </c>
      <c r="E34" s="31">
        <f t="shared" si="1"/>
        <v>0</v>
      </c>
      <c r="F34" s="32">
        <f t="shared" si="4"/>
        <v>0</v>
      </c>
      <c r="G34" s="32">
        <f t="shared" si="5"/>
        <v>0</v>
      </c>
      <c r="H34" s="32">
        <f t="shared" si="6"/>
        <v>0</v>
      </c>
      <c r="I34" s="32">
        <f t="shared" si="7"/>
        <v>0</v>
      </c>
      <c r="J34" s="32">
        <f t="shared" si="8"/>
        <v>0</v>
      </c>
      <c r="K34" s="32">
        <f t="shared" si="9"/>
        <v>0</v>
      </c>
      <c r="L34" s="32">
        <f t="shared" si="2"/>
        <v>0</v>
      </c>
      <c r="M34" s="32">
        <f t="shared" si="10"/>
        <v>0</v>
      </c>
      <c r="N34" s="32">
        <f t="shared" si="3"/>
        <v>0</v>
      </c>
      <c r="O34" s="32">
        <f t="shared" si="11"/>
        <v>0</v>
      </c>
      <c r="P34" s="33">
        <f t="shared" si="12"/>
        <v>0</v>
      </c>
      <c r="Q34" s="3"/>
      <c r="R34" s="75"/>
      <c r="S34" s="72"/>
      <c r="U34" s="124">
        <f>RANK(Result!AF16,Result!$AF$7:$AF$18)</f>
        <v>3</v>
      </c>
      <c r="V34" s="124">
        <f>IF(COUNTIF($U$25:U33,RANK(Result!AF16,Result!$AF$7:$AF$18))&gt;0,RANK(Result!AF16,Result!$AF$7:$AF$18)+COUNTIF($U$25:U33,RANK(Result!AF16,Result!$AF$7:$AF$18)),RANK(Result!AF16,Result!$AF$7:$AF$18))</f>
        <v>3</v>
      </c>
      <c r="W34" s="153" t="str">
        <f>Result!T16</f>
        <v>Pieter</v>
      </c>
      <c r="X34" s="154">
        <f>Result!AF16</f>
        <v>66.239999999999995</v>
      </c>
    </row>
    <row r="35" spans="1:24">
      <c r="A35" s="72"/>
      <c r="B35" s="66"/>
      <c r="C35" s="25">
        <f t="shared" si="0"/>
        <v>0</v>
      </c>
      <c r="D35" s="26">
        <f t="shared" si="0"/>
        <v>0</v>
      </c>
      <c r="E35" s="31">
        <f t="shared" si="1"/>
        <v>0</v>
      </c>
      <c r="F35" s="32">
        <f t="shared" si="4"/>
        <v>0</v>
      </c>
      <c r="G35" s="32">
        <f t="shared" si="5"/>
        <v>0</v>
      </c>
      <c r="H35" s="32">
        <f t="shared" si="6"/>
        <v>0</v>
      </c>
      <c r="I35" s="32">
        <f t="shared" si="7"/>
        <v>0</v>
      </c>
      <c r="J35" s="32">
        <f t="shared" si="8"/>
        <v>0</v>
      </c>
      <c r="K35" s="32">
        <f t="shared" si="9"/>
        <v>0</v>
      </c>
      <c r="L35" s="32">
        <f t="shared" si="2"/>
        <v>0</v>
      </c>
      <c r="M35" s="32">
        <f t="shared" si="10"/>
        <v>0</v>
      </c>
      <c r="N35" s="32">
        <f t="shared" si="3"/>
        <v>0</v>
      </c>
      <c r="O35" s="32">
        <f t="shared" si="11"/>
        <v>0</v>
      </c>
      <c r="P35" s="33">
        <f t="shared" si="12"/>
        <v>0</v>
      </c>
      <c r="Q35" s="3"/>
      <c r="R35" s="75"/>
      <c r="S35" s="72"/>
      <c r="U35" s="124">
        <f>RANK(Result!AF17,Result!$AF$7:$AF$18)</f>
        <v>1</v>
      </c>
      <c r="V35" s="124">
        <f>IF(COUNTIF($U$25:U34,RANK(Result!AF17,Result!$AF$7:$AF$18))&gt;0,RANK(Result!AF17,Result!$AF$7:$AF$18)+COUNTIF($U$25:U34,RANK(Result!AF17,Result!$AF$7:$AF$18)),RANK(Result!AF17,Result!$AF$7:$AF$18))</f>
        <v>1</v>
      </c>
      <c r="W35" s="153" t="str">
        <f>Result!T17</f>
        <v>Didier</v>
      </c>
      <c r="X35" s="154">
        <f>Result!AF17</f>
        <v>74.160000000000011</v>
      </c>
    </row>
    <row r="36" spans="1:24">
      <c r="A36" s="72"/>
      <c r="B36" s="66"/>
      <c r="C36" s="25">
        <f t="shared" si="0"/>
        <v>0</v>
      </c>
      <c r="D36" s="26">
        <f t="shared" si="0"/>
        <v>0</v>
      </c>
      <c r="E36" s="31">
        <f t="shared" si="1"/>
        <v>0</v>
      </c>
      <c r="F36" s="32">
        <f t="shared" si="4"/>
        <v>0</v>
      </c>
      <c r="G36" s="32">
        <f t="shared" si="5"/>
        <v>0</v>
      </c>
      <c r="H36" s="32">
        <f t="shared" si="6"/>
        <v>0</v>
      </c>
      <c r="I36" s="32">
        <f t="shared" si="7"/>
        <v>0</v>
      </c>
      <c r="J36" s="32">
        <f t="shared" si="8"/>
        <v>0</v>
      </c>
      <c r="K36" s="32">
        <f t="shared" si="9"/>
        <v>0</v>
      </c>
      <c r="L36" s="32">
        <f t="shared" si="2"/>
        <v>0</v>
      </c>
      <c r="M36" s="32">
        <f t="shared" si="10"/>
        <v>0</v>
      </c>
      <c r="N36" s="32">
        <f t="shared" si="3"/>
        <v>0</v>
      </c>
      <c r="O36" s="32">
        <f t="shared" si="11"/>
        <v>0</v>
      </c>
      <c r="P36" s="33">
        <f t="shared" si="12"/>
        <v>0</v>
      </c>
      <c r="Q36" s="3"/>
      <c r="R36" s="75"/>
      <c r="S36" s="72"/>
      <c r="U36" s="124">
        <f>RANK(Result!AF18,Result!$AF$7:$AF$18)</f>
        <v>6</v>
      </c>
      <c r="V36" s="124">
        <f>IF(COUNTIF($U$25:U35,RANK(Result!AF18,Result!$AF$7:$AF$18))&gt;0,RANK(Result!AF18,Result!$AF$7:$AF$18)+COUNTIF($U$25:U35,RANK(Result!AF18,Result!$AF$7:$AF$18)),RANK(Result!AF18,Result!$AF$7:$AF$18))</f>
        <v>6</v>
      </c>
      <c r="W36" s="153" t="str">
        <f>Result!T18</f>
        <v xml:space="preserve">Lien </v>
      </c>
      <c r="X36" s="154">
        <f>Result!AF18</f>
        <v>62.64</v>
      </c>
    </row>
    <row r="37" spans="1:24">
      <c r="A37" s="72"/>
      <c r="B37" s="66"/>
      <c r="C37" s="25">
        <f t="shared" si="0"/>
        <v>0</v>
      </c>
      <c r="D37" s="26">
        <f t="shared" si="0"/>
        <v>0</v>
      </c>
      <c r="E37" s="31">
        <f t="shared" si="1"/>
        <v>0</v>
      </c>
      <c r="F37" s="32">
        <f t="shared" si="4"/>
        <v>0</v>
      </c>
      <c r="G37" s="32">
        <f t="shared" si="5"/>
        <v>0</v>
      </c>
      <c r="H37" s="32">
        <f t="shared" si="6"/>
        <v>0</v>
      </c>
      <c r="I37" s="32">
        <f t="shared" si="7"/>
        <v>0</v>
      </c>
      <c r="J37" s="32">
        <f t="shared" si="8"/>
        <v>0</v>
      </c>
      <c r="K37" s="32">
        <f t="shared" si="9"/>
        <v>0</v>
      </c>
      <c r="L37" s="32">
        <f t="shared" si="2"/>
        <v>0</v>
      </c>
      <c r="M37" s="32">
        <f t="shared" si="10"/>
        <v>0</v>
      </c>
      <c r="N37" s="32">
        <f t="shared" si="3"/>
        <v>0</v>
      </c>
      <c r="O37" s="32">
        <f t="shared" si="11"/>
        <v>0</v>
      </c>
      <c r="P37" s="33">
        <f t="shared" si="12"/>
        <v>0</v>
      </c>
      <c r="Q37" s="3"/>
      <c r="R37" s="75"/>
      <c r="S37" s="72"/>
      <c r="U37" s="124"/>
      <c r="V37" s="124"/>
      <c r="W37" s="124"/>
    </row>
    <row r="38" spans="1:24">
      <c r="A38" s="72"/>
      <c r="B38" s="66"/>
      <c r="C38" s="25">
        <f t="shared" si="0"/>
        <v>0</v>
      </c>
      <c r="D38" s="26">
        <f t="shared" si="0"/>
        <v>0</v>
      </c>
      <c r="E38" s="31">
        <f t="shared" si="1"/>
        <v>0</v>
      </c>
      <c r="F38" s="32">
        <f t="shared" si="4"/>
        <v>0</v>
      </c>
      <c r="G38" s="32">
        <f t="shared" si="5"/>
        <v>0</v>
      </c>
      <c r="H38" s="32">
        <f t="shared" si="6"/>
        <v>0</v>
      </c>
      <c r="I38" s="32">
        <f t="shared" si="7"/>
        <v>0</v>
      </c>
      <c r="J38" s="32">
        <f t="shared" si="8"/>
        <v>0</v>
      </c>
      <c r="K38" s="32">
        <f t="shared" si="9"/>
        <v>0</v>
      </c>
      <c r="L38" s="32">
        <f t="shared" si="2"/>
        <v>0</v>
      </c>
      <c r="M38" s="32">
        <f t="shared" si="10"/>
        <v>0</v>
      </c>
      <c r="N38" s="32">
        <f t="shared" si="3"/>
        <v>0</v>
      </c>
      <c r="O38" s="32">
        <f t="shared" si="11"/>
        <v>0</v>
      </c>
      <c r="P38" s="33">
        <f t="shared" si="12"/>
        <v>0</v>
      </c>
      <c r="Q38" s="3"/>
      <c r="R38" s="75"/>
      <c r="S38" s="72"/>
      <c r="U38" s="124"/>
      <c r="V38" s="124"/>
      <c r="W38" s="124"/>
    </row>
    <row r="39" spans="1:24" ht="13.5" thickBot="1">
      <c r="A39" s="72"/>
      <c r="B39" s="66"/>
      <c r="C39" s="27">
        <f t="shared" si="0"/>
        <v>0</v>
      </c>
      <c r="D39" s="28">
        <f t="shared" si="0"/>
        <v>0</v>
      </c>
      <c r="E39" s="31">
        <f t="shared" si="1"/>
        <v>0</v>
      </c>
      <c r="F39" s="32">
        <f t="shared" si="4"/>
        <v>0</v>
      </c>
      <c r="G39" s="32">
        <f t="shared" si="5"/>
        <v>0</v>
      </c>
      <c r="H39" s="32">
        <f t="shared" si="6"/>
        <v>0</v>
      </c>
      <c r="I39" s="32">
        <f t="shared" si="7"/>
        <v>0</v>
      </c>
      <c r="J39" s="32">
        <f t="shared" si="8"/>
        <v>0</v>
      </c>
      <c r="K39" s="32">
        <f t="shared" si="9"/>
        <v>0</v>
      </c>
      <c r="L39" s="32">
        <f t="shared" si="2"/>
        <v>0</v>
      </c>
      <c r="M39" s="32">
        <f t="shared" si="10"/>
        <v>0</v>
      </c>
      <c r="N39" s="32">
        <f t="shared" si="3"/>
        <v>0</v>
      </c>
      <c r="O39" s="32">
        <f t="shared" si="11"/>
        <v>0</v>
      </c>
      <c r="P39" s="33">
        <f t="shared" si="12"/>
        <v>0</v>
      </c>
      <c r="Q39" s="3"/>
      <c r="R39" s="75"/>
      <c r="S39" s="72"/>
      <c r="U39" s="124"/>
      <c r="V39" s="124"/>
      <c r="W39" s="124"/>
    </row>
    <row r="40" spans="1:24" ht="13.5" thickBot="1">
      <c r="A40" s="72"/>
      <c r="B40" s="66"/>
      <c r="C40" s="3"/>
      <c r="D40" s="3"/>
      <c r="E40" s="58">
        <f>I69</f>
        <v>0</v>
      </c>
      <c r="F40" s="59">
        <f>Q69</f>
        <v>0</v>
      </c>
      <c r="G40" s="59">
        <f>I82</f>
        <v>0</v>
      </c>
      <c r="H40" s="59">
        <f>Q82</f>
        <v>0</v>
      </c>
      <c r="I40" s="59">
        <f>I95</f>
        <v>0</v>
      </c>
      <c r="J40" s="59">
        <f>Q95</f>
        <v>0</v>
      </c>
      <c r="K40" s="59">
        <f>I108</f>
        <v>0</v>
      </c>
      <c r="L40" s="59">
        <f>Q108</f>
        <v>0</v>
      </c>
      <c r="M40" s="59">
        <f>I121</f>
        <v>0</v>
      </c>
      <c r="N40" s="59">
        <f>Q121</f>
        <v>0</v>
      </c>
      <c r="O40" s="59">
        <f>I134</f>
        <v>0</v>
      </c>
      <c r="P40" s="60">
        <f>Q134</f>
        <v>0</v>
      </c>
      <c r="Q40" s="3"/>
      <c r="R40" s="75"/>
      <c r="S40" s="72"/>
      <c r="U40" s="124"/>
      <c r="V40" s="124"/>
      <c r="W40" s="124"/>
    </row>
    <row r="41" spans="1:24">
      <c r="A41" s="72"/>
      <c r="B41" s="66"/>
      <c r="C41" s="3"/>
      <c r="D41" s="3"/>
      <c r="E41" s="3"/>
      <c r="F41" s="3"/>
      <c r="G41" s="3"/>
      <c r="H41" s="3"/>
      <c r="I41" s="3"/>
      <c r="J41" s="3"/>
      <c r="K41" s="3"/>
      <c r="L41" s="3"/>
      <c r="M41" s="3"/>
      <c r="N41" s="3"/>
      <c r="O41" s="3"/>
      <c r="P41" s="3"/>
      <c r="Q41" s="3"/>
      <c r="R41" s="75"/>
      <c r="S41" s="72"/>
    </row>
    <row r="42" spans="1:24" ht="13.5" thickBot="1">
      <c r="A42" s="72"/>
      <c r="B42" s="66"/>
      <c r="C42" s="3"/>
      <c r="D42" s="3"/>
      <c r="E42" s="3"/>
      <c r="F42" s="3"/>
      <c r="G42" s="3"/>
      <c r="H42" s="3"/>
      <c r="I42" s="3"/>
      <c r="J42" s="3"/>
      <c r="K42" s="3"/>
      <c r="L42" s="3"/>
      <c r="M42" s="3"/>
      <c r="N42" s="3"/>
      <c r="O42" s="3"/>
      <c r="P42" s="3"/>
      <c r="Q42" s="3"/>
      <c r="R42" s="75"/>
      <c r="S42" s="72"/>
    </row>
    <row r="43" spans="1:24" ht="13.5" thickBot="1">
      <c r="A43" s="72"/>
      <c r="B43" s="66"/>
      <c r="C43" s="36" t="s">
        <v>0</v>
      </c>
      <c r="D43" s="37" t="s">
        <v>1</v>
      </c>
      <c r="E43" s="36" t="str">
        <f t="shared" ref="E43:O43" si="13">E31</f>
        <v>Tim</v>
      </c>
      <c r="F43" s="38" t="str">
        <f t="shared" si="13"/>
        <v>Grégory</v>
      </c>
      <c r="G43" s="38" t="str">
        <f t="shared" si="13"/>
        <v>Christophe</v>
      </c>
      <c r="H43" s="38" t="str">
        <f t="shared" si="13"/>
        <v>Ruben</v>
      </c>
      <c r="I43" s="38" t="str">
        <f t="shared" si="13"/>
        <v>Guillaume</v>
      </c>
      <c r="J43" s="38" t="str">
        <f t="shared" si="13"/>
        <v>Maarten</v>
      </c>
      <c r="K43" s="38" t="str">
        <f t="shared" si="13"/>
        <v>Dieter</v>
      </c>
      <c r="L43" s="38" t="str">
        <f t="shared" si="13"/>
        <v>Deborah</v>
      </c>
      <c r="M43" s="38" t="str">
        <f t="shared" si="13"/>
        <v>Lienkeuh</v>
      </c>
      <c r="N43" s="38" t="str">
        <f t="shared" si="13"/>
        <v>Pieter</v>
      </c>
      <c r="O43" s="38" t="str">
        <f t="shared" si="13"/>
        <v>Didier</v>
      </c>
      <c r="P43" s="37" t="str">
        <f>L124</f>
        <v>Lien</v>
      </c>
      <c r="Q43" s="3"/>
      <c r="R43" s="75"/>
      <c r="S43" s="72"/>
    </row>
    <row r="44" spans="1:24">
      <c r="A44" s="72"/>
      <c r="B44" s="66"/>
      <c r="C44" s="29">
        <f t="shared" ref="C44:D51" si="14">K61</f>
        <v>0</v>
      </c>
      <c r="D44" s="69">
        <f t="shared" si="14"/>
        <v>0</v>
      </c>
      <c r="E44" s="56">
        <f>IF(E61=$F$60,F61,IF(E61=$G$60,G61,IF(E61=$H$60,H61,0)))</f>
        <v>0</v>
      </c>
      <c r="F44" s="56">
        <f>IF(M61=$N$60,N61,IF(M61=$O$60,O61,IF(M61=$P$60,P61,0)))</f>
        <v>0</v>
      </c>
      <c r="G44" s="56">
        <f>IF(E74=$F$73,F74,IF(E74=$G$73,G74,IF(E74=$H$73,H74,0)))</f>
        <v>0</v>
      </c>
      <c r="H44" s="56">
        <f>IF(M74=$N$73,N74,IF(M74=$O$73,O74,IF(M74=$P$73,P74,0)))</f>
        <v>0</v>
      </c>
      <c r="I44" s="56">
        <f>IF(E87=$F$86,F87,IF(E87=$G$86,G87,IF(E87=$H$86,H87,0)))</f>
        <v>0</v>
      </c>
      <c r="J44" s="56">
        <f>IF(M87=$N$86,N87,IF(M87=$O$86,O87,IF(M87=$P$86,P87,0)))</f>
        <v>0</v>
      </c>
      <c r="K44" s="56">
        <f>IF(E100=$F$99,F100,IF(E100=$G$99,G100,IF(E100=$H$99,H100,0)))</f>
        <v>0</v>
      </c>
      <c r="L44" s="56">
        <f>IF(M100=$N$99,N100,IF(M100=$O$99,O100,IF(M100=$P$99,P100,0)))</f>
        <v>0</v>
      </c>
      <c r="M44" s="56">
        <f>IF(E113=$F$112,F113,IF(E113=$G$112,G113,IF(E113=$H$112,H113,0)))</f>
        <v>0</v>
      </c>
      <c r="N44" s="56">
        <f>IF(M113=$N$112,N113,IF(M113=$O$112,O113,IF(M113=$P$112,P113,0)))</f>
        <v>0</v>
      </c>
      <c r="O44" s="56">
        <f>IF(E126=$F$125,F126,IF(E126=$G$125,G126,IF(E126=$H$125,H126,0)))</f>
        <v>0</v>
      </c>
      <c r="P44" s="57">
        <f>IF(M126=$N$125,N126,IF(M126=$O$125,O126,IF(M126=$P$125,P126,0)))</f>
        <v>0</v>
      </c>
      <c r="Q44" s="3"/>
      <c r="R44" s="75"/>
      <c r="S44" s="72"/>
    </row>
    <row r="45" spans="1:24">
      <c r="A45" s="72"/>
      <c r="B45" s="66"/>
      <c r="C45" s="25">
        <f t="shared" si="14"/>
        <v>0</v>
      </c>
      <c r="D45" s="70">
        <f t="shared" si="14"/>
        <v>0</v>
      </c>
      <c r="E45" s="56">
        <f t="shared" ref="E45:E51" si="15">IF(E62=$F$60,F62,IF(E62=$G$60,G62,IF(E62=$H$60,H62,0)))</f>
        <v>0</v>
      </c>
      <c r="F45" s="56">
        <f t="shared" ref="F45:F51" si="16">IF(M62=$N$60,N62,IF(M62=$O$60,O62,IF(M62=$P$60,P62,0)))</f>
        <v>0</v>
      </c>
      <c r="G45" s="56">
        <f t="shared" ref="G45:G51" si="17">IF(E75=$F$73,F75,IF(E75=$G$73,G75,IF(E75=$H$73,H75,0)))</f>
        <v>0</v>
      </c>
      <c r="H45" s="56">
        <f t="shared" ref="H45:H51" si="18">IF(M75=$N$73,N75,IF(M75=$O$73,O75,IF(M75=$P$73,P75,0)))</f>
        <v>0</v>
      </c>
      <c r="I45" s="56">
        <f t="shared" ref="I45:I51" si="19">IF(E88=$F$86,F88,IF(E88=$G$86,G88,IF(E88=$H$86,H88,0)))</f>
        <v>0</v>
      </c>
      <c r="J45" s="56">
        <f t="shared" ref="J45:J51" si="20">IF(M88=$N$86,N88,IF(M88=$O$86,O88,IF(M88=$P$86,P88,0)))</f>
        <v>0</v>
      </c>
      <c r="K45" s="56">
        <f t="shared" ref="K45:K51" si="21">IF(E101=$F$99,F101,IF(E101=$G$99,G101,IF(E101=$H$99,H101,0)))</f>
        <v>0</v>
      </c>
      <c r="L45" s="56">
        <f t="shared" ref="L45:L51" si="22">IF(M101=$N$99,N101,IF(M101=$O$99,O101,IF(M101=$P$99,P101,0)))</f>
        <v>0</v>
      </c>
      <c r="M45" s="56">
        <f t="shared" ref="M45:M51" si="23">IF(E114=$F$112,F114,IF(E114=$G$112,G114,IF(E114=$H$112,H114,0)))</f>
        <v>0</v>
      </c>
      <c r="N45" s="56">
        <f t="shared" ref="N45:N51" si="24">IF(M114=$N$112,N114,IF(M114=$O$112,O114,IF(M114=$P$112,P114,0)))</f>
        <v>0</v>
      </c>
      <c r="O45" s="56">
        <f t="shared" ref="O45:O51" si="25">IF(E127=$F$125,F127,IF(E127=$G$125,G127,IF(E127=$H$125,H127,0)))</f>
        <v>0</v>
      </c>
      <c r="P45" s="57">
        <f t="shared" ref="P45:P51" si="26">IF(M127=$N$125,N127,IF(M127=$O$125,O127,IF(M127=$P$125,P127,0)))</f>
        <v>0</v>
      </c>
      <c r="Q45" s="3"/>
      <c r="R45" s="75"/>
      <c r="S45" s="72"/>
    </row>
    <row r="46" spans="1:24">
      <c r="A46" s="72"/>
      <c r="B46" s="66"/>
      <c r="C46" s="25">
        <f t="shared" si="14"/>
        <v>0</v>
      </c>
      <c r="D46" s="70">
        <f t="shared" si="14"/>
        <v>0</v>
      </c>
      <c r="E46" s="56">
        <f t="shared" si="15"/>
        <v>0</v>
      </c>
      <c r="F46" s="56">
        <f t="shared" si="16"/>
        <v>0</v>
      </c>
      <c r="G46" s="56">
        <f t="shared" si="17"/>
        <v>0</v>
      </c>
      <c r="H46" s="56">
        <f t="shared" si="18"/>
        <v>0</v>
      </c>
      <c r="I46" s="56">
        <f t="shared" si="19"/>
        <v>0</v>
      </c>
      <c r="J46" s="56">
        <f t="shared" si="20"/>
        <v>0</v>
      </c>
      <c r="K46" s="56">
        <f t="shared" si="21"/>
        <v>0</v>
      </c>
      <c r="L46" s="56">
        <f t="shared" si="22"/>
        <v>0</v>
      </c>
      <c r="M46" s="56">
        <f t="shared" si="23"/>
        <v>0</v>
      </c>
      <c r="N46" s="56">
        <f t="shared" si="24"/>
        <v>0</v>
      </c>
      <c r="O46" s="56">
        <f t="shared" si="25"/>
        <v>0</v>
      </c>
      <c r="P46" s="57">
        <f t="shared" si="26"/>
        <v>0</v>
      </c>
      <c r="Q46" s="3"/>
      <c r="R46" s="75"/>
      <c r="S46" s="72"/>
    </row>
    <row r="47" spans="1:24">
      <c r="A47" s="72"/>
      <c r="B47" s="66"/>
      <c r="C47" s="25">
        <f t="shared" si="14"/>
        <v>0</v>
      </c>
      <c r="D47" s="70">
        <f t="shared" si="14"/>
        <v>0</v>
      </c>
      <c r="E47" s="56">
        <f t="shared" si="15"/>
        <v>0</v>
      </c>
      <c r="F47" s="56">
        <f t="shared" si="16"/>
        <v>0</v>
      </c>
      <c r="G47" s="56">
        <f t="shared" si="17"/>
        <v>0</v>
      </c>
      <c r="H47" s="56">
        <f t="shared" si="18"/>
        <v>0</v>
      </c>
      <c r="I47" s="56">
        <f t="shared" si="19"/>
        <v>0</v>
      </c>
      <c r="J47" s="56">
        <f t="shared" si="20"/>
        <v>0</v>
      </c>
      <c r="K47" s="56">
        <f t="shared" si="21"/>
        <v>0</v>
      </c>
      <c r="L47" s="56">
        <f t="shared" si="22"/>
        <v>0</v>
      </c>
      <c r="M47" s="56">
        <f t="shared" si="23"/>
        <v>0</v>
      </c>
      <c r="N47" s="56">
        <f t="shared" si="24"/>
        <v>0</v>
      </c>
      <c r="O47" s="56">
        <f t="shared" si="25"/>
        <v>0</v>
      </c>
      <c r="P47" s="57">
        <f t="shared" si="26"/>
        <v>0</v>
      </c>
      <c r="Q47" s="3"/>
      <c r="R47" s="75"/>
      <c r="S47" s="72"/>
    </row>
    <row r="48" spans="1:24">
      <c r="A48" s="72"/>
      <c r="B48" s="66"/>
      <c r="C48" s="25">
        <f t="shared" si="14"/>
        <v>0</v>
      </c>
      <c r="D48" s="70">
        <f t="shared" si="14"/>
        <v>0</v>
      </c>
      <c r="E48" s="56">
        <f t="shared" si="15"/>
        <v>0</v>
      </c>
      <c r="F48" s="56">
        <f t="shared" si="16"/>
        <v>0</v>
      </c>
      <c r="G48" s="56">
        <f t="shared" si="17"/>
        <v>0</v>
      </c>
      <c r="H48" s="56">
        <f t="shared" si="18"/>
        <v>0</v>
      </c>
      <c r="I48" s="56">
        <f t="shared" si="19"/>
        <v>0</v>
      </c>
      <c r="J48" s="56">
        <f t="shared" si="20"/>
        <v>0</v>
      </c>
      <c r="K48" s="56">
        <f t="shared" si="21"/>
        <v>0</v>
      </c>
      <c r="L48" s="56">
        <f t="shared" si="22"/>
        <v>0</v>
      </c>
      <c r="M48" s="56">
        <f t="shared" si="23"/>
        <v>0</v>
      </c>
      <c r="N48" s="56">
        <f t="shared" si="24"/>
        <v>0</v>
      </c>
      <c r="O48" s="56">
        <f t="shared" si="25"/>
        <v>0</v>
      </c>
      <c r="P48" s="57">
        <f t="shared" si="26"/>
        <v>0</v>
      </c>
      <c r="Q48" s="3"/>
      <c r="R48" s="75"/>
      <c r="S48" s="72"/>
    </row>
    <row r="49" spans="1:20">
      <c r="A49" s="72"/>
      <c r="B49" s="66"/>
      <c r="C49" s="25">
        <f t="shared" si="14"/>
        <v>0</v>
      </c>
      <c r="D49" s="70">
        <f t="shared" si="14"/>
        <v>0</v>
      </c>
      <c r="E49" s="56">
        <f t="shared" si="15"/>
        <v>0</v>
      </c>
      <c r="F49" s="56">
        <f t="shared" si="16"/>
        <v>0</v>
      </c>
      <c r="G49" s="56">
        <f t="shared" si="17"/>
        <v>0</v>
      </c>
      <c r="H49" s="56">
        <f t="shared" si="18"/>
        <v>0</v>
      </c>
      <c r="I49" s="56">
        <f t="shared" si="19"/>
        <v>0</v>
      </c>
      <c r="J49" s="56">
        <f t="shared" si="20"/>
        <v>0</v>
      </c>
      <c r="K49" s="56">
        <f t="shared" si="21"/>
        <v>0</v>
      </c>
      <c r="L49" s="56">
        <f t="shared" si="22"/>
        <v>0</v>
      </c>
      <c r="M49" s="56">
        <f t="shared" si="23"/>
        <v>0</v>
      </c>
      <c r="N49" s="56">
        <f t="shared" si="24"/>
        <v>0</v>
      </c>
      <c r="O49" s="56">
        <f t="shared" si="25"/>
        <v>0</v>
      </c>
      <c r="P49" s="57">
        <f t="shared" si="26"/>
        <v>0</v>
      </c>
      <c r="Q49" s="3"/>
      <c r="R49" s="75"/>
      <c r="S49" s="72"/>
    </row>
    <row r="50" spans="1:20">
      <c r="A50" s="72"/>
      <c r="B50" s="66"/>
      <c r="C50" s="25">
        <f t="shared" si="14"/>
        <v>0</v>
      </c>
      <c r="D50" s="70">
        <f t="shared" si="14"/>
        <v>0</v>
      </c>
      <c r="E50" s="56">
        <f t="shared" si="15"/>
        <v>0</v>
      </c>
      <c r="F50" s="56">
        <f t="shared" si="16"/>
        <v>0</v>
      </c>
      <c r="G50" s="56">
        <f t="shared" si="17"/>
        <v>0</v>
      </c>
      <c r="H50" s="56">
        <f t="shared" si="18"/>
        <v>0</v>
      </c>
      <c r="I50" s="56">
        <f t="shared" si="19"/>
        <v>0</v>
      </c>
      <c r="J50" s="56">
        <f t="shared" si="20"/>
        <v>0</v>
      </c>
      <c r="K50" s="56">
        <f t="shared" si="21"/>
        <v>0</v>
      </c>
      <c r="L50" s="56">
        <f t="shared" si="22"/>
        <v>0</v>
      </c>
      <c r="M50" s="56">
        <f t="shared" si="23"/>
        <v>0</v>
      </c>
      <c r="N50" s="56">
        <f t="shared" si="24"/>
        <v>0</v>
      </c>
      <c r="O50" s="56">
        <f t="shared" si="25"/>
        <v>0</v>
      </c>
      <c r="P50" s="57">
        <f t="shared" si="26"/>
        <v>0</v>
      </c>
      <c r="Q50" s="3"/>
      <c r="R50" s="75"/>
      <c r="S50" s="72"/>
    </row>
    <row r="51" spans="1:20" ht="13.5" thickBot="1">
      <c r="A51" s="72"/>
      <c r="B51" s="66"/>
      <c r="C51" s="27">
        <f t="shared" si="14"/>
        <v>0</v>
      </c>
      <c r="D51" s="71">
        <f t="shared" si="14"/>
        <v>0</v>
      </c>
      <c r="E51" s="56">
        <f t="shared" si="15"/>
        <v>0</v>
      </c>
      <c r="F51" s="56">
        <f t="shared" si="16"/>
        <v>0</v>
      </c>
      <c r="G51" s="56">
        <f t="shared" si="17"/>
        <v>0</v>
      </c>
      <c r="H51" s="56">
        <f t="shared" si="18"/>
        <v>0</v>
      </c>
      <c r="I51" s="56">
        <f t="shared" si="19"/>
        <v>0</v>
      </c>
      <c r="J51" s="56">
        <f t="shared" si="20"/>
        <v>0</v>
      </c>
      <c r="K51" s="56">
        <f t="shared" si="21"/>
        <v>0</v>
      </c>
      <c r="L51" s="56">
        <f t="shared" si="22"/>
        <v>0</v>
      </c>
      <c r="M51" s="56">
        <f t="shared" si="23"/>
        <v>0</v>
      </c>
      <c r="N51" s="56">
        <f t="shared" si="24"/>
        <v>0</v>
      </c>
      <c r="O51" s="56">
        <f t="shared" si="25"/>
        <v>0</v>
      </c>
      <c r="P51" s="57">
        <f t="shared" si="26"/>
        <v>0</v>
      </c>
      <c r="Q51" s="3"/>
      <c r="R51" s="75"/>
      <c r="S51" s="72"/>
    </row>
    <row r="52" spans="1:20" ht="13.5" thickBot="1">
      <c r="A52" s="72"/>
      <c r="B52" s="66"/>
      <c r="C52" s="34" t="s">
        <v>34</v>
      </c>
      <c r="D52" s="35"/>
      <c r="E52" s="58">
        <f>SUM(E44:E51)</f>
        <v>0</v>
      </c>
      <c r="F52" s="59">
        <f t="shared" ref="F52:P52" si="27">SUM(F44:F51)</f>
        <v>0</v>
      </c>
      <c r="G52" s="59">
        <f t="shared" si="27"/>
        <v>0</v>
      </c>
      <c r="H52" s="59">
        <f t="shared" si="27"/>
        <v>0</v>
      </c>
      <c r="I52" s="59">
        <f t="shared" si="27"/>
        <v>0</v>
      </c>
      <c r="J52" s="59">
        <f t="shared" si="27"/>
        <v>0</v>
      </c>
      <c r="K52" s="59">
        <f t="shared" si="27"/>
        <v>0</v>
      </c>
      <c r="L52" s="59">
        <f t="shared" si="27"/>
        <v>0</v>
      </c>
      <c r="M52" s="59">
        <f t="shared" si="27"/>
        <v>0</v>
      </c>
      <c r="N52" s="59">
        <f t="shared" si="27"/>
        <v>0</v>
      </c>
      <c r="O52" s="59">
        <f t="shared" si="27"/>
        <v>0</v>
      </c>
      <c r="P52" s="60">
        <f t="shared" si="27"/>
        <v>0</v>
      </c>
      <c r="Q52" s="3"/>
      <c r="R52" s="75"/>
      <c r="S52" s="72"/>
    </row>
    <row r="53" spans="1:20" ht="13.5" thickBot="1">
      <c r="A53" s="72"/>
      <c r="B53" s="66"/>
      <c r="C53" s="34" t="s">
        <v>59</v>
      </c>
      <c r="D53" s="35"/>
      <c r="E53" s="58">
        <f>E40</f>
        <v>0</v>
      </c>
      <c r="F53" s="59">
        <f t="shared" ref="F53:P53" si="28">F40</f>
        <v>0</v>
      </c>
      <c r="G53" s="59">
        <f t="shared" si="28"/>
        <v>0</v>
      </c>
      <c r="H53" s="59">
        <f t="shared" si="28"/>
        <v>0</v>
      </c>
      <c r="I53" s="59">
        <f t="shared" si="28"/>
        <v>0</v>
      </c>
      <c r="J53" s="59">
        <f t="shared" si="28"/>
        <v>0</v>
      </c>
      <c r="K53" s="59">
        <f t="shared" si="28"/>
        <v>0</v>
      </c>
      <c r="L53" s="59">
        <f t="shared" si="28"/>
        <v>0</v>
      </c>
      <c r="M53" s="59">
        <f t="shared" si="28"/>
        <v>0</v>
      </c>
      <c r="N53" s="59">
        <f t="shared" si="28"/>
        <v>0</v>
      </c>
      <c r="O53" s="59">
        <f t="shared" si="28"/>
        <v>0</v>
      </c>
      <c r="P53" s="60">
        <f t="shared" si="28"/>
        <v>0</v>
      </c>
      <c r="Q53" s="3"/>
      <c r="R53" s="75"/>
      <c r="S53" s="72"/>
    </row>
    <row r="54" spans="1:20" ht="13.5" thickBot="1">
      <c r="A54" s="72"/>
      <c r="B54" s="66"/>
      <c r="C54" s="34" t="s">
        <v>60</v>
      </c>
      <c r="D54" s="35"/>
      <c r="E54" s="61" t="e">
        <f>E53/E52</f>
        <v>#DIV/0!</v>
      </c>
      <c r="F54" s="62" t="e">
        <f t="shared" ref="F54:P54" si="29">F53/F52</f>
        <v>#DIV/0!</v>
      </c>
      <c r="G54" s="62" t="e">
        <f t="shared" si="29"/>
        <v>#DIV/0!</v>
      </c>
      <c r="H54" s="62" t="e">
        <f t="shared" si="29"/>
        <v>#DIV/0!</v>
      </c>
      <c r="I54" s="62" t="e">
        <f t="shared" si="29"/>
        <v>#DIV/0!</v>
      </c>
      <c r="J54" s="62" t="e">
        <f t="shared" si="29"/>
        <v>#DIV/0!</v>
      </c>
      <c r="K54" s="62" t="e">
        <f t="shared" si="29"/>
        <v>#DIV/0!</v>
      </c>
      <c r="L54" s="62" t="e">
        <f t="shared" si="29"/>
        <v>#DIV/0!</v>
      </c>
      <c r="M54" s="62" t="e">
        <f t="shared" si="29"/>
        <v>#DIV/0!</v>
      </c>
      <c r="N54" s="62" t="e">
        <f t="shared" si="29"/>
        <v>#DIV/0!</v>
      </c>
      <c r="O54" s="62" t="e">
        <f t="shared" si="29"/>
        <v>#DIV/0!</v>
      </c>
      <c r="P54" s="63" t="e">
        <f t="shared" si="29"/>
        <v>#DIV/0!</v>
      </c>
      <c r="Q54" s="3"/>
      <c r="R54" s="75"/>
      <c r="S54" s="72"/>
    </row>
    <row r="55" spans="1:20" ht="13.5" thickBot="1">
      <c r="A55" s="72"/>
      <c r="B55" s="67"/>
      <c r="C55" s="68"/>
      <c r="D55" s="68"/>
      <c r="E55" s="68"/>
      <c r="F55" s="68"/>
      <c r="G55" s="68"/>
      <c r="H55" s="68"/>
      <c r="I55" s="68"/>
      <c r="J55" s="68"/>
      <c r="K55" s="68"/>
      <c r="L55" s="68"/>
      <c r="M55" s="68"/>
      <c r="N55" s="68"/>
      <c r="O55" s="68"/>
      <c r="P55" s="68"/>
      <c r="Q55" s="68"/>
      <c r="R55" s="68"/>
      <c r="S55" s="72"/>
    </row>
    <row r="56" spans="1:20" s="155" customFormat="1">
      <c r="A56" s="72"/>
      <c r="B56" s="72"/>
      <c r="C56" s="72"/>
      <c r="D56" s="72"/>
      <c r="E56" s="72"/>
      <c r="F56" s="72"/>
      <c r="G56" s="72"/>
      <c r="H56" s="72"/>
      <c r="I56" s="72"/>
      <c r="J56" s="72"/>
      <c r="K56" s="72"/>
      <c r="L56" s="72"/>
      <c r="M56" s="72"/>
      <c r="N56" s="72"/>
      <c r="O56" s="72"/>
      <c r="P56" s="72"/>
      <c r="Q56" s="72"/>
      <c r="R56" s="72"/>
      <c r="S56" s="72"/>
      <c r="T56" s="74"/>
    </row>
    <row r="57" spans="1:20">
      <c r="A57" s="72"/>
      <c r="R57" s="74"/>
      <c r="S57" s="72"/>
    </row>
    <row r="58" spans="1:20" ht="13.5" thickBot="1">
      <c r="A58" s="72"/>
      <c r="R58" s="74"/>
      <c r="S58" s="72"/>
    </row>
    <row r="59" spans="1:20" ht="18.75" customHeight="1" thickBot="1">
      <c r="A59" s="72"/>
      <c r="C59" s="1"/>
      <c r="D59" s="196" t="s">
        <v>20</v>
      </c>
      <c r="E59" s="197"/>
      <c r="F59" s="198"/>
      <c r="G59" s="8"/>
      <c r="H59" s="8"/>
      <c r="K59" s="1"/>
      <c r="L59" s="196" t="s">
        <v>45</v>
      </c>
      <c r="M59" s="194"/>
      <c r="N59" s="195"/>
      <c r="O59" s="8"/>
      <c r="P59" s="8"/>
      <c r="R59" s="74"/>
      <c r="S59" s="72"/>
    </row>
    <row r="60" spans="1:20" ht="13.5" thickBot="1">
      <c r="A60" s="72"/>
      <c r="C60" s="78" t="s">
        <v>0</v>
      </c>
      <c r="D60" s="79" t="s">
        <v>1</v>
      </c>
      <c r="E60" s="11"/>
      <c r="F60" s="12">
        <v>1</v>
      </c>
      <c r="G60" s="12" t="s">
        <v>18</v>
      </c>
      <c r="H60" s="12">
        <v>2</v>
      </c>
      <c r="I60" s="13" t="s">
        <v>5</v>
      </c>
      <c r="K60" s="78" t="s">
        <v>0</v>
      </c>
      <c r="L60" s="79" t="s">
        <v>1</v>
      </c>
      <c r="M60" s="11"/>
      <c r="N60" s="12">
        <v>1</v>
      </c>
      <c r="O60" s="12" t="s">
        <v>18</v>
      </c>
      <c r="P60" s="12">
        <v>2</v>
      </c>
      <c r="Q60" s="13" t="s">
        <v>5</v>
      </c>
      <c r="R60" s="74"/>
      <c r="S60" s="72"/>
    </row>
    <row r="61" spans="1:20">
      <c r="A61" s="72"/>
      <c r="C61" s="14">
        <f t="shared" ref="C61:D68" si="30">C11</f>
        <v>0</v>
      </c>
      <c r="D61" s="80">
        <f t="shared" si="30"/>
        <v>0</v>
      </c>
      <c r="E61" s="81"/>
      <c r="F61" s="82">
        <f>$E$11</f>
        <v>0</v>
      </c>
      <c r="G61" s="82">
        <f>$F$11</f>
        <v>0</v>
      </c>
      <c r="H61" s="82">
        <f>$G$11</f>
        <v>0</v>
      </c>
      <c r="I61" s="83" t="str">
        <f t="shared" ref="I61:I68" si="31">IF($E61=$I11,IF($E61=$F$60,$F61,IF($E61=$G$60,$G61,IF($E61=$H$60,$H61,""))),"-")</f>
        <v/>
      </c>
      <c r="K61" s="14">
        <f t="shared" ref="K61:L68" si="32">C11</f>
        <v>0</v>
      </c>
      <c r="L61" s="80">
        <f t="shared" si="32"/>
        <v>0</v>
      </c>
      <c r="M61" s="81"/>
      <c r="N61" s="82">
        <f>$E$11</f>
        <v>0</v>
      </c>
      <c r="O61" s="82">
        <f>$F$11</f>
        <v>0</v>
      </c>
      <c r="P61" s="82">
        <f>$G$11</f>
        <v>0</v>
      </c>
      <c r="Q61" s="83" t="str">
        <f t="shared" ref="Q61:Q68" si="33">IF($M61=$I11,IF($M61=$N$60,$N61,IF($M61=$O$60,$O61,IF($M61=$P$60,$P61,""))),"-")</f>
        <v/>
      </c>
      <c r="R61" s="74"/>
      <c r="S61" s="72"/>
    </row>
    <row r="62" spans="1:20">
      <c r="A62" s="72"/>
      <c r="C62" s="15">
        <f t="shared" si="30"/>
        <v>0</v>
      </c>
      <c r="D62" s="77">
        <f t="shared" si="30"/>
        <v>0</v>
      </c>
      <c r="E62" s="76"/>
      <c r="F62" s="17">
        <f>$E$12</f>
        <v>0</v>
      </c>
      <c r="G62" s="17">
        <f>$F$12</f>
        <v>0</v>
      </c>
      <c r="H62" s="17">
        <f>$G$12</f>
        <v>0</v>
      </c>
      <c r="I62" s="16" t="str">
        <f t="shared" si="31"/>
        <v/>
      </c>
      <c r="K62" s="15">
        <f t="shared" si="32"/>
        <v>0</v>
      </c>
      <c r="L62" s="77">
        <f t="shared" si="32"/>
        <v>0</v>
      </c>
      <c r="M62" s="76"/>
      <c r="N62" s="17">
        <f>$E$12</f>
        <v>0</v>
      </c>
      <c r="O62" s="17">
        <f>$F$12</f>
        <v>0</v>
      </c>
      <c r="P62" s="17">
        <f>$G$12</f>
        <v>0</v>
      </c>
      <c r="Q62" s="16" t="str">
        <f t="shared" si="33"/>
        <v/>
      </c>
      <c r="R62" s="74"/>
      <c r="S62" s="72"/>
    </row>
    <row r="63" spans="1:20">
      <c r="A63" s="72"/>
      <c r="C63" s="15">
        <f t="shared" si="30"/>
        <v>0</v>
      </c>
      <c r="D63" s="77">
        <f t="shared" si="30"/>
        <v>0</v>
      </c>
      <c r="E63" s="76"/>
      <c r="F63" s="17">
        <f>$E$13</f>
        <v>0</v>
      </c>
      <c r="G63" s="17">
        <f>$F$13</f>
        <v>0</v>
      </c>
      <c r="H63" s="17">
        <f>$G$13</f>
        <v>0</v>
      </c>
      <c r="I63" s="16" t="str">
        <f t="shared" si="31"/>
        <v/>
      </c>
      <c r="K63" s="15">
        <f t="shared" si="32"/>
        <v>0</v>
      </c>
      <c r="L63" s="77">
        <f t="shared" si="32"/>
        <v>0</v>
      </c>
      <c r="M63" s="76"/>
      <c r="N63" s="17">
        <f>$E$13</f>
        <v>0</v>
      </c>
      <c r="O63" s="17">
        <f>$F$13</f>
        <v>0</v>
      </c>
      <c r="P63" s="17">
        <f>$G$13</f>
        <v>0</v>
      </c>
      <c r="Q63" s="16" t="str">
        <f t="shared" si="33"/>
        <v/>
      </c>
      <c r="R63" s="74"/>
      <c r="S63" s="72"/>
    </row>
    <row r="64" spans="1:20">
      <c r="A64" s="72"/>
      <c r="C64" s="15">
        <f t="shared" si="30"/>
        <v>0</v>
      </c>
      <c r="D64" s="77">
        <f t="shared" si="30"/>
        <v>0</v>
      </c>
      <c r="E64" s="76"/>
      <c r="F64" s="17">
        <f>$E$14</f>
        <v>0</v>
      </c>
      <c r="G64" s="17">
        <f>$F$14</f>
        <v>0</v>
      </c>
      <c r="H64" s="17">
        <f>$G$14</f>
        <v>0</v>
      </c>
      <c r="I64" s="16" t="str">
        <f t="shared" si="31"/>
        <v/>
      </c>
      <c r="K64" s="15">
        <f t="shared" si="32"/>
        <v>0</v>
      </c>
      <c r="L64" s="77">
        <f t="shared" si="32"/>
        <v>0</v>
      </c>
      <c r="M64" s="76"/>
      <c r="N64" s="17">
        <f>$E$14</f>
        <v>0</v>
      </c>
      <c r="O64" s="17">
        <f>$F$14</f>
        <v>0</v>
      </c>
      <c r="P64" s="17">
        <f>$G$14</f>
        <v>0</v>
      </c>
      <c r="Q64" s="16" t="str">
        <f t="shared" si="33"/>
        <v/>
      </c>
      <c r="R64" s="74"/>
      <c r="S64" s="72"/>
    </row>
    <row r="65" spans="1:20">
      <c r="A65" s="72"/>
      <c r="C65" s="15">
        <f t="shared" si="30"/>
        <v>0</v>
      </c>
      <c r="D65" s="77">
        <f t="shared" si="30"/>
        <v>0</v>
      </c>
      <c r="E65" s="76"/>
      <c r="F65" s="17">
        <f>$E$15</f>
        <v>0</v>
      </c>
      <c r="G65" s="17">
        <f>$F$15</f>
        <v>0</v>
      </c>
      <c r="H65" s="17">
        <f>$G$15</f>
        <v>0</v>
      </c>
      <c r="I65" s="16" t="str">
        <f t="shared" si="31"/>
        <v/>
      </c>
      <c r="K65" s="15">
        <f t="shared" si="32"/>
        <v>0</v>
      </c>
      <c r="L65" s="77">
        <f t="shared" si="32"/>
        <v>0</v>
      </c>
      <c r="M65" s="76"/>
      <c r="N65" s="17">
        <f>$E$15</f>
        <v>0</v>
      </c>
      <c r="O65" s="17">
        <f>$F$15</f>
        <v>0</v>
      </c>
      <c r="P65" s="17">
        <f>$G$15</f>
        <v>0</v>
      </c>
      <c r="Q65" s="16" t="str">
        <f t="shared" si="33"/>
        <v/>
      </c>
      <c r="R65" s="74"/>
      <c r="S65" s="72"/>
    </row>
    <row r="66" spans="1:20">
      <c r="A66" s="72"/>
      <c r="C66" s="15">
        <f t="shared" si="30"/>
        <v>0</v>
      </c>
      <c r="D66" s="77">
        <f t="shared" si="30"/>
        <v>0</v>
      </c>
      <c r="E66" s="76"/>
      <c r="F66" s="17">
        <f>$E$16</f>
        <v>0</v>
      </c>
      <c r="G66" s="17">
        <f>$F$16</f>
        <v>0</v>
      </c>
      <c r="H66" s="17">
        <f>$G$16</f>
        <v>0</v>
      </c>
      <c r="I66" s="16" t="str">
        <f t="shared" si="31"/>
        <v/>
      </c>
      <c r="K66" s="15">
        <f t="shared" si="32"/>
        <v>0</v>
      </c>
      <c r="L66" s="77">
        <f t="shared" si="32"/>
        <v>0</v>
      </c>
      <c r="M66" s="76"/>
      <c r="N66" s="17">
        <f>$E$16</f>
        <v>0</v>
      </c>
      <c r="O66" s="17">
        <f>$F$16</f>
        <v>0</v>
      </c>
      <c r="P66" s="17">
        <f>$G$16</f>
        <v>0</v>
      </c>
      <c r="Q66" s="16" t="str">
        <f t="shared" si="33"/>
        <v/>
      </c>
      <c r="R66" s="74"/>
      <c r="S66" s="72"/>
    </row>
    <row r="67" spans="1:20">
      <c r="A67" s="72"/>
      <c r="C67" s="15">
        <f t="shared" si="30"/>
        <v>0</v>
      </c>
      <c r="D67" s="77">
        <f t="shared" si="30"/>
        <v>0</v>
      </c>
      <c r="E67" s="76"/>
      <c r="F67" s="17">
        <f>$E$17</f>
        <v>0</v>
      </c>
      <c r="G67" s="17">
        <f>$F$17</f>
        <v>0</v>
      </c>
      <c r="H67" s="17">
        <f>$G$17</f>
        <v>0</v>
      </c>
      <c r="I67" s="16" t="str">
        <f t="shared" si="31"/>
        <v/>
      </c>
      <c r="K67" s="15">
        <f t="shared" si="32"/>
        <v>0</v>
      </c>
      <c r="L67" s="77">
        <f t="shared" si="32"/>
        <v>0</v>
      </c>
      <c r="M67" s="76"/>
      <c r="N67" s="17">
        <f>$E$17</f>
        <v>0</v>
      </c>
      <c r="O67" s="17">
        <f>$F$17</f>
        <v>0</v>
      </c>
      <c r="P67" s="17">
        <f>$G$17</f>
        <v>0</v>
      </c>
      <c r="Q67" s="16" t="str">
        <f t="shared" si="33"/>
        <v/>
      </c>
      <c r="R67" s="74"/>
      <c r="S67" s="72"/>
    </row>
    <row r="68" spans="1:20" ht="13.5" thickBot="1">
      <c r="A68" s="72"/>
      <c r="C68" s="84">
        <f t="shared" si="30"/>
        <v>0</v>
      </c>
      <c r="D68" s="85">
        <f t="shared" si="30"/>
        <v>0</v>
      </c>
      <c r="E68" s="86"/>
      <c r="F68" s="87">
        <f>$E$18</f>
        <v>0</v>
      </c>
      <c r="G68" s="87">
        <f>$F$18</f>
        <v>0</v>
      </c>
      <c r="H68" s="87">
        <f>$G$18</f>
        <v>0</v>
      </c>
      <c r="I68" s="88" t="str">
        <f t="shared" si="31"/>
        <v/>
      </c>
      <c r="K68" s="84">
        <f t="shared" si="32"/>
        <v>0</v>
      </c>
      <c r="L68" s="85">
        <f t="shared" si="32"/>
        <v>0</v>
      </c>
      <c r="M68" s="86"/>
      <c r="N68" s="87">
        <f>$E$18</f>
        <v>0</v>
      </c>
      <c r="O68" s="87">
        <f>$F$18</f>
        <v>0</v>
      </c>
      <c r="P68" s="87">
        <f>$G$18</f>
        <v>0</v>
      </c>
      <c r="Q68" s="88" t="str">
        <f t="shared" si="33"/>
        <v/>
      </c>
      <c r="R68" s="74"/>
      <c r="S68" s="72"/>
    </row>
    <row r="69" spans="1:20" ht="13.5" thickBot="1">
      <c r="A69" s="72"/>
      <c r="I69" s="89">
        <f>SUM(I61:I68)</f>
        <v>0</v>
      </c>
      <c r="Q69" s="89">
        <f>SUM(Q61:Q68)</f>
        <v>0</v>
      </c>
      <c r="R69" s="74"/>
      <c r="S69" s="72"/>
    </row>
    <row r="70" spans="1:20">
      <c r="A70" s="72"/>
      <c r="R70" s="74"/>
      <c r="S70" s="72"/>
    </row>
    <row r="71" spans="1:20" ht="12.75" customHeight="1" thickBot="1">
      <c r="A71" s="72"/>
      <c r="Q71" s="5"/>
      <c r="R71" s="5"/>
      <c r="S71" s="73"/>
      <c r="T71" s="6"/>
    </row>
    <row r="72" spans="1:20" ht="17.25" customHeight="1" thickBot="1">
      <c r="A72" s="72"/>
      <c r="C72" s="1"/>
      <c r="D72" s="193" t="s">
        <v>24</v>
      </c>
      <c r="E72" s="194"/>
      <c r="F72" s="195"/>
      <c r="G72" s="8"/>
      <c r="H72" s="8"/>
      <c r="K72" s="1"/>
      <c r="L72" s="193" t="s">
        <v>16</v>
      </c>
      <c r="M72" s="194"/>
      <c r="N72" s="195"/>
      <c r="O72" s="8"/>
      <c r="P72" s="8"/>
      <c r="R72" s="5"/>
      <c r="S72" s="73"/>
      <c r="T72" s="6"/>
    </row>
    <row r="73" spans="1:20" ht="13.5" thickBot="1">
      <c r="A73" s="72"/>
      <c r="C73" s="78" t="s">
        <v>0</v>
      </c>
      <c r="D73" s="79" t="s">
        <v>1</v>
      </c>
      <c r="E73" s="11"/>
      <c r="F73" s="12">
        <v>1</v>
      </c>
      <c r="G73" s="12" t="s">
        <v>18</v>
      </c>
      <c r="H73" s="12">
        <v>2</v>
      </c>
      <c r="I73" s="13" t="s">
        <v>5</v>
      </c>
      <c r="K73" s="78" t="s">
        <v>0</v>
      </c>
      <c r="L73" s="79" t="s">
        <v>1</v>
      </c>
      <c r="M73" s="11"/>
      <c r="N73" s="12">
        <v>1</v>
      </c>
      <c r="O73" s="12" t="s">
        <v>18</v>
      </c>
      <c r="P73" s="12">
        <v>2</v>
      </c>
      <c r="Q73" s="13" t="s">
        <v>5</v>
      </c>
      <c r="R73" s="5"/>
      <c r="S73" s="73"/>
      <c r="T73" s="6"/>
    </row>
    <row r="74" spans="1:20">
      <c r="A74" s="72"/>
      <c r="C74" s="14">
        <f t="shared" ref="C74:D81" si="34">C11</f>
        <v>0</v>
      </c>
      <c r="D74" s="80">
        <f t="shared" si="34"/>
        <v>0</v>
      </c>
      <c r="E74" s="81"/>
      <c r="F74" s="82">
        <f>$E$11</f>
        <v>0</v>
      </c>
      <c r="G74" s="82">
        <f>$F$11</f>
        <v>0</v>
      </c>
      <c r="H74" s="82">
        <f>$G$11</f>
        <v>0</v>
      </c>
      <c r="I74" s="83" t="str">
        <f t="shared" ref="I74:I81" si="35">IF($E74=$I11,IF($E74=$F$73,$F74,IF($E74=$G$73,$G74,IF($E74=$H$73,$H74,""))),"-")</f>
        <v/>
      </c>
      <c r="K74" s="14">
        <f t="shared" ref="K74:L81" si="36">C11</f>
        <v>0</v>
      </c>
      <c r="L74" s="80">
        <f t="shared" si="36"/>
        <v>0</v>
      </c>
      <c r="M74" s="81"/>
      <c r="N74" s="82">
        <f>$E$11</f>
        <v>0</v>
      </c>
      <c r="O74" s="82">
        <f>$F$11</f>
        <v>0</v>
      </c>
      <c r="P74" s="82">
        <f>$G$11</f>
        <v>0</v>
      </c>
      <c r="Q74" s="83" t="str">
        <f t="shared" ref="Q74:Q81" si="37">IF($M74=$I11,IF($M74=$N$73,$N74,IF($M74=$O$73,$O74,IF($M74=$P$73,$P74,""))),"-")</f>
        <v/>
      </c>
      <c r="R74" s="74"/>
      <c r="S74" s="72"/>
    </row>
    <row r="75" spans="1:20">
      <c r="A75" s="72"/>
      <c r="C75" s="15">
        <f t="shared" si="34"/>
        <v>0</v>
      </c>
      <c r="D75" s="77">
        <f t="shared" si="34"/>
        <v>0</v>
      </c>
      <c r="E75" s="76"/>
      <c r="F75" s="17">
        <f>$E$12</f>
        <v>0</v>
      </c>
      <c r="G75" s="17">
        <f>$F$12</f>
        <v>0</v>
      </c>
      <c r="H75" s="17">
        <f>$G$12</f>
        <v>0</v>
      </c>
      <c r="I75" s="16" t="str">
        <f t="shared" si="35"/>
        <v/>
      </c>
      <c r="K75" s="15">
        <f t="shared" si="36"/>
        <v>0</v>
      </c>
      <c r="L75" s="77">
        <f t="shared" si="36"/>
        <v>0</v>
      </c>
      <c r="M75" s="76"/>
      <c r="N75" s="17">
        <f>$E$12</f>
        <v>0</v>
      </c>
      <c r="O75" s="17">
        <f>$F$12</f>
        <v>0</v>
      </c>
      <c r="P75" s="17">
        <f>$G$12</f>
        <v>0</v>
      </c>
      <c r="Q75" s="16" t="str">
        <f t="shared" si="37"/>
        <v/>
      </c>
      <c r="R75" s="74"/>
      <c r="S75" s="72"/>
    </row>
    <row r="76" spans="1:20">
      <c r="A76" s="72"/>
      <c r="C76" s="15">
        <f t="shared" si="34"/>
        <v>0</v>
      </c>
      <c r="D76" s="77">
        <f t="shared" si="34"/>
        <v>0</v>
      </c>
      <c r="E76" s="76"/>
      <c r="F76" s="17">
        <f>$E$13</f>
        <v>0</v>
      </c>
      <c r="G76" s="17">
        <f>$F$13</f>
        <v>0</v>
      </c>
      <c r="H76" s="17">
        <f>$G$13</f>
        <v>0</v>
      </c>
      <c r="I76" s="16" t="str">
        <f t="shared" si="35"/>
        <v/>
      </c>
      <c r="J76" s="2"/>
      <c r="K76" s="15">
        <f t="shared" si="36"/>
        <v>0</v>
      </c>
      <c r="L76" s="77">
        <f t="shared" si="36"/>
        <v>0</v>
      </c>
      <c r="M76" s="76"/>
      <c r="N76" s="17">
        <f>$E$13</f>
        <v>0</v>
      </c>
      <c r="O76" s="17">
        <f>$F$13</f>
        <v>0</v>
      </c>
      <c r="P76" s="17">
        <f>$G$13</f>
        <v>0</v>
      </c>
      <c r="Q76" s="16" t="str">
        <f t="shared" si="37"/>
        <v/>
      </c>
      <c r="R76" s="74"/>
      <c r="S76" s="72"/>
    </row>
    <row r="77" spans="1:20">
      <c r="A77" s="72"/>
      <c r="C77" s="15">
        <f t="shared" si="34"/>
        <v>0</v>
      </c>
      <c r="D77" s="77">
        <f t="shared" si="34"/>
        <v>0</v>
      </c>
      <c r="E77" s="76"/>
      <c r="F77" s="17">
        <f>$E$14</f>
        <v>0</v>
      </c>
      <c r="G77" s="17">
        <f>$F$14</f>
        <v>0</v>
      </c>
      <c r="H77" s="17">
        <f>$G$14</f>
        <v>0</v>
      </c>
      <c r="I77" s="16" t="str">
        <f t="shared" si="35"/>
        <v/>
      </c>
      <c r="K77" s="15">
        <f t="shared" si="36"/>
        <v>0</v>
      </c>
      <c r="L77" s="77">
        <f t="shared" si="36"/>
        <v>0</v>
      </c>
      <c r="M77" s="76"/>
      <c r="N77" s="17">
        <f>$E$14</f>
        <v>0</v>
      </c>
      <c r="O77" s="17">
        <f>$F$14</f>
        <v>0</v>
      </c>
      <c r="P77" s="17">
        <f>$G$14</f>
        <v>0</v>
      </c>
      <c r="Q77" s="16" t="str">
        <f t="shared" si="37"/>
        <v/>
      </c>
      <c r="R77" s="74"/>
      <c r="S77" s="72"/>
    </row>
    <row r="78" spans="1:20">
      <c r="A78" s="72"/>
      <c r="C78" s="15">
        <f t="shared" si="34"/>
        <v>0</v>
      </c>
      <c r="D78" s="77">
        <f t="shared" si="34"/>
        <v>0</v>
      </c>
      <c r="E78" s="76"/>
      <c r="F78" s="17">
        <f>$E$15</f>
        <v>0</v>
      </c>
      <c r="G78" s="17">
        <f>$F$15</f>
        <v>0</v>
      </c>
      <c r="H78" s="17">
        <f>$G$15</f>
        <v>0</v>
      </c>
      <c r="I78" s="16" t="str">
        <f t="shared" si="35"/>
        <v/>
      </c>
      <c r="K78" s="15">
        <f t="shared" si="36"/>
        <v>0</v>
      </c>
      <c r="L78" s="77">
        <f t="shared" si="36"/>
        <v>0</v>
      </c>
      <c r="M78" s="76"/>
      <c r="N78" s="17">
        <f>$E$15</f>
        <v>0</v>
      </c>
      <c r="O78" s="17">
        <f>$F$15</f>
        <v>0</v>
      </c>
      <c r="P78" s="17">
        <f>$G$15</f>
        <v>0</v>
      </c>
      <c r="Q78" s="16" t="str">
        <f t="shared" si="37"/>
        <v/>
      </c>
      <c r="R78" s="74"/>
      <c r="S78" s="72"/>
    </row>
    <row r="79" spans="1:20">
      <c r="A79" s="72"/>
      <c r="C79" s="15">
        <f t="shared" si="34"/>
        <v>0</v>
      </c>
      <c r="D79" s="77">
        <f t="shared" si="34"/>
        <v>0</v>
      </c>
      <c r="E79" s="76"/>
      <c r="F79" s="17">
        <f>$E$16</f>
        <v>0</v>
      </c>
      <c r="G79" s="17">
        <f>$F$16</f>
        <v>0</v>
      </c>
      <c r="H79" s="17">
        <f>$G$16</f>
        <v>0</v>
      </c>
      <c r="I79" s="16" t="str">
        <f t="shared" si="35"/>
        <v/>
      </c>
      <c r="K79" s="15">
        <f t="shared" si="36"/>
        <v>0</v>
      </c>
      <c r="L79" s="77">
        <f t="shared" si="36"/>
        <v>0</v>
      </c>
      <c r="M79" s="76"/>
      <c r="N79" s="17">
        <f>$E$16</f>
        <v>0</v>
      </c>
      <c r="O79" s="17">
        <f>$F$16</f>
        <v>0</v>
      </c>
      <c r="P79" s="17">
        <f>$G$16</f>
        <v>0</v>
      </c>
      <c r="Q79" s="16" t="str">
        <f t="shared" si="37"/>
        <v/>
      </c>
      <c r="R79" s="74"/>
      <c r="S79" s="72"/>
    </row>
    <row r="80" spans="1:20">
      <c r="A80" s="72"/>
      <c r="C80" s="15">
        <f t="shared" si="34"/>
        <v>0</v>
      </c>
      <c r="D80" s="77">
        <f t="shared" si="34"/>
        <v>0</v>
      </c>
      <c r="E80" s="76"/>
      <c r="F80" s="17">
        <f>$E$17</f>
        <v>0</v>
      </c>
      <c r="G80" s="17">
        <f>$F$17</f>
        <v>0</v>
      </c>
      <c r="H80" s="17">
        <f>$G$17</f>
        <v>0</v>
      </c>
      <c r="I80" s="16" t="str">
        <f t="shared" si="35"/>
        <v/>
      </c>
      <c r="K80" s="15">
        <f t="shared" si="36"/>
        <v>0</v>
      </c>
      <c r="L80" s="77">
        <f t="shared" si="36"/>
        <v>0</v>
      </c>
      <c r="M80" s="76"/>
      <c r="N80" s="17">
        <f>$E$17</f>
        <v>0</v>
      </c>
      <c r="O80" s="17">
        <f>$F$17</f>
        <v>0</v>
      </c>
      <c r="P80" s="17">
        <f>$G$17</f>
        <v>0</v>
      </c>
      <c r="Q80" s="16" t="str">
        <f t="shared" si="37"/>
        <v/>
      </c>
      <c r="R80" s="74"/>
      <c r="S80" s="72"/>
    </row>
    <row r="81" spans="1:19" ht="13.5" thickBot="1">
      <c r="A81" s="72"/>
      <c r="C81" s="84">
        <f t="shared" si="34"/>
        <v>0</v>
      </c>
      <c r="D81" s="85">
        <f t="shared" si="34"/>
        <v>0</v>
      </c>
      <c r="E81" s="86"/>
      <c r="F81" s="87">
        <f>$E$18</f>
        <v>0</v>
      </c>
      <c r="G81" s="87">
        <f>$F$18</f>
        <v>0</v>
      </c>
      <c r="H81" s="87">
        <f>$G$18</f>
        <v>0</v>
      </c>
      <c r="I81" s="88" t="str">
        <f t="shared" si="35"/>
        <v/>
      </c>
      <c r="K81" s="84">
        <f t="shared" si="36"/>
        <v>0</v>
      </c>
      <c r="L81" s="85">
        <f t="shared" si="36"/>
        <v>0</v>
      </c>
      <c r="M81" s="86"/>
      <c r="N81" s="87">
        <f>$E$18</f>
        <v>0</v>
      </c>
      <c r="O81" s="87">
        <f>$F$18</f>
        <v>0</v>
      </c>
      <c r="P81" s="87">
        <f>$G$18</f>
        <v>0</v>
      </c>
      <c r="Q81" s="88" t="str">
        <f t="shared" si="37"/>
        <v/>
      </c>
      <c r="R81" s="74"/>
      <c r="S81" s="72"/>
    </row>
    <row r="82" spans="1:19" ht="13.5" thickBot="1">
      <c r="A82" s="72"/>
      <c r="I82" s="89">
        <f>SUM(I74:I81)</f>
        <v>0</v>
      </c>
      <c r="Q82" s="89">
        <f>SUM(Q74:Q81)</f>
        <v>0</v>
      </c>
      <c r="R82" s="74"/>
      <c r="S82" s="72"/>
    </row>
    <row r="83" spans="1:19">
      <c r="A83" s="72"/>
      <c r="L83" s="7"/>
      <c r="R83" s="74"/>
      <c r="S83" s="72"/>
    </row>
    <row r="84" spans="1:19" ht="13.5" thickBot="1">
      <c r="A84" s="72"/>
      <c r="R84" s="74"/>
      <c r="S84" s="72"/>
    </row>
    <row r="85" spans="1:19" ht="18" customHeight="1" thickBot="1">
      <c r="A85" s="72"/>
      <c r="C85" s="1"/>
      <c r="D85" s="193" t="s">
        <v>2</v>
      </c>
      <c r="E85" s="194"/>
      <c r="F85" s="195"/>
      <c r="G85" s="8"/>
      <c r="H85" s="8"/>
      <c r="K85" s="1"/>
      <c r="L85" s="193" t="s">
        <v>3</v>
      </c>
      <c r="M85" s="194"/>
      <c r="N85" s="195"/>
      <c r="O85" s="8"/>
      <c r="P85" s="8"/>
      <c r="R85" s="74"/>
      <c r="S85" s="72"/>
    </row>
    <row r="86" spans="1:19" ht="13.5" thickBot="1">
      <c r="A86" s="72"/>
      <c r="C86" s="78" t="s">
        <v>0</v>
      </c>
      <c r="D86" s="79" t="s">
        <v>1</v>
      </c>
      <c r="E86" s="11"/>
      <c r="F86" s="12">
        <v>1</v>
      </c>
      <c r="G86" s="12" t="s">
        <v>18</v>
      </c>
      <c r="H86" s="12">
        <v>2</v>
      </c>
      <c r="I86" s="13" t="s">
        <v>5</v>
      </c>
      <c r="K86" s="78" t="s">
        <v>0</v>
      </c>
      <c r="L86" s="79" t="s">
        <v>1</v>
      </c>
      <c r="M86" s="11"/>
      <c r="N86" s="12">
        <v>1</v>
      </c>
      <c r="O86" s="12" t="s">
        <v>18</v>
      </c>
      <c r="P86" s="12">
        <v>2</v>
      </c>
      <c r="Q86" s="13" t="s">
        <v>5</v>
      </c>
      <c r="R86" s="74"/>
      <c r="S86" s="72"/>
    </row>
    <row r="87" spans="1:19">
      <c r="A87" s="72"/>
      <c r="C87" s="14">
        <f t="shared" ref="C87:D94" si="38">C11</f>
        <v>0</v>
      </c>
      <c r="D87" s="80">
        <f t="shared" si="38"/>
        <v>0</v>
      </c>
      <c r="E87" s="81"/>
      <c r="F87" s="82">
        <f>$E$11</f>
        <v>0</v>
      </c>
      <c r="G87" s="82">
        <f>$F$11</f>
        <v>0</v>
      </c>
      <c r="H87" s="82">
        <f>$G$11</f>
        <v>0</v>
      </c>
      <c r="I87" s="83" t="str">
        <f t="shared" ref="I87:I94" si="39">IF($E87=$I11,IF($E87=$F$86,$F87,IF($E87=$G$86,$G87,IF($E87=$H$86,$H87,""))),"-")</f>
        <v/>
      </c>
      <c r="K87" s="14">
        <f t="shared" ref="K87:L94" si="40">C11</f>
        <v>0</v>
      </c>
      <c r="L87" s="80">
        <f t="shared" si="40"/>
        <v>0</v>
      </c>
      <c r="M87" s="81"/>
      <c r="N87" s="82">
        <f>$E$11</f>
        <v>0</v>
      </c>
      <c r="O87" s="82">
        <f>$F$11</f>
        <v>0</v>
      </c>
      <c r="P87" s="82">
        <f>$G$11</f>
        <v>0</v>
      </c>
      <c r="Q87" s="83" t="str">
        <f t="shared" ref="Q87:Q94" si="41">IF($M87=$I11,IF($M87=$N$86,$N87,IF($M87=$O$86,$O87,IF($M87=$P$86,$P87,""))),"-")</f>
        <v/>
      </c>
      <c r="R87" s="74"/>
      <c r="S87" s="72"/>
    </row>
    <row r="88" spans="1:19">
      <c r="A88" s="72"/>
      <c r="C88" s="15">
        <f t="shared" si="38"/>
        <v>0</v>
      </c>
      <c r="D88" s="77">
        <f t="shared" si="38"/>
        <v>0</v>
      </c>
      <c r="E88" s="76"/>
      <c r="F88" s="17">
        <f>$E$12</f>
        <v>0</v>
      </c>
      <c r="G88" s="17">
        <f>$F$12</f>
        <v>0</v>
      </c>
      <c r="H88" s="17">
        <f>$G$12</f>
        <v>0</v>
      </c>
      <c r="I88" s="16" t="str">
        <f t="shared" si="39"/>
        <v/>
      </c>
      <c r="K88" s="15">
        <f t="shared" si="40"/>
        <v>0</v>
      </c>
      <c r="L88" s="77">
        <f t="shared" si="40"/>
        <v>0</v>
      </c>
      <c r="M88" s="76"/>
      <c r="N88" s="17">
        <f>$E$12</f>
        <v>0</v>
      </c>
      <c r="O88" s="17">
        <f>$F$12</f>
        <v>0</v>
      </c>
      <c r="P88" s="17">
        <f>$G$12</f>
        <v>0</v>
      </c>
      <c r="Q88" s="16" t="str">
        <f t="shared" si="41"/>
        <v/>
      </c>
      <c r="R88" s="74"/>
      <c r="S88" s="72"/>
    </row>
    <row r="89" spans="1:19">
      <c r="A89" s="72"/>
      <c r="C89" s="15">
        <f t="shared" si="38"/>
        <v>0</v>
      </c>
      <c r="D89" s="77">
        <f t="shared" si="38"/>
        <v>0</v>
      </c>
      <c r="E89" s="76"/>
      <c r="F89" s="17">
        <f>$E$13</f>
        <v>0</v>
      </c>
      <c r="G89" s="17">
        <f>$F$13</f>
        <v>0</v>
      </c>
      <c r="H89" s="17">
        <f>$G$13</f>
        <v>0</v>
      </c>
      <c r="I89" s="16" t="str">
        <f t="shared" si="39"/>
        <v/>
      </c>
      <c r="K89" s="15">
        <f t="shared" si="40"/>
        <v>0</v>
      </c>
      <c r="L89" s="77">
        <f t="shared" si="40"/>
        <v>0</v>
      </c>
      <c r="M89" s="76"/>
      <c r="N89" s="17">
        <f>$E$13</f>
        <v>0</v>
      </c>
      <c r="O89" s="17">
        <f>$F$13</f>
        <v>0</v>
      </c>
      <c r="P89" s="17">
        <f>$G$13</f>
        <v>0</v>
      </c>
      <c r="Q89" s="16" t="str">
        <f t="shared" si="41"/>
        <v/>
      </c>
      <c r="R89" s="74"/>
      <c r="S89" s="72"/>
    </row>
    <row r="90" spans="1:19">
      <c r="A90" s="72"/>
      <c r="C90" s="15">
        <f t="shared" si="38"/>
        <v>0</v>
      </c>
      <c r="D90" s="77">
        <f t="shared" si="38"/>
        <v>0</v>
      </c>
      <c r="E90" s="76"/>
      <c r="F90" s="17">
        <f>$E$14</f>
        <v>0</v>
      </c>
      <c r="G90" s="17">
        <f>$F$14</f>
        <v>0</v>
      </c>
      <c r="H90" s="17">
        <f>$G$14</f>
        <v>0</v>
      </c>
      <c r="I90" s="16" t="str">
        <f t="shared" si="39"/>
        <v/>
      </c>
      <c r="J90" s="2"/>
      <c r="K90" s="15">
        <f t="shared" si="40"/>
        <v>0</v>
      </c>
      <c r="L90" s="77">
        <f t="shared" si="40"/>
        <v>0</v>
      </c>
      <c r="M90" s="76"/>
      <c r="N90" s="17">
        <f>$E$14</f>
        <v>0</v>
      </c>
      <c r="O90" s="17">
        <f>$F$14</f>
        <v>0</v>
      </c>
      <c r="P90" s="17">
        <f>$G$14</f>
        <v>0</v>
      </c>
      <c r="Q90" s="16" t="str">
        <f t="shared" si="41"/>
        <v/>
      </c>
      <c r="R90" s="74"/>
      <c r="S90" s="72"/>
    </row>
    <row r="91" spans="1:19">
      <c r="A91" s="72"/>
      <c r="C91" s="15">
        <f t="shared" si="38"/>
        <v>0</v>
      </c>
      <c r="D91" s="77">
        <f t="shared" si="38"/>
        <v>0</v>
      </c>
      <c r="E91" s="76"/>
      <c r="F91" s="17">
        <f>$E$15</f>
        <v>0</v>
      </c>
      <c r="G91" s="17">
        <f>$F$15</f>
        <v>0</v>
      </c>
      <c r="H91" s="17">
        <f>$G$15</f>
        <v>0</v>
      </c>
      <c r="I91" s="16" t="str">
        <f t="shared" si="39"/>
        <v/>
      </c>
      <c r="K91" s="15">
        <f t="shared" si="40"/>
        <v>0</v>
      </c>
      <c r="L91" s="77">
        <f t="shared" si="40"/>
        <v>0</v>
      </c>
      <c r="M91" s="76"/>
      <c r="N91" s="17">
        <f>$E$15</f>
        <v>0</v>
      </c>
      <c r="O91" s="17">
        <f>$F$15</f>
        <v>0</v>
      </c>
      <c r="P91" s="17">
        <f>$G$15</f>
        <v>0</v>
      </c>
      <c r="Q91" s="16" t="str">
        <f t="shared" si="41"/>
        <v/>
      </c>
      <c r="R91" s="74"/>
      <c r="S91" s="72"/>
    </row>
    <row r="92" spans="1:19">
      <c r="A92" s="72"/>
      <c r="C92" s="15">
        <f t="shared" si="38"/>
        <v>0</v>
      </c>
      <c r="D92" s="77">
        <f t="shared" si="38"/>
        <v>0</v>
      </c>
      <c r="E92" s="76"/>
      <c r="F92" s="17">
        <f>$E$16</f>
        <v>0</v>
      </c>
      <c r="G92" s="17">
        <f>$F$16</f>
        <v>0</v>
      </c>
      <c r="H92" s="17">
        <f>$G$16</f>
        <v>0</v>
      </c>
      <c r="I92" s="16" t="str">
        <f t="shared" si="39"/>
        <v/>
      </c>
      <c r="K92" s="15">
        <f t="shared" si="40"/>
        <v>0</v>
      </c>
      <c r="L92" s="77">
        <f t="shared" si="40"/>
        <v>0</v>
      </c>
      <c r="M92" s="76"/>
      <c r="N92" s="17">
        <f>$E$16</f>
        <v>0</v>
      </c>
      <c r="O92" s="17">
        <f>$F$16</f>
        <v>0</v>
      </c>
      <c r="P92" s="17">
        <f>$G$16</f>
        <v>0</v>
      </c>
      <c r="Q92" s="16" t="str">
        <f t="shared" si="41"/>
        <v/>
      </c>
      <c r="R92" s="74"/>
      <c r="S92" s="72"/>
    </row>
    <row r="93" spans="1:19">
      <c r="A93" s="72"/>
      <c r="C93" s="15">
        <f t="shared" si="38"/>
        <v>0</v>
      </c>
      <c r="D93" s="77">
        <f t="shared" si="38"/>
        <v>0</v>
      </c>
      <c r="E93" s="76"/>
      <c r="F93" s="17">
        <f>$E$17</f>
        <v>0</v>
      </c>
      <c r="G93" s="17">
        <f>$F$17</f>
        <v>0</v>
      </c>
      <c r="H93" s="17">
        <f>$G$17</f>
        <v>0</v>
      </c>
      <c r="I93" s="16" t="str">
        <f t="shared" si="39"/>
        <v/>
      </c>
      <c r="K93" s="15">
        <f t="shared" si="40"/>
        <v>0</v>
      </c>
      <c r="L93" s="77">
        <f t="shared" si="40"/>
        <v>0</v>
      </c>
      <c r="M93" s="76"/>
      <c r="N93" s="17">
        <f>$E$17</f>
        <v>0</v>
      </c>
      <c r="O93" s="17">
        <f>$F$17</f>
        <v>0</v>
      </c>
      <c r="P93" s="17">
        <f>$G$17</f>
        <v>0</v>
      </c>
      <c r="Q93" s="16" t="str">
        <f t="shared" si="41"/>
        <v/>
      </c>
      <c r="R93" s="74"/>
      <c r="S93" s="72"/>
    </row>
    <row r="94" spans="1:19" ht="13.5" thickBot="1">
      <c r="A94" s="72"/>
      <c r="C94" s="84">
        <f t="shared" si="38"/>
        <v>0</v>
      </c>
      <c r="D94" s="85">
        <f t="shared" si="38"/>
        <v>0</v>
      </c>
      <c r="E94" s="86"/>
      <c r="F94" s="87">
        <f>$E$18</f>
        <v>0</v>
      </c>
      <c r="G94" s="87">
        <f>$F$18</f>
        <v>0</v>
      </c>
      <c r="H94" s="87">
        <f>$G$18</f>
        <v>0</v>
      </c>
      <c r="I94" s="88" t="str">
        <f t="shared" si="39"/>
        <v/>
      </c>
      <c r="K94" s="84">
        <f t="shared" si="40"/>
        <v>0</v>
      </c>
      <c r="L94" s="85">
        <f t="shared" si="40"/>
        <v>0</v>
      </c>
      <c r="M94" s="86"/>
      <c r="N94" s="87">
        <f>$E$18</f>
        <v>0</v>
      </c>
      <c r="O94" s="87">
        <f>$F$18</f>
        <v>0</v>
      </c>
      <c r="P94" s="87">
        <f>$G$18</f>
        <v>0</v>
      </c>
      <c r="Q94" s="88" t="str">
        <f t="shared" si="41"/>
        <v/>
      </c>
      <c r="R94" s="74"/>
      <c r="S94" s="72"/>
    </row>
    <row r="95" spans="1:19" ht="13.5" thickBot="1">
      <c r="A95" s="72"/>
      <c r="I95" s="89">
        <f>SUM(I87:I94)</f>
        <v>0</v>
      </c>
      <c r="Q95" s="89">
        <f>SUM(Q87:Q94)</f>
        <v>0</v>
      </c>
      <c r="R95" s="74"/>
      <c r="S95" s="72"/>
    </row>
    <row r="96" spans="1:19">
      <c r="A96" s="72"/>
      <c r="R96" s="74"/>
      <c r="S96" s="72"/>
    </row>
    <row r="97" spans="1:19" ht="13.5" thickBot="1">
      <c r="A97" s="72"/>
      <c r="R97" s="74"/>
      <c r="S97" s="72"/>
    </row>
    <row r="98" spans="1:19" ht="13.5" thickBot="1">
      <c r="A98" s="72"/>
      <c r="C98" s="1"/>
      <c r="D98" s="193" t="s">
        <v>4</v>
      </c>
      <c r="E98" s="194"/>
      <c r="F98" s="195"/>
      <c r="G98" s="8"/>
      <c r="H98" s="8"/>
      <c r="K98" s="1"/>
      <c r="L98" s="193" t="s">
        <v>23</v>
      </c>
      <c r="M98" s="194"/>
      <c r="N98" s="195"/>
      <c r="O98" s="8"/>
      <c r="P98" s="8"/>
      <c r="R98" s="74"/>
      <c r="S98" s="72"/>
    </row>
    <row r="99" spans="1:19" ht="13.5" thickBot="1">
      <c r="A99" s="72"/>
      <c r="C99" s="78" t="s">
        <v>0</v>
      </c>
      <c r="D99" s="79" t="s">
        <v>1</v>
      </c>
      <c r="E99" s="11"/>
      <c r="F99" s="12">
        <v>1</v>
      </c>
      <c r="G99" s="12" t="s">
        <v>18</v>
      </c>
      <c r="H99" s="12">
        <v>2</v>
      </c>
      <c r="I99" s="13" t="s">
        <v>5</v>
      </c>
      <c r="K99" s="78" t="s">
        <v>0</v>
      </c>
      <c r="L99" s="79" t="s">
        <v>1</v>
      </c>
      <c r="M99" s="11"/>
      <c r="N99" s="12">
        <v>1</v>
      </c>
      <c r="O99" s="12" t="s">
        <v>18</v>
      </c>
      <c r="P99" s="12">
        <v>2</v>
      </c>
      <c r="Q99" s="13" t="s">
        <v>5</v>
      </c>
      <c r="R99" s="74"/>
      <c r="S99" s="72"/>
    </row>
    <row r="100" spans="1:19">
      <c r="A100" s="72"/>
      <c r="C100" s="14">
        <f t="shared" ref="C100:D107" si="42">C11</f>
        <v>0</v>
      </c>
      <c r="D100" s="80">
        <f t="shared" si="42"/>
        <v>0</v>
      </c>
      <c r="E100" s="81"/>
      <c r="F100" s="82">
        <f>$E$11</f>
        <v>0</v>
      </c>
      <c r="G100" s="82">
        <f>$F$11</f>
        <v>0</v>
      </c>
      <c r="H100" s="82">
        <f>$G$11</f>
        <v>0</v>
      </c>
      <c r="I100" s="83" t="str">
        <f t="shared" ref="I100:I107" si="43">IF($E100=$I11,IF($E100=$F$99,$F100,IF($E100=$G$99,$G100,IF($E100=$H$99,$H100,""))),"-")</f>
        <v/>
      </c>
      <c r="K100" s="14">
        <f t="shared" ref="K100:L107" si="44">C11</f>
        <v>0</v>
      </c>
      <c r="L100" s="80">
        <f t="shared" si="44"/>
        <v>0</v>
      </c>
      <c r="M100" s="81"/>
      <c r="N100" s="82">
        <f>$E$11</f>
        <v>0</v>
      </c>
      <c r="O100" s="82">
        <f>$F$11</f>
        <v>0</v>
      </c>
      <c r="P100" s="82">
        <f>$G$11</f>
        <v>0</v>
      </c>
      <c r="Q100" s="83" t="str">
        <f t="shared" ref="Q100:Q107" si="45">IF($M100=$I11,IF($M100=$N$99,$N100,IF($M100=$O$99,$O100,IF($M100=$P$99,$P100,""))),"-")</f>
        <v/>
      </c>
      <c r="R100" s="74"/>
      <c r="S100" s="72"/>
    </row>
    <row r="101" spans="1:19">
      <c r="A101" s="72"/>
      <c r="C101" s="15">
        <f t="shared" si="42"/>
        <v>0</v>
      </c>
      <c r="D101" s="77">
        <f t="shared" si="42"/>
        <v>0</v>
      </c>
      <c r="E101" s="76"/>
      <c r="F101" s="17">
        <f>$E$12</f>
        <v>0</v>
      </c>
      <c r="G101" s="17">
        <f>$F$12</f>
        <v>0</v>
      </c>
      <c r="H101" s="17">
        <f>$G$12</f>
        <v>0</v>
      </c>
      <c r="I101" s="16" t="str">
        <f t="shared" si="43"/>
        <v/>
      </c>
      <c r="K101" s="15">
        <f t="shared" si="44"/>
        <v>0</v>
      </c>
      <c r="L101" s="77">
        <f t="shared" si="44"/>
        <v>0</v>
      </c>
      <c r="M101" s="76"/>
      <c r="N101" s="17">
        <f>$E$12</f>
        <v>0</v>
      </c>
      <c r="O101" s="17">
        <f>$F$12</f>
        <v>0</v>
      </c>
      <c r="P101" s="17">
        <f>$G$12</f>
        <v>0</v>
      </c>
      <c r="Q101" s="16" t="str">
        <f t="shared" si="45"/>
        <v/>
      </c>
      <c r="R101" s="74"/>
      <c r="S101" s="72"/>
    </row>
    <row r="102" spans="1:19">
      <c r="A102" s="72"/>
      <c r="C102" s="15">
        <f t="shared" si="42"/>
        <v>0</v>
      </c>
      <c r="D102" s="77">
        <f t="shared" si="42"/>
        <v>0</v>
      </c>
      <c r="E102" s="76"/>
      <c r="F102" s="17">
        <f>$E$13</f>
        <v>0</v>
      </c>
      <c r="G102" s="17">
        <f>$F$13</f>
        <v>0</v>
      </c>
      <c r="H102" s="17">
        <f>$G$13</f>
        <v>0</v>
      </c>
      <c r="I102" s="16" t="str">
        <f t="shared" si="43"/>
        <v/>
      </c>
      <c r="K102" s="15">
        <f t="shared" si="44"/>
        <v>0</v>
      </c>
      <c r="L102" s="77">
        <f t="shared" si="44"/>
        <v>0</v>
      </c>
      <c r="M102" s="76"/>
      <c r="N102" s="17">
        <f>$E$13</f>
        <v>0</v>
      </c>
      <c r="O102" s="17">
        <f>$F$13</f>
        <v>0</v>
      </c>
      <c r="P102" s="17">
        <f>$G$13</f>
        <v>0</v>
      </c>
      <c r="Q102" s="16" t="str">
        <f t="shared" si="45"/>
        <v/>
      </c>
      <c r="R102" s="74"/>
      <c r="S102" s="72"/>
    </row>
    <row r="103" spans="1:19">
      <c r="A103" s="72"/>
      <c r="C103" s="15">
        <f t="shared" si="42"/>
        <v>0</v>
      </c>
      <c r="D103" s="77">
        <f t="shared" si="42"/>
        <v>0</v>
      </c>
      <c r="E103" s="76"/>
      <c r="F103" s="17">
        <f>$E$14</f>
        <v>0</v>
      </c>
      <c r="G103" s="17">
        <f>$F$14</f>
        <v>0</v>
      </c>
      <c r="H103" s="17">
        <f>$G$14</f>
        <v>0</v>
      </c>
      <c r="I103" s="16" t="str">
        <f t="shared" si="43"/>
        <v/>
      </c>
      <c r="K103" s="15">
        <f t="shared" si="44"/>
        <v>0</v>
      </c>
      <c r="L103" s="77">
        <f t="shared" si="44"/>
        <v>0</v>
      </c>
      <c r="M103" s="76"/>
      <c r="N103" s="17">
        <f>$E$14</f>
        <v>0</v>
      </c>
      <c r="O103" s="17">
        <f>$F$14</f>
        <v>0</v>
      </c>
      <c r="P103" s="17">
        <f>$G$14</f>
        <v>0</v>
      </c>
      <c r="Q103" s="16" t="str">
        <f t="shared" si="45"/>
        <v/>
      </c>
      <c r="R103" s="74"/>
      <c r="S103" s="72"/>
    </row>
    <row r="104" spans="1:19">
      <c r="A104" s="72"/>
      <c r="C104" s="15">
        <f t="shared" si="42"/>
        <v>0</v>
      </c>
      <c r="D104" s="77">
        <f t="shared" si="42"/>
        <v>0</v>
      </c>
      <c r="E104" s="76"/>
      <c r="F104" s="17">
        <f>$E$15</f>
        <v>0</v>
      </c>
      <c r="G104" s="17">
        <f>$F$15</f>
        <v>0</v>
      </c>
      <c r="H104" s="17">
        <f>$G$15</f>
        <v>0</v>
      </c>
      <c r="I104" s="16" t="str">
        <f t="shared" si="43"/>
        <v/>
      </c>
      <c r="K104" s="15">
        <f t="shared" si="44"/>
        <v>0</v>
      </c>
      <c r="L104" s="77">
        <f t="shared" si="44"/>
        <v>0</v>
      </c>
      <c r="M104" s="76"/>
      <c r="N104" s="17">
        <f>$E$15</f>
        <v>0</v>
      </c>
      <c r="O104" s="17">
        <f>$F$15</f>
        <v>0</v>
      </c>
      <c r="P104" s="17">
        <f>$G$15</f>
        <v>0</v>
      </c>
      <c r="Q104" s="16" t="str">
        <f t="shared" si="45"/>
        <v/>
      </c>
      <c r="R104" s="74"/>
      <c r="S104" s="72"/>
    </row>
    <row r="105" spans="1:19">
      <c r="A105" s="72"/>
      <c r="C105" s="15">
        <f t="shared" si="42"/>
        <v>0</v>
      </c>
      <c r="D105" s="77">
        <f t="shared" si="42"/>
        <v>0</v>
      </c>
      <c r="E105" s="76"/>
      <c r="F105" s="17">
        <f>$E$16</f>
        <v>0</v>
      </c>
      <c r="G105" s="17">
        <f>$F$16</f>
        <v>0</v>
      </c>
      <c r="H105" s="17">
        <f>$G$16</f>
        <v>0</v>
      </c>
      <c r="I105" s="16" t="str">
        <f t="shared" si="43"/>
        <v/>
      </c>
      <c r="K105" s="15">
        <f t="shared" si="44"/>
        <v>0</v>
      </c>
      <c r="L105" s="77">
        <f t="shared" si="44"/>
        <v>0</v>
      </c>
      <c r="M105" s="76"/>
      <c r="N105" s="17">
        <f>$E$16</f>
        <v>0</v>
      </c>
      <c r="O105" s="17">
        <f>$F$16</f>
        <v>0</v>
      </c>
      <c r="P105" s="17">
        <f>$G$16</f>
        <v>0</v>
      </c>
      <c r="Q105" s="16" t="str">
        <f t="shared" si="45"/>
        <v/>
      </c>
      <c r="R105" s="74"/>
      <c r="S105" s="72"/>
    </row>
    <row r="106" spans="1:19">
      <c r="A106" s="72"/>
      <c r="C106" s="15">
        <f t="shared" si="42"/>
        <v>0</v>
      </c>
      <c r="D106" s="77">
        <f t="shared" si="42"/>
        <v>0</v>
      </c>
      <c r="E106" s="76"/>
      <c r="F106" s="17">
        <f>$E$17</f>
        <v>0</v>
      </c>
      <c r="G106" s="17">
        <f>$F$17</f>
        <v>0</v>
      </c>
      <c r="H106" s="17">
        <f>$G$17</f>
        <v>0</v>
      </c>
      <c r="I106" s="16" t="str">
        <f t="shared" si="43"/>
        <v/>
      </c>
      <c r="K106" s="15">
        <f t="shared" si="44"/>
        <v>0</v>
      </c>
      <c r="L106" s="77">
        <f t="shared" si="44"/>
        <v>0</v>
      </c>
      <c r="M106" s="76"/>
      <c r="N106" s="17">
        <f>$E$17</f>
        <v>0</v>
      </c>
      <c r="O106" s="17">
        <f>$F$17</f>
        <v>0</v>
      </c>
      <c r="P106" s="17">
        <f>$G$17</f>
        <v>0</v>
      </c>
      <c r="Q106" s="16" t="str">
        <f t="shared" si="45"/>
        <v/>
      </c>
      <c r="R106" s="74"/>
      <c r="S106" s="72"/>
    </row>
    <row r="107" spans="1:19" ht="13.5" thickBot="1">
      <c r="A107" s="72"/>
      <c r="C107" s="84">
        <f t="shared" si="42"/>
        <v>0</v>
      </c>
      <c r="D107" s="85">
        <f t="shared" si="42"/>
        <v>0</v>
      </c>
      <c r="E107" s="86"/>
      <c r="F107" s="87">
        <f>$E$18</f>
        <v>0</v>
      </c>
      <c r="G107" s="87">
        <f>$F$18</f>
        <v>0</v>
      </c>
      <c r="H107" s="87">
        <f>$G$18</f>
        <v>0</v>
      </c>
      <c r="I107" s="88" t="str">
        <f t="shared" si="43"/>
        <v/>
      </c>
      <c r="K107" s="84">
        <f t="shared" si="44"/>
        <v>0</v>
      </c>
      <c r="L107" s="85">
        <f t="shared" si="44"/>
        <v>0</v>
      </c>
      <c r="M107" s="86"/>
      <c r="N107" s="87">
        <f>$E$18</f>
        <v>0</v>
      </c>
      <c r="O107" s="87">
        <f>$F$18</f>
        <v>0</v>
      </c>
      <c r="P107" s="87">
        <f>$G$18</f>
        <v>0</v>
      </c>
      <c r="Q107" s="88" t="str">
        <f t="shared" si="45"/>
        <v/>
      </c>
      <c r="R107" s="74"/>
      <c r="S107" s="72"/>
    </row>
    <row r="108" spans="1:19" ht="13.5" thickBot="1">
      <c r="A108" s="72"/>
      <c r="I108" s="89">
        <f>SUM(I100:I107)</f>
        <v>0</v>
      </c>
      <c r="Q108" s="89">
        <f>SUM(Q100:Q107)</f>
        <v>0</v>
      </c>
      <c r="R108" s="74"/>
      <c r="S108" s="72"/>
    </row>
    <row r="109" spans="1:19">
      <c r="A109" s="72"/>
      <c r="R109" s="74"/>
      <c r="S109" s="72"/>
    </row>
    <row r="110" spans="1:19" ht="13.5" thickBot="1">
      <c r="A110" s="72"/>
      <c r="R110" s="74"/>
      <c r="S110" s="72"/>
    </row>
    <row r="111" spans="1:19" ht="13.5" thickBot="1">
      <c r="A111" s="72"/>
      <c r="C111" s="1"/>
      <c r="D111" s="193" t="s">
        <v>29</v>
      </c>
      <c r="E111" s="194"/>
      <c r="F111" s="195"/>
      <c r="G111" s="8"/>
      <c r="H111" s="8"/>
      <c r="K111" s="1"/>
      <c r="L111" s="193" t="s">
        <v>31</v>
      </c>
      <c r="M111" s="194"/>
      <c r="N111" s="195"/>
      <c r="O111" s="8"/>
      <c r="P111" s="8"/>
      <c r="R111" s="74"/>
      <c r="S111" s="72"/>
    </row>
    <row r="112" spans="1:19" ht="13.5" thickBot="1">
      <c r="A112" s="72"/>
      <c r="C112" s="78" t="s">
        <v>0</v>
      </c>
      <c r="D112" s="79" t="s">
        <v>1</v>
      </c>
      <c r="E112" s="11"/>
      <c r="F112" s="12">
        <v>1</v>
      </c>
      <c r="G112" s="12" t="s">
        <v>18</v>
      </c>
      <c r="H112" s="12">
        <v>2</v>
      </c>
      <c r="I112" s="13" t="s">
        <v>5</v>
      </c>
      <c r="K112" s="78" t="s">
        <v>0</v>
      </c>
      <c r="L112" s="79" t="s">
        <v>1</v>
      </c>
      <c r="M112" s="11"/>
      <c r="N112" s="12">
        <v>1</v>
      </c>
      <c r="O112" s="12" t="s">
        <v>18</v>
      </c>
      <c r="P112" s="12">
        <v>2</v>
      </c>
      <c r="Q112" s="13" t="s">
        <v>5</v>
      </c>
      <c r="R112" s="74"/>
      <c r="S112" s="72"/>
    </row>
    <row r="113" spans="1:19">
      <c r="A113" s="72"/>
      <c r="C113" s="14">
        <f t="shared" ref="C113:D120" si="46">C11</f>
        <v>0</v>
      </c>
      <c r="D113" s="80">
        <f t="shared" si="46"/>
        <v>0</v>
      </c>
      <c r="E113" s="81"/>
      <c r="F113" s="82">
        <f>$E$11</f>
        <v>0</v>
      </c>
      <c r="G113" s="82">
        <f>$F$11</f>
        <v>0</v>
      </c>
      <c r="H113" s="82">
        <f>$G$11</f>
        <v>0</v>
      </c>
      <c r="I113" s="83" t="str">
        <f t="shared" ref="I113:I120" si="47">IF($E113=$I11,IF($E113=$F$112,$F113,IF($E113=$G$112,$G113,IF($E113=$H$112,$H113,""))),"-")</f>
        <v/>
      </c>
      <c r="K113" s="14">
        <f t="shared" ref="K113:L120" si="48">C11</f>
        <v>0</v>
      </c>
      <c r="L113" s="80">
        <f t="shared" si="48"/>
        <v>0</v>
      </c>
      <c r="M113" s="81"/>
      <c r="N113" s="82">
        <f>$E$11</f>
        <v>0</v>
      </c>
      <c r="O113" s="82">
        <f>$F$11</f>
        <v>0</v>
      </c>
      <c r="P113" s="82">
        <f>$G$11</f>
        <v>0</v>
      </c>
      <c r="Q113" s="83" t="str">
        <f t="shared" ref="Q113:Q120" si="49">IF($M113=$I11,IF($M113=$N$112,$N113,IF($M113=$O$112,$O113,IF($M113=$P$112,$P113,""))),"-")</f>
        <v/>
      </c>
      <c r="R113" s="74"/>
      <c r="S113" s="72"/>
    </row>
    <row r="114" spans="1:19">
      <c r="A114" s="72"/>
      <c r="C114" s="15">
        <f t="shared" si="46"/>
        <v>0</v>
      </c>
      <c r="D114" s="77">
        <f t="shared" si="46"/>
        <v>0</v>
      </c>
      <c r="E114" s="76"/>
      <c r="F114" s="17">
        <f>$E$12</f>
        <v>0</v>
      </c>
      <c r="G114" s="17">
        <f>$F$12</f>
        <v>0</v>
      </c>
      <c r="H114" s="17">
        <f>$G$12</f>
        <v>0</v>
      </c>
      <c r="I114" s="16" t="str">
        <f t="shared" si="47"/>
        <v/>
      </c>
      <c r="K114" s="15">
        <f t="shared" si="48"/>
        <v>0</v>
      </c>
      <c r="L114" s="77">
        <f t="shared" si="48"/>
        <v>0</v>
      </c>
      <c r="M114" s="76"/>
      <c r="N114" s="17">
        <f>$E$12</f>
        <v>0</v>
      </c>
      <c r="O114" s="17">
        <f>$F$12</f>
        <v>0</v>
      </c>
      <c r="P114" s="17">
        <f>$G$12</f>
        <v>0</v>
      </c>
      <c r="Q114" s="16" t="str">
        <f t="shared" si="49"/>
        <v/>
      </c>
      <c r="R114" s="74"/>
      <c r="S114" s="72"/>
    </row>
    <row r="115" spans="1:19">
      <c r="A115" s="72"/>
      <c r="C115" s="15">
        <f t="shared" si="46"/>
        <v>0</v>
      </c>
      <c r="D115" s="77">
        <f t="shared" si="46"/>
        <v>0</v>
      </c>
      <c r="E115" s="76"/>
      <c r="F115" s="17">
        <f>$E$13</f>
        <v>0</v>
      </c>
      <c r="G115" s="17">
        <f>$F$13</f>
        <v>0</v>
      </c>
      <c r="H115" s="17">
        <f>$G$13</f>
        <v>0</v>
      </c>
      <c r="I115" s="16" t="str">
        <f t="shared" si="47"/>
        <v/>
      </c>
      <c r="K115" s="15">
        <f t="shared" si="48"/>
        <v>0</v>
      </c>
      <c r="L115" s="77">
        <f t="shared" si="48"/>
        <v>0</v>
      </c>
      <c r="M115" s="76"/>
      <c r="N115" s="17">
        <f>$E$13</f>
        <v>0</v>
      </c>
      <c r="O115" s="17">
        <f>$F$13</f>
        <v>0</v>
      </c>
      <c r="P115" s="17">
        <f>$G$13</f>
        <v>0</v>
      </c>
      <c r="Q115" s="16" t="str">
        <f t="shared" si="49"/>
        <v/>
      </c>
      <c r="R115" s="74"/>
      <c r="S115" s="72"/>
    </row>
    <row r="116" spans="1:19">
      <c r="A116" s="72"/>
      <c r="C116" s="15">
        <f t="shared" si="46"/>
        <v>0</v>
      </c>
      <c r="D116" s="77">
        <f t="shared" si="46"/>
        <v>0</v>
      </c>
      <c r="E116" s="76"/>
      <c r="F116" s="17">
        <f>$E$14</f>
        <v>0</v>
      </c>
      <c r="G116" s="17">
        <f>$F$14</f>
        <v>0</v>
      </c>
      <c r="H116" s="17">
        <f>$G$14</f>
        <v>0</v>
      </c>
      <c r="I116" s="16" t="str">
        <f t="shared" si="47"/>
        <v/>
      </c>
      <c r="K116" s="15">
        <f t="shared" si="48"/>
        <v>0</v>
      </c>
      <c r="L116" s="77">
        <f t="shared" si="48"/>
        <v>0</v>
      </c>
      <c r="M116" s="76"/>
      <c r="N116" s="17">
        <f>$E$14</f>
        <v>0</v>
      </c>
      <c r="O116" s="17">
        <f>$F$14</f>
        <v>0</v>
      </c>
      <c r="P116" s="17">
        <f>$G$14</f>
        <v>0</v>
      </c>
      <c r="Q116" s="16" t="str">
        <f t="shared" si="49"/>
        <v/>
      </c>
      <c r="R116" s="74"/>
      <c r="S116" s="72"/>
    </row>
    <row r="117" spans="1:19">
      <c r="A117" s="72"/>
      <c r="C117" s="15">
        <f t="shared" si="46"/>
        <v>0</v>
      </c>
      <c r="D117" s="77">
        <f t="shared" si="46"/>
        <v>0</v>
      </c>
      <c r="E117" s="76"/>
      <c r="F117" s="17">
        <f>$E$15</f>
        <v>0</v>
      </c>
      <c r="G117" s="17">
        <f>$F$15</f>
        <v>0</v>
      </c>
      <c r="H117" s="17">
        <f>$G$15</f>
        <v>0</v>
      </c>
      <c r="I117" s="16" t="str">
        <f t="shared" si="47"/>
        <v/>
      </c>
      <c r="K117" s="15">
        <f t="shared" si="48"/>
        <v>0</v>
      </c>
      <c r="L117" s="77">
        <f t="shared" si="48"/>
        <v>0</v>
      </c>
      <c r="M117" s="76"/>
      <c r="N117" s="17">
        <f>$E$15</f>
        <v>0</v>
      </c>
      <c r="O117" s="17">
        <f>$F$15</f>
        <v>0</v>
      </c>
      <c r="P117" s="17">
        <f>$G$15</f>
        <v>0</v>
      </c>
      <c r="Q117" s="16" t="str">
        <f t="shared" si="49"/>
        <v/>
      </c>
      <c r="R117" s="74"/>
      <c r="S117" s="72"/>
    </row>
    <row r="118" spans="1:19">
      <c r="A118" s="72"/>
      <c r="C118" s="15">
        <f t="shared" si="46"/>
        <v>0</v>
      </c>
      <c r="D118" s="77">
        <f t="shared" si="46"/>
        <v>0</v>
      </c>
      <c r="E118" s="76"/>
      <c r="F118" s="17">
        <f>$E$16</f>
        <v>0</v>
      </c>
      <c r="G118" s="17">
        <f>$F$16</f>
        <v>0</v>
      </c>
      <c r="H118" s="17">
        <f>$G$16</f>
        <v>0</v>
      </c>
      <c r="I118" s="16" t="str">
        <f t="shared" si="47"/>
        <v/>
      </c>
      <c r="K118" s="15">
        <f t="shared" si="48"/>
        <v>0</v>
      </c>
      <c r="L118" s="77">
        <f t="shared" si="48"/>
        <v>0</v>
      </c>
      <c r="M118" s="76"/>
      <c r="N118" s="17">
        <f>$E$16</f>
        <v>0</v>
      </c>
      <c r="O118" s="17">
        <f>$F$16</f>
        <v>0</v>
      </c>
      <c r="P118" s="17">
        <f>$G$16</f>
        <v>0</v>
      </c>
      <c r="Q118" s="16" t="str">
        <f t="shared" si="49"/>
        <v/>
      </c>
      <c r="R118" s="74"/>
      <c r="S118" s="72"/>
    </row>
    <row r="119" spans="1:19">
      <c r="A119" s="72"/>
      <c r="C119" s="15">
        <f t="shared" si="46"/>
        <v>0</v>
      </c>
      <c r="D119" s="77">
        <f t="shared" si="46"/>
        <v>0</v>
      </c>
      <c r="E119" s="76"/>
      <c r="F119" s="17">
        <f>$E$17</f>
        <v>0</v>
      </c>
      <c r="G119" s="17">
        <f>$F$17</f>
        <v>0</v>
      </c>
      <c r="H119" s="17">
        <f>$G$17</f>
        <v>0</v>
      </c>
      <c r="I119" s="16" t="str">
        <f t="shared" si="47"/>
        <v/>
      </c>
      <c r="K119" s="15">
        <f t="shared" si="48"/>
        <v>0</v>
      </c>
      <c r="L119" s="77">
        <f t="shared" si="48"/>
        <v>0</v>
      </c>
      <c r="M119" s="76"/>
      <c r="N119" s="17">
        <f>$E$17</f>
        <v>0</v>
      </c>
      <c r="O119" s="17">
        <f>$F$17</f>
        <v>0</v>
      </c>
      <c r="P119" s="17">
        <f>$G$17</f>
        <v>0</v>
      </c>
      <c r="Q119" s="16" t="str">
        <f t="shared" si="49"/>
        <v/>
      </c>
      <c r="R119" s="74"/>
      <c r="S119" s="72"/>
    </row>
    <row r="120" spans="1:19" ht="13.5" thickBot="1">
      <c r="A120" s="72"/>
      <c r="C120" s="84">
        <f t="shared" si="46"/>
        <v>0</v>
      </c>
      <c r="D120" s="85">
        <f t="shared" si="46"/>
        <v>0</v>
      </c>
      <c r="E120" s="86"/>
      <c r="F120" s="87">
        <f>$E$18</f>
        <v>0</v>
      </c>
      <c r="G120" s="87">
        <f>$F$18</f>
        <v>0</v>
      </c>
      <c r="H120" s="87">
        <f>$G$18</f>
        <v>0</v>
      </c>
      <c r="I120" s="88" t="str">
        <f t="shared" si="47"/>
        <v/>
      </c>
      <c r="K120" s="84">
        <f t="shared" si="48"/>
        <v>0</v>
      </c>
      <c r="L120" s="85">
        <f t="shared" si="48"/>
        <v>0</v>
      </c>
      <c r="M120" s="86"/>
      <c r="N120" s="87">
        <f>$E$18</f>
        <v>0</v>
      </c>
      <c r="O120" s="87">
        <f>$F$18</f>
        <v>0</v>
      </c>
      <c r="P120" s="87">
        <f>$G$18</f>
        <v>0</v>
      </c>
      <c r="Q120" s="88" t="str">
        <f t="shared" si="49"/>
        <v/>
      </c>
      <c r="R120" s="74"/>
      <c r="S120" s="72"/>
    </row>
    <row r="121" spans="1:19" ht="13.5" thickBot="1">
      <c r="A121" s="72"/>
      <c r="I121" s="89">
        <f>SUM(I113:I120)</f>
        <v>0</v>
      </c>
      <c r="Q121" s="89">
        <f>SUM(Q113:Q120)</f>
        <v>0</v>
      </c>
      <c r="R121" s="74"/>
      <c r="S121" s="72"/>
    </row>
    <row r="122" spans="1:19">
      <c r="A122" s="72"/>
      <c r="R122" s="74"/>
      <c r="S122" s="72"/>
    </row>
    <row r="123" spans="1:19" ht="13.5" thickBot="1">
      <c r="A123" s="72"/>
      <c r="R123" s="74"/>
      <c r="S123" s="72"/>
    </row>
    <row r="124" spans="1:19" ht="13.5" thickBot="1">
      <c r="A124" s="72"/>
      <c r="C124" s="1"/>
      <c r="D124" s="193" t="s">
        <v>28</v>
      </c>
      <c r="E124" s="194"/>
      <c r="F124" s="195"/>
      <c r="G124" s="8"/>
      <c r="H124" s="8"/>
      <c r="K124" s="1"/>
      <c r="L124" s="193" t="s">
        <v>17</v>
      </c>
      <c r="M124" s="194"/>
      <c r="N124" s="195"/>
      <c r="O124" s="8"/>
      <c r="P124" s="8"/>
      <c r="R124" s="74"/>
      <c r="S124" s="72"/>
    </row>
    <row r="125" spans="1:19" ht="13.5" thickBot="1">
      <c r="A125" s="72"/>
      <c r="C125" s="78" t="s">
        <v>0</v>
      </c>
      <c r="D125" s="79" t="s">
        <v>1</v>
      </c>
      <c r="E125" s="11"/>
      <c r="F125" s="12">
        <v>1</v>
      </c>
      <c r="G125" s="12" t="s">
        <v>18</v>
      </c>
      <c r="H125" s="12">
        <v>2</v>
      </c>
      <c r="I125" s="13" t="s">
        <v>5</v>
      </c>
      <c r="K125" s="78" t="s">
        <v>0</v>
      </c>
      <c r="L125" s="79" t="s">
        <v>1</v>
      </c>
      <c r="M125" s="11"/>
      <c r="N125" s="12">
        <v>1</v>
      </c>
      <c r="O125" s="12" t="s">
        <v>18</v>
      </c>
      <c r="P125" s="12">
        <v>2</v>
      </c>
      <c r="Q125" s="13" t="s">
        <v>5</v>
      </c>
      <c r="R125" s="74"/>
      <c r="S125" s="72"/>
    </row>
    <row r="126" spans="1:19">
      <c r="A126" s="72"/>
      <c r="C126" s="14">
        <f t="shared" ref="C126:D133" si="50">K61</f>
        <v>0</v>
      </c>
      <c r="D126" s="80">
        <f t="shared" si="50"/>
        <v>0</v>
      </c>
      <c r="E126" s="81"/>
      <c r="F126" s="82">
        <f>$E$11</f>
        <v>0</v>
      </c>
      <c r="G126" s="82">
        <f>$F$11</f>
        <v>0</v>
      </c>
      <c r="H126" s="82">
        <f>$G$11</f>
        <v>0</v>
      </c>
      <c r="I126" s="83" t="str">
        <f t="shared" ref="I126:I133" si="51">IF($E126=$I11,IF($E126=$F$125,$F126,IF($E126=$G$125,$G126,IF($E126=$H$125,$H126,""))),"-")</f>
        <v/>
      </c>
      <c r="K126" s="14">
        <f t="shared" ref="K126:L133" si="52">C74</f>
        <v>0</v>
      </c>
      <c r="L126" s="80">
        <f t="shared" si="52"/>
        <v>0</v>
      </c>
      <c r="M126" s="81"/>
      <c r="N126" s="82">
        <f>$E$11</f>
        <v>0</v>
      </c>
      <c r="O126" s="82">
        <f>$F$11</f>
        <v>0</v>
      </c>
      <c r="P126" s="82">
        <f>$G$11</f>
        <v>0</v>
      </c>
      <c r="Q126" s="83" t="str">
        <f t="shared" ref="Q126:Q133" si="53">IF($M126=$I11,IF($M126=$N$125,$N126,IF($M126=$O$125,$O126,IF($M126=$P$125,$P126,""))),"-")</f>
        <v/>
      </c>
      <c r="R126" s="74"/>
      <c r="S126" s="72"/>
    </row>
    <row r="127" spans="1:19">
      <c r="A127" s="72"/>
      <c r="C127" s="15">
        <f t="shared" si="50"/>
        <v>0</v>
      </c>
      <c r="D127" s="77">
        <f t="shared" si="50"/>
        <v>0</v>
      </c>
      <c r="E127" s="76"/>
      <c r="F127" s="17">
        <f>$E$12</f>
        <v>0</v>
      </c>
      <c r="G127" s="17">
        <f>$F$12</f>
        <v>0</v>
      </c>
      <c r="H127" s="17">
        <f>$G$12</f>
        <v>0</v>
      </c>
      <c r="I127" s="16" t="str">
        <f t="shared" si="51"/>
        <v/>
      </c>
      <c r="K127" s="15">
        <f t="shared" si="52"/>
        <v>0</v>
      </c>
      <c r="L127" s="77">
        <f t="shared" si="52"/>
        <v>0</v>
      </c>
      <c r="M127" s="76"/>
      <c r="N127" s="17">
        <f>$E$12</f>
        <v>0</v>
      </c>
      <c r="O127" s="17">
        <f>$F$12</f>
        <v>0</v>
      </c>
      <c r="P127" s="17">
        <f>$G$12</f>
        <v>0</v>
      </c>
      <c r="Q127" s="16" t="str">
        <f t="shared" si="53"/>
        <v/>
      </c>
      <c r="R127" s="74"/>
      <c r="S127" s="72"/>
    </row>
    <row r="128" spans="1:19">
      <c r="A128" s="72"/>
      <c r="C128" s="15">
        <f t="shared" si="50"/>
        <v>0</v>
      </c>
      <c r="D128" s="77">
        <f t="shared" si="50"/>
        <v>0</v>
      </c>
      <c r="E128" s="76"/>
      <c r="F128" s="17">
        <f>$E$13</f>
        <v>0</v>
      </c>
      <c r="G128" s="17">
        <f>$F$13</f>
        <v>0</v>
      </c>
      <c r="H128" s="17">
        <f>$G$13</f>
        <v>0</v>
      </c>
      <c r="I128" s="16" t="str">
        <f t="shared" si="51"/>
        <v/>
      </c>
      <c r="K128" s="15">
        <f t="shared" si="52"/>
        <v>0</v>
      </c>
      <c r="L128" s="77">
        <f t="shared" si="52"/>
        <v>0</v>
      </c>
      <c r="M128" s="76"/>
      <c r="N128" s="17">
        <f>$E$13</f>
        <v>0</v>
      </c>
      <c r="O128" s="17">
        <f>$F$13</f>
        <v>0</v>
      </c>
      <c r="P128" s="17">
        <f>$G$13</f>
        <v>0</v>
      </c>
      <c r="Q128" s="16" t="str">
        <f t="shared" si="53"/>
        <v/>
      </c>
      <c r="R128" s="74"/>
      <c r="S128" s="72"/>
    </row>
    <row r="129" spans="1:19">
      <c r="A129" s="72"/>
      <c r="C129" s="15">
        <f t="shared" si="50"/>
        <v>0</v>
      </c>
      <c r="D129" s="77">
        <f t="shared" si="50"/>
        <v>0</v>
      </c>
      <c r="E129" s="76"/>
      <c r="F129" s="17">
        <f>$E$14</f>
        <v>0</v>
      </c>
      <c r="G129" s="17">
        <f>$F$14</f>
        <v>0</v>
      </c>
      <c r="H129" s="17">
        <f>$G$14</f>
        <v>0</v>
      </c>
      <c r="I129" s="16" t="str">
        <f t="shared" si="51"/>
        <v/>
      </c>
      <c r="K129" s="15">
        <f t="shared" si="52"/>
        <v>0</v>
      </c>
      <c r="L129" s="77">
        <f t="shared" si="52"/>
        <v>0</v>
      </c>
      <c r="M129" s="76"/>
      <c r="N129" s="17">
        <f>$E$14</f>
        <v>0</v>
      </c>
      <c r="O129" s="17">
        <f>$F$14</f>
        <v>0</v>
      </c>
      <c r="P129" s="17">
        <f>$G$14</f>
        <v>0</v>
      </c>
      <c r="Q129" s="16" t="str">
        <f t="shared" si="53"/>
        <v/>
      </c>
      <c r="R129" s="74"/>
      <c r="S129" s="72"/>
    </row>
    <row r="130" spans="1:19">
      <c r="A130" s="72"/>
      <c r="C130" s="15">
        <f t="shared" si="50"/>
        <v>0</v>
      </c>
      <c r="D130" s="77">
        <f t="shared" si="50"/>
        <v>0</v>
      </c>
      <c r="E130" s="76"/>
      <c r="F130" s="17">
        <f>$E$15</f>
        <v>0</v>
      </c>
      <c r="G130" s="17">
        <f>$F$15</f>
        <v>0</v>
      </c>
      <c r="H130" s="17">
        <f>$G$15</f>
        <v>0</v>
      </c>
      <c r="I130" s="16" t="str">
        <f t="shared" si="51"/>
        <v/>
      </c>
      <c r="K130" s="15">
        <f t="shared" si="52"/>
        <v>0</v>
      </c>
      <c r="L130" s="77">
        <f t="shared" si="52"/>
        <v>0</v>
      </c>
      <c r="M130" s="76"/>
      <c r="N130" s="17">
        <f>$E$15</f>
        <v>0</v>
      </c>
      <c r="O130" s="17">
        <f>$F$15</f>
        <v>0</v>
      </c>
      <c r="P130" s="17">
        <f>$G$15</f>
        <v>0</v>
      </c>
      <c r="Q130" s="16" t="str">
        <f t="shared" si="53"/>
        <v/>
      </c>
      <c r="R130" s="74"/>
      <c r="S130" s="72"/>
    </row>
    <row r="131" spans="1:19">
      <c r="A131" s="72"/>
      <c r="C131" s="15">
        <f t="shared" si="50"/>
        <v>0</v>
      </c>
      <c r="D131" s="77">
        <f t="shared" si="50"/>
        <v>0</v>
      </c>
      <c r="E131" s="76"/>
      <c r="F131" s="17">
        <f>$E$16</f>
        <v>0</v>
      </c>
      <c r="G131" s="17">
        <f>$F$16</f>
        <v>0</v>
      </c>
      <c r="H131" s="17">
        <f>$G$16</f>
        <v>0</v>
      </c>
      <c r="I131" s="16" t="str">
        <f t="shared" si="51"/>
        <v/>
      </c>
      <c r="K131" s="15">
        <f t="shared" si="52"/>
        <v>0</v>
      </c>
      <c r="L131" s="77">
        <f t="shared" si="52"/>
        <v>0</v>
      </c>
      <c r="M131" s="76"/>
      <c r="N131" s="17">
        <f>$E$16</f>
        <v>0</v>
      </c>
      <c r="O131" s="17">
        <f>$F$16</f>
        <v>0</v>
      </c>
      <c r="P131" s="17">
        <f>$G$16</f>
        <v>0</v>
      </c>
      <c r="Q131" s="16" t="str">
        <f t="shared" si="53"/>
        <v/>
      </c>
      <c r="R131" s="74"/>
      <c r="S131" s="72"/>
    </row>
    <row r="132" spans="1:19">
      <c r="A132" s="72"/>
      <c r="C132" s="15">
        <f t="shared" si="50"/>
        <v>0</v>
      </c>
      <c r="D132" s="77">
        <f t="shared" si="50"/>
        <v>0</v>
      </c>
      <c r="E132" s="76"/>
      <c r="F132" s="17">
        <f>$E$17</f>
        <v>0</v>
      </c>
      <c r="G132" s="17">
        <f>$F$17</f>
        <v>0</v>
      </c>
      <c r="H132" s="17">
        <f>$G$17</f>
        <v>0</v>
      </c>
      <c r="I132" s="16" t="str">
        <f t="shared" si="51"/>
        <v/>
      </c>
      <c r="K132" s="15">
        <f t="shared" si="52"/>
        <v>0</v>
      </c>
      <c r="L132" s="77">
        <f t="shared" si="52"/>
        <v>0</v>
      </c>
      <c r="M132" s="76"/>
      <c r="N132" s="17">
        <f>$E$17</f>
        <v>0</v>
      </c>
      <c r="O132" s="17">
        <f>$F$17</f>
        <v>0</v>
      </c>
      <c r="P132" s="17">
        <f>$G$17</f>
        <v>0</v>
      </c>
      <c r="Q132" s="16" t="str">
        <f t="shared" si="53"/>
        <v/>
      </c>
      <c r="R132" s="74"/>
      <c r="S132" s="72"/>
    </row>
    <row r="133" spans="1:19" ht="13.5" thickBot="1">
      <c r="A133" s="72"/>
      <c r="C133" s="84">
        <f t="shared" si="50"/>
        <v>0</v>
      </c>
      <c r="D133" s="85">
        <f t="shared" si="50"/>
        <v>0</v>
      </c>
      <c r="E133" s="86"/>
      <c r="F133" s="87">
        <f>$E$18</f>
        <v>0</v>
      </c>
      <c r="G133" s="87">
        <f>$F$18</f>
        <v>0</v>
      </c>
      <c r="H133" s="87">
        <f>$G$18</f>
        <v>0</v>
      </c>
      <c r="I133" s="88" t="str">
        <f t="shared" si="51"/>
        <v/>
      </c>
      <c r="K133" s="84">
        <f t="shared" si="52"/>
        <v>0</v>
      </c>
      <c r="L133" s="85">
        <f t="shared" si="52"/>
        <v>0</v>
      </c>
      <c r="M133" s="86"/>
      <c r="N133" s="87">
        <f>$E$18</f>
        <v>0</v>
      </c>
      <c r="O133" s="87">
        <f>$F$18</f>
        <v>0</v>
      </c>
      <c r="P133" s="87">
        <f>$G$18</f>
        <v>0</v>
      </c>
      <c r="Q133" s="88" t="str">
        <f t="shared" si="53"/>
        <v/>
      </c>
      <c r="R133" s="74"/>
      <c r="S133" s="72"/>
    </row>
    <row r="134" spans="1:19" ht="13.5" thickBot="1">
      <c r="A134" s="72"/>
      <c r="I134" s="89">
        <f>SUM(I126:I133)</f>
        <v>0</v>
      </c>
      <c r="Q134" s="89">
        <f>SUM(Q126:Q133)</f>
        <v>0</v>
      </c>
      <c r="R134" s="74"/>
      <c r="S134" s="72"/>
    </row>
    <row r="135" spans="1:19" ht="16.5" customHeight="1">
      <c r="A135" s="72"/>
      <c r="R135" s="74"/>
      <c r="S135" s="72"/>
    </row>
    <row r="136" spans="1:19" s="155" customFormat="1">
      <c r="A136" s="72"/>
      <c r="B136" s="72"/>
      <c r="C136" s="72"/>
      <c r="D136" s="72"/>
      <c r="E136" s="72"/>
      <c r="F136" s="72"/>
      <c r="G136" s="72"/>
      <c r="H136" s="72"/>
      <c r="I136" s="72"/>
      <c r="J136" s="72"/>
      <c r="K136" s="72"/>
      <c r="L136" s="72"/>
      <c r="M136" s="72"/>
      <c r="N136" s="72"/>
      <c r="O136" s="72"/>
      <c r="P136" s="72"/>
      <c r="Q136" s="72"/>
      <c r="R136" s="72"/>
      <c r="S136" s="72"/>
    </row>
    <row r="137" spans="1:19" s="155" customFormat="1">
      <c r="A137" s="72"/>
      <c r="B137" s="72"/>
      <c r="C137" s="72"/>
      <c r="D137" s="72"/>
      <c r="E137" s="72"/>
      <c r="F137" s="72"/>
      <c r="G137" s="72"/>
      <c r="H137" s="72"/>
      <c r="I137" s="72"/>
      <c r="J137" s="72"/>
      <c r="K137" s="72"/>
      <c r="L137" s="72"/>
      <c r="M137" s="72"/>
      <c r="N137" s="72"/>
      <c r="O137" s="72"/>
      <c r="P137" s="72"/>
      <c r="Q137" s="72"/>
      <c r="R137" s="72"/>
      <c r="S137" s="72"/>
    </row>
    <row r="138" spans="1:19" s="74" customFormat="1"/>
    <row r="139" spans="1:19" s="74" customFormat="1"/>
    <row r="140" spans="1:19" s="74" customFormat="1"/>
    <row r="141" spans="1:19" s="74" customFormat="1">
      <c r="J141" s="123"/>
    </row>
    <row r="142" spans="1:19" s="74" customFormat="1"/>
    <row r="143" spans="1:19" s="74" customFormat="1">
      <c r="J143" s="124"/>
      <c r="K143" s="124"/>
      <c r="L143" s="125"/>
    </row>
    <row r="144" spans="1:19" s="74" customFormat="1">
      <c r="J144" s="124"/>
      <c r="K144" s="124"/>
      <c r="L144" s="125"/>
    </row>
    <row r="145" spans="10:14" s="74" customFormat="1">
      <c r="J145" s="124"/>
      <c r="K145" s="124"/>
      <c r="L145" s="125"/>
    </row>
    <row r="146" spans="10:14" s="74" customFormat="1">
      <c r="J146" s="124"/>
      <c r="K146" s="124"/>
      <c r="L146" s="125"/>
    </row>
    <row r="147" spans="10:14" s="74" customFormat="1">
      <c r="J147" s="124"/>
      <c r="K147" s="124"/>
      <c r="L147" s="125"/>
      <c r="N147" s="75"/>
    </row>
    <row r="148" spans="10:14" s="74" customFormat="1">
      <c r="J148" s="124"/>
      <c r="K148" s="124"/>
      <c r="L148" s="125"/>
    </row>
    <row r="149" spans="10:14" s="74" customFormat="1">
      <c r="J149" s="124"/>
      <c r="K149" s="124"/>
      <c r="L149" s="125"/>
    </row>
    <row r="150" spans="10:14" s="74" customFormat="1">
      <c r="J150" s="124"/>
      <c r="K150" s="124"/>
      <c r="L150" s="125"/>
    </row>
    <row r="151" spans="10:14" s="74" customFormat="1">
      <c r="J151" s="124"/>
      <c r="K151" s="124"/>
      <c r="L151" s="125"/>
    </row>
    <row r="152" spans="10:14" s="74" customFormat="1">
      <c r="J152" s="124"/>
      <c r="K152" s="124"/>
      <c r="L152" s="125"/>
    </row>
    <row r="153" spans="10:14" s="74" customFormat="1">
      <c r="J153" s="124"/>
      <c r="K153" s="124"/>
      <c r="L153" s="125"/>
    </row>
    <row r="154" spans="10:14" s="74" customFormat="1">
      <c r="J154" s="124"/>
      <c r="K154" s="124"/>
      <c r="L154" s="125"/>
    </row>
    <row r="155" spans="10:14" s="74" customFormat="1"/>
    <row r="156" spans="10:14" s="74" customFormat="1"/>
    <row r="157" spans="10:14" s="74" customFormat="1"/>
    <row r="158" spans="10:14" s="74" customFormat="1"/>
    <row r="159" spans="10:14" s="74" customFormat="1"/>
    <row r="160" spans="10:14" s="74" customFormat="1"/>
    <row r="161" s="74" customFormat="1"/>
    <row r="162" s="74" customFormat="1"/>
    <row r="163" s="74" customFormat="1"/>
    <row r="164" s="74" customFormat="1"/>
    <row r="165" s="74" customFormat="1"/>
    <row r="166" s="74" customFormat="1"/>
    <row r="167" s="74" customFormat="1"/>
    <row r="168" s="74" customFormat="1"/>
    <row r="169" s="74" customFormat="1"/>
    <row r="170" s="74" customFormat="1"/>
    <row r="171" s="74" customFormat="1"/>
    <row r="172" s="74" customFormat="1"/>
    <row r="173" s="74" customFormat="1"/>
    <row r="174" s="74" customFormat="1"/>
    <row r="175" s="74" customFormat="1"/>
    <row r="176" s="74" customFormat="1"/>
    <row r="177" s="74" customFormat="1"/>
    <row r="178" s="74" customFormat="1"/>
    <row r="179" s="74" customFormat="1"/>
    <row r="180" s="74" customFormat="1"/>
    <row r="181" s="74" customFormat="1"/>
    <row r="182" s="74" customFormat="1"/>
    <row r="183" s="74" customFormat="1"/>
    <row r="184" s="74" customFormat="1"/>
    <row r="185" s="74" customFormat="1"/>
    <row r="186" s="74" customFormat="1"/>
    <row r="187" s="74" customFormat="1"/>
    <row r="188" s="74" customFormat="1"/>
    <row r="189" s="74" customFormat="1"/>
    <row r="190" s="74" customFormat="1"/>
    <row r="191" s="74" customFormat="1"/>
    <row r="192" s="74" customFormat="1"/>
    <row r="193" s="74" customFormat="1"/>
    <row r="194" s="74" customFormat="1"/>
    <row r="195" s="74" customFormat="1"/>
    <row r="196" s="74" customFormat="1"/>
    <row r="197" s="74" customFormat="1"/>
    <row r="198" s="74" customFormat="1"/>
    <row r="199" s="74" customFormat="1"/>
    <row r="200" s="74" customFormat="1"/>
    <row r="201" s="74" customFormat="1"/>
    <row r="202" s="74" customFormat="1"/>
    <row r="203" s="74" customFormat="1"/>
    <row r="204" s="74" customFormat="1"/>
    <row r="205" s="74" customFormat="1"/>
    <row r="206" s="74" customFormat="1"/>
    <row r="207" s="74" customFormat="1"/>
    <row r="208" s="74" customFormat="1"/>
    <row r="209" s="74" customFormat="1"/>
    <row r="210" s="74" customFormat="1"/>
    <row r="211" s="74" customFormat="1"/>
    <row r="212" s="74" customFormat="1"/>
    <row r="213" s="74" customFormat="1"/>
    <row r="214" s="74" customFormat="1"/>
    <row r="215" s="74" customFormat="1"/>
    <row r="216" s="74" customFormat="1"/>
    <row r="217" s="74" customFormat="1"/>
    <row r="218" s="74" customFormat="1"/>
    <row r="219" s="74" customFormat="1"/>
    <row r="220" s="74" customFormat="1"/>
    <row r="221" s="74" customFormat="1"/>
    <row r="222" s="74" customFormat="1"/>
    <row r="223" s="74" customFormat="1"/>
    <row r="224" s="74" customFormat="1"/>
    <row r="225" s="74" customFormat="1"/>
    <row r="226" s="74" customFormat="1"/>
    <row r="227" s="74" customFormat="1"/>
    <row r="228" s="74" customFormat="1"/>
    <row r="229" s="74" customFormat="1"/>
    <row r="230" s="74" customFormat="1"/>
    <row r="231" s="74" customFormat="1"/>
    <row r="232" s="74" customFormat="1"/>
    <row r="233" s="74" customFormat="1"/>
    <row r="234" s="74" customFormat="1"/>
    <row r="235" s="74" customFormat="1"/>
    <row r="236" s="74" customFormat="1"/>
    <row r="237" s="74" customFormat="1"/>
    <row r="238" s="74" customFormat="1"/>
    <row r="239" s="74" customFormat="1"/>
    <row r="240" s="74" customFormat="1"/>
    <row r="241" s="74" customFormat="1"/>
    <row r="242" s="74" customFormat="1"/>
    <row r="243" s="74" customFormat="1"/>
    <row r="244" s="74" customFormat="1"/>
    <row r="245" s="74" customFormat="1"/>
    <row r="246" s="74" customFormat="1"/>
    <row r="247" s="74" customFormat="1"/>
    <row r="248" s="74" customFormat="1"/>
    <row r="249" s="74" customFormat="1"/>
    <row r="250" s="74" customFormat="1"/>
    <row r="251" s="74" customFormat="1"/>
    <row r="252" s="74" customFormat="1"/>
    <row r="253" s="74" customFormat="1"/>
    <row r="254" s="74" customFormat="1"/>
    <row r="255" s="74" customFormat="1"/>
    <row r="256" s="74" customFormat="1"/>
    <row r="257" s="74" customFormat="1"/>
    <row r="258" s="74" customFormat="1"/>
    <row r="259" s="74" customFormat="1"/>
    <row r="260" s="74" customFormat="1"/>
    <row r="261" s="74" customFormat="1"/>
    <row r="262" s="74" customFormat="1"/>
    <row r="263" s="74" customFormat="1"/>
    <row r="264" s="74" customFormat="1"/>
    <row r="265" s="74" customFormat="1"/>
    <row r="266" s="74" customFormat="1"/>
    <row r="267" s="74" customFormat="1"/>
    <row r="268" s="74" customFormat="1"/>
    <row r="269" s="74" customFormat="1"/>
    <row r="270" s="74" customFormat="1"/>
    <row r="271" s="74" customFormat="1"/>
    <row r="272" s="74" customFormat="1"/>
    <row r="273" s="74" customFormat="1"/>
    <row r="274" s="74" customFormat="1"/>
    <row r="275" s="74" customFormat="1"/>
    <row r="276" s="74" customFormat="1"/>
    <row r="277" s="74" customFormat="1"/>
    <row r="278" s="74" customFormat="1"/>
    <row r="279" s="74" customFormat="1"/>
    <row r="280" s="74" customFormat="1"/>
    <row r="281" s="74" customFormat="1"/>
    <row r="282" s="74" customFormat="1"/>
    <row r="283" s="74" customFormat="1"/>
    <row r="284" s="74" customFormat="1"/>
    <row r="285" s="74" customFormat="1"/>
    <row r="286" s="74" customFormat="1"/>
    <row r="287" s="74" customFormat="1"/>
    <row r="288" s="74" customFormat="1"/>
    <row r="289" s="74" customFormat="1"/>
    <row r="290" s="74" customFormat="1"/>
    <row r="291" s="74" customFormat="1"/>
    <row r="292" s="74" customFormat="1"/>
    <row r="293" s="74" customFormat="1"/>
    <row r="294" s="74" customFormat="1"/>
    <row r="295" s="74" customFormat="1"/>
    <row r="296" s="74" customFormat="1"/>
    <row r="297" s="74" customFormat="1"/>
    <row r="298" s="74" customFormat="1"/>
    <row r="299" s="74" customFormat="1"/>
    <row r="300" s="74" customFormat="1"/>
    <row r="301" s="74" customFormat="1"/>
    <row r="302" s="74" customFormat="1"/>
    <row r="303" s="74" customFormat="1"/>
    <row r="304" s="74" customFormat="1"/>
    <row r="305" s="74" customFormat="1"/>
    <row r="306" s="74" customFormat="1"/>
    <row r="307" s="74" customFormat="1"/>
    <row r="308" s="74" customFormat="1"/>
    <row r="309" s="74" customFormat="1"/>
    <row r="310" s="74" customFormat="1"/>
    <row r="311" s="74" customFormat="1"/>
    <row r="312" s="74" customFormat="1"/>
    <row r="313" s="74" customFormat="1"/>
    <row r="314" s="74" customFormat="1"/>
    <row r="315" s="74" customFormat="1"/>
    <row r="316" s="74" customFormat="1"/>
    <row r="317" s="74" customFormat="1"/>
    <row r="318" s="74" customFormat="1"/>
    <row r="319" s="74" customFormat="1"/>
    <row r="320" s="74" customFormat="1"/>
    <row r="321" s="74" customFormat="1"/>
    <row r="322" s="74" customFormat="1"/>
    <row r="323" s="74" customFormat="1"/>
    <row r="324" s="74" customFormat="1"/>
    <row r="325" s="74" customFormat="1"/>
    <row r="326" s="74" customFormat="1"/>
    <row r="327" s="74" customFormat="1"/>
    <row r="328" s="74" customFormat="1"/>
    <row r="329" s="74" customFormat="1"/>
    <row r="330" s="74" customFormat="1"/>
    <row r="331" s="74" customFormat="1"/>
    <row r="332" s="74" customFormat="1"/>
    <row r="333" s="74" customFormat="1"/>
    <row r="334" s="74" customFormat="1"/>
    <row r="335" s="74" customFormat="1"/>
    <row r="336" s="74" customFormat="1"/>
    <row r="337" s="74" customFormat="1"/>
    <row r="338" s="74" customFormat="1"/>
    <row r="339" s="74" customFormat="1"/>
    <row r="340" s="74" customFormat="1"/>
    <row r="341" s="74" customFormat="1"/>
    <row r="342" s="74" customFormat="1"/>
    <row r="343" s="74" customFormat="1"/>
    <row r="344" s="74" customFormat="1"/>
    <row r="345" s="74" customFormat="1"/>
    <row r="346" s="74" customFormat="1"/>
    <row r="347" s="74" customFormat="1"/>
    <row r="348" s="74" customFormat="1"/>
    <row r="349" s="74" customFormat="1"/>
    <row r="350" s="74" customFormat="1"/>
    <row r="351" s="74" customFormat="1"/>
    <row r="352" s="74" customFormat="1"/>
    <row r="353" s="74" customFormat="1"/>
    <row r="354" s="74" customFormat="1"/>
    <row r="355" s="74" customFormat="1"/>
    <row r="356" s="74" customFormat="1"/>
    <row r="357" s="74" customFormat="1"/>
    <row r="358" s="74" customFormat="1"/>
    <row r="359" s="74" customFormat="1"/>
    <row r="360" s="74" customFormat="1"/>
    <row r="361" s="74" customFormat="1"/>
    <row r="362" s="74" customFormat="1"/>
    <row r="363" s="74" customFormat="1"/>
    <row r="364" s="74" customFormat="1"/>
    <row r="365" s="74" customFormat="1"/>
    <row r="366" s="74" customFormat="1"/>
    <row r="367" s="74" customFormat="1"/>
    <row r="368" s="74" customFormat="1"/>
    <row r="369" s="74" customFormat="1"/>
    <row r="370" s="74" customFormat="1"/>
    <row r="371" s="74" customFormat="1"/>
    <row r="372" s="74" customFormat="1"/>
    <row r="373" s="74" customFormat="1"/>
    <row r="374" s="74" customFormat="1"/>
    <row r="375" s="74" customFormat="1"/>
    <row r="376" s="74" customFormat="1"/>
    <row r="377" s="74" customFormat="1"/>
    <row r="378" s="74" customFormat="1"/>
    <row r="379" s="74" customFormat="1"/>
    <row r="380" s="74" customFormat="1"/>
    <row r="381" s="74" customFormat="1"/>
    <row r="382" s="74" customFormat="1"/>
    <row r="383" s="74" customFormat="1"/>
    <row r="384" s="74" customFormat="1"/>
    <row r="385" s="74" customFormat="1"/>
    <row r="386" s="74" customFormat="1"/>
    <row r="387" s="74" customFormat="1"/>
    <row r="388" s="74" customFormat="1"/>
    <row r="389" s="74" customFormat="1"/>
    <row r="390" s="74" customFormat="1"/>
    <row r="391" s="74" customFormat="1"/>
    <row r="392" s="74" customFormat="1"/>
    <row r="393" s="74" customFormat="1"/>
    <row r="394" s="74" customFormat="1"/>
    <row r="395" s="74" customFormat="1"/>
    <row r="396" s="74" customFormat="1"/>
    <row r="397" s="74" customFormat="1"/>
    <row r="398" s="74" customFormat="1"/>
    <row r="399" s="74" customFormat="1"/>
    <row r="400" s="74" customFormat="1"/>
    <row r="401" s="74" customFormat="1"/>
    <row r="402" s="74" customFormat="1"/>
    <row r="403" s="74" customFormat="1"/>
    <row r="404" s="74" customFormat="1"/>
    <row r="405" s="74" customFormat="1"/>
    <row r="406" s="74" customFormat="1"/>
    <row r="407" s="74" customFormat="1"/>
    <row r="408" s="74" customFormat="1"/>
    <row r="409" s="74" customFormat="1"/>
    <row r="410" s="74" customFormat="1"/>
    <row r="411" s="74" customFormat="1"/>
    <row r="412" s="74" customFormat="1"/>
    <row r="413" s="74" customFormat="1"/>
    <row r="414" s="74" customFormat="1"/>
    <row r="415" s="74" customFormat="1"/>
    <row r="416" s="74" customFormat="1"/>
    <row r="417" s="74" customFormat="1"/>
    <row r="418" s="74" customFormat="1"/>
    <row r="419" s="74" customFormat="1"/>
    <row r="420" s="74" customFormat="1"/>
    <row r="421" s="74" customFormat="1"/>
    <row r="422" s="74" customFormat="1"/>
    <row r="423" s="74" customFormat="1"/>
    <row r="424" s="74" customFormat="1"/>
    <row r="425" s="74" customFormat="1"/>
    <row r="426" s="74" customFormat="1"/>
    <row r="427" s="74" customFormat="1"/>
    <row r="428" s="74" customFormat="1"/>
    <row r="429" s="74" customFormat="1"/>
    <row r="430" s="74" customFormat="1"/>
    <row r="431" s="74" customFormat="1"/>
    <row r="432" s="74" customFormat="1"/>
    <row r="433" s="74" customFormat="1"/>
    <row r="434" s="74" customFormat="1"/>
    <row r="435" s="74" customFormat="1"/>
    <row r="436" s="74" customFormat="1"/>
    <row r="437" s="74" customFormat="1"/>
    <row r="438" s="74" customFormat="1"/>
    <row r="439" s="74" customFormat="1"/>
    <row r="440" s="74" customFormat="1"/>
    <row r="441" s="74" customFormat="1"/>
    <row r="442" s="74" customFormat="1"/>
    <row r="443" s="74" customFormat="1"/>
    <row r="444" s="74" customFormat="1"/>
    <row r="445" s="74" customFormat="1"/>
    <row r="446" s="74" customFormat="1"/>
    <row r="447" s="74" customFormat="1"/>
    <row r="448" s="74" customFormat="1"/>
    <row r="449" s="74" customFormat="1"/>
    <row r="450" s="74" customFormat="1"/>
    <row r="451" s="74" customFormat="1"/>
    <row r="452" s="74" customFormat="1"/>
    <row r="453" s="74" customFormat="1"/>
    <row r="454" s="74" customFormat="1"/>
    <row r="455" s="74" customFormat="1"/>
    <row r="456" s="74" customFormat="1"/>
    <row r="457" s="74" customFormat="1"/>
    <row r="458" s="74" customFormat="1"/>
    <row r="459" s="74" customFormat="1"/>
    <row r="460" s="74" customFormat="1"/>
    <row r="461" s="74" customFormat="1"/>
    <row r="462" s="74" customFormat="1"/>
    <row r="463" s="74" customFormat="1"/>
    <row r="464" s="74" customFormat="1"/>
    <row r="465" s="74" customFormat="1"/>
    <row r="466" s="74" customFormat="1"/>
    <row r="467" s="74" customFormat="1"/>
    <row r="468" s="74" customFormat="1"/>
    <row r="469" s="74" customFormat="1"/>
    <row r="470" s="74" customFormat="1"/>
    <row r="471" s="74" customFormat="1"/>
    <row r="472" s="74" customFormat="1"/>
    <row r="473" s="74" customFormat="1"/>
    <row r="474" s="74" customFormat="1"/>
    <row r="475" s="74" customFormat="1"/>
    <row r="476" s="74" customFormat="1"/>
    <row r="477" s="74" customFormat="1"/>
    <row r="478" s="74" customFormat="1"/>
    <row r="479" s="74" customFormat="1"/>
    <row r="480" s="74" customFormat="1"/>
    <row r="481" s="74" customFormat="1"/>
    <row r="482" s="74" customFormat="1"/>
    <row r="483" s="74" customFormat="1"/>
    <row r="484" s="74" customFormat="1"/>
    <row r="485" s="74" customFormat="1"/>
    <row r="486" s="74" customFormat="1"/>
    <row r="487" s="74" customFormat="1"/>
    <row r="488" s="74" customFormat="1"/>
    <row r="489" s="74" customFormat="1"/>
    <row r="490" s="74" customFormat="1"/>
    <row r="491" s="74" customFormat="1"/>
    <row r="492" s="74" customFormat="1"/>
    <row r="493" s="74" customFormat="1"/>
    <row r="494" s="74" customFormat="1"/>
    <row r="495" s="74" customFormat="1"/>
    <row r="496" s="74" customFormat="1"/>
    <row r="497" s="74" customFormat="1"/>
    <row r="498" s="74" customFormat="1"/>
    <row r="499" s="74" customFormat="1"/>
    <row r="500" s="74" customFormat="1"/>
    <row r="501" s="74" customFormat="1"/>
    <row r="502" s="74" customFormat="1"/>
    <row r="503" s="74" customFormat="1"/>
    <row r="504" s="74" customFormat="1"/>
    <row r="505" s="74" customFormat="1"/>
    <row r="506" s="74" customFormat="1"/>
    <row r="507" s="74" customFormat="1"/>
    <row r="508" s="74" customFormat="1"/>
    <row r="509" s="74" customFormat="1"/>
    <row r="510" s="74" customFormat="1"/>
    <row r="511" s="74" customFormat="1"/>
    <row r="512" s="74" customFormat="1"/>
    <row r="513" s="74" customFormat="1"/>
    <row r="514" s="74" customFormat="1"/>
    <row r="515" s="74" customFormat="1"/>
    <row r="516" s="74" customFormat="1"/>
    <row r="517" s="74" customFormat="1"/>
    <row r="518" s="74" customFormat="1"/>
    <row r="519" s="74" customFormat="1"/>
    <row r="520" s="74" customFormat="1"/>
    <row r="521" s="74" customFormat="1"/>
    <row r="522" s="74" customFormat="1"/>
    <row r="523" s="74" customFormat="1"/>
    <row r="524" s="74" customFormat="1"/>
    <row r="525" s="74" customFormat="1"/>
    <row r="526" s="74" customFormat="1"/>
    <row r="527" s="74" customFormat="1"/>
    <row r="528" s="74" customFormat="1"/>
    <row r="529" s="74" customFormat="1"/>
    <row r="530" s="74" customFormat="1"/>
    <row r="531" s="74" customFormat="1"/>
    <row r="532" s="74" customFormat="1"/>
    <row r="533" s="74" customFormat="1"/>
    <row r="534" s="74" customFormat="1"/>
    <row r="535" s="74" customFormat="1"/>
    <row r="536" s="74" customFormat="1"/>
    <row r="537" s="74" customFormat="1"/>
    <row r="538" s="74" customFormat="1"/>
    <row r="539" s="74" customFormat="1"/>
    <row r="540" s="74" customFormat="1"/>
    <row r="541" s="74" customFormat="1"/>
    <row r="542" s="74" customFormat="1"/>
    <row r="543" s="74" customFormat="1"/>
    <row r="544" s="74" customFormat="1"/>
    <row r="545" s="74" customFormat="1"/>
    <row r="546" s="74" customFormat="1"/>
    <row r="547" s="74" customFormat="1"/>
    <row r="548" s="74" customFormat="1"/>
    <row r="549" s="74" customFormat="1"/>
    <row r="550" s="74" customFormat="1"/>
    <row r="551" s="74" customFormat="1"/>
    <row r="552" s="74" customFormat="1"/>
    <row r="553" s="74" customFormat="1"/>
    <row r="554" s="74" customFormat="1"/>
    <row r="555" s="74" customFormat="1"/>
    <row r="556" s="74" customFormat="1"/>
    <row r="557" s="74" customFormat="1"/>
    <row r="558" s="74" customFormat="1"/>
    <row r="559" s="74" customFormat="1"/>
    <row r="560" s="74" customFormat="1"/>
    <row r="561" s="74" customFormat="1"/>
    <row r="562" s="74" customFormat="1"/>
    <row r="563" s="74" customFormat="1"/>
    <row r="564" s="74" customFormat="1"/>
    <row r="565" s="74" customFormat="1"/>
    <row r="566" s="74" customFormat="1"/>
    <row r="567" s="74" customFormat="1"/>
    <row r="568" s="74" customFormat="1"/>
    <row r="569" s="74" customFormat="1"/>
    <row r="570" s="74" customFormat="1"/>
    <row r="571" s="74" customFormat="1"/>
    <row r="572" s="74" customFormat="1"/>
    <row r="573" s="74" customFormat="1"/>
    <row r="574" s="74" customFormat="1"/>
    <row r="575" s="74" customFormat="1"/>
    <row r="576" s="74" customFormat="1"/>
    <row r="577" s="74" customFormat="1"/>
    <row r="578" s="74" customFormat="1"/>
    <row r="579" s="74" customFormat="1"/>
    <row r="580" s="74" customFormat="1"/>
    <row r="581" s="74" customFormat="1"/>
    <row r="582" s="74" customFormat="1"/>
    <row r="583" s="74" customFormat="1"/>
    <row r="584" s="74" customFormat="1"/>
    <row r="585" s="74" customFormat="1"/>
    <row r="586" s="74" customFormat="1"/>
    <row r="587" s="74" customFormat="1"/>
    <row r="588" s="74" customFormat="1"/>
    <row r="589" s="74" customFormat="1"/>
    <row r="590" s="74" customFormat="1"/>
    <row r="591" s="74" customFormat="1"/>
    <row r="592" s="74" customFormat="1"/>
    <row r="593" s="74" customFormat="1"/>
    <row r="594" s="74" customFormat="1"/>
    <row r="595" s="74" customFormat="1"/>
    <row r="596" s="74" customFormat="1"/>
    <row r="597" s="74" customFormat="1"/>
    <row r="598" s="74" customFormat="1"/>
    <row r="599" s="74" customFormat="1"/>
    <row r="600" s="74" customFormat="1"/>
    <row r="601" s="74" customFormat="1"/>
    <row r="602" s="74" customFormat="1"/>
    <row r="603" s="74" customFormat="1"/>
    <row r="604" s="74" customFormat="1"/>
    <row r="605" s="74" customFormat="1"/>
    <row r="606" s="74" customFormat="1"/>
    <row r="607" s="74" customFormat="1"/>
    <row r="608" s="74" customFormat="1"/>
    <row r="609" s="74" customFormat="1"/>
    <row r="610" s="74" customFormat="1"/>
    <row r="611" s="74" customFormat="1"/>
    <row r="612" s="74" customFormat="1"/>
    <row r="613" s="74" customFormat="1"/>
    <row r="614" s="74" customFormat="1"/>
    <row r="615" s="74" customFormat="1"/>
    <row r="616" s="74" customFormat="1"/>
    <row r="617" s="74" customFormat="1"/>
    <row r="618" s="74" customFormat="1"/>
    <row r="619" s="74" customFormat="1"/>
    <row r="620" s="74" customFormat="1"/>
    <row r="621" s="74" customFormat="1"/>
    <row r="622" s="74" customFormat="1"/>
    <row r="623" s="74" customFormat="1"/>
    <row r="624" s="74" customFormat="1"/>
    <row r="625" s="74" customFormat="1"/>
    <row r="626" s="74" customFormat="1"/>
    <row r="627" s="74" customFormat="1"/>
    <row r="628" s="74" customFormat="1"/>
    <row r="629" s="74" customFormat="1"/>
    <row r="630" s="74" customFormat="1"/>
    <row r="631" s="74" customFormat="1"/>
    <row r="632" s="74" customFormat="1"/>
    <row r="633" s="74" customFormat="1"/>
    <row r="634" s="74" customFormat="1"/>
    <row r="635" s="74" customFormat="1"/>
    <row r="636" s="74" customFormat="1"/>
    <row r="637" s="74" customFormat="1"/>
    <row r="638" s="74" customFormat="1"/>
    <row r="639" s="74" customFormat="1"/>
    <row r="640" s="74" customFormat="1"/>
    <row r="641" s="74" customFormat="1"/>
    <row r="642" s="74" customFormat="1"/>
    <row r="643" s="74" customFormat="1"/>
    <row r="644" s="74" customFormat="1"/>
    <row r="645" s="74" customFormat="1"/>
    <row r="646" s="74" customFormat="1"/>
    <row r="647" s="74" customFormat="1"/>
    <row r="648" s="74" customFormat="1"/>
    <row r="649" s="74" customFormat="1"/>
    <row r="650" s="74" customFormat="1"/>
    <row r="651" s="74" customFormat="1"/>
    <row r="652" s="74" customFormat="1"/>
    <row r="653" s="74" customFormat="1"/>
    <row r="654" s="74" customFormat="1"/>
    <row r="655" s="74" customFormat="1"/>
    <row r="656" s="74" customFormat="1"/>
    <row r="657" s="74" customFormat="1"/>
    <row r="658" s="74" customFormat="1"/>
    <row r="659" s="74" customFormat="1"/>
    <row r="660" s="74" customFormat="1"/>
    <row r="661" s="74" customFormat="1"/>
    <row r="662" s="74" customFormat="1"/>
    <row r="663" s="74" customFormat="1"/>
    <row r="664" s="74" customFormat="1"/>
    <row r="665" s="74" customFormat="1"/>
    <row r="666" s="74" customFormat="1"/>
    <row r="667" s="74" customFormat="1"/>
    <row r="668" s="74" customFormat="1"/>
    <row r="669" s="74" customFormat="1"/>
    <row r="670" s="74" customFormat="1"/>
    <row r="671" s="74" customFormat="1"/>
    <row r="672" s="74" customFormat="1"/>
    <row r="673" s="74" customFormat="1"/>
    <row r="674" s="74" customFormat="1"/>
    <row r="675" s="74" customFormat="1"/>
    <row r="676" s="74" customFormat="1"/>
    <row r="677" s="74" customFormat="1"/>
    <row r="678" s="74" customFormat="1"/>
    <row r="679" s="74" customFormat="1"/>
    <row r="680" s="74" customFormat="1"/>
    <row r="681" s="74" customFormat="1"/>
    <row r="682" s="74" customFormat="1"/>
    <row r="683" s="74" customFormat="1"/>
    <row r="684" s="74" customFormat="1"/>
    <row r="685" s="74" customFormat="1"/>
    <row r="686" s="74" customFormat="1"/>
    <row r="687" s="74" customFormat="1"/>
    <row r="688" s="74" customFormat="1"/>
    <row r="689" s="74" customFormat="1"/>
    <row r="690" s="74" customFormat="1"/>
    <row r="691" s="74" customFormat="1"/>
    <row r="692" s="74" customFormat="1"/>
    <row r="693" s="74" customFormat="1"/>
    <row r="694" s="74" customFormat="1"/>
    <row r="695" s="74" customFormat="1"/>
    <row r="696" s="74" customFormat="1"/>
    <row r="697" s="74" customFormat="1"/>
    <row r="698" s="74" customFormat="1"/>
    <row r="699" s="74" customFormat="1"/>
    <row r="700" s="74" customFormat="1"/>
    <row r="701" s="74" customFormat="1"/>
    <row r="702" s="74" customFormat="1"/>
    <row r="703" s="74" customFormat="1"/>
    <row r="704" s="74" customFormat="1"/>
    <row r="705" s="74" customFormat="1"/>
    <row r="706" s="74" customFormat="1"/>
    <row r="707" s="74" customFormat="1"/>
    <row r="708" s="74" customFormat="1"/>
    <row r="709" s="74" customFormat="1"/>
    <row r="710" s="74" customFormat="1"/>
    <row r="711" s="74" customFormat="1"/>
    <row r="712" s="74" customFormat="1"/>
    <row r="713" s="74" customFormat="1"/>
    <row r="714" s="74" customFormat="1"/>
    <row r="715" s="74" customFormat="1"/>
    <row r="716" s="74" customFormat="1"/>
    <row r="717" s="74" customFormat="1"/>
    <row r="718" s="74" customFormat="1"/>
    <row r="719" s="74" customFormat="1"/>
    <row r="720" s="74" customFormat="1"/>
    <row r="721" s="74" customFormat="1"/>
    <row r="722" s="74" customFormat="1"/>
    <row r="723" s="74" customFormat="1"/>
    <row r="724" s="74" customFormat="1"/>
    <row r="725" s="74" customFormat="1"/>
    <row r="726" s="74" customFormat="1"/>
    <row r="727" s="74" customFormat="1"/>
    <row r="728" s="74" customFormat="1"/>
    <row r="729" s="74" customFormat="1"/>
    <row r="730" s="74" customFormat="1"/>
    <row r="731" s="74" customFormat="1"/>
    <row r="732" s="74" customFormat="1"/>
    <row r="733" s="74" customFormat="1"/>
    <row r="734" s="74" customFormat="1"/>
    <row r="735" s="74" customFormat="1"/>
    <row r="736" s="74" customFormat="1"/>
    <row r="737" s="74" customFormat="1"/>
    <row r="738" s="74" customFormat="1"/>
    <row r="739" s="74" customFormat="1"/>
    <row r="740" s="74" customFormat="1"/>
    <row r="741" s="74" customFormat="1"/>
    <row r="742" s="74" customFormat="1"/>
    <row r="743" s="74" customFormat="1"/>
    <row r="744" s="74" customFormat="1"/>
    <row r="745" s="74" customFormat="1"/>
    <row r="746" s="74" customFormat="1"/>
    <row r="747" s="74" customFormat="1"/>
    <row r="748" s="74" customFormat="1"/>
    <row r="749" s="74" customFormat="1"/>
    <row r="750" s="74" customFormat="1"/>
    <row r="751" s="74" customFormat="1"/>
    <row r="752" s="74" customFormat="1"/>
    <row r="753" s="74" customFormat="1"/>
    <row r="754" s="74" customFormat="1"/>
    <row r="755" s="74" customFormat="1"/>
    <row r="756" s="74" customFormat="1"/>
    <row r="757" s="74" customFormat="1"/>
    <row r="758" s="74" customFormat="1"/>
    <row r="759" s="74" customFormat="1"/>
    <row r="760" s="74" customFormat="1"/>
    <row r="761" s="74" customFormat="1"/>
    <row r="762" s="74" customFormat="1"/>
    <row r="763" s="74" customFormat="1"/>
    <row r="764" s="74" customFormat="1"/>
    <row r="765" s="74" customFormat="1"/>
    <row r="766" s="74" customFormat="1"/>
    <row r="767" s="74" customFormat="1"/>
    <row r="768" s="74" customFormat="1"/>
    <row r="769" s="74" customFormat="1"/>
    <row r="770" s="74" customFormat="1"/>
    <row r="771" s="74" customFormat="1"/>
    <row r="772" s="74" customFormat="1"/>
    <row r="773" s="74" customFormat="1"/>
    <row r="774" s="74" customFormat="1"/>
    <row r="775" s="74" customFormat="1"/>
    <row r="776" s="74" customFormat="1"/>
    <row r="777" s="74" customFormat="1"/>
    <row r="778" s="74" customFormat="1"/>
    <row r="779" s="74" customFormat="1"/>
    <row r="780" s="74" customFormat="1"/>
    <row r="781" s="74" customFormat="1"/>
    <row r="782" s="74" customFormat="1"/>
    <row r="783" s="74" customFormat="1"/>
    <row r="784" s="74" customFormat="1"/>
    <row r="785" s="74" customFormat="1"/>
    <row r="786" s="74" customFormat="1"/>
    <row r="787" s="74" customFormat="1"/>
    <row r="788" s="74" customFormat="1"/>
    <row r="789" s="74" customFormat="1"/>
    <row r="790" s="74" customFormat="1"/>
    <row r="791" s="74" customFormat="1"/>
    <row r="792" s="74" customFormat="1"/>
    <row r="793" s="74" customFormat="1"/>
    <row r="794" s="74" customFormat="1"/>
    <row r="795" s="74" customFormat="1"/>
    <row r="796" s="74" customFormat="1"/>
    <row r="797" s="74" customFormat="1"/>
    <row r="798" s="74" customFormat="1"/>
    <row r="799" s="74" customFormat="1"/>
    <row r="800" s="74" customFormat="1"/>
    <row r="801" s="74" customFormat="1"/>
    <row r="802" s="74" customFormat="1"/>
    <row r="803" s="74" customFormat="1"/>
    <row r="804" s="74" customFormat="1"/>
    <row r="805" s="74" customFormat="1"/>
    <row r="806" s="74" customFormat="1"/>
    <row r="807" s="74" customFormat="1"/>
    <row r="808" s="74" customFormat="1"/>
    <row r="809" s="74" customFormat="1"/>
    <row r="810" s="74" customFormat="1"/>
    <row r="811" s="74" customFormat="1"/>
    <row r="812" s="74" customFormat="1"/>
    <row r="813" s="74" customFormat="1"/>
    <row r="814" s="74" customFormat="1"/>
    <row r="815" s="74" customFormat="1"/>
    <row r="816" s="74" customFormat="1"/>
    <row r="817" s="74" customFormat="1"/>
    <row r="818" s="74" customFormat="1"/>
    <row r="819" s="74" customFormat="1"/>
    <row r="820" s="74" customFormat="1"/>
    <row r="821" s="74" customFormat="1"/>
    <row r="822" s="74" customFormat="1"/>
    <row r="823" s="74" customFormat="1"/>
    <row r="824" s="74" customFormat="1"/>
    <row r="825" s="74" customFormat="1"/>
    <row r="826" s="74" customFormat="1"/>
    <row r="827" s="74" customFormat="1"/>
    <row r="828" s="74" customFormat="1"/>
    <row r="829" s="74" customFormat="1"/>
    <row r="830" s="74" customFormat="1"/>
    <row r="831" s="74" customFormat="1"/>
    <row r="832" s="74" customFormat="1"/>
    <row r="833" s="74" customFormat="1"/>
    <row r="834" s="74" customFormat="1"/>
    <row r="835" s="74" customFormat="1"/>
    <row r="836" s="74" customFormat="1"/>
    <row r="837" s="74" customFormat="1"/>
    <row r="838" s="74" customFormat="1"/>
    <row r="839" s="74" customFormat="1"/>
    <row r="840" s="74" customFormat="1"/>
    <row r="841" s="74" customFormat="1"/>
    <row r="842" s="74" customFormat="1"/>
    <row r="843" s="74" customFormat="1"/>
    <row r="844" s="74" customFormat="1"/>
    <row r="845" s="74" customFormat="1"/>
    <row r="846" s="74" customFormat="1"/>
    <row r="847" s="74" customFormat="1"/>
    <row r="848" s="74" customFormat="1"/>
    <row r="849" s="74" customFormat="1"/>
    <row r="850" s="74" customFormat="1"/>
    <row r="851" s="74" customFormat="1"/>
    <row r="852" s="74" customFormat="1"/>
    <row r="853" s="74" customFormat="1"/>
    <row r="854" s="74" customFormat="1"/>
    <row r="855" s="74" customFormat="1"/>
    <row r="856" s="74" customFormat="1"/>
    <row r="857" s="74" customFormat="1"/>
    <row r="858" s="74" customFormat="1"/>
    <row r="859" s="74" customFormat="1"/>
    <row r="860" s="74" customFormat="1"/>
    <row r="861" s="74" customFormat="1"/>
    <row r="862" s="74" customFormat="1"/>
    <row r="863" s="74" customFormat="1"/>
    <row r="864" s="74" customFormat="1"/>
    <row r="865" s="74" customFormat="1"/>
    <row r="866" s="74" customFormat="1"/>
    <row r="867" s="74" customFormat="1"/>
    <row r="868" s="74" customFormat="1"/>
    <row r="869" s="74" customFormat="1"/>
    <row r="870" s="74" customFormat="1"/>
    <row r="871" s="74" customFormat="1"/>
    <row r="872" s="74" customFormat="1"/>
    <row r="873" s="74" customFormat="1"/>
    <row r="874" s="74" customFormat="1"/>
    <row r="875" s="74" customFormat="1"/>
    <row r="876" s="74" customFormat="1"/>
    <row r="877" s="74" customFormat="1"/>
    <row r="878" s="74" customFormat="1"/>
    <row r="879" s="74" customFormat="1"/>
    <row r="880" s="74" customFormat="1"/>
    <row r="881" s="74" customFormat="1"/>
    <row r="882" s="74" customFormat="1"/>
    <row r="883" s="74" customFormat="1"/>
    <row r="884" s="74" customFormat="1"/>
    <row r="885" s="74" customFormat="1"/>
    <row r="886" s="74" customFormat="1"/>
    <row r="887" s="74" customFormat="1"/>
    <row r="888" s="74" customFormat="1"/>
    <row r="889" s="74" customFormat="1"/>
    <row r="890" s="74" customFormat="1"/>
    <row r="891" s="74" customFormat="1"/>
    <row r="892" s="74" customFormat="1"/>
    <row r="893" s="74" customFormat="1"/>
    <row r="894" s="74" customFormat="1"/>
    <row r="895" s="74" customFormat="1"/>
    <row r="896" s="74" customFormat="1"/>
    <row r="897" s="74" customFormat="1"/>
    <row r="898" s="74" customFormat="1"/>
    <row r="899" s="74" customFormat="1"/>
    <row r="900" s="74" customFormat="1"/>
    <row r="901" s="74" customFormat="1"/>
    <row r="902" s="74" customFormat="1"/>
    <row r="903" s="74" customFormat="1"/>
    <row r="904" s="74" customFormat="1"/>
    <row r="905" s="74" customFormat="1"/>
    <row r="906" s="74" customFormat="1"/>
    <row r="907" s="74" customFormat="1"/>
    <row r="908" s="74" customFormat="1"/>
    <row r="909" s="74" customFormat="1"/>
    <row r="910" s="74" customFormat="1"/>
    <row r="911" s="74" customFormat="1"/>
    <row r="912" s="74" customFormat="1"/>
    <row r="913" s="74" customFormat="1"/>
    <row r="914" s="74" customFormat="1"/>
    <row r="915" s="74" customFormat="1"/>
    <row r="916" s="74" customFormat="1"/>
    <row r="917" s="74" customFormat="1"/>
    <row r="918" s="74" customFormat="1"/>
    <row r="919" s="74" customFormat="1"/>
    <row r="920" s="74" customFormat="1"/>
    <row r="921" s="74" customFormat="1"/>
    <row r="922" s="74" customFormat="1"/>
    <row r="923" s="74" customFormat="1"/>
    <row r="924" s="74" customFormat="1"/>
    <row r="925" s="74" customFormat="1"/>
    <row r="926" s="74" customFormat="1"/>
    <row r="927" s="74" customFormat="1"/>
    <row r="928" s="74" customFormat="1"/>
    <row r="929" s="74" customFormat="1"/>
    <row r="930" s="74" customFormat="1"/>
    <row r="931" s="74" customFormat="1"/>
    <row r="932" s="74" customFormat="1"/>
    <row r="933" s="74" customFormat="1"/>
    <row r="934" s="74" customFormat="1"/>
    <row r="935" s="74" customFormat="1"/>
    <row r="936" s="74" customFormat="1"/>
    <row r="937" s="74" customFormat="1"/>
    <row r="938" s="74" customFormat="1"/>
    <row r="939" s="74" customFormat="1"/>
    <row r="940" s="74" customFormat="1"/>
    <row r="941" s="74" customFormat="1"/>
    <row r="942" s="74" customFormat="1"/>
    <row r="943" s="74" customFormat="1"/>
    <row r="944" s="74" customFormat="1"/>
    <row r="945" s="74" customFormat="1"/>
    <row r="946" s="74" customFormat="1"/>
    <row r="947" s="74" customFormat="1"/>
    <row r="948" s="74" customFormat="1"/>
    <row r="949" s="74" customFormat="1"/>
    <row r="950" s="74" customFormat="1"/>
    <row r="951" s="74" customFormat="1"/>
    <row r="952" s="74" customFormat="1"/>
    <row r="953" s="74" customFormat="1"/>
    <row r="954" s="74" customFormat="1"/>
    <row r="955" s="74" customFormat="1"/>
    <row r="956" s="74" customFormat="1"/>
    <row r="957" s="74" customFormat="1"/>
    <row r="958" s="74" customFormat="1"/>
    <row r="959" s="74" customFormat="1"/>
    <row r="960" s="74" customFormat="1"/>
    <row r="961" s="74" customFormat="1"/>
    <row r="962" s="74" customFormat="1"/>
    <row r="963" s="74" customFormat="1"/>
    <row r="964" s="74" customFormat="1"/>
    <row r="965" s="74" customFormat="1"/>
    <row r="966" s="74" customFormat="1"/>
    <row r="967" s="74" customFormat="1"/>
    <row r="968" s="74" customFormat="1"/>
    <row r="969" s="74" customFormat="1"/>
    <row r="970" s="74" customFormat="1"/>
    <row r="971" s="74" customFormat="1"/>
    <row r="972" s="74" customFormat="1"/>
    <row r="973" s="74" customFormat="1"/>
    <row r="974" s="74" customFormat="1"/>
    <row r="975" s="74" customFormat="1"/>
    <row r="976" s="74" customFormat="1"/>
    <row r="977" s="74" customFormat="1"/>
    <row r="978" s="74" customFormat="1"/>
    <row r="979" s="74" customFormat="1"/>
    <row r="980" s="74" customFormat="1"/>
    <row r="981" s="74" customFormat="1"/>
    <row r="982" s="74" customFormat="1"/>
    <row r="983" s="74" customFormat="1"/>
    <row r="984" s="74" customFormat="1"/>
    <row r="985" s="74" customFormat="1"/>
    <row r="986" s="74" customFormat="1"/>
    <row r="987" s="74" customFormat="1"/>
    <row r="988" s="74" customFormat="1"/>
    <row r="989" s="74" customFormat="1"/>
    <row r="990" s="74" customFormat="1"/>
    <row r="991" s="74" customFormat="1"/>
    <row r="992" s="74" customFormat="1"/>
    <row r="993" s="74" customFormat="1"/>
    <row r="994" s="74" customFormat="1"/>
    <row r="995" s="74" customFormat="1"/>
    <row r="996" s="74" customFormat="1"/>
    <row r="997" s="74" customFormat="1"/>
    <row r="998" s="74" customFormat="1"/>
    <row r="999" s="74" customFormat="1"/>
    <row r="1000" s="74" customFormat="1"/>
    <row r="1001" s="74" customFormat="1"/>
    <row r="1002" s="74" customFormat="1"/>
    <row r="1003" s="74" customFormat="1"/>
    <row r="1004" s="74" customFormat="1"/>
    <row r="1005" s="74" customFormat="1"/>
    <row r="1006" s="74" customFormat="1"/>
    <row r="1007" s="74" customFormat="1"/>
    <row r="1008" s="74" customFormat="1"/>
    <row r="1009" s="74" customFormat="1"/>
    <row r="1010" s="74" customFormat="1"/>
    <row r="1011" s="74" customFormat="1"/>
    <row r="1012" s="74" customFormat="1"/>
    <row r="1013" s="74" customFormat="1"/>
    <row r="1014" s="74" customFormat="1"/>
    <row r="1015" s="74" customFormat="1"/>
    <row r="1016" s="74" customFormat="1"/>
    <row r="1017" s="74" customFormat="1"/>
    <row r="1018" s="74" customFormat="1"/>
    <row r="1019" s="74" customFormat="1"/>
    <row r="1020" s="74" customFormat="1"/>
    <row r="1021" s="74" customFormat="1"/>
    <row r="1022" s="74" customFormat="1"/>
    <row r="1023" s="74" customFormat="1"/>
    <row r="1024" s="74" customFormat="1"/>
    <row r="1025" s="74" customFormat="1"/>
    <row r="1026" s="74" customFormat="1"/>
    <row r="1027" s="74" customFormat="1"/>
    <row r="1028" s="74" customFormat="1"/>
    <row r="1029" s="74" customFormat="1"/>
    <row r="1030" s="74" customFormat="1"/>
    <row r="1031" s="74" customFormat="1"/>
    <row r="1032" s="74" customFormat="1"/>
    <row r="1033" s="74" customFormat="1"/>
    <row r="1034" s="74" customFormat="1"/>
    <row r="1035" s="74" customFormat="1"/>
    <row r="1036" s="74" customFormat="1"/>
    <row r="1037" s="74" customFormat="1"/>
    <row r="1038" s="74" customFormat="1"/>
    <row r="1039" s="74" customFormat="1"/>
    <row r="1040" s="74" customFormat="1"/>
    <row r="1041" s="74" customFormat="1"/>
    <row r="1042" s="74" customFormat="1"/>
    <row r="1043" s="74" customFormat="1"/>
    <row r="1044" s="74" customFormat="1"/>
    <row r="1045" s="74" customFormat="1"/>
    <row r="1046" s="74" customFormat="1"/>
    <row r="1047" s="74" customFormat="1"/>
    <row r="1048" s="74" customFormat="1"/>
    <row r="1049" s="74" customFormat="1"/>
    <row r="1050" s="74" customFormat="1"/>
    <row r="1051" s="74" customFormat="1"/>
    <row r="1052" s="74" customFormat="1"/>
    <row r="1053" s="74" customFormat="1"/>
    <row r="1054" s="74" customFormat="1"/>
    <row r="1055" s="74" customFormat="1"/>
    <row r="1056" s="74" customFormat="1"/>
    <row r="1057" s="74" customFormat="1"/>
    <row r="1058" s="74" customFormat="1"/>
    <row r="1059" s="74" customFormat="1"/>
    <row r="1060" s="74" customFormat="1"/>
    <row r="1061" s="74" customFormat="1"/>
    <row r="1062" s="74" customFormat="1"/>
    <row r="1063" s="74" customFormat="1"/>
    <row r="1064" s="74" customFormat="1"/>
    <row r="1065" s="74" customFormat="1"/>
    <row r="1066" s="74" customFormat="1"/>
    <row r="1067" s="74" customFormat="1"/>
    <row r="1068" s="74" customFormat="1"/>
    <row r="1069" s="74" customFormat="1"/>
    <row r="1070" s="74" customFormat="1"/>
    <row r="1071" s="74" customFormat="1"/>
    <row r="1072" s="74" customFormat="1"/>
    <row r="1073" s="74" customFormat="1"/>
    <row r="1074" s="74" customFormat="1"/>
    <row r="1075" s="74" customFormat="1"/>
    <row r="1076" s="74" customFormat="1"/>
    <row r="1077" s="74" customFormat="1"/>
    <row r="1078" s="74" customFormat="1"/>
    <row r="1079" s="74" customFormat="1"/>
    <row r="1080" s="74" customFormat="1"/>
    <row r="1081" s="74" customFormat="1"/>
    <row r="1082" s="74" customFormat="1"/>
    <row r="1083" s="74" customFormat="1"/>
    <row r="1084" s="74" customFormat="1"/>
    <row r="1085" s="74" customFormat="1"/>
    <row r="1086" s="74" customFormat="1"/>
    <row r="1087" s="74" customFormat="1"/>
    <row r="1088" s="74" customFormat="1"/>
    <row r="1089" s="74" customFormat="1"/>
    <row r="1090" s="74" customFormat="1"/>
    <row r="1091" s="74" customFormat="1"/>
    <row r="1092" s="74" customFormat="1"/>
    <row r="1093" s="74" customFormat="1"/>
    <row r="1094" s="74" customFormat="1"/>
    <row r="1095" s="74" customFormat="1"/>
    <row r="1096" s="74" customFormat="1"/>
    <row r="1097" s="74" customFormat="1"/>
    <row r="1098" s="74" customFormat="1"/>
    <row r="1099" s="74" customFormat="1"/>
    <row r="1100" s="74" customFormat="1"/>
    <row r="1101" s="74" customFormat="1"/>
    <row r="1102" s="74" customFormat="1"/>
    <row r="1103" s="74" customFormat="1"/>
    <row r="1104" s="74" customFormat="1"/>
    <row r="1105" s="74" customFormat="1"/>
    <row r="1106" s="74" customFormat="1"/>
    <row r="1107" s="74" customFormat="1"/>
    <row r="1108" s="74" customFormat="1"/>
    <row r="1109" s="74" customFormat="1"/>
    <row r="1110" s="74" customFormat="1"/>
    <row r="1111" s="74" customFormat="1"/>
    <row r="1112" s="74" customFormat="1"/>
    <row r="1113" s="74" customFormat="1"/>
    <row r="1114" s="74" customFormat="1"/>
    <row r="1115" s="74" customFormat="1"/>
    <row r="1116" s="74" customFormat="1"/>
    <row r="1117" s="74" customFormat="1"/>
    <row r="1118" s="74" customFormat="1"/>
    <row r="1119" s="74" customFormat="1"/>
    <row r="1120" s="74" customFormat="1"/>
    <row r="1121" s="74" customFormat="1"/>
    <row r="1122" s="74" customFormat="1"/>
    <row r="1123" s="74" customFormat="1"/>
    <row r="1124" s="74" customFormat="1"/>
    <row r="1125" s="74" customFormat="1"/>
    <row r="1126" s="74" customFormat="1"/>
    <row r="1127" s="74" customFormat="1"/>
    <row r="1128" s="74" customFormat="1"/>
    <row r="1129" s="74" customFormat="1"/>
    <row r="1130" s="74" customFormat="1"/>
    <row r="1131" s="74" customFormat="1"/>
    <row r="1132" s="74" customFormat="1"/>
    <row r="1133" s="74" customFormat="1"/>
    <row r="1134" s="74" customFormat="1"/>
    <row r="1135" s="74" customFormat="1"/>
    <row r="1136" s="74" customFormat="1"/>
    <row r="1137" s="74" customFormat="1"/>
    <row r="1138" s="74" customFormat="1"/>
    <row r="1139" s="74" customFormat="1"/>
    <row r="1140" s="74" customFormat="1"/>
    <row r="1141" s="74" customFormat="1"/>
    <row r="1142" s="74" customFormat="1"/>
    <row r="1143" s="74" customFormat="1"/>
    <row r="1144" s="74" customFormat="1"/>
    <row r="1145" s="74" customFormat="1"/>
    <row r="1146" s="74" customFormat="1"/>
    <row r="1147" s="74" customFormat="1"/>
    <row r="1148" s="74" customFormat="1"/>
    <row r="1149" s="74" customFormat="1"/>
    <row r="1150" s="74" customFormat="1"/>
    <row r="1151" s="74" customFormat="1"/>
    <row r="1152" s="74" customFormat="1"/>
    <row r="1153" s="74" customFormat="1"/>
    <row r="1154" s="74" customFormat="1"/>
    <row r="1155" s="74" customFormat="1"/>
    <row r="1156" s="74" customFormat="1"/>
    <row r="1157" s="74" customFormat="1"/>
    <row r="1158" s="74" customFormat="1"/>
    <row r="1159" s="74" customFormat="1"/>
    <row r="1160" s="74" customFormat="1"/>
    <row r="1161" s="74" customFormat="1"/>
    <row r="1162" s="74" customFormat="1"/>
    <row r="1163" s="74" customFormat="1"/>
    <row r="1164" s="74" customFormat="1"/>
    <row r="1165" s="74" customFormat="1"/>
    <row r="1166" s="74" customFormat="1"/>
    <row r="1167" s="74" customFormat="1"/>
    <row r="1168" s="74" customFormat="1"/>
    <row r="1169" s="74" customFormat="1"/>
    <row r="1170" s="74" customFormat="1"/>
    <row r="1171" s="74" customFormat="1"/>
    <row r="1172" s="74" customFormat="1"/>
    <row r="1173" s="74" customFormat="1"/>
    <row r="1174" s="74" customFormat="1"/>
    <row r="1175" s="74" customFormat="1"/>
    <row r="1176" s="74" customFormat="1"/>
    <row r="1177" s="74" customFormat="1"/>
    <row r="1178" s="74" customFormat="1"/>
    <row r="1179" s="74" customFormat="1"/>
    <row r="1180" s="74" customFormat="1"/>
    <row r="1181" s="74" customFormat="1"/>
    <row r="1182" s="74" customFormat="1"/>
    <row r="1183" s="74" customFormat="1"/>
    <row r="1184" s="74" customFormat="1"/>
    <row r="1185" s="74" customFormat="1"/>
    <row r="1186" s="74" customFormat="1"/>
    <row r="1187" s="74" customFormat="1"/>
    <row r="1188" s="74" customFormat="1"/>
    <row r="1189" s="74" customFormat="1"/>
    <row r="1190" s="74" customFormat="1"/>
    <row r="1191" s="74" customFormat="1"/>
    <row r="1192" s="74" customFormat="1"/>
    <row r="1193" s="74" customFormat="1"/>
    <row r="1194" s="74" customFormat="1"/>
    <row r="1195" s="74" customFormat="1"/>
    <row r="1196" s="74" customFormat="1"/>
    <row r="1197" s="74" customFormat="1"/>
    <row r="1198" s="74" customFormat="1"/>
    <row r="1199" s="74" customFormat="1"/>
    <row r="1200" s="74" customFormat="1"/>
    <row r="1201" s="74" customFormat="1"/>
    <row r="1202" s="74" customFormat="1"/>
    <row r="1203" s="74" customFormat="1"/>
    <row r="1204" s="74" customFormat="1"/>
    <row r="1205" s="74" customFormat="1"/>
    <row r="1206" s="74" customFormat="1"/>
    <row r="1207" s="74" customFormat="1"/>
    <row r="1208" s="74" customFormat="1"/>
    <row r="1209" s="74" customFormat="1"/>
    <row r="1210" s="74" customFormat="1"/>
    <row r="1211" s="74" customFormat="1"/>
    <row r="1212" s="74" customFormat="1"/>
    <row r="1213" s="74" customFormat="1"/>
    <row r="1214" s="74" customFormat="1"/>
    <row r="1215" s="74" customFormat="1"/>
    <row r="1216" s="74" customFormat="1"/>
    <row r="1217" s="74" customFormat="1"/>
    <row r="1218" s="74" customFormat="1"/>
    <row r="1219" s="74" customFormat="1"/>
    <row r="1220" s="74" customFormat="1"/>
    <row r="1221" s="74" customFormat="1"/>
    <row r="1222" s="74" customFormat="1"/>
    <row r="1223" s="74" customFormat="1"/>
    <row r="1224" s="74" customFormat="1"/>
    <row r="1225" s="74" customFormat="1"/>
    <row r="1226" s="74" customFormat="1"/>
    <row r="1227" s="74" customFormat="1"/>
    <row r="1228" s="74" customFormat="1"/>
    <row r="1229" s="74" customFormat="1"/>
    <row r="1230" s="74" customFormat="1"/>
    <row r="1231" s="74" customFormat="1"/>
    <row r="1232" s="74" customFormat="1"/>
    <row r="1233" s="74" customFormat="1"/>
    <row r="1234" s="74" customFormat="1"/>
    <row r="1235" s="74" customFormat="1"/>
    <row r="1236" s="74" customFormat="1"/>
    <row r="1237" s="74" customFormat="1"/>
    <row r="1238" s="74" customFormat="1"/>
    <row r="1239" s="74" customFormat="1"/>
    <row r="1240" s="74" customFormat="1"/>
    <row r="1241" s="74" customFormat="1"/>
    <row r="1242" s="74" customFormat="1"/>
    <row r="1243" s="74" customFormat="1"/>
    <row r="1244" s="74" customFormat="1"/>
    <row r="1245" s="74" customFormat="1"/>
    <row r="1246" s="74" customFormat="1"/>
    <row r="1247" s="74" customFormat="1"/>
    <row r="1248" s="74" customFormat="1"/>
    <row r="1249" s="74" customFormat="1"/>
    <row r="1250" s="74" customFormat="1"/>
    <row r="1251" s="74" customFormat="1"/>
    <row r="1252" s="74" customFormat="1"/>
    <row r="1253" s="74" customFormat="1"/>
    <row r="1254" s="74" customFormat="1"/>
    <row r="1255" s="74" customFormat="1"/>
    <row r="1256" s="74" customFormat="1"/>
    <row r="1257" s="74" customFormat="1"/>
    <row r="1258" s="74" customFormat="1"/>
    <row r="1259" s="74" customFormat="1"/>
    <row r="1260" s="74" customFormat="1"/>
    <row r="1261" s="74" customFormat="1"/>
    <row r="1262" s="74" customFormat="1"/>
    <row r="1263" s="74" customFormat="1"/>
    <row r="1264" s="74" customFormat="1"/>
    <row r="1265" s="74" customFormat="1"/>
    <row r="1266" s="74" customFormat="1"/>
    <row r="1267" s="74" customFormat="1"/>
    <row r="1268" s="74" customFormat="1"/>
    <row r="1269" s="74" customFormat="1"/>
    <row r="1270" s="74" customFormat="1"/>
    <row r="1271" s="74" customFormat="1"/>
    <row r="1272" s="74" customFormat="1"/>
    <row r="1273" s="74" customFormat="1"/>
    <row r="1274" s="74" customFormat="1"/>
    <row r="1275" s="74" customFormat="1"/>
    <row r="1276" s="74" customFormat="1"/>
    <row r="1277" s="74" customFormat="1"/>
    <row r="1278" s="74" customFormat="1"/>
    <row r="1279" s="74" customFormat="1"/>
    <row r="1280" s="74" customFormat="1"/>
    <row r="1281" s="74" customFormat="1"/>
    <row r="1282" s="74" customFormat="1"/>
    <row r="1283" s="74" customFormat="1"/>
    <row r="1284" s="74" customFormat="1"/>
    <row r="1285" s="74" customFormat="1"/>
    <row r="1286" s="74" customFormat="1"/>
    <row r="1287" s="74" customFormat="1"/>
    <row r="1288" s="74" customFormat="1"/>
    <row r="1289" s="74" customFormat="1"/>
    <row r="1290" s="74" customFormat="1"/>
    <row r="1291" s="74" customFormat="1"/>
    <row r="1292" s="74" customFormat="1"/>
    <row r="1293" s="74" customFormat="1"/>
    <row r="1294" s="74" customFormat="1"/>
    <row r="1295" s="74" customFormat="1"/>
    <row r="1296" s="74" customFormat="1"/>
    <row r="1297" s="74" customFormat="1"/>
    <row r="1298" s="74" customFormat="1"/>
    <row r="1299" s="74" customFormat="1"/>
    <row r="1300" s="74" customFormat="1"/>
    <row r="1301" s="74" customFormat="1"/>
    <row r="1302" s="74" customFormat="1"/>
    <row r="1303" s="74" customFormat="1"/>
    <row r="1304" s="74" customFormat="1"/>
    <row r="1305" s="74" customFormat="1"/>
    <row r="1306" s="74" customFormat="1"/>
    <row r="1307" s="74" customFormat="1"/>
    <row r="1308" s="74" customFormat="1"/>
    <row r="1309" s="74" customFormat="1"/>
    <row r="1310" s="74" customFormat="1"/>
    <row r="1311" s="74" customFormat="1"/>
    <row r="1312" s="74" customFormat="1"/>
    <row r="1313" s="74" customFormat="1"/>
    <row r="1314" s="74" customFormat="1"/>
    <row r="1315" s="74" customFormat="1"/>
    <row r="1316" s="74" customFormat="1"/>
    <row r="1317" s="74" customFormat="1"/>
    <row r="1318" s="74" customFormat="1"/>
    <row r="1319" s="74" customFormat="1"/>
    <row r="1320" s="74" customFormat="1"/>
    <row r="1321" s="74" customFormat="1"/>
    <row r="1322" s="74" customFormat="1"/>
    <row r="1323" s="74" customFormat="1"/>
    <row r="1324" s="74" customFormat="1"/>
    <row r="1325" s="74" customFormat="1"/>
    <row r="1326" s="74" customFormat="1"/>
    <row r="1327" s="74" customFormat="1"/>
    <row r="1328" s="74" customFormat="1"/>
    <row r="1329" s="74" customFormat="1"/>
    <row r="1330" s="74" customFormat="1"/>
    <row r="1331" s="74" customFormat="1"/>
    <row r="1332" s="74" customFormat="1"/>
    <row r="1333" s="74" customFormat="1"/>
    <row r="1334" s="74" customFormat="1"/>
    <row r="1335" s="74" customFormat="1"/>
    <row r="1336" s="74" customFormat="1"/>
    <row r="1337" s="74" customFormat="1"/>
    <row r="1338" s="74" customFormat="1"/>
    <row r="1339" s="74" customFormat="1"/>
    <row r="1340" s="74" customFormat="1"/>
    <row r="1341" s="74" customFormat="1"/>
    <row r="1342" s="74" customFormat="1"/>
    <row r="1343" s="74" customFormat="1"/>
    <row r="1344" s="74" customFormat="1"/>
    <row r="1345" s="74" customFormat="1"/>
    <row r="1346" s="74" customFormat="1"/>
    <row r="1347" s="74" customFormat="1"/>
    <row r="1348" s="74" customFormat="1"/>
    <row r="1349" s="74" customFormat="1"/>
    <row r="1350" s="74" customFormat="1"/>
    <row r="1351" s="74" customFormat="1"/>
    <row r="1352" s="74" customFormat="1"/>
    <row r="1353" s="74" customFormat="1"/>
    <row r="1354" s="74" customFormat="1"/>
    <row r="1355" s="74" customFormat="1"/>
    <row r="1356" s="74" customFormat="1"/>
    <row r="1357" s="74" customFormat="1"/>
    <row r="1358" s="74" customFormat="1"/>
    <row r="1359" s="74" customFormat="1"/>
    <row r="1360" s="74" customFormat="1"/>
    <row r="1361" s="74" customFormat="1"/>
    <row r="1362" s="74" customFormat="1"/>
    <row r="1363" s="74" customFormat="1"/>
    <row r="1364" s="74" customFormat="1"/>
    <row r="1365" s="74" customFormat="1"/>
    <row r="1366" s="74" customFormat="1"/>
    <row r="1367" s="74" customFormat="1"/>
    <row r="1368" s="74" customFormat="1"/>
    <row r="1369" s="74" customFormat="1"/>
    <row r="1370" s="74" customFormat="1"/>
    <row r="1371" s="74" customFormat="1"/>
    <row r="1372" s="74" customFormat="1"/>
    <row r="1373" s="74" customFormat="1"/>
    <row r="1374" s="74" customFormat="1"/>
    <row r="1375" s="74" customFormat="1"/>
    <row r="1376" s="74" customFormat="1"/>
    <row r="1377" s="74" customFormat="1"/>
    <row r="1378" s="74" customFormat="1"/>
    <row r="1379" s="74" customFormat="1"/>
    <row r="1380" s="74" customFormat="1"/>
    <row r="1381" s="74" customFormat="1"/>
    <row r="1382" s="74" customFormat="1"/>
    <row r="1383" s="74" customFormat="1"/>
    <row r="1384" s="74" customFormat="1"/>
    <row r="1385" s="74" customFormat="1"/>
    <row r="1386" s="74" customFormat="1"/>
    <row r="1387" s="74" customFormat="1"/>
    <row r="1388" s="74" customFormat="1"/>
    <row r="1389" s="74" customFormat="1"/>
    <row r="1390" s="74" customFormat="1"/>
    <row r="1391" s="74" customFormat="1"/>
    <row r="1392" s="74" customFormat="1"/>
    <row r="1393" s="74" customFormat="1"/>
    <row r="1394" s="74" customFormat="1"/>
    <row r="1395" s="74" customFormat="1"/>
    <row r="1396" s="74" customFormat="1"/>
    <row r="1397" s="74" customFormat="1"/>
    <row r="1398" s="74" customFormat="1"/>
    <row r="1399" s="74" customFormat="1"/>
    <row r="1400" s="74" customFormat="1"/>
    <row r="1401" s="74" customFormat="1"/>
    <row r="1402" s="74" customFormat="1"/>
    <row r="1403" s="74" customFormat="1"/>
    <row r="1404" s="74" customFormat="1"/>
    <row r="1405" s="74" customFormat="1"/>
    <row r="1406" s="74" customFormat="1"/>
    <row r="1407" s="74" customFormat="1"/>
    <row r="1408" s="74" customFormat="1"/>
    <row r="1409" s="74" customFormat="1"/>
    <row r="1410" s="74" customFormat="1"/>
    <row r="1411" s="74" customFormat="1"/>
    <row r="1412" s="74" customFormat="1"/>
    <row r="1413" s="74" customFormat="1"/>
    <row r="1414" s="74" customFormat="1"/>
    <row r="1415" s="74" customFormat="1"/>
    <row r="1416" s="74" customFormat="1"/>
    <row r="1417" s="74" customFormat="1"/>
    <row r="1418" s="74" customFormat="1"/>
    <row r="1419" s="74" customFormat="1"/>
    <row r="1420" s="74" customFormat="1"/>
    <row r="1421" s="74" customFormat="1"/>
    <row r="1422" s="74" customFormat="1"/>
    <row r="1423" s="74" customFormat="1"/>
    <row r="1424" s="74" customFormat="1"/>
    <row r="1425" s="74" customFormat="1"/>
    <row r="1426" s="74" customFormat="1"/>
    <row r="1427" s="74" customFormat="1"/>
    <row r="1428" s="74" customFormat="1"/>
    <row r="1429" s="74" customFormat="1"/>
    <row r="1430" s="74" customFormat="1"/>
    <row r="1431" s="74" customFormat="1"/>
    <row r="1432" s="74" customFormat="1"/>
    <row r="1433" s="74" customFormat="1"/>
    <row r="1434" s="74" customFormat="1"/>
    <row r="1435" s="74" customFormat="1"/>
    <row r="1436" s="74" customFormat="1"/>
    <row r="1437" s="74" customFormat="1"/>
    <row r="1438" s="74" customFormat="1"/>
    <row r="1439" s="74" customFormat="1"/>
    <row r="1440" s="74" customFormat="1"/>
    <row r="1441" s="74" customFormat="1"/>
    <row r="1442" s="74" customFormat="1"/>
    <row r="1443" s="74" customFormat="1"/>
    <row r="1444" s="74" customFormat="1"/>
    <row r="1445" s="74" customFormat="1"/>
    <row r="1446" s="74" customFormat="1"/>
    <row r="1447" s="74" customFormat="1"/>
    <row r="1448" s="74" customFormat="1"/>
    <row r="1449" s="74" customFormat="1"/>
    <row r="1450" s="74" customFormat="1"/>
    <row r="1451" s="74" customFormat="1"/>
    <row r="1452" s="74" customFormat="1"/>
    <row r="1453" s="74" customFormat="1"/>
    <row r="1454" s="74" customFormat="1"/>
    <row r="1455" s="74" customFormat="1"/>
    <row r="1456" s="74" customFormat="1"/>
    <row r="1457" s="74" customFormat="1"/>
    <row r="1458" s="74" customFormat="1"/>
    <row r="1459" s="74" customFormat="1"/>
    <row r="1460" s="74" customFormat="1"/>
    <row r="1461" s="74" customFormat="1"/>
    <row r="1462" s="74" customFormat="1"/>
    <row r="1463" s="74" customFormat="1"/>
    <row r="1464" s="74" customFormat="1"/>
    <row r="1465" s="74" customFormat="1"/>
    <row r="1466" s="74" customFormat="1"/>
    <row r="1467" s="74" customFormat="1"/>
    <row r="1468" s="74" customFormat="1"/>
    <row r="1469" s="74" customFormat="1"/>
    <row r="1470" s="74" customFormat="1"/>
    <row r="1471" s="74" customFormat="1"/>
    <row r="1472" s="74" customFormat="1"/>
    <row r="1473" s="74" customFormat="1"/>
    <row r="1474" s="74" customFormat="1"/>
    <row r="1475" s="74" customFormat="1"/>
    <row r="1476" s="74" customFormat="1"/>
    <row r="1477" s="74" customFormat="1"/>
    <row r="1478" s="74" customFormat="1"/>
    <row r="1479" s="74" customFormat="1"/>
    <row r="1480" s="74" customFormat="1"/>
    <row r="1481" s="74" customFormat="1"/>
    <row r="1482" s="74" customFormat="1"/>
    <row r="1483" s="74" customFormat="1"/>
    <row r="1484" s="74" customFormat="1"/>
    <row r="1485" s="74" customFormat="1"/>
    <row r="1486" s="74" customFormat="1"/>
    <row r="1487" s="74" customFormat="1"/>
    <row r="1488" s="74" customFormat="1"/>
    <row r="1489" s="74" customFormat="1"/>
    <row r="1490" s="74" customFormat="1"/>
    <row r="1491" s="74" customFormat="1"/>
    <row r="1492" s="74" customFormat="1"/>
    <row r="1493" s="74" customFormat="1"/>
    <row r="1494" s="74" customFormat="1"/>
    <row r="1495" s="74" customFormat="1"/>
    <row r="1496" s="74" customFormat="1"/>
    <row r="1497" s="74" customFormat="1"/>
    <row r="1498" s="74" customFormat="1"/>
    <row r="1499" s="74" customFormat="1"/>
    <row r="1500" s="74" customFormat="1"/>
    <row r="1501" s="74" customFormat="1"/>
    <row r="1502" s="74" customFormat="1"/>
    <row r="1503" s="74" customFormat="1"/>
    <row r="1504" s="74" customFormat="1"/>
    <row r="1505" s="74" customFormat="1"/>
    <row r="1506" s="74" customFormat="1"/>
    <row r="1507" s="74" customFormat="1"/>
    <row r="1508" s="74" customFormat="1"/>
    <row r="1509" s="74" customFormat="1"/>
    <row r="1510" s="74" customFormat="1"/>
    <row r="1511" s="74" customFormat="1"/>
    <row r="1512" s="74" customFormat="1"/>
    <row r="1513" s="74" customFormat="1"/>
    <row r="1514" s="74" customFormat="1"/>
    <row r="1515" s="74" customFormat="1"/>
    <row r="1516" s="74" customFormat="1"/>
    <row r="1517" s="74" customFormat="1"/>
    <row r="1518" s="74" customFormat="1"/>
    <row r="1519" s="74" customFormat="1"/>
    <row r="1520" s="74" customFormat="1"/>
    <row r="1521" s="74" customFormat="1"/>
    <row r="1522" s="74" customFormat="1"/>
    <row r="1523" s="74" customFormat="1"/>
    <row r="1524" s="74" customFormat="1"/>
    <row r="1525" s="74" customFormat="1"/>
    <row r="1526" s="74" customFormat="1"/>
    <row r="1527" s="74" customFormat="1"/>
    <row r="1528" s="74" customFormat="1"/>
    <row r="1529" s="74" customFormat="1"/>
    <row r="1530" s="74" customFormat="1"/>
    <row r="1531" s="74" customFormat="1"/>
    <row r="1532" s="74" customFormat="1"/>
    <row r="1533" s="74" customFormat="1"/>
    <row r="1534" s="74" customFormat="1"/>
    <row r="1535" s="74" customFormat="1"/>
    <row r="1536" s="74" customFormat="1"/>
    <row r="1537" s="74" customFormat="1"/>
    <row r="1538" s="74" customFormat="1"/>
    <row r="1539" s="74" customFormat="1"/>
    <row r="1540" s="74" customFormat="1"/>
    <row r="1541" s="74" customFormat="1"/>
    <row r="1542" s="74" customFormat="1"/>
    <row r="1543" s="74" customFormat="1"/>
    <row r="1544" s="74" customFormat="1"/>
    <row r="1545" s="74" customFormat="1"/>
    <row r="1546" s="74" customFormat="1"/>
    <row r="1547" s="74" customFormat="1"/>
    <row r="1548" s="74" customFormat="1"/>
    <row r="1549" s="74" customFormat="1"/>
    <row r="1550" s="74" customFormat="1"/>
    <row r="1551" s="74" customFormat="1"/>
    <row r="1552" s="74" customFormat="1"/>
    <row r="1553" s="74" customFormat="1"/>
    <row r="1554" s="74" customFormat="1"/>
    <row r="1555" s="74" customFormat="1"/>
    <row r="1556" s="74" customFormat="1"/>
    <row r="1557" s="74" customFormat="1"/>
    <row r="1558" s="74" customFormat="1"/>
    <row r="1559" s="74" customFormat="1"/>
    <row r="1560" s="74" customFormat="1"/>
    <row r="1561" s="74" customFormat="1"/>
    <row r="1562" s="74" customFormat="1"/>
    <row r="1563" s="74" customFormat="1"/>
    <row r="1564" s="74" customFormat="1"/>
    <row r="1565" s="74" customFormat="1"/>
    <row r="1566" s="74" customFormat="1"/>
    <row r="1567" s="74" customFormat="1"/>
    <row r="1568" s="74" customFormat="1"/>
    <row r="1569" s="74" customFormat="1"/>
    <row r="1570" s="74" customFormat="1"/>
    <row r="1571" s="74" customFormat="1"/>
    <row r="1572" s="74" customFormat="1"/>
    <row r="1573" s="74" customFormat="1"/>
    <row r="1574" s="74" customFormat="1"/>
    <row r="1575" s="74" customFormat="1"/>
    <row r="1576" s="74" customFormat="1"/>
    <row r="1577" s="74" customFormat="1"/>
    <row r="1578" s="74" customFormat="1"/>
    <row r="1579" s="74" customFormat="1"/>
    <row r="1580" s="74" customFormat="1"/>
    <row r="1581" s="74" customFormat="1"/>
    <row r="1582" s="74" customFormat="1"/>
    <row r="1583" s="74" customFormat="1"/>
    <row r="1584" s="74" customFormat="1"/>
    <row r="1585" s="74" customFormat="1"/>
    <row r="1586" s="74" customFormat="1"/>
    <row r="1587" s="74" customFormat="1"/>
    <row r="1588" s="74" customFormat="1"/>
    <row r="1589" s="74" customFormat="1"/>
    <row r="1590" s="74" customFormat="1"/>
    <row r="1591" s="74" customFormat="1"/>
    <row r="1592" s="74" customFormat="1"/>
    <row r="1593" s="74" customFormat="1"/>
    <row r="1594" s="74" customFormat="1"/>
    <row r="1595" s="74" customFormat="1"/>
    <row r="1596" s="74" customFormat="1"/>
    <row r="1597" s="74" customFormat="1"/>
    <row r="1598" s="74" customFormat="1"/>
    <row r="1599" s="74" customFormat="1"/>
    <row r="1600" s="74" customFormat="1"/>
    <row r="1601" s="74" customFormat="1"/>
    <row r="1602" s="74" customFormat="1"/>
    <row r="1603" s="74" customFormat="1"/>
    <row r="1604" s="74" customFormat="1"/>
    <row r="1605" s="74" customFormat="1"/>
    <row r="1606" s="74" customFormat="1"/>
    <row r="1607" s="74" customFormat="1"/>
    <row r="1608" s="74" customFormat="1"/>
    <row r="1609" s="74" customFormat="1"/>
    <row r="1610" s="74" customFormat="1"/>
    <row r="1611" s="74" customFormat="1"/>
    <row r="1612" s="74" customFormat="1"/>
    <row r="1613" s="74" customFormat="1"/>
    <row r="1614" s="74" customFormat="1"/>
    <row r="1615" s="74" customFormat="1"/>
    <row r="1616" s="74" customFormat="1"/>
    <row r="1617" s="74" customFormat="1"/>
    <row r="1618" s="74" customFormat="1"/>
    <row r="1619" s="74" customFormat="1"/>
    <row r="1620" s="74" customFormat="1"/>
    <row r="1621" s="74" customFormat="1"/>
    <row r="1622" s="74" customFormat="1"/>
    <row r="1623" s="74" customFormat="1"/>
    <row r="1624" s="74" customFormat="1"/>
    <row r="1625" s="74" customFormat="1"/>
    <row r="1626" s="74" customFormat="1"/>
    <row r="1627" s="74" customFormat="1"/>
    <row r="1628" s="74" customFormat="1"/>
    <row r="1629" s="74" customFormat="1"/>
    <row r="1630" s="74" customFormat="1"/>
    <row r="1631" s="74" customFormat="1"/>
    <row r="1632" s="74" customFormat="1"/>
    <row r="1633" s="74" customFormat="1"/>
    <row r="1634" s="74" customFormat="1"/>
    <row r="1635" s="74" customFormat="1"/>
    <row r="1636" s="74" customFormat="1"/>
    <row r="1637" s="74" customFormat="1"/>
    <row r="1638" s="74" customFormat="1"/>
    <row r="1639" s="74" customFormat="1"/>
    <row r="1640" s="74" customFormat="1"/>
    <row r="1641" s="74" customFormat="1"/>
    <row r="1642" s="74" customFormat="1"/>
    <row r="1643" s="74" customFormat="1"/>
    <row r="1644" s="74" customFormat="1"/>
    <row r="1645" s="74" customFormat="1"/>
    <row r="1646" s="74" customFormat="1"/>
    <row r="1647" s="74" customFormat="1"/>
    <row r="1648" s="74" customFormat="1"/>
    <row r="1649" s="74" customFormat="1"/>
    <row r="1650" s="74" customFormat="1"/>
    <row r="1651" s="74" customFormat="1"/>
    <row r="1652" s="74" customFormat="1"/>
    <row r="1653" s="74" customFormat="1"/>
    <row r="1654" s="74" customFormat="1"/>
    <row r="1655" s="74" customFormat="1"/>
    <row r="1656" s="74" customFormat="1"/>
    <row r="1657" s="74" customFormat="1"/>
    <row r="1658" s="74" customFormat="1"/>
    <row r="1659" s="74" customFormat="1"/>
    <row r="1660" s="74" customFormat="1"/>
    <row r="1661" s="74" customFormat="1"/>
    <row r="1662" s="74" customFormat="1"/>
    <row r="1663" s="74" customFormat="1"/>
    <row r="1664" s="74" customFormat="1"/>
    <row r="1665" s="74" customFormat="1"/>
    <row r="1666" s="74" customFormat="1"/>
    <row r="1667" s="74" customFormat="1"/>
    <row r="1668" s="74" customFormat="1"/>
    <row r="1669" s="74" customFormat="1"/>
    <row r="1670" s="74" customFormat="1"/>
    <row r="1671" s="74" customFormat="1"/>
    <row r="1672" s="74" customFormat="1"/>
    <row r="1673" s="74" customFormat="1"/>
    <row r="1674" s="74" customFormat="1"/>
    <row r="1675" s="74" customFormat="1"/>
    <row r="1676" s="74" customFormat="1"/>
    <row r="1677" s="74" customFormat="1"/>
    <row r="1678" s="74" customFormat="1"/>
    <row r="1679" s="74" customFormat="1"/>
    <row r="1680" s="74" customFormat="1"/>
    <row r="1681" s="74" customFormat="1"/>
    <row r="1682" s="74" customFormat="1"/>
    <row r="1683" s="74" customFormat="1"/>
    <row r="1684" s="74" customFormat="1"/>
    <row r="1685" s="74" customFormat="1"/>
    <row r="1686" s="74" customFormat="1"/>
    <row r="1687" s="74" customFormat="1"/>
    <row r="1688" s="74" customFormat="1"/>
    <row r="1689" s="74" customFormat="1"/>
    <row r="1690" s="74" customFormat="1"/>
    <row r="1691" s="74" customFormat="1"/>
    <row r="1692" s="74" customFormat="1"/>
    <row r="1693" s="74" customFormat="1"/>
    <row r="1694" s="74" customFormat="1"/>
    <row r="1695" s="74" customFormat="1"/>
    <row r="1696" s="74" customFormat="1"/>
    <row r="1697" s="74" customFormat="1"/>
    <row r="1698" s="74" customFormat="1"/>
    <row r="1699" s="74" customFormat="1"/>
    <row r="1700" s="74" customFormat="1"/>
    <row r="1701" s="74" customFormat="1"/>
    <row r="1702" s="74" customFormat="1"/>
    <row r="1703" s="74" customFormat="1"/>
    <row r="1704" s="74" customFormat="1"/>
    <row r="1705" s="74" customFormat="1"/>
    <row r="1706" s="74" customFormat="1"/>
    <row r="1707" s="74" customFormat="1"/>
    <row r="1708" s="74" customFormat="1"/>
    <row r="1709" s="74" customFormat="1"/>
    <row r="1710" s="74" customFormat="1"/>
    <row r="1711" s="74" customFormat="1"/>
    <row r="1712" s="74" customFormat="1"/>
    <row r="1713" s="74" customFormat="1"/>
    <row r="1714" s="74" customFormat="1"/>
    <row r="1715" s="74" customFormat="1"/>
    <row r="1716" s="74" customFormat="1"/>
    <row r="1717" s="74" customFormat="1"/>
    <row r="1718" s="74" customFormat="1"/>
    <row r="1719" s="74" customFormat="1"/>
    <row r="1720" s="74" customFormat="1"/>
    <row r="1721" s="74" customFormat="1"/>
    <row r="1722" s="74" customFormat="1"/>
    <row r="1723" s="74" customFormat="1"/>
    <row r="1724" s="74" customFormat="1"/>
    <row r="1725" s="74" customFormat="1"/>
    <row r="1726" s="74" customFormat="1"/>
    <row r="1727" s="74" customFormat="1"/>
    <row r="1728" s="74" customFormat="1"/>
    <row r="1729" s="74" customFormat="1"/>
    <row r="1730" s="74" customFormat="1"/>
    <row r="1731" s="74" customFormat="1"/>
    <row r="1732" s="74" customFormat="1"/>
    <row r="1733" s="74" customFormat="1"/>
    <row r="1734" s="74" customFormat="1"/>
    <row r="1735" s="74" customFormat="1"/>
    <row r="1736" s="74" customFormat="1"/>
    <row r="1737" s="74" customFormat="1"/>
    <row r="1738" s="74" customFormat="1"/>
    <row r="1739" s="74" customFormat="1"/>
    <row r="1740" s="74" customFormat="1"/>
    <row r="1741" s="74" customFormat="1"/>
    <row r="1742" s="74" customFormat="1"/>
    <row r="1743" s="74" customFormat="1"/>
    <row r="1744" s="74" customFormat="1"/>
    <row r="1745" s="74" customFormat="1"/>
    <row r="1746" s="74" customFormat="1"/>
    <row r="1747" s="74" customFormat="1"/>
    <row r="1748" s="74" customFormat="1"/>
    <row r="1749" s="74" customFormat="1"/>
    <row r="1750" s="74" customFormat="1"/>
    <row r="1751" s="74" customFormat="1"/>
    <row r="1752" s="74" customFormat="1"/>
    <row r="1753" s="74" customFormat="1"/>
    <row r="1754" s="74" customFormat="1"/>
    <row r="1755" s="74" customFormat="1"/>
    <row r="1756" s="74" customFormat="1"/>
    <row r="1757" s="74" customFormat="1"/>
    <row r="1758" s="74" customFormat="1"/>
    <row r="1759" s="74" customFormat="1"/>
    <row r="1760" s="74" customFormat="1"/>
    <row r="1761" s="74" customFormat="1"/>
    <row r="1762" s="74" customFormat="1"/>
    <row r="1763" s="74" customFormat="1"/>
    <row r="1764" s="74" customFormat="1"/>
    <row r="1765" s="74" customFormat="1"/>
    <row r="1766" s="74" customFormat="1"/>
    <row r="1767" s="74" customFormat="1"/>
    <row r="1768" s="74" customFormat="1"/>
    <row r="1769" s="74" customFormat="1"/>
    <row r="1770" s="74" customFormat="1"/>
    <row r="1771" s="74" customFormat="1"/>
    <row r="1772" s="74" customFormat="1"/>
    <row r="1773" s="74" customFormat="1"/>
    <row r="1774" s="74" customFormat="1"/>
    <row r="1775" s="74" customFormat="1"/>
    <row r="1776" s="74" customFormat="1"/>
    <row r="1777" s="74" customFormat="1"/>
    <row r="1778" s="74" customFormat="1"/>
    <row r="1779" s="74" customFormat="1"/>
    <row r="1780" s="74" customFormat="1"/>
    <row r="1781" s="74" customFormat="1"/>
    <row r="1782" s="74" customFormat="1"/>
    <row r="1783" s="74" customFormat="1"/>
    <row r="1784" s="74" customFormat="1"/>
    <row r="1785" s="74" customFormat="1"/>
    <row r="1786" s="74" customFormat="1"/>
    <row r="1787" s="74" customFormat="1"/>
    <row r="1788" s="74" customFormat="1"/>
    <row r="1789" s="74" customFormat="1"/>
    <row r="1790" s="74" customFormat="1"/>
    <row r="1791" s="74" customFormat="1"/>
    <row r="1792" s="74" customFormat="1"/>
    <row r="1793" s="74" customFormat="1"/>
    <row r="1794" s="74" customFormat="1"/>
    <row r="1795" s="74" customFormat="1"/>
    <row r="1796" s="74" customFormat="1"/>
    <row r="1797" s="74" customFormat="1"/>
    <row r="1798" s="74" customFormat="1"/>
    <row r="1799" s="74" customFormat="1"/>
    <row r="1800" s="74" customFormat="1"/>
    <row r="1801" s="74" customFormat="1"/>
    <row r="1802" s="74" customFormat="1"/>
    <row r="1803" s="74" customFormat="1"/>
    <row r="1804" s="74" customFormat="1"/>
    <row r="1805" s="74" customFormat="1"/>
    <row r="1806" s="74" customFormat="1"/>
    <row r="1807" s="74" customFormat="1"/>
    <row r="1808" s="74" customFormat="1"/>
    <row r="1809" s="74" customFormat="1"/>
    <row r="1810" s="74" customFormat="1"/>
    <row r="1811" s="74" customFormat="1"/>
    <row r="1812" s="74" customFormat="1"/>
    <row r="1813" s="74" customFormat="1"/>
    <row r="1814" s="74" customFormat="1"/>
    <row r="1815" s="74" customFormat="1"/>
    <row r="1816" s="74" customFormat="1"/>
    <row r="1817" s="74" customFormat="1"/>
    <row r="1818" s="74" customFormat="1"/>
    <row r="1819" s="74" customFormat="1"/>
    <row r="1820" s="74" customFormat="1"/>
    <row r="1821" s="74" customFormat="1"/>
    <row r="1822" s="74" customFormat="1"/>
    <row r="1823" s="74" customFormat="1"/>
    <row r="1824" s="74" customFormat="1"/>
    <row r="1825" s="74" customFormat="1"/>
    <row r="1826" s="74" customFormat="1"/>
    <row r="1827" s="74" customFormat="1"/>
    <row r="1828" s="74" customFormat="1"/>
    <row r="1829" s="74" customFormat="1"/>
    <row r="1830" s="74" customFormat="1"/>
    <row r="1831" s="74" customFormat="1"/>
    <row r="1832" s="74" customFormat="1"/>
    <row r="1833" s="74" customFormat="1"/>
    <row r="1834" s="74" customFormat="1"/>
    <row r="1835" s="74" customFormat="1"/>
    <row r="1836" s="74" customFormat="1"/>
    <row r="1837" s="74" customFormat="1"/>
    <row r="1838" s="74" customFormat="1"/>
    <row r="1839" s="74" customFormat="1"/>
    <row r="1840" s="74" customFormat="1"/>
    <row r="1841" s="74" customFormat="1"/>
    <row r="1842" s="74" customFormat="1"/>
    <row r="1843" s="74" customFormat="1"/>
    <row r="1844" s="74" customFormat="1"/>
    <row r="1845" s="74" customFormat="1"/>
    <row r="1846" s="74" customFormat="1"/>
    <row r="1847" s="74" customFormat="1"/>
    <row r="1848" s="74" customFormat="1"/>
    <row r="1849" s="74" customFormat="1"/>
    <row r="1850" s="74" customFormat="1"/>
    <row r="1851" s="74" customFormat="1"/>
    <row r="1852" s="74" customFormat="1"/>
    <row r="1853" s="74" customFormat="1"/>
    <row r="1854" s="74" customFormat="1"/>
    <row r="1855" s="74" customFormat="1"/>
    <row r="1856" s="74" customFormat="1"/>
    <row r="1857" s="74" customFormat="1"/>
    <row r="1858" s="74" customFormat="1"/>
    <row r="1859" s="74" customFormat="1"/>
    <row r="1860" s="74" customFormat="1"/>
    <row r="1861" s="74" customFormat="1"/>
    <row r="1862" s="74" customFormat="1"/>
    <row r="1863" s="74" customFormat="1"/>
    <row r="1864" s="74" customFormat="1"/>
    <row r="1865" s="74" customFormat="1"/>
    <row r="1866" s="74" customFormat="1"/>
    <row r="1867" s="74" customFormat="1"/>
    <row r="1868" s="74" customFormat="1"/>
    <row r="1869" s="74" customFormat="1"/>
    <row r="1870" s="74" customFormat="1"/>
    <row r="1871" s="74" customFormat="1"/>
    <row r="1872" s="74" customFormat="1"/>
    <row r="1873" s="74" customFormat="1"/>
    <row r="1874" s="74" customFormat="1"/>
    <row r="1875" s="74" customFormat="1"/>
    <row r="1876" s="74" customFormat="1"/>
    <row r="1877" s="74" customFormat="1"/>
    <row r="1878" s="74" customFormat="1"/>
    <row r="1879" s="74" customFormat="1"/>
    <row r="1880" s="74" customFormat="1"/>
    <row r="1881" s="74" customFormat="1"/>
    <row r="1882" s="74" customFormat="1"/>
    <row r="1883" s="74" customFormat="1"/>
    <row r="1884" s="74" customFormat="1"/>
    <row r="1885" s="74" customFormat="1"/>
    <row r="1886" s="74" customFormat="1"/>
    <row r="1887" s="74" customFormat="1"/>
    <row r="1888" s="74" customFormat="1"/>
    <row r="1889" s="74" customFormat="1"/>
    <row r="1890" s="74" customFormat="1"/>
    <row r="1891" s="74" customFormat="1"/>
    <row r="1892" s="74" customFormat="1"/>
    <row r="1893" s="74" customFormat="1"/>
    <row r="1894" s="74" customFormat="1"/>
    <row r="1895" s="74" customFormat="1"/>
    <row r="1896" s="74" customFormat="1"/>
    <row r="1897" s="74" customFormat="1"/>
    <row r="1898" s="74" customFormat="1"/>
    <row r="1899" s="74" customFormat="1"/>
    <row r="1900" s="74" customFormat="1"/>
    <row r="1901" s="74" customFormat="1"/>
    <row r="1902" s="74" customFormat="1"/>
    <row r="1903" s="74" customFormat="1"/>
    <row r="1904" s="74" customFormat="1"/>
    <row r="1905" s="74" customFormat="1"/>
    <row r="1906" s="74" customFormat="1"/>
    <row r="1907" s="74" customFormat="1"/>
    <row r="1908" s="74" customFormat="1"/>
    <row r="1909" s="74" customFormat="1"/>
    <row r="1910" s="74" customFormat="1"/>
    <row r="1911" s="74" customFormat="1"/>
    <row r="1912" s="74" customFormat="1"/>
    <row r="1913" s="74" customFormat="1"/>
    <row r="1914" s="74" customFormat="1"/>
    <row r="1915" s="74" customFormat="1"/>
    <row r="1916" s="74" customFormat="1"/>
    <row r="1917" s="74" customFormat="1"/>
    <row r="1918" s="74" customFormat="1"/>
    <row r="1919" s="74" customFormat="1"/>
    <row r="1920" s="74" customFormat="1"/>
    <row r="1921" s="74" customFormat="1"/>
    <row r="1922" s="74" customFormat="1"/>
    <row r="1923" s="74" customFormat="1"/>
    <row r="1924" s="74" customFormat="1"/>
    <row r="1925" s="74" customFormat="1"/>
    <row r="1926" s="74" customFormat="1"/>
    <row r="1927" s="74" customFormat="1"/>
    <row r="1928" s="74" customFormat="1"/>
    <row r="1929" s="74" customFormat="1"/>
    <row r="1930" s="74" customFormat="1"/>
    <row r="1931" s="74" customFormat="1"/>
    <row r="1932" s="74" customFormat="1"/>
    <row r="1933" s="74" customFormat="1"/>
    <row r="1934" s="74" customFormat="1"/>
    <row r="1935" s="74" customFormat="1"/>
    <row r="1936" s="74" customFormat="1"/>
    <row r="1937" s="74" customFormat="1"/>
    <row r="1938" s="74" customFormat="1"/>
    <row r="1939" s="74" customFormat="1"/>
    <row r="1940" s="74" customFormat="1"/>
    <row r="1941" s="74" customFormat="1"/>
    <row r="1942" s="74" customFormat="1"/>
    <row r="1943" s="74" customFormat="1"/>
    <row r="1944" s="74" customFormat="1"/>
    <row r="1945" s="74" customFormat="1"/>
    <row r="1946" s="74" customFormat="1"/>
    <row r="1947" s="74" customFormat="1"/>
    <row r="1948" s="74" customFormat="1"/>
    <row r="1949" s="74" customFormat="1"/>
    <row r="1950" s="74" customFormat="1"/>
    <row r="1951" s="74" customFormat="1"/>
    <row r="1952" s="74" customFormat="1"/>
    <row r="1953" s="74" customFormat="1"/>
    <row r="1954" s="74" customFormat="1"/>
    <row r="1955" s="74" customFormat="1"/>
    <row r="1956" s="74" customFormat="1"/>
    <row r="1957" s="74" customFormat="1"/>
    <row r="1958" s="74" customFormat="1"/>
    <row r="1959" s="74" customFormat="1"/>
    <row r="1960" s="74" customFormat="1"/>
    <row r="1961" s="74" customFormat="1"/>
    <row r="1962" s="74" customFormat="1"/>
    <row r="1963" s="74" customFormat="1"/>
    <row r="1964" s="74" customFormat="1"/>
    <row r="1965" s="74" customFormat="1"/>
    <row r="1966" s="74" customFormat="1"/>
    <row r="1967" s="74" customFormat="1"/>
    <row r="1968" s="74" customFormat="1"/>
    <row r="1969" s="74" customFormat="1"/>
    <row r="1970" s="74" customFormat="1"/>
    <row r="1971" s="74" customFormat="1"/>
    <row r="1972" s="74" customFormat="1"/>
    <row r="1973" s="74" customFormat="1"/>
    <row r="1974" s="74" customFormat="1"/>
    <row r="1975" s="74" customFormat="1"/>
    <row r="1976" s="74" customFormat="1"/>
    <row r="1977" s="74" customFormat="1"/>
    <row r="1978" s="74" customFormat="1"/>
    <row r="1979" s="74" customFormat="1"/>
    <row r="1980" s="74" customFormat="1"/>
    <row r="1981" s="74" customFormat="1"/>
    <row r="1982" s="74" customFormat="1"/>
    <row r="1983" s="74" customFormat="1"/>
    <row r="1984" s="74" customFormat="1"/>
    <row r="1985" s="74" customFormat="1"/>
    <row r="1986" s="74" customFormat="1"/>
    <row r="1987" s="74" customFormat="1"/>
    <row r="1988" s="74" customFormat="1"/>
    <row r="1989" s="74" customFormat="1"/>
    <row r="1990" s="74" customFormat="1"/>
    <row r="1991" s="74" customFormat="1"/>
    <row r="1992" s="74" customFormat="1"/>
    <row r="1993" s="74" customFormat="1"/>
    <row r="1994" s="74" customFormat="1"/>
    <row r="1995" s="74" customFormat="1"/>
    <row r="1996" s="74" customFormat="1"/>
    <row r="1997" s="74" customFormat="1"/>
    <row r="1998" s="74" customFormat="1"/>
    <row r="1999" s="74" customFormat="1"/>
    <row r="2000" s="74" customFormat="1"/>
    <row r="2001" s="74" customFormat="1"/>
    <row r="2002" s="74" customFormat="1"/>
    <row r="2003" s="74" customFormat="1"/>
    <row r="2004" s="74" customFormat="1"/>
    <row r="2005" s="74" customFormat="1"/>
    <row r="2006" s="74" customFormat="1"/>
    <row r="2007" s="74" customFormat="1"/>
    <row r="2008" s="74" customFormat="1"/>
    <row r="2009" s="74" customFormat="1"/>
    <row r="2010" s="74" customFormat="1"/>
    <row r="2011" s="74" customFormat="1"/>
    <row r="2012" s="74" customFormat="1"/>
    <row r="2013" s="74" customFormat="1"/>
    <row r="2014" s="74" customFormat="1"/>
    <row r="2015" s="74" customFormat="1"/>
    <row r="2016" s="74" customFormat="1"/>
    <row r="2017" s="74" customFormat="1"/>
    <row r="2018" s="74" customFormat="1"/>
    <row r="2019" s="74" customFormat="1"/>
    <row r="2020" s="74" customFormat="1"/>
    <row r="2021" s="74" customFormat="1"/>
    <row r="2022" s="74" customFormat="1"/>
    <row r="2023" s="74" customFormat="1"/>
    <row r="2024" s="74" customFormat="1"/>
    <row r="2025" s="74" customFormat="1"/>
    <row r="2026" s="74" customFormat="1"/>
    <row r="2027" s="74" customFormat="1"/>
    <row r="2028" s="74" customFormat="1"/>
    <row r="2029" s="74" customFormat="1"/>
    <row r="2030" s="74" customFormat="1"/>
    <row r="2031" s="74" customFormat="1"/>
    <row r="2032" s="74" customFormat="1"/>
    <row r="2033" s="74" customFormat="1"/>
    <row r="2034" s="74" customFormat="1"/>
    <row r="2035" s="74" customFormat="1"/>
    <row r="2036" s="74" customFormat="1"/>
    <row r="2037" s="74" customFormat="1"/>
    <row r="2038" s="74" customFormat="1"/>
    <row r="2039" s="74" customFormat="1"/>
    <row r="2040" s="74" customFormat="1"/>
    <row r="2041" s="74" customFormat="1"/>
    <row r="2042" s="74" customFormat="1"/>
    <row r="2043" s="74" customFormat="1"/>
    <row r="2044" s="74" customFormat="1"/>
    <row r="2045" s="74" customFormat="1"/>
    <row r="2046" s="74" customFormat="1"/>
    <row r="2047" s="74" customFormat="1"/>
    <row r="2048" s="74" customFormat="1"/>
    <row r="2049" s="74" customFormat="1"/>
    <row r="2050" s="74" customFormat="1"/>
    <row r="2051" s="74" customFormat="1"/>
    <row r="2052" s="74" customFormat="1"/>
    <row r="2053" s="74" customFormat="1"/>
    <row r="2054" s="74" customFormat="1"/>
    <row r="2055" s="74" customFormat="1"/>
    <row r="2056" s="74" customFormat="1"/>
    <row r="2057" s="74" customFormat="1"/>
    <row r="2058" s="74" customFormat="1"/>
    <row r="2059" s="74" customFormat="1"/>
    <row r="2060" s="74" customFormat="1"/>
    <row r="2061" s="74" customFormat="1"/>
    <row r="2062" s="74" customFormat="1"/>
    <row r="2063" s="74" customFormat="1"/>
    <row r="2064" s="74" customFormat="1"/>
    <row r="2065" s="74" customFormat="1"/>
    <row r="2066" s="74" customFormat="1"/>
    <row r="2067" s="74" customFormat="1"/>
    <row r="2068" s="74" customFormat="1"/>
    <row r="2069" s="74" customFormat="1"/>
    <row r="2070" s="74" customFormat="1"/>
    <row r="2071" s="74" customFormat="1"/>
    <row r="2072" s="74" customFormat="1"/>
    <row r="2073" s="74" customFormat="1"/>
    <row r="2074" s="74" customFormat="1"/>
    <row r="2075" s="74" customFormat="1"/>
    <row r="2076" s="74" customFormat="1"/>
    <row r="2077" s="74" customFormat="1"/>
    <row r="2078" s="74" customFormat="1"/>
    <row r="2079" s="74" customFormat="1"/>
    <row r="2080" s="74" customFormat="1"/>
    <row r="2081" s="74" customFormat="1"/>
    <row r="2082" s="74" customFormat="1"/>
    <row r="2083" s="74" customFormat="1"/>
    <row r="2084" s="74" customFormat="1"/>
    <row r="2085" s="74" customFormat="1"/>
    <row r="2086" s="74" customFormat="1"/>
    <row r="2087" s="74" customFormat="1"/>
    <row r="2088" s="74" customFormat="1"/>
    <row r="2089" s="74" customFormat="1"/>
    <row r="2090" s="74" customFormat="1"/>
    <row r="2091" s="74" customFormat="1"/>
    <row r="2092" s="74" customFormat="1"/>
    <row r="2093" s="74" customFormat="1"/>
    <row r="2094" s="74" customFormat="1"/>
    <row r="2095" s="74" customFormat="1"/>
    <row r="2096" s="74" customFormat="1"/>
    <row r="2097" s="74" customFormat="1"/>
    <row r="2098" s="74" customFormat="1"/>
    <row r="2099" s="74" customFormat="1"/>
    <row r="2100" s="74" customFormat="1"/>
    <row r="2101" s="74" customFormat="1"/>
    <row r="2102" s="74" customFormat="1"/>
    <row r="2103" s="74" customFormat="1"/>
    <row r="2104" s="74" customFormat="1"/>
    <row r="2105" s="74" customFormat="1"/>
    <row r="2106" s="74" customFormat="1"/>
    <row r="2107" s="74" customFormat="1"/>
    <row r="2108" s="74" customFormat="1"/>
    <row r="2109" s="74" customFormat="1"/>
    <row r="2110" s="74" customFormat="1"/>
    <row r="2111" s="74" customFormat="1"/>
    <row r="2112" s="74" customFormat="1"/>
    <row r="2113" s="74" customFormat="1"/>
    <row r="2114" s="74" customFormat="1"/>
    <row r="2115" s="74" customFormat="1"/>
    <row r="2116" s="74" customFormat="1"/>
    <row r="2117" s="74" customFormat="1"/>
    <row r="2118" s="74" customFormat="1"/>
    <row r="2119" s="74" customFormat="1"/>
    <row r="2120" s="74" customFormat="1"/>
    <row r="2121" s="74" customFormat="1"/>
    <row r="2122" s="74" customFormat="1"/>
    <row r="2123" s="74" customFormat="1"/>
    <row r="2124" s="74" customFormat="1"/>
    <row r="2125" s="74" customFormat="1"/>
    <row r="2126" s="74" customFormat="1"/>
    <row r="2127" s="74" customFormat="1"/>
    <row r="2128" s="74" customFormat="1"/>
    <row r="2129" s="74" customFormat="1"/>
    <row r="2130" s="74" customFormat="1"/>
    <row r="2131" s="74" customFormat="1"/>
    <row r="2132" s="74" customFormat="1"/>
    <row r="2133" s="74" customFormat="1"/>
    <row r="2134" s="74" customFormat="1"/>
    <row r="2135" s="74" customFormat="1"/>
    <row r="2136" s="74" customFormat="1"/>
    <row r="2137" s="74" customFormat="1"/>
    <row r="2138" s="74" customFormat="1"/>
    <row r="2139" s="74" customFormat="1"/>
    <row r="2140" s="74" customFormat="1"/>
    <row r="2141" s="74" customFormat="1"/>
    <row r="2142" s="74" customFormat="1"/>
    <row r="2143" s="74" customFormat="1"/>
    <row r="2144" s="74" customFormat="1"/>
    <row r="2145" s="74" customFormat="1"/>
    <row r="2146" s="74" customFormat="1"/>
    <row r="2147" s="74" customFormat="1"/>
    <row r="2148" s="74" customFormat="1"/>
    <row r="2149" s="74" customFormat="1"/>
    <row r="2150" s="74" customFormat="1"/>
    <row r="2151" s="74" customFormat="1"/>
    <row r="2152" s="74" customFormat="1"/>
    <row r="2153" s="74" customFormat="1"/>
    <row r="2154" s="74" customFormat="1"/>
    <row r="2155" s="74" customFormat="1"/>
    <row r="2156" s="74" customFormat="1"/>
    <row r="2157" s="74" customFormat="1"/>
    <row r="2158" s="74" customFormat="1"/>
    <row r="2159" s="74" customFormat="1"/>
    <row r="2160" s="74" customFormat="1"/>
    <row r="2161" s="74" customFormat="1"/>
    <row r="2162" s="74" customFormat="1"/>
    <row r="2163" s="74" customFormat="1"/>
    <row r="2164" s="74" customFormat="1"/>
    <row r="2165" s="74" customFormat="1"/>
    <row r="2166" s="74" customFormat="1"/>
    <row r="2167" s="74" customFormat="1"/>
    <row r="2168" s="74" customFormat="1"/>
    <row r="2169" s="74" customFormat="1"/>
    <row r="2170" s="74" customFormat="1"/>
    <row r="2171" s="74" customFormat="1"/>
    <row r="2172" s="74" customFormat="1"/>
    <row r="2173" s="74" customFormat="1"/>
    <row r="2174" s="74" customFormat="1"/>
    <row r="2175" s="74" customFormat="1"/>
    <row r="2176" s="74" customFormat="1"/>
    <row r="2177" s="74" customFormat="1"/>
    <row r="2178" s="74" customFormat="1"/>
    <row r="2179" s="74" customFormat="1"/>
    <row r="2180" s="74" customFormat="1"/>
    <row r="2181" s="74" customFormat="1"/>
    <row r="2182" s="74" customFormat="1"/>
    <row r="2183" s="74" customFormat="1"/>
    <row r="2184" s="74" customFormat="1"/>
    <row r="2185" s="74" customFormat="1"/>
    <row r="2186" s="74" customFormat="1"/>
    <row r="2187" s="74" customFormat="1"/>
    <row r="2188" s="74" customFormat="1"/>
    <row r="2189" s="74" customFormat="1"/>
    <row r="2190" s="74" customFormat="1"/>
    <row r="2191" s="74" customFormat="1"/>
    <row r="2192" s="74" customFormat="1"/>
    <row r="2193" s="74" customFormat="1"/>
    <row r="2194" s="74" customFormat="1"/>
    <row r="2195" s="74" customFormat="1"/>
    <row r="2196" s="74" customFormat="1"/>
    <row r="2197" s="74" customFormat="1"/>
    <row r="2198" s="74" customFormat="1"/>
    <row r="2199" s="74" customFormat="1"/>
    <row r="2200" s="74" customFormat="1"/>
    <row r="2201" s="74" customFormat="1"/>
    <row r="2202" s="74" customFormat="1"/>
    <row r="2203" s="74" customFormat="1"/>
    <row r="2204" s="74" customFormat="1"/>
    <row r="2205" s="74" customFormat="1"/>
    <row r="2206" s="74" customFormat="1"/>
    <row r="2207" s="74" customFormat="1"/>
    <row r="2208" s="74" customFormat="1"/>
    <row r="2209" s="74" customFormat="1"/>
    <row r="2210" s="74" customFormat="1"/>
    <row r="2211" s="74" customFormat="1"/>
    <row r="2212" s="74" customFormat="1"/>
    <row r="2213" s="74" customFormat="1"/>
    <row r="2214" s="74" customFormat="1"/>
    <row r="2215" s="74" customFormat="1"/>
    <row r="2216" s="74" customFormat="1"/>
    <row r="2217" s="74" customFormat="1"/>
    <row r="2218" s="74" customFormat="1"/>
    <row r="2219" s="74" customFormat="1"/>
    <row r="2220" s="74" customFormat="1"/>
    <row r="2221" s="74" customFormat="1"/>
    <row r="2222" s="74" customFormat="1"/>
    <row r="2223" s="74" customFormat="1"/>
    <row r="2224" s="74" customFormat="1"/>
    <row r="2225" s="74" customFormat="1"/>
    <row r="2226" s="74" customFormat="1"/>
    <row r="2227" s="74" customFormat="1"/>
    <row r="2228" s="74" customFormat="1"/>
    <row r="2229" s="74" customFormat="1"/>
    <row r="2230" s="74" customFormat="1"/>
    <row r="2231" s="74" customFormat="1"/>
    <row r="2232" s="74" customFormat="1"/>
    <row r="2233" s="74" customFormat="1"/>
    <row r="2234" s="74" customFormat="1"/>
    <row r="2235" s="74" customFormat="1"/>
    <row r="2236" s="74" customFormat="1"/>
    <row r="2237" s="74" customFormat="1"/>
    <row r="2238" s="74" customFormat="1"/>
    <row r="2239" s="74" customFormat="1"/>
    <row r="2240" s="74" customFormat="1"/>
    <row r="2241" s="74" customFormat="1"/>
    <row r="2242" s="74" customFormat="1"/>
    <row r="2243" s="74" customFormat="1"/>
    <row r="2244" s="74" customFormat="1"/>
    <row r="2245" s="74" customFormat="1"/>
    <row r="2246" s="74" customFormat="1"/>
    <row r="2247" s="74" customFormat="1"/>
    <row r="2248" s="74" customFormat="1"/>
    <row r="2249" s="74" customFormat="1"/>
    <row r="2250" s="74" customFormat="1"/>
    <row r="2251" s="74" customFormat="1"/>
    <row r="2252" s="74" customFormat="1"/>
    <row r="2253" s="74" customFormat="1"/>
    <row r="2254" s="74" customFormat="1"/>
    <row r="2255" s="74" customFormat="1"/>
    <row r="2256" s="74" customFormat="1"/>
    <row r="2257" s="74" customFormat="1"/>
    <row r="2258" s="74" customFormat="1"/>
    <row r="2259" s="74" customFormat="1"/>
    <row r="2260" s="74" customFormat="1"/>
    <row r="2261" s="74" customFormat="1"/>
    <row r="2262" s="74" customFormat="1"/>
    <row r="2263" s="74" customFormat="1"/>
    <row r="2264" s="74" customFormat="1"/>
    <row r="2265" s="74" customFormat="1"/>
    <row r="2266" s="74" customFormat="1"/>
    <row r="2267" s="74" customFormat="1"/>
    <row r="2268" s="74" customFormat="1"/>
    <row r="2269" s="74" customFormat="1"/>
    <row r="2270" s="74" customFormat="1"/>
    <row r="2271" s="74" customFormat="1"/>
    <row r="2272" s="74" customFormat="1"/>
    <row r="2273" s="74" customFormat="1"/>
    <row r="2274" s="74" customFormat="1"/>
    <row r="2275" s="74" customFormat="1"/>
    <row r="2276" s="74" customFormat="1"/>
    <row r="2277" s="74" customFormat="1"/>
    <row r="2278" s="74" customFormat="1"/>
    <row r="2279" s="74" customFormat="1"/>
    <row r="2280" s="74" customFormat="1"/>
    <row r="2281" s="74" customFormat="1"/>
    <row r="2282" s="74" customFormat="1"/>
    <row r="2283" s="74" customFormat="1"/>
    <row r="2284" s="74" customFormat="1"/>
    <row r="2285" s="74" customFormat="1"/>
    <row r="2286" s="74" customFormat="1"/>
    <row r="2287" s="74" customFormat="1"/>
    <row r="2288" s="74" customFormat="1"/>
    <row r="2289" s="74" customFormat="1"/>
    <row r="2290" s="74" customFormat="1"/>
    <row r="2291" s="74" customFormat="1"/>
    <row r="2292" s="74" customFormat="1"/>
    <row r="2293" s="74" customFormat="1"/>
    <row r="2294" s="74" customFormat="1"/>
    <row r="2295" s="74" customFormat="1"/>
    <row r="2296" s="74" customFormat="1"/>
    <row r="2297" s="74" customFormat="1"/>
    <row r="2298" s="74" customFormat="1"/>
    <row r="2299" s="74" customFormat="1"/>
    <row r="2300" s="74" customFormat="1"/>
    <row r="2301" s="74" customFormat="1"/>
    <row r="2302" s="74" customFormat="1"/>
    <row r="2303" s="74" customFormat="1"/>
    <row r="2304" s="74" customFormat="1"/>
    <row r="2305" s="74" customFormat="1"/>
    <row r="2306" s="74" customFormat="1"/>
    <row r="2307" s="74" customFormat="1"/>
    <row r="2308" s="74" customFormat="1"/>
    <row r="2309" s="74" customFormat="1"/>
    <row r="2310" s="74" customFormat="1"/>
    <row r="2311" s="74" customFormat="1"/>
    <row r="2312" s="74" customFormat="1"/>
    <row r="2313" s="74" customFormat="1"/>
    <row r="2314" s="74" customFormat="1"/>
    <row r="2315" s="74" customFormat="1"/>
    <row r="2316" s="74" customFormat="1"/>
    <row r="2317" s="74" customFormat="1"/>
    <row r="2318" s="74" customFormat="1"/>
    <row r="2319" s="74" customFormat="1"/>
    <row r="2320" s="74" customFormat="1"/>
    <row r="2321" s="74" customFormat="1"/>
    <row r="2322" s="74" customFormat="1"/>
    <row r="2323" s="74" customFormat="1"/>
    <row r="2324" s="74" customFormat="1"/>
    <row r="2325" s="74" customFormat="1"/>
    <row r="2326" s="74" customFormat="1"/>
    <row r="2327" s="74" customFormat="1"/>
    <row r="2328" s="74" customFormat="1"/>
    <row r="2329" s="74" customFormat="1"/>
    <row r="2330" s="74" customFormat="1"/>
    <row r="2331" s="74" customFormat="1"/>
    <row r="2332" s="74" customFormat="1"/>
    <row r="2333" s="74" customFormat="1"/>
    <row r="2334" s="74" customFormat="1"/>
    <row r="2335" s="74" customFormat="1"/>
    <row r="2336" s="74" customFormat="1"/>
    <row r="2337" s="74" customFormat="1"/>
    <row r="2338" s="74" customFormat="1"/>
    <row r="2339" s="74" customFormat="1"/>
    <row r="2340" s="74" customFormat="1"/>
    <row r="2341" s="74" customFormat="1"/>
    <row r="2342" s="74" customFormat="1"/>
    <row r="2343" s="74" customFormat="1"/>
    <row r="2344" s="74" customFormat="1"/>
    <row r="2345" s="74" customFormat="1"/>
    <row r="2346" s="74" customFormat="1"/>
    <row r="2347" s="74" customFormat="1"/>
    <row r="2348" s="74" customFormat="1"/>
    <row r="2349" s="74" customFormat="1"/>
    <row r="2350" s="74" customFormat="1"/>
    <row r="2351" s="74" customFormat="1"/>
    <row r="2352" s="74" customFormat="1"/>
    <row r="2353" s="74" customFormat="1"/>
    <row r="2354" s="74" customFormat="1"/>
    <row r="2355" s="74" customFormat="1"/>
    <row r="2356" s="74" customFormat="1"/>
    <row r="2357" s="74" customFormat="1"/>
    <row r="2358" s="74" customFormat="1"/>
    <row r="2359" s="74" customFormat="1"/>
    <row r="2360" s="74" customFormat="1"/>
    <row r="2361" s="74" customFormat="1"/>
    <row r="2362" s="74" customFormat="1"/>
    <row r="2363" s="74" customFormat="1"/>
    <row r="2364" s="74" customFormat="1"/>
    <row r="2365" s="74" customFormat="1"/>
    <row r="2366" s="74" customFormat="1"/>
    <row r="2367" s="74" customFormat="1"/>
    <row r="2368" s="74" customFormat="1"/>
    <row r="2369" s="74" customFormat="1"/>
    <row r="2370" s="74" customFormat="1"/>
    <row r="2371" s="74" customFormat="1"/>
    <row r="2372" s="74" customFormat="1"/>
    <row r="2373" s="74" customFormat="1"/>
    <row r="2374" s="74" customFormat="1"/>
    <row r="2375" s="74" customFormat="1"/>
    <row r="2376" s="74" customFormat="1"/>
    <row r="2377" s="74" customFormat="1"/>
    <row r="2378" s="74" customFormat="1"/>
    <row r="2379" s="74" customFormat="1"/>
    <row r="2380" s="74" customFormat="1"/>
    <row r="2381" s="74" customFormat="1"/>
    <row r="2382" s="74" customFormat="1"/>
    <row r="2383" s="74" customFormat="1"/>
    <row r="2384" s="74" customFormat="1"/>
    <row r="2385" s="74" customFormat="1"/>
    <row r="2386" s="74" customFormat="1"/>
    <row r="2387" s="74" customFormat="1"/>
    <row r="2388" s="74" customFormat="1"/>
    <row r="2389" s="74" customFormat="1"/>
    <row r="2390" s="74" customFormat="1"/>
    <row r="2391" s="74" customFormat="1"/>
    <row r="2392" s="74" customFormat="1"/>
    <row r="2393" s="74" customFormat="1"/>
    <row r="2394" s="74" customFormat="1"/>
    <row r="2395" s="74" customFormat="1"/>
    <row r="2396" s="74" customFormat="1"/>
    <row r="2397" s="74" customFormat="1"/>
    <row r="2398" s="74" customFormat="1"/>
    <row r="2399" s="74" customFormat="1"/>
    <row r="2400" s="74" customFormat="1"/>
    <row r="2401" s="74" customFormat="1"/>
    <row r="2402" s="74" customFormat="1"/>
    <row r="2403" s="74" customFormat="1"/>
    <row r="2404" s="74" customFormat="1"/>
    <row r="2405" s="74" customFormat="1"/>
    <row r="2406" s="74" customFormat="1"/>
    <row r="2407" s="74" customFormat="1"/>
    <row r="2408" s="74" customFormat="1"/>
    <row r="2409" s="74" customFormat="1"/>
    <row r="2410" s="74" customFormat="1"/>
    <row r="2411" s="74" customFormat="1"/>
    <row r="2412" s="74" customFormat="1"/>
    <row r="2413" s="74" customFormat="1"/>
    <row r="2414" s="74" customFormat="1"/>
    <row r="2415" s="74" customFormat="1"/>
    <row r="2416" s="74" customFormat="1"/>
    <row r="2417" s="74" customFormat="1"/>
    <row r="2418" s="74" customFormat="1"/>
    <row r="2419" s="74" customFormat="1"/>
    <row r="2420" s="74" customFormat="1"/>
    <row r="2421" s="74" customFormat="1"/>
    <row r="2422" s="74" customFormat="1"/>
    <row r="2423" s="74" customFormat="1"/>
    <row r="2424" s="74" customFormat="1"/>
    <row r="2425" s="74" customFormat="1"/>
    <row r="2426" s="74" customFormat="1"/>
    <row r="2427" s="74" customFormat="1"/>
    <row r="2428" s="74" customFormat="1"/>
    <row r="2429" s="74" customFormat="1"/>
    <row r="2430" s="74" customFormat="1"/>
    <row r="2431" s="74" customFormat="1"/>
    <row r="2432" s="74" customFormat="1"/>
    <row r="2433" s="74" customFormat="1"/>
    <row r="2434" s="74" customFormat="1"/>
    <row r="2435" s="74" customFormat="1"/>
    <row r="2436" s="74" customFormat="1"/>
    <row r="2437" s="74" customFormat="1"/>
    <row r="2438" s="74" customFormat="1"/>
    <row r="2439" s="74" customFormat="1"/>
    <row r="2440" s="74" customFormat="1"/>
    <row r="2441" s="74" customFormat="1"/>
    <row r="2442" s="74" customFormat="1"/>
    <row r="2443" s="74" customFormat="1"/>
    <row r="2444" s="74" customFormat="1"/>
    <row r="2445" s="74" customFormat="1"/>
    <row r="2446" s="74" customFormat="1"/>
    <row r="2447" s="74" customFormat="1"/>
    <row r="2448" s="74" customFormat="1"/>
    <row r="2449" s="74" customFormat="1"/>
    <row r="2450" s="74" customFormat="1"/>
    <row r="2451" s="74" customFormat="1"/>
    <row r="2452" s="74" customFormat="1"/>
    <row r="2453" s="74" customFormat="1"/>
    <row r="2454" s="74" customFormat="1"/>
    <row r="2455" s="74" customFormat="1"/>
    <row r="2456" s="74" customFormat="1"/>
    <row r="2457" s="74" customFormat="1"/>
    <row r="2458" s="74" customFormat="1"/>
    <row r="2459" s="74" customFormat="1"/>
    <row r="2460" s="74" customFormat="1"/>
    <row r="2461" s="74" customFormat="1"/>
    <row r="2462" s="74" customFormat="1"/>
    <row r="2463" s="74" customFormat="1"/>
    <row r="2464" s="74" customFormat="1"/>
    <row r="2465" s="74" customFormat="1"/>
    <row r="2466" s="74" customFormat="1"/>
    <row r="2467" s="74" customFormat="1"/>
    <row r="2468" s="74" customFormat="1"/>
    <row r="2469" s="74" customFormat="1"/>
    <row r="2470" s="74" customFormat="1"/>
    <row r="2471" s="74" customFormat="1"/>
    <row r="2472" s="74" customFormat="1"/>
    <row r="2473" s="74" customFormat="1"/>
    <row r="2474" s="74" customFormat="1"/>
    <row r="2475" s="74" customFormat="1"/>
    <row r="2476" s="74" customFormat="1"/>
    <row r="2477" s="74" customFormat="1"/>
    <row r="2478" s="74" customFormat="1"/>
    <row r="2479" s="74" customFormat="1"/>
    <row r="2480" s="74" customFormat="1"/>
    <row r="2481" s="74" customFormat="1"/>
    <row r="2482" s="74" customFormat="1"/>
    <row r="2483" s="74" customFormat="1"/>
  </sheetData>
  <sheetProtection selectLockedCells="1"/>
  <mergeCells count="18">
    <mergeCell ref="F4:M4"/>
    <mergeCell ref="F6:M6"/>
    <mergeCell ref="C9:G9"/>
    <mergeCell ref="K9:M9"/>
    <mergeCell ref="O9:Q9"/>
    <mergeCell ref="D59:F59"/>
    <mergeCell ref="L59:N59"/>
    <mergeCell ref="D72:F72"/>
    <mergeCell ref="L72:N72"/>
    <mergeCell ref="C21:H21"/>
    <mergeCell ref="D124:F124"/>
    <mergeCell ref="L124:N124"/>
    <mergeCell ref="D85:F85"/>
    <mergeCell ref="L85:N85"/>
    <mergeCell ref="D98:F98"/>
    <mergeCell ref="L98:N98"/>
    <mergeCell ref="D111:F111"/>
    <mergeCell ref="L111:N111"/>
  </mergeCells>
  <conditionalFormatting sqref="E32:P39">
    <cfRule type="cellIs" dxfId="379" priority="15" stopIfTrue="1" operator="equal">
      <formula>$I11</formula>
    </cfRule>
  </conditionalFormatting>
  <conditionalFormatting sqref="E32:P39">
    <cfRule type="cellIs" dxfId="378" priority="14" stopIfTrue="1" operator="notEqual">
      <formula>$I11</formula>
    </cfRule>
  </conditionalFormatting>
  <conditionalFormatting sqref="E32:P39">
    <cfRule type="expression" dxfId="377" priority="13" stopIfTrue="1">
      <formula>ISBLANK($I11)</formula>
    </cfRule>
  </conditionalFormatting>
  <conditionalFormatting sqref="E44:E51">
    <cfRule type="cellIs" dxfId="376" priority="12" stopIfTrue="1" operator="equal">
      <formula>$I61</formula>
    </cfRule>
  </conditionalFormatting>
  <conditionalFormatting sqref="F44:F51">
    <cfRule type="cellIs" dxfId="375" priority="11" stopIfTrue="1" operator="equal">
      <formula>$Q61</formula>
    </cfRule>
  </conditionalFormatting>
  <conditionalFormatting sqref="G44:G51">
    <cfRule type="cellIs" dxfId="374" priority="10" stopIfTrue="1" operator="equal">
      <formula>$I74</formula>
    </cfRule>
  </conditionalFormatting>
  <conditionalFormatting sqref="H44:H51">
    <cfRule type="cellIs" dxfId="373" priority="9" stopIfTrue="1" operator="equal">
      <formula>$Q74</formula>
    </cfRule>
  </conditionalFormatting>
  <conditionalFormatting sqref="I44:I51">
    <cfRule type="cellIs" dxfId="372" priority="8" stopIfTrue="1" operator="equal">
      <formula>$I87</formula>
    </cfRule>
  </conditionalFormatting>
  <conditionalFormatting sqref="J44:J51">
    <cfRule type="cellIs" dxfId="371" priority="7" stopIfTrue="1" operator="equal">
      <formula>$Q87</formula>
    </cfRule>
  </conditionalFormatting>
  <conditionalFormatting sqref="K44:K51">
    <cfRule type="cellIs" dxfId="370" priority="6" stopIfTrue="1" operator="equal">
      <formula>$I100</formula>
    </cfRule>
  </conditionalFormatting>
  <conditionalFormatting sqref="L44:L51">
    <cfRule type="cellIs" dxfId="369" priority="5" stopIfTrue="1" operator="equal">
      <formula>$Q100</formula>
    </cfRule>
  </conditionalFormatting>
  <conditionalFormatting sqref="M44:M51">
    <cfRule type="cellIs" dxfId="368" priority="4" stopIfTrue="1" operator="equal">
      <formula>$I113</formula>
    </cfRule>
  </conditionalFormatting>
  <conditionalFormatting sqref="N44:N51">
    <cfRule type="cellIs" dxfId="367" priority="3" stopIfTrue="1" operator="equal">
      <formula>$Q113</formula>
    </cfRule>
  </conditionalFormatting>
  <conditionalFormatting sqref="O44:O51">
    <cfRule type="cellIs" dxfId="366" priority="2" stopIfTrue="1" operator="equal">
      <formula>$I126</formula>
    </cfRule>
  </conditionalFormatting>
  <conditionalFormatting sqref="P44:P51">
    <cfRule type="cellIs" dxfId="365" priority="1" stopIfTrue="1" operator="equal">
      <formula>$Q126</formula>
    </cfRule>
  </conditionalFormatting>
  <pageMargins left="0.75" right="0.75" top="1" bottom="1" header="0.5" footer="0.5"/>
  <pageSetup paperSize="9" orientation="landscape" r:id="rId1"/>
  <headerFooter alignWithMargins="0"/>
  <drawing r:id="rId2"/>
  <tableParts count="1">
    <tablePart r:id="rId3"/>
  </tableParts>
</worksheet>
</file>

<file path=xl/worksheets/sheet14.xml><?xml version="1.0" encoding="utf-8"?>
<worksheet xmlns="http://schemas.openxmlformats.org/spreadsheetml/2006/main" xmlns:r="http://schemas.openxmlformats.org/officeDocument/2006/relationships">
  <dimension ref="A1:FX2483"/>
  <sheetViews>
    <sheetView showGridLines="0" zoomScaleNormal="100" workbookViewId="0">
      <selection activeCell="R1" sqref="R1:AY1048576"/>
    </sheetView>
  </sheetViews>
  <sheetFormatPr defaultRowHeight="12.75"/>
  <cols>
    <col min="1" max="1" width="5.42578125" style="74" customWidth="1"/>
    <col min="2" max="2" width="8.140625" customWidth="1"/>
    <col min="3" max="3" width="14.5703125" customWidth="1"/>
    <col min="4" max="4" width="14.42578125" customWidth="1"/>
    <col min="5" max="5" width="10.42578125" customWidth="1"/>
    <col min="6" max="6" width="11.28515625" customWidth="1"/>
    <col min="7" max="7" width="10.28515625" customWidth="1"/>
    <col min="8" max="8" width="10" customWidth="1"/>
    <col min="9" max="9" width="10.7109375" customWidth="1"/>
    <col min="10" max="10" width="11.140625" customWidth="1"/>
    <col min="11" max="11" width="11" customWidth="1"/>
    <col min="12" max="12" width="13.28515625" customWidth="1"/>
    <col min="13" max="13" width="10.28515625" customWidth="1"/>
    <col min="14" max="14" width="10.85546875" customWidth="1"/>
    <col min="15" max="15" width="11.42578125" customWidth="1"/>
    <col min="16" max="16" width="12.28515625" customWidth="1"/>
    <col min="17" max="17" width="11.140625" customWidth="1"/>
    <col min="18" max="18" width="6.7109375" style="72" customWidth="1"/>
    <col min="19" max="19" width="11.5703125" style="74" customWidth="1"/>
    <col min="20" max="20" width="9.140625" style="74"/>
    <col min="21" max="23" width="10.42578125" style="74" hidden="1" customWidth="1"/>
    <col min="24" max="24" width="9.85546875" style="74" hidden="1" customWidth="1"/>
    <col min="25" max="26" width="9.140625" style="74"/>
    <col min="27" max="27" width="10" style="74" customWidth="1"/>
    <col min="28" max="28" width="10.28515625" style="74" customWidth="1"/>
    <col min="29" max="29" width="9.140625" style="74"/>
    <col min="30" max="30" width="10.42578125" style="74" customWidth="1"/>
    <col min="31" max="180" width="9.140625" style="74"/>
  </cols>
  <sheetData>
    <row r="1" spans="1:26" s="155" customFormat="1" ht="13.5" thickBot="1">
      <c r="A1" s="72"/>
      <c r="B1" s="72"/>
      <c r="C1" s="72"/>
      <c r="D1" s="72"/>
      <c r="E1" s="72"/>
      <c r="F1" s="72"/>
      <c r="G1" s="72"/>
      <c r="H1" s="72"/>
      <c r="I1" s="72"/>
      <c r="J1" s="72"/>
      <c r="K1" s="72"/>
      <c r="L1" s="72"/>
      <c r="M1" s="72"/>
      <c r="N1" s="72"/>
      <c r="O1" s="72"/>
      <c r="P1" s="72"/>
      <c r="Q1" s="72"/>
      <c r="R1" s="72"/>
      <c r="S1" s="72"/>
    </row>
    <row r="2" spans="1:26">
      <c r="A2" s="72"/>
      <c r="B2" s="64"/>
      <c r="C2" s="65"/>
      <c r="D2" s="65"/>
      <c r="E2" s="65"/>
      <c r="F2" s="65"/>
      <c r="G2" s="65"/>
      <c r="H2" s="65"/>
      <c r="I2" s="65"/>
      <c r="J2" s="65"/>
      <c r="K2" s="65"/>
      <c r="L2" s="65"/>
      <c r="M2" s="65"/>
      <c r="N2" s="65"/>
      <c r="O2" s="65"/>
      <c r="P2" s="65"/>
      <c r="Q2" s="65"/>
      <c r="R2" s="75"/>
      <c r="S2" s="72"/>
    </row>
    <row r="3" spans="1:26">
      <c r="A3" s="72"/>
      <c r="B3" s="66"/>
      <c r="C3" s="3"/>
      <c r="D3" s="3"/>
      <c r="E3" s="3"/>
      <c r="F3" s="3"/>
      <c r="G3" s="3"/>
      <c r="H3" s="3"/>
      <c r="I3" s="3"/>
      <c r="J3" s="3"/>
      <c r="K3" s="3"/>
      <c r="L3" s="3"/>
      <c r="M3" s="3"/>
      <c r="N3" s="3"/>
      <c r="O3" s="3"/>
      <c r="P3" s="3"/>
      <c r="Q3" s="3"/>
      <c r="R3" s="75"/>
      <c r="S3" s="72"/>
    </row>
    <row r="4" spans="1:26" ht="25.5">
      <c r="A4" s="72"/>
      <c r="B4" s="66"/>
      <c r="C4" s="3"/>
      <c r="D4" s="3"/>
      <c r="E4" s="3"/>
      <c r="F4" s="182" t="s">
        <v>66</v>
      </c>
      <c r="G4" s="183"/>
      <c r="H4" s="183"/>
      <c r="I4" s="183"/>
      <c r="J4" s="183"/>
      <c r="K4" s="183"/>
      <c r="L4" s="183"/>
      <c r="M4" s="184"/>
      <c r="N4" s="3"/>
      <c r="O4" s="3"/>
      <c r="P4" s="3"/>
      <c r="Q4" s="3"/>
      <c r="R4" s="75"/>
      <c r="S4" s="72"/>
    </row>
    <row r="5" spans="1:26" ht="15.75">
      <c r="A5" s="72"/>
      <c r="B5" s="66"/>
      <c r="C5" s="3"/>
      <c r="D5" s="3"/>
      <c r="E5" s="3"/>
      <c r="F5" s="46"/>
      <c r="G5" s="3"/>
      <c r="H5" s="3"/>
      <c r="I5" s="3"/>
      <c r="J5" s="3"/>
      <c r="K5" s="3"/>
      <c r="L5" s="3"/>
      <c r="M5" s="3"/>
      <c r="N5" s="3"/>
      <c r="O5" s="3"/>
      <c r="P5" s="3"/>
      <c r="Q5" s="3"/>
      <c r="R5" s="75"/>
      <c r="S5" s="72"/>
    </row>
    <row r="6" spans="1:26" ht="15.75">
      <c r="A6" s="72"/>
      <c r="B6" s="66"/>
      <c r="C6" s="3"/>
      <c r="D6" s="3"/>
      <c r="E6" s="3"/>
      <c r="F6" s="185" t="s">
        <v>134</v>
      </c>
      <c r="G6" s="183"/>
      <c r="H6" s="183"/>
      <c r="I6" s="183"/>
      <c r="J6" s="183"/>
      <c r="K6" s="183"/>
      <c r="L6" s="183"/>
      <c r="M6" s="184"/>
      <c r="N6" s="3"/>
      <c r="O6" s="3"/>
      <c r="P6" s="3"/>
      <c r="Q6" s="3"/>
      <c r="R6" s="75"/>
      <c r="S6" s="72"/>
    </row>
    <row r="7" spans="1:26">
      <c r="A7" s="72"/>
      <c r="B7" s="66"/>
      <c r="C7" s="3"/>
      <c r="D7" s="3"/>
      <c r="E7" s="3"/>
      <c r="F7" s="3"/>
      <c r="G7" s="3"/>
      <c r="H7" s="3"/>
      <c r="I7" s="3"/>
      <c r="J7" s="3"/>
      <c r="K7" s="3"/>
      <c r="L7" s="3"/>
      <c r="M7" s="3"/>
      <c r="N7" s="3"/>
      <c r="O7" s="3"/>
      <c r="P7" s="3"/>
      <c r="Q7" s="3"/>
      <c r="R7" s="75"/>
      <c r="S7" s="72"/>
    </row>
    <row r="8" spans="1:26" ht="18.75" customHeight="1" thickBot="1">
      <c r="A8" s="72"/>
      <c r="B8" s="66"/>
      <c r="C8" s="3"/>
      <c r="D8" s="3"/>
      <c r="E8" s="3"/>
      <c r="F8" s="3"/>
      <c r="G8" s="3"/>
      <c r="H8" s="3"/>
      <c r="I8" s="3"/>
      <c r="J8" s="3"/>
      <c r="K8" s="3"/>
      <c r="L8" s="3"/>
      <c r="M8" s="3"/>
      <c r="N8" s="3"/>
      <c r="O8" s="3"/>
      <c r="P8" s="3"/>
      <c r="Q8" s="3"/>
      <c r="R8" s="75"/>
      <c r="S8" s="72"/>
    </row>
    <row r="9" spans="1:26" ht="24.75" customHeight="1" thickBot="1">
      <c r="A9" s="72"/>
      <c r="B9" s="66"/>
      <c r="C9" s="199" t="s">
        <v>54</v>
      </c>
      <c r="D9" s="200"/>
      <c r="E9" s="200"/>
      <c r="F9" s="200"/>
      <c r="G9" s="201"/>
      <c r="H9" s="3"/>
      <c r="I9" s="45" t="s">
        <v>55</v>
      </c>
      <c r="J9" s="3"/>
      <c r="K9" s="179" t="s">
        <v>129</v>
      </c>
      <c r="L9" s="180"/>
      <c r="M9" s="181"/>
      <c r="O9" s="179" t="s">
        <v>130</v>
      </c>
      <c r="P9" s="180"/>
      <c r="Q9" s="181"/>
      <c r="R9" s="75"/>
      <c r="S9" s="72"/>
    </row>
    <row r="10" spans="1:26" ht="13.5" thickBot="1">
      <c r="A10" s="72"/>
      <c r="B10" s="66"/>
      <c r="C10" s="78" t="s">
        <v>0</v>
      </c>
      <c r="D10" s="79" t="s">
        <v>1</v>
      </c>
      <c r="E10" s="12">
        <v>1</v>
      </c>
      <c r="F10" s="12" t="s">
        <v>18</v>
      </c>
      <c r="G10" s="40">
        <v>2</v>
      </c>
      <c r="H10" s="3"/>
      <c r="I10" s="39" t="s">
        <v>6</v>
      </c>
      <c r="J10" s="3"/>
      <c r="K10" s="19" t="s">
        <v>97</v>
      </c>
      <c r="L10" s="20" t="s">
        <v>51</v>
      </c>
      <c r="M10" s="20" t="s">
        <v>25</v>
      </c>
      <c r="O10" s="19" t="s">
        <v>97</v>
      </c>
      <c r="P10" s="20" t="s">
        <v>51</v>
      </c>
      <c r="Q10" s="20" t="s">
        <v>25</v>
      </c>
      <c r="R10" s="75"/>
      <c r="S10" s="72"/>
    </row>
    <row r="11" spans="1:26">
      <c r="A11" s="72"/>
      <c r="B11" s="66"/>
      <c r="C11" s="115"/>
      <c r="D11" s="109"/>
      <c r="E11" s="112"/>
      <c r="F11" s="112"/>
      <c r="G11" s="116"/>
      <c r="H11" s="3"/>
      <c r="I11" s="54"/>
      <c r="J11" s="3"/>
      <c r="K11" s="139">
        <v>1</v>
      </c>
      <c r="L11" s="138" t="str">
        <f>VLOOKUP(SMALL($V$11:$V$22,1),$V$11:$X$22,2,FALSE)</f>
        <v>Tim</v>
      </c>
      <c r="M11" s="146">
        <f>VLOOKUP(SMALL($V$11:$V$22,1),$V$11:$X$22,3,FALSE)</f>
        <v>0</v>
      </c>
      <c r="O11" s="139">
        <v>1</v>
      </c>
      <c r="P11" s="138" t="str">
        <f>VLOOKUP(SMALL($V$25:$V$36,1),$V$25:$X$36,2,FALSE)</f>
        <v>Didier</v>
      </c>
      <c r="Q11" s="140">
        <f>VLOOKUP(SMALL($V$25:$V$36,1),$V$25:$X$36,3,FALSE)</f>
        <v>74.160000000000011</v>
      </c>
      <c r="R11" s="75"/>
      <c r="S11" s="72"/>
      <c r="U11" s="124">
        <f>RANK($E$40,$E$40:$P$40)</f>
        <v>1</v>
      </c>
      <c r="V11" s="124">
        <f>RANK($E$40,$E$40:$P$40)</f>
        <v>1</v>
      </c>
      <c r="W11" s="124" t="str">
        <f>E31</f>
        <v>Tim</v>
      </c>
      <c r="X11" s="125">
        <f>E40</f>
        <v>0</v>
      </c>
      <c r="Z11" s="126"/>
    </row>
    <row r="12" spans="1:26">
      <c r="A12" s="72"/>
      <c r="B12" s="66"/>
      <c r="C12" s="115"/>
      <c r="D12" s="109"/>
      <c r="E12" s="113"/>
      <c r="F12" s="113"/>
      <c r="G12" s="117"/>
      <c r="H12" s="3"/>
      <c r="I12" s="54"/>
      <c r="J12" s="3"/>
      <c r="K12" s="141" t="str">
        <f>IF(M12=M11,"",2)</f>
        <v/>
      </c>
      <c r="L12" s="137" t="str">
        <f>VLOOKUP(SMALL($V$11:$V$22,2),$V$11:$X$22,2,FALSE)</f>
        <v>Grégory</v>
      </c>
      <c r="M12" s="147">
        <f>VLOOKUP(SMALL($V$11:$V$22,2),$V$11:$X$22,3,FALSE)</f>
        <v>0</v>
      </c>
      <c r="O12" s="141">
        <f>IF(Q12=Q11,"",2)</f>
        <v>2</v>
      </c>
      <c r="P12" s="137" t="str">
        <f>VLOOKUP(SMALL($V$25:$V$36,2),$V$25:$X$36,2,FALSE)</f>
        <v>Deborah</v>
      </c>
      <c r="Q12" s="142">
        <f>VLOOKUP(SMALL($V$25:$V$36,2),$V$25:$X$36,3,FALSE)</f>
        <v>69.890000000000015</v>
      </c>
      <c r="R12" s="75"/>
      <c r="S12" s="72"/>
      <c r="U12" s="124">
        <f>RANK($F$40,$E$40:$P$40)</f>
        <v>1</v>
      </c>
      <c r="V12" s="124">
        <f>IF(COUNTIF($U$11:U11,RANK($F$40,$E$40:$P$40))&gt;0,RANK($F$40,$E$40:$P$40)+COUNTIF($U$11:U11,RANK($F$40,$E$40:$P$40)),RANK($F$40,$E$40:$P$40))</f>
        <v>2</v>
      </c>
      <c r="W12" s="124" t="str">
        <f>F31</f>
        <v>Grégory</v>
      </c>
      <c r="X12" s="125">
        <f>F40</f>
        <v>0</v>
      </c>
      <c r="Z12" s="126"/>
    </row>
    <row r="13" spans="1:26">
      <c r="A13" s="72"/>
      <c r="B13" s="66"/>
      <c r="C13" s="118"/>
      <c r="D13" s="110"/>
      <c r="E13" s="113"/>
      <c r="F13" s="113"/>
      <c r="G13" s="117"/>
      <c r="H13" s="3"/>
      <c r="I13" s="54"/>
      <c r="J13" s="3"/>
      <c r="K13" s="141" t="str">
        <f>IF(M13=M12,"",3)</f>
        <v/>
      </c>
      <c r="L13" s="137" t="str">
        <f>VLOOKUP(SMALL($V$11:$V$22,3),$V$11:$X$22,2,FALSE)</f>
        <v>Christophe</v>
      </c>
      <c r="M13" s="147">
        <f>VLOOKUP(SMALL($V$11:$V$22,3),$V$11:$X$22,3,FALSE)</f>
        <v>0</v>
      </c>
      <c r="O13" s="141">
        <f>IF(Q13=Q12,"",3)</f>
        <v>3</v>
      </c>
      <c r="P13" s="137" t="str">
        <f>VLOOKUP(SMALL($V$25:$V$36,3),$V$25:$X$36,2,FALSE)</f>
        <v>Pieter</v>
      </c>
      <c r="Q13" s="142">
        <f>VLOOKUP(SMALL($V$25:$V$36,3),$V$25:$X$36,3,FALSE)</f>
        <v>66.239999999999995</v>
      </c>
      <c r="R13" s="75"/>
      <c r="S13" s="72"/>
      <c r="U13" s="124">
        <f>RANK($G$40,$E$40:$P$40)</f>
        <v>1</v>
      </c>
      <c r="V13" s="124">
        <f>IF(COUNTIF($U$11:U12,RANK($G$40,$E$40:$P$40))&gt;0,RANK($G$40,$E$40:$P$40)+COUNTIF($U$11:U12,RANK($G$40,$E$40:$P$40)),RANK($G$40,$E$40:$P$40))</f>
        <v>3</v>
      </c>
      <c r="W13" s="124" t="str">
        <f>G31</f>
        <v>Christophe</v>
      </c>
      <c r="X13" s="125">
        <f>G40</f>
        <v>0</v>
      </c>
      <c r="Z13" s="126"/>
    </row>
    <row r="14" spans="1:26">
      <c r="A14" s="72"/>
      <c r="B14" s="66"/>
      <c r="C14" s="118"/>
      <c r="D14" s="110"/>
      <c r="E14" s="113"/>
      <c r="F14" s="113"/>
      <c r="G14" s="117"/>
      <c r="H14" s="3"/>
      <c r="I14" s="54"/>
      <c r="J14" s="4"/>
      <c r="K14" s="141" t="str">
        <f>IF(M14=M13,"",4)</f>
        <v/>
      </c>
      <c r="L14" s="137" t="str">
        <f>VLOOKUP(SMALL($V$11:$V$22,4),$V$11:$X$22,2,FALSE)</f>
        <v>Ruben</v>
      </c>
      <c r="M14" s="147">
        <f>VLOOKUP(SMALL($V$11:$V$22,4),$V$11:$X$22,3,FALSE)</f>
        <v>0</v>
      </c>
      <c r="O14" s="141">
        <f>IF(Q14=Q13,"",4)</f>
        <v>4</v>
      </c>
      <c r="P14" s="137" t="str">
        <f>VLOOKUP(SMALL($V$25:$V$36,4),$V$25:$X$36,2,FALSE)</f>
        <v>Maarten</v>
      </c>
      <c r="Q14" s="142">
        <f>VLOOKUP(SMALL($V$25:$V$36,4),$V$25:$X$36,3,FALSE)</f>
        <v>63.04</v>
      </c>
      <c r="R14" s="75"/>
      <c r="S14" s="72"/>
      <c r="U14" s="124">
        <f>RANK($H$40,$E$40:$P$40)</f>
        <v>1</v>
      </c>
      <c r="V14" s="124">
        <f>IF(COUNTIF($U$11:U13,RANK($H$40,$E$40:$P$40))&gt;0,RANK($H$40,$E$40:$P$40)+COUNTIF($U$11:U13,RANK($H$40,$E$40:$P$40)),RANK($H$40,$E$40:$P$40))</f>
        <v>4</v>
      </c>
      <c r="W14" s="124" t="str">
        <f>H31</f>
        <v>Ruben</v>
      </c>
      <c r="X14" s="125">
        <f>H40</f>
        <v>0</v>
      </c>
      <c r="Z14" s="126"/>
    </row>
    <row r="15" spans="1:26">
      <c r="A15" s="72"/>
      <c r="B15" s="66"/>
      <c r="C15" s="118"/>
      <c r="D15" s="110"/>
      <c r="E15" s="113"/>
      <c r="F15" s="113"/>
      <c r="G15" s="117"/>
      <c r="H15" s="3"/>
      <c r="I15" s="54"/>
      <c r="J15" s="3"/>
      <c r="K15" s="141" t="str">
        <f>IF(M15=M14,"",5)</f>
        <v/>
      </c>
      <c r="L15" s="137" t="str">
        <f>VLOOKUP(SMALL($V$11:$V$22,5),$V$11:$X$22,2,FALSE)</f>
        <v>Guillaume</v>
      </c>
      <c r="M15" s="147">
        <f>VLOOKUP(SMALL($V$11:$V$22,5),$V$11:$X$22,3,FALSE)</f>
        <v>0</v>
      </c>
      <c r="O15" s="141">
        <f>IF(Q15=Q14,"",5)</f>
        <v>5</v>
      </c>
      <c r="P15" s="137" t="str">
        <f>VLOOKUP(SMALL($V$25:$V$36,5),$V$25:$X$36,2,FALSE)</f>
        <v>Lienkeuh</v>
      </c>
      <c r="Q15" s="142">
        <f>VLOOKUP(SMALL($V$25:$V$36,5),$V$25:$X$36,3,FALSE)</f>
        <v>62.86</v>
      </c>
      <c r="R15" s="75"/>
      <c r="S15" s="72"/>
      <c r="U15" s="124">
        <f>RANK($I$40,$E$40:$P$40)</f>
        <v>1</v>
      </c>
      <c r="V15" s="124">
        <f>IF(COUNTIF($U$11:U14,RANK($I$40,$E$40:$P$40))&gt;0,RANK($I$40,$E$40:$P$40)+COUNTIF($U$11:U14,RANK($I$40,$E$40:$P$40)),RANK($I$40,$E$40:$P$40))</f>
        <v>5</v>
      </c>
      <c r="W15" s="124" t="str">
        <f>I31</f>
        <v>Guillaume</v>
      </c>
      <c r="X15" s="125">
        <f>I40</f>
        <v>0</v>
      </c>
      <c r="Z15" s="126"/>
    </row>
    <row r="16" spans="1:26">
      <c r="A16" s="72"/>
      <c r="B16" s="66"/>
      <c r="C16" s="118"/>
      <c r="D16" s="110"/>
      <c r="E16" s="113"/>
      <c r="F16" s="113"/>
      <c r="G16" s="117"/>
      <c r="H16" s="3"/>
      <c r="I16" s="54"/>
      <c r="J16" s="3"/>
      <c r="K16" s="141" t="str">
        <f>IF(M16=M15,"",6)</f>
        <v/>
      </c>
      <c r="L16" s="137" t="str">
        <f>VLOOKUP(SMALL($V$11:$V$22,6),$V$11:$X$22,2,FALSE)</f>
        <v>Maarten</v>
      </c>
      <c r="M16" s="147">
        <f>VLOOKUP(SMALL($V$11:$V$22,6),$V$11:$X$22,3,FALSE)</f>
        <v>0</v>
      </c>
      <c r="O16" s="141">
        <f>IF(Q16=Q15,"",6)</f>
        <v>6</v>
      </c>
      <c r="P16" s="137" t="str">
        <f>VLOOKUP(SMALL($V$25:$V$36,6),$V$25:$X$36,2,FALSE)</f>
        <v xml:space="preserve">Lien </v>
      </c>
      <c r="Q16" s="142">
        <f>VLOOKUP(SMALL($V$25:$V$36,6),$V$25:$X$36,3,FALSE)</f>
        <v>62.64</v>
      </c>
      <c r="R16" s="75"/>
      <c r="S16" s="72"/>
      <c r="U16" s="124">
        <f>RANK($J$40,$E$40:$P$40)</f>
        <v>1</v>
      </c>
      <c r="V16" s="124">
        <f>IF(COUNTIF($U$11:U15,RANK($J$40,$E$40:$P$40))&gt;0,RANK($J$40,$E$40:$P$40)+COUNTIF($U$11:U15,RANK($J$40,$E$40:$P$40)),RANK($J$40,$E$40:$P$40))</f>
        <v>6</v>
      </c>
      <c r="W16" s="124" t="str">
        <f>J31</f>
        <v>Maarten</v>
      </c>
      <c r="X16" s="125">
        <f>J40</f>
        <v>0</v>
      </c>
      <c r="Z16" s="126"/>
    </row>
    <row r="17" spans="1:180">
      <c r="A17" s="72"/>
      <c r="B17" s="66"/>
      <c r="C17" s="118"/>
      <c r="D17" s="110"/>
      <c r="E17" s="113"/>
      <c r="F17" s="113"/>
      <c r="G17" s="117"/>
      <c r="H17" s="47" t="s">
        <v>56</v>
      </c>
      <c r="I17" s="54"/>
      <c r="J17" s="3"/>
      <c r="K17" s="141" t="str">
        <f>IF(M17=M16,"",7)</f>
        <v/>
      </c>
      <c r="L17" s="137" t="str">
        <f>VLOOKUP(SMALL($V$11:$V$22,7),$V$11:$X$22,2,FALSE)</f>
        <v>Dieter</v>
      </c>
      <c r="M17" s="147">
        <f>VLOOKUP(SMALL($V$11:$V$22,7),$V$11:$X$22,3,FALSE)</f>
        <v>0</v>
      </c>
      <c r="O17" s="141">
        <f>IF(Q17=Q16,"",7)</f>
        <v>7</v>
      </c>
      <c r="P17" s="137" t="str">
        <f>VLOOKUP(SMALL($V$25:$V$36,7),$V$25:$X$36,2,FALSE)</f>
        <v>Tim</v>
      </c>
      <c r="Q17" s="142">
        <f>VLOOKUP(SMALL($V$25:$V$36,7),$V$25:$X$36,3,FALSE)</f>
        <v>62.560000000000009</v>
      </c>
      <c r="R17" s="75"/>
      <c r="S17" s="72"/>
      <c r="U17" s="124">
        <f>RANK($K$40,$E$40:$P$40)</f>
        <v>1</v>
      </c>
      <c r="V17" s="124">
        <f>IF(COUNTIF($U$11:U16,RANK($K$40,$E$40:$P$40))&gt;0,RANK($K$40,$E$40:$P$40)+COUNTIF($U$11:U16,RANK($K$40,$E$40:$P$40)),RANK($K$40,$E$40:$P$40))</f>
        <v>7</v>
      </c>
      <c r="W17" s="124" t="str">
        <f>K31</f>
        <v>Dieter</v>
      </c>
      <c r="X17" s="125">
        <f>K40</f>
        <v>0</v>
      </c>
      <c r="Z17" s="126"/>
    </row>
    <row r="18" spans="1:180" ht="13.5" thickBot="1">
      <c r="A18" s="72"/>
      <c r="B18" s="66"/>
      <c r="C18" s="119"/>
      <c r="D18" s="111"/>
      <c r="E18" s="114"/>
      <c r="F18" s="114"/>
      <c r="G18" s="120"/>
      <c r="H18" s="3"/>
      <c r="I18" s="55"/>
      <c r="J18" s="3"/>
      <c r="K18" s="141" t="str">
        <f>IF(M18=M17,"",8)</f>
        <v/>
      </c>
      <c r="L18" s="137" t="str">
        <f>VLOOKUP(SMALL($V$11:$V$22,8),$V$11:$X$22,2,FALSE)</f>
        <v>Deborah</v>
      </c>
      <c r="M18" s="147">
        <f>VLOOKUP(SMALL($V$11:$V$22,8),$V$11:$X$22,3,FALSE)</f>
        <v>0</v>
      </c>
      <c r="O18" s="141">
        <f>IF(Q18=Q17,"",8)</f>
        <v>8</v>
      </c>
      <c r="P18" s="137" t="str">
        <f>VLOOKUP(SMALL($V$25:$V$36,8),$V$25:$X$36,2,FALSE)</f>
        <v>Grégory</v>
      </c>
      <c r="Q18" s="142">
        <f>VLOOKUP(SMALL($V$25:$V$36,8),$V$25:$X$36,3,FALSE)</f>
        <v>62.169999999999995</v>
      </c>
      <c r="R18" s="75"/>
      <c r="S18" s="72"/>
      <c r="U18" s="124">
        <f>RANK($L$40,$E$40:$P$40)</f>
        <v>1</v>
      </c>
      <c r="V18" s="124">
        <f>IF(COUNTIF($U$11:U17,RANK($L$40,$E$40:$P$40))&gt;0,RANK($L$40,$E$40:$P$40)+COUNTIF($U$11:U17,RANK($L$40,$E$40:$P$40)),RANK($L$40,$E$40:$P$40))</f>
        <v>8</v>
      </c>
      <c r="W18" s="124" t="str">
        <f>L31</f>
        <v>Deborah</v>
      </c>
      <c r="X18" s="125">
        <f>L40</f>
        <v>0</v>
      </c>
      <c r="Z18" s="126"/>
    </row>
    <row r="19" spans="1:180">
      <c r="A19" s="72"/>
      <c r="B19" s="66"/>
      <c r="C19" s="3"/>
      <c r="D19" s="3"/>
      <c r="E19" s="3"/>
      <c r="F19" s="3"/>
      <c r="G19" s="3"/>
      <c r="H19" s="3"/>
      <c r="I19" s="3"/>
      <c r="J19" s="3"/>
      <c r="K19" s="141" t="str">
        <f>IF(M19=M18,"",9)</f>
        <v/>
      </c>
      <c r="L19" s="137" t="str">
        <f>VLOOKUP(SMALL($V$11:$V$22,9),$V$11:$X$22,2,FALSE)</f>
        <v>Lienkeuh</v>
      </c>
      <c r="M19" s="147">
        <f>VLOOKUP(SMALL($V$11:$V$22,9),$V$11:$X$22,3,FALSE)</f>
        <v>0</v>
      </c>
      <c r="O19" s="141">
        <f>IF(Q19=Q18,"",9)</f>
        <v>9</v>
      </c>
      <c r="P19" s="137" t="str">
        <f>VLOOKUP(SMALL($V$25:$V$36,9),$V$25:$X$36,2,FALSE)</f>
        <v>Christophe</v>
      </c>
      <c r="Q19" s="142">
        <f>VLOOKUP(SMALL($V$25:$V$36,9),$V$25:$X$36,3,FALSE)</f>
        <v>61.109999999999992</v>
      </c>
      <c r="R19" s="75"/>
      <c r="S19" s="72"/>
      <c r="U19" s="124">
        <f>RANK($M$40,$E$40:$P$40)</f>
        <v>1</v>
      </c>
      <c r="V19" s="124">
        <f>IF(COUNTIF($U$11:U18,RANK($M$40,$E$40:$P$40))&gt;0,RANK($M$40,$E$40:$P$40)+COUNTIF($U$11:U18,RANK($M$40,$E$40:$P$40)),RANK($M$40,$E$40:$P$40))</f>
        <v>9</v>
      </c>
      <c r="W19" s="124" t="str">
        <f>M31</f>
        <v>Lienkeuh</v>
      </c>
      <c r="X19" s="125">
        <f>M40</f>
        <v>0</v>
      </c>
      <c r="Z19" s="126"/>
    </row>
    <row r="20" spans="1:180" ht="12.75" customHeight="1" thickBot="1">
      <c r="A20" s="72"/>
      <c r="B20" s="66"/>
      <c r="I20" s="3"/>
      <c r="J20" s="3"/>
      <c r="K20" s="141" t="str">
        <f>IF(M20=M19,"",10)</f>
        <v/>
      </c>
      <c r="L20" s="137" t="str">
        <f>VLOOKUP(SMALL($V$11:$V$22,10),$V$11:$X$22,2,FALSE)</f>
        <v>Pieter</v>
      </c>
      <c r="M20" s="147">
        <f>VLOOKUP(SMALL($V$11:$V$22,10),$V$11:$X$22,3,FALSE)</f>
        <v>0</v>
      </c>
      <c r="O20" s="141">
        <f>IF(Q20=Q19,"",10)</f>
        <v>10</v>
      </c>
      <c r="P20" s="137" t="str">
        <f>VLOOKUP(SMALL($V$25:$V$36,10),$V$25:$X$36,2,FALSE)</f>
        <v>Ruben</v>
      </c>
      <c r="Q20" s="142">
        <f>VLOOKUP(SMALL($V$25:$V$36,10),$V$25:$X$36,3,FALSE)</f>
        <v>60.06</v>
      </c>
      <c r="R20" s="75"/>
      <c r="S20" s="72"/>
      <c r="U20" s="124">
        <f>RANK($N$40,$E$40:$P$40)</f>
        <v>1</v>
      </c>
      <c r="V20" s="124">
        <f>IF(COUNTIF($U$11:U19,RANK($N$40,$E$40:$P$40))&gt;0,RANK($N$40,$E$40:$P$40)+COUNTIF($U$11:U19,RANK($N$40,$E$40:$P$40)),RANK($N$40,$E$40:$P$40))</f>
        <v>10</v>
      </c>
      <c r="W20" s="124" t="str">
        <f>N31</f>
        <v>Pieter</v>
      </c>
      <c r="X20" s="125">
        <f>N40</f>
        <v>0</v>
      </c>
      <c r="Z20" s="126"/>
    </row>
    <row r="21" spans="1:180" ht="12.75" customHeight="1" thickBot="1">
      <c r="A21" s="72"/>
      <c r="B21" s="66"/>
      <c r="C21" s="186" t="s">
        <v>57</v>
      </c>
      <c r="D21" s="187"/>
      <c r="E21" s="187"/>
      <c r="F21" s="188"/>
      <c r="G21" s="188"/>
      <c r="H21" s="189"/>
      <c r="I21" s="3"/>
      <c r="J21" s="3"/>
      <c r="K21" s="141" t="str">
        <f>IF(M21=M20,"",11)</f>
        <v/>
      </c>
      <c r="L21" s="137" t="str">
        <f>VLOOKUP(SMALL($V$11:$V$22,11),$V$11:$X$22,2,FALSE)</f>
        <v>Didier</v>
      </c>
      <c r="M21" s="147">
        <f>VLOOKUP(SMALL($V$11:$V$22,11),$V$11:$X$22,3,FALSE)</f>
        <v>0</v>
      </c>
      <c r="O21" s="141">
        <f>IF(Q21=Q20,"",11)</f>
        <v>11</v>
      </c>
      <c r="P21" s="137" t="str">
        <f>VLOOKUP(SMALL($V$25:$V$36,11),$V$25:$X$36,2,FALSE)</f>
        <v>Guillaume</v>
      </c>
      <c r="Q21" s="142">
        <f>VLOOKUP(SMALL($V$25:$V$36,11),$V$25:$X$36,3,FALSE)</f>
        <v>58.88000000000001</v>
      </c>
      <c r="R21" s="75"/>
      <c r="S21" s="72"/>
      <c r="U21" s="124">
        <f>RANK($O$40,$E$40:$P$40)</f>
        <v>1</v>
      </c>
      <c r="V21" s="124">
        <f>IF(COUNTIF($U$11:U20,RANK($O$40,$E$40:$P$40))&gt;0,RANK($O$40,$E$40:$P$40)+COUNTIF($U$11:U20,RANK($O$40,$E$40:$P$40)),RANK($O$40,$E$40:$P$40))</f>
        <v>11</v>
      </c>
      <c r="W21" s="124" t="str">
        <f>O31</f>
        <v>Didier</v>
      </c>
      <c r="X21" s="125">
        <f>O40</f>
        <v>0</v>
      </c>
      <c r="Z21" s="126"/>
    </row>
    <row r="22" spans="1:180" ht="12.75" customHeight="1" thickBot="1">
      <c r="A22" s="72"/>
      <c r="B22" s="66"/>
      <c r="C22" s="50" t="s">
        <v>20</v>
      </c>
      <c r="D22" s="134"/>
      <c r="E22" s="135"/>
      <c r="F22" s="131" t="str">
        <f>K31</f>
        <v>Dieter</v>
      </c>
      <c r="G22" s="129"/>
      <c r="H22" s="130"/>
      <c r="I22" s="3"/>
      <c r="J22" s="3"/>
      <c r="K22" s="143" t="str">
        <f>IF(M22=M21,"",12)</f>
        <v/>
      </c>
      <c r="L22" s="144" t="str">
        <f>VLOOKUP(SMALL($V$11:$V$22,12),$V$11:$X$22,2,FALSE)</f>
        <v>Lien</v>
      </c>
      <c r="M22" s="148">
        <f>VLOOKUP(SMALL($V$11:$V$22,12),$V$11:$X$22,3,FALSE)</f>
        <v>0</v>
      </c>
      <c r="O22" s="143">
        <f>IF(Q22=Q21,"",12)</f>
        <v>12</v>
      </c>
      <c r="P22" s="144" t="str">
        <f>VLOOKUP(SMALL($V$25:$V$36,12),$V$25:$X$36,2,FALSE)</f>
        <v>Dieter</v>
      </c>
      <c r="Q22" s="145">
        <f>VLOOKUP(SMALL($V$25:$V$36,12),$V$25:$X$36,3,FALSE)</f>
        <v>47.989999999999995</v>
      </c>
      <c r="R22" s="75"/>
      <c r="S22" s="72"/>
      <c r="U22" s="124">
        <f>RANK($P$40,$E$40:$P$40)</f>
        <v>1</v>
      </c>
      <c r="V22" s="124">
        <f>IF(COUNTIF($U$11:U21,RANK($P$40,$E$40:$P$40))&gt;0,RANK($P$40,$E$40:$P$40)+COUNTIF($U$11:U21,RANK($P$40,$E$40:$P$40)),RANK($P$40,$E$40:$P$40))</f>
        <v>12</v>
      </c>
      <c r="W22" s="124" t="str">
        <f>P31</f>
        <v>Lien</v>
      </c>
      <c r="X22" s="125">
        <f>P40</f>
        <v>0</v>
      </c>
      <c r="Z22" s="126"/>
    </row>
    <row r="23" spans="1:180">
      <c r="A23" s="72"/>
      <c r="B23" s="66"/>
      <c r="C23" s="48" t="s">
        <v>45</v>
      </c>
      <c r="D23" s="21"/>
      <c r="E23" s="22"/>
      <c r="F23" s="132" t="str">
        <f>L31</f>
        <v>Deborah</v>
      </c>
      <c r="G23" s="21"/>
      <c r="H23" s="22"/>
      <c r="I23" s="3"/>
      <c r="J23" s="3"/>
      <c r="K23" s="3"/>
      <c r="L23" s="3"/>
      <c r="M23" s="3"/>
      <c r="N23" s="3"/>
      <c r="O23" s="3"/>
      <c r="P23" s="3"/>
      <c r="Q23" s="3"/>
      <c r="R23" s="3"/>
      <c r="S23" s="72"/>
      <c r="U23" s="124"/>
      <c r="V23" s="124"/>
      <c r="W23" s="124"/>
      <c r="X23" s="124"/>
    </row>
    <row r="24" spans="1:180" s="3" customFormat="1">
      <c r="A24" s="127"/>
      <c r="C24" s="48" t="s">
        <v>24</v>
      </c>
      <c r="D24" s="21"/>
      <c r="E24" s="22"/>
      <c r="F24" s="132" t="str">
        <f>M31</f>
        <v>Lienkeuh</v>
      </c>
      <c r="G24" s="21"/>
      <c r="H24" s="22"/>
      <c r="S24" s="127"/>
      <c r="T24" s="75"/>
      <c r="U24" s="153"/>
      <c r="V24" s="153"/>
      <c r="W24" s="153"/>
      <c r="X24" s="153"/>
      <c r="Y24" s="75"/>
      <c r="Z24" s="75"/>
      <c r="AA24" s="75"/>
      <c r="AB24" s="75"/>
      <c r="AC24" s="75"/>
      <c r="AD24" s="75"/>
      <c r="AE24" s="75"/>
      <c r="AF24" s="75"/>
      <c r="AG24" s="75"/>
      <c r="AH24" s="75"/>
      <c r="AI24" s="75"/>
      <c r="AJ24" s="75"/>
      <c r="AK24" s="75"/>
      <c r="AL24" s="75"/>
      <c r="AM24" s="75"/>
      <c r="AN24" s="75"/>
      <c r="AO24" s="75"/>
      <c r="AP24" s="75"/>
      <c r="AQ24" s="75"/>
      <c r="AR24" s="75"/>
      <c r="AS24" s="75"/>
      <c r="AT24" s="75"/>
      <c r="AU24" s="75"/>
      <c r="AV24" s="75"/>
      <c r="AW24" s="75"/>
      <c r="AX24" s="75"/>
      <c r="AY24" s="75"/>
      <c r="AZ24" s="75"/>
      <c r="BA24" s="75"/>
      <c r="BB24" s="75"/>
      <c r="BC24" s="75"/>
      <c r="BD24" s="75"/>
      <c r="BE24" s="75"/>
      <c r="BF24" s="75"/>
      <c r="BG24" s="75"/>
      <c r="BH24" s="75"/>
      <c r="BI24" s="75"/>
      <c r="BJ24" s="75"/>
      <c r="BK24" s="75"/>
      <c r="BL24" s="75"/>
      <c r="BM24" s="75"/>
      <c r="BN24" s="75"/>
      <c r="BO24" s="75"/>
      <c r="BP24" s="75"/>
      <c r="BQ24" s="75"/>
      <c r="BR24" s="75"/>
      <c r="BS24" s="75"/>
      <c r="BT24" s="75"/>
      <c r="BU24" s="75"/>
      <c r="BV24" s="75"/>
      <c r="BW24" s="75"/>
      <c r="BX24" s="75"/>
      <c r="BY24" s="75"/>
      <c r="BZ24" s="75"/>
      <c r="CA24" s="75"/>
      <c r="CB24" s="75"/>
      <c r="CC24" s="75"/>
      <c r="CD24" s="75"/>
      <c r="CE24" s="75"/>
      <c r="CF24" s="75"/>
      <c r="CG24" s="75"/>
      <c r="CH24" s="75"/>
      <c r="CI24" s="75"/>
      <c r="CJ24" s="75"/>
      <c r="CK24" s="75"/>
      <c r="CL24" s="75"/>
      <c r="CM24" s="75"/>
      <c r="CN24" s="75"/>
      <c r="CO24" s="75"/>
      <c r="CP24" s="75"/>
      <c r="CQ24" s="75"/>
      <c r="CR24" s="75"/>
      <c r="CS24" s="75"/>
      <c r="CT24" s="75"/>
      <c r="CU24" s="75"/>
      <c r="CV24" s="75"/>
      <c r="CW24" s="75"/>
      <c r="CX24" s="75"/>
      <c r="CY24" s="75"/>
      <c r="CZ24" s="75"/>
      <c r="DA24" s="75"/>
      <c r="DB24" s="75"/>
      <c r="DC24" s="75"/>
      <c r="DD24" s="75"/>
      <c r="DE24" s="75"/>
      <c r="DF24" s="75"/>
      <c r="DG24" s="75"/>
      <c r="DH24" s="75"/>
      <c r="DI24" s="75"/>
      <c r="DJ24" s="75"/>
      <c r="DK24" s="75"/>
      <c r="DL24" s="75"/>
      <c r="DM24" s="75"/>
      <c r="DN24" s="75"/>
      <c r="DO24" s="75"/>
      <c r="DP24" s="75"/>
      <c r="DQ24" s="75"/>
      <c r="DR24" s="75"/>
      <c r="DS24" s="75"/>
      <c r="DT24" s="75"/>
      <c r="DU24" s="75"/>
      <c r="DV24" s="75"/>
      <c r="DW24" s="75"/>
      <c r="DX24" s="75"/>
      <c r="DY24" s="75"/>
      <c r="DZ24" s="75"/>
      <c r="EA24" s="75"/>
      <c r="EB24" s="75"/>
      <c r="EC24" s="75"/>
      <c r="ED24" s="75"/>
      <c r="EE24" s="75"/>
      <c r="EF24" s="75"/>
      <c r="EG24" s="75"/>
      <c r="EH24" s="75"/>
      <c r="EI24" s="75"/>
      <c r="EJ24" s="75"/>
      <c r="EK24" s="75"/>
      <c r="EL24" s="75"/>
      <c r="EM24" s="75"/>
      <c r="EN24" s="75"/>
      <c r="EO24" s="75"/>
      <c r="EP24" s="75"/>
      <c r="EQ24" s="75"/>
      <c r="ER24" s="75"/>
      <c r="ES24" s="75"/>
      <c r="ET24" s="75"/>
      <c r="EU24" s="75"/>
      <c r="EV24" s="75"/>
      <c r="EW24" s="75"/>
      <c r="EX24" s="75"/>
      <c r="EY24" s="75"/>
      <c r="EZ24" s="75"/>
      <c r="FA24" s="75"/>
      <c r="FB24" s="75"/>
      <c r="FC24" s="75"/>
      <c r="FD24" s="75"/>
      <c r="FE24" s="75"/>
      <c r="FF24" s="75"/>
      <c r="FG24" s="75"/>
      <c r="FH24" s="75"/>
      <c r="FI24" s="75"/>
      <c r="FJ24" s="75"/>
      <c r="FK24" s="75"/>
      <c r="FL24" s="75"/>
      <c r="FM24" s="75"/>
      <c r="FN24" s="75"/>
      <c r="FO24" s="75"/>
      <c r="FP24" s="75"/>
      <c r="FQ24" s="75"/>
      <c r="FR24" s="75"/>
      <c r="FS24" s="75"/>
      <c r="FT24" s="75"/>
      <c r="FU24" s="75"/>
      <c r="FV24" s="75"/>
      <c r="FW24" s="75"/>
      <c r="FX24" s="75"/>
    </row>
    <row r="25" spans="1:180" s="3" customFormat="1">
      <c r="A25" s="127"/>
      <c r="C25" s="48" t="s">
        <v>16</v>
      </c>
      <c r="D25" s="21"/>
      <c r="E25" s="22"/>
      <c r="F25" s="132" t="str">
        <f>N31</f>
        <v>Pieter</v>
      </c>
      <c r="G25" s="21"/>
      <c r="H25" s="22"/>
      <c r="S25" s="127"/>
      <c r="T25" s="75"/>
      <c r="U25" s="124">
        <f>RANK(Result!AG7,Result!$AG$7:$AG$18)</f>
        <v>7</v>
      </c>
      <c r="V25" s="124">
        <f>RANK(Result!AG7,Result!$AG$7:$AG$18)</f>
        <v>7</v>
      </c>
      <c r="W25" s="153" t="str">
        <f>Result!T7</f>
        <v>Tim</v>
      </c>
      <c r="X25" s="154">
        <f>Result!AG7</f>
        <v>62.560000000000009</v>
      </c>
      <c r="Y25" s="75"/>
      <c r="Z25" s="75"/>
      <c r="AA25" s="75"/>
      <c r="AB25" s="75"/>
      <c r="AC25" s="75"/>
      <c r="AD25" s="75"/>
      <c r="AE25" s="75"/>
      <c r="AF25" s="75"/>
      <c r="AG25" s="75"/>
      <c r="AH25" s="75"/>
      <c r="AI25" s="75"/>
      <c r="AJ25" s="75"/>
      <c r="AK25" s="75"/>
      <c r="AL25" s="75"/>
      <c r="AM25" s="75"/>
      <c r="AN25" s="75"/>
      <c r="AO25" s="75"/>
      <c r="AP25" s="75"/>
      <c r="AQ25" s="75"/>
      <c r="AR25" s="75"/>
      <c r="AS25" s="75"/>
      <c r="AT25" s="75"/>
      <c r="AU25" s="75"/>
      <c r="AV25" s="75"/>
      <c r="AW25" s="75"/>
      <c r="AX25" s="75"/>
      <c r="AY25" s="75"/>
      <c r="AZ25" s="75"/>
      <c r="BA25" s="75"/>
      <c r="BB25" s="75"/>
      <c r="BC25" s="75"/>
      <c r="BD25" s="75"/>
      <c r="BE25" s="75"/>
      <c r="BF25" s="75"/>
      <c r="BG25" s="75"/>
      <c r="BH25" s="75"/>
      <c r="BI25" s="75"/>
      <c r="BJ25" s="75"/>
      <c r="BK25" s="75"/>
      <c r="BL25" s="75"/>
      <c r="BM25" s="75"/>
      <c r="BN25" s="75"/>
      <c r="BO25" s="75"/>
      <c r="BP25" s="75"/>
      <c r="BQ25" s="75"/>
      <c r="BR25" s="75"/>
      <c r="BS25" s="75"/>
      <c r="BT25" s="75"/>
      <c r="BU25" s="75"/>
      <c r="BV25" s="75"/>
      <c r="BW25" s="75"/>
      <c r="BX25" s="75"/>
      <c r="BY25" s="75"/>
      <c r="BZ25" s="75"/>
      <c r="CA25" s="75"/>
      <c r="CB25" s="75"/>
      <c r="CC25" s="75"/>
      <c r="CD25" s="75"/>
      <c r="CE25" s="75"/>
      <c r="CF25" s="75"/>
      <c r="CG25" s="75"/>
      <c r="CH25" s="75"/>
      <c r="CI25" s="75"/>
      <c r="CJ25" s="75"/>
      <c r="CK25" s="75"/>
      <c r="CL25" s="75"/>
      <c r="CM25" s="75"/>
      <c r="CN25" s="75"/>
      <c r="CO25" s="75"/>
      <c r="CP25" s="75"/>
      <c r="CQ25" s="75"/>
      <c r="CR25" s="75"/>
      <c r="CS25" s="75"/>
      <c r="CT25" s="75"/>
      <c r="CU25" s="75"/>
      <c r="CV25" s="75"/>
      <c r="CW25" s="75"/>
      <c r="CX25" s="75"/>
      <c r="CY25" s="75"/>
      <c r="CZ25" s="75"/>
      <c r="DA25" s="75"/>
      <c r="DB25" s="75"/>
      <c r="DC25" s="75"/>
      <c r="DD25" s="75"/>
      <c r="DE25" s="75"/>
      <c r="DF25" s="75"/>
      <c r="DG25" s="75"/>
      <c r="DH25" s="75"/>
      <c r="DI25" s="75"/>
      <c r="DJ25" s="75"/>
      <c r="DK25" s="75"/>
      <c r="DL25" s="75"/>
      <c r="DM25" s="75"/>
      <c r="DN25" s="75"/>
      <c r="DO25" s="75"/>
      <c r="DP25" s="75"/>
      <c r="DQ25" s="75"/>
      <c r="DR25" s="75"/>
      <c r="DS25" s="75"/>
      <c r="DT25" s="75"/>
      <c r="DU25" s="75"/>
      <c r="DV25" s="75"/>
      <c r="DW25" s="75"/>
      <c r="DX25" s="75"/>
      <c r="DY25" s="75"/>
      <c r="DZ25" s="75"/>
      <c r="EA25" s="75"/>
      <c r="EB25" s="75"/>
      <c r="EC25" s="75"/>
      <c r="ED25" s="75"/>
      <c r="EE25" s="75"/>
      <c r="EF25" s="75"/>
      <c r="EG25" s="75"/>
      <c r="EH25" s="75"/>
      <c r="EI25" s="75"/>
      <c r="EJ25" s="75"/>
      <c r="EK25" s="75"/>
      <c r="EL25" s="75"/>
      <c r="EM25" s="75"/>
      <c r="EN25" s="75"/>
      <c r="EO25" s="75"/>
      <c r="EP25" s="75"/>
      <c r="EQ25" s="75"/>
      <c r="ER25" s="75"/>
      <c r="ES25" s="75"/>
      <c r="ET25" s="75"/>
      <c r="EU25" s="75"/>
      <c r="EV25" s="75"/>
      <c r="EW25" s="75"/>
      <c r="EX25" s="75"/>
      <c r="EY25" s="75"/>
      <c r="EZ25" s="75"/>
      <c r="FA25" s="75"/>
      <c r="FB25" s="75"/>
      <c r="FC25" s="75"/>
      <c r="FD25" s="75"/>
      <c r="FE25" s="75"/>
      <c r="FF25" s="75"/>
      <c r="FG25" s="75"/>
      <c r="FH25" s="75"/>
      <c r="FI25" s="75"/>
      <c r="FJ25" s="75"/>
      <c r="FK25" s="75"/>
      <c r="FL25" s="75"/>
      <c r="FM25" s="75"/>
      <c r="FN25" s="75"/>
      <c r="FO25" s="75"/>
      <c r="FP25" s="75"/>
      <c r="FQ25" s="75"/>
      <c r="FR25" s="75"/>
      <c r="FS25" s="75"/>
      <c r="FT25" s="75"/>
      <c r="FU25" s="75"/>
      <c r="FV25" s="75"/>
      <c r="FW25" s="75"/>
      <c r="FX25" s="75"/>
    </row>
    <row r="26" spans="1:180">
      <c r="A26" s="72"/>
      <c r="B26" s="3"/>
      <c r="C26" s="48" t="s">
        <v>2</v>
      </c>
      <c r="D26" s="21"/>
      <c r="E26" s="22"/>
      <c r="F26" s="132" t="str">
        <f>O31</f>
        <v>Didier</v>
      </c>
      <c r="G26" s="21"/>
      <c r="H26" s="22"/>
      <c r="I26" s="3"/>
      <c r="J26" s="3"/>
      <c r="K26" s="3"/>
      <c r="L26" s="3"/>
      <c r="M26" s="3"/>
      <c r="N26" s="3"/>
      <c r="O26" s="3"/>
      <c r="P26" s="3"/>
      <c r="Q26" s="3"/>
      <c r="R26" s="3"/>
      <c r="S26" s="72"/>
      <c r="U26" s="124">
        <f>RANK(Result!AG8,Result!$AG$7:$AG$18)</f>
        <v>8</v>
      </c>
      <c r="V26" s="124">
        <f>IF(COUNTIF($U$25:U25,RANK(Result!AG8,Result!$AG$7:$AG$18))&gt;0,RANK(Result!AG8,Result!$AG$7:$AG$18)+COUNTIF($U$25:U25,RANK(Result!AG8,Result!$AG$7:$AG$18)),RANK(Result!AG8,Result!$AG$7:$AG$18))</f>
        <v>8</v>
      </c>
      <c r="W26" s="153" t="str">
        <f>Result!T8</f>
        <v>Grégory</v>
      </c>
      <c r="X26" s="154">
        <f>Result!AG8</f>
        <v>62.169999999999995</v>
      </c>
    </row>
    <row r="27" spans="1:180" ht="13.5" thickBot="1">
      <c r="A27" s="72"/>
      <c r="B27" s="3"/>
      <c r="C27" s="52" t="s">
        <v>3</v>
      </c>
      <c r="D27" s="23"/>
      <c r="E27" s="24"/>
      <c r="F27" s="133" t="str">
        <f>P31</f>
        <v>Lien</v>
      </c>
      <c r="G27" s="23"/>
      <c r="H27" s="24"/>
      <c r="I27" s="3"/>
      <c r="J27" s="3"/>
      <c r="K27" s="3"/>
      <c r="L27" s="3"/>
      <c r="M27" s="3"/>
      <c r="N27" s="3"/>
      <c r="O27" s="3"/>
      <c r="P27" s="3"/>
      <c r="Q27" s="3"/>
      <c r="R27" s="3"/>
      <c r="S27" s="72"/>
      <c r="U27" s="124">
        <f>RANK(Result!AG9,Result!$AG$7:$AG$18)</f>
        <v>9</v>
      </c>
      <c r="V27" s="124">
        <f>IF(COUNTIF($U$25:U26,RANK(Result!AG9,Result!$AG$7:$AG$18))&gt;0,RANK(Result!AG9,Result!$AG$7:$AG$18)+COUNTIF($U$25:U26,RANK(Result!AG9,Result!$AG$7:$AG$18)),RANK(Result!AG9,Result!$AG$7:$AG$18))</f>
        <v>9</v>
      </c>
      <c r="W27" s="153" t="str">
        <f>Result!T9</f>
        <v>Christophe</v>
      </c>
      <c r="X27" s="154">
        <f>Result!AG9</f>
        <v>61.109999999999992</v>
      </c>
    </row>
    <row r="28" spans="1:180" ht="16.5" customHeight="1">
      <c r="A28" s="72"/>
      <c r="B28" s="3"/>
      <c r="C28" s="3"/>
      <c r="D28" s="3"/>
      <c r="E28" s="3"/>
      <c r="F28" s="3"/>
      <c r="G28" s="3"/>
      <c r="H28" s="3"/>
      <c r="I28" s="3"/>
      <c r="J28" s="3"/>
      <c r="K28" s="3"/>
      <c r="L28" s="3"/>
      <c r="M28" s="3"/>
      <c r="N28" s="3"/>
      <c r="O28" s="3"/>
      <c r="P28" s="3"/>
      <c r="Q28" s="3"/>
      <c r="R28" s="3"/>
      <c r="S28" s="72"/>
      <c r="U28" s="124">
        <f>RANK(Result!AG10,Result!$AG$7:$AG$18)</f>
        <v>10</v>
      </c>
      <c r="V28" s="124">
        <f>IF(COUNTIF($U$25:U27,RANK(Result!AG10,Result!$AG$7:$AG$18))&gt;0,RANK(Result!AG10,Result!$AG$7:$AG$18)+COUNTIF($U$25:U27,RANK(Result!AG10,Result!$AG$7:$AG$18)),RANK(Result!AG10,Result!$AG$7:$AG$18))</f>
        <v>10</v>
      </c>
      <c r="W28" s="153" t="str">
        <f>Result!T10</f>
        <v>Ruben</v>
      </c>
      <c r="X28" s="154">
        <f>Result!AG10</f>
        <v>60.06</v>
      </c>
    </row>
    <row r="29" spans="1:180" s="155" customFormat="1" ht="13.5" thickBot="1">
      <c r="A29" s="72"/>
      <c r="B29" s="72"/>
      <c r="C29" s="72"/>
      <c r="D29" s="72"/>
      <c r="E29" s="72"/>
      <c r="F29" s="72"/>
      <c r="G29" s="72"/>
      <c r="H29" s="72"/>
      <c r="I29" s="72"/>
      <c r="J29" s="72"/>
      <c r="K29" s="72"/>
      <c r="L29" s="72"/>
      <c r="M29" s="72"/>
      <c r="N29" s="72"/>
      <c r="O29" s="72"/>
      <c r="P29" s="72"/>
      <c r="Q29" s="72"/>
      <c r="R29" s="72"/>
      <c r="S29" s="72"/>
      <c r="U29" s="124">
        <f>RANK(Result!AG11,Result!$AG$7:$AG$18)</f>
        <v>11</v>
      </c>
      <c r="V29" s="124">
        <f>IF(COUNTIF($U$25:U28,RANK(Result!AG11,Result!$AG$7:$AG$18))&gt;0,RANK(Result!AG11,Result!$AG$7:$AG$18)+COUNTIF($U$25:U28,RANK(Result!AG11,Result!$AG$7:$AG$18)),RANK(Result!AG11,Result!$AG$7:$AG$18))</f>
        <v>11</v>
      </c>
      <c r="W29" s="157" t="str">
        <f>Result!T11</f>
        <v>Guillaume</v>
      </c>
      <c r="X29" s="154">
        <f>Result!AG11</f>
        <v>58.88000000000001</v>
      </c>
    </row>
    <row r="30" spans="1:180" ht="13.5" thickBot="1">
      <c r="A30" s="72"/>
      <c r="B30" s="64"/>
      <c r="C30" s="65"/>
      <c r="D30" s="65"/>
      <c r="E30" s="65"/>
      <c r="F30" s="65"/>
      <c r="G30" s="65"/>
      <c r="H30" s="65"/>
      <c r="I30" s="65"/>
      <c r="J30" s="65"/>
      <c r="K30" s="65"/>
      <c r="L30" s="65"/>
      <c r="M30" s="65"/>
      <c r="N30" s="65"/>
      <c r="O30" s="65"/>
      <c r="P30" s="65"/>
      <c r="Q30" s="65"/>
      <c r="R30" s="75"/>
      <c r="S30" s="72"/>
      <c r="U30" s="124">
        <f>RANK(Result!AG12,Result!$AG$7:$AG$18)</f>
        <v>4</v>
      </c>
      <c r="V30" s="124">
        <f>IF(COUNTIF($U$25:U29,RANK(Result!AG12,Result!$AG$7:$AG$18))&gt;0,RANK(Result!AG12,Result!$AG$7:$AG$18)+COUNTIF($U$25:U29,RANK(Result!AG12,Result!$AG$7:$AG$18)),RANK(Result!AG12,Result!$AG$7:$AG$18))</f>
        <v>4</v>
      </c>
      <c r="W30" s="153" t="str">
        <f>Result!T12</f>
        <v>Maarten</v>
      </c>
      <c r="X30" s="154">
        <f>Result!AG12</f>
        <v>63.04</v>
      </c>
    </row>
    <row r="31" spans="1:180" ht="13.5" thickBot="1">
      <c r="A31" s="72"/>
      <c r="B31" s="66"/>
      <c r="C31" s="36" t="s">
        <v>0</v>
      </c>
      <c r="D31" s="37" t="s">
        <v>1</v>
      </c>
      <c r="E31" s="36" t="str">
        <f>D59</f>
        <v>Tim</v>
      </c>
      <c r="F31" s="38" t="str">
        <f>L59</f>
        <v>Grégory</v>
      </c>
      <c r="G31" s="38" t="str">
        <f>D72</f>
        <v>Christophe</v>
      </c>
      <c r="H31" s="38" t="str">
        <f>L72</f>
        <v>Ruben</v>
      </c>
      <c r="I31" s="38" t="str">
        <f>D85</f>
        <v>Guillaume</v>
      </c>
      <c r="J31" s="38" t="str">
        <f>L85</f>
        <v>Maarten</v>
      </c>
      <c r="K31" s="38" t="str">
        <f>D98</f>
        <v>Dieter</v>
      </c>
      <c r="L31" s="38" t="str">
        <f>L98</f>
        <v>Deborah</v>
      </c>
      <c r="M31" s="38" t="str">
        <f>D111</f>
        <v>Lienkeuh</v>
      </c>
      <c r="N31" s="38" t="str">
        <f>L111</f>
        <v>Pieter</v>
      </c>
      <c r="O31" s="38" t="str">
        <f>D124</f>
        <v>Didier</v>
      </c>
      <c r="P31" s="37" t="str">
        <f>L124</f>
        <v>Lien</v>
      </c>
      <c r="Q31" s="3"/>
      <c r="R31" s="75"/>
      <c r="S31" s="72"/>
      <c r="U31" s="124">
        <f>RANK(Result!AG13,Result!$AG$7:$AG$18)</f>
        <v>12</v>
      </c>
      <c r="V31" s="124">
        <f>IF(COUNTIF($U$25:U30,RANK(Result!AG13,Result!$AG$7:$AG$18))&gt;0,RANK(Result!AG13,Result!$AG$7:$AG$18)+COUNTIF($U$25:U30,RANK(Result!AG13,Result!$AG$7:$AG$18)),RANK(Result!AG13,Result!$AG$7:$AG$18))</f>
        <v>12</v>
      </c>
      <c r="W31" s="153" t="str">
        <f>Result!T13</f>
        <v>Dieter</v>
      </c>
      <c r="X31" s="154">
        <f>Result!AG13</f>
        <v>47.989999999999995</v>
      </c>
    </row>
    <row r="32" spans="1:180">
      <c r="A32" s="72"/>
      <c r="B32" s="66"/>
      <c r="C32" s="29">
        <f t="shared" ref="C32:D39" si="0">C11</f>
        <v>0</v>
      </c>
      <c r="D32" s="30">
        <f t="shared" si="0"/>
        <v>0</v>
      </c>
      <c r="E32" s="31">
        <f t="shared" ref="E32:E39" si="1">E61</f>
        <v>0</v>
      </c>
      <c r="F32" s="32">
        <f>M61</f>
        <v>0</v>
      </c>
      <c r="G32" s="32">
        <f>E74</f>
        <v>0</v>
      </c>
      <c r="H32" s="32">
        <f>M74</f>
        <v>0</v>
      </c>
      <c r="I32" s="32">
        <f>E87</f>
        <v>0</v>
      </c>
      <c r="J32" s="32">
        <f>M87</f>
        <v>0</v>
      </c>
      <c r="K32" s="32">
        <f>E100</f>
        <v>0</v>
      </c>
      <c r="L32" s="32">
        <f t="shared" ref="L32:L39" si="2">M100</f>
        <v>0</v>
      </c>
      <c r="M32" s="32">
        <f>E113</f>
        <v>0</v>
      </c>
      <c r="N32" s="32">
        <f t="shared" ref="N32:N39" si="3">M113</f>
        <v>0</v>
      </c>
      <c r="O32" s="32">
        <f>E126</f>
        <v>0</v>
      </c>
      <c r="P32" s="33">
        <f>M126</f>
        <v>0</v>
      </c>
      <c r="Q32" s="3"/>
      <c r="R32" s="75"/>
      <c r="S32" s="72"/>
      <c r="U32" s="124">
        <f>RANK(Result!AG14,Result!$AG$7:$AG$18)</f>
        <v>2</v>
      </c>
      <c r="V32" s="124">
        <f>IF(COUNTIF($U$25:U31,RANK(Result!AG14,Result!$AG$7:$AG$18))&gt;0,RANK(Result!AG14,Result!$AG$7:$AG$18)+COUNTIF($U$25:U31,RANK(Result!AG14,Result!$AG$7:$AG$18)),RANK(Result!AG14,Result!$AG$7:$AG$18))</f>
        <v>2</v>
      </c>
      <c r="W32" s="153" t="str">
        <f>Result!T14</f>
        <v>Deborah</v>
      </c>
      <c r="X32" s="154">
        <f>Result!AG14</f>
        <v>69.890000000000015</v>
      </c>
    </row>
    <row r="33" spans="1:24">
      <c r="A33" s="72"/>
      <c r="B33" s="66"/>
      <c r="C33" s="25">
        <f t="shared" si="0"/>
        <v>0</v>
      </c>
      <c r="D33" s="26">
        <f t="shared" si="0"/>
        <v>0</v>
      </c>
      <c r="E33" s="31">
        <f t="shared" si="1"/>
        <v>0</v>
      </c>
      <c r="F33" s="32">
        <f t="shared" ref="F33:F39" si="4">M62</f>
        <v>0</v>
      </c>
      <c r="G33" s="32">
        <f t="shared" ref="G33:G39" si="5">E75</f>
        <v>0</v>
      </c>
      <c r="H33" s="32">
        <f t="shared" ref="H33:H39" si="6">M75</f>
        <v>0</v>
      </c>
      <c r="I33" s="32">
        <f t="shared" ref="I33:I39" si="7">E88</f>
        <v>0</v>
      </c>
      <c r="J33" s="32">
        <f t="shared" ref="J33:J39" si="8">M88</f>
        <v>0</v>
      </c>
      <c r="K33" s="32">
        <f t="shared" ref="K33:K39" si="9">E101</f>
        <v>0</v>
      </c>
      <c r="L33" s="32">
        <f t="shared" si="2"/>
        <v>0</v>
      </c>
      <c r="M33" s="32">
        <f t="shared" ref="M33:M39" si="10">E114</f>
        <v>0</v>
      </c>
      <c r="N33" s="32">
        <f t="shared" si="3"/>
        <v>0</v>
      </c>
      <c r="O33" s="32">
        <f t="shared" ref="O33:O39" si="11">E127</f>
        <v>0</v>
      </c>
      <c r="P33" s="33">
        <f t="shared" ref="P33:P39" si="12">M127</f>
        <v>0</v>
      </c>
      <c r="Q33" s="3"/>
      <c r="R33" s="75"/>
      <c r="S33" s="72"/>
      <c r="U33" s="124">
        <f>RANK(Result!AG15,Result!$AG$7:$AG$18)</f>
        <v>5</v>
      </c>
      <c r="V33" s="124">
        <f>IF(COUNTIF($U$25:U32,RANK(Result!AG15,Result!$AG$7:$AG$18))&gt;0,RANK(Result!AG15,Result!$AG$7:$AG$18)+COUNTIF($U$25:U32,RANK(Result!AG15,Result!$AG$7:$AG$18)),RANK(Result!AG15,Result!$AG$7:$AG$18))</f>
        <v>5</v>
      </c>
      <c r="W33" s="153" t="str">
        <f>Result!T15</f>
        <v>Lienkeuh</v>
      </c>
      <c r="X33" s="154">
        <f>Result!AG15</f>
        <v>62.86</v>
      </c>
    </row>
    <row r="34" spans="1:24">
      <c r="A34" s="72"/>
      <c r="B34" s="66"/>
      <c r="C34" s="25">
        <f t="shared" si="0"/>
        <v>0</v>
      </c>
      <c r="D34" s="26">
        <f t="shared" si="0"/>
        <v>0</v>
      </c>
      <c r="E34" s="31">
        <f t="shared" si="1"/>
        <v>0</v>
      </c>
      <c r="F34" s="32">
        <f t="shared" si="4"/>
        <v>0</v>
      </c>
      <c r="G34" s="32">
        <f t="shared" si="5"/>
        <v>0</v>
      </c>
      <c r="H34" s="32">
        <f t="shared" si="6"/>
        <v>0</v>
      </c>
      <c r="I34" s="32">
        <f t="shared" si="7"/>
        <v>0</v>
      </c>
      <c r="J34" s="32">
        <f t="shared" si="8"/>
        <v>0</v>
      </c>
      <c r="K34" s="32">
        <f t="shared" si="9"/>
        <v>0</v>
      </c>
      <c r="L34" s="32">
        <f t="shared" si="2"/>
        <v>0</v>
      </c>
      <c r="M34" s="32">
        <f t="shared" si="10"/>
        <v>0</v>
      </c>
      <c r="N34" s="32">
        <f t="shared" si="3"/>
        <v>0</v>
      </c>
      <c r="O34" s="32">
        <f t="shared" si="11"/>
        <v>0</v>
      </c>
      <c r="P34" s="33">
        <f t="shared" si="12"/>
        <v>0</v>
      </c>
      <c r="Q34" s="3"/>
      <c r="R34" s="75"/>
      <c r="S34" s="72"/>
      <c r="U34" s="124">
        <f>RANK(Result!AG16,Result!$AG$7:$AG$18)</f>
        <v>3</v>
      </c>
      <c r="V34" s="124">
        <f>IF(COUNTIF($U$25:U33,RANK(Result!AG16,Result!$AG$7:$AG$18))&gt;0,RANK(Result!AG16,Result!$AG$7:$AG$18)+COUNTIF($U$25:U33,RANK(Result!AG16,Result!$AG$7:$AG$18)),RANK(Result!AG16,Result!$AG$7:$AG$18))</f>
        <v>3</v>
      </c>
      <c r="W34" s="153" t="str">
        <f>Result!T16</f>
        <v>Pieter</v>
      </c>
      <c r="X34" s="154">
        <f>Result!AG16</f>
        <v>66.239999999999995</v>
      </c>
    </row>
    <row r="35" spans="1:24">
      <c r="A35" s="72"/>
      <c r="B35" s="66"/>
      <c r="C35" s="25">
        <f t="shared" si="0"/>
        <v>0</v>
      </c>
      <c r="D35" s="26">
        <f t="shared" si="0"/>
        <v>0</v>
      </c>
      <c r="E35" s="31">
        <f t="shared" si="1"/>
        <v>0</v>
      </c>
      <c r="F35" s="32">
        <f t="shared" si="4"/>
        <v>0</v>
      </c>
      <c r="G35" s="32">
        <f t="shared" si="5"/>
        <v>0</v>
      </c>
      <c r="H35" s="32">
        <f t="shared" si="6"/>
        <v>0</v>
      </c>
      <c r="I35" s="32">
        <f t="shared" si="7"/>
        <v>0</v>
      </c>
      <c r="J35" s="32">
        <f t="shared" si="8"/>
        <v>0</v>
      </c>
      <c r="K35" s="32">
        <f t="shared" si="9"/>
        <v>0</v>
      </c>
      <c r="L35" s="32">
        <f t="shared" si="2"/>
        <v>0</v>
      </c>
      <c r="M35" s="32">
        <f t="shared" si="10"/>
        <v>0</v>
      </c>
      <c r="N35" s="32">
        <f t="shared" si="3"/>
        <v>0</v>
      </c>
      <c r="O35" s="32">
        <f t="shared" si="11"/>
        <v>0</v>
      </c>
      <c r="P35" s="33">
        <f t="shared" si="12"/>
        <v>0</v>
      </c>
      <c r="Q35" s="3"/>
      <c r="R35" s="75"/>
      <c r="S35" s="72"/>
      <c r="U35" s="124">
        <f>RANK(Result!AG17,Result!$AG$7:$AG$18)</f>
        <v>1</v>
      </c>
      <c r="V35" s="124">
        <f>IF(COUNTIF($U$25:U34,RANK(Result!AG17,Result!$AG$7:$AG$18))&gt;0,RANK(Result!AG17,Result!$AG$7:$AG$18)+COUNTIF($U$25:U34,RANK(Result!AG17,Result!$AG$7:$AG$18)),RANK(Result!AG17,Result!$AG$7:$AG$18))</f>
        <v>1</v>
      </c>
      <c r="W35" s="153" t="str">
        <f>Result!T17</f>
        <v>Didier</v>
      </c>
      <c r="X35" s="154">
        <f>Result!AG17</f>
        <v>74.160000000000011</v>
      </c>
    </row>
    <row r="36" spans="1:24">
      <c r="A36" s="72"/>
      <c r="B36" s="66"/>
      <c r="C36" s="25">
        <f t="shared" si="0"/>
        <v>0</v>
      </c>
      <c r="D36" s="26">
        <f t="shared" si="0"/>
        <v>0</v>
      </c>
      <c r="E36" s="31">
        <f t="shared" si="1"/>
        <v>0</v>
      </c>
      <c r="F36" s="32">
        <f t="shared" si="4"/>
        <v>0</v>
      </c>
      <c r="G36" s="32">
        <f t="shared" si="5"/>
        <v>0</v>
      </c>
      <c r="H36" s="32">
        <f t="shared" si="6"/>
        <v>0</v>
      </c>
      <c r="I36" s="32">
        <f t="shared" si="7"/>
        <v>0</v>
      </c>
      <c r="J36" s="32">
        <f t="shared" si="8"/>
        <v>0</v>
      </c>
      <c r="K36" s="32">
        <f t="shared" si="9"/>
        <v>0</v>
      </c>
      <c r="L36" s="32">
        <f t="shared" si="2"/>
        <v>0</v>
      </c>
      <c r="M36" s="32">
        <f t="shared" si="10"/>
        <v>0</v>
      </c>
      <c r="N36" s="32">
        <f t="shared" si="3"/>
        <v>0</v>
      </c>
      <c r="O36" s="32">
        <f t="shared" si="11"/>
        <v>0</v>
      </c>
      <c r="P36" s="33">
        <f t="shared" si="12"/>
        <v>0</v>
      </c>
      <c r="Q36" s="3"/>
      <c r="R36" s="75"/>
      <c r="S36" s="72"/>
      <c r="U36" s="124">
        <f>RANK(Result!AG18,Result!$AG$7:$AG$18)</f>
        <v>6</v>
      </c>
      <c r="V36" s="124">
        <f>IF(COUNTIF($U$25:U35,RANK(Result!AG18,Result!$AG$7:$AG$18))&gt;0,RANK(Result!AG18,Result!$AG$7:$AG$18)+COUNTIF($U$25:U35,RANK(Result!AG18,Result!$AG$7:$AG$18)),RANK(Result!AG18,Result!$AG$7:$AG$18))</f>
        <v>6</v>
      </c>
      <c r="W36" s="153" t="str">
        <f>Result!T18</f>
        <v xml:space="preserve">Lien </v>
      </c>
      <c r="X36" s="154">
        <f>Result!AG18</f>
        <v>62.64</v>
      </c>
    </row>
    <row r="37" spans="1:24">
      <c r="A37" s="72"/>
      <c r="B37" s="66"/>
      <c r="C37" s="25">
        <f t="shared" si="0"/>
        <v>0</v>
      </c>
      <c r="D37" s="26">
        <f t="shared" si="0"/>
        <v>0</v>
      </c>
      <c r="E37" s="31">
        <f t="shared" si="1"/>
        <v>0</v>
      </c>
      <c r="F37" s="32">
        <f t="shared" si="4"/>
        <v>0</v>
      </c>
      <c r="G37" s="32">
        <f t="shared" si="5"/>
        <v>0</v>
      </c>
      <c r="H37" s="32">
        <f t="shared" si="6"/>
        <v>0</v>
      </c>
      <c r="I37" s="32">
        <f t="shared" si="7"/>
        <v>0</v>
      </c>
      <c r="J37" s="32">
        <f t="shared" si="8"/>
        <v>0</v>
      </c>
      <c r="K37" s="32">
        <f t="shared" si="9"/>
        <v>0</v>
      </c>
      <c r="L37" s="32">
        <f t="shared" si="2"/>
        <v>0</v>
      </c>
      <c r="M37" s="32">
        <f t="shared" si="10"/>
        <v>0</v>
      </c>
      <c r="N37" s="32">
        <f t="shared" si="3"/>
        <v>0</v>
      </c>
      <c r="O37" s="32">
        <f t="shared" si="11"/>
        <v>0</v>
      </c>
      <c r="P37" s="33">
        <f t="shared" si="12"/>
        <v>0</v>
      </c>
      <c r="Q37" s="3"/>
      <c r="R37" s="75"/>
      <c r="S37" s="72"/>
      <c r="U37" s="124"/>
      <c r="V37" s="124"/>
      <c r="W37" s="124"/>
    </row>
    <row r="38" spans="1:24">
      <c r="A38" s="72"/>
      <c r="B38" s="66"/>
      <c r="C38" s="25">
        <f t="shared" si="0"/>
        <v>0</v>
      </c>
      <c r="D38" s="26">
        <f t="shared" si="0"/>
        <v>0</v>
      </c>
      <c r="E38" s="31">
        <f t="shared" si="1"/>
        <v>0</v>
      </c>
      <c r="F38" s="32">
        <f t="shared" si="4"/>
        <v>0</v>
      </c>
      <c r="G38" s="32">
        <f t="shared" si="5"/>
        <v>0</v>
      </c>
      <c r="H38" s="32">
        <f t="shared" si="6"/>
        <v>0</v>
      </c>
      <c r="I38" s="32">
        <f t="shared" si="7"/>
        <v>0</v>
      </c>
      <c r="J38" s="32">
        <f t="shared" si="8"/>
        <v>0</v>
      </c>
      <c r="K38" s="32">
        <f t="shared" si="9"/>
        <v>0</v>
      </c>
      <c r="L38" s="32">
        <f t="shared" si="2"/>
        <v>0</v>
      </c>
      <c r="M38" s="32">
        <f t="shared" si="10"/>
        <v>0</v>
      </c>
      <c r="N38" s="32">
        <f t="shared" si="3"/>
        <v>0</v>
      </c>
      <c r="O38" s="32">
        <f t="shared" si="11"/>
        <v>0</v>
      </c>
      <c r="P38" s="33">
        <f t="shared" si="12"/>
        <v>0</v>
      </c>
      <c r="Q38" s="3"/>
      <c r="R38" s="75"/>
      <c r="S38" s="72"/>
      <c r="U38" s="124"/>
      <c r="V38" s="124"/>
      <c r="W38" s="124"/>
    </row>
    <row r="39" spans="1:24" ht="13.5" thickBot="1">
      <c r="A39" s="72"/>
      <c r="B39" s="66"/>
      <c r="C39" s="27">
        <f t="shared" si="0"/>
        <v>0</v>
      </c>
      <c r="D39" s="28">
        <f t="shared" si="0"/>
        <v>0</v>
      </c>
      <c r="E39" s="31">
        <f t="shared" si="1"/>
        <v>0</v>
      </c>
      <c r="F39" s="32">
        <f t="shared" si="4"/>
        <v>0</v>
      </c>
      <c r="G39" s="32">
        <f t="shared" si="5"/>
        <v>0</v>
      </c>
      <c r="H39" s="32">
        <f t="shared" si="6"/>
        <v>0</v>
      </c>
      <c r="I39" s="32">
        <f t="shared" si="7"/>
        <v>0</v>
      </c>
      <c r="J39" s="32">
        <f t="shared" si="8"/>
        <v>0</v>
      </c>
      <c r="K39" s="32">
        <f t="shared" si="9"/>
        <v>0</v>
      </c>
      <c r="L39" s="32">
        <f t="shared" si="2"/>
        <v>0</v>
      </c>
      <c r="M39" s="32">
        <f t="shared" si="10"/>
        <v>0</v>
      </c>
      <c r="N39" s="32">
        <f t="shared" si="3"/>
        <v>0</v>
      </c>
      <c r="O39" s="32">
        <f t="shared" si="11"/>
        <v>0</v>
      </c>
      <c r="P39" s="33">
        <f t="shared" si="12"/>
        <v>0</v>
      </c>
      <c r="Q39" s="3"/>
      <c r="R39" s="75"/>
      <c r="S39" s="72"/>
      <c r="U39" s="124"/>
      <c r="V39" s="124"/>
      <c r="W39" s="124"/>
    </row>
    <row r="40" spans="1:24" ht="13.5" thickBot="1">
      <c r="A40" s="72"/>
      <c r="B40" s="66"/>
      <c r="C40" s="3"/>
      <c r="D40" s="3"/>
      <c r="E40" s="58">
        <f>I69</f>
        <v>0</v>
      </c>
      <c r="F40" s="59">
        <f>Q69</f>
        <v>0</v>
      </c>
      <c r="G40" s="59">
        <f>I82</f>
        <v>0</v>
      </c>
      <c r="H40" s="59">
        <f>Q82</f>
        <v>0</v>
      </c>
      <c r="I40" s="59">
        <f>I95</f>
        <v>0</v>
      </c>
      <c r="J40" s="59">
        <f>Q95</f>
        <v>0</v>
      </c>
      <c r="K40" s="59">
        <f>I108</f>
        <v>0</v>
      </c>
      <c r="L40" s="59">
        <f>Q108</f>
        <v>0</v>
      </c>
      <c r="M40" s="59">
        <f>I121</f>
        <v>0</v>
      </c>
      <c r="N40" s="59">
        <f>Q121</f>
        <v>0</v>
      </c>
      <c r="O40" s="59">
        <f>I134</f>
        <v>0</v>
      </c>
      <c r="P40" s="60">
        <f>Q134</f>
        <v>0</v>
      </c>
      <c r="Q40" s="3"/>
      <c r="R40" s="75"/>
      <c r="S40" s="72"/>
      <c r="U40" s="124"/>
      <c r="V40" s="124"/>
      <c r="W40" s="124"/>
    </row>
    <row r="41" spans="1:24">
      <c r="A41" s="72"/>
      <c r="B41" s="66"/>
      <c r="C41" s="3"/>
      <c r="D41" s="3"/>
      <c r="E41" s="3"/>
      <c r="F41" s="3"/>
      <c r="G41" s="3"/>
      <c r="H41" s="3"/>
      <c r="I41" s="3"/>
      <c r="J41" s="3"/>
      <c r="K41" s="3"/>
      <c r="L41" s="3"/>
      <c r="M41" s="3"/>
      <c r="N41" s="3"/>
      <c r="O41" s="3"/>
      <c r="P41" s="3"/>
      <c r="Q41" s="3"/>
      <c r="R41" s="75"/>
      <c r="S41" s="72"/>
    </row>
    <row r="42" spans="1:24" ht="13.5" thickBot="1">
      <c r="A42" s="72"/>
      <c r="B42" s="66"/>
      <c r="C42" s="3"/>
      <c r="D42" s="3"/>
      <c r="E42" s="3"/>
      <c r="F42" s="3"/>
      <c r="G42" s="3"/>
      <c r="H42" s="3"/>
      <c r="I42" s="3"/>
      <c r="J42" s="3"/>
      <c r="K42" s="3"/>
      <c r="L42" s="3"/>
      <c r="M42" s="3"/>
      <c r="N42" s="3"/>
      <c r="O42" s="3"/>
      <c r="P42" s="3"/>
      <c r="Q42" s="3"/>
      <c r="R42" s="75"/>
      <c r="S42" s="72"/>
    </row>
    <row r="43" spans="1:24" ht="13.5" thickBot="1">
      <c r="A43" s="72"/>
      <c r="B43" s="66"/>
      <c r="C43" s="36" t="s">
        <v>0</v>
      </c>
      <c r="D43" s="37" t="s">
        <v>1</v>
      </c>
      <c r="E43" s="36" t="str">
        <f t="shared" ref="E43:O43" si="13">E31</f>
        <v>Tim</v>
      </c>
      <c r="F43" s="38" t="str">
        <f t="shared" si="13"/>
        <v>Grégory</v>
      </c>
      <c r="G43" s="38" t="str">
        <f t="shared" si="13"/>
        <v>Christophe</v>
      </c>
      <c r="H43" s="38" t="str">
        <f t="shared" si="13"/>
        <v>Ruben</v>
      </c>
      <c r="I43" s="38" t="str">
        <f t="shared" si="13"/>
        <v>Guillaume</v>
      </c>
      <c r="J43" s="38" t="str">
        <f t="shared" si="13"/>
        <v>Maarten</v>
      </c>
      <c r="K43" s="38" t="str">
        <f t="shared" si="13"/>
        <v>Dieter</v>
      </c>
      <c r="L43" s="38" t="str">
        <f t="shared" si="13"/>
        <v>Deborah</v>
      </c>
      <c r="M43" s="38" t="str">
        <f t="shared" si="13"/>
        <v>Lienkeuh</v>
      </c>
      <c r="N43" s="38" t="str">
        <f t="shared" si="13"/>
        <v>Pieter</v>
      </c>
      <c r="O43" s="38" t="str">
        <f t="shared" si="13"/>
        <v>Didier</v>
      </c>
      <c r="P43" s="37" t="str">
        <f>L124</f>
        <v>Lien</v>
      </c>
      <c r="Q43" s="3"/>
      <c r="R43" s="75"/>
      <c r="S43" s="72"/>
    </row>
    <row r="44" spans="1:24">
      <c r="A44" s="72"/>
      <c r="B44" s="66"/>
      <c r="C44" s="29">
        <f t="shared" ref="C44:D51" si="14">K61</f>
        <v>0</v>
      </c>
      <c r="D44" s="69">
        <f t="shared" si="14"/>
        <v>0</v>
      </c>
      <c r="E44" s="56">
        <f>IF(E61=$F$60,F61,IF(E61=$G$60,G61,IF(E61=$H$60,H61,0)))</f>
        <v>0</v>
      </c>
      <c r="F44" s="56">
        <f>IF(M61=$N$60,N61,IF(M61=$O$60,O61,IF(M61=$P$60,P61,0)))</f>
        <v>0</v>
      </c>
      <c r="G44" s="56">
        <f>IF(E74=$F$73,F74,IF(E74=$G$73,G74,IF(E74=$H$73,H74,0)))</f>
        <v>0</v>
      </c>
      <c r="H44" s="56">
        <f>IF(M74=$N$73,N74,IF(M74=$O$73,O74,IF(M74=$P$73,P74,0)))</f>
        <v>0</v>
      </c>
      <c r="I44" s="56">
        <f>IF(E87=$F$86,F87,IF(E87=$G$86,G87,IF(E87=$H$86,H87,0)))</f>
        <v>0</v>
      </c>
      <c r="J44" s="56">
        <f>IF(M87=$N$86,N87,IF(M87=$O$86,O87,IF(M87=$P$86,P87,0)))</f>
        <v>0</v>
      </c>
      <c r="K44" s="56">
        <f>IF(E100=$F$99,F100,IF(E100=$G$99,G100,IF(E100=$H$99,H100,0)))</f>
        <v>0</v>
      </c>
      <c r="L44" s="56">
        <f>IF(M100=$N$99,N100,IF(M100=$O$99,O100,IF(M100=$P$99,P100,0)))</f>
        <v>0</v>
      </c>
      <c r="M44" s="56">
        <f>IF(E113=$F$112,F113,IF(E113=$G$112,G113,IF(E113=$H$112,H113,0)))</f>
        <v>0</v>
      </c>
      <c r="N44" s="56">
        <f>IF(M113=$N$112,N113,IF(M113=$O$112,O113,IF(M113=$P$112,P113,0)))</f>
        <v>0</v>
      </c>
      <c r="O44" s="56">
        <f>IF(E126=$F$125,F126,IF(E126=$G$125,G126,IF(E126=$H$125,H126,0)))</f>
        <v>0</v>
      </c>
      <c r="P44" s="57">
        <f>IF(M126=$N$125,N126,IF(M126=$O$125,O126,IF(M126=$P$125,P126,0)))</f>
        <v>0</v>
      </c>
      <c r="Q44" s="3"/>
      <c r="R44" s="75"/>
      <c r="S44" s="72"/>
    </row>
    <row r="45" spans="1:24">
      <c r="A45" s="72"/>
      <c r="B45" s="66"/>
      <c r="C45" s="25">
        <f t="shared" si="14"/>
        <v>0</v>
      </c>
      <c r="D45" s="70">
        <f t="shared" si="14"/>
        <v>0</v>
      </c>
      <c r="E45" s="56">
        <f t="shared" ref="E45:E51" si="15">IF(E62=$F$60,F62,IF(E62=$G$60,G62,IF(E62=$H$60,H62,0)))</f>
        <v>0</v>
      </c>
      <c r="F45" s="56">
        <f t="shared" ref="F45:F51" si="16">IF(M62=$N$60,N62,IF(M62=$O$60,O62,IF(M62=$P$60,P62,0)))</f>
        <v>0</v>
      </c>
      <c r="G45" s="56">
        <f t="shared" ref="G45:G51" si="17">IF(E75=$F$73,F75,IF(E75=$G$73,G75,IF(E75=$H$73,H75,0)))</f>
        <v>0</v>
      </c>
      <c r="H45" s="56">
        <f t="shared" ref="H45:H51" si="18">IF(M75=$N$73,N75,IF(M75=$O$73,O75,IF(M75=$P$73,P75,0)))</f>
        <v>0</v>
      </c>
      <c r="I45" s="56">
        <f t="shared" ref="I45:I51" si="19">IF(E88=$F$86,F88,IF(E88=$G$86,G88,IF(E88=$H$86,H88,0)))</f>
        <v>0</v>
      </c>
      <c r="J45" s="56">
        <f t="shared" ref="J45:J51" si="20">IF(M88=$N$86,N88,IF(M88=$O$86,O88,IF(M88=$P$86,P88,0)))</f>
        <v>0</v>
      </c>
      <c r="K45" s="56">
        <f t="shared" ref="K45:K51" si="21">IF(E101=$F$99,F101,IF(E101=$G$99,G101,IF(E101=$H$99,H101,0)))</f>
        <v>0</v>
      </c>
      <c r="L45" s="56">
        <f t="shared" ref="L45:L51" si="22">IF(M101=$N$99,N101,IF(M101=$O$99,O101,IF(M101=$P$99,P101,0)))</f>
        <v>0</v>
      </c>
      <c r="M45" s="56">
        <f t="shared" ref="M45:M51" si="23">IF(E114=$F$112,F114,IF(E114=$G$112,G114,IF(E114=$H$112,H114,0)))</f>
        <v>0</v>
      </c>
      <c r="N45" s="56">
        <f t="shared" ref="N45:N51" si="24">IF(M114=$N$112,N114,IF(M114=$O$112,O114,IF(M114=$P$112,P114,0)))</f>
        <v>0</v>
      </c>
      <c r="O45" s="56">
        <f t="shared" ref="O45:O51" si="25">IF(E127=$F$125,F127,IF(E127=$G$125,G127,IF(E127=$H$125,H127,0)))</f>
        <v>0</v>
      </c>
      <c r="P45" s="57">
        <f t="shared" ref="P45:P51" si="26">IF(M127=$N$125,N127,IF(M127=$O$125,O127,IF(M127=$P$125,P127,0)))</f>
        <v>0</v>
      </c>
      <c r="Q45" s="3"/>
      <c r="R45" s="75"/>
      <c r="S45" s="72"/>
    </row>
    <row r="46" spans="1:24">
      <c r="A46" s="72"/>
      <c r="B46" s="66"/>
      <c r="C46" s="25">
        <f t="shared" si="14"/>
        <v>0</v>
      </c>
      <c r="D46" s="70">
        <f t="shared" si="14"/>
        <v>0</v>
      </c>
      <c r="E46" s="56">
        <f t="shared" si="15"/>
        <v>0</v>
      </c>
      <c r="F46" s="56">
        <f t="shared" si="16"/>
        <v>0</v>
      </c>
      <c r="G46" s="56">
        <f t="shared" si="17"/>
        <v>0</v>
      </c>
      <c r="H46" s="56">
        <f t="shared" si="18"/>
        <v>0</v>
      </c>
      <c r="I46" s="56">
        <f t="shared" si="19"/>
        <v>0</v>
      </c>
      <c r="J46" s="56">
        <f t="shared" si="20"/>
        <v>0</v>
      </c>
      <c r="K46" s="56">
        <f t="shared" si="21"/>
        <v>0</v>
      </c>
      <c r="L46" s="56">
        <f t="shared" si="22"/>
        <v>0</v>
      </c>
      <c r="M46" s="56">
        <f t="shared" si="23"/>
        <v>0</v>
      </c>
      <c r="N46" s="56">
        <f t="shared" si="24"/>
        <v>0</v>
      </c>
      <c r="O46" s="56">
        <f t="shared" si="25"/>
        <v>0</v>
      </c>
      <c r="P46" s="57">
        <f t="shared" si="26"/>
        <v>0</v>
      </c>
      <c r="Q46" s="3"/>
      <c r="R46" s="75"/>
      <c r="S46" s="72"/>
    </row>
    <row r="47" spans="1:24">
      <c r="A47" s="72"/>
      <c r="B47" s="66"/>
      <c r="C47" s="25">
        <f t="shared" si="14"/>
        <v>0</v>
      </c>
      <c r="D47" s="70">
        <f t="shared" si="14"/>
        <v>0</v>
      </c>
      <c r="E47" s="56">
        <f t="shared" si="15"/>
        <v>0</v>
      </c>
      <c r="F47" s="56">
        <f t="shared" si="16"/>
        <v>0</v>
      </c>
      <c r="G47" s="56">
        <f t="shared" si="17"/>
        <v>0</v>
      </c>
      <c r="H47" s="56">
        <f t="shared" si="18"/>
        <v>0</v>
      </c>
      <c r="I47" s="56">
        <f t="shared" si="19"/>
        <v>0</v>
      </c>
      <c r="J47" s="56">
        <f t="shared" si="20"/>
        <v>0</v>
      </c>
      <c r="K47" s="56">
        <f t="shared" si="21"/>
        <v>0</v>
      </c>
      <c r="L47" s="56">
        <f t="shared" si="22"/>
        <v>0</v>
      </c>
      <c r="M47" s="56">
        <f t="shared" si="23"/>
        <v>0</v>
      </c>
      <c r="N47" s="56">
        <f t="shared" si="24"/>
        <v>0</v>
      </c>
      <c r="O47" s="56">
        <f t="shared" si="25"/>
        <v>0</v>
      </c>
      <c r="P47" s="57">
        <f t="shared" si="26"/>
        <v>0</v>
      </c>
      <c r="Q47" s="3"/>
      <c r="R47" s="75"/>
      <c r="S47" s="72"/>
    </row>
    <row r="48" spans="1:24">
      <c r="A48" s="72"/>
      <c r="B48" s="66"/>
      <c r="C48" s="25">
        <f t="shared" si="14"/>
        <v>0</v>
      </c>
      <c r="D48" s="70">
        <f t="shared" si="14"/>
        <v>0</v>
      </c>
      <c r="E48" s="56">
        <f t="shared" si="15"/>
        <v>0</v>
      </c>
      <c r="F48" s="56">
        <f t="shared" si="16"/>
        <v>0</v>
      </c>
      <c r="G48" s="56">
        <f t="shared" si="17"/>
        <v>0</v>
      </c>
      <c r="H48" s="56">
        <f t="shared" si="18"/>
        <v>0</v>
      </c>
      <c r="I48" s="56">
        <f t="shared" si="19"/>
        <v>0</v>
      </c>
      <c r="J48" s="56">
        <f t="shared" si="20"/>
        <v>0</v>
      </c>
      <c r="K48" s="56">
        <f t="shared" si="21"/>
        <v>0</v>
      </c>
      <c r="L48" s="56">
        <f t="shared" si="22"/>
        <v>0</v>
      </c>
      <c r="M48" s="56">
        <f t="shared" si="23"/>
        <v>0</v>
      </c>
      <c r="N48" s="56">
        <f t="shared" si="24"/>
        <v>0</v>
      </c>
      <c r="O48" s="56">
        <f t="shared" si="25"/>
        <v>0</v>
      </c>
      <c r="P48" s="57">
        <f t="shared" si="26"/>
        <v>0</v>
      </c>
      <c r="Q48" s="3"/>
      <c r="R48" s="75"/>
      <c r="S48" s="72"/>
    </row>
    <row r="49" spans="1:20">
      <c r="A49" s="72"/>
      <c r="B49" s="66"/>
      <c r="C49" s="25">
        <f t="shared" si="14"/>
        <v>0</v>
      </c>
      <c r="D49" s="70">
        <f t="shared" si="14"/>
        <v>0</v>
      </c>
      <c r="E49" s="56">
        <f t="shared" si="15"/>
        <v>0</v>
      </c>
      <c r="F49" s="56">
        <f t="shared" si="16"/>
        <v>0</v>
      </c>
      <c r="G49" s="56">
        <f t="shared" si="17"/>
        <v>0</v>
      </c>
      <c r="H49" s="56">
        <f t="shared" si="18"/>
        <v>0</v>
      </c>
      <c r="I49" s="56">
        <f t="shared" si="19"/>
        <v>0</v>
      </c>
      <c r="J49" s="56">
        <f t="shared" si="20"/>
        <v>0</v>
      </c>
      <c r="K49" s="56">
        <f t="shared" si="21"/>
        <v>0</v>
      </c>
      <c r="L49" s="56">
        <f t="shared" si="22"/>
        <v>0</v>
      </c>
      <c r="M49" s="56">
        <f t="shared" si="23"/>
        <v>0</v>
      </c>
      <c r="N49" s="56">
        <f t="shared" si="24"/>
        <v>0</v>
      </c>
      <c r="O49" s="56">
        <f t="shared" si="25"/>
        <v>0</v>
      </c>
      <c r="P49" s="57">
        <f t="shared" si="26"/>
        <v>0</v>
      </c>
      <c r="Q49" s="3"/>
      <c r="R49" s="75"/>
      <c r="S49" s="72"/>
    </row>
    <row r="50" spans="1:20">
      <c r="A50" s="72"/>
      <c r="B50" s="66"/>
      <c r="C50" s="25">
        <f t="shared" si="14"/>
        <v>0</v>
      </c>
      <c r="D50" s="70">
        <f t="shared" si="14"/>
        <v>0</v>
      </c>
      <c r="E50" s="56">
        <f t="shared" si="15"/>
        <v>0</v>
      </c>
      <c r="F50" s="56">
        <f t="shared" si="16"/>
        <v>0</v>
      </c>
      <c r="G50" s="56">
        <f t="shared" si="17"/>
        <v>0</v>
      </c>
      <c r="H50" s="56">
        <f t="shared" si="18"/>
        <v>0</v>
      </c>
      <c r="I50" s="56">
        <f t="shared" si="19"/>
        <v>0</v>
      </c>
      <c r="J50" s="56">
        <f t="shared" si="20"/>
        <v>0</v>
      </c>
      <c r="K50" s="56">
        <f t="shared" si="21"/>
        <v>0</v>
      </c>
      <c r="L50" s="56">
        <f t="shared" si="22"/>
        <v>0</v>
      </c>
      <c r="M50" s="56">
        <f t="shared" si="23"/>
        <v>0</v>
      </c>
      <c r="N50" s="56">
        <f t="shared" si="24"/>
        <v>0</v>
      </c>
      <c r="O50" s="56">
        <f t="shared" si="25"/>
        <v>0</v>
      </c>
      <c r="P50" s="57">
        <f t="shared" si="26"/>
        <v>0</v>
      </c>
      <c r="Q50" s="3"/>
      <c r="R50" s="75"/>
      <c r="S50" s="72"/>
    </row>
    <row r="51" spans="1:20" ht="13.5" thickBot="1">
      <c r="A51" s="72"/>
      <c r="B51" s="66"/>
      <c r="C51" s="27">
        <f t="shared" si="14"/>
        <v>0</v>
      </c>
      <c r="D51" s="71">
        <f t="shared" si="14"/>
        <v>0</v>
      </c>
      <c r="E51" s="56">
        <f t="shared" si="15"/>
        <v>0</v>
      </c>
      <c r="F51" s="56">
        <f t="shared" si="16"/>
        <v>0</v>
      </c>
      <c r="G51" s="56">
        <f t="shared" si="17"/>
        <v>0</v>
      </c>
      <c r="H51" s="56">
        <f t="shared" si="18"/>
        <v>0</v>
      </c>
      <c r="I51" s="56">
        <f t="shared" si="19"/>
        <v>0</v>
      </c>
      <c r="J51" s="56">
        <f t="shared" si="20"/>
        <v>0</v>
      </c>
      <c r="K51" s="56">
        <f t="shared" si="21"/>
        <v>0</v>
      </c>
      <c r="L51" s="56">
        <f t="shared" si="22"/>
        <v>0</v>
      </c>
      <c r="M51" s="56">
        <f t="shared" si="23"/>
        <v>0</v>
      </c>
      <c r="N51" s="56">
        <f t="shared" si="24"/>
        <v>0</v>
      </c>
      <c r="O51" s="56">
        <f t="shared" si="25"/>
        <v>0</v>
      </c>
      <c r="P51" s="57">
        <f t="shared" si="26"/>
        <v>0</v>
      </c>
      <c r="Q51" s="3"/>
      <c r="R51" s="75"/>
      <c r="S51" s="72"/>
    </row>
    <row r="52" spans="1:20" ht="13.5" thickBot="1">
      <c r="A52" s="72"/>
      <c r="B52" s="66"/>
      <c r="C52" s="34" t="s">
        <v>34</v>
      </c>
      <c r="D52" s="35"/>
      <c r="E52" s="58">
        <f>SUM(E44:E51)</f>
        <v>0</v>
      </c>
      <c r="F52" s="59">
        <f t="shared" ref="F52:P52" si="27">SUM(F44:F51)</f>
        <v>0</v>
      </c>
      <c r="G52" s="59">
        <f t="shared" si="27"/>
        <v>0</v>
      </c>
      <c r="H52" s="59">
        <f t="shared" si="27"/>
        <v>0</v>
      </c>
      <c r="I52" s="59">
        <f t="shared" si="27"/>
        <v>0</v>
      </c>
      <c r="J52" s="59">
        <f t="shared" si="27"/>
        <v>0</v>
      </c>
      <c r="K52" s="59">
        <f t="shared" si="27"/>
        <v>0</v>
      </c>
      <c r="L52" s="59">
        <f t="shared" si="27"/>
        <v>0</v>
      </c>
      <c r="M52" s="59">
        <f t="shared" si="27"/>
        <v>0</v>
      </c>
      <c r="N52" s="59">
        <f t="shared" si="27"/>
        <v>0</v>
      </c>
      <c r="O52" s="59">
        <f t="shared" si="27"/>
        <v>0</v>
      </c>
      <c r="P52" s="60">
        <f t="shared" si="27"/>
        <v>0</v>
      </c>
      <c r="Q52" s="3"/>
      <c r="R52" s="75"/>
      <c r="S52" s="72"/>
    </row>
    <row r="53" spans="1:20" ht="13.5" thickBot="1">
      <c r="A53" s="72"/>
      <c r="B53" s="66"/>
      <c r="C53" s="34" t="s">
        <v>59</v>
      </c>
      <c r="D53" s="35"/>
      <c r="E53" s="58">
        <f>E40</f>
        <v>0</v>
      </c>
      <c r="F53" s="59">
        <f t="shared" ref="F53:P53" si="28">F40</f>
        <v>0</v>
      </c>
      <c r="G53" s="59">
        <f t="shared" si="28"/>
        <v>0</v>
      </c>
      <c r="H53" s="59">
        <f t="shared" si="28"/>
        <v>0</v>
      </c>
      <c r="I53" s="59">
        <f t="shared" si="28"/>
        <v>0</v>
      </c>
      <c r="J53" s="59">
        <f t="shared" si="28"/>
        <v>0</v>
      </c>
      <c r="K53" s="59">
        <f t="shared" si="28"/>
        <v>0</v>
      </c>
      <c r="L53" s="59">
        <f t="shared" si="28"/>
        <v>0</v>
      </c>
      <c r="M53" s="59">
        <f t="shared" si="28"/>
        <v>0</v>
      </c>
      <c r="N53" s="59">
        <f t="shared" si="28"/>
        <v>0</v>
      </c>
      <c r="O53" s="59">
        <f t="shared" si="28"/>
        <v>0</v>
      </c>
      <c r="P53" s="60">
        <f t="shared" si="28"/>
        <v>0</v>
      </c>
      <c r="Q53" s="3"/>
      <c r="R53" s="75"/>
      <c r="S53" s="72"/>
    </row>
    <row r="54" spans="1:20" ht="13.5" thickBot="1">
      <c r="A54" s="72"/>
      <c r="B54" s="66"/>
      <c r="C54" s="34" t="s">
        <v>60</v>
      </c>
      <c r="D54" s="35"/>
      <c r="E54" s="61" t="e">
        <f>E53/E52</f>
        <v>#DIV/0!</v>
      </c>
      <c r="F54" s="62" t="e">
        <f t="shared" ref="F54:P54" si="29">F53/F52</f>
        <v>#DIV/0!</v>
      </c>
      <c r="G54" s="62" t="e">
        <f t="shared" si="29"/>
        <v>#DIV/0!</v>
      </c>
      <c r="H54" s="62" t="e">
        <f t="shared" si="29"/>
        <v>#DIV/0!</v>
      </c>
      <c r="I54" s="62" t="e">
        <f t="shared" si="29"/>
        <v>#DIV/0!</v>
      </c>
      <c r="J54" s="62" t="e">
        <f t="shared" si="29"/>
        <v>#DIV/0!</v>
      </c>
      <c r="K54" s="62" t="e">
        <f t="shared" si="29"/>
        <v>#DIV/0!</v>
      </c>
      <c r="L54" s="62" t="e">
        <f t="shared" si="29"/>
        <v>#DIV/0!</v>
      </c>
      <c r="M54" s="62" t="e">
        <f t="shared" si="29"/>
        <v>#DIV/0!</v>
      </c>
      <c r="N54" s="62" t="e">
        <f t="shared" si="29"/>
        <v>#DIV/0!</v>
      </c>
      <c r="O54" s="62" t="e">
        <f t="shared" si="29"/>
        <v>#DIV/0!</v>
      </c>
      <c r="P54" s="63" t="e">
        <f t="shared" si="29"/>
        <v>#DIV/0!</v>
      </c>
      <c r="Q54" s="3"/>
      <c r="R54" s="75"/>
      <c r="S54" s="72"/>
    </row>
    <row r="55" spans="1:20" ht="13.5" thickBot="1">
      <c r="A55" s="72"/>
      <c r="B55" s="67"/>
      <c r="C55" s="68"/>
      <c r="D55" s="68"/>
      <c r="E55" s="68"/>
      <c r="F55" s="68"/>
      <c r="G55" s="68"/>
      <c r="H55" s="68"/>
      <c r="I55" s="68"/>
      <c r="J55" s="68"/>
      <c r="K55" s="68"/>
      <c r="L55" s="68"/>
      <c r="M55" s="68"/>
      <c r="N55" s="68"/>
      <c r="O55" s="68"/>
      <c r="P55" s="68"/>
      <c r="Q55" s="68"/>
      <c r="R55" s="68"/>
      <c r="S55" s="72"/>
    </row>
    <row r="56" spans="1:20" s="155" customFormat="1">
      <c r="A56" s="72"/>
      <c r="B56" s="72"/>
      <c r="C56" s="72"/>
      <c r="D56" s="72"/>
      <c r="E56" s="72"/>
      <c r="F56" s="72"/>
      <c r="G56" s="72"/>
      <c r="H56" s="72"/>
      <c r="I56" s="72"/>
      <c r="J56" s="72"/>
      <c r="K56" s="72"/>
      <c r="L56" s="72"/>
      <c r="M56" s="72"/>
      <c r="N56" s="72"/>
      <c r="O56" s="72"/>
      <c r="P56" s="72"/>
      <c r="Q56" s="72"/>
      <c r="R56" s="72"/>
      <c r="S56" s="72"/>
      <c r="T56" s="74"/>
    </row>
    <row r="57" spans="1:20">
      <c r="A57" s="72"/>
      <c r="R57" s="74"/>
      <c r="S57" s="72"/>
    </row>
    <row r="58" spans="1:20" ht="13.5" thickBot="1">
      <c r="A58" s="72"/>
      <c r="R58" s="74"/>
      <c r="S58" s="72"/>
    </row>
    <row r="59" spans="1:20" ht="18.75" customHeight="1" thickBot="1">
      <c r="A59" s="72"/>
      <c r="C59" s="1"/>
      <c r="D59" s="196" t="s">
        <v>20</v>
      </c>
      <c r="E59" s="197"/>
      <c r="F59" s="198"/>
      <c r="G59" s="8"/>
      <c r="H59" s="8"/>
      <c r="K59" s="1"/>
      <c r="L59" s="196" t="s">
        <v>45</v>
      </c>
      <c r="M59" s="194"/>
      <c r="N59" s="195"/>
      <c r="O59" s="8"/>
      <c r="P59" s="8"/>
      <c r="R59" s="74"/>
      <c r="S59" s="72"/>
    </row>
    <row r="60" spans="1:20" ht="13.5" thickBot="1">
      <c r="A60" s="72"/>
      <c r="C60" s="78" t="s">
        <v>0</v>
      </c>
      <c r="D60" s="79" t="s">
        <v>1</v>
      </c>
      <c r="E60" s="11"/>
      <c r="F60" s="12">
        <v>1</v>
      </c>
      <c r="G60" s="12" t="s">
        <v>18</v>
      </c>
      <c r="H60" s="12">
        <v>2</v>
      </c>
      <c r="I60" s="13" t="s">
        <v>5</v>
      </c>
      <c r="K60" s="78" t="s">
        <v>0</v>
      </c>
      <c r="L60" s="79" t="s">
        <v>1</v>
      </c>
      <c r="M60" s="11"/>
      <c r="N60" s="12">
        <v>1</v>
      </c>
      <c r="O60" s="12" t="s">
        <v>18</v>
      </c>
      <c r="P60" s="12">
        <v>2</v>
      </c>
      <c r="Q60" s="13" t="s">
        <v>5</v>
      </c>
      <c r="R60" s="74"/>
      <c r="S60" s="72"/>
    </row>
    <row r="61" spans="1:20">
      <c r="A61" s="72"/>
      <c r="C61" s="14">
        <f t="shared" ref="C61:D68" si="30">C11</f>
        <v>0</v>
      </c>
      <c r="D61" s="80">
        <f t="shared" si="30"/>
        <v>0</v>
      </c>
      <c r="E61" s="81"/>
      <c r="F61" s="82">
        <f>$E$11</f>
        <v>0</v>
      </c>
      <c r="G61" s="82">
        <f>$F$11</f>
        <v>0</v>
      </c>
      <c r="H61" s="82">
        <f>$G$11</f>
        <v>0</v>
      </c>
      <c r="I61" s="83" t="str">
        <f t="shared" ref="I61:I68" si="31">IF($E61=$I11,IF($E61=$F$60,$F61,IF($E61=$G$60,$G61,IF($E61=$H$60,$H61,""))),"-")</f>
        <v/>
      </c>
      <c r="K61" s="14">
        <f t="shared" ref="K61:L68" si="32">C11</f>
        <v>0</v>
      </c>
      <c r="L61" s="80">
        <f t="shared" si="32"/>
        <v>0</v>
      </c>
      <c r="M61" s="81"/>
      <c r="N61" s="82">
        <f>$E$11</f>
        <v>0</v>
      </c>
      <c r="O61" s="82">
        <f>$F$11</f>
        <v>0</v>
      </c>
      <c r="P61" s="82">
        <f>$G$11</f>
        <v>0</v>
      </c>
      <c r="Q61" s="83" t="str">
        <f t="shared" ref="Q61:Q68" si="33">IF($M61=$I11,IF($M61=$N$60,$N61,IF($M61=$O$60,$O61,IF($M61=$P$60,$P61,""))),"-")</f>
        <v/>
      </c>
      <c r="R61" s="74"/>
      <c r="S61" s="72"/>
    </row>
    <row r="62" spans="1:20">
      <c r="A62" s="72"/>
      <c r="C62" s="15">
        <f t="shared" si="30"/>
        <v>0</v>
      </c>
      <c r="D62" s="77">
        <f t="shared" si="30"/>
        <v>0</v>
      </c>
      <c r="E62" s="76"/>
      <c r="F62" s="17">
        <f>$E$12</f>
        <v>0</v>
      </c>
      <c r="G62" s="17">
        <f>$F$12</f>
        <v>0</v>
      </c>
      <c r="H62" s="17">
        <f>$G$12</f>
        <v>0</v>
      </c>
      <c r="I62" s="16" t="str">
        <f t="shared" si="31"/>
        <v/>
      </c>
      <c r="K62" s="15">
        <f t="shared" si="32"/>
        <v>0</v>
      </c>
      <c r="L62" s="77">
        <f t="shared" si="32"/>
        <v>0</v>
      </c>
      <c r="M62" s="76"/>
      <c r="N62" s="17">
        <f>$E$12</f>
        <v>0</v>
      </c>
      <c r="O62" s="17">
        <f>$F$12</f>
        <v>0</v>
      </c>
      <c r="P62" s="17">
        <f>$G$12</f>
        <v>0</v>
      </c>
      <c r="Q62" s="16" t="str">
        <f t="shared" si="33"/>
        <v/>
      </c>
      <c r="R62" s="74"/>
      <c r="S62" s="72"/>
    </row>
    <row r="63" spans="1:20">
      <c r="A63" s="72"/>
      <c r="C63" s="15">
        <f t="shared" si="30"/>
        <v>0</v>
      </c>
      <c r="D63" s="77">
        <f t="shared" si="30"/>
        <v>0</v>
      </c>
      <c r="E63" s="76"/>
      <c r="F63" s="17">
        <f>$E$13</f>
        <v>0</v>
      </c>
      <c r="G63" s="17">
        <f>$F$13</f>
        <v>0</v>
      </c>
      <c r="H63" s="17">
        <f>$G$13</f>
        <v>0</v>
      </c>
      <c r="I63" s="16" t="str">
        <f t="shared" si="31"/>
        <v/>
      </c>
      <c r="K63" s="15">
        <f t="shared" si="32"/>
        <v>0</v>
      </c>
      <c r="L63" s="77">
        <f t="shared" si="32"/>
        <v>0</v>
      </c>
      <c r="M63" s="76"/>
      <c r="N63" s="17">
        <f>$E$13</f>
        <v>0</v>
      </c>
      <c r="O63" s="17">
        <f>$F$13</f>
        <v>0</v>
      </c>
      <c r="P63" s="17">
        <f>$G$13</f>
        <v>0</v>
      </c>
      <c r="Q63" s="16" t="str">
        <f t="shared" si="33"/>
        <v/>
      </c>
      <c r="R63" s="74"/>
      <c r="S63" s="72"/>
    </row>
    <row r="64" spans="1:20">
      <c r="A64" s="72"/>
      <c r="C64" s="15">
        <f t="shared" si="30"/>
        <v>0</v>
      </c>
      <c r="D64" s="77">
        <f t="shared" si="30"/>
        <v>0</v>
      </c>
      <c r="E64" s="76"/>
      <c r="F64" s="17">
        <f>$E$14</f>
        <v>0</v>
      </c>
      <c r="G64" s="17">
        <f>$F$14</f>
        <v>0</v>
      </c>
      <c r="H64" s="17">
        <f>$G$14</f>
        <v>0</v>
      </c>
      <c r="I64" s="16" t="str">
        <f t="shared" si="31"/>
        <v/>
      </c>
      <c r="K64" s="15">
        <f t="shared" si="32"/>
        <v>0</v>
      </c>
      <c r="L64" s="77">
        <f t="shared" si="32"/>
        <v>0</v>
      </c>
      <c r="M64" s="76"/>
      <c r="N64" s="17">
        <f>$E$14</f>
        <v>0</v>
      </c>
      <c r="O64" s="17">
        <f>$F$14</f>
        <v>0</v>
      </c>
      <c r="P64" s="17">
        <f>$G$14</f>
        <v>0</v>
      </c>
      <c r="Q64" s="16" t="str">
        <f t="shared" si="33"/>
        <v/>
      </c>
      <c r="R64" s="74"/>
      <c r="S64" s="72"/>
    </row>
    <row r="65" spans="1:20">
      <c r="A65" s="72"/>
      <c r="C65" s="15">
        <f t="shared" si="30"/>
        <v>0</v>
      </c>
      <c r="D65" s="77">
        <f t="shared" si="30"/>
        <v>0</v>
      </c>
      <c r="E65" s="76"/>
      <c r="F65" s="17">
        <f>$E$15</f>
        <v>0</v>
      </c>
      <c r="G65" s="17">
        <f>$F$15</f>
        <v>0</v>
      </c>
      <c r="H65" s="17">
        <f>$G$15</f>
        <v>0</v>
      </c>
      <c r="I65" s="16" t="str">
        <f t="shared" si="31"/>
        <v/>
      </c>
      <c r="K65" s="15">
        <f t="shared" si="32"/>
        <v>0</v>
      </c>
      <c r="L65" s="77">
        <f t="shared" si="32"/>
        <v>0</v>
      </c>
      <c r="M65" s="76"/>
      <c r="N65" s="17">
        <f>$E$15</f>
        <v>0</v>
      </c>
      <c r="O65" s="17">
        <f>$F$15</f>
        <v>0</v>
      </c>
      <c r="P65" s="17">
        <f>$G$15</f>
        <v>0</v>
      </c>
      <c r="Q65" s="16" t="str">
        <f t="shared" si="33"/>
        <v/>
      </c>
      <c r="R65" s="74"/>
      <c r="S65" s="72"/>
    </row>
    <row r="66" spans="1:20">
      <c r="A66" s="72"/>
      <c r="C66" s="15">
        <f t="shared" si="30"/>
        <v>0</v>
      </c>
      <c r="D66" s="77">
        <f t="shared" si="30"/>
        <v>0</v>
      </c>
      <c r="E66" s="76"/>
      <c r="F66" s="17">
        <f>$E$16</f>
        <v>0</v>
      </c>
      <c r="G66" s="17">
        <f>$F$16</f>
        <v>0</v>
      </c>
      <c r="H66" s="17">
        <f>$G$16</f>
        <v>0</v>
      </c>
      <c r="I66" s="16" t="str">
        <f t="shared" si="31"/>
        <v/>
      </c>
      <c r="K66" s="15">
        <f t="shared" si="32"/>
        <v>0</v>
      </c>
      <c r="L66" s="77">
        <f t="shared" si="32"/>
        <v>0</v>
      </c>
      <c r="M66" s="76"/>
      <c r="N66" s="17">
        <f>$E$16</f>
        <v>0</v>
      </c>
      <c r="O66" s="17">
        <f>$F$16</f>
        <v>0</v>
      </c>
      <c r="P66" s="17">
        <f>$G$16</f>
        <v>0</v>
      </c>
      <c r="Q66" s="16" t="str">
        <f t="shared" si="33"/>
        <v/>
      </c>
      <c r="R66" s="74"/>
      <c r="S66" s="72"/>
    </row>
    <row r="67" spans="1:20">
      <c r="A67" s="72"/>
      <c r="C67" s="15">
        <f t="shared" si="30"/>
        <v>0</v>
      </c>
      <c r="D67" s="77">
        <f t="shared" si="30"/>
        <v>0</v>
      </c>
      <c r="E67" s="76"/>
      <c r="F67" s="17">
        <f>$E$17</f>
        <v>0</v>
      </c>
      <c r="G67" s="17">
        <f>$F$17</f>
        <v>0</v>
      </c>
      <c r="H67" s="17">
        <f>$G$17</f>
        <v>0</v>
      </c>
      <c r="I67" s="16" t="str">
        <f t="shared" si="31"/>
        <v/>
      </c>
      <c r="K67" s="15">
        <f t="shared" si="32"/>
        <v>0</v>
      </c>
      <c r="L67" s="77">
        <f t="shared" si="32"/>
        <v>0</v>
      </c>
      <c r="M67" s="76"/>
      <c r="N67" s="17">
        <f>$E$17</f>
        <v>0</v>
      </c>
      <c r="O67" s="17">
        <f>$F$17</f>
        <v>0</v>
      </c>
      <c r="P67" s="17">
        <f>$G$17</f>
        <v>0</v>
      </c>
      <c r="Q67" s="16" t="str">
        <f t="shared" si="33"/>
        <v/>
      </c>
      <c r="R67" s="74"/>
      <c r="S67" s="72"/>
    </row>
    <row r="68" spans="1:20" ht="13.5" thickBot="1">
      <c r="A68" s="72"/>
      <c r="C68" s="84">
        <f t="shared" si="30"/>
        <v>0</v>
      </c>
      <c r="D68" s="85">
        <f t="shared" si="30"/>
        <v>0</v>
      </c>
      <c r="E68" s="86"/>
      <c r="F68" s="87">
        <f>$E$18</f>
        <v>0</v>
      </c>
      <c r="G68" s="87">
        <f>$F$18</f>
        <v>0</v>
      </c>
      <c r="H68" s="87">
        <f>$G$18</f>
        <v>0</v>
      </c>
      <c r="I68" s="88" t="str">
        <f t="shared" si="31"/>
        <v/>
      </c>
      <c r="K68" s="84">
        <f t="shared" si="32"/>
        <v>0</v>
      </c>
      <c r="L68" s="85">
        <f t="shared" si="32"/>
        <v>0</v>
      </c>
      <c r="M68" s="86"/>
      <c r="N68" s="87">
        <f>$E$18</f>
        <v>0</v>
      </c>
      <c r="O68" s="87">
        <f>$F$18</f>
        <v>0</v>
      </c>
      <c r="P68" s="87">
        <f>$G$18</f>
        <v>0</v>
      </c>
      <c r="Q68" s="88" t="str">
        <f t="shared" si="33"/>
        <v/>
      </c>
      <c r="R68" s="74"/>
      <c r="S68" s="72"/>
    </row>
    <row r="69" spans="1:20" ht="13.5" thickBot="1">
      <c r="A69" s="72"/>
      <c r="I69" s="89">
        <f>SUM(I61:I68)</f>
        <v>0</v>
      </c>
      <c r="Q69" s="89">
        <f>SUM(Q61:Q68)</f>
        <v>0</v>
      </c>
      <c r="R69" s="74"/>
      <c r="S69" s="72"/>
    </row>
    <row r="70" spans="1:20">
      <c r="A70" s="72"/>
      <c r="R70" s="74"/>
      <c r="S70" s="72"/>
    </row>
    <row r="71" spans="1:20" ht="12.75" customHeight="1" thickBot="1">
      <c r="A71" s="72"/>
      <c r="Q71" s="5"/>
      <c r="R71" s="5"/>
      <c r="S71" s="73"/>
      <c r="T71" s="6"/>
    </row>
    <row r="72" spans="1:20" ht="17.25" customHeight="1" thickBot="1">
      <c r="A72" s="72"/>
      <c r="C72" s="1"/>
      <c r="D72" s="193" t="s">
        <v>24</v>
      </c>
      <c r="E72" s="194"/>
      <c r="F72" s="195"/>
      <c r="G72" s="8"/>
      <c r="H72" s="8"/>
      <c r="K72" s="1"/>
      <c r="L72" s="193" t="s">
        <v>16</v>
      </c>
      <c r="M72" s="194"/>
      <c r="N72" s="195"/>
      <c r="O72" s="8"/>
      <c r="P72" s="8"/>
      <c r="R72" s="5"/>
      <c r="S72" s="73"/>
      <c r="T72" s="6"/>
    </row>
    <row r="73" spans="1:20" ht="13.5" thickBot="1">
      <c r="A73" s="72"/>
      <c r="C73" s="78" t="s">
        <v>0</v>
      </c>
      <c r="D73" s="79" t="s">
        <v>1</v>
      </c>
      <c r="E73" s="11"/>
      <c r="F73" s="12">
        <v>1</v>
      </c>
      <c r="G73" s="12" t="s">
        <v>18</v>
      </c>
      <c r="H73" s="12">
        <v>2</v>
      </c>
      <c r="I73" s="13" t="s">
        <v>5</v>
      </c>
      <c r="K73" s="78" t="s">
        <v>0</v>
      </c>
      <c r="L73" s="79" t="s">
        <v>1</v>
      </c>
      <c r="M73" s="11"/>
      <c r="N73" s="12">
        <v>1</v>
      </c>
      <c r="O73" s="12" t="s">
        <v>18</v>
      </c>
      <c r="P73" s="12">
        <v>2</v>
      </c>
      <c r="Q73" s="13" t="s">
        <v>5</v>
      </c>
      <c r="R73" s="5"/>
      <c r="S73" s="73"/>
      <c r="T73" s="6"/>
    </row>
    <row r="74" spans="1:20">
      <c r="A74" s="72"/>
      <c r="C74" s="14">
        <f t="shared" ref="C74:D81" si="34">C11</f>
        <v>0</v>
      </c>
      <c r="D74" s="80">
        <f t="shared" si="34"/>
        <v>0</v>
      </c>
      <c r="E74" s="81"/>
      <c r="F74" s="82">
        <f>$E$11</f>
        <v>0</v>
      </c>
      <c r="G74" s="82">
        <f>$F$11</f>
        <v>0</v>
      </c>
      <c r="H74" s="82">
        <f>$G$11</f>
        <v>0</v>
      </c>
      <c r="I74" s="83" t="str">
        <f t="shared" ref="I74:I81" si="35">IF($E74=$I11,IF($E74=$F$73,$F74,IF($E74=$G$73,$G74,IF($E74=$H$73,$H74,""))),"-")</f>
        <v/>
      </c>
      <c r="K74" s="14">
        <f t="shared" ref="K74:L81" si="36">C11</f>
        <v>0</v>
      </c>
      <c r="L74" s="80">
        <f t="shared" si="36"/>
        <v>0</v>
      </c>
      <c r="M74" s="81"/>
      <c r="N74" s="82">
        <f>$E$11</f>
        <v>0</v>
      </c>
      <c r="O74" s="82">
        <f>$F$11</f>
        <v>0</v>
      </c>
      <c r="P74" s="82">
        <f>$G$11</f>
        <v>0</v>
      </c>
      <c r="Q74" s="83" t="str">
        <f t="shared" ref="Q74:Q81" si="37">IF($M74=$I11,IF($M74=$N$73,$N74,IF($M74=$O$73,$O74,IF($M74=$P$73,$P74,""))),"-")</f>
        <v/>
      </c>
      <c r="R74" s="74"/>
      <c r="S74" s="72"/>
    </row>
    <row r="75" spans="1:20">
      <c r="A75" s="72"/>
      <c r="C75" s="15">
        <f t="shared" si="34"/>
        <v>0</v>
      </c>
      <c r="D75" s="77">
        <f t="shared" si="34"/>
        <v>0</v>
      </c>
      <c r="E75" s="76"/>
      <c r="F75" s="17">
        <f>$E$12</f>
        <v>0</v>
      </c>
      <c r="G75" s="17">
        <f>$F$12</f>
        <v>0</v>
      </c>
      <c r="H75" s="17">
        <f>$G$12</f>
        <v>0</v>
      </c>
      <c r="I75" s="16" t="str">
        <f t="shared" si="35"/>
        <v/>
      </c>
      <c r="K75" s="15">
        <f t="shared" si="36"/>
        <v>0</v>
      </c>
      <c r="L75" s="77">
        <f t="shared" si="36"/>
        <v>0</v>
      </c>
      <c r="M75" s="76"/>
      <c r="N75" s="17">
        <f>$E$12</f>
        <v>0</v>
      </c>
      <c r="O75" s="17">
        <f>$F$12</f>
        <v>0</v>
      </c>
      <c r="P75" s="17">
        <f>$G$12</f>
        <v>0</v>
      </c>
      <c r="Q75" s="16" t="str">
        <f t="shared" si="37"/>
        <v/>
      </c>
      <c r="R75" s="74"/>
      <c r="S75" s="72"/>
    </row>
    <row r="76" spans="1:20">
      <c r="A76" s="72"/>
      <c r="C76" s="15">
        <f t="shared" si="34"/>
        <v>0</v>
      </c>
      <c r="D76" s="77">
        <f t="shared" si="34"/>
        <v>0</v>
      </c>
      <c r="E76" s="76"/>
      <c r="F76" s="17">
        <f>$E$13</f>
        <v>0</v>
      </c>
      <c r="G76" s="17">
        <f>$F$13</f>
        <v>0</v>
      </c>
      <c r="H76" s="17">
        <f>$G$13</f>
        <v>0</v>
      </c>
      <c r="I76" s="16" t="str">
        <f t="shared" si="35"/>
        <v/>
      </c>
      <c r="J76" s="2"/>
      <c r="K76" s="15">
        <f t="shared" si="36"/>
        <v>0</v>
      </c>
      <c r="L76" s="77">
        <f t="shared" si="36"/>
        <v>0</v>
      </c>
      <c r="M76" s="76"/>
      <c r="N76" s="17">
        <f>$E$13</f>
        <v>0</v>
      </c>
      <c r="O76" s="17">
        <f>$F$13</f>
        <v>0</v>
      </c>
      <c r="P76" s="17">
        <f>$G$13</f>
        <v>0</v>
      </c>
      <c r="Q76" s="16" t="str">
        <f t="shared" si="37"/>
        <v/>
      </c>
      <c r="R76" s="74"/>
      <c r="S76" s="72"/>
    </row>
    <row r="77" spans="1:20">
      <c r="A77" s="72"/>
      <c r="C77" s="15">
        <f t="shared" si="34"/>
        <v>0</v>
      </c>
      <c r="D77" s="77">
        <f t="shared" si="34"/>
        <v>0</v>
      </c>
      <c r="E77" s="76"/>
      <c r="F77" s="17">
        <f>$E$14</f>
        <v>0</v>
      </c>
      <c r="G77" s="17">
        <f>$F$14</f>
        <v>0</v>
      </c>
      <c r="H77" s="17">
        <f>$G$14</f>
        <v>0</v>
      </c>
      <c r="I77" s="16" t="str">
        <f t="shared" si="35"/>
        <v/>
      </c>
      <c r="K77" s="15">
        <f t="shared" si="36"/>
        <v>0</v>
      </c>
      <c r="L77" s="77">
        <f t="shared" si="36"/>
        <v>0</v>
      </c>
      <c r="M77" s="76"/>
      <c r="N77" s="17">
        <f>$E$14</f>
        <v>0</v>
      </c>
      <c r="O77" s="17">
        <f>$F$14</f>
        <v>0</v>
      </c>
      <c r="P77" s="17">
        <f>$G$14</f>
        <v>0</v>
      </c>
      <c r="Q77" s="16" t="str">
        <f t="shared" si="37"/>
        <v/>
      </c>
      <c r="R77" s="74"/>
      <c r="S77" s="72"/>
    </row>
    <row r="78" spans="1:20">
      <c r="A78" s="72"/>
      <c r="C78" s="15">
        <f t="shared" si="34"/>
        <v>0</v>
      </c>
      <c r="D78" s="77">
        <f t="shared" si="34"/>
        <v>0</v>
      </c>
      <c r="E78" s="76"/>
      <c r="F78" s="17">
        <f>$E$15</f>
        <v>0</v>
      </c>
      <c r="G78" s="17">
        <f>$F$15</f>
        <v>0</v>
      </c>
      <c r="H78" s="17">
        <f>$G$15</f>
        <v>0</v>
      </c>
      <c r="I78" s="16" t="str">
        <f t="shared" si="35"/>
        <v/>
      </c>
      <c r="K78" s="15">
        <f t="shared" si="36"/>
        <v>0</v>
      </c>
      <c r="L78" s="77">
        <f t="shared" si="36"/>
        <v>0</v>
      </c>
      <c r="M78" s="76"/>
      <c r="N78" s="17">
        <f>$E$15</f>
        <v>0</v>
      </c>
      <c r="O78" s="17">
        <f>$F$15</f>
        <v>0</v>
      </c>
      <c r="P78" s="17">
        <f>$G$15</f>
        <v>0</v>
      </c>
      <c r="Q78" s="16" t="str">
        <f t="shared" si="37"/>
        <v/>
      </c>
      <c r="R78" s="74"/>
      <c r="S78" s="72"/>
    </row>
    <row r="79" spans="1:20">
      <c r="A79" s="72"/>
      <c r="C79" s="15">
        <f t="shared" si="34"/>
        <v>0</v>
      </c>
      <c r="D79" s="77">
        <f t="shared" si="34"/>
        <v>0</v>
      </c>
      <c r="E79" s="76"/>
      <c r="F79" s="17">
        <f>$E$16</f>
        <v>0</v>
      </c>
      <c r="G79" s="17">
        <f>$F$16</f>
        <v>0</v>
      </c>
      <c r="H79" s="17">
        <f>$G$16</f>
        <v>0</v>
      </c>
      <c r="I79" s="16" t="str">
        <f t="shared" si="35"/>
        <v/>
      </c>
      <c r="K79" s="15">
        <f t="shared" si="36"/>
        <v>0</v>
      </c>
      <c r="L79" s="77">
        <f t="shared" si="36"/>
        <v>0</v>
      </c>
      <c r="M79" s="76"/>
      <c r="N79" s="17">
        <f>$E$16</f>
        <v>0</v>
      </c>
      <c r="O79" s="17">
        <f>$F$16</f>
        <v>0</v>
      </c>
      <c r="P79" s="17">
        <f>$G$16</f>
        <v>0</v>
      </c>
      <c r="Q79" s="16" t="str">
        <f t="shared" si="37"/>
        <v/>
      </c>
      <c r="R79" s="74"/>
      <c r="S79" s="72"/>
    </row>
    <row r="80" spans="1:20">
      <c r="A80" s="72"/>
      <c r="C80" s="15">
        <f t="shared" si="34"/>
        <v>0</v>
      </c>
      <c r="D80" s="77">
        <f t="shared" si="34"/>
        <v>0</v>
      </c>
      <c r="E80" s="76"/>
      <c r="F80" s="17">
        <f>$E$17</f>
        <v>0</v>
      </c>
      <c r="G80" s="17">
        <f>$F$17</f>
        <v>0</v>
      </c>
      <c r="H80" s="17">
        <f>$G$17</f>
        <v>0</v>
      </c>
      <c r="I80" s="16" t="str">
        <f t="shared" si="35"/>
        <v/>
      </c>
      <c r="K80" s="15">
        <f t="shared" si="36"/>
        <v>0</v>
      </c>
      <c r="L80" s="77">
        <f t="shared" si="36"/>
        <v>0</v>
      </c>
      <c r="M80" s="76"/>
      <c r="N80" s="17">
        <f>$E$17</f>
        <v>0</v>
      </c>
      <c r="O80" s="17">
        <f>$F$17</f>
        <v>0</v>
      </c>
      <c r="P80" s="17">
        <f>$G$17</f>
        <v>0</v>
      </c>
      <c r="Q80" s="16" t="str">
        <f t="shared" si="37"/>
        <v/>
      </c>
      <c r="R80" s="74"/>
      <c r="S80" s="72"/>
    </row>
    <row r="81" spans="1:19" ht="13.5" thickBot="1">
      <c r="A81" s="72"/>
      <c r="C81" s="84">
        <f t="shared" si="34"/>
        <v>0</v>
      </c>
      <c r="D81" s="85">
        <f t="shared" si="34"/>
        <v>0</v>
      </c>
      <c r="E81" s="86"/>
      <c r="F81" s="87">
        <f>$E$18</f>
        <v>0</v>
      </c>
      <c r="G81" s="87">
        <f>$F$18</f>
        <v>0</v>
      </c>
      <c r="H81" s="87">
        <f>$G$18</f>
        <v>0</v>
      </c>
      <c r="I81" s="88" t="str">
        <f t="shared" si="35"/>
        <v/>
      </c>
      <c r="K81" s="84">
        <f t="shared" si="36"/>
        <v>0</v>
      </c>
      <c r="L81" s="85">
        <f t="shared" si="36"/>
        <v>0</v>
      </c>
      <c r="M81" s="86"/>
      <c r="N81" s="87">
        <f>$E$18</f>
        <v>0</v>
      </c>
      <c r="O81" s="87">
        <f>$F$18</f>
        <v>0</v>
      </c>
      <c r="P81" s="87">
        <f>$G$18</f>
        <v>0</v>
      </c>
      <c r="Q81" s="88" t="str">
        <f t="shared" si="37"/>
        <v/>
      </c>
      <c r="R81" s="74"/>
      <c r="S81" s="72"/>
    </row>
    <row r="82" spans="1:19" ht="13.5" thickBot="1">
      <c r="A82" s="72"/>
      <c r="I82" s="89">
        <f>SUM(I74:I81)</f>
        <v>0</v>
      </c>
      <c r="Q82" s="89">
        <f>SUM(Q74:Q81)</f>
        <v>0</v>
      </c>
      <c r="R82" s="74"/>
      <c r="S82" s="72"/>
    </row>
    <row r="83" spans="1:19">
      <c r="A83" s="72"/>
      <c r="L83" s="7"/>
      <c r="R83" s="74"/>
      <c r="S83" s="72"/>
    </row>
    <row r="84" spans="1:19" ht="13.5" thickBot="1">
      <c r="A84" s="72"/>
      <c r="R84" s="74"/>
      <c r="S84" s="72"/>
    </row>
    <row r="85" spans="1:19" ht="18" customHeight="1" thickBot="1">
      <c r="A85" s="72"/>
      <c r="C85" s="1"/>
      <c r="D85" s="193" t="s">
        <v>2</v>
      </c>
      <c r="E85" s="194"/>
      <c r="F85" s="195"/>
      <c r="G85" s="8"/>
      <c r="H85" s="8"/>
      <c r="K85" s="1"/>
      <c r="L85" s="193" t="s">
        <v>3</v>
      </c>
      <c r="M85" s="194"/>
      <c r="N85" s="195"/>
      <c r="O85" s="8"/>
      <c r="P85" s="8"/>
      <c r="R85" s="74"/>
      <c r="S85" s="72"/>
    </row>
    <row r="86" spans="1:19" ht="13.5" thickBot="1">
      <c r="A86" s="72"/>
      <c r="C86" s="78" t="s">
        <v>0</v>
      </c>
      <c r="D86" s="79" t="s">
        <v>1</v>
      </c>
      <c r="E86" s="11"/>
      <c r="F86" s="12">
        <v>1</v>
      </c>
      <c r="G86" s="12" t="s">
        <v>18</v>
      </c>
      <c r="H86" s="12">
        <v>2</v>
      </c>
      <c r="I86" s="13" t="s">
        <v>5</v>
      </c>
      <c r="K86" s="78" t="s">
        <v>0</v>
      </c>
      <c r="L86" s="79" t="s">
        <v>1</v>
      </c>
      <c r="M86" s="11"/>
      <c r="N86" s="12">
        <v>1</v>
      </c>
      <c r="O86" s="12" t="s">
        <v>18</v>
      </c>
      <c r="P86" s="12">
        <v>2</v>
      </c>
      <c r="Q86" s="13" t="s">
        <v>5</v>
      </c>
      <c r="R86" s="74"/>
      <c r="S86" s="72"/>
    </row>
    <row r="87" spans="1:19">
      <c r="A87" s="72"/>
      <c r="C87" s="14">
        <f t="shared" ref="C87:D94" si="38">C11</f>
        <v>0</v>
      </c>
      <c r="D87" s="80">
        <f t="shared" si="38"/>
        <v>0</v>
      </c>
      <c r="E87" s="81"/>
      <c r="F87" s="82">
        <f>$E$11</f>
        <v>0</v>
      </c>
      <c r="G87" s="82">
        <f>$F$11</f>
        <v>0</v>
      </c>
      <c r="H87" s="82">
        <f>$G$11</f>
        <v>0</v>
      </c>
      <c r="I87" s="83" t="str">
        <f t="shared" ref="I87:I94" si="39">IF($E87=$I11,IF($E87=$F$86,$F87,IF($E87=$G$86,$G87,IF($E87=$H$86,$H87,""))),"-")</f>
        <v/>
      </c>
      <c r="K87" s="14">
        <f t="shared" ref="K87:L94" si="40">C11</f>
        <v>0</v>
      </c>
      <c r="L87" s="80">
        <f t="shared" si="40"/>
        <v>0</v>
      </c>
      <c r="M87" s="81"/>
      <c r="N87" s="82">
        <f>$E$11</f>
        <v>0</v>
      </c>
      <c r="O87" s="82">
        <f>$F$11</f>
        <v>0</v>
      </c>
      <c r="P87" s="82">
        <f>$G$11</f>
        <v>0</v>
      </c>
      <c r="Q87" s="83" t="str">
        <f t="shared" ref="Q87:Q94" si="41">IF($M87=$I11,IF($M87=$N$86,$N87,IF($M87=$O$86,$O87,IF($M87=$P$86,$P87,""))),"-")</f>
        <v/>
      </c>
      <c r="R87" s="74"/>
      <c r="S87" s="72"/>
    </row>
    <row r="88" spans="1:19">
      <c r="A88" s="72"/>
      <c r="C88" s="15">
        <f t="shared" si="38"/>
        <v>0</v>
      </c>
      <c r="D88" s="77">
        <f t="shared" si="38"/>
        <v>0</v>
      </c>
      <c r="E88" s="76"/>
      <c r="F88" s="17">
        <f>$E$12</f>
        <v>0</v>
      </c>
      <c r="G88" s="17">
        <f>$F$12</f>
        <v>0</v>
      </c>
      <c r="H88" s="17">
        <f>$G$12</f>
        <v>0</v>
      </c>
      <c r="I88" s="16" t="str">
        <f t="shared" si="39"/>
        <v/>
      </c>
      <c r="K88" s="15">
        <f t="shared" si="40"/>
        <v>0</v>
      </c>
      <c r="L88" s="77">
        <f t="shared" si="40"/>
        <v>0</v>
      </c>
      <c r="M88" s="76"/>
      <c r="N88" s="17">
        <f>$E$12</f>
        <v>0</v>
      </c>
      <c r="O88" s="17">
        <f>$F$12</f>
        <v>0</v>
      </c>
      <c r="P88" s="17">
        <f>$G$12</f>
        <v>0</v>
      </c>
      <c r="Q88" s="16" t="str">
        <f t="shared" si="41"/>
        <v/>
      </c>
      <c r="R88" s="74"/>
      <c r="S88" s="72"/>
    </row>
    <row r="89" spans="1:19">
      <c r="A89" s="72"/>
      <c r="C89" s="15">
        <f t="shared" si="38"/>
        <v>0</v>
      </c>
      <c r="D89" s="77">
        <f t="shared" si="38"/>
        <v>0</v>
      </c>
      <c r="E89" s="76"/>
      <c r="F89" s="17">
        <f>$E$13</f>
        <v>0</v>
      </c>
      <c r="G89" s="17">
        <f>$F$13</f>
        <v>0</v>
      </c>
      <c r="H89" s="17">
        <f>$G$13</f>
        <v>0</v>
      </c>
      <c r="I89" s="16" t="str">
        <f t="shared" si="39"/>
        <v/>
      </c>
      <c r="K89" s="15">
        <f t="shared" si="40"/>
        <v>0</v>
      </c>
      <c r="L89" s="77">
        <f t="shared" si="40"/>
        <v>0</v>
      </c>
      <c r="M89" s="76"/>
      <c r="N89" s="17">
        <f>$E$13</f>
        <v>0</v>
      </c>
      <c r="O89" s="17">
        <f>$F$13</f>
        <v>0</v>
      </c>
      <c r="P89" s="17">
        <f>$G$13</f>
        <v>0</v>
      </c>
      <c r="Q89" s="16" t="str">
        <f t="shared" si="41"/>
        <v/>
      </c>
      <c r="R89" s="74"/>
      <c r="S89" s="72"/>
    </row>
    <row r="90" spans="1:19">
      <c r="A90" s="72"/>
      <c r="C90" s="15">
        <f t="shared" si="38"/>
        <v>0</v>
      </c>
      <c r="D90" s="77">
        <f t="shared" si="38"/>
        <v>0</v>
      </c>
      <c r="E90" s="76"/>
      <c r="F90" s="17">
        <f>$E$14</f>
        <v>0</v>
      </c>
      <c r="G90" s="17">
        <f>$F$14</f>
        <v>0</v>
      </c>
      <c r="H90" s="17">
        <f>$G$14</f>
        <v>0</v>
      </c>
      <c r="I90" s="16" t="str">
        <f t="shared" si="39"/>
        <v/>
      </c>
      <c r="J90" s="2"/>
      <c r="K90" s="15">
        <f t="shared" si="40"/>
        <v>0</v>
      </c>
      <c r="L90" s="77">
        <f t="shared" si="40"/>
        <v>0</v>
      </c>
      <c r="M90" s="76"/>
      <c r="N90" s="17">
        <f>$E$14</f>
        <v>0</v>
      </c>
      <c r="O90" s="17">
        <f>$F$14</f>
        <v>0</v>
      </c>
      <c r="P90" s="17">
        <f>$G$14</f>
        <v>0</v>
      </c>
      <c r="Q90" s="16" t="str">
        <f t="shared" si="41"/>
        <v/>
      </c>
      <c r="R90" s="74"/>
      <c r="S90" s="72"/>
    </row>
    <row r="91" spans="1:19">
      <c r="A91" s="72"/>
      <c r="C91" s="15">
        <f t="shared" si="38"/>
        <v>0</v>
      </c>
      <c r="D91" s="77">
        <f t="shared" si="38"/>
        <v>0</v>
      </c>
      <c r="E91" s="76"/>
      <c r="F91" s="17">
        <f>$E$15</f>
        <v>0</v>
      </c>
      <c r="G91" s="17">
        <f>$F$15</f>
        <v>0</v>
      </c>
      <c r="H91" s="17">
        <f>$G$15</f>
        <v>0</v>
      </c>
      <c r="I91" s="16" t="str">
        <f t="shared" si="39"/>
        <v/>
      </c>
      <c r="K91" s="15">
        <f t="shared" si="40"/>
        <v>0</v>
      </c>
      <c r="L91" s="77">
        <f t="shared" si="40"/>
        <v>0</v>
      </c>
      <c r="M91" s="76"/>
      <c r="N91" s="17">
        <f>$E$15</f>
        <v>0</v>
      </c>
      <c r="O91" s="17">
        <f>$F$15</f>
        <v>0</v>
      </c>
      <c r="P91" s="17">
        <f>$G$15</f>
        <v>0</v>
      </c>
      <c r="Q91" s="16" t="str">
        <f t="shared" si="41"/>
        <v/>
      </c>
      <c r="R91" s="74"/>
      <c r="S91" s="72"/>
    </row>
    <row r="92" spans="1:19">
      <c r="A92" s="72"/>
      <c r="C92" s="15">
        <f t="shared" si="38"/>
        <v>0</v>
      </c>
      <c r="D92" s="77">
        <f t="shared" si="38"/>
        <v>0</v>
      </c>
      <c r="E92" s="76"/>
      <c r="F92" s="17">
        <f>$E$16</f>
        <v>0</v>
      </c>
      <c r="G92" s="17">
        <f>$F$16</f>
        <v>0</v>
      </c>
      <c r="H92" s="17">
        <f>$G$16</f>
        <v>0</v>
      </c>
      <c r="I92" s="16" t="str">
        <f t="shared" si="39"/>
        <v/>
      </c>
      <c r="K92" s="15">
        <f t="shared" si="40"/>
        <v>0</v>
      </c>
      <c r="L92" s="77">
        <f t="shared" si="40"/>
        <v>0</v>
      </c>
      <c r="M92" s="76"/>
      <c r="N92" s="17">
        <f>$E$16</f>
        <v>0</v>
      </c>
      <c r="O92" s="17">
        <f>$F$16</f>
        <v>0</v>
      </c>
      <c r="P92" s="17">
        <f>$G$16</f>
        <v>0</v>
      </c>
      <c r="Q92" s="16" t="str">
        <f t="shared" si="41"/>
        <v/>
      </c>
      <c r="R92" s="74"/>
      <c r="S92" s="72"/>
    </row>
    <row r="93" spans="1:19">
      <c r="A93" s="72"/>
      <c r="C93" s="15">
        <f t="shared" si="38"/>
        <v>0</v>
      </c>
      <c r="D93" s="77">
        <f t="shared" si="38"/>
        <v>0</v>
      </c>
      <c r="E93" s="76"/>
      <c r="F93" s="17">
        <f>$E$17</f>
        <v>0</v>
      </c>
      <c r="G93" s="17">
        <f>$F$17</f>
        <v>0</v>
      </c>
      <c r="H93" s="17">
        <f>$G$17</f>
        <v>0</v>
      </c>
      <c r="I93" s="16" t="str">
        <f t="shared" si="39"/>
        <v/>
      </c>
      <c r="K93" s="15">
        <f t="shared" si="40"/>
        <v>0</v>
      </c>
      <c r="L93" s="77">
        <f t="shared" si="40"/>
        <v>0</v>
      </c>
      <c r="M93" s="76"/>
      <c r="N93" s="17">
        <f>$E$17</f>
        <v>0</v>
      </c>
      <c r="O93" s="17">
        <f>$F$17</f>
        <v>0</v>
      </c>
      <c r="P93" s="17">
        <f>$G$17</f>
        <v>0</v>
      </c>
      <c r="Q93" s="16" t="str">
        <f t="shared" si="41"/>
        <v/>
      </c>
      <c r="R93" s="74"/>
      <c r="S93" s="72"/>
    </row>
    <row r="94" spans="1:19" ht="13.5" thickBot="1">
      <c r="A94" s="72"/>
      <c r="C94" s="84">
        <f t="shared" si="38"/>
        <v>0</v>
      </c>
      <c r="D94" s="85">
        <f t="shared" si="38"/>
        <v>0</v>
      </c>
      <c r="E94" s="86"/>
      <c r="F94" s="87">
        <f>$E$18</f>
        <v>0</v>
      </c>
      <c r="G94" s="87">
        <f>$F$18</f>
        <v>0</v>
      </c>
      <c r="H94" s="87">
        <f>$G$18</f>
        <v>0</v>
      </c>
      <c r="I94" s="88" t="str">
        <f t="shared" si="39"/>
        <v/>
      </c>
      <c r="K94" s="84">
        <f t="shared" si="40"/>
        <v>0</v>
      </c>
      <c r="L94" s="85">
        <f t="shared" si="40"/>
        <v>0</v>
      </c>
      <c r="M94" s="86"/>
      <c r="N94" s="87">
        <f>$E$18</f>
        <v>0</v>
      </c>
      <c r="O94" s="87">
        <f>$F$18</f>
        <v>0</v>
      </c>
      <c r="P94" s="87">
        <f>$G$18</f>
        <v>0</v>
      </c>
      <c r="Q94" s="88" t="str">
        <f t="shared" si="41"/>
        <v/>
      </c>
      <c r="R94" s="74"/>
      <c r="S94" s="72"/>
    </row>
    <row r="95" spans="1:19" ht="13.5" thickBot="1">
      <c r="A95" s="72"/>
      <c r="I95" s="89">
        <f>SUM(I87:I94)</f>
        <v>0</v>
      </c>
      <c r="Q95" s="89">
        <f>SUM(Q87:Q94)</f>
        <v>0</v>
      </c>
      <c r="R95" s="74"/>
      <c r="S95" s="72"/>
    </row>
    <row r="96" spans="1:19">
      <c r="A96" s="72"/>
      <c r="R96" s="74"/>
      <c r="S96" s="72"/>
    </row>
    <row r="97" spans="1:19" ht="13.5" thickBot="1">
      <c r="A97" s="72"/>
      <c r="R97" s="74"/>
      <c r="S97" s="72"/>
    </row>
    <row r="98" spans="1:19" ht="13.5" thickBot="1">
      <c r="A98" s="72"/>
      <c r="C98" s="1"/>
      <c r="D98" s="193" t="s">
        <v>4</v>
      </c>
      <c r="E98" s="194"/>
      <c r="F98" s="195"/>
      <c r="G98" s="8"/>
      <c r="H98" s="8"/>
      <c r="K98" s="1"/>
      <c r="L98" s="193" t="s">
        <v>23</v>
      </c>
      <c r="M98" s="194"/>
      <c r="N98" s="195"/>
      <c r="O98" s="8"/>
      <c r="P98" s="8"/>
      <c r="R98" s="74"/>
      <c r="S98" s="72"/>
    </row>
    <row r="99" spans="1:19" ht="13.5" thickBot="1">
      <c r="A99" s="72"/>
      <c r="C99" s="78" t="s">
        <v>0</v>
      </c>
      <c r="D99" s="79" t="s">
        <v>1</v>
      </c>
      <c r="E99" s="11"/>
      <c r="F99" s="12">
        <v>1</v>
      </c>
      <c r="G99" s="12" t="s">
        <v>18</v>
      </c>
      <c r="H99" s="12">
        <v>2</v>
      </c>
      <c r="I99" s="13" t="s">
        <v>5</v>
      </c>
      <c r="K99" s="78" t="s">
        <v>0</v>
      </c>
      <c r="L99" s="79" t="s">
        <v>1</v>
      </c>
      <c r="M99" s="11"/>
      <c r="N99" s="12">
        <v>1</v>
      </c>
      <c r="O99" s="12" t="s">
        <v>18</v>
      </c>
      <c r="P99" s="12">
        <v>2</v>
      </c>
      <c r="Q99" s="13" t="s">
        <v>5</v>
      </c>
      <c r="R99" s="74"/>
      <c r="S99" s="72"/>
    </row>
    <row r="100" spans="1:19">
      <c r="A100" s="72"/>
      <c r="C100" s="14">
        <f t="shared" ref="C100:D107" si="42">C11</f>
        <v>0</v>
      </c>
      <c r="D100" s="80">
        <f t="shared" si="42"/>
        <v>0</v>
      </c>
      <c r="E100" s="81"/>
      <c r="F100" s="82">
        <f>$E$11</f>
        <v>0</v>
      </c>
      <c r="G100" s="82">
        <f>$F$11</f>
        <v>0</v>
      </c>
      <c r="H100" s="82">
        <f>$G$11</f>
        <v>0</v>
      </c>
      <c r="I100" s="83" t="str">
        <f t="shared" ref="I100:I107" si="43">IF($E100=$I11,IF($E100=$F$99,$F100,IF($E100=$G$99,$G100,IF($E100=$H$99,$H100,""))),"-")</f>
        <v/>
      </c>
      <c r="K100" s="14">
        <f t="shared" ref="K100:L107" si="44">C11</f>
        <v>0</v>
      </c>
      <c r="L100" s="80">
        <f t="shared" si="44"/>
        <v>0</v>
      </c>
      <c r="M100" s="81"/>
      <c r="N100" s="82">
        <f>$E$11</f>
        <v>0</v>
      </c>
      <c r="O100" s="82">
        <f>$F$11</f>
        <v>0</v>
      </c>
      <c r="P100" s="82">
        <f>$G$11</f>
        <v>0</v>
      </c>
      <c r="Q100" s="83" t="str">
        <f t="shared" ref="Q100:Q107" si="45">IF($M100=$I11,IF($M100=$N$99,$N100,IF($M100=$O$99,$O100,IF($M100=$P$99,$P100,""))),"-")</f>
        <v/>
      </c>
      <c r="R100" s="74"/>
      <c r="S100" s="72"/>
    </row>
    <row r="101" spans="1:19">
      <c r="A101" s="72"/>
      <c r="C101" s="15">
        <f t="shared" si="42"/>
        <v>0</v>
      </c>
      <c r="D101" s="77">
        <f t="shared" si="42"/>
        <v>0</v>
      </c>
      <c r="E101" s="76"/>
      <c r="F101" s="17">
        <f>$E$12</f>
        <v>0</v>
      </c>
      <c r="G101" s="17">
        <f>$F$12</f>
        <v>0</v>
      </c>
      <c r="H101" s="17">
        <f>$G$12</f>
        <v>0</v>
      </c>
      <c r="I101" s="16" t="str">
        <f t="shared" si="43"/>
        <v/>
      </c>
      <c r="K101" s="15">
        <f t="shared" si="44"/>
        <v>0</v>
      </c>
      <c r="L101" s="77">
        <f t="shared" si="44"/>
        <v>0</v>
      </c>
      <c r="M101" s="76"/>
      <c r="N101" s="17">
        <f>$E$12</f>
        <v>0</v>
      </c>
      <c r="O101" s="17">
        <f>$F$12</f>
        <v>0</v>
      </c>
      <c r="P101" s="17">
        <f>$G$12</f>
        <v>0</v>
      </c>
      <c r="Q101" s="16" t="str">
        <f t="shared" si="45"/>
        <v/>
      </c>
      <c r="R101" s="74"/>
      <c r="S101" s="72"/>
    </row>
    <row r="102" spans="1:19">
      <c r="A102" s="72"/>
      <c r="C102" s="15">
        <f t="shared" si="42"/>
        <v>0</v>
      </c>
      <c r="D102" s="77">
        <f t="shared" si="42"/>
        <v>0</v>
      </c>
      <c r="E102" s="76"/>
      <c r="F102" s="17">
        <f>$E$13</f>
        <v>0</v>
      </c>
      <c r="G102" s="17">
        <f>$F$13</f>
        <v>0</v>
      </c>
      <c r="H102" s="17">
        <f>$G$13</f>
        <v>0</v>
      </c>
      <c r="I102" s="16" t="str">
        <f t="shared" si="43"/>
        <v/>
      </c>
      <c r="K102" s="15">
        <f t="shared" si="44"/>
        <v>0</v>
      </c>
      <c r="L102" s="77">
        <f t="shared" si="44"/>
        <v>0</v>
      </c>
      <c r="M102" s="76"/>
      <c r="N102" s="17">
        <f>$E$13</f>
        <v>0</v>
      </c>
      <c r="O102" s="17">
        <f>$F$13</f>
        <v>0</v>
      </c>
      <c r="P102" s="17">
        <f>$G$13</f>
        <v>0</v>
      </c>
      <c r="Q102" s="16" t="str">
        <f t="shared" si="45"/>
        <v/>
      </c>
      <c r="R102" s="74"/>
      <c r="S102" s="72"/>
    </row>
    <row r="103" spans="1:19">
      <c r="A103" s="72"/>
      <c r="C103" s="15">
        <f t="shared" si="42"/>
        <v>0</v>
      </c>
      <c r="D103" s="77">
        <f t="shared" si="42"/>
        <v>0</v>
      </c>
      <c r="E103" s="76"/>
      <c r="F103" s="17">
        <f>$E$14</f>
        <v>0</v>
      </c>
      <c r="G103" s="17">
        <f>$F$14</f>
        <v>0</v>
      </c>
      <c r="H103" s="17">
        <f>$G$14</f>
        <v>0</v>
      </c>
      <c r="I103" s="16" t="str">
        <f t="shared" si="43"/>
        <v/>
      </c>
      <c r="K103" s="15">
        <f t="shared" si="44"/>
        <v>0</v>
      </c>
      <c r="L103" s="77">
        <f t="shared" si="44"/>
        <v>0</v>
      </c>
      <c r="M103" s="76"/>
      <c r="N103" s="17">
        <f>$E$14</f>
        <v>0</v>
      </c>
      <c r="O103" s="17">
        <f>$F$14</f>
        <v>0</v>
      </c>
      <c r="P103" s="17">
        <f>$G$14</f>
        <v>0</v>
      </c>
      <c r="Q103" s="16" t="str">
        <f t="shared" si="45"/>
        <v/>
      </c>
      <c r="R103" s="74"/>
      <c r="S103" s="72"/>
    </row>
    <row r="104" spans="1:19">
      <c r="A104" s="72"/>
      <c r="C104" s="15">
        <f t="shared" si="42"/>
        <v>0</v>
      </c>
      <c r="D104" s="77">
        <f t="shared" si="42"/>
        <v>0</v>
      </c>
      <c r="E104" s="76"/>
      <c r="F104" s="17">
        <f>$E$15</f>
        <v>0</v>
      </c>
      <c r="G104" s="17">
        <f>$F$15</f>
        <v>0</v>
      </c>
      <c r="H104" s="17">
        <f>$G$15</f>
        <v>0</v>
      </c>
      <c r="I104" s="16" t="str">
        <f t="shared" si="43"/>
        <v/>
      </c>
      <c r="K104" s="15">
        <f t="shared" si="44"/>
        <v>0</v>
      </c>
      <c r="L104" s="77">
        <f t="shared" si="44"/>
        <v>0</v>
      </c>
      <c r="M104" s="76"/>
      <c r="N104" s="17">
        <f>$E$15</f>
        <v>0</v>
      </c>
      <c r="O104" s="17">
        <f>$F$15</f>
        <v>0</v>
      </c>
      <c r="P104" s="17">
        <f>$G$15</f>
        <v>0</v>
      </c>
      <c r="Q104" s="16" t="str">
        <f t="shared" si="45"/>
        <v/>
      </c>
      <c r="R104" s="74"/>
      <c r="S104" s="72"/>
    </row>
    <row r="105" spans="1:19">
      <c r="A105" s="72"/>
      <c r="C105" s="15">
        <f t="shared" si="42"/>
        <v>0</v>
      </c>
      <c r="D105" s="77">
        <f t="shared" si="42"/>
        <v>0</v>
      </c>
      <c r="E105" s="76"/>
      <c r="F105" s="17">
        <f>$E$16</f>
        <v>0</v>
      </c>
      <c r="G105" s="17">
        <f>$F$16</f>
        <v>0</v>
      </c>
      <c r="H105" s="17">
        <f>$G$16</f>
        <v>0</v>
      </c>
      <c r="I105" s="16" t="str">
        <f t="shared" si="43"/>
        <v/>
      </c>
      <c r="K105" s="15">
        <f t="shared" si="44"/>
        <v>0</v>
      </c>
      <c r="L105" s="77">
        <f t="shared" si="44"/>
        <v>0</v>
      </c>
      <c r="M105" s="76"/>
      <c r="N105" s="17">
        <f>$E$16</f>
        <v>0</v>
      </c>
      <c r="O105" s="17">
        <f>$F$16</f>
        <v>0</v>
      </c>
      <c r="P105" s="17">
        <f>$G$16</f>
        <v>0</v>
      </c>
      <c r="Q105" s="16" t="str">
        <f t="shared" si="45"/>
        <v/>
      </c>
      <c r="R105" s="74"/>
      <c r="S105" s="72"/>
    </row>
    <row r="106" spans="1:19">
      <c r="A106" s="72"/>
      <c r="C106" s="15">
        <f t="shared" si="42"/>
        <v>0</v>
      </c>
      <c r="D106" s="77">
        <f t="shared" si="42"/>
        <v>0</v>
      </c>
      <c r="E106" s="76"/>
      <c r="F106" s="17">
        <f>$E$17</f>
        <v>0</v>
      </c>
      <c r="G106" s="17">
        <f>$F$17</f>
        <v>0</v>
      </c>
      <c r="H106" s="17">
        <f>$G$17</f>
        <v>0</v>
      </c>
      <c r="I106" s="16" t="str">
        <f t="shared" si="43"/>
        <v/>
      </c>
      <c r="K106" s="15">
        <f t="shared" si="44"/>
        <v>0</v>
      </c>
      <c r="L106" s="77">
        <f t="shared" si="44"/>
        <v>0</v>
      </c>
      <c r="M106" s="76"/>
      <c r="N106" s="17">
        <f>$E$17</f>
        <v>0</v>
      </c>
      <c r="O106" s="17">
        <f>$F$17</f>
        <v>0</v>
      </c>
      <c r="P106" s="17">
        <f>$G$17</f>
        <v>0</v>
      </c>
      <c r="Q106" s="16" t="str">
        <f t="shared" si="45"/>
        <v/>
      </c>
      <c r="R106" s="74"/>
      <c r="S106" s="72"/>
    </row>
    <row r="107" spans="1:19" ht="13.5" thickBot="1">
      <c r="A107" s="72"/>
      <c r="C107" s="84">
        <f t="shared" si="42"/>
        <v>0</v>
      </c>
      <c r="D107" s="85">
        <f t="shared" si="42"/>
        <v>0</v>
      </c>
      <c r="E107" s="86"/>
      <c r="F107" s="87">
        <f>$E$18</f>
        <v>0</v>
      </c>
      <c r="G107" s="87">
        <f>$F$18</f>
        <v>0</v>
      </c>
      <c r="H107" s="87">
        <f>$G$18</f>
        <v>0</v>
      </c>
      <c r="I107" s="88" t="str">
        <f t="shared" si="43"/>
        <v/>
      </c>
      <c r="K107" s="84">
        <f t="shared" si="44"/>
        <v>0</v>
      </c>
      <c r="L107" s="85">
        <f t="shared" si="44"/>
        <v>0</v>
      </c>
      <c r="M107" s="86"/>
      <c r="N107" s="87">
        <f>$E$18</f>
        <v>0</v>
      </c>
      <c r="O107" s="87">
        <f>$F$18</f>
        <v>0</v>
      </c>
      <c r="P107" s="87">
        <f>$G$18</f>
        <v>0</v>
      </c>
      <c r="Q107" s="88" t="str">
        <f t="shared" si="45"/>
        <v/>
      </c>
      <c r="R107" s="74"/>
      <c r="S107" s="72"/>
    </row>
    <row r="108" spans="1:19" ht="13.5" thickBot="1">
      <c r="A108" s="72"/>
      <c r="I108" s="89">
        <f>SUM(I100:I107)</f>
        <v>0</v>
      </c>
      <c r="Q108" s="89">
        <f>SUM(Q100:Q107)</f>
        <v>0</v>
      </c>
      <c r="R108" s="74"/>
      <c r="S108" s="72"/>
    </row>
    <row r="109" spans="1:19">
      <c r="A109" s="72"/>
      <c r="R109" s="74"/>
      <c r="S109" s="72"/>
    </row>
    <row r="110" spans="1:19" ht="13.5" thickBot="1">
      <c r="A110" s="72"/>
      <c r="R110" s="74"/>
      <c r="S110" s="72"/>
    </row>
    <row r="111" spans="1:19" ht="13.5" thickBot="1">
      <c r="A111" s="72"/>
      <c r="C111" s="1"/>
      <c r="D111" s="193" t="s">
        <v>29</v>
      </c>
      <c r="E111" s="194"/>
      <c r="F111" s="195"/>
      <c r="G111" s="8"/>
      <c r="H111" s="8"/>
      <c r="K111" s="1"/>
      <c r="L111" s="193" t="s">
        <v>31</v>
      </c>
      <c r="M111" s="194"/>
      <c r="N111" s="195"/>
      <c r="O111" s="8"/>
      <c r="P111" s="8"/>
      <c r="R111" s="74"/>
      <c r="S111" s="72"/>
    </row>
    <row r="112" spans="1:19" ht="13.5" thickBot="1">
      <c r="A112" s="72"/>
      <c r="C112" s="78" t="s">
        <v>0</v>
      </c>
      <c r="D112" s="79" t="s">
        <v>1</v>
      </c>
      <c r="E112" s="11"/>
      <c r="F112" s="12">
        <v>1</v>
      </c>
      <c r="G112" s="12" t="s">
        <v>18</v>
      </c>
      <c r="H112" s="12">
        <v>2</v>
      </c>
      <c r="I112" s="13" t="s">
        <v>5</v>
      </c>
      <c r="K112" s="78" t="s">
        <v>0</v>
      </c>
      <c r="L112" s="79" t="s">
        <v>1</v>
      </c>
      <c r="M112" s="11"/>
      <c r="N112" s="12">
        <v>1</v>
      </c>
      <c r="O112" s="12" t="s">
        <v>18</v>
      </c>
      <c r="P112" s="12">
        <v>2</v>
      </c>
      <c r="Q112" s="13" t="s">
        <v>5</v>
      </c>
      <c r="R112" s="74"/>
      <c r="S112" s="72"/>
    </row>
    <row r="113" spans="1:19">
      <c r="A113" s="72"/>
      <c r="C113" s="14">
        <f t="shared" ref="C113:D120" si="46">C11</f>
        <v>0</v>
      </c>
      <c r="D113" s="80">
        <f t="shared" si="46"/>
        <v>0</v>
      </c>
      <c r="E113" s="81"/>
      <c r="F113" s="82">
        <f>$E$11</f>
        <v>0</v>
      </c>
      <c r="G113" s="82">
        <f>$F$11</f>
        <v>0</v>
      </c>
      <c r="H113" s="82">
        <f>$G$11</f>
        <v>0</v>
      </c>
      <c r="I113" s="83" t="str">
        <f t="shared" ref="I113:I120" si="47">IF($E113=$I11,IF($E113=$F$112,$F113,IF($E113=$G$112,$G113,IF($E113=$H$112,$H113,""))),"-")</f>
        <v/>
      </c>
      <c r="K113" s="14">
        <f t="shared" ref="K113:L120" si="48">C11</f>
        <v>0</v>
      </c>
      <c r="L113" s="80">
        <f t="shared" si="48"/>
        <v>0</v>
      </c>
      <c r="M113" s="81"/>
      <c r="N113" s="82">
        <f>$E$11</f>
        <v>0</v>
      </c>
      <c r="O113" s="82">
        <f>$F$11</f>
        <v>0</v>
      </c>
      <c r="P113" s="82">
        <f>$G$11</f>
        <v>0</v>
      </c>
      <c r="Q113" s="83" t="str">
        <f t="shared" ref="Q113:Q120" si="49">IF($M113=$I11,IF($M113=$N$112,$N113,IF($M113=$O$112,$O113,IF($M113=$P$112,$P113,""))),"-")</f>
        <v/>
      </c>
      <c r="R113" s="74"/>
      <c r="S113" s="72"/>
    </row>
    <row r="114" spans="1:19">
      <c r="A114" s="72"/>
      <c r="C114" s="15">
        <f t="shared" si="46"/>
        <v>0</v>
      </c>
      <c r="D114" s="77">
        <f t="shared" si="46"/>
        <v>0</v>
      </c>
      <c r="E114" s="76"/>
      <c r="F114" s="17">
        <f>$E$12</f>
        <v>0</v>
      </c>
      <c r="G114" s="17">
        <f>$F$12</f>
        <v>0</v>
      </c>
      <c r="H114" s="17">
        <f>$G$12</f>
        <v>0</v>
      </c>
      <c r="I114" s="16" t="str">
        <f t="shared" si="47"/>
        <v/>
      </c>
      <c r="K114" s="15">
        <f t="shared" si="48"/>
        <v>0</v>
      </c>
      <c r="L114" s="77">
        <f t="shared" si="48"/>
        <v>0</v>
      </c>
      <c r="M114" s="76"/>
      <c r="N114" s="17">
        <f>$E$12</f>
        <v>0</v>
      </c>
      <c r="O114" s="17">
        <f>$F$12</f>
        <v>0</v>
      </c>
      <c r="P114" s="17">
        <f>$G$12</f>
        <v>0</v>
      </c>
      <c r="Q114" s="16" t="str">
        <f t="shared" si="49"/>
        <v/>
      </c>
      <c r="R114" s="74"/>
      <c r="S114" s="72"/>
    </row>
    <row r="115" spans="1:19">
      <c r="A115" s="72"/>
      <c r="C115" s="15">
        <f t="shared" si="46"/>
        <v>0</v>
      </c>
      <c r="D115" s="77">
        <f t="shared" si="46"/>
        <v>0</v>
      </c>
      <c r="E115" s="76"/>
      <c r="F115" s="17">
        <f>$E$13</f>
        <v>0</v>
      </c>
      <c r="G115" s="17">
        <f>$F$13</f>
        <v>0</v>
      </c>
      <c r="H115" s="17">
        <f>$G$13</f>
        <v>0</v>
      </c>
      <c r="I115" s="16" t="str">
        <f t="shared" si="47"/>
        <v/>
      </c>
      <c r="K115" s="15">
        <f t="shared" si="48"/>
        <v>0</v>
      </c>
      <c r="L115" s="77">
        <f t="shared" si="48"/>
        <v>0</v>
      </c>
      <c r="M115" s="76"/>
      <c r="N115" s="17">
        <f>$E$13</f>
        <v>0</v>
      </c>
      <c r="O115" s="17">
        <f>$F$13</f>
        <v>0</v>
      </c>
      <c r="P115" s="17">
        <f>$G$13</f>
        <v>0</v>
      </c>
      <c r="Q115" s="16" t="str">
        <f t="shared" si="49"/>
        <v/>
      </c>
      <c r="R115" s="74"/>
      <c r="S115" s="72"/>
    </row>
    <row r="116" spans="1:19">
      <c r="A116" s="72"/>
      <c r="C116" s="15">
        <f t="shared" si="46"/>
        <v>0</v>
      </c>
      <c r="D116" s="77">
        <f t="shared" si="46"/>
        <v>0</v>
      </c>
      <c r="E116" s="76"/>
      <c r="F116" s="17">
        <f>$E$14</f>
        <v>0</v>
      </c>
      <c r="G116" s="17">
        <f>$F$14</f>
        <v>0</v>
      </c>
      <c r="H116" s="17">
        <f>$G$14</f>
        <v>0</v>
      </c>
      <c r="I116" s="16" t="str">
        <f t="shared" si="47"/>
        <v/>
      </c>
      <c r="K116" s="15">
        <f t="shared" si="48"/>
        <v>0</v>
      </c>
      <c r="L116" s="77">
        <f t="shared" si="48"/>
        <v>0</v>
      </c>
      <c r="M116" s="76"/>
      <c r="N116" s="17">
        <f>$E$14</f>
        <v>0</v>
      </c>
      <c r="O116" s="17">
        <f>$F$14</f>
        <v>0</v>
      </c>
      <c r="P116" s="17">
        <f>$G$14</f>
        <v>0</v>
      </c>
      <c r="Q116" s="16" t="str">
        <f t="shared" si="49"/>
        <v/>
      </c>
      <c r="R116" s="74"/>
      <c r="S116" s="72"/>
    </row>
    <row r="117" spans="1:19">
      <c r="A117" s="72"/>
      <c r="C117" s="15">
        <f t="shared" si="46"/>
        <v>0</v>
      </c>
      <c r="D117" s="77">
        <f t="shared" si="46"/>
        <v>0</v>
      </c>
      <c r="E117" s="76"/>
      <c r="F117" s="17">
        <f>$E$15</f>
        <v>0</v>
      </c>
      <c r="G117" s="17">
        <f>$F$15</f>
        <v>0</v>
      </c>
      <c r="H117" s="17">
        <f>$G$15</f>
        <v>0</v>
      </c>
      <c r="I117" s="16" t="str">
        <f t="shared" si="47"/>
        <v/>
      </c>
      <c r="K117" s="15">
        <f t="shared" si="48"/>
        <v>0</v>
      </c>
      <c r="L117" s="77">
        <f t="shared" si="48"/>
        <v>0</v>
      </c>
      <c r="M117" s="76"/>
      <c r="N117" s="17">
        <f>$E$15</f>
        <v>0</v>
      </c>
      <c r="O117" s="17">
        <f>$F$15</f>
        <v>0</v>
      </c>
      <c r="P117" s="17">
        <f>$G$15</f>
        <v>0</v>
      </c>
      <c r="Q117" s="16" t="str">
        <f t="shared" si="49"/>
        <v/>
      </c>
      <c r="R117" s="74"/>
      <c r="S117" s="72"/>
    </row>
    <row r="118" spans="1:19">
      <c r="A118" s="72"/>
      <c r="C118" s="15">
        <f t="shared" si="46"/>
        <v>0</v>
      </c>
      <c r="D118" s="77">
        <f t="shared" si="46"/>
        <v>0</v>
      </c>
      <c r="E118" s="76"/>
      <c r="F118" s="17">
        <f>$E$16</f>
        <v>0</v>
      </c>
      <c r="G118" s="17">
        <f>$F$16</f>
        <v>0</v>
      </c>
      <c r="H118" s="17">
        <f>$G$16</f>
        <v>0</v>
      </c>
      <c r="I118" s="16" t="str">
        <f t="shared" si="47"/>
        <v/>
      </c>
      <c r="K118" s="15">
        <f t="shared" si="48"/>
        <v>0</v>
      </c>
      <c r="L118" s="77">
        <f t="shared" si="48"/>
        <v>0</v>
      </c>
      <c r="M118" s="76"/>
      <c r="N118" s="17">
        <f>$E$16</f>
        <v>0</v>
      </c>
      <c r="O118" s="17">
        <f>$F$16</f>
        <v>0</v>
      </c>
      <c r="P118" s="17">
        <f>$G$16</f>
        <v>0</v>
      </c>
      <c r="Q118" s="16" t="str">
        <f t="shared" si="49"/>
        <v/>
      </c>
      <c r="R118" s="74"/>
      <c r="S118" s="72"/>
    </row>
    <row r="119" spans="1:19">
      <c r="A119" s="72"/>
      <c r="C119" s="15">
        <f t="shared" si="46"/>
        <v>0</v>
      </c>
      <c r="D119" s="77">
        <f t="shared" si="46"/>
        <v>0</v>
      </c>
      <c r="E119" s="76"/>
      <c r="F119" s="17">
        <f>$E$17</f>
        <v>0</v>
      </c>
      <c r="G119" s="17">
        <f>$F$17</f>
        <v>0</v>
      </c>
      <c r="H119" s="17">
        <f>$G$17</f>
        <v>0</v>
      </c>
      <c r="I119" s="16" t="str">
        <f t="shared" si="47"/>
        <v/>
      </c>
      <c r="K119" s="15">
        <f t="shared" si="48"/>
        <v>0</v>
      </c>
      <c r="L119" s="77">
        <f t="shared" si="48"/>
        <v>0</v>
      </c>
      <c r="M119" s="76"/>
      <c r="N119" s="17">
        <f>$E$17</f>
        <v>0</v>
      </c>
      <c r="O119" s="17">
        <f>$F$17</f>
        <v>0</v>
      </c>
      <c r="P119" s="17">
        <f>$G$17</f>
        <v>0</v>
      </c>
      <c r="Q119" s="16" t="str">
        <f t="shared" si="49"/>
        <v/>
      </c>
      <c r="R119" s="74"/>
      <c r="S119" s="72"/>
    </row>
    <row r="120" spans="1:19" ht="13.5" thickBot="1">
      <c r="A120" s="72"/>
      <c r="C120" s="84">
        <f t="shared" si="46"/>
        <v>0</v>
      </c>
      <c r="D120" s="85">
        <f t="shared" si="46"/>
        <v>0</v>
      </c>
      <c r="E120" s="86"/>
      <c r="F120" s="87">
        <f>$E$18</f>
        <v>0</v>
      </c>
      <c r="G120" s="87">
        <f>$F$18</f>
        <v>0</v>
      </c>
      <c r="H120" s="87">
        <f>$G$18</f>
        <v>0</v>
      </c>
      <c r="I120" s="88" t="str">
        <f t="shared" si="47"/>
        <v/>
      </c>
      <c r="K120" s="84">
        <f t="shared" si="48"/>
        <v>0</v>
      </c>
      <c r="L120" s="85">
        <f t="shared" si="48"/>
        <v>0</v>
      </c>
      <c r="M120" s="86"/>
      <c r="N120" s="87">
        <f>$E$18</f>
        <v>0</v>
      </c>
      <c r="O120" s="87">
        <f>$F$18</f>
        <v>0</v>
      </c>
      <c r="P120" s="87">
        <f>$G$18</f>
        <v>0</v>
      </c>
      <c r="Q120" s="88" t="str">
        <f t="shared" si="49"/>
        <v/>
      </c>
      <c r="R120" s="74"/>
      <c r="S120" s="72"/>
    </row>
    <row r="121" spans="1:19" ht="13.5" thickBot="1">
      <c r="A121" s="72"/>
      <c r="I121" s="89">
        <f>SUM(I113:I120)</f>
        <v>0</v>
      </c>
      <c r="Q121" s="89">
        <f>SUM(Q113:Q120)</f>
        <v>0</v>
      </c>
      <c r="R121" s="74"/>
      <c r="S121" s="72"/>
    </row>
    <row r="122" spans="1:19">
      <c r="A122" s="72"/>
      <c r="R122" s="74"/>
      <c r="S122" s="72"/>
    </row>
    <row r="123" spans="1:19" ht="13.5" thickBot="1">
      <c r="A123" s="72"/>
      <c r="R123" s="74"/>
      <c r="S123" s="72"/>
    </row>
    <row r="124" spans="1:19" ht="13.5" thickBot="1">
      <c r="A124" s="72"/>
      <c r="C124" s="1"/>
      <c r="D124" s="193" t="s">
        <v>28</v>
      </c>
      <c r="E124" s="194"/>
      <c r="F124" s="195"/>
      <c r="G124" s="8"/>
      <c r="H124" s="8"/>
      <c r="K124" s="1"/>
      <c r="L124" s="193" t="s">
        <v>17</v>
      </c>
      <c r="M124" s="194"/>
      <c r="N124" s="195"/>
      <c r="O124" s="8"/>
      <c r="P124" s="8"/>
      <c r="R124" s="74"/>
      <c r="S124" s="72"/>
    </row>
    <row r="125" spans="1:19" ht="13.5" thickBot="1">
      <c r="A125" s="72"/>
      <c r="C125" s="78" t="s">
        <v>0</v>
      </c>
      <c r="D125" s="79" t="s">
        <v>1</v>
      </c>
      <c r="E125" s="11"/>
      <c r="F125" s="12">
        <v>1</v>
      </c>
      <c r="G125" s="12" t="s">
        <v>18</v>
      </c>
      <c r="H125" s="12">
        <v>2</v>
      </c>
      <c r="I125" s="13" t="s">
        <v>5</v>
      </c>
      <c r="K125" s="78" t="s">
        <v>0</v>
      </c>
      <c r="L125" s="79" t="s">
        <v>1</v>
      </c>
      <c r="M125" s="11"/>
      <c r="N125" s="12">
        <v>1</v>
      </c>
      <c r="O125" s="12" t="s">
        <v>18</v>
      </c>
      <c r="P125" s="12">
        <v>2</v>
      </c>
      <c r="Q125" s="13" t="s">
        <v>5</v>
      </c>
      <c r="R125" s="74"/>
      <c r="S125" s="72"/>
    </row>
    <row r="126" spans="1:19">
      <c r="A126" s="72"/>
      <c r="C126" s="14">
        <f t="shared" ref="C126:D133" si="50">K61</f>
        <v>0</v>
      </c>
      <c r="D126" s="80">
        <f t="shared" si="50"/>
        <v>0</v>
      </c>
      <c r="E126" s="81"/>
      <c r="F126" s="82">
        <f>$E$11</f>
        <v>0</v>
      </c>
      <c r="G126" s="82">
        <f>$F$11</f>
        <v>0</v>
      </c>
      <c r="H126" s="82">
        <f>$G$11</f>
        <v>0</v>
      </c>
      <c r="I126" s="83" t="str">
        <f t="shared" ref="I126:I133" si="51">IF($E126=$I11,IF($E126=$F$125,$F126,IF($E126=$G$125,$G126,IF($E126=$H$125,$H126,""))),"-")</f>
        <v/>
      </c>
      <c r="K126" s="14">
        <f t="shared" ref="K126:L133" si="52">C74</f>
        <v>0</v>
      </c>
      <c r="L126" s="80">
        <f t="shared" si="52"/>
        <v>0</v>
      </c>
      <c r="M126" s="81"/>
      <c r="N126" s="82">
        <f>$E$11</f>
        <v>0</v>
      </c>
      <c r="O126" s="82">
        <f>$F$11</f>
        <v>0</v>
      </c>
      <c r="P126" s="82">
        <f>$G$11</f>
        <v>0</v>
      </c>
      <c r="Q126" s="83" t="str">
        <f t="shared" ref="Q126:Q133" si="53">IF($M126=$I11,IF($M126=$N$125,$N126,IF($M126=$O$125,$O126,IF($M126=$P$125,$P126,""))),"-")</f>
        <v/>
      </c>
      <c r="R126" s="74"/>
      <c r="S126" s="72"/>
    </row>
    <row r="127" spans="1:19">
      <c r="A127" s="72"/>
      <c r="C127" s="15">
        <f t="shared" si="50"/>
        <v>0</v>
      </c>
      <c r="D127" s="77">
        <f t="shared" si="50"/>
        <v>0</v>
      </c>
      <c r="E127" s="76"/>
      <c r="F127" s="17">
        <f>$E$12</f>
        <v>0</v>
      </c>
      <c r="G127" s="17">
        <f>$F$12</f>
        <v>0</v>
      </c>
      <c r="H127" s="17">
        <f>$G$12</f>
        <v>0</v>
      </c>
      <c r="I127" s="16" t="str">
        <f t="shared" si="51"/>
        <v/>
      </c>
      <c r="K127" s="15">
        <f t="shared" si="52"/>
        <v>0</v>
      </c>
      <c r="L127" s="77">
        <f t="shared" si="52"/>
        <v>0</v>
      </c>
      <c r="M127" s="76"/>
      <c r="N127" s="17">
        <f>$E$12</f>
        <v>0</v>
      </c>
      <c r="O127" s="17">
        <f>$F$12</f>
        <v>0</v>
      </c>
      <c r="P127" s="17">
        <f>$G$12</f>
        <v>0</v>
      </c>
      <c r="Q127" s="16" t="str">
        <f t="shared" si="53"/>
        <v/>
      </c>
      <c r="R127" s="74"/>
      <c r="S127" s="72"/>
    </row>
    <row r="128" spans="1:19">
      <c r="A128" s="72"/>
      <c r="C128" s="15">
        <f t="shared" si="50"/>
        <v>0</v>
      </c>
      <c r="D128" s="77">
        <f t="shared" si="50"/>
        <v>0</v>
      </c>
      <c r="E128" s="76"/>
      <c r="F128" s="17">
        <f>$E$13</f>
        <v>0</v>
      </c>
      <c r="G128" s="17">
        <f>$F$13</f>
        <v>0</v>
      </c>
      <c r="H128" s="17">
        <f>$G$13</f>
        <v>0</v>
      </c>
      <c r="I128" s="16" t="str">
        <f t="shared" si="51"/>
        <v/>
      </c>
      <c r="K128" s="15">
        <f t="shared" si="52"/>
        <v>0</v>
      </c>
      <c r="L128" s="77">
        <f t="shared" si="52"/>
        <v>0</v>
      </c>
      <c r="M128" s="76"/>
      <c r="N128" s="17">
        <f>$E$13</f>
        <v>0</v>
      </c>
      <c r="O128" s="17">
        <f>$F$13</f>
        <v>0</v>
      </c>
      <c r="P128" s="17">
        <f>$G$13</f>
        <v>0</v>
      </c>
      <c r="Q128" s="16" t="str">
        <f t="shared" si="53"/>
        <v/>
      </c>
      <c r="R128" s="74"/>
      <c r="S128" s="72"/>
    </row>
    <row r="129" spans="1:19">
      <c r="A129" s="72"/>
      <c r="C129" s="15">
        <f t="shared" si="50"/>
        <v>0</v>
      </c>
      <c r="D129" s="77">
        <f t="shared" si="50"/>
        <v>0</v>
      </c>
      <c r="E129" s="76"/>
      <c r="F129" s="17">
        <f>$E$14</f>
        <v>0</v>
      </c>
      <c r="G129" s="17">
        <f>$F$14</f>
        <v>0</v>
      </c>
      <c r="H129" s="17">
        <f>$G$14</f>
        <v>0</v>
      </c>
      <c r="I129" s="16" t="str">
        <f t="shared" si="51"/>
        <v/>
      </c>
      <c r="K129" s="15">
        <f t="shared" si="52"/>
        <v>0</v>
      </c>
      <c r="L129" s="77">
        <f t="shared" si="52"/>
        <v>0</v>
      </c>
      <c r="M129" s="76"/>
      <c r="N129" s="17">
        <f>$E$14</f>
        <v>0</v>
      </c>
      <c r="O129" s="17">
        <f>$F$14</f>
        <v>0</v>
      </c>
      <c r="P129" s="17">
        <f>$G$14</f>
        <v>0</v>
      </c>
      <c r="Q129" s="16" t="str">
        <f t="shared" si="53"/>
        <v/>
      </c>
      <c r="R129" s="74"/>
      <c r="S129" s="72"/>
    </row>
    <row r="130" spans="1:19">
      <c r="A130" s="72"/>
      <c r="C130" s="15">
        <f t="shared" si="50"/>
        <v>0</v>
      </c>
      <c r="D130" s="77">
        <f t="shared" si="50"/>
        <v>0</v>
      </c>
      <c r="E130" s="76"/>
      <c r="F130" s="17">
        <f>$E$15</f>
        <v>0</v>
      </c>
      <c r="G130" s="17">
        <f>$F$15</f>
        <v>0</v>
      </c>
      <c r="H130" s="17">
        <f>$G$15</f>
        <v>0</v>
      </c>
      <c r="I130" s="16" t="str">
        <f t="shared" si="51"/>
        <v/>
      </c>
      <c r="K130" s="15">
        <f t="shared" si="52"/>
        <v>0</v>
      </c>
      <c r="L130" s="77">
        <f t="shared" si="52"/>
        <v>0</v>
      </c>
      <c r="M130" s="76"/>
      <c r="N130" s="17">
        <f>$E$15</f>
        <v>0</v>
      </c>
      <c r="O130" s="17">
        <f>$F$15</f>
        <v>0</v>
      </c>
      <c r="P130" s="17">
        <f>$G$15</f>
        <v>0</v>
      </c>
      <c r="Q130" s="16" t="str">
        <f t="shared" si="53"/>
        <v/>
      </c>
      <c r="R130" s="74"/>
      <c r="S130" s="72"/>
    </row>
    <row r="131" spans="1:19">
      <c r="A131" s="72"/>
      <c r="C131" s="15">
        <f t="shared" si="50"/>
        <v>0</v>
      </c>
      <c r="D131" s="77">
        <f t="shared" si="50"/>
        <v>0</v>
      </c>
      <c r="E131" s="76"/>
      <c r="F131" s="17">
        <f>$E$16</f>
        <v>0</v>
      </c>
      <c r="G131" s="17">
        <f>$F$16</f>
        <v>0</v>
      </c>
      <c r="H131" s="17">
        <f>$G$16</f>
        <v>0</v>
      </c>
      <c r="I131" s="16" t="str">
        <f t="shared" si="51"/>
        <v/>
      </c>
      <c r="K131" s="15">
        <f t="shared" si="52"/>
        <v>0</v>
      </c>
      <c r="L131" s="77">
        <f t="shared" si="52"/>
        <v>0</v>
      </c>
      <c r="M131" s="76"/>
      <c r="N131" s="17">
        <f>$E$16</f>
        <v>0</v>
      </c>
      <c r="O131" s="17">
        <f>$F$16</f>
        <v>0</v>
      </c>
      <c r="P131" s="17">
        <f>$G$16</f>
        <v>0</v>
      </c>
      <c r="Q131" s="16" t="str">
        <f t="shared" si="53"/>
        <v/>
      </c>
      <c r="R131" s="74"/>
      <c r="S131" s="72"/>
    </row>
    <row r="132" spans="1:19">
      <c r="A132" s="72"/>
      <c r="C132" s="15">
        <f t="shared" si="50"/>
        <v>0</v>
      </c>
      <c r="D132" s="77">
        <f t="shared" si="50"/>
        <v>0</v>
      </c>
      <c r="E132" s="76"/>
      <c r="F132" s="17">
        <f>$E$17</f>
        <v>0</v>
      </c>
      <c r="G132" s="17">
        <f>$F$17</f>
        <v>0</v>
      </c>
      <c r="H132" s="17">
        <f>$G$17</f>
        <v>0</v>
      </c>
      <c r="I132" s="16" t="str">
        <f t="shared" si="51"/>
        <v/>
      </c>
      <c r="K132" s="15">
        <f t="shared" si="52"/>
        <v>0</v>
      </c>
      <c r="L132" s="77">
        <f t="shared" si="52"/>
        <v>0</v>
      </c>
      <c r="M132" s="76"/>
      <c r="N132" s="17">
        <f>$E$17</f>
        <v>0</v>
      </c>
      <c r="O132" s="17">
        <f>$F$17</f>
        <v>0</v>
      </c>
      <c r="P132" s="17">
        <f>$G$17</f>
        <v>0</v>
      </c>
      <c r="Q132" s="16" t="str">
        <f t="shared" si="53"/>
        <v/>
      </c>
      <c r="R132" s="74"/>
      <c r="S132" s="72"/>
    </row>
    <row r="133" spans="1:19" ht="13.5" thickBot="1">
      <c r="A133" s="72"/>
      <c r="C133" s="84">
        <f t="shared" si="50"/>
        <v>0</v>
      </c>
      <c r="D133" s="85">
        <f t="shared" si="50"/>
        <v>0</v>
      </c>
      <c r="E133" s="86"/>
      <c r="F133" s="87">
        <f>$E$18</f>
        <v>0</v>
      </c>
      <c r="G133" s="87">
        <f>$F$18</f>
        <v>0</v>
      </c>
      <c r="H133" s="87">
        <f>$G$18</f>
        <v>0</v>
      </c>
      <c r="I133" s="88" t="str">
        <f t="shared" si="51"/>
        <v/>
      </c>
      <c r="K133" s="84">
        <f t="shared" si="52"/>
        <v>0</v>
      </c>
      <c r="L133" s="85">
        <f t="shared" si="52"/>
        <v>0</v>
      </c>
      <c r="M133" s="86"/>
      <c r="N133" s="87">
        <f>$E$18</f>
        <v>0</v>
      </c>
      <c r="O133" s="87">
        <f>$F$18</f>
        <v>0</v>
      </c>
      <c r="P133" s="87">
        <f>$G$18</f>
        <v>0</v>
      </c>
      <c r="Q133" s="88" t="str">
        <f t="shared" si="53"/>
        <v/>
      </c>
      <c r="R133" s="74"/>
      <c r="S133" s="72"/>
    </row>
    <row r="134" spans="1:19" ht="13.5" thickBot="1">
      <c r="A134" s="72"/>
      <c r="I134" s="89">
        <f>SUM(I126:I133)</f>
        <v>0</v>
      </c>
      <c r="Q134" s="89">
        <f>SUM(Q126:Q133)</f>
        <v>0</v>
      </c>
      <c r="R134" s="74"/>
      <c r="S134" s="72"/>
    </row>
    <row r="135" spans="1:19" ht="16.5" customHeight="1">
      <c r="A135" s="72"/>
      <c r="R135" s="74"/>
      <c r="S135" s="72"/>
    </row>
    <row r="136" spans="1:19" s="155" customFormat="1">
      <c r="A136" s="72"/>
      <c r="B136" s="72"/>
      <c r="C136" s="72"/>
      <c r="D136" s="72"/>
      <c r="E136" s="72"/>
      <c r="F136" s="72"/>
      <c r="G136" s="72"/>
      <c r="H136" s="72"/>
      <c r="I136" s="72"/>
      <c r="J136" s="72"/>
      <c r="K136" s="72"/>
      <c r="L136" s="72"/>
      <c r="M136" s="72"/>
      <c r="N136" s="72"/>
      <c r="O136" s="72"/>
      <c r="P136" s="72"/>
      <c r="Q136" s="72"/>
      <c r="R136" s="72"/>
      <c r="S136" s="72"/>
    </row>
    <row r="137" spans="1:19" s="155" customFormat="1">
      <c r="A137" s="72"/>
      <c r="B137" s="72"/>
      <c r="C137" s="72"/>
      <c r="D137" s="72"/>
      <c r="E137" s="72"/>
      <c r="F137" s="72"/>
      <c r="G137" s="72"/>
      <c r="H137" s="72"/>
      <c r="I137" s="72"/>
      <c r="J137" s="72"/>
      <c r="K137" s="72"/>
      <c r="L137" s="72"/>
      <c r="M137" s="72"/>
      <c r="N137" s="72"/>
      <c r="O137" s="72"/>
      <c r="P137" s="72"/>
      <c r="Q137" s="72"/>
      <c r="R137" s="72"/>
      <c r="S137" s="72"/>
    </row>
    <row r="138" spans="1:19" s="74" customFormat="1"/>
    <row r="139" spans="1:19" s="74" customFormat="1"/>
    <row r="140" spans="1:19" s="74" customFormat="1"/>
    <row r="141" spans="1:19" s="74" customFormat="1">
      <c r="J141" s="123"/>
    </row>
    <row r="142" spans="1:19" s="74" customFormat="1"/>
    <row r="143" spans="1:19" s="74" customFormat="1">
      <c r="J143" s="124"/>
      <c r="K143" s="124"/>
      <c r="L143" s="125"/>
    </row>
    <row r="144" spans="1:19" s="74" customFormat="1">
      <c r="J144" s="124"/>
      <c r="K144" s="124"/>
      <c r="L144" s="125"/>
    </row>
    <row r="145" spans="10:14" s="74" customFormat="1">
      <c r="J145" s="124"/>
      <c r="K145" s="124"/>
      <c r="L145" s="125"/>
    </row>
    <row r="146" spans="10:14" s="74" customFormat="1">
      <c r="J146" s="124"/>
      <c r="K146" s="124"/>
      <c r="L146" s="125"/>
    </row>
    <row r="147" spans="10:14" s="74" customFormat="1">
      <c r="J147" s="124"/>
      <c r="K147" s="124"/>
      <c r="L147" s="125"/>
      <c r="N147" s="75"/>
    </row>
    <row r="148" spans="10:14" s="74" customFormat="1">
      <c r="J148" s="124"/>
      <c r="K148" s="124"/>
      <c r="L148" s="125"/>
    </row>
    <row r="149" spans="10:14" s="74" customFormat="1">
      <c r="J149" s="124"/>
      <c r="K149" s="124"/>
      <c r="L149" s="125"/>
    </row>
    <row r="150" spans="10:14" s="74" customFormat="1">
      <c r="J150" s="124"/>
      <c r="K150" s="124"/>
      <c r="L150" s="125"/>
    </row>
    <row r="151" spans="10:14" s="74" customFormat="1">
      <c r="J151" s="124"/>
      <c r="K151" s="124"/>
      <c r="L151" s="125"/>
    </row>
    <row r="152" spans="10:14" s="74" customFormat="1">
      <c r="J152" s="124"/>
      <c r="K152" s="124"/>
      <c r="L152" s="125"/>
    </row>
    <row r="153" spans="10:14" s="74" customFormat="1">
      <c r="J153" s="124"/>
      <c r="K153" s="124"/>
      <c r="L153" s="125"/>
    </row>
    <row r="154" spans="10:14" s="74" customFormat="1">
      <c r="J154" s="124"/>
      <c r="K154" s="124"/>
      <c r="L154" s="125"/>
    </row>
    <row r="155" spans="10:14" s="74" customFormat="1"/>
    <row r="156" spans="10:14" s="74" customFormat="1"/>
    <row r="157" spans="10:14" s="74" customFormat="1"/>
    <row r="158" spans="10:14" s="74" customFormat="1"/>
    <row r="159" spans="10:14" s="74" customFormat="1"/>
    <row r="160" spans="10:14" s="74" customFormat="1"/>
    <row r="161" s="74" customFormat="1"/>
    <row r="162" s="74" customFormat="1"/>
    <row r="163" s="74" customFormat="1"/>
    <row r="164" s="74" customFormat="1"/>
    <row r="165" s="74" customFormat="1"/>
    <row r="166" s="74" customFormat="1"/>
    <row r="167" s="74" customFormat="1"/>
    <row r="168" s="74" customFormat="1"/>
    <row r="169" s="74" customFormat="1"/>
    <row r="170" s="74" customFormat="1"/>
    <row r="171" s="74" customFormat="1"/>
    <row r="172" s="74" customFormat="1"/>
    <row r="173" s="74" customFormat="1"/>
    <row r="174" s="74" customFormat="1"/>
    <row r="175" s="74" customFormat="1"/>
    <row r="176" s="74" customFormat="1"/>
    <row r="177" s="74" customFormat="1"/>
    <row r="178" s="74" customFormat="1"/>
    <row r="179" s="74" customFormat="1"/>
    <row r="180" s="74" customFormat="1"/>
    <row r="181" s="74" customFormat="1"/>
    <row r="182" s="74" customFormat="1"/>
    <row r="183" s="74" customFormat="1"/>
    <row r="184" s="74" customFormat="1"/>
    <row r="185" s="74" customFormat="1"/>
    <row r="186" s="74" customFormat="1"/>
    <row r="187" s="74" customFormat="1"/>
    <row r="188" s="74" customFormat="1"/>
    <row r="189" s="74" customFormat="1"/>
    <row r="190" s="74" customFormat="1"/>
    <row r="191" s="74" customFormat="1"/>
    <row r="192" s="74" customFormat="1"/>
    <row r="193" s="74" customFormat="1"/>
    <row r="194" s="74" customFormat="1"/>
    <row r="195" s="74" customFormat="1"/>
    <row r="196" s="74" customFormat="1"/>
    <row r="197" s="74" customFormat="1"/>
    <row r="198" s="74" customFormat="1"/>
    <row r="199" s="74" customFormat="1"/>
    <row r="200" s="74" customFormat="1"/>
    <row r="201" s="74" customFormat="1"/>
    <row r="202" s="74" customFormat="1"/>
    <row r="203" s="74" customFormat="1"/>
    <row r="204" s="74" customFormat="1"/>
    <row r="205" s="74" customFormat="1"/>
    <row r="206" s="74" customFormat="1"/>
    <row r="207" s="74" customFormat="1"/>
    <row r="208" s="74" customFormat="1"/>
    <row r="209" s="74" customFormat="1"/>
    <row r="210" s="74" customFormat="1"/>
    <row r="211" s="74" customFormat="1"/>
    <row r="212" s="74" customFormat="1"/>
    <row r="213" s="74" customFormat="1"/>
    <row r="214" s="74" customFormat="1"/>
    <row r="215" s="74" customFormat="1"/>
    <row r="216" s="74" customFormat="1"/>
    <row r="217" s="74" customFormat="1"/>
    <row r="218" s="74" customFormat="1"/>
    <row r="219" s="74" customFormat="1"/>
    <row r="220" s="74" customFormat="1"/>
    <row r="221" s="74" customFormat="1"/>
    <row r="222" s="74" customFormat="1"/>
    <row r="223" s="74" customFormat="1"/>
    <row r="224" s="74" customFormat="1"/>
    <row r="225" s="74" customFormat="1"/>
    <row r="226" s="74" customFormat="1"/>
    <row r="227" s="74" customFormat="1"/>
    <row r="228" s="74" customFormat="1"/>
    <row r="229" s="74" customFormat="1"/>
    <row r="230" s="74" customFormat="1"/>
    <row r="231" s="74" customFormat="1"/>
    <row r="232" s="74" customFormat="1"/>
    <row r="233" s="74" customFormat="1"/>
    <row r="234" s="74" customFormat="1"/>
    <row r="235" s="74" customFormat="1"/>
    <row r="236" s="74" customFormat="1"/>
    <row r="237" s="74" customFormat="1"/>
    <row r="238" s="74" customFormat="1"/>
    <row r="239" s="74" customFormat="1"/>
    <row r="240" s="74" customFormat="1"/>
    <row r="241" s="74" customFormat="1"/>
    <row r="242" s="74" customFormat="1"/>
    <row r="243" s="74" customFormat="1"/>
    <row r="244" s="74" customFormat="1"/>
    <row r="245" s="74" customFormat="1"/>
    <row r="246" s="74" customFormat="1"/>
    <row r="247" s="74" customFormat="1"/>
    <row r="248" s="74" customFormat="1"/>
    <row r="249" s="74" customFormat="1"/>
    <row r="250" s="74" customFormat="1"/>
    <row r="251" s="74" customFormat="1"/>
    <row r="252" s="74" customFormat="1"/>
    <row r="253" s="74" customFormat="1"/>
    <row r="254" s="74" customFormat="1"/>
    <row r="255" s="74" customFormat="1"/>
    <row r="256" s="74" customFormat="1"/>
    <row r="257" s="74" customFormat="1"/>
    <row r="258" s="74" customFormat="1"/>
    <row r="259" s="74" customFormat="1"/>
    <row r="260" s="74" customFormat="1"/>
    <row r="261" s="74" customFormat="1"/>
    <row r="262" s="74" customFormat="1"/>
    <row r="263" s="74" customFormat="1"/>
    <row r="264" s="74" customFormat="1"/>
    <row r="265" s="74" customFormat="1"/>
    <row r="266" s="74" customFormat="1"/>
    <row r="267" s="74" customFormat="1"/>
    <row r="268" s="74" customFormat="1"/>
    <row r="269" s="74" customFormat="1"/>
    <row r="270" s="74" customFormat="1"/>
    <row r="271" s="74" customFormat="1"/>
    <row r="272" s="74" customFormat="1"/>
    <row r="273" s="74" customFormat="1"/>
    <row r="274" s="74" customFormat="1"/>
    <row r="275" s="74" customFormat="1"/>
    <row r="276" s="74" customFormat="1"/>
    <row r="277" s="74" customFormat="1"/>
    <row r="278" s="74" customFormat="1"/>
    <row r="279" s="74" customFormat="1"/>
    <row r="280" s="74" customFormat="1"/>
    <row r="281" s="74" customFormat="1"/>
    <row r="282" s="74" customFormat="1"/>
    <row r="283" s="74" customFormat="1"/>
    <row r="284" s="74" customFormat="1"/>
    <row r="285" s="74" customFormat="1"/>
    <row r="286" s="74" customFormat="1"/>
    <row r="287" s="74" customFormat="1"/>
    <row r="288" s="74" customFormat="1"/>
    <row r="289" s="74" customFormat="1"/>
    <row r="290" s="74" customFormat="1"/>
    <row r="291" s="74" customFormat="1"/>
    <row r="292" s="74" customFormat="1"/>
    <row r="293" s="74" customFormat="1"/>
    <row r="294" s="74" customFormat="1"/>
    <row r="295" s="74" customFormat="1"/>
    <row r="296" s="74" customFormat="1"/>
    <row r="297" s="74" customFormat="1"/>
    <row r="298" s="74" customFormat="1"/>
    <row r="299" s="74" customFormat="1"/>
    <row r="300" s="74" customFormat="1"/>
    <row r="301" s="74" customFormat="1"/>
    <row r="302" s="74" customFormat="1"/>
    <row r="303" s="74" customFormat="1"/>
    <row r="304" s="74" customFormat="1"/>
    <row r="305" s="74" customFormat="1"/>
    <row r="306" s="74" customFormat="1"/>
    <row r="307" s="74" customFormat="1"/>
    <row r="308" s="74" customFormat="1"/>
    <row r="309" s="74" customFormat="1"/>
    <row r="310" s="74" customFormat="1"/>
    <row r="311" s="74" customFormat="1"/>
    <row r="312" s="74" customFormat="1"/>
    <row r="313" s="74" customFormat="1"/>
    <row r="314" s="74" customFormat="1"/>
    <row r="315" s="74" customFormat="1"/>
    <row r="316" s="74" customFormat="1"/>
    <row r="317" s="74" customFormat="1"/>
    <row r="318" s="74" customFormat="1"/>
    <row r="319" s="74" customFormat="1"/>
    <row r="320" s="74" customFormat="1"/>
    <row r="321" s="74" customFormat="1"/>
    <row r="322" s="74" customFormat="1"/>
    <row r="323" s="74" customFormat="1"/>
    <row r="324" s="74" customFormat="1"/>
    <row r="325" s="74" customFormat="1"/>
    <row r="326" s="74" customFormat="1"/>
    <row r="327" s="74" customFormat="1"/>
    <row r="328" s="74" customFormat="1"/>
    <row r="329" s="74" customFormat="1"/>
    <row r="330" s="74" customFormat="1"/>
    <row r="331" s="74" customFormat="1"/>
    <row r="332" s="74" customFormat="1"/>
    <row r="333" s="74" customFormat="1"/>
    <row r="334" s="74" customFormat="1"/>
    <row r="335" s="74" customFormat="1"/>
    <row r="336" s="74" customFormat="1"/>
    <row r="337" s="74" customFormat="1"/>
    <row r="338" s="74" customFormat="1"/>
    <row r="339" s="74" customFormat="1"/>
    <row r="340" s="74" customFormat="1"/>
    <row r="341" s="74" customFormat="1"/>
    <row r="342" s="74" customFormat="1"/>
    <row r="343" s="74" customFormat="1"/>
    <row r="344" s="74" customFormat="1"/>
    <row r="345" s="74" customFormat="1"/>
    <row r="346" s="74" customFormat="1"/>
    <row r="347" s="74" customFormat="1"/>
    <row r="348" s="74" customFormat="1"/>
    <row r="349" s="74" customFormat="1"/>
    <row r="350" s="74" customFormat="1"/>
    <row r="351" s="74" customFormat="1"/>
    <row r="352" s="74" customFormat="1"/>
    <row r="353" s="74" customFormat="1"/>
    <row r="354" s="74" customFormat="1"/>
    <row r="355" s="74" customFormat="1"/>
    <row r="356" s="74" customFormat="1"/>
    <row r="357" s="74" customFormat="1"/>
    <row r="358" s="74" customFormat="1"/>
    <row r="359" s="74" customFormat="1"/>
    <row r="360" s="74" customFormat="1"/>
    <row r="361" s="74" customFormat="1"/>
    <row r="362" s="74" customFormat="1"/>
    <row r="363" s="74" customFormat="1"/>
    <row r="364" s="74" customFormat="1"/>
    <row r="365" s="74" customFormat="1"/>
    <row r="366" s="74" customFormat="1"/>
    <row r="367" s="74" customFormat="1"/>
    <row r="368" s="74" customFormat="1"/>
    <row r="369" s="74" customFormat="1"/>
    <row r="370" s="74" customFormat="1"/>
    <row r="371" s="74" customFormat="1"/>
    <row r="372" s="74" customFormat="1"/>
    <row r="373" s="74" customFormat="1"/>
    <row r="374" s="74" customFormat="1"/>
    <row r="375" s="74" customFormat="1"/>
    <row r="376" s="74" customFormat="1"/>
    <row r="377" s="74" customFormat="1"/>
    <row r="378" s="74" customFormat="1"/>
    <row r="379" s="74" customFormat="1"/>
    <row r="380" s="74" customFormat="1"/>
    <row r="381" s="74" customFormat="1"/>
    <row r="382" s="74" customFormat="1"/>
    <row r="383" s="74" customFormat="1"/>
    <row r="384" s="74" customFormat="1"/>
    <row r="385" s="74" customFormat="1"/>
    <row r="386" s="74" customFormat="1"/>
    <row r="387" s="74" customFormat="1"/>
    <row r="388" s="74" customFormat="1"/>
    <row r="389" s="74" customFormat="1"/>
    <row r="390" s="74" customFormat="1"/>
    <row r="391" s="74" customFormat="1"/>
    <row r="392" s="74" customFormat="1"/>
    <row r="393" s="74" customFormat="1"/>
    <row r="394" s="74" customFormat="1"/>
    <row r="395" s="74" customFormat="1"/>
    <row r="396" s="74" customFormat="1"/>
    <row r="397" s="74" customFormat="1"/>
    <row r="398" s="74" customFormat="1"/>
    <row r="399" s="74" customFormat="1"/>
    <row r="400" s="74" customFormat="1"/>
    <row r="401" s="74" customFormat="1"/>
    <row r="402" s="74" customFormat="1"/>
    <row r="403" s="74" customFormat="1"/>
    <row r="404" s="74" customFormat="1"/>
    <row r="405" s="74" customFormat="1"/>
    <row r="406" s="74" customFormat="1"/>
    <row r="407" s="74" customFormat="1"/>
    <row r="408" s="74" customFormat="1"/>
    <row r="409" s="74" customFormat="1"/>
    <row r="410" s="74" customFormat="1"/>
    <row r="411" s="74" customFormat="1"/>
    <row r="412" s="74" customFormat="1"/>
    <row r="413" s="74" customFormat="1"/>
    <row r="414" s="74" customFormat="1"/>
    <row r="415" s="74" customFormat="1"/>
    <row r="416" s="74" customFormat="1"/>
    <row r="417" s="74" customFormat="1"/>
    <row r="418" s="74" customFormat="1"/>
    <row r="419" s="74" customFormat="1"/>
    <row r="420" s="74" customFormat="1"/>
    <row r="421" s="74" customFormat="1"/>
    <row r="422" s="74" customFormat="1"/>
    <row r="423" s="74" customFormat="1"/>
    <row r="424" s="74" customFormat="1"/>
    <row r="425" s="74" customFormat="1"/>
    <row r="426" s="74" customFormat="1"/>
    <row r="427" s="74" customFormat="1"/>
    <row r="428" s="74" customFormat="1"/>
    <row r="429" s="74" customFormat="1"/>
    <row r="430" s="74" customFormat="1"/>
    <row r="431" s="74" customFormat="1"/>
    <row r="432" s="74" customFormat="1"/>
    <row r="433" s="74" customFormat="1"/>
    <row r="434" s="74" customFormat="1"/>
    <row r="435" s="74" customFormat="1"/>
    <row r="436" s="74" customFormat="1"/>
    <row r="437" s="74" customFormat="1"/>
    <row r="438" s="74" customFormat="1"/>
    <row r="439" s="74" customFormat="1"/>
    <row r="440" s="74" customFormat="1"/>
    <row r="441" s="74" customFormat="1"/>
    <row r="442" s="74" customFormat="1"/>
    <row r="443" s="74" customFormat="1"/>
    <row r="444" s="74" customFormat="1"/>
    <row r="445" s="74" customFormat="1"/>
    <row r="446" s="74" customFormat="1"/>
    <row r="447" s="74" customFormat="1"/>
    <row r="448" s="74" customFormat="1"/>
    <row r="449" s="74" customFormat="1"/>
    <row r="450" s="74" customFormat="1"/>
    <row r="451" s="74" customFormat="1"/>
    <row r="452" s="74" customFormat="1"/>
    <row r="453" s="74" customFormat="1"/>
    <row r="454" s="74" customFormat="1"/>
    <row r="455" s="74" customFormat="1"/>
    <row r="456" s="74" customFormat="1"/>
    <row r="457" s="74" customFormat="1"/>
    <row r="458" s="74" customFormat="1"/>
    <row r="459" s="74" customFormat="1"/>
    <row r="460" s="74" customFormat="1"/>
    <row r="461" s="74" customFormat="1"/>
    <row r="462" s="74" customFormat="1"/>
    <row r="463" s="74" customFormat="1"/>
    <row r="464" s="74" customFormat="1"/>
    <row r="465" s="74" customFormat="1"/>
    <row r="466" s="74" customFormat="1"/>
    <row r="467" s="74" customFormat="1"/>
    <row r="468" s="74" customFormat="1"/>
    <row r="469" s="74" customFormat="1"/>
    <row r="470" s="74" customFormat="1"/>
    <row r="471" s="74" customFormat="1"/>
    <row r="472" s="74" customFormat="1"/>
    <row r="473" s="74" customFormat="1"/>
    <row r="474" s="74" customFormat="1"/>
    <row r="475" s="74" customFormat="1"/>
    <row r="476" s="74" customFormat="1"/>
    <row r="477" s="74" customFormat="1"/>
    <row r="478" s="74" customFormat="1"/>
    <row r="479" s="74" customFormat="1"/>
    <row r="480" s="74" customFormat="1"/>
    <row r="481" s="74" customFormat="1"/>
    <row r="482" s="74" customFormat="1"/>
    <row r="483" s="74" customFormat="1"/>
    <row r="484" s="74" customFormat="1"/>
    <row r="485" s="74" customFormat="1"/>
    <row r="486" s="74" customFormat="1"/>
    <row r="487" s="74" customFormat="1"/>
    <row r="488" s="74" customFormat="1"/>
    <row r="489" s="74" customFormat="1"/>
    <row r="490" s="74" customFormat="1"/>
    <row r="491" s="74" customFormat="1"/>
    <row r="492" s="74" customFormat="1"/>
    <row r="493" s="74" customFormat="1"/>
    <row r="494" s="74" customFormat="1"/>
    <row r="495" s="74" customFormat="1"/>
    <row r="496" s="74" customFormat="1"/>
    <row r="497" s="74" customFormat="1"/>
    <row r="498" s="74" customFormat="1"/>
    <row r="499" s="74" customFormat="1"/>
    <row r="500" s="74" customFormat="1"/>
    <row r="501" s="74" customFormat="1"/>
    <row r="502" s="74" customFormat="1"/>
    <row r="503" s="74" customFormat="1"/>
    <row r="504" s="74" customFormat="1"/>
    <row r="505" s="74" customFormat="1"/>
    <row r="506" s="74" customFormat="1"/>
    <row r="507" s="74" customFormat="1"/>
    <row r="508" s="74" customFormat="1"/>
    <row r="509" s="74" customFormat="1"/>
    <row r="510" s="74" customFormat="1"/>
    <row r="511" s="74" customFormat="1"/>
    <row r="512" s="74" customFormat="1"/>
    <row r="513" s="74" customFormat="1"/>
    <row r="514" s="74" customFormat="1"/>
    <row r="515" s="74" customFormat="1"/>
    <row r="516" s="74" customFormat="1"/>
    <row r="517" s="74" customFormat="1"/>
    <row r="518" s="74" customFormat="1"/>
    <row r="519" s="74" customFormat="1"/>
    <row r="520" s="74" customFormat="1"/>
    <row r="521" s="74" customFormat="1"/>
    <row r="522" s="74" customFormat="1"/>
    <row r="523" s="74" customFormat="1"/>
    <row r="524" s="74" customFormat="1"/>
    <row r="525" s="74" customFormat="1"/>
    <row r="526" s="74" customFormat="1"/>
    <row r="527" s="74" customFormat="1"/>
    <row r="528" s="74" customFormat="1"/>
    <row r="529" s="74" customFormat="1"/>
    <row r="530" s="74" customFormat="1"/>
    <row r="531" s="74" customFormat="1"/>
    <row r="532" s="74" customFormat="1"/>
    <row r="533" s="74" customFormat="1"/>
    <row r="534" s="74" customFormat="1"/>
    <row r="535" s="74" customFormat="1"/>
    <row r="536" s="74" customFormat="1"/>
    <row r="537" s="74" customFormat="1"/>
    <row r="538" s="74" customFormat="1"/>
    <row r="539" s="74" customFormat="1"/>
    <row r="540" s="74" customFormat="1"/>
    <row r="541" s="74" customFormat="1"/>
    <row r="542" s="74" customFormat="1"/>
    <row r="543" s="74" customFormat="1"/>
    <row r="544" s="74" customFormat="1"/>
    <row r="545" s="74" customFormat="1"/>
    <row r="546" s="74" customFormat="1"/>
    <row r="547" s="74" customFormat="1"/>
    <row r="548" s="74" customFormat="1"/>
    <row r="549" s="74" customFormat="1"/>
    <row r="550" s="74" customFormat="1"/>
    <row r="551" s="74" customFormat="1"/>
    <row r="552" s="74" customFormat="1"/>
    <row r="553" s="74" customFormat="1"/>
    <row r="554" s="74" customFormat="1"/>
    <row r="555" s="74" customFormat="1"/>
    <row r="556" s="74" customFormat="1"/>
    <row r="557" s="74" customFormat="1"/>
    <row r="558" s="74" customFormat="1"/>
    <row r="559" s="74" customFormat="1"/>
    <row r="560" s="74" customFormat="1"/>
    <row r="561" s="74" customFormat="1"/>
    <row r="562" s="74" customFormat="1"/>
    <row r="563" s="74" customFormat="1"/>
    <row r="564" s="74" customFormat="1"/>
    <row r="565" s="74" customFormat="1"/>
    <row r="566" s="74" customFormat="1"/>
    <row r="567" s="74" customFormat="1"/>
    <row r="568" s="74" customFormat="1"/>
    <row r="569" s="74" customFormat="1"/>
    <row r="570" s="74" customFormat="1"/>
    <row r="571" s="74" customFormat="1"/>
    <row r="572" s="74" customFormat="1"/>
    <row r="573" s="74" customFormat="1"/>
    <row r="574" s="74" customFormat="1"/>
    <row r="575" s="74" customFormat="1"/>
    <row r="576" s="74" customFormat="1"/>
    <row r="577" s="74" customFormat="1"/>
    <row r="578" s="74" customFormat="1"/>
    <row r="579" s="74" customFormat="1"/>
    <row r="580" s="74" customFormat="1"/>
    <row r="581" s="74" customFormat="1"/>
    <row r="582" s="74" customFormat="1"/>
    <row r="583" s="74" customFormat="1"/>
    <row r="584" s="74" customFormat="1"/>
    <row r="585" s="74" customFormat="1"/>
    <row r="586" s="74" customFormat="1"/>
    <row r="587" s="74" customFormat="1"/>
    <row r="588" s="74" customFormat="1"/>
    <row r="589" s="74" customFormat="1"/>
    <row r="590" s="74" customFormat="1"/>
    <row r="591" s="74" customFormat="1"/>
    <row r="592" s="74" customFormat="1"/>
    <row r="593" s="74" customFormat="1"/>
    <row r="594" s="74" customFormat="1"/>
    <row r="595" s="74" customFormat="1"/>
    <row r="596" s="74" customFormat="1"/>
    <row r="597" s="74" customFormat="1"/>
    <row r="598" s="74" customFormat="1"/>
    <row r="599" s="74" customFormat="1"/>
    <row r="600" s="74" customFormat="1"/>
    <row r="601" s="74" customFormat="1"/>
    <row r="602" s="74" customFormat="1"/>
    <row r="603" s="74" customFormat="1"/>
    <row r="604" s="74" customFormat="1"/>
    <row r="605" s="74" customFormat="1"/>
    <row r="606" s="74" customFormat="1"/>
    <row r="607" s="74" customFormat="1"/>
    <row r="608" s="74" customFormat="1"/>
    <row r="609" s="74" customFormat="1"/>
    <row r="610" s="74" customFormat="1"/>
    <row r="611" s="74" customFormat="1"/>
    <row r="612" s="74" customFormat="1"/>
    <row r="613" s="74" customFormat="1"/>
    <row r="614" s="74" customFormat="1"/>
    <row r="615" s="74" customFormat="1"/>
    <row r="616" s="74" customFormat="1"/>
    <row r="617" s="74" customFormat="1"/>
    <row r="618" s="74" customFormat="1"/>
    <row r="619" s="74" customFormat="1"/>
    <row r="620" s="74" customFormat="1"/>
    <row r="621" s="74" customFormat="1"/>
    <row r="622" s="74" customFormat="1"/>
    <row r="623" s="74" customFormat="1"/>
    <row r="624" s="74" customFormat="1"/>
    <row r="625" s="74" customFormat="1"/>
    <row r="626" s="74" customFormat="1"/>
    <row r="627" s="74" customFormat="1"/>
    <row r="628" s="74" customFormat="1"/>
    <row r="629" s="74" customFormat="1"/>
    <row r="630" s="74" customFormat="1"/>
    <row r="631" s="74" customFormat="1"/>
    <row r="632" s="74" customFormat="1"/>
    <row r="633" s="74" customFormat="1"/>
    <row r="634" s="74" customFormat="1"/>
    <row r="635" s="74" customFormat="1"/>
    <row r="636" s="74" customFormat="1"/>
    <row r="637" s="74" customFormat="1"/>
    <row r="638" s="74" customFormat="1"/>
    <row r="639" s="74" customFormat="1"/>
    <row r="640" s="74" customFormat="1"/>
    <row r="641" s="74" customFormat="1"/>
    <row r="642" s="74" customFormat="1"/>
    <row r="643" s="74" customFormat="1"/>
    <row r="644" s="74" customFormat="1"/>
    <row r="645" s="74" customFormat="1"/>
    <row r="646" s="74" customFormat="1"/>
    <row r="647" s="74" customFormat="1"/>
    <row r="648" s="74" customFormat="1"/>
    <row r="649" s="74" customFormat="1"/>
    <row r="650" s="74" customFormat="1"/>
    <row r="651" s="74" customFormat="1"/>
    <row r="652" s="74" customFormat="1"/>
    <row r="653" s="74" customFormat="1"/>
    <row r="654" s="74" customFormat="1"/>
    <row r="655" s="74" customFormat="1"/>
    <row r="656" s="74" customFormat="1"/>
    <row r="657" s="74" customFormat="1"/>
    <row r="658" s="74" customFormat="1"/>
    <row r="659" s="74" customFormat="1"/>
    <row r="660" s="74" customFormat="1"/>
    <row r="661" s="74" customFormat="1"/>
    <row r="662" s="74" customFormat="1"/>
    <row r="663" s="74" customFormat="1"/>
    <row r="664" s="74" customFormat="1"/>
    <row r="665" s="74" customFormat="1"/>
    <row r="666" s="74" customFormat="1"/>
    <row r="667" s="74" customFormat="1"/>
    <row r="668" s="74" customFormat="1"/>
    <row r="669" s="74" customFormat="1"/>
    <row r="670" s="74" customFormat="1"/>
    <row r="671" s="74" customFormat="1"/>
    <row r="672" s="74" customFormat="1"/>
    <row r="673" s="74" customFormat="1"/>
    <row r="674" s="74" customFormat="1"/>
    <row r="675" s="74" customFormat="1"/>
    <row r="676" s="74" customFormat="1"/>
    <row r="677" s="74" customFormat="1"/>
    <row r="678" s="74" customFormat="1"/>
    <row r="679" s="74" customFormat="1"/>
    <row r="680" s="74" customFormat="1"/>
    <row r="681" s="74" customFormat="1"/>
    <row r="682" s="74" customFormat="1"/>
    <row r="683" s="74" customFormat="1"/>
    <row r="684" s="74" customFormat="1"/>
    <row r="685" s="74" customFormat="1"/>
    <row r="686" s="74" customFormat="1"/>
    <row r="687" s="74" customFormat="1"/>
    <row r="688" s="74" customFormat="1"/>
    <row r="689" s="74" customFormat="1"/>
    <row r="690" s="74" customFormat="1"/>
    <row r="691" s="74" customFormat="1"/>
    <row r="692" s="74" customFormat="1"/>
    <row r="693" s="74" customFormat="1"/>
    <row r="694" s="74" customFormat="1"/>
    <row r="695" s="74" customFormat="1"/>
    <row r="696" s="74" customFormat="1"/>
    <row r="697" s="74" customFormat="1"/>
    <row r="698" s="74" customFormat="1"/>
    <row r="699" s="74" customFormat="1"/>
    <row r="700" s="74" customFormat="1"/>
    <row r="701" s="74" customFormat="1"/>
    <row r="702" s="74" customFormat="1"/>
    <row r="703" s="74" customFormat="1"/>
    <row r="704" s="74" customFormat="1"/>
    <row r="705" s="74" customFormat="1"/>
    <row r="706" s="74" customFormat="1"/>
    <row r="707" s="74" customFormat="1"/>
    <row r="708" s="74" customFormat="1"/>
    <row r="709" s="74" customFormat="1"/>
    <row r="710" s="74" customFormat="1"/>
    <row r="711" s="74" customFormat="1"/>
    <row r="712" s="74" customFormat="1"/>
    <row r="713" s="74" customFormat="1"/>
    <row r="714" s="74" customFormat="1"/>
    <row r="715" s="74" customFormat="1"/>
    <row r="716" s="74" customFormat="1"/>
    <row r="717" s="74" customFormat="1"/>
    <row r="718" s="74" customFormat="1"/>
    <row r="719" s="74" customFormat="1"/>
    <row r="720" s="74" customFormat="1"/>
    <row r="721" s="74" customFormat="1"/>
    <row r="722" s="74" customFormat="1"/>
    <row r="723" s="74" customFormat="1"/>
    <row r="724" s="74" customFormat="1"/>
    <row r="725" s="74" customFormat="1"/>
    <row r="726" s="74" customFormat="1"/>
    <row r="727" s="74" customFormat="1"/>
    <row r="728" s="74" customFormat="1"/>
    <row r="729" s="74" customFormat="1"/>
    <row r="730" s="74" customFormat="1"/>
    <row r="731" s="74" customFormat="1"/>
    <row r="732" s="74" customFormat="1"/>
    <row r="733" s="74" customFormat="1"/>
    <row r="734" s="74" customFormat="1"/>
    <row r="735" s="74" customFormat="1"/>
    <row r="736" s="74" customFormat="1"/>
    <row r="737" s="74" customFormat="1"/>
    <row r="738" s="74" customFormat="1"/>
    <row r="739" s="74" customFormat="1"/>
    <row r="740" s="74" customFormat="1"/>
    <row r="741" s="74" customFormat="1"/>
    <row r="742" s="74" customFormat="1"/>
    <row r="743" s="74" customFormat="1"/>
    <row r="744" s="74" customFormat="1"/>
    <row r="745" s="74" customFormat="1"/>
    <row r="746" s="74" customFormat="1"/>
    <row r="747" s="74" customFormat="1"/>
    <row r="748" s="74" customFormat="1"/>
    <row r="749" s="74" customFormat="1"/>
    <row r="750" s="74" customFormat="1"/>
    <row r="751" s="74" customFormat="1"/>
    <row r="752" s="74" customFormat="1"/>
    <row r="753" s="74" customFormat="1"/>
    <row r="754" s="74" customFormat="1"/>
    <row r="755" s="74" customFormat="1"/>
    <row r="756" s="74" customFormat="1"/>
    <row r="757" s="74" customFormat="1"/>
    <row r="758" s="74" customFormat="1"/>
    <row r="759" s="74" customFormat="1"/>
    <row r="760" s="74" customFormat="1"/>
    <row r="761" s="74" customFormat="1"/>
    <row r="762" s="74" customFormat="1"/>
    <row r="763" s="74" customFormat="1"/>
    <row r="764" s="74" customFormat="1"/>
    <row r="765" s="74" customFormat="1"/>
    <row r="766" s="74" customFormat="1"/>
    <row r="767" s="74" customFormat="1"/>
    <row r="768" s="74" customFormat="1"/>
    <row r="769" s="74" customFormat="1"/>
    <row r="770" s="74" customFormat="1"/>
    <row r="771" s="74" customFormat="1"/>
    <row r="772" s="74" customFormat="1"/>
    <row r="773" s="74" customFormat="1"/>
    <row r="774" s="74" customFormat="1"/>
    <row r="775" s="74" customFormat="1"/>
    <row r="776" s="74" customFormat="1"/>
    <row r="777" s="74" customFormat="1"/>
    <row r="778" s="74" customFormat="1"/>
    <row r="779" s="74" customFormat="1"/>
    <row r="780" s="74" customFormat="1"/>
    <row r="781" s="74" customFormat="1"/>
    <row r="782" s="74" customFormat="1"/>
    <row r="783" s="74" customFormat="1"/>
    <row r="784" s="74" customFormat="1"/>
    <row r="785" s="74" customFormat="1"/>
    <row r="786" s="74" customFormat="1"/>
    <row r="787" s="74" customFormat="1"/>
    <row r="788" s="74" customFormat="1"/>
    <row r="789" s="74" customFormat="1"/>
    <row r="790" s="74" customFormat="1"/>
    <row r="791" s="74" customFormat="1"/>
    <row r="792" s="74" customFormat="1"/>
    <row r="793" s="74" customFormat="1"/>
    <row r="794" s="74" customFormat="1"/>
    <row r="795" s="74" customFormat="1"/>
    <row r="796" s="74" customFormat="1"/>
    <row r="797" s="74" customFormat="1"/>
    <row r="798" s="74" customFormat="1"/>
    <row r="799" s="74" customFormat="1"/>
    <row r="800" s="74" customFormat="1"/>
    <row r="801" s="74" customFormat="1"/>
    <row r="802" s="74" customFormat="1"/>
    <row r="803" s="74" customFormat="1"/>
    <row r="804" s="74" customFormat="1"/>
    <row r="805" s="74" customFormat="1"/>
    <row r="806" s="74" customFormat="1"/>
    <row r="807" s="74" customFormat="1"/>
    <row r="808" s="74" customFormat="1"/>
    <row r="809" s="74" customFormat="1"/>
    <row r="810" s="74" customFormat="1"/>
    <row r="811" s="74" customFormat="1"/>
    <row r="812" s="74" customFormat="1"/>
    <row r="813" s="74" customFormat="1"/>
    <row r="814" s="74" customFormat="1"/>
    <row r="815" s="74" customFormat="1"/>
    <row r="816" s="74" customFormat="1"/>
    <row r="817" s="74" customFormat="1"/>
    <row r="818" s="74" customFormat="1"/>
    <row r="819" s="74" customFormat="1"/>
    <row r="820" s="74" customFormat="1"/>
    <row r="821" s="74" customFormat="1"/>
    <row r="822" s="74" customFormat="1"/>
    <row r="823" s="74" customFormat="1"/>
    <row r="824" s="74" customFormat="1"/>
    <row r="825" s="74" customFormat="1"/>
    <row r="826" s="74" customFormat="1"/>
    <row r="827" s="74" customFormat="1"/>
    <row r="828" s="74" customFormat="1"/>
    <row r="829" s="74" customFormat="1"/>
    <row r="830" s="74" customFormat="1"/>
    <row r="831" s="74" customFormat="1"/>
    <row r="832" s="74" customFormat="1"/>
    <row r="833" s="74" customFormat="1"/>
    <row r="834" s="74" customFormat="1"/>
    <row r="835" s="74" customFormat="1"/>
    <row r="836" s="74" customFormat="1"/>
    <row r="837" s="74" customFormat="1"/>
    <row r="838" s="74" customFormat="1"/>
    <row r="839" s="74" customFormat="1"/>
    <row r="840" s="74" customFormat="1"/>
    <row r="841" s="74" customFormat="1"/>
    <row r="842" s="74" customFormat="1"/>
    <row r="843" s="74" customFormat="1"/>
    <row r="844" s="74" customFormat="1"/>
    <row r="845" s="74" customFormat="1"/>
    <row r="846" s="74" customFormat="1"/>
    <row r="847" s="74" customFormat="1"/>
    <row r="848" s="74" customFormat="1"/>
    <row r="849" s="74" customFormat="1"/>
    <row r="850" s="74" customFormat="1"/>
    <row r="851" s="74" customFormat="1"/>
    <row r="852" s="74" customFormat="1"/>
    <row r="853" s="74" customFormat="1"/>
    <row r="854" s="74" customFormat="1"/>
    <row r="855" s="74" customFormat="1"/>
    <row r="856" s="74" customFormat="1"/>
    <row r="857" s="74" customFormat="1"/>
    <row r="858" s="74" customFormat="1"/>
    <row r="859" s="74" customFormat="1"/>
    <row r="860" s="74" customFormat="1"/>
    <row r="861" s="74" customFormat="1"/>
    <row r="862" s="74" customFormat="1"/>
    <row r="863" s="74" customFormat="1"/>
    <row r="864" s="74" customFormat="1"/>
    <row r="865" s="74" customFormat="1"/>
    <row r="866" s="74" customFormat="1"/>
    <row r="867" s="74" customFormat="1"/>
    <row r="868" s="74" customFormat="1"/>
    <row r="869" s="74" customFormat="1"/>
    <row r="870" s="74" customFormat="1"/>
    <row r="871" s="74" customFormat="1"/>
    <row r="872" s="74" customFormat="1"/>
    <row r="873" s="74" customFormat="1"/>
    <row r="874" s="74" customFormat="1"/>
    <row r="875" s="74" customFormat="1"/>
    <row r="876" s="74" customFormat="1"/>
    <row r="877" s="74" customFormat="1"/>
    <row r="878" s="74" customFormat="1"/>
    <row r="879" s="74" customFormat="1"/>
    <row r="880" s="74" customFormat="1"/>
    <row r="881" s="74" customFormat="1"/>
    <row r="882" s="74" customFormat="1"/>
    <row r="883" s="74" customFormat="1"/>
    <row r="884" s="74" customFormat="1"/>
    <row r="885" s="74" customFormat="1"/>
    <row r="886" s="74" customFormat="1"/>
    <row r="887" s="74" customFormat="1"/>
    <row r="888" s="74" customFormat="1"/>
    <row r="889" s="74" customFormat="1"/>
    <row r="890" s="74" customFormat="1"/>
    <row r="891" s="74" customFormat="1"/>
    <row r="892" s="74" customFormat="1"/>
    <row r="893" s="74" customFormat="1"/>
    <row r="894" s="74" customFormat="1"/>
    <row r="895" s="74" customFormat="1"/>
    <row r="896" s="74" customFormat="1"/>
    <row r="897" s="74" customFormat="1"/>
    <row r="898" s="74" customFormat="1"/>
    <row r="899" s="74" customFormat="1"/>
    <row r="900" s="74" customFormat="1"/>
    <row r="901" s="74" customFormat="1"/>
    <row r="902" s="74" customFormat="1"/>
    <row r="903" s="74" customFormat="1"/>
    <row r="904" s="74" customFormat="1"/>
    <row r="905" s="74" customFormat="1"/>
    <row r="906" s="74" customFormat="1"/>
    <row r="907" s="74" customFormat="1"/>
    <row r="908" s="74" customFormat="1"/>
    <row r="909" s="74" customFormat="1"/>
    <row r="910" s="74" customFormat="1"/>
    <row r="911" s="74" customFormat="1"/>
    <row r="912" s="74" customFormat="1"/>
    <row r="913" s="74" customFormat="1"/>
    <row r="914" s="74" customFormat="1"/>
    <row r="915" s="74" customFormat="1"/>
    <row r="916" s="74" customFormat="1"/>
    <row r="917" s="74" customFormat="1"/>
    <row r="918" s="74" customFormat="1"/>
    <row r="919" s="74" customFormat="1"/>
    <row r="920" s="74" customFormat="1"/>
    <row r="921" s="74" customFormat="1"/>
    <row r="922" s="74" customFormat="1"/>
    <row r="923" s="74" customFormat="1"/>
    <row r="924" s="74" customFormat="1"/>
    <row r="925" s="74" customFormat="1"/>
    <row r="926" s="74" customFormat="1"/>
    <row r="927" s="74" customFormat="1"/>
    <row r="928" s="74" customFormat="1"/>
    <row r="929" s="74" customFormat="1"/>
    <row r="930" s="74" customFormat="1"/>
    <row r="931" s="74" customFormat="1"/>
    <row r="932" s="74" customFormat="1"/>
    <row r="933" s="74" customFormat="1"/>
    <row r="934" s="74" customFormat="1"/>
    <row r="935" s="74" customFormat="1"/>
    <row r="936" s="74" customFormat="1"/>
    <row r="937" s="74" customFormat="1"/>
    <row r="938" s="74" customFormat="1"/>
    <row r="939" s="74" customFormat="1"/>
    <row r="940" s="74" customFormat="1"/>
    <row r="941" s="74" customFormat="1"/>
    <row r="942" s="74" customFormat="1"/>
    <row r="943" s="74" customFormat="1"/>
    <row r="944" s="74" customFormat="1"/>
    <row r="945" s="74" customFormat="1"/>
    <row r="946" s="74" customFormat="1"/>
    <row r="947" s="74" customFormat="1"/>
    <row r="948" s="74" customFormat="1"/>
    <row r="949" s="74" customFormat="1"/>
    <row r="950" s="74" customFormat="1"/>
    <row r="951" s="74" customFormat="1"/>
    <row r="952" s="74" customFormat="1"/>
    <row r="953" s="74" customFormat="1"/>
    <row r="954" s="74" customFormat="1"/>
    <row r="955" s="74" customFormat="1"/>
    <row r="956" s="74" customFormat="1"/>
    <row r="957" s="74" customFormat="1"/>
    <row r="958" s="74" customFormat="1"/>
    <row r="959" s="74" customFormat="1"/>
    <row r="960" s="74" customFormat="1"/>
    <row r="961" s="74" customFormat="1"/>
    <row r="962" s="74" customFormat="1"/>
    <row r="963" s="74" customFormat="1"/>
    <row r="964" s="74" customFormat="1"/>
    <row r="965" s="74" customFormat="1"/>
    <row r="966" s="74" customFormat="1"/>
    <row r="967" s="74" customFormat="1"/>
    <row r="968" s="74" customFormat="1"/>
    <row r="969" s="74" customFormat="1"/>
    <row r="970" s="74" customFormat="1"/>
    <row r="971" s="74" customFormat="1"/>
    <row r="972" s="74" customFormat="1"/>
    <row r="973" s="74" customFormat="1"/>
    <row r="974" s="74" customFormat="1"/>
    <row r="975" s="74" customFormat="1"/>
    <row r="976" s="74" customFormat="1"/>
    <row r="977" s="74" customFormat="1"/>
    <row r="978" s="74" customFormat="1"/>
    <row r="979" s="74" customFormat="1"/>
    <row r="980" s="74" customFormat="1"/>
    <row r="981" s="74" customFormat="1"/>
    <row r="982" s="74" customFormat="1"/>
    <row r="983" s="74" customFormat="1"/>
    <row r="984" s="74" customFormat="1"/>
    <row r="985" s="74" customFormat="1"/>
    <row r="986" s="74" customFormat="1"/>
    <row r="987" s="74" customFormat="1"/>
    <row r="988" s="74" customFormat="1"/>
    <row r="989" s="74" customFormat="1"/>
    <row r="990" s="74" customFormat="1"/>
    <row r="991" s="74" customFormat="1"/>
    <row r="992" s="74" customFormat="1"/>
    <row r="993" s="74" customFormat="1"/>
    <row r="994" s="74" customFormat="1"/>
    <row r="995" s="74" customFormat="1"/>
    <row r="996" s="74" customFormat="1"/>
    <row r="997" s="74" customFormat="1"/>
    <row r="998" s="74" customFormat="1"/>
    <row r="999" s="74" customFormat="1"/>
    <row r="1000" s="74" customFormat="1"/>
    <row r="1001" s="74" customFormat="1"/>
    <row r="1002" s="74" customFormat="1"/>
    <row r="1003" s="74" customFormat="1"/>
    <row r="1004" s="74" customFormat="1"/>
    <row r="1005" s="74" customFormat="1"/>
    <row r="1006" s="74" customFormat="1"/>
    <row r="1007" s="74" customFormat="1"/>
    <row r="1008" s="74" customFormat="1"/>
    <row r="1009" s="74" customFormat="1"/>
    <row r="1010" s="74" customFormat="1"/>
    <row r="1011" s="74" customFormat="1"/>
    <row r="1012" s="74" customFormat="1"/>
    <row r="1013" s="74" customFormat="1"/>
    <row r="1014" s="74" customFormat="1"/>
    <row r="1015" s="74" customFormat="1"/>
    <row r="1016" s="74" customFormat="1"/>
    <row r="1017" s="74" customFormat="1"/>
    <row r="1018" s="74" customFormat="1"/>
    <row r="1019" s="74" customFormat="1"/>
    <row r="1020" s="74" customFormat="1"/>
    <row r="1021" s="74" customFormat="1"/>
    <row r="1022" s="74" customFormat="1"/>
    <row r="1023" s="74" customFormat="1"/>
    <row r="1024" s="74" customFormat="1"/>
    <row r="1025" s="74" customFormat="1"/>
    <row r="1026" s="74" customFormat="1"/>
    <row r="1027" s="74" customFormat="1"/>
    <row r="1028" s="74" customFormat="1"/>
    <row r="1029" s="74" customFormat="1"/>
    <row r="1030" s="74" customFormat="1"/>
    <row r="1031" s="74" customFormat="1"/>
    <row r="1032" s="74" customFormat="1"/>
    <row r="1033" s="74" customFormat="1"/>
    <row r="1034" s="74" customFormat="1"/>
    <row r="1035" s="74" customFormat="1"/>
    <row r="1036" s="74" customFormat="1"/>
    <row r="1037" s="74" customFormat="1"/>
    <row r="1038" s="74" customFormat="1"/>
    <row r="1039" s="74" customFormat="1"/>
    <row r="1040" s="74" customFormat="1"/>
    <row r="1041" s="74" customFormat="1"/>
    <row r="1042" s="74" customFormat="1"/>
    <row r="1043" s="74" customFormat="1"/>
    <row r="1044" s="74" customFormat="1"/>
    <row r="1045" s="74" customFormat="1"/>
    <row r="1046" s="74" customFormat="1"/>
    <row r="1047" s="74" customFormat="1"/>
    <row r="1048" s="74" customFormat="1"/>
    <row r="1049" s="74" customFormat="1"/>
    <row r="1050" s="74" customFormat="1"/>
    <row r="1051" s="74" customFormat="1"/>
    <row r="1052" s="74" customFormat="1"/>
    <row r="1053" s="74" customFormat="1"/>
    <row r="1054" s="74" customFormat="1"/>
    <row r="1055" s="74" customFormat="1"/>
    <row r="1056" s="74" customFormat="1"/>
    <row r="1057" s="74" customFormat="1"/>
    <row r="1058" s="74" customFormat="1"/>
    <row r="1059" s="74" customFormat="1"/>
    <row r="1060" s="74" customFormat="1"/>
    <row r="1061" s="74" customFormat="1"/>
    <row r="1062" s="74" customFormat="1"/>
    <row r="1063" s="74" customFormat="1"/>
    <row r="1064" s="74" customFormat="1"/>
    <row r="1065" s="74" customFormat="1"/>
    <row r="1066" s="74" customFormat="1"/>
    <row r="1067" s="74" customFormat="1"/>
    <row r="1068" s="74" customFormat="1"/>
    <row r="1069" s="74" customFormat="1"/>
    <row r="1070" s="74" customFormat="1"/>
    <row r="1071" s="74" customFormat="1"/>
    <row r="1072" s="74" customFormat="1"/>
    <row r="1073" s="74" customFormat="1"/>
    <row r="1074" s="74" customFormat="1"/>
    <row r="1075" s="74" customFormat="1"/>
    <row r="1076" s="74" customFormat="1"/>
    <row r="1077" s="74" customFormat="1"/>
    <row r="1078" s="74" customFormat="1"/>
    <row r="1079" s="74" customFormat="1"/>
    <row r="1080" s="74" customFormat="1"/>
    <row r="1081" s="74" customFormat="1"/>
    <row r="1082" s="74" customFormat="1"/>
    <row r="1083" s="74" customFormat="1"/>
    <row r="1084" s="74" customFormat="1"/>
    <row r="1085" s="74" customFormat="1"/>
    <row r="1086" s="74" customFormat="1"/>
    <row r="1087" s="74" customFormat="1"/>
    <row r="1088" s="74" customFormat="1"/>
    <row r="1089" s="74" customFormat="1"/>
    <row r="1090" s="74" customFormat="1"/>
    <row r="1091" s="74" customFormat="1"/>
    <row r="1092" s="74" customFormat="1"/>
    <row r="1093" s="74" customFormat="1"/>
    <row r="1094" s="74" customFormat="1"/>
    <row r="1095" s="74" customFormat="1"/>
    <row r="1096" s="74" customFormat="1"/>
    <row r="1097" s="74" customFormat="1"/>
    <row r="1098" s="74" customFormat="1"/>
    <row r="1099" s="74" customFormat="1"/>
    <row r="1100" s="74" customFormat="1"/>
    <row r="1101" s="74" customFormat="1"/>
    <row r="1102" s="74" customFormat="1"/>
    <row r="1103" s="74" customFormat="1"/>
    <row r="1104" s="74" customFormat="1"/>
    <row r="1105" s="74" customFormat="1"/>
    <row r="1106" s="74" customFormat="1"/>
    <row r="1107" s="74" customFormat="1"/>
    <row r="1108" s="74" customFormat="1"/>
    <row r="1109" s="74" customFormat="1"/>
    <row r="1110" s="74" customFormat="1"/>
    <row r="1111" s="74" customFormat="1"/>
    <row r="1112" s="74" customFormat="1"/>
    <row r="1113" s="74" customFormat="1"/>
    <row r="1114" s="74" customFormat="1"/>
    <row r="1115" s="74" customFormat="1"/>
    <row r="1116" s="74" customFormat="1"/>
    <row r="1117" s="74" customFormat="1"/>
    <row r="1118" s="74" customFormat="1"/>
    <row r="1119" s="74" customFormat="1"/>
    <row r="1120" s="74" customFormat="1"/>
    <row r="1121" s="74" customFormat="1"/>
    <row r="1122" s="74" customFormat="1"/>
    <row r="1123" s="74" customFormat="1"/>
    <row r="1124" s="74" customFormat="1"/>
    <row r="1125" s="74" customFormat="1"/>
    <row r="1126" s="74" customFormat="1"/>
    <row r="1127" s="74" customFormat="1"/>
    <row r="1128" s="74" customFormat="1"/>
    <row r="1129" s="74" customFormat="1"/>
    <row r="1130" s="74" customFormat="1"/>
    <row r="1131" s="74" customFormat="1"/>
    <row r="1132" s="74" customFormat="1"/>
    <row r="1133" s="74" customFormat="1"/>
    <row r="1134" s="74" customFormat="1"/>
    <row r="1135" s="74" customFormat="1"/>
    <row r="1136" s="74" customFormat="1"/>
    <row r="1137" s="74" customFormat="1"/>
    <row r="1138" s="74" customFormat="1"/>
    <row r="1139" s="74" customFormat="1"/>
    <row r="1140" s="74" customFormat="1"/>
    <row r="1141" s="74" customFormat="1"/>
    <row r="1142" s="74" customFormat="1"/>
    <row r="1143" s="74" customFormat="1"/>
    <row r="1144" s="74" customFormat="1"/>
    <row r="1145" s="74" customFormat="1"/>
    <row r="1146" s="74" customFormat="1"/>
    <row r="1147" s="74" customFormat="1"/>
    <row r="1148" s="74" customFormat="1"/>
    <row r="1149" s="74" customFormat="1"/>
    <row r="1150" s="74" customFormat="1"/>
    <row r="1151" s="74" customFormat="1"/>
    <row r="1152" s="74" customFormat="1"/>
    <row r="1153" s="74" customFormat="1"/>
    <row r="1154" s="74" customFormat="1"/>
    <row r="1155" s="74" customFormat="1"/>
    <row r="1156" s="74" customFormat="1"/>
    <row r="1157" s="74" customFormat="1"/>
    <row r="1158" s="74" customFormat="1"/>
    <row r="1159" s="74" customFormat="1"/>
    <row r="1160" s="74" customFormat="1"/>
    <row r="1161" s="74" customFormat="1"/>
    <row r="1162" s="74" customFormat="1"/>
    <row r="1163" s="74" customFormat="1"/>
    <row r="1164" s="74" customFormat="1"/>
    <row r="1165" s="74" customFormat="1"/>
    <row r="1166" s="74" customFormat="1"/>
    <row r="1167" s="74" customFormat="1"/>
    <row r="1168" s="74" customFormat="1"/>
    <row r="1169" s="74" customFormat="1"/>
    <row r="1170" s="74" customFormat="1"/>
    <row r="1171" s="74" customFormat="1"/>
    <row r="1172" s="74" customFormat="1"/>
    <row r="1173" s="74" customFormat="1"/>
    <row r="1174" s="74" customFormat="1"/>
    <row r="1175" s="74" customFormat="1"/>
    <row r="1176" s="74" customFormat="1"/>
    <row r="1177" s="74" customFormat="1"/>
    <row r="1178" s="74" customFormat="1"/>
    <row r="1179" s="74" customFormat="1"/>
    <row r="1180" s="74" customFormat="1"/>
    <row r="1181" s="74" customFormat="1"/>
    <row r="1182" s="74" customFormat="1"/>
    <row r="1183" s="74" customFormat="1"/>
    <row r="1184" s="74" customFormat="1"/>
    <row r="1185" s="74" customFormat="1"/>
    <row r="1186" s="74" customFormat="1"/>
    <row r="1187" s="74" customFormat="1"/>
    <row r="1188" s="74" customFormat="1"/>
    <row r="1189" s="74" customFormat="1"/>
    <row r="1190" s="74" customFormat="1"/>
    <row r="1191" s="74" customFormat="1"/>
    <row r="1192" s="74" customFormat="1"/>
    <row r="1193" s="74" customFormat="1"/>
    <row r="1194" s="74" customFormat="1"/>
    <row r="1195" s="74" customFormat="1"/>
    <row r="1196" s="74" customFormat="1"/>
    <row r="1197" s="74" customFormat="1"/>
    <row r="1198" s="74" customFormat="1"/>
    <row r="1199" s="74" customFormat="1"/>
    <row r="1200" s="74" customFormat="1"/>
    <row r="1201" s="74" customFormat="1"/>
    <row r="1202" s="74" customFormat="1"/>
    <row r="1203" s="74" customFormat="1"/>
    <row r="1204" s="74" customFormat="1"/>
    <row r="1205" s="74" customFormat="1"/>
    <row r="1206" s="74" customFormat="1"/>
    <row r="1207" s="74" customFormat="1"/>
    <row r="1208" s="74" customFormat="1"/>
    <row r="1209" s="74" customFormat="1"/>
    <row r="1210" s="74" customFormat="1"/>
    <row r="1211" s="74" customFormat="1"/>
    <row r="1212" s="74" customFormat="1"/>
    <row r="1213" s="74" customFormat="1"/>
    <row r="1214" s="74" customFormat="1"/>
    <row r="1215" s="74" customFormat="1"/>
    <row r="1216" s="74" customFormat="1"/>
    <row r="1217" s="74" customFormat="1"/>
    <row r="1218" s="74" customFormat="1"/>
    <row r="1219" s="74" customFormat="1"/>
    <row r="1220" s="74" customFormat="1"/>
    <row r="1221" s="74" customFormat="1"/>
    <row r="1222" s="74" customFormat="1"/>
    <row r="1223" s="74" customFormat="1"/>
    <row r="1224" s="74" customFormat="1"/>
    <row r="1225" s="74" customFormat="1"/>
    <row r="1226" s="74" customFormat="1"/>
    <row r="1227" s="74" customFormat="1"/>
    <row r="1228" s="74" customFormat="1"/>
    <row r="1229" s="74" customFormat="1"/>
    <row r="1230" s="74" customFormat="1"/>
    <row r="1231" s="74" customFormat="1"/>
    <row r="1232" s="74" customFormat="1"/>
    <row r="1233" s="74" customFormat="1"/>
    <row r="1234" s="74" customFormat="1"/>
    <row r="1235" s="74" customFormat="1"/>
    <row r="1236" s="74" customFormat="1"/>
    <row r="1237" s="74" customFormat="1"/>
    <row r="1238" s="74" customFormat="1"/>
    <row r="1239" s="74" customFormat="1"/>
    <row r="1240" s="74" customFormat="1"/>
    <row r="1241" s="74" customFormat="1"/>
    <row r="1242" s="74" customFormat="1"/>
    <row r="1243" s="74" customFormat="1"/>
    <row r="1244" s="74" customFormat="1"/>
    <row r="1245" s="74" customFormat="1"/>
    <row r="1246" s="74" customFormat="1"/>
    <row r="1247" s="74" customFormat="1"/>
    <row r="1248" s="74" customFormat="1"/>
    <row r="1249" s="74" customFormat="1"/>
    <row r="1250" s="74" customFormat="1"/>
    <row r="1251" s="74" customFormat="1"/>
    <row r="1252" s="74" customFormat="1"/>
    <row r="1253" s="74" customFormat="1"/>
    <row r="1254" s="74" customFormat="1"/>
    <row r="1255" s="74" customFormat="1"/>
    <row r="1256" s="74" customFormat="1"/>
    <row r="1257" s="74" customFormat="1"/>
    <row r="1258" s="74" customFormat="1"/>
    <row r="1259" s="74" customFormat="1"/>
    <row r="1260" s="74" customFormat="1"/>
    <row r="1261" s="74" customFormat="1"/>
    <row r="1262" s="74" customFormat="1"/>
    <row r="1263" s="74" customFormat="1"/>
    <row r="1264" s="74" customFormat="1"/>
    <row r="1265" s="74" customFormat="1"/>
    <row r="1266" s="74" customFormat="1"/>
    <row r="1267" s="74" customFormat="1"/>
    <row r="1268" s="74" customFormat="1"/>
    <row r="1269" s="74" customFormat="1"/>
    <row r="1270" s="74" customFormat="1"/>
    <row r="1271" s="74" customFormat="1"/>
    <row r="1272" s="74" customFormat="1"/>
    <row r="1273" s="74" customFormat="1"/>
    <row r="1274" s="74" customFormat="1"/>
    <row r="1275" s="74" customFormat="1"/>
    <row r="1276" s="74" customFormat="1"/>
    <row r="1277" s="74" customFormat="1"/>
    <row r="1278" s="74" customFormat="1"/>
    <row r="1279" s="74" customFormat="1"/>
    <row r="1280" s="74" customFormat="1"/>
    <row r="1281" s="74" customFormat="1"/>
    <row r="1282" s="74" customFormat="1"/>
    <row r="1283" s="74" customFormat="1"/>
    <row r="1284" s="74" customFormat="1"/>
    <row r="1285" s="74" customFormat="1"/>
    <row r="1286" s="74" customFormat="1"/>
    <row r="1287" s="74" customFormat="1"/>
    <row r="1288" s="74" customFormat="1"/>
    <row r="1289" s="74" customFormat="1"/>
    <row r="1290" s="74" customFormat="1"/>
    <row r="1291" s="74" customFormat="1"/>
    <row r="1292" s="74" customFormat="1"/>
    <row r="1293" s="74" customFormat="1"/>
    <row r="1294" s="74" customFormat="1"/>
    <row r="1295" s="74" customFormat="1"/>
    <row r="1296" s="74" customFormat="1"/>
    <row r="1297" s="74" customFormat="1"/>
    <row r="1298" s="74" customFormat="1"/>
    <row r="1299" s="74" customFormat="1"/>
    <row r="1300" s="74" customFormat="1"/>
    <row r="1301" s="74" customFormat="1"/>
    <row r="1302" s="74" customFormat="1"/>
    <row r="1303" s="74" customFormat="1"/>
    <row r="1304" s="74" customFormat="1"/>
    <row r="1305" s="74" customFormat="1"/>
    <row r="1306" s="74" customFormat="1"/>
    <row r="1307" s="74" customFormat="1"/>
    <row r="1308" s="74" customFormat="1"/>
    <row r="1309" s="74" customFormat="1"/>
    <row r="1310" s="74" customFormat="1"/>
    <row r="1311" s="74" customFormat="1"/>
    <row r="1312" s="74" customFormat="1"/>
    <row r="1313" s="74" customFormat="1"/>
    <row r="1314" s="74" customFormat="1"/>
    <row r="1315" s="74" customFormat="1"/>
    <row r="1316" s="74" customFormat="1"/>
    <row r="1317" s="74" customFormat="1"/>
    <row r="1318" s="74" customFormat="1"/>
    <row r="1319" s="74" customFormat="1"/>
    <row r="1320" s="74" customFormat="1"/>
    <row r="1321" s="74" customFormat="1"/>
    <row r="1322" s="74" customFormat="1"/>
    <row r="1323" s="74" customFormat="1"/>
    <row r="1324" s="74" customFormat="1"/>
    <row r="1325" s="74" customFormat="1"/>
    <row r="1326" s="74" customFormat="1"/>
    <row r="1327" s="74" customFormat="1"/>
    <row r="1328" s="74" customFormat="1"/>
    <row r="1329" s="74" customFormat="1"/>
    <row r="1330" s="74" customFormat="1"/>
    <row r="1331" s="74" customFormat="1"/>
    <row r="1332" s="74" customFormat="1"/>
    <row r="1333" s="74" customFormat="1"/>
    <row r="1334" s="74" customFormat="1"/>
    <row r="1335" s="74" customFormat="1"/>
    <row r="1336" s="74" customFormat="1"/>
    <row r="1337" s="74" customFormat="1"/>
    <row r="1338" s="74" customFormat="1"/>
    <row r="1339" s="74" customFormat="1"/>
    <row r="1340" s="74" customFormat="1"/>
    <row r="1341" s="74" customFormat="1"/>
    <row r="1342" s="74" customFormat="1"/>
    <row r="1343" s="74" customFormat="1"/>
    <row r="1344" s="74" customFormat="1"/>
    <row r="1345" s="74" customFormat="1"/>
    <row r="1346" s="74" customFormat="1"/>
    <row r="1347" s="74" customFormat="1"/>
    <row r="1348" s="74" customFormat="1"/>
    <row r="1349" s="74" customFormat="1"/>
    <row r="1350" s="74" customFormat="1"/>
    <row r="1351" s="74" customFormat="1"/>
    <row r="1352" s="74" customFormat="1"/>
    <row r="1353" s="74" customFormat="1"/>
    <row r="1354" s="74" customFormat="1"/>
    <row r="1355" s="74" customFormat="1"/>
    <row r="1356" s="74" customFormat="1"/>
    <row r="1357" s="74" customFormat="1"/>
    <row r="1358" s="74" customFormat="1"/>
    <row r="1359" s="74" customFormat="1"/>
    <row r="1360" s="74" customFormat="1"/>
    <row r="1361" s="74" customFormat="1"/>
    <row r="1362" s="74" customFormat="1"/>
    <row r="1363" s="74" customFormat="1"/>
    <row r="1364" s="74" customFormat="1"/>
    <row r="1365" s="74" customFormat="1"/>
    <row r="1366" s="74" customFormat="1"/>
    <row r="1367" s="74" customFormat="1"/>
    <row r="1368" s="74" customFormat="1"/>
    <row r="1369" s="74" customFormat="1"/>
    <row r="1370" s="74" customFormat="1"/>
    <row r="1371" s="74" customFormat="1"/>
    <row r="1372" s="74" customFormat="1"/>
    <row r="1373" s="74" customFormat="1"/>
    <row r="1374" s="74" customFormat="1"/>
    <row r="1375" s="74" customFormat="1"/>
    <row r="1376" s="74" customFormat="1"/>
    <row r="1377" s="74" customFormat="1"/>
    <row r="1378" s="74" customFormat="1"/>
    <row r="1379" s="74" customFormat="1"/>
    <row r="1380" s="74" customFormat="1"/>
    <row r="1381" s="74" customFormat="1"/>
    <row r="1382" s="74" customFormat="1"/>
    <row r="1383" s="74" customFormat="1"/>
    <row r="1384" s="74" customFormat="1"/>
    <row r="1385" s="74" customFormat="1"/>
    <row r="1386" s="74" customFormat="1"/>
    <row r="1387" s="74" customFormat="1"/>
    <row r="1388" s="74" customFormat="1"/>
    <row r="1389" s="74" customFormat="1"/>
    <row r="1390" s="74" customFormat="1"/>
    <row r="1391" s="74" customFormat="1"/>
    <row r="1392" s="74" customFormat="1"/>
    <row r="1393" s="74" customFormat="1"/>
    <row r="1394" s="74" customFormat="1"/>
    <row r="1395" s="74" customFormat="1"/>
    <row r="1396" s="74" customFormat="1"/>
    <row r="1397" s="74" customFormat="1"/>
    <row r="1398" s="74" customFormat="1"/>
    <row r="1399" s="74" customFormat="1"/>
    <row r="1400" s="74" customFormat="1"/>
    <row r="1401" s="74" customFormat="1"/>
    <row r="1402" s="74" customFormat="1"/>
    <row r="1403" s="74" customFormat="1"/>
    <row r="1404" s="74" customFormat="1"/>
    <row r="1405" s="74" customFormat="1"/>
    <row r="1406" s="74" customFormat="1"/>
    <row r="1407" s="74" customFormat="1"/>
    <row r="1408" s="74" customFormat="1"/>
    <row r="1409" s="74" customFormat="1"/>
    <row r="1410" s="74" customFormat="1"/>
    <row r="1411" s="74" customFormat="1"/>
    <row r="1412" s="74" customFormat="1"/>
    <row r="1413" s="74" customFormat="1"/>
    <row r="1414" s="74" customFormat="1"/>
    <row r="1415" s="74" customFormat="1"/>
    <row r="1416" s="74" customFormat="1"/>
    <row r="1417" s="74" customFormat="1"/>
    <row r="1418" s="74" customFormat="1"/>
    <row r="1419" s="74" customFormat="1"/>
    <row r="1420" s="74" customFormat="1"/>
    <row r="1421" s="74" customFormat="1"/>
    <row r="1422" s="74" customFormat="1"/>
    <row r="1423" s="74" customFormat="1"/>
    <row r="1424" s="74" customFormat="1"/>
    <row r="1425" s="74" customFormat="1"/>
    <row r="1426" s="74" customFormat="1"/>
    <row r="1427" s="74" customFormat="1"/>
    <row r="1428" s="74" customFormat="1"/>
    <row r="1429" s="74" customFormat="1"/>
    <row r="1430" s="74" customFormat="1"/>
    <row r="1431" s="74" customFormat="1"/>
    <row r="1432" s="74" customFormat="1"/>
    <row r="1433" s="74" customFormat="1"/>
    <row r="1434" s="74" customFormat="1"/>
    <row r="1435" s="74" customFormat="1"/>
    <row r="1436" s="74" customFormat="1"/>
    <row r="1437" s="74" customFormat="1"/>
    <row r="1438" s="74" customFormat="1"/>
    <row r="1439" s="74" customFormat="1"/>
    <row r="1440" s="74" customFormat="1"/>
    <row r="1441" s="74" customFormat="1"/>
    <row r="1442" s="74" customFormat="1"/>
    <row r="1443" s="74" customFormat="1"/>
    <row r="1444" s="74" customFormat="1"/>
    <row r="1445" s="74" customFormat="1"/>
    <row r="1446" s="74" customFormat="1"/>
    <row r="1447" s="74" customFormat="1"/>
    <row r="1448" s="74" customFormat="1"/>
    <row r="1449" s="74" customFormat="1"/>
    <row r="1450" s="74" customFormat="1"/>
    <row r="1451" s="74" customFormat="1"/>
    <row r="1452" s="74" customFormat="1"/>
    <row r="1453" s="74" customFormat="1"/>
    <row r="1454" s="74" customFormat="1"/>
    <row r="1455" s="74" customFormat="1"/>
    <row r="1456" s="74" customFormat="1"/>
    <row r="1457" s="74" customFormat="1"/>
    <row r="1458" s="74" customFormat="1"/>
    <row r="1459" s="74" customFormat="1"/>
    <row r="1460" s="74" customFormat="1"/>
    <row r="1461" s="74" customFormat="1"/>
    <row r="1462" s="74" customFormat="1"/>
    <row r="1463" s="74" customFormat="1"/>
    <row r="1464" s="74" customFormat="1"/>
    <row r="1465" s="74" customFormat="1"/>
    <row r="1466" s="74" customFormat="1"/>
    <row r="1467" s="74" customFormat="1"/>
    <row r="1468" s="74" customFormat="1"/>
    <row r="1469" s="74" customFormat="1"/>
    <row r="1470" s="74" customFormat="1"/>
    <row r="1471" s="74" customFormat="1"/>
    <row r="1472" s="74" customFormat="1"/>
    <row r="1473" s="74" customFormat="1"/>
    <row r="1474" s="74" customFormat="1"/>
    <row r="1475" s="74" customFormat="1"/>
    <row r="1476" s="74" customFormat="1"/>
    <row r="1477" s="74" customFormat="1"/>
    <row r="1478" s="74" customFormat="1"/>
    <row r="1479" s="74" customFormat="1"/>
    <row r="1480" s="74" customFormat="1"/>
    <row r="1481" s="74" customFormat="1"/>
    <row r="1482" s="74" customFormat="1"/>
    <row r="1483" s="74" customFormat="1"/>
    <row r="1484" s="74" customFormat="1"/>
    <row r="1485" s="74" customFormat="1"/>
    <row r="1486" s="74" customFormat="1"/>
    <row r="1487" s="74" customFormat="1"/>
    <row r="1488" s="74" customFormat="1"/>
    <row r="1489" s="74" customFormat="1"/>
    <row r="1490" s="74" customFormat="1"/>
    <row r="1491" s="74" customFormat="1"/>
    <row r="1492" s="74" customFormat="1"/>
    <row r="1493" s="74" customFormat="1"/>
    <row r="1494" s="74" customFormat="1"/>
    <row r="1495" s="74" customFormat="1"/>
    <row r="1496" s="74" customFormat="1"/>
    <row r="1497" s="74" customFormat="1"/>
    <row r="1498" s="74" customFormat="1"/>
    <row r="1499" s="74" customFormat="1"/>
    <row r="1500" s="74" customFormat="1"/>
    <row r="1501" s="74" customFormat="1"/>
    <row r="1502" s="74" customFormat="1"/>
    <row r="1503" s="74" customFormat="1"/>
    <row r="1504" s="74" customFormat="1"/>
    <row r="1505" s="74" customFormat="1"/>
    <row r="1506" s="74" customFormat="1"/>
    <row r="1507" s="74" customFormat="1"/>
    <row r="1508" s="74" customFormat="1"/>
    <row r="1509" s="74" customFormat="1"/>
    <row r="1510" s="74" customFormat="1"/>
    <row r="1511" s="74" customFormat="1"/>
    <row r="1512" s="74" customFormat="1"/>
    <row r="1513" s="74" customFormat="1"/>
    <row r="1514" s="74" customFormat="1"/>
    <row r="1515" s="74" customFormat="1"/>
    <row r="1516" s="74" customFormat="1"/>
    <row r="1517" s="74" customFormat="1"/>
    <row r="1518" s="74" customFormat="1"/>
    <row r="1519" s="74" customFormat="1"/>
    <row r="1520" s="74" customFormat="1"/>
    <row r="1521" s="74" customFormat="1"/>
    <row r="1522" s="74" customFormat="1"/>
    <row r="1523" s="74" customFormat="1"/>
    <row r="1524" s="74" customFormat="1"/>
    <row r="1525" s="74" customFormat="1"/>
    <row r="1526" s="74" customFormat="1"/>
    <row r="1527" s="74" customFormat="1"/>
    <row r="1528" s="74" customFormat="1"/>
    <row r="1529" s="74" customFormat="1"/>
    <row r="1530" s="74" customFormat="1"/>
    <row r="1531" s="74" customFormat="1"/>
    <row r="1532" s="74" customFormat="1"/>
    <row r="1533" s="74" customFormat="1"/>
    <row r="1534" s="74" customFormat="1"/>
    <row r="1535" s="74" customFormat="1"/>
    <row r="1536" s="74" customFormat="1"/>
    <row r="1537" s="74" customFormat="1"/>
    <row r="1538" s="74" customFormat="1"/>
    <row r="1539" s="74" customFormat="1"/>
    <row r="1540" s="74" customFormat="1"/>
    <row r="1541" s="74" customFormat="1"/>
    <row r="1542" s="74" customFormat="1"/>
    <row r="1543" s="74" customFormat="1"/>
    <row r="1544" s="74" customFormat="1"/>
    <row r="1545" s="74" customFormat="1"/>
    <row r="1546" s="74" customFormat="1"/>
    <row r="1547" s="74" customFormat="1"/>
    <row r="1548" s="74" customFormat="1"/>
    <row r="1549" s="74" customFormat="1"/>
    <row r="1550" s="74" customFormat="1"/>
    <row r="1551" s="74" customFormat="1"/>
    <row r="1552" s="74" customFormat="1"/>
    <row r="1553" s="74" customFormat="1"/>
    <row r="1554" s="74" customFormat="1"/>
    <row r="1555" s="74" customFormat="1"/>
    <row r="1556" s="74" customFormat="1"/>
    <row r="1557" s="74" customFormat="1"/>
    <row r="1558" s="74" customFormat="1"/>
    <row r="1559" s="74" customFormat="1"/>
    <row r="1560" s="74" customFormat="1"/>
    <row r="1561" s="74" customFormat="1"/>
    <row r="1562" s="74" customFormat="1"/>
    <row r="1563" s="74" customFormat="1"/>
    <row r="1564" s="74" customFormat="1"/>
    <row r="1565" s="74" customFormat="1"/>
    <row r="1566" s="74" customFormat="1"/>
    <row r="1567" s="74" customFormat="1"/>
    <row r="1568" s="74" customFormat="1"/>
    <row r="1569" s="74" customFormat="1"/>
    <row r="1570" s="74" customFormat="1"/>
    <row r="1571" s="74" customFormat="1"/>
    <row r="1572" s="74" customFormat="1"/>
    <row r="1573" s="74" customFormat="1"/>
    <row r="1574" s="74" customFormat="1"/>
    <row r="1575" s="74" customFormat="1"/>
    <row r="1576" s="74" customFormat="1"/>
    <row r="1577" s="74" customFormat="1"/>
    <row r="1578" s="74" customFormat="1"/>
    <row r="1579" s="74" customFormat="1"/>
    <row r="1580" s="74" customFormat="1"/>
    <row r="1581" s="74" customFormat="1"/>
    <row r="1582" s="74" customFormat="1"/>
    <row r="1583" s="74" customFormat="1"/>
    <row r="1584" s="74" customFormat="1"/>
    <row r="1585" s="74" customFormat="1"/>
    <row r="1586" s="74" customFormat="1"/>
    <row r="1587" s="74" customFormat="1"/>
    <row r="1588" s="74" customFormat="1"/>
    <row r="1589" s="74" customFormat="1"/>
    <row r="1590" s="74" customFormat="1"/>
    <row r="1591" s="74" customFormat="1"/>
    <row r="1592" s="74" customFormat="1"/>
    <row r="1593" s="74" customFormat="1"/>
    <row r="1594" s="74" customFormat="1"/>
    <row r="1595" s="74" customFormat="1"/>
    <row r="1596" s="74" customFormat="1"/>
    <row r="1597" s="74" customFormat="1"/>
    <row r="1598" s="74" customFormat="1"/>
    <row r="1599" s="74" customFormat="1"/>
    <row r="1600" s="74" customFormat="1"/>
    <row r="1601" s="74" customFormat="1"/>
    <row r="1602" s="74" customFormat="1"/>
    <row r="1603" s="74" customFormat="1"/>
    <row r="1604" s="74" customFormat="1"/>
    <row r="1605" s="74" customFormat="1"/>
    <row r="1606" s="74" customFormat="1"/>
    <row r="1607" s="74" customFormat="1"/>
    <row r="1608" s="74" customFormat="1"/>
    <row r="1609" s="74" customFormat="1"/>
    <row r="1610" s="74" customFormat="1"/>
    <row r="1611" s="74" customFormat="1"/>
    <row r="1612" s="74" customFormat="1"/>
    <row r="1613" s="74" customFormat="1"/>
    <row r="1614" s="74" customFormat="1"/>
    <row r="1615" s="74" customFormat="1"/>
    <row r="1616" s="74" customFormat="1"/>
    <row r="1617" s="74" customFormat="1"/>
    <row r="1618" s="74" customFormat="1"/>
    <row r="1619" s="74" customFormat="1"/>
    <row r="1620" s="74" customFormat="1"/>
    <row r="1621" s="74" customFormat="1"/>
    <row r="1622" s="74" customFormat="1"/>
    <row r="1623" s="74" customFormat="1"/>
    <row r="1624" s="74" customFormat="1"/>
    <row r="1625" s="74" customFormat="1"/>
    <row r="1626" s="74" customFormat="1"/>
    <row r="1627" s="74" customFormat="1"/>
    <row r="1628" s="74" customFormat="1"/>
    <row r="1629" s="74" customFormat="1"/>
    <row r="1630" s="74" customFormat="1"/>
    <row r="1631" s="74" customFormat="1"/>
    <row r="1632" s="74" customFormat="1"/>
    <row r="1633" s="74" customFormat="1"/>
    <row r="1634" s="74" customFormat="1"/>
    <row r="1635" s="74" customFormat="1"/>
    <row r="1636" s="74" customFormat="1"/>
    <row r="1637" s="74" customFormat="1"/>
    <row r="1638" s="74" customFormat="1"/>
    <row r="1639" s="74" customFormat="1"/>
    <row r="1640" s="74" customFormat="1"/>
    <row r="1641" s="74" customFormat="1"/>
    <row r="1642" s="74" customFormat="1"/>
    <row r="1643" s="74" customFormat="1"/>
    <row r="1644" s="74" customFormat="1"/>
    <row r="1645" s="74" customFormat="1"/>
    <row r="1646" s="74" customFormat="1"/>
    <row r="1647" s="74" customFormat="1"/>
    <row r="1648" s="74" customFormat="1"/>
    <row r="1649" s="74" customFormat="1"/>
    <row r="1650" s="74" customFormat="1"/>
    <row r="1651" s="74" customFormat="1"/>
    <row r="1652" s="74" customFormat="1"/>
    <row r="1653" s="74" customFormat="1"/>
    <row r="1654" s="74" customFormat="1"/>
    <row r="1655" s="74" customFormat="1"/>
    <row r="1656" s="74" customFormat="1"/>
    <row r="1657" s="74" customFormat="1"/>
    <row r="1658" s="74" customFormat="1"/>
    <row r="1659" s="74" customFormat="1"/>
    <row r="1660" s="74" customFormat="1"/>
    <row r="1661" s="74" customFormat="1"/>
    <row r="1662" s="74" customFormat="1"/>
    <row r="1663" s="74" customFormat="1"/>
    <row r="1664" s="74" customFormat="1"/>
    <row r="1665" s="74" customFormat="1"/>
    <row r="1666" s="74" customFormat="1"/>
    <row r="1667" s="74" customFormat="1"/>
    <row r="1668" s="74" customFormat="1"/>
    <row r="1669" s="74" customFormat="1"/>
    <row r="1670" s="74" customFormat="1"/>
    <row r="1671" s="74" customFormat="1"/>
    <row r="1672" s="74" customFormat="1"/>
    <row r="1673" s="74" customFormat="1"/>
    <row r="1674" s="74" customFormat="1"/>
    <row r="1675" s="74" customFormat="1"/>
    <row r="1676" s="74" customFormat="1"/>
    <row r="1677" s="74" customFormat="1"/>
    <row r="1678" s="74" customFormat="1"/>
    <row r="1679" s="74" customFormat="1"/>
    <row r="1680" s="74" customFormat="1"/>
    <row r="1681" s="74" customFormat="1"/>
    <row r="1682" s="74" customFormat="1"/>
    <row r="1683" s="74" customFormat="1"/>
    <row r="1684" s="74" customFormat="1"/>
    <row r="1685" s="74" customFormat="1"/>
    <row r="1686" s="74" customFormat="1"/>
    <row r="1687" s="74" customFormat="1"/>
    <row r="1688" s="74" customFormat="1"/>
    <row r="1689" s="74" customFormat="1"/>
    <row r="1690" s="74" customFormat="1"/>
    <row r="1691" s="74" customFormat="1"/>
    <row r="1692" s="74" customFormat="1"/>
    <row r="1693" s="74" customFormat="1"/>
    <row r="1694" s="74" customFormat="1"/>
    <row r="1695" s="74" customFormat="1"/>
    <row r="1696" s="74" customFormat="1"/>
    <row r="1697" s="74" customFormat="1"/>
    <row r="1698" s="74" customFormat="1"/>
    <row r="1699" s="74" customFormat="1"/>
    <row r="1700" s="74" customFormat="1"/>
    <row r="1701" s="74" customFormat="1"/>
    <row r="1702" s="74" customFormat="1"/>
    <row r="1703" s="74" customFormat="1"/>
    <row r="1704" s="74" customFormat="1"/>
    <row r="1705" s="74" customFormat="1"/>
    <row r="1706" s="74" customFormat="1"/>
    <row r="1707" s="74" customFormat="1"/>
    <row r="1708" s="74" customFormat="1"/>
    <row r="1709" s="74" customFormat="1"/>
    <row r="1710" s="74" customFormat="1"/>
    <row r="1711" s="74" customFormat="1"/>
    <row r="1712" s="74" customFormat="1"/>
    <row r="1713" s="74" customFormat="1"/>
    <row r="1714" s="74" customFormat="1"/>
    <row r="1715" s="74" customFormat="1"/>
    <row r="1716" s="74" customFormat="1"/>
    <row r="1717" s="74" customFormat="1"/>
    <row r="1718" s="74" customFormat="1"/>
    <row r="1719" s="74" customFormat="1"/>
    <row r="1720" s="74" customFormat="1"/>
    <row r="1721" s="74" customFormat="1"/>
    <row r="1722" s="74" customFormat="1"/>
    <row r="1723" s="74" customFormat="1"/>
    <row r="1724" s="74" customFormat="1"/>
    <row r="1725" s="74" customFormat="1"/>
    <row r="1726" s="74" customFormat="1"/>
    <row r="1727" s="74" customFormat="1"/>
    <row r="1728" s="74" customFormat="1"/>
    <row r="1729" s="74" customFormat="1"/>
    <row r="1730" s="74" customFormat="1"/>
    <row r="1731" s="74" customFormat="1"/>
    <row r="1732" s="74" customFormat="1"/>
    <row r="1733" s="74" customFormat="1"/>
    <row r="1734" s="74" customFormat="1"/>
    <row r="1735" s="74" customFormat="1"/>
    <row r="1736" s="74" customFormat="1"/>
    <row r="1737" s="74" customFormat="1"/>
    <row r="1738" s="74" customFormat="1"/>
    <row r="1739" s="74" customFormat="1"/>
    <row r="1740" s="74" customFormat="1"/>
    <row r="1741" s="74" customFormat="1"/>
    <row r="1742" s="74" customFormat="1"/>
    <row r="1743" s="74" customFormat="1"/>
    <row r="1744" s="74" customFormat="1"/>
    <row r="1745" s="74" customFormat="1"/>
    <row r="1746" s="74" customFormat="1"/>
    <row r="1747" s="74" customFormat="1"/>
    <row r="1748" s="74" customFormat="1"/>
    <row r="1749" s="74" customFormat="1"/>
    <row r="1750" s="74" customFormat="1"/>
    <row r="1751" s="74" customFormat="1"/>
    <row r="1752" s="74" customFormat="1"/>
    <row r="1753" s="74" customFormat="1"/>
    <row r="1754" s="74" customFormat="1"/>
    <row r="1755" s="74" customFormat="1"/>
    <row r="1756" s="74" customFormat="1"/>
    <row r="1757" s="74" customFormat="1"/>
    <row r="1758" s="74" customFormat="1"/>
    <row r="1759" s="74" customFormat="1"/>
    <row r="1760" s="74" customFormat="1"/>
    <row r="1761" s="74" customFormat="1"/>
    <row r="1762" s="74" customFormat="1"/>
    <row r="1763" s="74" customFormat="1"/>
    <row r="1764" s="74" customFormat="1"/>
    <row r="1765" s="74" customFormat="1"/>
    <row r="1766" s="74" customFormat="1"/>
    <row r="1767" s="74" customFormat="1"/>
    <row r="1768" s="74" customFormat="1"/>
    <row r="1769" s="74" customFormat="1"/>
    <row r="1770" s="74" customFormat="1"/>
    <row r="1771" s="74" customFormat="1"/>
    <row r="1772" s="74" customFormat="1"/>
    <row r="1773" s="74" customFormat="1"/>
    <row r="1774" s="74" customFormat="1"/>
    <row r="1775" s="74" customFormat="1"/>
    <row r="1776" s="74" customFormat="1"/>
    <row r="1777" s="74" customFormat="1"/>
    <row r="1778" s="74" customFormat="1"/>
    <row r="1779" s="74" customFormat="1"/>
    <row r="1780" s="74" customFormat="1"/>
    <row r="1781" s="74" customFormat="1"/>
    <row r="1782" s="74" customFormat="1"/>
    <row r="1783" s="74" customFormat="1"/>
    <row r="1784" s="74" customFormat="1"/>
    <row r="1785" s="74" customFormat="1"/>
    <row r="1786" s="74" customFormat="1"/>
    <row r="1787" s="74" customFormat="1"/>
    <row r="1788" s="74" customFormat="1"/>
    <row r="1789" s="74" customFormat="1"/>
    <row r="1790" s="74" customFormat="1"/>
    <row r="1791" s="74" customFormat="1"/>
    <row r="1792" s="74" customFormat="1"/>
    <row r="1793" s="74" customFormat="1"/>
    <row r="1794" s="74" customFormat="1"/>
    <row r="1795" s="74" customFormat="1"/>
    <row r="1796" s="74" customFormat="1"/>
    <row r="1797" s="74" customFormat="1"/>
    <row r="1798" s="74" customFormat="1"/>
    <row r="1799" s="74" customFormat="1"/>
    <row r="1800" s="74" customFormat="1"/>
    <row r="1801" s="74" customFormat="1"/>
    <row r="1802" s="74" customFormat="1"/>
    <row r="1803" s="74" customFormat="1"/>
    <row r="1804" s="74" customFormat="1"/>
    <row r="1805" s="74" customFormat="1"/>
    <row r="1806" s="74" customFormat="1"/>
    <row r="1807" s="74" customFormat="1"/>
    <row r="1808" s="74" customFormat="1"/>
    <row r="1809" s="74" customFormat="1"/>
    <row r="1810" s="74" customFormat="1"/>
    <row r="1811" s="74" customFormat="1"/>
    <row r="1812" s="74" customFormat="1"/>
    <row r="1813" s="74" customFormat="1"/>
    <row r="1814" s="74" customFormat="1"/>
    <row r="1815" s="74" customFormat="1"/>
    <row r="1816" s="74" customFormat="1"/>
    <row r="1817" s="74" customFormat="1"/>
    <row r="1818" s="74" customFormat="1"/>
    <row r="1819" s="74" customFormat="1"/>
    <row r="1820" s="74" customFormat="1"/>
    <row r="1821" s="74" customFormat="1"/>
    <row r="1822" s="74" customFormat="1"/>
    <row r="1823" s="74" customFormat="1"/>
    <row r="1824" s="74" customFormat="1"/>
    <row r="1825" s="74" customFormat="1"/>
    <row r="1826" s="74" customFormat="1"/>
    <row r="1827" s="74" customFormat="1"/>
    <row r="1828" s="74" customFormat="1"/>
    <row r="1829" s="74" customFormat="1"/>
    <row r="1830" s="74" customFormat="1"/>
    <row r="1831" s="74" customFormat="1"/>
    <row r="1832" s="74" customFormat="1"/>
    <row r="1833" s="74" customFormat="1"/>
    <row r="1834" s="74" customFormat="1"/>
    <row r="1835" s="74" customFormat="1"/>
    <row r="1836" s="74" customFormat="1"/>
    <row r="1837" s="74" customFormat="1"/>
    <row r="1838" s="74" customFormat="1"/>
    <row r="1839" s="74" customFormat="1"/>
    <row r="1840" s="74" customFormat="1"/>
    <row r="1841" s="74" customFormat="1"/>
    <row r="1842" s="74" customFormat="1"/>
    <row r="1843" s="74" customFormat="1"/>
    <row r="1844" s="74" customFormat="1"/>
    <row r="1845" s="74" customFormat="1"/>
    <row r="1846" s="74" customFormat="1"/>
    <row r="1847" s="74" customFormat="1"/>
    <row r="1848" s="74" customFormat="1"/>
    <row r="1849" s="74" customFormat="1"/>
    <row r="1850" s="74" customFormat="1"/>
    <row r="1851" s="74" customFormat="1"/>
    <row r="1852" s="74" customFormat="1"/>
    <row r="1853" s="74" customFormat="1"/>
    <row r="1854" s="74" customFormat="1"/>
    <row r="1855" s="74" customFormat="1"/>
    <row r="1856" s="74" customFormat="1"/>
    <row r="1857" s="74" customFormat="1"/>
    <row r="1858" s="74" customFormat="1"/>
    <row r="1859" s="74" customFormat="1"/>
    <row r="1860" s="74" customFormat="1"/>
    <row r="1861" s="74" customFormat="1"/>
    <row r="1862" s="74" customFormat="1"/>
    <row r="1863" s="74" customFormat="1"/>
    <row r="1864" s="74" customFormat="1"/>
    <row r="1865" s="74" customFormat="1"/>
    <row r="1866" s="74" customFormat="1"/>
    <row r="1867" s="74" customFormat="1"/>
    <row r="1868" s="74" customFormat="1"/>
    <row r="1869" s="74" customFormat="1"/>
    <row r="1870" s="74" customFormat="1"/>
    <row r="1871" s="74" customFormat="1"/>
    <row r="1872" s="74" customFormat="1"/>
    <row r="1873" s="74" customFormat="1"/>
    <row r="1874" s="74" customFormat="1"/>
    <row r="1875" s="74" customFormat="1"/>
    <row r="1876" s="74" customFormat="1"/>
    <row r="1877" s="74" customFormat="1"/>
    <row r="1878" s="74" customFormat="1"/>
    <row r="1879" s="74" customFormat="1"/>
    <row r="1880" s="74" customFormat="1"/>
    <row r="1881" s="74" customFormat="1"/>
    <row r="1882" s="74" customFormat="1"/>
    <row r="1883" s="74" customFormat="1"/>
    <row r="1884" s="74" customFormat="1"/>
    <row r="1885" s="74" customFormat="1"/>
    <row r="1886" s="74" customFormat="1"/>
    <row r="1887" s="74" customFormat="1"/>
    <row r="1888" s="74" customFormat="1"/>
    <row r="1889" s="74" customFormat="1"/>
    <row r="1890" s="74" customFormat="1"/>
    <row r="1891" s="74" customFormat="1"/>
    <row r="1892" s="74" customFormat="1"/>
    <row r="1893" s="74" customFormat="1"/>
    <row r="1894" s="74" customFormat="1"/>
    <row r="1895" s="74" customFormat="1"/>
    <row r="1896" s="74" customFormat="1"/>
    <row r="1897" s="74" customFormat="1"/>
    <row r="1898" s="74" customFormat="1"/>
    <row r="1899" s="74" customFormat="1"/>
    <row r="1900" s="74" customFormat="1"/>
    <row r="1901" s="74" customFormat="1"/>
    <row r="1902" s="74" customFormat="1"/>
    <row r="1903" s="74" customFormat="1"/>
    <row r="1904" s="74" customFormat="1"/>
    <row r="1905" s="74" customFormat="1"/>
    <row r="1906" s="74" customFormat="1"/>
    <row r="1907" s="74" customFormat="1"/>
    <row r="1908" s="74" customFormat="1"/>
    <row r="1909" s="74" customFormat="1"/>
    <row r="1910" s="74" customFormat="1"/>
    <row r="1911" s="74" customFormat="1"/>
    <row r="1912" s="74" customFormat="1"/>
    <row r="1913" s="74" customFormat="1"/>
    <row r="1914" s="74" customFormat="1"/>
    <row r="1915" s="74" customFormat="1"/>
    <row r="1916" s="74" customFormat="1"/>
    <row r="1917" s="74" customFormat="1"/>
    <row r="1918" s="74" customFormat="1"/>
    <row r="1919" s="74" customFormat="1"/>
    <row r="1920" s="74" customFormat="1"/>
    <row r="1921" s="74" customFormat="1"/>
    <row r="1922" s="74" customFormat="1"/>
    <row r="1923" s="74" customFormat="1"/>
    <row r="1924" s="74" customFormat="1"/>
    <row r="1925" s="74" customFormat="1"/>
    <row r="1926" s="74" customFormat="1"/>
    <row r="1927" s="74" customFormat="1"/>
    <row r="1928" s="74" customFormat="1"/>
    <row r="1929" s="74" customFormat="1"/>
    <row r="1930" s="74" customFormat="1"/>
    <row r="1931" s="74" customFormat="1"/>
    <row r="1932" s="74" customFormat="1"/>
    <row r="1933" s="74" customFormat="1"/>
    <row r="1934" s="74" customFormat="1"/>
    <row r="1935" s="74" customFormat="1"/>
    <row r="1936" s="74" customFormat="1"/>
    <row r="1937" s="74" customFormat="1"/>
    <row r="1938" s="74" customFormat="1"/>
    <row r="1939" s="74" customFormat="1"/>
    <row r="1940" s="74" customFormat="1"/>
    <row r="1941" s="74" customFormat="1"/>
    <row r="1942" s="74" customFormat="1"/>
    <row r="1943" s="74" customFormat="1"/>
    <row r="1944" s="74" customFormat="1"/>
    <row r="1945" s="74" customFormat="1"/>
    <row r="1946" s="74" customFormat="1"/>
    <row r="1947" s="74" customFormat="1"/>
    <row r="1948" s="74" customFormat="1"/>
    <row r="1949" s="74" customFormat="1"/>
    <row r="1950" s="74" customFormat="1"/>
    <row r="1951" s="74" customFormat="1"/>
    <row r="1952" s="74" customFormat="1"/>
    <row r="1953" s="74" customFormat="1"/>
    <row r="1954" s="74" customFormat="1"/>
    <row r="1955" s="74" customFormat="1"/>
    <row r="1956" s="74" customFormat="1"/>
    <row r="1957" s="74" customFormat="1"/>
    <row r="1958" s="74" customFormat="1"/>
    <row r="1959" s="74" customFormat="1"/>
    <row r="1960" s="74" customFormat="1"/>
    <row r="1961" s="74" customFormat="1"/>
    <row r="1962" s="74" customFormat="1"/>
    <row r="1963" s="74" customFormat="1"/>
    <row r="1964" s="74" customFormat="1"/>
    <row r="1965" s="74" customFormat="1"/>
    <row r="1966" s="74" customFormat="1"/>
    <row r="1967" s="74" customFormat="1"/>
    <row r="1968" s="74" customFormat="1"/>
    <row r="1969" s="74" customFormat="1"/>
    <row r="1970" s="74" customFormat="1"/>
    <row r="1971" s="74" customFormat="1"/>
    <row r="1972" s="74" customFormat="1"/>
    <row r="1973" s="74" customFormat="1"/>
    <row r="1974" s="74" customFormat="1"/>
    <row r="1975" s="74" customFormat="1"/>
    <row r="1976" s="74" customFormat="1"/>
    <row r="1977" s="74" customFormat="1"/>
    <row r="1978" s="74" customFormat="1"/>
    <row r="1979" s="74" customFormat="1"/>
    <row r="1980" s="74" customFormat="1"/>
    <row r="1981" s="74" customFormat="1"/>
    <row r="1982" s="74" customFormat="1"/>
    <row r="1983" s="74" customFormat="1"/>
    <row r="1984" s="74" customFormat="1"/>
    <row r="1985" s="74" customFormat="1"/>
    <row r="1986" s="74" customFormat="1"/>
    <row r="1987" s="74" customFormat="1"/>
    <row r="1988" s="74" customFormat="1"/>
    <row r="1989" s="74" customFormat="1"/>
    <row r="1990" s="74" customFormat="1"/>
    <row r="1991" s="74" customFormat="1"/>
    <row r="1992" s="74" customFormat="1"/>
    <row r="1993" s="74" customFormat="1"/>
    <row r="1994" s="74" customFormat="1"/>
    <row r="1995" s="74" customFormat="1"/>
    <row r="1996" s="74" customFormat="1"/>
    <row r="1997" s="74" customFormat="1"/>
    <row r="1998" s="74" customFormat="1"/>
    <row r="1999" s="74" customFormat="1"/>
    <row r="2000" s="74" customFormat="1"/>
    <row r="2001" s="74" customFormat="1"/>
    <row r="2002" s="74" customFormat="1"/>
    <row r="2003" s="74" customFormat="1"/>
    <row r="2004" s="74" customFormat="1"/>
    <row r="2005" s="74" customFormat="1"/>
    <row r="2006" s="74" customFormat="1"/>
    <row r="2007" s="74" customFormat="1"/>
    <row r="2008" s="74" customFormat="1"/>
    <row r="2009" s="74" customFormat="1"/>
    <row r="2010" s="74" customFormat="1"/>
    <row r="2011" s="74" customFormat="1"/>
    <row r="2012" s="74" customFormat="1"/>
    <row r="2013" s="74" customFormat="1"/>
    <row r="2014" s="74" customFormat="1"/>
    <row r="2015" s="74" customFormat="1"/>
    <row r="2016" s="74" customFormat="1"/>
    <row r="2017" s="74" customFormat="1"/>
    <row r="2018" s="74" customFormat="1"/>
    <row r="2019" s="74" customFormat="1"/>
    <row r="2020" s="74" customFormat="1"/>
    <row r="2021" s="74" customFormat="1"/>
    <row r="2022" s="74" customFormat="1"/>
    <row r="2023" s="74" customFormat="1"/>
    <row r="2024" s="74" customFormat="1"/>
    <row r="2025" s="74" customFormat="1"/>
    <row r="2026" s="74" customFormat="1"/>
    <row r="2027" s="74" customFormat="1"/>
    <row r="2028" s="74" customFormat="1"/>
    <row r="2029" s="74" customFormat="1"/>
    <row r="2030" s="74" customFormat="1"/>
    <row r="2031" s="74" customFormat="1"/>
    <row r="2032" s="74" customFormat="1"/>
    <row r="2033" s="74" customFormat="1"/>
    <row r="2034" s="74" customFormat="1"/>
    <row r="2035" s="74" customFormat="1"/>
    <row r="2036" s="74" customFormat="1"/>
    <row r="2037" s="74" customFormat="1"/>
    <row r="2038" s="74" customFormat="1"/>
    <row r="2039" s="74" customFormat="1"/>
    <row r="2040" s="74" customFormat="1"/>
    <row r="2041" s="74" customFormat="1"/>
    <row r="2042" s="74" customFormat="1"/>
    <row r="2043" s="74" customFormat="1"/>
    <row r="2044" s="74" customFormat="1"/>
    <row r="2045" s="74" customFormat="1"/>
    <row r="2046" s="74" customFormat="1"/>
    <row r="2047" s="74" customFormat="1"/>
    <row r="2048" s="74" customFormat="1"/>
    <row r="2049" s="74" customFormat="1"/>
    <row r="2050" s="74" customFormat="1"/>
    <row r="2051" s="74" customFormat="1"/>
    <row r="2052" s="74" customFormat="1"/>
    <row r="2053" s="74" customFormat="1"/>
    <row r="2054" s="74" customFormat="1"/>
    <row r="2055" s="74" customFormat="1"/>
    <row r="2056" s="74" customFormat="1"/>
    <row r="2057" s="74" customFormat="1"/>
    <row r="2058" s="74" customFormat="1"/>
    <row r="2059" s="74" customFormat="1"/>
    <row r="2060" s="74" customFormat="1"/>
    <row r="2061" s="74" customFormat="1"/>
    <row r="2062" s="74" customFormat="1"/>
    <row r="2063" s="74" customFormat="1"/>
    <row r="2064" s="74" customFormat="1"/>
    <row r="2065" s="74" customFormat="1"/>
    <row r="2066" s="74" customFormat="1"/>
    <row r="2067" s="74" customFormat="1"/>
    <row r="2068" s="74" customFormat="1"/>
    <row r="2069" s="74" customFormat="1"/>
    <row r="2070" s="74" customFormat="1"/>
    <row r="2071" s="74" customFormat="1"/>
    <row r="2072" s="74" customFormat="1"/>
    <row r="2073" s="74" customFormat="1"/>
    <row r="2074" s="74" customFormat="1"/>
    <row r="2075" s="74" customFormat="1"/>
    <row r="2076" s="74" customFormat="1"/>
    <row r="2077" s="74" customFormat="1"/>
    <row r="2078" s="74" customFormat="1"/>
    <row r="2079" s="74" customFormat="1"/>
    <row r="2080" s="74" customFormat="1"/>
    <row r="2081" s="74" customFormat="1"/>
    <row r="2082" s="74" customFormat="1"/>
    <row r="2083" s="74" customFormat="1"/>
    <row r="2084" s="74" customFormat="1"/>
    <row r="2085" s="74" customFormat="1"/>
    <row r="2086" s="74" customFormat="1"/>
    <row r="2087" s="74" customFormat="1"/>
    <row r="2088" s="74" customFormat="1"/>
    <row r="2089" s="74" customFormat="1"/>
    <row r="2090" s="74" customFormat="1"/>
    <row r="2091" s="74" customFormat="1"/>
    <row r="2092" s="74" customFormat="1"/>
    <row r="2093" s="74" customFormat="1"/>
    <row r="2094" s="74" customFormat="1"/>
    <row r="2095" s="74" customFormat="1"/>
    <row r="2096" s="74" customFormat="1"/>
    <row r="2097" s="74" customFormat="1"/>
    <row r="2098" s="74" customFormat="1"/>
    <row r="2099" s="74" customFormat="1"/>
    <row r="2100" s="74" customFormat="1"/>
    <row r="2101" s="74" customFormat="1"/>
    <row r="2102" s="74" customFormat="1"/>
    <row r="2103" s="74" customFormat="1"/>
    <row r="2104" s="74" customFormat="1"/>
    <row r="2105" s="74" customFormat="1"/>
    <row r="2106" s="74" customFormat="1"/>
    <row r="2107" s="74" customFormat="1"/>
    <row r="2108" s="74" customFormat="1"/>
    <row r="2109" s="74" customFormat="1"/>
    <row r="2110" s="74" customFormat="1"/>
    <row r="2111" s="74" customFormat="1"/>
    <row r="2112" s="74" customFormat="1"/>
    <row r="2113" s="74" customFormat="1"/>
    <row r="2114" s="74" customFormat="1"/>
    <row r="2115" s="74" customFormat="1"/>
    <row r="2116" s="74" customFormat="1"/>
    <row r="2117" s="74" customFormat="1"/>
    <row r="2118" s="74" customFormat="1"/>
    <row r="2119" s="74" customFormat="1"/>
    <row r="2120" s="74" customFormat="1"/>
    <row r="2121" s="74" customFormat="1"/>
    <row r="2122" s="74" customFormat="1"/>
    <row r="2123" s="74" customFormat="1"/>
    <row r="2124" s="74" customFormat="1"/>
    <row r="2125" s="74" customFormat="1"/>
    <row r="2126" s="74" customFormat="1"/>
    <row r="2127" s="74" customFormat="1"/>
    <row r="2128" s="74" customFormat="1"/>
    <row r="2129" s="74" customFormat="1"/>
    <row r="2130" s="74" customFormat="1"/>
    <row r="2131" s="74" customFormat="1"/>
    <row r="2132" s="74" customFormat="1"/>
    <row r="2133" s="74" customFormat="1"/>
    <row r="2134" s="74" customFormat="1"/>
    <row r="2135" s="74" customFormat="1"/>
    <row r="2136" s="74" customFormat="1"/>
    <row r="2137" s="74" customFormat="1"/>
    <row r="2138" s="74" customFormat="1"/>
    <row r="2139" s="74" customFormat="1"/>
    <row r="2140" s="74" customFormat="1"/>
    <row r="2141" s="74" customFormat="1"/>
    <row r="2142" s="74" customFormat="1"/>
    <row r="2143" s="74" customFormat="1"/>
    <row r="2144" s="74" customFormat="1"/>
    <row r="2145" s="74" customFormat="1"/>
    <row r="2146" s="74" customFormat="1"/>
    <row r="2147" s="74" customFormat="1"/>
    <row r="2148" s="74" customFormat="1"/>
    <row r="2149" s="74" customFormat="1"/>
    <row r="2150" s="74" customFormat="1"/>
    <row r="2151" s="74" customFormat="1"/>
    <row r="2152" s="74" customFormat="1"/>
    <row r="2153" s="74" customFormat="1"/>
    <row r="2154" s="74" customFormat="1"/>
    <row r="2155" s="74" customFormat="1"/>
    <row r="2156" s="74" customFormat="1"/>
    <row r="2157" s="74" customFormat="1"/>
    <row r="2158" s="74" customFormat="1"/>
    <row r="2159" s="74" customFormat="1"/>
    <row r="2160" s="74" customFormat="1"/>
    <row r="2161" s="74" customFormat="1"/>
    <row r="2162" s="74" customFormat="1"/>
    <row r="2163" s="74" customFormat="1"/>
    <row r="2164" s="74" customFormat="1"/>
    <row r="2165" s="74" customFormat="1"/>
    <row r="2166" s="74" customFormat="1"/>
    <row r="2167" s="74" customFormat="1"/>
    <row r="2168" s="74" customFormat="1"/>
    <row r="2169" s="74" customFormat="1"/>
    <row r="2170" s="74" customFormat="1"/>
    <row r="2171" s="74" customFormat="1"/>
    <row r="2172" s="74" customFormat="1"/>
    <row r="2173" s="74" customFormat="1"/>
    <row r="2174" s="74" customFormat="1"/>
    <row r="2175" s="74" customFormat="1"/>
    <row r="2176" s="74" customFormat="1"/>
    <row r="2177" s="74" customFormat="1"/>
    <row r="2178" s="74" customFormat="1"/>
    <row r="2179" s="74" customFormat="1"/>
    <row r="2180" s="74" customFormat="1"/>
    <row r="2181" s="74" customFormat="1"/>
    <row r="2182" s="74" customFormat="1"/>
    <row r="2183" s="74" customFormat="1"/>
    <row r="2184" s="74" customFormat="1"/>
    <row r="2185" s="74" customFormat="1"/>
    <row r="2186" s="74" customFormat="1"/>
    <row r="2187" s="74" customFormat="1"/>
    <row r="2188" s="74" customFormat="1"/>
    <row r="2189" s="74" customFormat="1"/>
    <row r="2190" s="74" customFormat="1"/>
    <row r="2191" s="74" customFormat="1"/>
    <row r="2192" s="74" customFormat="1"/>
    <row r="2193" s="74" customFormat="1"/>
    <row r="2194" s="74" customFormat="1"/>
    <row r="2195" s="74" customFormat="1"/>
    <row r="2196" s="74" customFormat="1"/>
    <row r="2197" s="74" customFormat="1"/>
    <row r="2198" s="74" customFormat="1"/>
    <row r="2199" s="74" customFormat="1"/>
    <row r="2200" s="74" customFormat="1"/>
    <row r="2201" s="74" customFormat="1"/>
    <row r="2202" s="74" customFormat="1"/>
    <row r="2203" s="74" customFormat="1"/>
    <row r="2204" s="74" customFormat="1"/>
    <row r="2205" s="74" customFormat="1"/>
    <row r="2206" s="74" customFormat="1"/>
    <row r="2207" s="74" customFormat="1"/>
    <row r="2208" s="74" customFormat="1"/>
    <row r="2209" s="74" customFormat="1"/>
    <row r="2210" s="74" customFormat="1"/>
    <row r="2211" s="74" customFormat="1"/>
    <row r="2212" s="74" customFormat="1"/>
    <row r="2213" s="74" customFormat="1"/>
    <row r="2214" s="74" customFormat="1"/>
    <row r="2215" s="74" customFormat="1"/>
    <row r="2216" s="74" customFormat="1"/>
    <row r="2217" s="74" customFormat="1"/>
    <row r="2218" s="74" customFormat="1"/>
    <row r="2219" s="74" customFormat="1"/>
    <row r="2220" s="74" customFormat="1"/>
    <row r="2221" s="74" customFormat="1"/>
    <row r="2222" s="74" customFormat="1"/>
    <row r="2223" s="74" customFormat="1"/>
    <row r="2224" s="74" customFormat="1"/>
    <row r="2225" s="74" customFormat="1"/>
    <row r="2226" s="74" customFormat="1"/>
    <row r="2227" s="74" customFormat="1"/>
    <row r="2228" s="74" customFormat="1"/>
    <row r="2229" s="74" customFormat="1"/>
    <row r="2230" s="74" customFormat="1"/>
    <row r="2231" s="74" customFormat="1"/>
    <row r="2232" s="74" customFormat="1"/>
    <row r="2233" s="74" customFormat="1"/>
    <row r="2234" s="74" customFormat="1"/>
    <row r="2235" s="74" customFormat="1"/>
    <row r="2236" s="74" customFormat="1"/>
    <row r="2237" s="74" customFormat="1"/>
    <row r="2238" s="74" customFormat="1"/>
    <row r="2239" s="74" customFormat="1"/>
    <row r="2240" s="74" customFormat="1"/>
    <row r="2241" s="74" customFormat="1"/>
    <row r="2242" s="74" customFormat="1"/>
    <row r="2243" s="74" customFormat="1"/>
    <row r="2244" s="74" customFormat="1"/>
    <row r="2245" s="74" customFormat="1"/>
    <row r="2246" s="74" customFormat="1"/>
    <row r="2247" s="74" customFormat="1"/>
    <row r="2248" s="74" customFormat="1"/>
    <row r="2249" s="74" customFormat="1"/>
    <row r="2250" s="74" customFormat="1"/>
    <row r="2251" s="74" customFormat="1"/>
    <row r="2252" s="74" customFormat="1"/>
    <row r="2253" s="74" customFormat="1"/>
    <row r="2254" s="74" customFormat="1"/>
    <row r="2255" s="74" customFormat="1"/>
    <row r="2256" s="74" customFormat="1"/>
    <row r="2257" s="74" customFormat="1"/>
    <row r="2258" s="74" customFormat="1"/>
    <row r="2259" s="74" customFormat="1"/>
    <row r="2260" s="74" customFormat="1"/>
    <row r="2261" s="74" customFormat="1"/>
    <row r="2262" s="74" customFormat="1"/>
    <row r="2263" s="74" customFormat="1"/>
    <row r="2264" s="74" customFormat="1"/>
    <row r="2265" s="74" customFormat="1"/>
    <row r="2266" s="74" customFormat="1"/>
    <row r="2267" s="74" customFormat="1"/>
    <row r="2268" s="74" customFormat="1"/>
    <row r="2269" s="74" customFormat="1"/>
    <row r="2270" s="74" customFormat="1"/>
    <row r="2271" s="74" customFormat="1"/>
    <row r="2272" s="74" customFormat="1"/>
    <row r="2273" s="74" customFormat="1"/>
    <row r="2274" s="74" customFormat="1"/>
    <row r="2275" s="74" customFormat="1"/>
    <row r="2276" s="74" customFormat="1"/>
    <row r="2277" s="74" customFormat="1"/>
    <row r="2278" s="74" customFormat="1"/>
    <row r="2279" s="74" customFormat="1"/>
    <row r="2280" s="74" customFormat="1"/>
    <row r="2281" s="74" customFormat="1"/>
    <row r="2282" s="74" customFormat="1"/>
    <row r="2283" s="74" customFormat="1"/>
    <row r="2284" s="74" customFormat="1"/>
    <row r="2285" s="74" customFormat="1"/>
    <row r="2286" s="74" customFormat="1"/>
    <row r="2287" s="74" customFormat="1"/>
    <row r="2288" s="74" customFormat="1"/>
    <row r="2289" s="74" customFormat="1"/>
    <row r="2290" s="74" customFormat="1"/>
    <row r="2291" s="74" customFormat="1"/>
    <row r="2292" s="74" customFormat="1"/>
    <row r="2293" s="74" customFormat="1"/>
    <row r="2294" s="74" customFormat="1"/>
    <row r="2295" s="74" customFormat="1"/>
    <row r="2296" s="74" customFormat="1"/>
    <row r="2297" s="74" customFormat="1"/>
    <row r="2298" s="74" customFormat="1"/>
    <row r="2299" s="74" customFormat="1"/>
    <row r="2300" s="74" customFormat="1"/>
    <row r="2301" s="74" customFormat="1"/>
    <row r="2302" s="74" customFormat="1"/>
    <row r="2303" s="74" customFormat="1"/>
    <row r="2304" s="74" customFormat="1"/>
    <row r="2305" s="74" customFormat="1"/>
    <row r="2306" s="74" customFormat="1"/>
    <row r="2307" s="74" customFormat="1"/>
    <row r="2308" s="74" customFormat="1"/>
    <row r="2309" s="74" customFormat="1"/>
    <row r="2310" s="74" customFormat="1"/>
    <row r="2311" s="74" customFormat="1"/>
    <row r="2312" s="74" customFormat="1"/>
    <row r="2313" s="74" customFormat="1"/>
    <row r="2314" s="74" customFormat="1"/>
    <row r="2315" s="74" customFormat="1"/>
    <row r="2316" s="74" customFormat="1"/>
    <row r="2317" s="74" customFormat="1"/>
    <row r="2318" s="74" customFormat="1"/>
    <row r="2319" s="74" customFormat="1"/>
    <row r="2320" s="74" customFormat="1"/>
    <row r="2321" s="74" customFormat="1"/>
    <row r="2322" s="74" customFormat="1"/>
    <row r="2323" s="74" customFormat="1"/>
    <row r="2324" s="74" customFormat="1"/>
    <row r="2325" s="74" customFormat="1"/>
    <row r="2326" s="74" customFormat="1"/>
    <row r="2327" s="74" customFormat="1"/>
    <row r="2328" s="74" customFormat="1"/>
    <row r="2329" s="74" customFormat="1"/>
    <row r="2330" s="74" customFormat="1"/>
    <row r="2331" s="74" customFormat="1"/>
    <row r="2332" s="74" customFormat="1"/>
    <row r="2333" s="74" customFormat="1"/>
    <row r="2334" s="74" customFormat="1"/>
    <row r="2335" s="74" customFormat="1"/>
    <row r="2336" s="74" customFormat="1"/>
    <row r="2337" s="74" customFormat="1"/>
    <row r="2338" s="74" customFormat="1"/>
    <row r="2339" s="74" customFormat="1"/>
    <row r="2340" s="74" customFormat="1"/>
    <row r="2341" s="74" customFormat="1"/>
    <row r="2342" s="74" customFormat="1"/>
    <row r="2343" s="74" customFormat="1"/>
    <row r="2344" s="74" customFormat="1"/>
    <row r="2345" s="74" customFormat="1"/>
    <row r="2346" s="74" customFormat="1"/>
    <row r="2347" s="74" customFormat="1"/>
    <row r="2348" s="74" customFormat="1"/>
    <row r="2349" s="74" customFormat="1"/>
    <row r="2350" s="74" customFormat="1"/>
    <row r="2351" s="74" customFormat="1"/>
    <row r="2352" s="74" customFormat="1"/>
    <row r="2353" s="74" customFormat="1"/>
    <row r="2354" s="74" customFormat="1"/>
    <row r="2355" s="74" customFormat="1"/>
    <row r="2356" s="74" customFormat="1"/>
    <row r="2357" s="74" customFormat="1"/>
    <row r="2358" s="74" customFormat="1"/>
    <row r="2359" s="74" customFormat="1"/>
    <row r="2360" s="74" customFormat="1"/>
    <row r="2361" s="74" customFormat="1"/>
    <row r="2362" s="74" customFormat="1"/>
    <row r="2363" s="74" customFormat="1"/>
    <row r="2364" s="74" customFormat="1"/>
    <row r="2365" s="74" customFormat="1"/>
    <row r="2366" s="74" customFormat="1"/>
    <row r="2367" s="74" customFormat="1"/>
    <row r="2368" s="74" customFormat="1"/>
    <row r="2369" s="74" customFormat="1"/>
    <row r="2370" s="74" customFormat="1"/>
    <row r="2371" s="74" customFormat="1"/>
    <row r="2372" s="74" customFormat="1"/>
    <row r="2373" s="74" customFormat="1"/>
    <row r="2374" s="74" customFormat="1"/>
    <row r="2375" s="74" customFormat="1"/>
    <row r="2376" s="74" customFormat="1"/>
    <row r="2377" s="74" customFormat="1"/>
    <row r="2378" s="74" customFormat="1"/>
    <row r="2379" s="74" customFormat="1"/>
    <row r="2380" s="74" customFormat="1"/>
    <row r="2381" s="74" customFormat="1"/>
    <row r="2382" s="74" customFormat="1"/>
    <row r="2383" s="74" customFormat="1"/>
    <row r="2384" s="74" customFormat="1"/>
    <row r="2385" s="74" customFormat="1"/>
    <row r="2386" s="74" customFormat="1"/>
    <row r="2387" s="74" customFormat="1"/>
    <row r="2388" s="74" customFormat="1"/>
    <row r="2389" s="74" customFormat="1"/>
    <row r="2390" s="74" customFormat="1"/>
    <row r="2391" s="74" customFormat="1"/>
    <row r="2392" s="74" customFormat="1"/>
    <row r="2393" s="74" customFormat="1"/>
    <row r="2394" s="74" customFormat="1"/>
    <row r="2395" s="74" customFormat="1"/>
    <row r="2396" s="74" customFormat="1"/>
    <row r="2397" s="74" customFormat="1"/>
    <row r="2398" s="74" customFormat="1"/>
    <row r="2399" s="74" customFormat="1"/>
    <row r="2400" s="74" customFormat="1"/>
    <row r="2401" s="74" customFormat="1"/>
    <row r="2402" s="74" customFormat="1"/>
    <row r="2403" s="74" customFormat="1"/>
    <row r="2404" s="74" customFormat="1"/>
    <row r="2405" s="74" customFormat="1"/>
    <row r="2406" s="74" customFormat="1"/>
    <row r="2407" s="74" customFormat="1"/>
    <row r="2408" s="74" customFormat="1"/>
    <row r="2409" s="74" customFormat="1"/>
    <row r="2410" s="74" customFormat="1"/>
    <row r="2411" s="74" customFormat="1"/>
    <row r="2412" s="74" customFormat="1"/>
    <row r="2413" s="74" customFormat="1"/>
    <row r="2414" s="74" customFormat="1"/>
    <row r="2415" s="74" customFormat="1"/>
    <row r="2416" s="74" customFormat="1"/>
    <row r="2417" s="74" customFormat="1"/>
    <row r="2418" s="74" customFormat="1"/>
    <row r="2419" s="74" customFormat="1"/>
    <row r="2420" s="74" customFormat="1"/>
    <row r="2421" s="74" customFormat="1"/>
    <row r="2422" s="74" customFormat="1"/>
    <row r="2423" s="74" customFormat="1"/>
    <row r="2424" s="74" customFormat="1"/>
    <row r="2425" s="74" customFormat="1"/>
    <row r="2426" s="74" customFormat="1"/>
    <row r="2427" s="74" customFormat="1"/>
    <row r="2428" s="74" customFormat="1"/>
    <row r="2429" s="74" customFormat="1"/>
    <row r="2430" s="74" customFormat="1"/>
    <row r="2431" s="74" customFormat="1"/>
    <row r="2432" s="74" customFormat="1"/>
    <row r="2433" s="74" customFormat="1"/>
    <row r="2434" s="74" customFormat="1"/>
    <row r="2435" s="74" customFormat="1"/>
    <row r="2436" s="74" customFormat="1"/>
    <row r="2437" s="74" customFormat="1"/>
    <row r="2438" s="74" customFormat="1"/>
    <row r="2439" s="74" customFormat="1"/>
    <row r="2440" s="74" customFormat="1"/>
    <row r="2441" s="74" customFormat="1"/>
    <row r="2442" s="74" customFormat="1"/>
    <row r="2443" s="74" customFormat="1"/>
    <row r="2444" s="74" customFormat="1"/>
    <row r="2445" s="74" customFormat="1"/>
    <row r="2446" s="74" customFormat="1"/>
    <row r="2447" s="74" customFormat="1"/>
    <row r="2448" s="74" customFormat="1"/>
    <row r="2449" s="74" customFormat="1"/>
    <row r="2450" s="74" customFormat="1"/>
    <row r="2451" s="74" customFormat="1"/>
    <row r="2452" s="74" customFormat="1"/>
    <row r="2453" s="74" customFormat="1"/>
    <row r="2454" s="74" customFormat="1"/>
    <row r="2455" s="74" customFormat="1"/>
    <row r="2456" s="74" customFormat="1"/>
    <row r="2457" s="74" customFormat="1"/>
    <row r="2458" s="74" customFormat="1"/>
    <row r="2459" s="74" customFormat="1"/>
    <row r="2460" s="74" customFormat="1"/>
    <row r="2461" s="74" customFormat="1"/>
    <row r="2462" s="74" customFormat="1"/>
    <row r="2463" s="74" customFormat="1"/>
    <row r="2464" s="74" customFormat="1"/>
    <row r="2465" s="74" customFormat="1"/>
    <row r="2466" s="74" customFormat="1"/>
    <row r="2467" s="74" customFormat="1"/>
    <row r="2468" s="74" customFormat="1"/>
    <row r="2469" s="74" customFormat="1"/>
    <row r="2470" s="74" customFormat="1"/>
    <row r="2471" s="74" customFormat="1"/>
    <row r="2472" s="74" customFormat="1"/>
    <row r="2473" s="74" customFormat="1"/>
    <row r="2474" s="74" customFormat="1"/>
    <row r="2475" s="74" customFormat="1"/>
    <row r="2476" s="74" customFormat="1"/>
    <row r="2477" s="74" customFormat="1"/>
    <row r="2478" s="74" customFormat="1"/>
    <row r="2479" s="74" customFormat="1"/>
    <row r="2480" s="74" customFormat="1"/>
    <row r="2481" s="74" customFormat="1"/>
    <row r="2482" s="74" customFormat="1"/>
    <row r="2483" s="74" customFormat="1"/>
  </sheetData>
  <sheetProtection selectLockedCells="1"/>
  <mergeCells count="18">
    <mergeCell ref="F4:M4"/>
    <mergeCell ref="F6:M6"/>
    <mergeCell ref="C9:G9"/>
    <mergeCell ref="K9:M9"/>
    <mergeCell ref="O9:Q9"/>
    <mergeCell ref="D59:F59"/>
    <mergeCell ref="L59:N59"/>
    <mergeCell ref="D72:F72"/>
    <mergeCell ref="L72:N72"/>
    <mergeCell ref="C21:H21"/>
    <mergeCell ref="D124:F124"/>
    <mergeCell ref="L124:N124"/>
    <mergeCell ref="D85:F85"/>
    <mergeCell ref="L85:N85"/>
    <mergeCell ref="D98:F98"/>
    <mergeCell ref="L98:N98"/>
    <mergeCell ref="D111:F111"/>
    <mergeCell ref="L111:N111"/>
  </mergeCells>
  <conditionalFormatting sqref="E32:P39">
    <cfRule type="cellIs" dxfId="359" priority="15" stopIfTrue="1" operator="equal">
      <formula>$I11</formula>
    </cfRule>
  </conditionalFormatting>
  <conditionalFormatting sqref="E32:P39">
    <cfRule type="cellIs" dxfId="358" priority="14" stopIfTrue="1" operator="notEqual">
      <formula>$I11</formula>
    </cfRule>
  </conditionalFormatting>
  <conditionalFormatting sqref="E32:P39">
    <cfRule type="expression" dxfId="357" priority="13" stopIfTrue="1">
      <formula>ISBLANK($I11)</formula>
    </cfRule>
  </conditionalFormatting>
  <conditionalFormatting sqref="E44:E51">
    <cfRule type="cellIs" dxfId="356" priority="12" stopIfTrue="1" operator="equal">
      <formula>$I61</formula>
    </cfRule>
  </conditionalFormatting>
  <conditionalFormatting sqref="F44:F51">
    <cfRule type="cellIs" dxfId="355" priority="11" stopIfTrue="1" operator="equal">
      <formula>$Q61</formula>
    </cfRule>
  </conditionalFormatting>
  <conditionalFormatting sqref="G44:G51">
    <cfRule type="cellIs" dxfId="354" priority="10" stopIfTrue="1" operator="equal">
      <formula>$I74</formula>
    </cfRule>
  </conditionalFormatting>
  <conditionalFormatting sqref="H44:H51">
    <cfRule type="cellIs" dxfId="353" priority="9" stopIfTrue="1" operator="equal">
      <formula>$Q74</formula>
    </cfRule>
  </conditionalFormatting>
  <conditionalFormatting sqref="I44:I51">
    <cfRule type="cellIs" dxfId="352" priority="8" stopIfTrue="1" operator="equal">
      <formula>$I87</formula>
    </cfRule>
  </conditionalFormatting>
  <conditionalFormatting sqref="J44:J51">
    <cfRule type="cellIs" dxfId="351" priority="7" stopIfTrue="1" operator="equal">
      <formula>$Q87</formula>
    </cfRule>
  </conditionalFormatting>
  <conditionalFormatting sqref="K44:K51">
    <cfRule type="cellIs" dxfId="350" priority="6" stopIfTrue="1" operator="equal">
      <formula>$I100</formula>
    </cfRule>
  </conditionalFormatting>
  <conditionalFormatting sqref="L44:L51">
    <cfRule type="cellIs" dxfId="349" priority="5" stopIfTrue="1" operator="equal">
      <formula>$Q100</formula>
    </cfRule>
  </conditionalFormatting>
  <conditionalFormatting sqref="M44:M51">
    <cfRule type="cellIs" dxfId="348" priority="4" stopIfTrue="1" operator="equal">
      <formula>$I113</formula>
    </cfRule>
  </conditionalFormatting>
  <conditionalFormatting sqref="N44:N51">
    <cfRule type="cellIs" dxfId="347" priority="3" stopIfTrue="1" operator="equal">
      <formula>$Q113</formula>
    </cfRule>
  </conditionalFormatting>
  <conditionalFormatting sqref="O44:O51">
    <cfRule type="cellIs" dxfId="346" priority="2" stopIfTrue="1" operator="equal">
      <formula>$I126</formula>
    </cfRule>
  </conditionalFormatting>
  <conditionalFormatting sqref="P44:P51">
    <cfRule type="cellIs" dxfId="345" priority="1" stopIfTrue="1" operator="equal">
      <formula>$Q126</formula>
    </cfRule>
  </conditionalFormatting>
  <pageMargins left="0.75" right="0.75" top="1" bottom="1" header="0.5" footer="0.5"/>
  <pageSetup paperSize="9" orientation="landscape" r:id="rId1"/>
  <headerFooter alignWithMargins="0"/>
  <drawing r:id="rId2"/>
  <tableParts count="1">
    <tablePart r:id="rId3"/>
  </tableParts>
</worksheet>
</file>

<file path=xl/worksheets/sheet15.xml><?xml version="1.0" encoding="utf-8"?>
<worksheet xmlns="http://schemas.openxmlformats.org/spreadsheetml/2006/main" xmlns:r="http://schemas.openxmlformats.org/officeDocument/2006/relationships">
  <dimension ref="A1:FX2483"/>
  <sheetViews>
    <sheetView showGridLines="0" zoomScaleNormal="100" workbookViewId="0">
      <selection activeCell="R1" sqref="R1:AY1048576"/>
    </sheetView>
  </sheetViews>
  <sheetFormatPr defaultRowHeight="12.75"/>
  <cols>
    <col min="1" max="1" width="5.42578125" style="74" customWidth="1"/>
    <col min="2" max="2" width="8.140625" customWidth="1"/>
    <col min="3" max="3" width="14.5703125" customWidth="1"/>
    <col min="4" max="4" width="14.42578125" customWidth="1"/>
    <col min="5" max="5" width="10.42578125" customWidth="1"/>
    <col min="6" max="6" width="11.28515625" customWidth="1"/>
    <col min="7" max="7" width="10.28515625" customWidth="1"/>
    <col min="8" max="8" width="10" customWidth="1"/>
    <col min="9" max="9" width="10.7109375" customWidth="1"/>
    <col min="10" max="10" width="11.140625" customWidth="1"/>
    <col min="11" max="11" width="11" customWidth="1"/>
    <col min="12" max="12" width="13.28515625" customWidth="1"/>
    <col min="13" max="13" width="10.28515625" customWidth="1"/>
    <col min="14" max="14" width="10.85546875" customWidth="1"/>
    <col min="15" max="15" width="11.42578125" customWidth="1"/>
    <col min="16" max="16" width="12.28515625" customWidth="1"/>
    <col min="17" max="17" width="11.140625" customWidth="1"/>
    <col min="18" max="18" width="6.7109375" style="72" customWidth="1"/>
    <col min="19" max="19" width="11.5703125" style="74" customWidth="1"/>
    <col min="20" max="20" width="9.140625" style="74"/>
    <col min="21" max="23" width="10.42578125" style="74" hidden="1" customWidth="1"/>
    <col min="24" max="24" width="9.85546875" style="74" hidden="1" customWidth="1"/>
    <col min="25" max="26" width="9.140625" style="74"/>
    <col min="27" max="27" width="10" style="74" customWidth="1"/>
    <col min="28" max="28" width="10.28515625" style="74" customWidth="1"/>
    <col min="29" max="29" width="9.140625" style="74"/>
    <col min="30" max="30" width="10.42578125" style="74" customWidth="1"/>
    <col min="31" max="180" width="9.140625" style="74"/>
  </cols>
  <sheetData>
    <row r="1" spans="1:26" s="155" customFormat="1" ht="13.5" thickBot="1">
      <c r="A1" s="72"/>
      <c r="B1" s="72"/>
      <c r="C1" s="72"/>
      <c r="D1" s="72"/>
      <c r="E1" s="72"/>
      <c r="F1" s="72"/>
      <c r="G1" s="72"/>
      <c r="H1" s="72"/>
      <c r="I1" s="72"/>
      <c r="J1" s="72"/>
      <c r="K1" s="72"/>
      <c r="L1" s="72"/>
      <c r="M1" s="72"/>
      <c r="N1" s="72"/>
      <c r="O1" s="72"/>
      <c r="P1" s="72"/>
      <c r="Q1" s="72"/>
      <c r="R1" s="72"/>
      <c r="S1" s="72"/>
    </row>
    <row r="2" spans="1:26">
      <c r="A2" s="72"/>
      <c r="B2" s="64"/>
      <c r="C2" s="65"/>
      <c r="D2" s="65"/>
      <c r="E2" s="65"/>
      <c r="F2" s="65"/>
      <c r="G2" s="65"/>
      <c r="H2" s="65"/>
      <c r="I2" s="65"/>
      <c r="J2" s="65"/>
      <c r="K2" s="65"/>
      <c r="L2" s="65"/>
      <c r="M2" s="65"/>
      <c r="N2" s="65"/>
      <c r="O2" s="65"/>
      <c r="P2" s="65"/>
      <c r="Q2" s="65"/>
      <c r="R2" s="75"/>
      <c r="S2" s="72"/>
    </row>
    <row r="3" spans="1:26">
      <c r="A3" s="72"/>
      <c r="B3" s="66"/>
      <c r="C3" s="3"/>
      <c r="D3" s="3"/>
      <c r="E3" s="3"/>
      <c r="F3" s="3"/>
      <c r="G3" s="3"/>
      <c r="H3" s="3"/>
      <c r="I3" s="3"/>
      <c r="J3" s="3"/>
      <c r="K3" s="3"/>
      <c r="L3" s="3"/>
      <c r="M3" s="3"/>
      <c r="N3" s="3"/>
      <c r="O3" s="3"/>
      <c r="P3" s="3"/>
      <c r="Q3" s="3"/>
      <c r="R3" s="75"/>
      <c r="S3" s="72"/>
    </row>
    <row r="4" spans="1:26" ht="25.5">
      <c r="A4" s="72"/>
      <c r="B4" s="66"/>
      <c r="C4" s="3"/>
      <c r="D4" s="3"/>
      <c r="E4" s="3"/>
      <c r="F4" s="182" t="s">
        <v>67</v>
      </c>
      <c r="G4" s="183"/>
      <c r="H4" s="183"/>
      <c r="I4" s="183"/>
      <c r="J4" s="183"/>
      <c r="K4" s="183"/>
      <c r="L4" s="183"/>
      <c r="M4" s="184"/>
      <c r="N4" s="3"/>
      <c r="O4" s="3"/>
      <c r="P4" s="3"/>
      <c r="Q4" s="3"/>
      <c r="R4" s="75"/>
      <c r="S4" s="72"/>
    </row>
    <row r="5" spans="1:26" ht="15.75">
      <c r="A5" s="72"/>
      <c r="B5" s="66"/>
      <c r="C5" s="3"/>
      <c r="D5" s="3"/>
      <c r="E5" s="3"/>
      <c r="F5" s="46"/>
      <c r="G5" s="3"/>
      <c r="H5" s="3"/>
      <c r="I5" s="3"/>
      <c r="J5" s="3"/>
      <c r="K5" s="3"/>
      <c r="L5" s="3"/>
      <c r="M5" s="3"/>
      <c r="N5" s="3"/>
      <c r="O5" s="3"/>
      <c r="P5" s="3"/>
      <c r="Q5" s="3"/>
      <c r="R5" s="75"/>
      <c r="S5" s="72"/>
    </row>
    <row r="6" spans="1:26" ht="15.75">
      <c r="A6" s="72"/>
      <c r="B6" s="66"/>
      <c r="C6" s="3"/>
      <c r="D6" s="3"/>
      <c r="E6" s="3"/>
      <c r="F6" s="185" t="s">
        <v>134</v>
      </c>
      <c r="G6" s="183"/>
      <c r="H6" s="183"/>
      <c r="I6" s="183"/>
      <c r="J6" s="183"/>
      <c r="K6" s="183"/>
      <c r="L6" s="183"/>
      <c r="M6" s="184"/>
      <c r="N6" s="3"/>
      <c r="O6" s="3"/>
      <c r="P6" s="3"/>
      <c r="Q6" s="3"/>
      <c r="R6" s="75"/>
      <c r="S6" s="72"/>
    </row>
    <row r="7" spans="1:26">
      <c r="A7" s="72"/>
      <c r="B7" s="66"/>
      <c r="C7" s="3"/>
      <c r="D7" s="3"/>
      <c r="E7" s="3"/>
      <c r="F7" s="3"/>
      <c r="G7" s="3"/>
      <c r="H7" s="3"/>
      <c r="I7" s="3"/>
      <c r="J7" s="3"/>
      <c r="K7" s="3"/>
      <c r="L7" s="3"/>
      <c r="M7" s="3"/>
      <c r="N7" s="3"/>
      <c r="O7" s="3"/>
      <c r="P7" s="3"/>
      <c r="Q7" s="3"/>
      <c r="R7" s="75"/>
      <c r="S7" s="72"/>
    </row>
    <row r="8" spans="1:26" ht="18.75" customHeight="1" thickBot="1">
      <c r="A8" s="72"/>
      <c r="B8" s="66"/>
      <c r="C8" s="3"/>
      <c r="D8" s="3"/>
      <c r="E8" s="3"/>
      <c r="F8" s="3"/>
      <c r="G8" s="3"/>
      <c r="H8" s="3"/>
      <c r="I8" s="3"/>
      <c r="J8" s="3"/>
      <c r="K8" s="3"/>
      <c r="L8" s="3"/>
      <c r="M8" s="3"/>
      <c r="N8" s="3"/>
      <c r="O8" s="3"/>
      <c r="P8" s="3"/>
      <c r="Q8" s="3"/>
      <c r="R8" s="75"/>
      <c r="S8" s="72"/>
    </row>
    <row r="9" spans="1:26" ht="24.75" customHeight="1" thickBot="1">
      <c r="A9" s="72"/>
      <c r="B9" s="66"/>
      <c r="C9" s="199" t="s">
        <v>54</v>
      </c>
      <c r="D9" s="200"/>
      <c r="E9" s="200"/>
      <c r="F9" s="200"/>
      <c r="G9" s="201"/>
      <c r="H9" s="3"/>
      <c r="I9" s="45" t="s">
        <v>55</v>
      </c>
      <c r="J9" s="3"/>
      <c r="K9" s="179" t="s">
        <v>129</v>
      </c>
      <c r="L9" s="180"/>
      <c r="M9" s="181"/>
      <c r="O9" s="179" t="s">
        <v>130</v>
      </c>
      <c r="P9" s="180"/>
      <c r="Q9" s="181"/>
      <c r="R9" s="75"/>
      <c r="S9" s="72"/>
    </row>
    <row r="10" spans="1:26" ht="13.5" thickBot="1">
      <c r="A10" s="72"/>
      <c r="B10" s="66"/>
      <c r="C10" s="78" t="s">
        <v>0</v>
      </c>
      <c r="D10" s="79" t="s">
        <v>1</v>
      </c>
      <c r="E10" s="12">
        <v>1</v>
      </c>
      <c r="F10" s="12" t="s">
        <v>18</v>
      </c>
      <c r="G10" s="40">
        <v>2</v>
      </c>
      <c r="H10" s="3"/>
      <c r="I10" s="39" t="s">
        <v>6</v>
      </c>
      <c r="J10" s="3"/>
      <c r="K10" s="19" t="s">
        <v>97</v>
      </c>
      <c r="L10" s="20" t="s">
        <v>51</v>
      </c>
      <c r="M10" s="20" t="s">
        <v>25</v>
      </c>
      <c r="O10" s="19" t="s">
        <v>97</v>
      </c>
      <c r="P10" s="20" t="s">
        <v>51</v>
      </c>
      <c r="Q10" s="20" t="s">
        <v>25</v>
      </c>
      <c r="R10" s="75"/>
      <c r="S10" s="72"/>
    </row>
    <row r="11" spans="1:26">
      <c r="A11" s="72"/>
      <c r="B11" s="66"/>
      <c r="C11" s="115"/>
      <c r="D11" s="109"/>
      <c r="E11" s="112"/>
      <c r="F11" s="112"/>
      <c r="G11" s="116"/>
      <c r="H11" s="3"/>
      <c r="I11" s="54"/>
      <c r="J11" s="3"/>
      <c r="K11" s="139">
        <v>1</v>
      </c>
      <c r="L11" s="138" t="str">
        <f>VLOOKUP(SMALL($V$11:$V$22,1),$V$11:$X$22,2,FALSE)</f>
        <v>Tim</v>
      </c>
      <c r="M11" s="146">
        <f>VLOOKUP(SMALL($V$11:$V$22,1),$V$11:$X$22,3,FALSE)</f>
        <v>0</v>
      </c>
      <c r="O11" s="139">
        <v>1</v>
      </c>
      <c r="P11" s="138" t="str">
        <f>VLOOKUP(SMALL($V$25:$V$36,1),$V$25:$X$36,2,FALSE)</f>
        <v>Didier</v>
      </c>
      <c r="Q11" s="140">
        <f>VLOOKUP(SMALL($V$25:$V$36,1),$V$25:$X$36,3,FALSE)</f>
        <v>74.160000000000011</v>
      </c>
      <c r="R11" s="75"/>
      <c r="S11" s="72"/>
      <c r="U11" s="124">
        <f>RANK($E$40,$E$40:$P$40)</f>
        <v>1</v>
      </c>
      <c r="V11" s="124">
        <f>RANK($E$40,$E$40:$P$40)</f>
        <v>1</v>
      </c>
      <c r="W11" s="124" t="str">
        <f>E31</f>
        <v>Tim</v>
      </c>
      <c r="X11" s="125">
        <f>E40</f>
        <v>0</v>
      </c>
      <c r="Z11" s="126"/>
    </row>
    <row r="12" spans="1:26">
      <c r="A12" s="72"/>
      <c r="B12" s="66"/>
      <c r="C12" s="115"/>
      <c r="D12" s="109"/>
      <c r="E12" s="113"/>
      <c r="F12" s="113"/>
      <c r="G12" s="117"/>
      <c r="H12" s="3"/>
      <c r="I12" s="54"/>
      <c r="J12" s="3"/>
      <c r="K12" s="141" t="str">
        <f>IF(M12=M11,"",2)</f>
        <v/>
      </c>
      <c r="L12" s="137" t="str">
        <f>VLOOKUP(SMALL($V$11:$V$22,2),$V$11:$X$22,2,FALSE)</f>
        <v>Grégory</v>
      </c>
      <c r="M12" s="147">
        <f>VLOOKUP(SMALL($V$11:$V$22,2),$V$11:$X$22,3,FALSE)</f>
        <v>0</v>
      </c>
      <c r="O12" s="141">
        <f>IF(Q12=Q11,"",2)</f>
        <v>2</v>
      </c>
      <c r="P12" s="137" t="str">
        <f>VLOOKUP(SMALL($V$25:$V$36,2),$V$25:$X$36,2,FALSE)</f>
        <v>Deborah</v>
      </c>
      <c r="Q12" s="142">
        <f>VLOOKUP(SMALL($V$25:$V$36,2),$V$25:$X$36,3,FALSE)</f>
        <v>69.890000000000015</v>
      </c>
      <c r="R12" s="75"/>
      <c r="S12" s="72"/>
      <c r="U12" s="124">
        <f>RANK($F$40,$E$40:$P$40)</f>
        <v>1</v>
      </c>
      <c r="V12" s="124">
        <f>IF(COUNTIF($U$11:U11,RANK($F$40,$E$40:$P$40))&gt;0,RANK($F$40,$E$40:$P$40)+COUNTIF($U$11:U11,RANK($F$40,$E$40:$P$40)),RANK($F$40,$E$40:$P$40))</f>
        <v>2</v>
      </c>
      <c r="W12" s="124" t="str">
        <f>F31</f>
        <v>Grégory</v>
      </c>
      <c r="X12" s="125">
        <f>F40</f>
        <v>0</v>
      </c>
      <c r="Z12" s="126"/>
    </row>
    <row r="13" spans="1:26">
      <c r="A13" s="72"/>
      <c r="B13" s="66"/>
      <c r="C13" s="118"/>
      <c r="D13" s="110"/>
      <c r="E13" s="113"/>
      <c r="F13" s="113"/>
      <c r="G13" s="117"/>
      <c r="H13" s="3"/>
      <c r="I13" s="54"/>
      <c r="J13" s="3"/>
      <c r="K13" s="141" t="str">
        <f>IF(M13=M12,"",3)</f>
        <v/>
      </c>
      <c r="L13" s="137" t="str">
        <f>VLOOKUP(SMALL($V$11:$V$22,3),$V$11:$X$22,2,FALSE)</f>
        <v>Christophe</v>
      </c>
      <c r="M13" s="147">
        <f>VLOOKUP(SMALL($V$11:$V$22,3),$V$11:$X$22,3,FALSE)</f>
        <v>0</v>
      </c>
      <c r="O13" s="141">
        <f>IF(Q13=Q12,"",3)</f>
        <v>3</v>
      </c>
      <c r="P13" s="137" t="str">
        <f>VLOOKUP(SMALL($V$25:$V$36,3),$V$25:$X$36,2,FALSE)</f>
        <v>Pieter</v>
      </c>
      <c r="Q13" s="142">
        <f>VLOOKUP(SMALL($V$25:$V$36,3),$V$25:$X$36,3,FALSE)</f>
        <v>66.239999999999995</v>
      </c>
      <c r="R13" s="75"/>
      <c r="S13" s="72"/>
      <c r="U13" s="124">
        <f>RANK($G$40,$E$40:$P$40)</f>
        <v>1</v>
      </c>
      <c r="V13" s="124">
        <f>IF(COUNTIF($U$11:U12,RANK($G$40,$E$40:$P$40))&gt;0,RANK($G$40,$E$40:$P$40)+COUNTIF($U$11:U12,RANK($G$40,$E$40:$P$40)),RANK($G$40,$E$40:$P$40))</f>
        <v>3</v>
      </c>
      <c r="W13" s="124" t="str">
        <f>G31</f>
        <v>Christophe</v>
      </c>
      <c r="X13" s="125">
        <f>G40</f>
        <v>0</v>
      </c>
      <c r="Z13" s="126"/>
    </row>
    <row r="14" spans="1:26">
      <c r="A14" s="72"/>
      <c r="B14" s="66"/>
      <c r="C14" s="118"/>
      <c r="D14" s="110"/>
      <c r="E14" s="113"/>
      <c r="F14" s="113"/>
      <c r="G14" s="117"/>
      <c r="H14" s="3"/>
      <c r="I14" s="54"/>
      <c r="J14" s="4"/>
      <c r="K14" s="141" t="str">
        <f>IF(M14=M13,"",4)</f>
        <v/>
      </c>
      <c r="L14" s="137" t="str">
        <f>VLOOKUP(SMALL($V$11:$V$22,4),$V$11:$X$22,2,FALSE)</f>
        <v>Ruben</v>
      </c>
      <c r="M14" s="147">
        <f>VLOOKUP(SMALL($V$11:$V$22,4),$V$11:$X$22,3,FALSE)</f>
        <v>0</v>
      </c>
      <c r="O14" s="141">
        <f>IF(Q14=Q13,"",4)</f>
        <v>4</v>
      </c>
      <c r="P14" s="137" t="str">
        <f>VLOOKUP(SMALL($V$25:$V$36,4),$V$25:$X$36,2,FALSE)</f>
        <v>Maarten</v>
      </c>
      <c r="Q14" s="142">
        <f>VLOOKUP(SMALL($V$25:$V$36,4),$V$25:$X$36,3,FALSE)</f>
        <v>63.04</v>
      </c>
      <c r="R14" s="75"/>
      <c r="S14" s="72"/>
      <c r="U14" s="124">
        <f>RANK($H$40,$E$40:$P$40)</f>
        <v>1</v>
      </c>
      <c r="V14" s="124">
        <f>IF(COUNTIF($U$11:U13,RANK($H$40,$E$40:$P$40))&gt;0,RANK($H$40,$E$40:$P$40)+COUNTIF($U$11:U13,RANK($H$40,$E$40:$P$40)),RANK($H$40,$E$40:$P$40))</f>
        <v>4</v>
      </c>
      <c r="W14" s="124" t="str">
        <f>H31</f>
        <v>Ruben</v>
      </c>
      <c r="X14" s="125">
        <f>H40</f>
        <v>0</v>
      </c>
      <c r="Z14" s="126"/>
    </row>
    <row r="15" spans="1:26">
      <c r="A15" s="72"/>
      <c r="B15" s="66"/>
      <c r="C15" s="118"/>
      <c r="D15" s="110"/>
      <c r="E15" s="113"/>
      <c r="F15" s="113"/>
      <c r="G15" s="117"/>
      <c r="H15" s="3"/>
      <c r="I15" s="54"/>
      <c r="J15" s="3"/>
      <c r="K15" s="141" t="str">
        <f>IF(M15=M14,"",5)</f>
        <v/>
      </c>
      <c r="L15" s="137" t="str">
        <f>VLOOKUP(SMALL($V$11:$V$22,5),$V$11:$X$22,2,FALSE)</f>
        <v>Guillaume</v>
      </c>
      <c r="M15" s="147">
        <f>VLOOKUP(SMALL($V$11:$V$22,5),$V$11:$X$22,3,FALSE)</f>
        <v>0</v>
      </c>
      <c r="O15" s="141">
        <f>IF(Q15=Q14,"",5)</f>
        <v>5</v>
      </c>
      <c r="P15" s="137" t="str">
        <f>VLOOKUP(SMALL($V$25:$V$36,5),$V$25:$X$36,2,FALSE)</f>
        <v>Lienkeuh</v>
      </c>
      <c r="Q15" s="142">
        <f>VLOOKUP(SMALL($V$25:$V$36,5),$V$25:$X$36,3,FALSE)</f>
        <v>62.86</v>
      </c>
      <c r="R15" s="75"/>
      <c r="S15" s="72"/>
      <c r="U15" s="124">
        <f>RANK($I$40,$E$40:$P$40)</f>
        <v>1</v>
      </c>
      <c r="V15" s="124">
        <f>IF(COUNTIF($U$11:U14,RANK($I$40,$E$40:$P$40))&gt;0,RANK($I$40,$E$40:$P$40)+COUNTIF($U$11:U14,RANK($I$40,$E$40:$P$40)),RANK($I$40,$E$40:$P$40))</f>
        <v>5</v>
      </c>
      <c r="W15" s="124" t="str">
        <f>I31</f>
        <v>Guillaume</v>
      </c>
      <c r="X15" s="125">
        <f>I40</f>
        <v>0</v>
      </c>
      <c r="Z15" s="126"/>
    </row>
    <row r="16" spans="1:26">
      <c r="A16" s="72"/>
      <c r="B16" s="66"/>
      <c r="C16" s="118"/>
      <c r="D16" s="110"/>
      <c r="E16" s="113"/>
      <c r="F16" s="113"/>
      <c r="G16" s="117"/>
      <c r="H16" s="3"/>
      <c r="I16" s="54"/>
      <c r="J16" s="3"/>
      <c r="K16" s="141" t="str">
        <f>IF(M16=M15,"",6)</f>
        <v/>
      </c>
      <c r="L16" s="137" t="str">
        <f>VLOOKUP(SMALL($V$11:$V$22,6),$V$11:$X$22,2,FALSE)</f>
        <v>Maarten</v>
      </c>
      <c r="M16" s="147">
        <f>VLOOKUP(SMALL($V$11:$V$22,6),$V$11:$X$22,3,FALSE)</f>
        <v>0</v>
      </c>
      <c r="O16" s="141">
        <f>IF(Q16=Q15,"",6)</f>
        <v>6</v>
      </c>
      <c r="P16" s="137" t="str">
        <f>VLOOKUP(SMALL($V$25:$V$36,6),$V$25:$X$36,2,FALSE)</f>
        <v xml:space="preserve">Lien </v>
      </c>
      <c r="Q16" s="142">
        <f>VLOOKUP(SMALL($V$25:$V$36,6),$V$25:$X$36,3,FALSE)</f>
        <v>62.64</v>
      </c>
      <c r="R16" s="75"/>
      <c r="S16" s="72"/>
      <c r="U16" s="124">
        <f>RANK($J$40,$E$40:$P$40)</f>
        <v>1</v>
      </c>
      <c r="V16" s="124">
        <f>IF(COUNTIF($U$11:U15,RANK($J$40,$E$40:$P$40))&gt;0,RANK($J$40,$E$40:$P$40)+COUNTIF($U$11:U15,RANK($J$40,$E$40:$P$40)),RANK($J$40,$E$40:$P$40))</f>
        <v>6</v>
      </c>
      <c r="W16" s="124" t="str">
        <f>J31</f>
        <v>Maarten</v>
      </c>
      <c r="X16" s="125">
        <f>J40</f>
        <v>0</v>
      </c>
      <c r="Z16" s="126"/>
    </row>
    <row r="17" spans="1:180">
      <c r="A17" s="72"/>
      <c r="B17" s="66"/>
      <c r="C17" s="118"/>
      <c r="D17" s="110"/>
      <c r="E17" s="113"/>
      <c r="F17" s="113"/>
      <c r="G17" s="117"/>
      <c r="H17" s="47" t="s">
        <v>56</v>
      </c>
      <c r="I17" s="54"/>
      <c r="J17" s="3"/>
      <c r="K17" s="141" t="str">
        <f>IF(M17=M16,"",7)</f>
        <v/>
      </c>
      <c r="L17" s="137" t="str">
        <f>VLOOKUP(SMALL($V$11:$V$22,7),$V$11:$X$22,2,FALSE)</f>
        <v>Dieter</v>
      </c>
      <c r="M17" s="147">
        <f>VLOOKUP(SMALL($V$11:$V$22,7),$V$11:$X$22,3,FALSE)</f>
        <v>0</v>
      </c>
      <c r="O17" s="141">
        <f>IF(Q17=Q16,"",7)</f>
        <v>7</v>
      </c>
      <c r="P17" s="137" t="str">
        <f>VLOOKUP(SMALL($V$25:$V$36,7),$V$25:$X$36,2,FALSE)</f>
        <v>Tim</v>
      </c>
      <c r="Q17" s="142">
        <f>VLOOKUP(SMALL($V$25:$V$36,7),$V$25:$X$36,3,FALSE)</f>
        <v>62.560000000000009</v>
      </c>
      <c r="R17" s="75"/>
      <c r="S17" s="72"/>
      <c r="U17" s="124">
        <f>RANK($K$40,$E$40:$P$40)</f>
        <v>1</v>
      </c>
      <c r="V17" s="124">
        <f>IF(COUNTIF($U$11:U16,RANK($K$40,$E$40:$P$40))&gt;0,RANK($K$40,$E$40:$P$40)+COUNTIF($U$11:U16,RANK($K$40,$E$40:$P$40)),RANK($K$40,$E$40:$P$40))</f>
        <v>7</v>
      </c>
      <c r="W17" s="124" t="str">
        <f>K31</f>
        <v>Dieter</v>
      </c>
      <c r="X17" s="125">
        <f>K40</f>
        <v>0</v>
      </c>
      <c r="Z17" s="126"/>
    </row>
    <row r="18" spans="1:180" ht="13.5" thickBot="1">
      <c r="A18" s="72"/>
      <c r="B18" s="66"/>
      <c r="C18" s="119"/>
      <c r="D18" s="111"/>
      <c r="E18" s="114"/>
      <c r="F18" s="114"/>
      <c r="G18" s="120"/>
      <c r="H18" s="3"/>
      <c r="I18" s="55"/>
      <c r="J18" s="3"/>
      <c r="K18" s="141" t="str">
        <f>IF(M18=M17,"",8)</f>
        <v/>
      </c>
      <c r="L18" s="137" t="str">
        <f>VLOOKUP(SMALL($V$11:$V$22,8),$V$11:$X$22,2,FALSE)</f>
        <v>Deborah</v>
      </c>
      <c r="M18" s="147">
        <f>VLOOKUP(SMALL($V$11:$V$22,8),$V$11:$X$22,3,FALSE)</f>
        <v>0</v>
      </c>
      <c r="O18" s="141">
        <f>IF(Q18=Q17,"",8)</f>
        <v>8</v>
      </c>
      <c r="P18" s="137" t="str">
        <f>VLOOKUP(SMALL($V$25:$V$36,8),$V$25:$X$36,2,FALSE)</f>
        <v>Grégory</v>
      </c>
      <c r="Q18" s="142">
        <f>VLOOKUP(SMALL($V$25:$V$36,8),$V$25:$X$36,3,FALSE)</f>
        <v>62.169999999999995</v>
      </c>
      <c r="R18" s="75"/>
      <c r="S18" s="72"/>
      <c r="U18" s="124">
        <f>RANK($L$40,$E$40:$P$40)</f>
        <v>1</v>
      </c>
      <c r="V18" s="124">
        <f>IF(COUNTIF($U$11:U17,RANK($L$40,$E$40:$P$40))&gt;0,RANK($L$40,$E$40:$P$40)+COUNTIF($U$11:U17,RANK($L$40,$E$40:$P$40)),RANK($L$40,$E$40:$P$40))</f>
        <v>8</v>
      </c>
      <c r="W18" s="124" t="str">
        <f>L31</f>
        <v>Deborah</v>
      </c>
      <c r="X18" s="125">
        <f>L40</f>
        <v>0</v>
      </c>
      <c r="Z18" s="126"/>
    </row>
    <row r="19" spans="1:180">
      <c r="A19" s="72"/>
      <c r="B19" s="66"/>
      <c r="C19" s="3"/>
      <c r="D19" s="3"/>
      <c r="E19" s="3"/>
      <c r="F19" s="3"/>
      <c r="G19" s="3"/>
      <c r="H19" s="3"/>
      <c r="I19" s="3"/>
      <c r="J19" s="3"/>
      <c r="K19" s="141" t="str">
        <f>IF(M19=M18,"",9)</f>
        <v/>
      </c>
      <c r="L19" s="137" t="str">
        <f>VLOOKUP(SMALL($V$11:$V$22,9),$V$11:$X$22,2,FALSE)</f>
        <v>Lienkeuh</v>
      </c>
      <c r="M19" s="147">
        <f>VLOOKUP(SMALL($V$11:$V$22,9),$V$11:$X$22,3,FALSE)</f>
        <v>0</v>
      </c>
      <c r="O19" s="141">
        <f>IF(Q19=Q18,"",9)</f>
        <v>9</v>
      </c>
      <c r="P19" s="137" t="str">
        <f>VLOOKUP(SMALL($V$25:$V$36,9),$V$25:$X$36,2,FALSE)</f>
        <v>Christophe</v>
      </c>
      <c r="Q19" s="142">
        <f>VLOOKUP(SMALL($V$25:$V$36,9),$V$25:$X$36,3,FALSE)</f>
        <v>61.109999999999992</v>
      </c>
      <c r="R19" s="75"/>
      <c r="S19" s="72"/>
      <c r="U19" s="124">
        <f>RANK($M$40,$E$40:$P$40)</f>
        <v>1</v>
      </c>
      <c r="V19" s="124">
        <f>IF(COUNTIF($U$11:U18,RANK($M$40,$E$40:$P$40))&gt;0,RANK($M$40,$E$40:$P$40)+COUNTIF($U$11:U18,RANK($M$40,$E$40:$P$40)),RANK($M$40,$E$40:$P$40))</f>
        <v>9</v>
      </c>
      <c r="W19" s="124" t="str">
        <f>M31</f>
        <v>Lienkeuh</v>
      </c>
      <c r="X19" s="125">
        <f>M40</f>
        <v>0</v>
      </c>
      <c r="Z19" s="126"/>
    </row>
    <row r="20" spans="1:180" ht="12.75" customHeight="1" thickBot="1">
      <c r="A20" s="72"/>
      <c r="B20" s="66"/>
      <c r="I20" s="3"/>
      <c r="J20" s="3"/>
      <c r="K20" s="141" t="str">
        <f>IF(M20=M19,"",10)</f>
        <v/>
      </c>
      <c r="L20" s="137" t="str">
        <f>VLOOKUP(SMALL($V$11:$V$22,10),$V$11:$X$22,2,FALSE)</f>
        <v>Pieter</v>
      </c>
      <c r="M20" s="147">
        <f>VLOOKUP(SMALL($V$11:$V$22,10),$V$11:$X$22,3,FALSE)</f>
        <v>0</v>
      </c>
      <c r="O20" s="141">
        <f>IF(Q20=Q19,"",10)</f>
        <v>10</v>
      </c>
      <c r="P20" s="137" t="str">
        <f>VLOOKUP(SMALL($V$25:$V$36,10),$V$25:$X$36,2,FALSE)</f>
        <v>Ruben</v>
      </c>
      <c r="Q20" s="142">
        <f>VLOOKUP(SMALL($V$25:$V$36,10),$V$25:$X$36,3,FALSE)</f>
        <v>60.06</v>
      </c>
      <c r="R20" s="75"/>
      <c r="S20" s="72"/>
      <c r="U20" s="124">
        <f>RANK($N$40,$E$40:$P$40)</f>
        <v>1</v>
      </c>
      <c r="V20" s="124">
        <f>IF(COUNTIF($U$11:U19,RANK($N$40,$E$40:$P$40))&gt;0,RANK($N$40,$E$40:$P$40)+COUNTIF($U$11:U19,RANK($N$40,$E$40:$P$40)),RANK($N$40,$E$40:$P$40))</f>
        <v>10</v>
      </c>
      <c r="W20" s="124" t="str">
        <f>N31</f>
        <v>Pieter</v>
      </c>
      <c r="X20" s="125">
        <f>N40</f>
        <v>0</v>
      </c>
      <c r="Z20" s="126"/>
    </row>
    <row r="21" spans="1:180" ht="12.75" customHeight="1" thickBot="1">
      <c r="A21" s="72"/>
      <c r="B21" s="66"/>
      <c r="C21" s="186" t="s">
        <v>57</v>
      </c>
      <c r="D21" s="187"/>
      <c r="E21" s="187"/>
      <c r="F21" s="188"/>
      <c r="G21" s="188"/>
      <c r="H21" s="189"/>
      <c r="I21" s="3"/>
      <c r="J21" s="3"/>
      <c r="K21" s="141" t="str">
        <f>IF(M21=M20,"",11)</f>
        <v/>
      </c>
      <c r="L21" s="137" t="str">
        <f>VLOOKUP(SMALL($V$11:$V$22,11),$V$11:$X$22,2,FALSE)</f>
        <v>Didier</v>
      </c>
      <c r="M21" s="147">
        <f>VLOOKUP(SMALL($V$11:$V$22,11),$V$11:$X$22,3,FALSE)</f>
        <v>0</v>
      </c>
      <c r="O21" s="141">
        <f>IF(Q21=Q20,"",11)</f>
        <v>11</v>
      </c>
      <c r="P21" s="137" t="str">
        <f>VLOOKUP(SMALL($V$25:$V$36,11),$V$25:$X$36,2,FALSE)</f>
        <v>Guillaume</v>
      </c>
      <c r="Q21" s="142">
        <f>VLOOKUP(SMALL($V$25:$V$36,11),$V$25:$X$36,3,FALSE)</f>
        <v>58.88000000000001</v>
      </c>
      <c r="R21" s="75"/>
      <c r="S21" s="72"/>
      <c r="U21" s="124">
        <f>RANK($O$40,$E$40:$P$40)</f>
        <v>1</v>
      </c>
      <c r="V21" s="124">
        <f>IF(COUNTIF($U$11:U20,RANK($O$40,$E$40:$P$40))&gt;0,RANK($O$40,$E$40:$P$40)+COUNTIF($U$11:U20,RANK($O$40,$E$40:$P$40)),RANK($O$40,$E$40:$P$40))</f>
        <v>11</v>
      </c>
      <c r="W21" s="124" t="str">
        <f>O31</f>
        <v>Didier</v>
      </c>
      <c r="X21" s="125">
        <f>O40</f>
        <v>0</v>
      </c>
      <c r="Z21" s="126"/>
    </row>
    <row r="22" spans="1:180" ht="12.75" customHeight="1" thickBot="1">
      <c r="A22" s="72"/>
      <c r="B22" s="66"/>
      <c r="C22" s="50" t="s">
        <v>20</v>
      </c>
      <c r="D22" s="134"/>
      <c r="E22" s="135"/>
      <c r="F22" s="131" t="str">
        <f>K31</f>
        <v>Dieter</v>
      </c>
      <c r="G22" s="129"/>
      <c r="H22" s="130"/>
      <c r="I22" s="3"/>
      <c r="J22" s="3"/>
      <c r="K22" s="143" t="str">
        <f>IF(M22=M21,"",12)</f>
        <v/>
      </c>
      <c r="L22" s="144" t="str">
        <f>VLOOKUP(SMALL($V$11:$V$22,12),$V$11:$X$22,2,FALSE)</f>
        <v>Lien</v>
      </c>
      <c r="M22" s="148">
        <f>VLOOKUP(SMALL($V$11:$V$22,12),$V$11:$X$22,3,FALSE)</f>
        <v>0</v>
      </c>
      <c r="O22" s="143">
        <f>IF(Q22=Q21,"",12)</f>
        <v>12</v>
      </c>
      <c r="P22" s="144" t="str">
        <f>VLOOKUP(SMALL($V$25:$V$36,12),$V$25:$X$36,2,FALSE)</f>
        <v>Dieter</v>
      </c>
      <c r="Q22" s="145">
        <f>VLOOKUP(SMALL($V$25:$V$36,12),$V$25:$X$36,3,FALSE)</f>
        <v>47.989999999999995</v>
      </c>
      <c r="R22" s="75"/>
      <c r="S22" s="72"/>
      <c r="U22" s="124">
        <f>RANK($P$40,$E$40:$P$40)</f>
        <v>1</v>
      </c>
      <c r="V22" s="124">
        <f>IF(COUNTIF($U$11:U21,RANK($P$40,$E$40:$P$40))&gt;0,RANK($P$40,$E$40:$P$40)+COUNTIF($U$11:U21,RANK($P$40,$E$40:$P$40)),RANK($P$40,$E$40:$P$40))</f>
        <v>12</v>
      </c>
      <c r="W22" s="124" t="str">
        <f>P31</f>
        <v>Lien</v>
      </c>
      <c r="X22" s="125">
        <f>P40</f>
        <v>0</v>
      </c>
      <c r="Z22" s="126"/>
    </row>
    <row r="23" spans="1:180">
      <c r="A23" s="72"/>
      <c r="B23" s="66"/>
      <c r="C23" s="48" t="s">
        <v>45</v>
      </c>
      <c r="D23" s="21"/>
      <c r="E23" s="22"/>
      <c r="F23" s="132" t="str">
        <f>L31</f>
        <v>Deborah</v>
      </c>
      <c r="G23" s="21"/>
      <c r="H23" s="22"/>
      <c r="I23" s="3"/>
      <c r="J23" s="3"/>
      <c r="K23" s="3"/>
      <c r="L23" s="3"/>
      <c r="M23" s="3"/>
      <c r="N23" s="3"/>
      <c r="O23" s="3"/>
      <c r="P23" s="3"/>
      <c r="Q23" s="3"/>
      <c r="R23" s="3"/>
      <c r="S23" s="72"/>
      <c r="U23" s="124"/>
      <c r="V23" s="124"/>
      <c r="W23" s="124"/>
      <c r="X23" s="124"/>
    </row>
    <row r="24" spans="1:180" s="3" customFormat="1">
      <c r="A24" s="127"/>
      <c r="C24" s="48" t="s">
        <v>24</v>
      </c>
      <c r="D24" s="21"/>
      <c r="E24" s="22"/>
      <c r="F24" s="132" t="str">
        <f>M31</f>
        <v>Lienkeuh</v>
      </c>
      <c r="G24" s="21"/>
      <c r="H24" s="22"/>
      <c r="S24" s="127"/>
      <c r="T24" s="75"/>
      <c r="U24" s="153"/>
      <c r="V24" s="153"/>
      <c r="W24" s="153"/>
      <c r="X24" s="153"/>
      <c r="Y24" s="75"/>
      <c r="Z24" s="75"/>
      <c r="AA24" s="75"/>
      <c r="AB24" s="75"/>
      <c r="AC24" s="75"/>
      <c r="AD24" s="75"/>
      <c r="AE24" s="75"/>
      <c r="AF24" s="75"/>
      <c r="AG24" s="75"/>
      <c r="AH24" s="75"/>
      <c r="AI24" s="75"/>
      <c r="AJ24" s="75"/>
      <c r="AK24" s="75"/>
      <c r="AL24" s="75"/>
      <c r="AM24" s="75"/>
      <c r="AN24" s="75"/>
      <c r="AO24" s="75"/>
      <c r="AP24" s="75"/>
      <c r="AQ24" s="75"/>
      <c r="AR24" s="75"/>
      <c r="AS24" s="75"/>
      <c r="AT24" s="75"/>
      <c r="AU24" s="75"/>
      <c r="AV24" s="75"/>
      <c r="AW24" s="75"/>
      <c r="AX24" s="75"/>
      <c r="AY24" s="75"/>
      <c r="AZ24" s="75"/>
      <c r="BA24" s="75"/>
      <c r="BB24" s="75"/>
      <c r="BC24" s="75"/>
      <c r="BD24" s="75"/>
      <c r="BE24" s="75"/>
      <c r="BF24" s="75"/>
      <c r="BG24" s="75"/>
      <c r="BH24" s="75"/>
      <c r="BI24" s="75"/>
      <c r="BJ24" s="75"/>
      <c r="BK24" s="75"/>
      <c r="BL24" s="75"/>
      <c r="BM24" s="75"/>
      <c r="BN24" s="75"/>
      <c r="BO24" s="75"/>
      <c r="BP24" s="75"/>
      <c r="BQ24" s="75"/>
      <c r="BR24" s="75"/>
      <c r="BS24" s="75"/>
      <c r="BT24" s="75"/>
      <c r="BU24" s="75"/>
      <c r="BV24" s="75"/>
      <c r="BW24" s="75"/>
      <c r="BX24" s="75"/>
      <c r="BY24" s="75"/>
      <c r="BZ24" s="75"/>
      <c r="CA24" s="75"/>
      <c r="CB24" s="75"/>
      <c r="CC24" s="75"/>
      <c r="CD24" s="75"/>
      <c r="CE24" s="75"/>
      <c r="CF24" s="75"/>
      <c r="CG24" s="75"/>
      <c r="CH24" s="75"/>
      <c r="CI24" s="75"/>
      <c r="CJ24" s="75"/>
      <c r="CK24" s="75"/>
      <c r="CL24" s="75"/>
      <c r="CM24" s="75"/>
      <c r="CN24" s="75"/>
      <c r="CO24" s="75"/>
      <c r="CP24" s="75"/>
      <c r="CQ24" s="75"/>
      <c r="CR24" s="75"/>
      <c r="CS24" s="75"/>
      <c r="CT24" s="75"/>
      <c r="CU24" s="75"/>
      <c r="CV24" s="75"/>
      <c r="CW24" s="75"/>
      <c r="CX24" s="75"/>
      <c r="CY24" s="75"/>
      <c r="CZ24" s="75"/>
      <c r="DA24" s="75"/>
      <c r="DB24" s="75"/>
      <c r="DC24" s="75"/>
      <c r="DD24" s="75"/>
      <c r="DE24" s="75"/>
      <c r="DF24" s="75"/>
      <c r="DG24" s="75"/>
      <c r="DH24" s="75"/>
      <c r="DI24" s="75"/>
      <c r="DJ24" s="75"/>
      <c r="DK24" s="75"/>
      <c r="DL24" s="75"/>
      <c r="DM24" s="75"/>
      <c r="DN24" s="75"/>
      <c r="DO24" s="75"/>
      <c r="DP24" s="75"/>
      <c r="DQ24" s="75"/>
      <c r="DR24" s="75"/>
      <c r="DS24" s="75"/>
      <c r="DT24" s="75"/>
      <c r="DU24" s="75"/>
      <c r="DV24" s="75"/>
      <c r="DW24" s="75"/>
      <c r="DX24" s="75"/>
      <c r="DY24" s="75"/>
      <c r="DZ24" s="75"/>
      <c r="EA24" s="75"/>
      <c r="EB24" s="75"/>
      <c r="EC24" s="75"/>
      <c r="ED24" s="75"/>
      <c r="EE24" s="75"/>
      <c r="EF24" s="75"/>
      <c r="EG24" s="75"/>
      <c r="EH24" s="75"/>
      <c r="EI24" s="75"/>
      <c r="EJ24" s="75"/>
      <c r="EK24" s="75"/>
      <c r="EL24" s="75"/>
      <c r="EM24" s="75"/>
      <c r="EN24" s="75"/>
      <c r="EO24" s="75"/>
      <c r="EP24" s="75"/>
      <c r="EQ24" s="75"/>
      <c r="ER24" s="75"/>
      <c r="ES24" s="75"/>
      <c r="ET24" s="75"/>
      <c r="EU24" s="75"/>
      <c r="EV24" s="75"/>
      <c r="EW24" s="75"/>
      <c r="EX24" s="75"/>
      <c r="EY24" s="75"/>
      <c r="EZ24" s="75"/>
      <c r="FA24" s="75"/>
      <c r="FB24" s="75"/>
      <c r="FC24" s="75"/>
      <c r="FD24" s="75"/>
      <c r="FE24" s="75"/>
      <c r="FF24" s="75"/>
      <c r="FG24" s="75"/>
      <c r="FH24" s="75"/>
      <c r="FI24" s="75"/>
      <c r="FJ24" s="75"/>
      <c r="FK24" s="75"/>
      <c r="FL24" s="75"/>
      <c r="FM24" s="75"/>
      <c r="FN24" s="75"/>
      <c r="FO24" s="75"/>
      <c r="FP24" s="75"/>
      <c r="FQ24" s="75"/>
      <c r="FR24" s="75"/>
      <c r="FS24" s="75"/>
      <c r="FT24" s="75"/>
      <c r="FU24" s="75"/>
      <c r="FV24" s="75"/>
      <c r="FW24" s="75"/>
      <c r="FX24" s="75"/>
    </row>
    <row r="25" spans="1:180" s="3" customFormat="1">
      <c r="A25" s="127"/>
      <c r="C25" s="48" t="s">
        <v>16</v>
      </c>
      <c r="D25" s="21"/>
      <c r="E25" s="22"/>
      <c r="F25" s="132" t="str">
        <f>N31</f>
        <v>Pieter</v>
      </c>
      <c r="G25" s="21"/>
      <c r="H25" s="22"/>
      <c r="S25" s="127"/>
      <c r="T25" s="75"/>
      <c r="U25" s="124">
        <f>RANK(Result!AH7,Result!$AH$7:$AH$18)</f>
        <v>7</v>
      </c>
      <c r="V25" s="124">
        <f>RANK(Result!AH7,Result!$AH$7:$AH$18)</f>
        <v>7</v>
      </c>
      <c r="W25" s="153" t="str">
        <f>Result!T7</f>
        <v>Tim</v>
      </c>
      <c r="X25" s="154">
        <f>Result!AH7</f>
        <v>62.560000000000009</v>
      </c>
      <c r="Y25" s="75"/>
      <c r="Z25" s="75"/>
      <c r="AA25" s="75"/>
      <c r="AB25" s="75"/>
      <c r="AC25" s="75"/>
      <c r="AD25" s="75"/>
      <c r="AE25" s="75"/>
      <c r="AF25" s="75"/>
      <c r="AG25" s="75"/>
      <c r="AH25" s="75"/>
      <c r="AI25" s="75"/>
      <c r="AJ25" s="75"/>
      <c r="AK25" s="75"/>
      <c r="AL25" s="75"/>
      <c r="AM25" s="75"/>
      <c r="AN25" s="75"/>
      <c r="AO25" s="75"/>
      <c r="AP25" s="75"/>
      <c r="AQ25" s="75"/>
      <c r="AR25" s="75"/>
      <c r="AS25" s="75"/>
      <c r="AT25" s="75"/>
      <c r="AU25" s="75"/>
      <c r="AV25" s="75"/>
      <c r="AW25" s="75"/>
      <c r="AX25" s="75"/>
      <c r="AY25" s="75"/>
      <c r="AZ25" s="75"/>
      <c r="BA25" s="75"/>
      <c r="BB25" s="75"/>
      <c r="BC25" s="75"/>
      <c r="BD25" s="75"/>
      <c r="BE25" s="75"/>
      <c r="BF25" s="75"/>
      <c r="BG25" s="75"/>
      <c r="BH25" s="75"/>
      <c r="BI25" s="75"/>
      <c r="BJ25" s="75"/>
      <c r="BK25" s="75"/>
      <c r="BL25" s="75"/>
      <c r="BM25" s="75"/>
      <c r="BN25" s="75"/>
      <c r="BO25" s="75"/>
      <c r="BP25" s="75"/>
      <c r="BQ25" s="75"/>
      <c r="BR25" s="75"/>
      <c r="BS25" s="75"/>
      <c r="BT25" s="75"/>
      <c r="BU25" s="75"/>
      <c r="BV25" s="75"/>
      <c r="BW25" s="75"/>
      <c r="BX25" s="75"/>
      <c r="BY25" s="75"/>
      <c r="BZ25" s="75"/>
      <c r="CA25" s="75"/>
      <c r="CB25" s="75"/>
      <c r="CC25" s="75"/>
      <c r="CD25" s="75"/>
      <c r="CE25" s="75"/>
      <c r="CF25" s="75"/>
      <c r="CG25" s="75"/>
      <c r="CH25" s="75"/>
      <c r="CI25" s="75"/>
      <c r="CJ25" s="75"/>
      <c r="CK25" s="75"/>
      <c r="CL25" s="75"/>
      <c r="CM25" s="75"/>
      <c r="CN25" s="75"/>
      <c r="CO25" s="75"/>
      <c r="CP25" s="75"/>
      <c r="CQ25" s="75"/>
      <c r="CR25" s="75"/>
      <c r="CS25" s="75"/>
      <c r="CT25" s="75"/>
      <c r="CU25" s="75"/>
      <c r="CV25" s="75"/>
      <c r="CW25" s="75"/>
      <c r="CX25" s="75"/>
      <c r="CY25" s="75"/>
      <c r="CZ25" s="75"/>
      <c r="DA25" s="75"/>
      <c r="DB25" s="75"/>
      <c r="DC25" s="75"/>
      <c r="DD25" s="75"/>
      <c r="DE25" s="75"/>
      <c r="DF25" s="75"/>
      <c r="DG25" s="75"/>
      <c r="DH25" s="75"/>
      <c r="DI25" s="75"/>
      <c r="DJ25" s="75"/>
      <c r="DK25" s="75"/>
      <c r="DL25" s="75"/>
      <c r="DM25" s="75"/>
      <c r="DN25" s="75"/>
      <c r="DO25" s="75"/>
      <c r="DP25" s="75"/>
      <c r="DQ25" s="75"/>
      <c r="DR25" s="75"/>
      <c r="DS25" s="75"/>
      <c r="DT25" s="75"/>
      <c r="DU25" s="75"/>
      <c r="DV25" s="75"/>
      <c r="DW25" s="75"/>
      <c r="DX25" s="75"/>
      <c r="DY25" s="75"/>
      <c r="DZ25" s="75"/>
      <c r="EA25" s="75"/>
      <c r="EB25" s="75"/>
      <c r="EC25" s="75"/>
      <c r="ED25" s="75"/>
      <c r="EE25" s="75"/>
      <c r="EF25" s="75"/>
      <c r="EG25" s="75"/>
      <c r="EH25" s="75"/>
      <c r="EI25" s="75"/>
      <c r="EJ25" s="75"/>
      <c r="EK25" s="75"/>
      <c r="EL25" s="75"/>
      <c r="EM25" s="75"/>
      <c r="EN25" s="75"/>
      <c r="EO25" s="75"/>
      <c r="EP25" s="75"/>
      <c r="EQ25" s="75"/>
      <c r="ER25" s="75"/>
      <c r="ES25" s="75"/>
      <c r="ET25" s="75"/>
      <c r="EU25" s="75"/>
      <c r="EV25" s="75"/>
      <c r="EW25" s="75"/>
      <c r="EX25" s="75"/>
      <c r="EY25" s="75"/>
      <c r="EZ25" s="75"/>
      <c r="FA25" s="75"/>
      <c r="FB25" s="75"/>
      <c r="FC25" s="75"/>
      <c r="FD25" s="75"/>
      <c r="FE25" s="75"/>
      <c r="FF25" s="75"/>
      <c r="FG25" s="75"/>
      <c r="FH25" s="75"/>
      <c r="FI25" s="75"/>
      <c r="FJ25" s="75"/>
      <c r="FK25" s="75"/>
      <c r="FL25" s="75"/>
      <c r="FM25" s="75"/>
      <c r="FN25" s="75"/>
      <c r="FO25" s="75"/>
      <c r="FP25" s="75"/>
      <c r="FQ25" s="75"/>
      <c r="FR25" s="75"/>
      <c r="FS25" s="75"/>
      <c r="FT25" s="75"/>
      <c r="FU25" s="75"/>
      <c r="FV25" s="75"/>
      <c r="FW25" s="75"/>
      <c r="FX25" s="75"/>
    </row>
    <row r="26" spans="1:180">
      <c r="A26" s="72"/>
      <c r="B26" s="3"/>
      <c r="C26" s="48" t="s">
        <v>2</v>
      </c>
      <c r="D26" s="21"/>
      <c r="E26" s="22"/>
      <c r="F26" s="132" t="str">
        <f>O31</f>
        <v>Didier</v>
      </c>
      <c r="G26" s="21"/>
      <c r="H26" s="22"/>
      <c r="I26" s="3"/>
      <c r="J26" s="3"/>
      <c r="K26" s="3"/>
      <c r="L26" s="3"/>
      <c r="M26" s="3"/>
      <c r="N26" s="3"/>
      <c r="O26" s="3"/>
      <c r="P26" s="3"/>
      <c r="Q26" s="3"/>
      <c r="R26" s="3"/>
      <c r="S26" s="72"/>
      <c r="U26" s="124">
        <f>RANK(Result!AH8,Result!$AH$7:$AH$18)</f>
        <v>8</v>
      </c>
      <c r="V26" s="124">
        <f>IF(COUNTIF($U$25:U25,RANK(Result!AH8,Result!$AH$7:$AH$18))&gt;0,RANK(Result!AH8,Result!$AH$7:$AH$18)+COUNTIF($U$25:U25,RANK(Result!AH8,Result!$AH$7:$AH$18)),RANK(Result!AH8,Result!$AH$7:$AH$18))</f>
        <v>8</v>
      </c>
      <c r="W26" s="153" t="str">
        <f>Result!T8</f>
        <v>Grégory</v>
      </c>
      <c r="X26" s="154">
        <f>Result!AH8</f>
        <v>62.169999999999995</v>
      </c>
    </row>
    <row r="27" spans="1:180" ht="13.5" thickBot="1">
      <c r="A27" s="72"/>
      <c r="B27" s="3"/>
      <c r="C27" s="52" t="s">
        <v>3</v>
      </c>
      <c r="D27" s="23"/>
      <c r="E27" s="24"/>
      <c r="F27" s="133" t="str">
        <f>P31</f>
        <v>Lien</v>
      </c>
      <c r="G27" s="23"/>
      <c r="H27" s="24"/>
      <c r="I27" s="3"/>
      <c r="J27" s="3"/>
      <c r="K27" s="3"/>
      <c r="L27" s="3"/>
      <c r="M27" s="3"/>
      <c r="N27" s="3"/>
      <c r="O27" s="3"/>
      <c r="P27" s="3"/>
      <c r="Q27" s="3"/>
      <c r="R27" s="3"/>
      <c r="S27" s="72"/>
      <c r="U27" s="124">
        <f>RANK(Result!AH9,Result!$AH$7:$AH$18)</f>
        <v>9</v>
      </c>
      <c r="V27" s="124">
        <f>IF(COUNTIF($U$25:U26,RANK(Result!AH9,Result!$AH$7:$AH$18))&gt;0,RANK(Result!AH9,Result!$AH$7:$AH$18)+COUNTIF($U$25:U26,RANK(Result!AH9,Result!$AH$7:$AH$18)),RANK(Result!AH9,Result!$AH$7:$AH$18))</f>
        <v>9</v>
      </c>
      <c r="W27" s="153" t="str">
        <f>Result!T9</f>
        <v>Christophe</v>
      </c>
      <c r="X27" s="154">
        <f>Result!AH9</f>
        <v>61.109999999999992</v>
      </c>
    </row>
    <row r="28" spans="1:180" ht="16.5" customHeight="1">
      <c r="A28" s="72"/>
      <c r="B28" s="3"/>
      <c r="C28" s="3"/>
      <c r="D28" s="3"/>
      <c r="E28" s="3"/>
      <c r="F28" s="3"/>
      <c r="G28" s="3"/>
      <c r="H28" s="3"/>
      <c r="I28" s="3"/>
      <c r="J28" s="3"/>
      <c r="K28" s="3"/>
      <c r="L28" s="3"/>
      <c r="M28" s="3"/>
      <c r="N28" s="3"/>
      <c r="O28" s="3"/>
      <c r="P28" s="3"/>
      <c r="Q28" s="3"/>
      <c r="R28" s="3"/>
      <c r="S28" s="72"/>
      <c r="U28" s="124">
        <f>RANK(Result!AH10,Result!$AH$7:$AH$18)</f>
        <v>10</v>
      </c>
      <c r="V28" s="124">
        <f>IF(COUNTIF($U$25:U27,RANK(Result!AH10,Result!$AH$7:$AH$18))&gt;0,RANK(Result!AH10,Result!$AH$7:$AH$18)+COUNTIF($U$25:U27,RANK(Result!AH10,Result!$AH$7:$AH$18)),RANK(Result!AH10,Result!$AH$7:$AH$18))</f>
        <v>10</v>
      </c>
      <c r="W28" s="153" t="str">
        <f>Result!T10</f>
        <v>Ruben</v>
      </c>
      <c r="X28" s="154">
        <f>Result!AH10</f>
        <v>60.06</v>
      </c>
    </row>
    <row r="29" spans="1:180" s="155" customFormat="1" ht="13.5" thickBot="1">
      <c r="A29" s="72"/>
      <c r="B29" s="72"/>
      <c r="C29" s="72"/>
      <c r="D29" s="72"/>
      <c r="E29" s="72"/>
      <c r="F29" s="72"/>
      <c r="G29" s="72"/>
      <c r="H29" s="72"/>
      <c r="I29" s="72"/>
      <c r="J29" s="72"/>
      <c r="K29" s="72"/>
      <c r="L29" s="72"/>
      <c r="M29" s="72"/>
      <c r="N29" s="72"/>
      <c r="O29" s="72"/>
      <c r="P29" s="72"/>
      <c r="Q29" s="72"/>
      <c r="R29" s="72"/>
      <c r="S29" s="72"/>
      <c r="U29" s="124">
        <f>RANK(Result!AH11,Result!$AH$7:$AH$18)</f>
        <v>11</v>
      </c>
      <c r="V29" s="124">
        <f>IF(COUNTIF($U$25:U28,RANK(Result!AH11,Result!$AH$7:$AH$18))&gt;0,RANK(Result!AH11,Result!$AH$7:$AH$18)+COUNTIF($U$25:U28,RANK(Result!AH11,Result!$AH$7:$AH$18)),RANK(Result!AH11,Result!$AH$7:$AH$18))</f>
        <v>11</v>
      </c>
      <c r="W29" s="157" t="str">
        <f>Result!T11</f>
        <v>Guillaume</v>
      </c>
      <c r="X29" s="154">
        <f>Result!AH11</f>
        <v>58.88000000000001</v>
      </c>
    </row>
    <row r="30" spans="1:180" ht="13.5" thickBot="1">
      <c r="A30" s="72"/>
      <c r="B30" s="64"/>
      <c r="C30" s="65"/>
      <c r="D30" s="65"/>
      <c r="E30" s="65"/>
      <c r="F30" s="65"/>
      <c r="G30" s="65"/>
      <c r="H30" s="65"/>
      <c r="I30" s="65"/>
      <c r="J30" s="65"/>
      <c r="K30" s="65"/>
      <c r="L30" s="65"/>
      <c r="M30" s="65"/>
      <c r="N30" s="65"/>
      <c r="O30" s="65"/>
      <c r="P30" s="65"/>
      <c r="Q30" s="65"/>
      <c r="R30" s="75"/>
      <c r="S30" s="72"/>
      <c r="U30" s="124">
        <f>RANK(Result!AH12,Result!$AH$7:$AH$18)</f>
        <v>4</v>
      </c>
      <c r="V30" s="124">
        <f>IF(COUNTIF($U$25:U29,RANK(Result!AH12,Result!$AH$7:$AH$18))&gt;0,RANK(Result!AH12,Result!$AH$7:$AH$18)+COUNTIF($U$25:U29,RANK(Result!AH12,Result!$AH$7:$AH$18)),RANK(Result!AH12,Result!$AH$7:$AH$18))</f>
        <v>4</v>
      </c>
      <c r="W30" s="153" t="str">
        <f>Result!T12</f>
        <v>Maarten</v>
      </c>
      <c r="X30" s="154">
        <f>Result!AH12</f>
        <v>63.04</v>
      </c>
    </row>
    <row r="31" spans="1:180" ht="13.5" thickBot="1">
      <c r="A31" s="72"/>
      <c r="B31" s="66"/>
      <c r="C31" s="36" t="s">
        <v>0</v>
      </c>
      <c r="D31" s="37" t="s">
        <v>1</v>
      </c>
      <c r="E31" s="36" t="str">
        <f>D59</f>
        <v>Tim</v>
      </c>
      <c r="F31" s="38" t="str">
        <f>L59</f>
        <v>Grégory</v>
      </c>
      <c r="G31" s="38" t="str">
        <f>D72</f>
        <v>Christophe</v>
      </c>
      <c r="H31" s="38" t="str">
        <f>L72</f>
        <v>Ruben</v>
      </c>
      <c r="I31" s="38" t="str">
        <f>D85</f>
        <v>Guillaume</v>
      </c>
      <c r="J31" s="38" t="str">
        <f>L85</f>
        <v>Maarten</v>
      </c>
      <c r="K31" s="38" t="str">
        <f>D98</f>
        <v>Dieter</v>
      </c>
      <c r="L31" s="38" t="str">
        <f>L98</f>
        <v>Deborah</v>
      </c>
      <c r="M31" s="38" t="str">
        <f>D111</f>
        <v>Lienkeuh</v>
      </c>
      <c r="N31" s="38" t="str">
        <f>L111</f>
        <v>Pieter</v>
      </c>
      <c r="O31" s="38" t="str">
        <f>D124</f>
        <v>Didier</v>
      </c>
      <c r="P31" s="37" t="str">
        <f>L124</f>
        <v>Lien</v>
      </c>
      <c r="Q31" s="3"/>
      <c r="R31" s="75"/>
      <c r="S31" s="72"/>
      <c r="U31" s="124">
        <f>RANK(Result!AH13,Result!$AH$7:$AH$18)</f>
        <v>12</v>
      </c>
      <c r="V31" s="124">
        <f>IF(COUNTIF($U$25:U30,RANK(Result!AH13,Result!$AH$7:$AH$18))&gt;0,RANK(Result!AH13,Result!$AH$7:$AH$18)+COUNTIF($U$25:U30,RANK(Result!AH13,Result!$AH$7:$AH$18)),RANK(Result!AH13,Result!$AH$7:$AH$18))</f>
        <v>12</v>
      </c>
      <c r="W31" s="153" t="str">
        <f>Result!T13</f>
        <v>Dieter</v>
      </c>
      <c r="X31" s="154">
        <f>Result!AH13</f>
        <v>47.989999999999995</v>
      </c>
    </row>
    <row r="32" spans="1:180">
      <c r="A32" s="72"/>
      <c r="B32" s="66"/>
      <c r="C32" s="29">
        <f t="shared" ref="C32:D39" si="0">C11</f>
        <v>0</v>
      </c>
      <c r="D32" s="30">
        <f t="shared" si="0"/>
        <v>0</v>
      </c>
      <c r="E32" s="31">
        <f t="shared" ref="E32:E39" si="1">E61</f>
        <v>0</v>
      </c>
      <c r="F32" s="32">
        <f>M61</f>
        <v>0</v>
      </c>
      <c r="G32" s="32">
        <f>E74</f>
        <v>0</v>
      </c>
      <c r="H32" s="32">
        <f>M74</f>
        <v>0</v>
      </c>
      <c r="I32" s="32">
        <f>E87</f>
        <v>0</v>
      </c>
      <c r="J32" s="32">
        <f>M87</f>
        <v>0</v>
      </c>
      <c r="K32" s="32">
        <f>E100</f>
        <v>0</v>
      </c>
      <c r="L32" s="32">
        <f t="shared" ref="L32:L39" si="2">M100</f>
        <v>0</v>
      </c>
      <c r="M32" s="32">
        <f>E113</f>
        <v>0</v>
      </c>
      <c r="N32" s="32">
        <f t="shared" ref="N32:N39" si="3">M113</f>
        <v>0</v>
      </c>
      <c r="O32" s="32">
        <f>E126</f>
        <v>0</v>
      </c>
      <c r="P32" s="33">
        <f>M126</f>
        <v>0</v>
      </c>
      <c r="Q32" s="3"/>
      <c r="R32" s="75"/>
      <c r="S32" s="72"/>
      <c r="U32" s="124">
        <f>RANK(Result!AH14,Result!$AH$7:$AH$18)</f>
        <v>2</v>
      </c>
      <c r="V32" s="124">
        <f>IF(COUNTIF($U$25:U31,RANK(Result!AH14,Result!$AH$7:$AH$18))&gt;0,RANK(Result!AH14,Result!$AH$7:$AH$18)+COUNTIF($U$25:U31,RANK(Result!AH14,Result!$AH$7:$AH$18)),RANK(Result!AH14,Result!$AH$7:$AH$18))</f>
        <v>2</v>
      </c>
      <c r="W32" s="153" t="str">
        <f>Result!T14</f>
        <v>Deborah</v>
      </c>
      <c r="X32" s="154">
        <f>Result!AH14</f>
        <v>69.890000000000015</v>
      </c>
    </row>
    <row r="33" spans="1:24">
      <c r="A33" s="72"/>
      <c r="B33" s="66"/>
      <c r="C33" s="25">
        <f t="shared" si="0"/>
        <v>0</v>
      </c>
      <c r="D33" s="26">
        <f t="shared" si="0"/>
        <v>0</v>
      </c>
      <c r="E33" s="31">
        <f t="shared" si="1"/>
        <v>0</v>
      </c>
      <c r="F33" s="32">
        <f t="shared" ref="F33:F39" si="4">M62</f>
        <v>0</v>
      </c>
      <c r="G33" s="32">
        <f t="shared" ref="G33:G39" si="5">E75</f>
        <v>0</v>
      </c>
      <c r="H33" s="32">
        <f t="shared" ref="H33:H39" si="6">M75</f>
        <v>0</v>
      </c>
      <c r="I33" s="32">
        <f t="shared" ref="I33:I39" si="7">E88</f>
        <v>0</v>
      </c>
      <c r="J33" s="32">
        <f t="shared" ref="J33:J39" si="8">M88</f>
        <v>0</v>
      </c>
      <c r="K33" s="32">
        <f t="shared" ref="K33:K39" si="9">E101</f>
        <v>0</v>
      </c>
      <c r="L33" s="32">
        <f t="shared" si="2"/>
        <v>0</v>
      </c>
      <c r="M33" s="32">
        <f t="shared" ref="M33:M39" si="10">E114</f>
        <v>0</v>
      </c>
      <c r="N33" s="32">
        <f t="shared" si="3"/>
        <v>0</v>
      </c>
      <c r="O33" s="32">
        <f t="shared" ref="O33:O39" si="11">E127</f>
        <v>0</v>
      </c>
      <c r="P33" s="33">
        <f t="shared" ref="P33:P39" si="12">M127</f>
        <v>0</v>
      </c>
      <c r="Q33" s="3"/>
      <c r="R33" s="75"/>
      <c r="S33" s="72"/>
      <c r="U33" s="124">
        <f>RANK(Result!AH15,Result!$AH$7:$AH$18)</f>
        <v>5</v>
      </c>
      <c r="V33" s="124">
        <f>IF(COUNTIF($U$25:U32,RANK(Result!AH15,Result!$AH$7:$AH$18))&gt;0,RANK(Result!AH15,Result!$AH$7:$AH$18)+COUNTIF($U$25:U32,RANK(Result!AH15,Result!$AH$7:$AH$18)),RANK(Result!AH15,Result!$AH$7:$AH$18))</f>
        <v>5</v>
      </c>
      <c r="W33" s="153" t="str">
        <f>Result!T15</f>
        <v>Lienkeuh</v>
      </c>
      <c r="X33" s="154">
        <f>Result!AH15</f>
        <v>62.86</v>
      </c>
    </row>
    <row r="34" spans="1:24">
      <c r="A34" s="72"/>
      <c r="B34" s="66"/>
      <c r="C34" s="25">
        <f t="shared" si="0"/>
        <v>0</v>
      </c>
      <c r="D34" s="26">
        <f t="shared" si="0"/>
        <v>0</v>
      </c>
      <c r="E34" s="31">
        <f t="shared" si="1"/>
        <v>0</v>
      </c>
      <c r="F34" s="32">
        <f t="shared" si="4"/>
        <v>0</v>
      </c>
      <c r="G34" s="32">
        <f t="shared" si="5"/>
        <v>0</v>
      </c>
      <c r="H34" s="32">
        <f t="shared" si="6"/>
        <v>0</v>
      </c>
      <c r="I34" s="32">
        <f t="shared" si="7"/>
        <v>0</v>
      </c>
      <c r="J34" s="32">
        <f t="shared" si="8"/>
        <v>0</v>
      </c>
      <c r="K34" s="32">
        <f t="shared" si="9"/>
        <v>0</v>
      </c>
      <c r="L34" s="32">
        <f t="shared" si="2"/>
        <v>0</v>
      </c>
      <c r="M34" s="32">
        <f t="shared" si="10"/>
        <v>0</v>
      </c>
      <c r="N34" s="32">
        <f t="shared" si="3"/>
        <v>0</v>
      </c>
      <c r="O34" s="32">
        <f t="shared" si="11"/>
        <v>0</v>
      </c>
      <c r="P34" s="33">
        <f t="shared" si="12"/>
        <v>0</v>
      </c>
      <c r="Q34" s="3"/>
      <c r="R34" s="75"/>
      <c r="S34" s="72"/>
      <c r="U34" s="124">
        <f>RANK(Result!AH16,Result!$AH$7:$AH$18)</f>
        <v>3</v>
      </c>
      <c r="V34" s="124">
        <f>IF(COUNTIF($U$25:U33,RANK(Result!AH16,Result!$AH$7:$AH$18))&gt;0,RANK(Result!AH16,Result!$AH$7:$AH$18)+COUNTIF($U$25:U33,RANK(Result!AH16,Result!$AH$7:$AH$18)),RANK(Result!AH16,Result!$AH$7:$AH$18))</f>
        <v>3</v>
      </c>
      <c r="W34" s="153" t="str">
        <f>Result!T16</f>
        <v>Pieter</v>
      </c>
      <c r="X34" s="154">
        <f>Result!AH16</f>
        <v>66.239999999999995</v>
      </c>
    </row>
    <row r="35" spans="1:24">
      <c r="A35" s="72"/>
      <c r="B35" s="66"/>
      <c r="C35" s="25">
        <f t="shared" si="0"/>
        <v>0</v>
      </c>
      <c r="D35" s="26">
        <f t="shared" si="0"/>
        <v>0</v>
      </c>
      <c r="E35" s="31">
        <f t="shared" si="1"/>
        <v>0</v>
      </c>
      <c r="F35" s="32">
        <f t="shared" si="4"/>
        <v>0</v>
      </c>
      <c r="G35" s="32">
        <f t="shared" si="5"/>
        <v>0</v>
      </c>
      <c r="H35" s="32">
        <f t="shared" si="6"/>
        <v>0</v>
      </c>
      <c r="I35" s="32">
        <f t="shared" si="7"/>
        <v>0</v>
      </c>
      <c r="J35" s="32">
        <f t="shared" si="8"/>
        <v>0</v>
      </c>
      <c r="K35" s="32">
        <f t="shared" si="9"/>
        <v>0</v>
      </c>
      <c r="L35" s="32">
        <f t="shared" si="2"/>
        <v>0</v>
      </c>
      <c r="M35" s="32">
        <f t="shared" si="10"/>
        <v>0</v>
      </c>
      <c r="N35" s="32">
        <f t="shared" si="3"/>
        <v>0</v>
      </c>
      <c r="O35" s="32">
        <f t="shared" si="11"/>
        <v>0</v>
      </c>
      <c r="P35" s="33">
        <f t="shared" si="12"/>
        <v>0</v>
      </c>
      <c r="Q35" s="3"/>
      <c r="R35" s="75"/>
      <c r="S35" s="72"/>
      <c r="U35" s="124">
        <f>RANK(Result!AH17,Result!$AH$7:$AH$18)</f>
        <v>1</v>
      </c>
      <c r="V35" s="124">
        <f>IF(COUNTIF($U$25:U34,RANK(Result!AH17,Result!$AH$7:$AH$18))&gt;0,RANK(Result!AH17,Result!$AH$7:$AH$18)+COUNTIF($U$25:U34,RANK(Result!AH17,Result!$AH$7:$AH$18)),RANK(Result!AH17,Result!$AH$7:$AH$18))</f>
        <v>1</v>
      </c>
      <c r="W35" s="153" t="str">
        <f>Result!T17</f>
        <v>Didier</v>
      </c>
      <c r="X35" s="154">
        <f>Result!AH17</f>
        <v>74.160000000000011</v>
      </c>
    </row>
    <row r="36" spans="1:24">
      <c r="A36" s="72"/>
      <c r="B36" s="66"/>
      <c r="C36" s="25">
        <f t="shared" si="0"/>
        <v>0</v>
      </c>
      <c r="D36" s="26">
        <f t="shared" si="0"/>
        <v>0</v>
      </c>
      <c r="E36" s="31">
        <f t="shared" si="1"/>
        <v>0</v>
      </c>
      <c r="F36" s="32">
        <f t="shared" si="4"/>
        <v>0</v>
      </c>
      <c r="G36" s="32">
        <f t="shared" si="5"/>
        <v>0</v>
      </c>
      <c r="H36" s="32">
        <f t="shared" si="6"/>
        <v>0</v>
      </c>
      <c r="I36" s="32">
        <f t="shared" si="7"/>
        <v>0</v>
      </c>
      <c r="J36" s="32">
        <f t="shared" si="8"/>
        <v>0</v>
      </c>
      <c r="K36" s="32">
        <f t="shared" si="9"/>
        <v>0</v>
      </c>
      <c r="L36" s="32">
        <f t="shared" si="2"/>
        <v>0</v>
      </c>
      <c r="M36" s="32">
        <f t="shared" si="10"/>
        <v>0</v>
      </c>
      <c r="N36" s="32">
        <f t="shared" si="3"/>
        <v>0</v>
      </c>
      <c r="O36" s="32">
        <f t="shared" si="11"/>
        <v>0</v>
      </c>
      <c r="P36" s="33">
        <f t="shared" si="12"/>
        <v>0</v>
      </c>
      <c r="Q36" s="3"/>
      <c r="R36" s="75"/>
      <c r="S36" s="72"/>
      <c r="U36" s="124">
        <f>RANK(Result!AH18,Result!$AH$7:$AH$18)</f>
        <v>6</v>
      </c>
      <c r="V36" s="124">
        <f>IF(COUNTIF($U$25:U35,RANK(Result!AH18,Result!$AH$7:$AH$18))&gt;0,RANK(Result!AH18,Result!$AH$7:$AH$18)+COUNTIF($U$25:U35,RANK(Result!AH18,Result!$AH$7:$AH$18)),RANK(Result!AH18,Result!$AH$7:$AH$18))</f>
        <v>6</v>
      </c>
      <c r="W36" s="153" t="str">
        <f>Result!T18</f>
        <v xml:space="preserve">Lien </v>
      </c>
      <c r="X36" s="154">
        <f>Result!AH18</f>
        <v>62.64</v>
      </c>
    </row>
    <row r="37" spans="1:24">
      <c r="A37" s="72"/>
      <c r="B37" s="66"/>
      <c r="C37" s="25">
        <f t="shared" si="0"/>
        <v>0</v>
      </c>
      <c r="D37" s="26">
        <f t="shared" si="0"/>
        <v>0</v>
      </c>
      <c r="E37" s="31">
        <f t="shared" si="1"/>
        <v>0</v>
      </c>
      <c r="F37" s="32">
        <f t="shared" si="4"/>
        <v>0</v>
      </c>
      <c r="G37" s="32">
        <f t="shared" si="5"/>
        <v>0</v>
      </c>
      <c r="H37" s="32">
        <f t="shared" si="6"/>
        <v>0</v>
      </c>
      <c r="I37" s="32">
        <f t="shared" si="7"/>
        <v>0</v>
      </c>
      <c r="J37" s="32">
        <f t="shared" si="8"/>
        <v>0</v>
      </c>
      <c r="K37" s="32">
        <f t="shared" si="9"/>
        <v>0</v>
      </c>
      <c r="L37" s="32">
        <f t="shared" si="2"/>
        <v>0</v>
      </c>
      <c r="M37" s="32">
        <f t="shared" si="10"/>
        <v>0</v>
      </c>
      <c r="N37" s="32">
        <f t="shared" si="3"/>
        <v>0</v>
      </c>
      <c r="O37" s="32">
        <f t="shared" si="11"/>
        <v>0</v>
      </c>
      <c r="P37" s="33">
        <f t="shared" si="12"/>
        <v>0</v>
      </c>
      <c r="Q37" s="3"/>
      <c r="R37" s="75"/>
      <c r="S37" s="72"/>
      <c r="U37" s="124"/>
      <c r="V37" s="124"/>
      <c r="W37" s="124"/>
    </row>
    <row r="38" spans="1:24">
      <c r="A38" s="72"/>
      <c r="B38" s="66"/>
      <c r="C38" s="25">
        <f t="shared" si="0"/>
        <v>0</v>
      </c>
      <c r="D38" s="26">
        <f t="shared" si="0"/>
        <v>0</v>
      </c>
      <c r="E38" s="31">
        <f t="shared" si="1"/>
        <v>0</v>
      </c>
      <c r="F38" s="32">
        <f t="shared" si="4"/>
        <v>0</v>
      </c>
      <c r="G38" s="32">
        <f t="shared" si="5"/>
        <v>0</v>
      </c>
      <c r="H38" s="32">
        <f t="shared" si="6"/>
        <v>0</v>
      </c>
      <c r="I38" s="32">
        <f t="shared" si="7"/>
        <v>0</v>
      </c>
      <c r="J38" s="32">
        <f t="shared" si="8"/>
        <v>0</v>
      </c>
      <c r="K38" s="32">
        <f t="shared" si="9"/>
        <v>0</v>
      </c>
      <c r="L38" s="32">
        <f t="shared" si="2"/>
        <v>0</v>
      </c>
      <c r="M38" s="32">
        <f t="shared" si="10"/>
        <v>0</v>
      </c>
      <c r="N38" s="32">
        <f t="shared" si="3"/>
        <v>0</v>
      </c>
      <c r="O38" s="32">
        <f t="shared" si="11"/>
        <v>0</v>
      </c>
      <c r="P38" s="33">
        <f t="shared" si="12"/>
        <v>0</v>
      </c>
      <c r="Q38" s="3"/>
      <c r="R38" s="75"/>
      <c r="S38" s="72"/>
      <c r="U38" s="124"/>
      <c r="V38" s="124"/>
      <c r="W38" s="124"/>
    </row>
    <row r="39" spans="1:24" ht="13.5" thickBot="1">
      <c r="A39" s="72"/>
      <c r="B39" s="66"/>
      <c r="C39" s="27">
        <f t="shared" si="0"/>
        <v>0</v>
      </c>
      <c r="D39" s="28">
        <f t="shared" si="0"/>
        <v>0</v>
      </c>
      <c r="E39" s="31">
        <f t="shared" si="1"/>
        <v>0</v>
      </c>
      <c r="F39" s="32">
        <f t="shared" si="4"/>
        <v>0</v>
      </c>
      <c r="G39" s="32">
        <f t="shared" si="5"/>
        <v>0</v>
      </c>
      <c r="H39" s="32">
        <f t="shared" si="6"/>
        <v>0</v>
      </c>
      <c r="I39" s="32">
        <f t="shared" si="7"/>
        <v>0</v>
      </c>
      <c r="J39" s="32">
        <f t="shared" si="8"/>
        <v>0</v>
      </c>
      <c r="K39" s="32">
        <f t="shared" si="9"/>
        <v>0</v>
      </c>
      <c r="L39" s="32">
        <f t="shared" si="2"/>
        <v>0</v>
      </c>
      <c r="M39" s="32">
        <f t="shared" si="10"/>
        <v>0</v>
      </c>
      <c r="N39" s="32">
        <f t="shared" si="3"/>
        <v>0</v>
      </c>
      <c r="O39" s="32">
        <f t="shared" si="11"/>
        <v>0</v>
      </c>
      <c r="P39" s="33">
        <f t="shared" si="12"/>
        <v>0</v>
      </c>
      <c r="Q39" s="3"/>
      <c r="R39" s="75"/>
      <c r="S39" s="72"/>
      <c r="U39" s="124"/>
      <c r="V39" s="124"/>
      <c r="W39" s="124"/>
    </row>
    <row r="40" spans="1:24" ht="13.5" thickBot="1">
      <c r="A40" s="72"/>
      <c r="B40" s="66"/>
      <c r="C40" s="3"/>
      <c r="D40" s="3"/>
      <c r="E40" s="58">
        <f>I69</f>
        <v>0</v>
      </c>
      <c r="F40" s="59">
        <f>Q69</f>
        <v>0</v>
      </c>
      <c r="G40" s="59">
        <f>I82</f>
        <v>0</v>
      </c>
      <c r="H40" s="59">
        <f>Q82</f>
        <v>0</v>
      </c>
      <c r="I40" s="59">
        <f>I95</f>
        <v>0</v>
      </c>
      <c r="J40" s="59">
        <f>Q95</f>
        <v>0</v>
      </c>
      <c r="K40" s="59">
        <f>I108</f>
        <v>0</v>
      </c>
      <c r="L40" s="59">
        <f>Q108</f>
        <v>0</v>
      </c>
      <c r="M40" s="59">
        <f>I121</f>
        <v>0</v>
      </c>
      <c r="N40" s="59">
        <f>Q121</f>
        <v>0</v>
      </c>
      <c r="O40" s="59">
        <f>I134</f>
        <v>0</v>
      </c>
      <c r="P40" s="60">
        <f>Q134</f>
        <v>0</v>
      </c>
      <c r="Q40" s="3"/>
      <c r="R40" s="75"/>
      <c r="S40" s="72"/>
      <c r="U40" s="124"/>
      <c r="V40" s="124"/>
      <c r="W40" s="124"/>
    </row>
    <row r="41" spans="1:24">
      <c r="A41" s="72"/>
      <c r="B41" s="66"/>
      <c r="C41" s="3"/>
      <c r="D41" s="3"/>
      <c r="E41" s="3"/>
      <c r="F41" s="3"/>
      <c r="G41" s="3"/>
      <c r="H41" s="3"/>
      <c r="I41" s="3"/>
      <c r="J41" s="3"/>
      <c r="K41" s="3"/>
      <c r="L41" s="3"/>
      <c r="M41" s="3"/>
      <c r="N41" s="3"/>
      <c r="O41" s="3"/>
      <c r="P41" s="3"/>
      <c r="Q41" s="3"/>
      <c r="R41" s="75"/>
      <c r="S41" s="72"/>
    </row>
    <row r="42" spans="1:24" ht="13.5" thickBot="1">
      <c r="A42" s="72"/>
      <c r="B42" s="66"/>
      <c r="C42" s="3"/>
      <c r="D42" s="3"/>
      <c r="E42" s="3"/>
      <c r="F42" s="3"/>
      <c r="G42" s="3"/>
      <c r="H42" s="3"/>
      <c r="I42" s="3"/>
      <c r="J42" s="3"/>
      <c r="K42" s="3"/>
      <c r="L42" s="3"/>
      <c r="M42" s="3"/>
      <c r="N42" s="3"/>
      <c r="O42" s="3"/>
      <c r="P42" s="3"/>
      <c r="Q42" s="3"/>
      <c r="R42" s="75"/>
      <c r="S42" s="72"/>
    </row>
    <row r="43" spans="1:24" ht="13.5" thickBot="1">
      <c r="A43" s="72"/>
      <c r="B43" s="66"/>
      <c r="C43" s="36" t="s">
        <v>0</v>
      </c>
      <c r="D43" s="37" t="s">
        <v>1</v>
      </c>
      <c r="E43" s="36" t="str">
        <f t="shared" ref="E43:O43" si="13">E31</f>
        <v>Tim</v>
      </c>
      <c r="F43" s="38" t="str">
        <f t="shared" si="13"/>
        <v>Grégory</v>
      </c>
      <c r="G43" s="38" t="str">
        <f t="shared" si="13"/>
        <v>Christophe</v>
      </c>
      <c r="H43" s="38" t="str">
        <f t="shared" si="13"/>
        <v>Ruben</v>
      </c>
      <c r="I43" s="38" t="str">
        <f t="shared" si="13"/>
        <v>Guillaume</v>
      </c>
      <c r="J43" s="38" t="str">
        <f t="shared" si="13"/>
        <v>Maarten</v>
      </c>
      <c r="K43" s="38" t="str">
        <f t="shared" si="13"/>
        <v>Dieter</v>
      </c>
      <c r="L43" s="38" t="str">
        <f t="shared" si="13"/>
        <v>Deborah</v>
      </c>
      <c r="M43" s="38" t="str">
        <f t="shared" si="13"/>
        <v>Lienkeuh</v>
      </c>
      <c r="N43" s="38" t="str">
        <f t="shared" si="13"/>
        <v>Pieter</v>
      </c>
      <c r="O43" s="38" t="str">
        <f t="shared" si="13"/>
        <v>Didier</v>
      </c>
      <c r="P43" s="37" t="str">
        <f>L124</f>
        <v>Lien</v>
      </c>
      <c r="Q43" s="3"/>
      <c r="R43" s="75"/>
      <c r="S43" s="72"/>
    </row>
    <row r="44" spans="1:24">
      <c r="A44" s="72"/>
      <c r="B44" s="66"/>
      <c r="C44" s="29">
        <f t="shared" ref="C44:D51" si="14">K61</f>
        <v>0</v>
      </c>
      <c r="D44" s="69">
        <f t="shared" si="14"/>
        <v>0</v>
      </c>
      <c r="E44" s="56">
        <f>IF(E61=$F$60,F61,IF(E61=$G$60,G61,IF(E61=$H$60,H61,0)))</f>
        <v>0</v>
      </c>
      <c r="F44" s="56">
        <f>IF(M61=$N$60,N61,IF(M61=$O$60,O61,IF(M61=$P$60,P61,0)))</f>
        <v>0</v>
      </c>
      <c r="G44" s="56">
        <f>IF(E74=$F$73,F74,IF(E74=$G$73,G74,IF(E74=$H$73,H74,0)))</f>
        <v>0</v>
      </c>
      <c r="H44" s="56">
        <f>IF(M74=$N$73,N74,IF(M74=$O$73,O74,IF(M74=$P$73,P74,0)))</f>
        <v>0</v>
      </c>
      <c r="I44" s="56">
        <f>IF(E87=$F$86,F87,IF(E87=$G$86,G87,IF(E87=$H$86,H87,0)))</f>
        <v>0</v>
      </c>
      <c r="J44" s="56">
        <f>IF(M87=$N$86,N87,IF(M87=$O$86,O87,IF(M87=$P$86,P87,0)))</f>
        <v>0</v>
      </c>
      <c r="K44" s="56">
        <f>IF(E100=$F$99,F100,IF(E100=$G$99,G100,IF(E100=$H$99,H100,0)))</f>
        <v>0</v>
      </c>
      <c r="L44" s="56">
        <f>IF(M100=$N$99,N100,IF(M100=$O$99,O100,IF(M100=$P$99,P100,0)))</f>
        <v>0</v>
      </c>
      <c r="M44" s="56">
        <f>IF(E113=$F$112,F113,IF(E113=$G$112,G113,IF(E113=$H$112,H113,0)))</f>
        <v>0</v>
      </c>
      <c r="N44" s="56">
        <f>IF(M113=$N$112,N113,IF(M113=$O$112,O113,IF(M113=$P$112,P113,0)))</f>
        <v>0</v>
      </c>
      <c r="O44" s="56">
        <f>IF(E126=$F$125,F126,IF(E126=$G$125,G126,IF(E126=$H$125,H126,0)))</f>
        <v>0</v>
      </c>
      <c r="P44" s="57">
        <f>IF(M126=$N$125,N126,IF(M126=$O$125,O126,IF(M126=$P$125,P126,0)))</f>
        <v>0</v>
      </c>
      <c r="Q44" s="3"/>
      <c r="R44" s="75"/>
      <c r="S44" s="72"/>
    </row>
    <row r="45" spans="1:24">
      <c r="A45" s="72"/>
      <c r="B45" s="66"/>
      <c r="C45" s="25">
        <f t="shared" si="14"/>
        <v>0</v>
      </c>
      <c r="D45" s="70">
        <f t="shared" si="14"/>
        <v>0</v>
      </c>
      <c r="E45" s="56">
        <f t="shared" ref="E45:E51" si="15">IF(E62=$F$60,F62,IF(E62=$G$60,G62,IF(E62=$H$60,H62,0)))</f>
        <v>0</v>
      </c>
      <c r="F45" s="56">
        <f t="shared" ref="F45:F51" si="16">IF(M62=$N$60,N62,IF(M62=$O$60,O62,IF(M62=$P$60,P62,0)))</f>
        <v>0</v>
      </c>
      <c r="G45" s="56">
        <f t="shared" ref="G45:G51" si="17">IF(E75=$F$73,F75,IF(E75=$G$73,G75,IF(E75=$H$73,H75,0)))</f>
        <v>0</v>
      </c>
      <c r="H45" s="56">
        <f t="shared" ref="H45:H51" si="18">IF(M75=$N$73,N75,IF(M75=$O$73,O75,IF(M75=$P$73,P75,0)))</f>
        <v>0</v>
      </c>
      <c r="I45" s="56">
        <f t="shared" ref="I45:I51" si="19">IF(E88=$F$86,F88,IF(E88=$G$86,G88,IF(E88=$H$86,H88,0)))</f>
        <v>0</v>
      </c>
      <c r="J45" s="56">
        <f t="shared" ref="J45:J51" si="20">IF(M88=$N$86,N88,IF(M88=$O$86,O88,IF(M88=$P$86,P88,0)))</f>
        <v>0</v>
      </c>
      <c r="K45" s="56">
        <f t="shared" ref="K45:K51" si="21">IF(E101=$F$99,F101,IF(E101=$G$99,G101,IF(E101=$H$99,H101,0)))</f>
        <v>0</v>
      </c>
      <c r="L45" s="56">
        <f t="shared" ref="L45:L51" si="22">IF(M101=$N$99,N101,IF(M101=$O$99,O101,IF(M101=$P$99,P101,0)))</f>
        <v>0</v>
      </c>
      <c r="M45" s="56">
        <f t="shared" ref="M45:M51" si="23">IF(E114=$F$112,F114,IF(E114=$G$112,G114,IF(E114=$H$112,H114,0)))</f>
        <v>0</v>
      </c>
      <c r="N45" s="56">
        <f t="shared" ref="N45:N51" si="24">IF(M114=$N$112,N114,IF(M114=$O$112,O114,IF(M114=$P$112,P114,0)))</f>
        <v>0</v>
      </c>
      <c r="O45" s="56">
        <f t="shared" ref="O45:O51" si="25">IF(E127=$F$125,F127,IF(E127=$G$125,G127,IF(E127=$H$125,H127,0)))</f>
        <v>0</v>
      </c>
      <c r="P45" s="57">
        <f t="shared" ref="P45:P51" si="26">IF(M127=$N$125,N127,IF(M127=$O$125,O127,IF(M127=$P$125,P127,0)))</f>
        <v>0</v>
      </c>
      <c r="Q45" s="3"/>
      <c r="R45" s="75"/>
      <c r="S45" s="72"/>
    </row>
    <row r="46" spans="1:24">
      <c r="A46" s="72"/>
      <c r="B46" s="66"/>
      <c r="C46" s="25">
        <f t="shared" si="14"/>
        <v>0</v>
      </c>
      <c r="D46" s="70">
        <f t="shared" si="14"/>
        <v>0</v>
      </c>
      <c r="E46" s="56">
        <f t="shared" si="15"/>
        <v>0</v>
      </c>
      <c r="F46" s="56">
        <f t="shared" si="16"/>
        <v>0</v>
      </c>
      <c r="G46" s="56">
        <f t="shared" si="17"/>
        <v>0</v>
      </c>
      <c r="H46" s="56">
        <f t="shared" si="18"/>
        <v>0</v>
      </c>
      <c r="I46" s="56">
        <f t="shared" si="19"/>
        <v>0</v>
      </c>
      <c r="J46" s="56">
        <f t="shared" si="20"/>
        <v>0</v>
      </c>
      <c r="K46" s="56">
        <f t="shared" si="21"/>
        <v>0</v>
      </c>
      <c r="L46" s="56">
        <f t="shared" si="22"/>
        <v>0</v>
      </c>
      <c r="M46" s="56">
        <f t="shared" si="23"/>
        <v>0</v>
      </c>
      <c r="N46" s="56">
        <f t="shared" si="24"/>
        <v>0</v>
      </c>
      <c r="O46" s="56">
        <f t="shared" si="25"/>
        <v>0</v>
      </c>
      <c r="P46" s="57">
        <f t="shared" si="26"/>
        <v>0</v>
      </c>
      <c r="Q46" s="3"/>
      <c r="R46" s="75"/>
      <c r="S46" s="72"/>
    </row>
    <row r="47" spans="1:24">
      <c r="A47" s="72"/>
      <c r="B47" s="66"/>
      <c r="C47" s="25">
        <f t="shared" si="14"/>
        <v>0</v>
      </c>
      <c r="D47" s="70">
        <f t="shared" si="14"/>
        <v>0</v>
      </c>
      <c r="E47" s="56">
        <f t="shared" si="15"/>
        <v>0</v>
      </c>
      <c r="F47" s="56">
        <f t="shared" si="16"/>
        <v>0</v>
      </c>
      <c r="G47" s="56">
        <f t="shared" si="17"/>
        <v>0</v>
      </c>
      <c r="H47" s="56">
        <f t="shared" si="18"/>
        <v>0</v>
      </c>
      <c r="I47" s="56">
        <f t="shared" si="19"/>
        <v>0</v>
      </c>
      <c r="J47" s="56">
        <f t="shared" si="20"/>
        <v>0</v>
      </c>
      <c r="K47" s="56">
        <f t="shared" si="21"/>
        <v>0</v>
      </c>
      <c r="L47" s="56">
        <f t="shared" si="22"/>
        <v>0</v>
      </c>
      <c r="M47" s="56">
        <f t="shared" si="23"/>
        <v>0</v>
      </c>
      <c r="N47" s="56">
        <f t="shared" si="24"/>
        <v>0</v>
      </c>
      <c r="O47" s="56">
        <f t="shared" si="25"/>
        <v>0</v>
      </c>
      <c r="P47" s="57">
        <f t="shared" si="26"/>
        <v>0</v>
      </c>
      <c r="Q47" s="3"/>
      <c r="R47" s="75"/>
      <c r="S47" s="72"/>
    </row>
    <row r="48" spans="1:24">
      <c r="A48" s="72"/>
      <c r="B48" s="66"/>
      <c r="C48" s="25">
        <f t="shared" si="14"/>
        <v>0</v>
      </c>
      <c r="D48" s="70">
        <f t="shared" si="14"/>
        <v>0</v>
      </c>
      <c r="E48" s="56">
        <f t="shared" si="15"/>
        <v>0</v>
      </c>
      <c r="F48" s="56">
        <f t="shared" si="16"/>
        <v>0</v>
      </c>
      <c r="G48" s="56">
        <f t="shared" si="17"/>
        <v>0</v>
      </c>
      <c r="H48" s="56">
        <f t="shared" si="18"/>
        <v>0</v>
      </c>
      <c r="I48" s="56">
        <f t="shared" si="19"/>
        <v>0</v>
      </c>
      <c r="J48" s="56">
        <f t="shared" si="20"/>
        <v>0</v>
      </c>
      <c r="K48" s="56">
        <f t="shared" si="21"/>
        <v>0</v>
      </c>
      <c r="L48" s="56">
        <f t="shared" si="22"/>
        <v>0</v>
      </c>
      <c r="M48" s="56">
        <f t="shared" si="23"/>
        <v>0</v>
      </c>
      <c r="N48" s="56">
        <f t="shared" si="24"/>
        <v>0</v>
      </c>
      <c r="O48" s="56">
        <f t="shared" si="25"/>
        <v>0</v>
      </c>
      <c r="P48" s="57">
        <f t="shared" si="26"/>
        <v>0</v>
      </c>
      <c r="Q48" s="3"/>
      <c r="R48" s="75"/>
      <c r="S48" s="72"/>
    </row>
    <row r="49" spans="1:20">
      <c r="A49" s="72"/>
      <c r="B49" s="66"/>
      <c r="C49" s="25">
        <f t="shared" si="14"/>
        <v>0</v>
      </c>
      <c r="D49" s="70">
        <f t="shared" si="14"/>
        <v>0</v>
      </c>
      <c r="E49" s="56">
        <f t="shared" si="15"/>
        <v>0</v>
      </c>
      <c r="F49" s="56">
        <f t="shared" si="16"/>
        <v>0</v>
      </c>
      <c r="G49" s="56">
        <f t="shared" si="17"/>
        <v>0</v>
      </c>
      <c r="H49" s="56">
        <f t="shared" si="18"/>
        <v>0</v>
      </c>
      <c r="I49" s="56">
        <f t="shared" si="19"/>
        <v>0</v>
      </c>
      <c r="J49" s="56">
        <f t="shared" si="20"/>
        <v>0</v>
      </c>
      <c r="K49" s="56">
        <f t="shared" si="21"/>
        <v>0</v>
      </c>
      <c r="L49" s="56">
        <f t="shared" si="22"/>
        <v>0</v>
      </c>
      <c r="M49" s="56">
        <f t="shared" si="23"/>
        <v>0</v>
      </c>
      <c r="N49" s="56">
        <f t="shared" si="24"/>
        <v>0</v>
      </c>
      <c r="O49" s="56">
        <f t="shared" si="25"/>
        <v>0</v>
      </c>
      <c r="P49" s="57">
        <f t="shared" si="26"/>
        <v>0</v>
      </c>
      <c r="Q49" s="3"/>
      <c r="R49" s="75"/>
      <c r="S49" s="72"/>
    </row>
    <row r="50" spans="1:20">
      <c r="A50" s="72"/>
      <c r="B50" s="66"/>
      <c r="C50" s="25">
        <f t="shared" si="14"/>
        <v>0</v>
      </c>
      <c r="D50" s="70">
        <f t="shared" si="14"/>
        <v>0</v>
      </c>
      <c r="E50" s="56">
        <f t="shared" si="15"/>
        <v>0</v>
      </c>
      <c r="F50" s="56">
        <f t="shared" si="16"/>
        <v>0</v>
      </c>
      <c r="G50" s="56">
        <f t="shared" si="17"/>
        <v>0</v>
      </c>
      <c r="H50" s="56">
        <f t="shared" si="18"/>
        <v>0</v>
      </c>
      <c r="I50" s="56">
        <f t="shared" si="19"/>
        <v>0</v>
      </c>
      <c r="J50" s="56">
        <f t="shared" si="20"/>
        <v>0</v>
      </c>
      <c r="K50" s="56">
        <f t="shared" si="21"/>
        <v>0</v>
      </c>
      <c r="L50" s="56">
        <f t="shared" si="22"/>
        <v>0</v>
      </c>
      <c r="M50" s="56">
        <f t="shared" si="23"/>
        <v>0</v>
      </c>
      <c r="N50" s="56">
        <f t="shared" si="24"/>
        <v>0</v>
      </c>
      <c r="O50" s="56">
        <f t="shared" si="25"/>
        <v>0</v>
      </c>
      <c r="P50" s="57">
        <f t="shared" si="26"/>
        <v>0</v>
      </c>
      <c r="Q50" s="3"/>
      <c r="R50" s="75"/>
      <c r="S50" s="72"/>
    </row>
    <row r="51" spans="1:20" ht="13.5" thickBot="1">
      <c r="A51" s="72"/>
      <c r="B51" s="66"/>
      <c r="C51" s="27">
        <f t="shared" si="14"/>
        <v>0</v>
      </c>
      <c r="D51" s="71">
        <f t="shared" si="14"/>
        <v>0</v>
      </c>
      <c r="E51" s="56">
        <f t="shared" si="15"/>
        <v>0</v>
      </c>
      <c r="F51" s="56">
        <f t="shared" si="16"/>
        <v>0</v>
      </c>
      <c r="G51" s="56">
        <f t="shared" si="17"/>
        <v>0</v>
      </c>
      <c r="H51" s="56">
        <f t="shared" si="18"/>
        <v>0</v>
      </c>
      <c r="I51" s="56">
        <f t="shared" si="19"/>
        <v>0</v>
      </c>
      <c r="J51" s="56">
        <f t="shared" si="20"/>
        <v>0</v>
      </c>
      <c r="K51" s="56">
        <f t="shared" si="21"/>
        <v>0</v>
      </c>
      <c r="L51" s="56">
        <f t="shared" si="22"/>
        <v>0</v>
      </c>
      <c r="M51" s="56">
        <f t="shared" si="23"/>
        <v>0</v>
      </c>
      <c r="N51" s="56">
        <f t="shared" si="24"/>
        <v>0</v>
      </c>
      <c r="O51" s="56">
        <f t="shared" si="25"/>
        <v>0</v>
      </c>
      <c r="P51" s="57">
        <f t="shared" si="26"/>
        <v>0</v>
      </c>
      <c r="Q51" s="3"/>
      <c r="R51" s="75"/>
      <c r="S51" s="72"/>
    </row>
    <row r="52" spans="1:20" ht="13.5" thickBot="1">
      <c r="A52" s="72"/>
      <c r="B52" s="66"/>
      <c r="C52" s="34" t="s">
        <v>34</v>
      </c>
      <c r="D52" s="35"/>
      <c r="E52" s="58">
        <f>SUM(E44:E51)</f>
        <v>0</v>
      </c>
      <c r="F52" s="59">
        <f t="shared" ref="F52:P52" si="27">SUM(F44:F51)</f>
        <v>0</v>
      </c>
      <c r="G52" s="59">
        <f t="shared" si="27"/>
        <v>0</v>
      </c>
      <c r="H52" s="59">
        <f t="shared" si="27"/>
        <v>0</v>
      </c>
      <c r="I52" s="59">
        <f t="shared" si="27"/>
        <v>0</v>
      </c>
      <c r="J52" s="59">
        <f t="shared" si="27"/>
        <v>0</v>
      </c>
      <c r="K52" s="59">
        <f t="shared" si="27"/>
        <v>0</v>
      </c>
      <c r="L52" s="59">
        <f t="shared" si="27"/>
        <v>0</v>
      </c>
      <c r="M52" s="59">
        <f t="shared" si="27"/>
        <v>0</v>
      </c>
      <c r="N52" s="59">
        <f t="shared" si="27"/>
        <v>0</v>
      </c>
      <c r="O52" s="59">
        <f t="shared" si="27"/>
        <v>0</v>
      </c>
      <c r="P52" s="60">
        <f t="shared" si="27"/>
        <v>0</v>
      </c>
      <c r="Q52" s="3"/>
      <c r="R52" s="75"/>
      <c r="S52" s="72"/>
    </row>
    <row r="53" spans="1:20" ht="13.5" thickBot="1">
      <c r="A53" s="72"/>
      <c r="B53" s="66"/>
      <c r="C53" s="34" t="s">
        <v>59</v>
      </c>
      <c r="D53" s="35"/>
      <c r="E53" s="58">
        <f>E40</f>
        <v>0</v>
      </c>
      <c r="F53" s="59">
        <f t="shared" ref="F53:P53" si="28">F40</f>
        <v>0</v>
      </c>
      <c r="G53" s="59">
        <f t="shared" si="28"/>
        <v>0</v>
      </c>
      <c r="H53" s="59">
        <f t="shared" si="28"/>
        <v>0</v>
      </c>
      <c r="I53" s="59">
        <f t="shared" si="28"/>
        <v>0</v>
      </c>
      <c r="J53" s="59">
        <f t="shared" si="28"/>
        <v>0</v>
      </c>
      <c r="K53" s="59">
        <f t="shared" si="28"/>
        <v>0</v>
      </c>
      <c r="L53" s="59">
        <f t="shared" si="28"/>
        <v>0</v>
      </c>
      <c r="M53" s="59">
        <f t="shared" si="28"/>
        <v>0</v>
      </c>
      <c r="N53" s="59">
        <f t="shared" si="28"/>
        <v>0</v>
      </c>
      <c r="O53" s="59">
        <f t="shared" si="28"/>
        <v>0</v>
      </c>
      <c r="P53" s="60">
        <f t="shared" si="28"/>
        <v>0</v>
      </c>
      <c r="Q53" s="3"/>
      <c r="R53" s="75"/>
      <c r="S53" s="72"/>
    </row>
    <row r="54" spans="1:20" ht="13.5" thickBot="1">
      <c r="A54" s="72"/>
      <c r="B54" s="66"/>
      <c r="C54" s="34" t="s">
        <v>60</v>
      </c>
      <c r="D54" s="35"/>
      <c r="E54" s="61" t="e">
        <f>E53/E52</f>
        <v>#DIV/0!</v>
      </c>
      <c r="F54" s="62" t="e">
        <f t="shared" ref="F54:P54" si="29">F53/F52</f>
        <v>#DIV/0!</v>
      </c>
      <c r="G54" s="62" t="e">
        <f t="shared" si="29"/>
        <v>#DIV/0!</v>
      </c>
      <c r="H54" s="62" t="e">
        <f t="shared" si="29"/>
        <v>#DIV/0!</v>
      </c>
      <c r="I54" s="62" t="e">
        <f t="shared" si="29"/>
        <v>#DIV/0!</v>
      </c>
      <c r="J54" s="62" t="e">
        <f t="shared" si="29"/>
        <v>#DIV/0!</v>
      </c>
      <c r="K54" s="62" t="e">
        <f t="shared" si="29"/>
        <v>#DIV/0!</v>
      </c>
      <c r="L54" s="62" t="e">
        <f t="shared" si="29"/>
        <v>#DIV/0!</v>
      </c>
      <c r="M54" s="62" t="e">
        <f t="shared" si="29"/>
        <v>#DIV/0!</v>
      </c>
      <c r="N54" s="62" t="e">
        <f t="shared" si="29"/>
        <v>#DIV/0!</v>
      </c>
      <c r="O54" s="62" t="e">
        <f t="shared" si="29"/>
        <v>#DIV/0!</v>
      </c>
      <c r="P54" s="63" t="e">
        <f t="shared" si="29"/>
        <v>#DIV/0!</v>
      </c>
      <c r="Q54" s="3"/>
      <c r="R54" s="75"/>
      <c r="S54" s="72"/>
    </row>
    <row r="55" spans="1:20" ht="13.5" thickBot="1">
      <c r="A55" s="72"/>
      <c r="B55" s="67"/>
      <c r="C55" s="68"/>
      <c r="D55" s="68"/>
      <c r="E55" s="68"/>
      <c r="F55" s="68"/>
      <c r="G55" s="68"/>
      <c r="H55" s="68"/>
      <c r="I55" s="68"/>
      <c r="J55" s="68"/>
      <c r="K55" s="68"/>
      <c r="L55" s="68"/>
      <c r="M55" s="68"/>
      <c r="N55" s="68"/>
      <c r="O55" s="68"/>
      <c r="P55" s="68"/>
      <c r="Q55" s="68"/>
      <c r="R55" s="68"/>
      <c r="S55" s="72"/>
    </row>
    <row r="56" spans="1:20" s="155" customFormat="1">
      <c r="A56" s="72"/>
      <c r="B56" s="72"/>
      <c r="C56" s="72"/>
      <c r="D56" s="72"/>
      <c r="E56" s="72"/>
      <c r="F56" s="72"/>
      <c r="G56" s="72"/>
      <c r="H56" s="72"/>
      <c r="I56" s="72"/>
      <c r="J56" s="72"/>
      <c r="K56" s="72"/>
      <c r="L56" s="72"/>
      <c r="M56" s="72"/>
      <c r="N56" s="72"/>
      <c r="O56" s="72"/>
      <c r="P56" s="72"/>
      <c r="Q56" s="72"/>
      <c r="R56" s="72"/>
      <c r="S56" s="72"/>
      <c r="T56" s="74"/>
    </row>
    <row r="57" spans="1:20">
      <c r="A57" s="72"/>
      <c r="R57" s="74"/>
      <c r="S57" s="72"/>
    </row>
    <row r="58" spans="1:20" ht="13.5" thickBot="1">
      <c r="A58" s="72"/>
      <c r="R58" s="74"/>
      <c r="S58" s="72"/>
    </row>
    <row r="59" spans="1:20" ht="18.75" customHeight="1" thickBot="1">
      <c r="A59" s="72"/>
      <c r="C59" s="1"/>
      <c r="D59" s="196" t="s">
        <v>20</v>
      </c>
      <c r="E59" s="197"/>
      <c r="F59" s="198"/>
      <c r="G59" s="8"/>
      <c r="H59" s="8"/>
      <c r="K59" s="1"/>
      <c r="L59" s="196" t="s">
        <v>45</v>
      </c>
      <c r="M59" s="194"/>
      <c r="N59" s="195"/>
      <c r="O59" s="8"/>
      <c r="P59" s="8"/>
      <c r="R59" s="74"/>
      <c r="S59" s="72"/>
    </row>
    <row r="60" spans="1:20" ht="13.5" thickBot="1">
      <c r="A60" s="72"/>
      <c r="C60" s="78" t="s">
        <v>0</v>
      </c>
      <c r="D60" s="79" t="s">
        <v>1</v>
      </c>
      <c r="E60" s="11"/>
      <c r="F60" s="12">
        <v>1</v>
      </c>
      <c r="G60" s="12" t="s">
        <v>18</v>
      </c>
      <c r="H60" s="12">
        <v>2</v>
      </c>
      <c r="I60" s="13" t="s">
        <v>5</v>
      </c>
      <c r="K60" s="78" t="s">
        <v>0</v>
      </c>
      <c r="L60" s="79" t="s">
        <v>1</v>
      </c>
      <c r="M60" s="11"/>
      <c r="N60" s="12">
        <v>1</v>
      </c>
      <c r="O60" s="12" t="s">
        <v>18</v>
      </c>
      <c r="P60" s="12">
        <v>2</v>
      </c>
      <c r="Q60" s="13" t="s">
        <v>5</v>
      </c>
      <c r="R60" s="74"/>
      <c r="S60" s="72"/>
    </row>
    <row r="61" spans="1:20">
      <c r="A61" s="72"/>
      <c r="C61" s="14">
        <f t="shared" ref="C61:D68" si="30">C11</f>
        <v>0</v>
      </c>
      <c r="D61" s="80">
        <f t="shared" si="30"/>
        <v>0</v>
      </c>
      <c r="E61" s="81"/>
      <c r="F61" s="82">
        <f>$E$11</f>
        <v>0</v>
      </c>
      <c r="G61" s="82">
        <f>$F$11</f>
        <v>0</v>
      </c>
      <c r="H61" s="82">
        <f>$G$11</f>
        <v>0</v>
      </c>
      <c r="I61" s="83" t="str">
        <f t="shared" ref="I61:I68" si="31">IF($E61=$I11,IF($E61=$F$60,$F61,IF($E61=$G$60,$G61,IF($E61=$H$60,$H61,""))),"-")</f>
        <v/>
      </c>
      <c r="K61" s="14">
        <f t="shared" ref="K61:L68" si="32">C11</f>
        <v>0</v>
      </c>
      <c r="L61" s="80">
        <f t="shared" si="32"/>
        <v>0</v>
      </c>
      <c r="M61" s="81"/>
      <c r="N61" s="82">
        <f>$E$11</f>
        <v>0</v>
      </c>
      <c r="O61" s="82">
        <f>$F$11</f>
        <v>0</v>
      </c>
      <c r="P61" s="82">
        <f>$G$11</f>
        <v>0</v>
      </c>
      <c r="Q61" s="83" t="str">
        <f t="shared" ref="Q61:Q68" si="33">IF($M61=$I11,IF($M61=$N$60,$N61,IF($M61=$O$60,$O61,IF($M61=$P$60,$P61,""))),"-")</f>
        <v/>
      </c>
      <c r="R61" s="74"/>
      <c r="S61" s="72"/>
    </row>
    <row r="62" spans="1:20">
      <c r="A62" s="72"/>
      <c r="C62" s="15">
        <f t="shared" si="30"/>
        <v>0</v>
      </c>
      <c r="D62" s="77">
        <f t="shared" si="30"/>
        <v>0</v>
      </c>
      <c r="E62" s="76"/>
      <c r="F62" s="17">
        <f>$E$12</f>
        <v>0</v>
      </c>
      <c r="G62" s="17">
        <f>$F$12</f>
        <v>0</v>
      </c>
      <c r="H62" s="17">
        <f>$G$12</f>
        <v>0</v>
      </c>
      <c r="I62" s="16" t="str">
        <f t="shared" si="31"/>
        <v/>
      </c>
      <c r="K62" s="15">
        <f t="shared" si="32"/>
        <v>0</v>
      </c>
      <c r="L62" s="77">
        <f t="shared" si="32"/>
        <v>0</v>
      </c>
      <c r="M62" s="76"/>
      <c r="N62" s="17">
        <f>$E$12</f>
        <v>0</v>
      </c>
      <c r="O62" s="17">
        <f>$F$12</f>
        <v>0</v>
      </c>
      <c r="P62" s="17">
        <f>$G$12</f>
        <v>0</v>
      </c>
      <c r="Q62" s="16" t="str">
        <f t="shared" si="33"/>
        <v/>
      </c>
      <c r="R62" s="74"/>
      <c r="S62" s="72"/>
    </row>
    <row r="63" spans="1:20">
      <c r="A63" s="72"/>
      <c r="C63" s="15">
        <f t="shared" si="30"/>
        <v>0</v>
      </c>
      <c r="D63" s="77">
        <f t="shared" si="30"/>
        <v>0</v>
      </c>
      <c r="E63" s="76"/>
      <c r="F63" s="17">
        <f>$E$13</f>
        <v>0</v>
      </c>
      <c r="G63" s="17">
        <f>$F$13</f>
        <v>0</v>
      </c>
      <c r="H63" s="17">
        <f>$G$13</f>
        <v>0</v>
      </c>
      <c r="I63" s="16" t="str">
        <f t="shared" si="31"/>
        <v/>
      </c>
      <c r="K63" s="15">
        <f t="shared" si="32"/>
        <v>0</v>
      </c>
      <c r="L63" s="77">
        <f t="shared" si="32"/>
        <v>0</v>
      </c>
      <c r="M63" s="76"/>
      <c r="N63" s="17">
        <f>$E$13</f>
        <v>0</v>
      </c>
      <c r="O63" s="17">
        <f>$F$13</f>
        <v>0</v>
      </c>
      <c r="P63" s="17">
        <f>$G$13</f>
        <v>0</v>
      </c>
      <c r="Q63" s="16" t="str">
        <f t="shared" si="33"/>
        <v/>
      </c>
      <c r="R63" s="74"/>
      <c r="S63" s="72"/>
    </row>
    <row r="64" spans="1:20">
      <c r="A64" s="72"/>
      <c r="C64" s="15">
        <f t="shared" si="30"/>
        <v>0</v>
      </c>
      <c r="D64" s="77">
        <f t="shared" si="30"/>
        <v>0</v>
      </c>
      <c r="E64" s="76"/>
      <c r="F64" s="17">
        <f>$E$14</f>
        <v>0</v>
      </c>
      <c r="G64" s="17">
        <f>$F$14</f>
        <v>0</v>
      </c>
      <c r="H64" s="17">
        <f>$G$14</f>
        <v>0</v>
      </c>
      <c r="I64" s="16" t="str">
        <f t="shared" si="31"/>
        <v/>
      </c>
      <c r="K64" s="15">
        <f t="shared" si="32"/>
        <v>0</v>
      </c>
      <c r="L64" s="77">
        <f t="shared" si="32"/>
        <v>0</v>
      </c>
      <c r="M64" s="76"/>
      <c r="N64" s="17">
        <f>$E$14</f>
        <v>0</v>
      </c>
      <c r="O64" s="17">
        <f>$F$14</f>
        <v>0</v>
      </c>
      <c r="P64" s="17">
        <f>$G$14</f>
        <v>0</v>
      </c>
      <c r="Q64" s="16" t="str">
        <f t="shared" si="33"/>
        <v/>
      </c>
      <c r="R64" s="74"/>
      <c r="S64" s="72"/>
    </row>
    <row r="65" spans="1:20">
      <c r="A65" s="72"/>
      <c r="C65" s="15">
        <f t="shared" si="30"/>
        <v>0</v>
      </c>
      <c r="D65" s="77">
        <f t="shared" si="30"/>
        <v>0</v>
      </c>
      <c r="E65" s="76"/>
      <c r="F65" s="17">
        <f>$E$15</f>
        <v>0</v>
      </c>
      <c r="G65" s="17">
        <f>$F$15</f>
        <v>0</v>
      </c>
      <c r="H65" s="17">
        <f>$G$15</f>
        <v>0</v>
      </c>
      <c r="I65" s="16" t="str">
        <f t="shared" si="31"/>
        <v/>
      </c>
      <c r="K65" s="15">
        <f t="shared" si="32"/>
        <v>0</v>
      </c>
      <c r="L65" s="77">
        <f t="shared" si="32"/>
        <v>0</v>
      </c>
      <c r="M65" s="76"/>
      <c r="N65" s="17">
        <f>$E$15</f>
        <v>0</v>
      </c>
      <c r="O65" s="17">
        <f>$F$15</f>
        <v>0</v>
      </c>
      <c r="P65" s="17">
        <f>$G$15</f>
        <v>0</v>
      </c>
      <c r="Q65" s="16" t="str">
        <f t="shared" si="33"/>
        <v/>
      </c>
      <c r="R65" s="74"/>
      <c r="S65" s="72"/>
    </row>
    <row r="66" spans="1:20">
      <c r="A66" s="72"/>
      <c r="C66" s="15">
        <f t="shared" si="30"/>
        <v>0</v>
      </c>
      <c r="D66" s="77">
        <f t="shared" si="30"/>
        <v>0</v>
      </c>
      <c r="E66" s="76"/>
      <c r="F66" s="17">
        <f>$E$16</f>
        <v>0</v>
      </c>
      <c r="G66" s="17">
        <f>$F$16</f>
        <v>0</v>
      </c>
      <c r="H66" s="17">
        <f>$G$16</f>
        <v>0</v>
      </c>
      <c r="I66" s="16" t="str">
        <f t="shared" si="31"/>
        <v/>
      </c>
      <c r="K66" s="15">
        <f t="shared" si="32"/>
        <v>0</v>
      </c>
      <c r="L66" s="77">
        <f t="shared" si="32"/>
        <v>0</v>
      </c>
      <c r="M66" s="76"/>
      <c r="N66" s="17">
        <f>$E$16</f>
        <v>0</v>
      </c>
      <c r="O66" s="17">
        <f>$F$16</f>
        <v>0</v>
      </c>
      <c r="P66" s="17">
        <f>$G$16</f>
        <v>0</v>
      </c>
      <c r="Q66" s="16" t="str">
        <f t="shared" si="33"/>
        <v/>
      </c>
      <c r="R66" s="74"/>
      <c r="S66" s="72"/>
    </row>
    <row r="67" spans="1:20">
      <c r="A67" s="72"/>
      <c r="C67" s="15">
        <f t="shared" si="30"/>
        <v>0</v>
      </c>
      <c r="D67" s="77">
        <f t="shared" si="30"/>
        <v>0</v>
      </c>
      <c r="E67" s="76"/>
      <c r="F67" s="17">
        <f>$E$17</f>
        <v>0</v>
      </c>
      <c r="G67" s="17">
        <f>$F$17</f>
        <v>0</v>
      </c>
      <c r="H67" s="17">
        <f>$G$17</f>
        <v>0</v>
      </c>
      <c r="I67" s="16" t="str">
        <f t="shared" si="31"/>
        <v/>
      </c>
      <c r="K67" s="15">
        <f t="shared" si="32"/>
        <v>0</v>
      </c>
      <c r="L67" s="77">
        <f t="shared" si="32"/>
        <v>0</v>
      </c>
      <c r="M67" s="76"/>
      <c r="N67" s="17">
        <f>$E$17</f>
        <v>0</v>
      </c>
      <c r="O67" s="17">
        <f>$F$17</f>
        <v>0</v>
      </c>
      <c r="P67" s="17">
        <f>$G$17</f>
        <v>0</v>
      </c>
      <c r="Q67" s="16" t="str">
        <f t="shared" si="33"/>
        <v/>
      </c>
      <c r="R67" s="74"/>
      <c r="S67" s="72"/>
    </row>
    <row r="68" spans="1:20" ht="13.5" thickBot="1">
      <c r="A68" s="72"/>
      <c r="C68" s="84">
        <f t="shared" si="30"/>
        <v>0</v>
      </c>
      <c r="D68" s="85">
        <f t="shared" si="30"/>
        <v>0</v>
      </c>
      <c r="E68" s="86"/>
      <c r="F68" s="87">
        <f>$E$18</f>
        <v>0</v>
      </c>
      <c r="G68" s="87">
        <f>$F$18</f>
        <v>0</v>
      </c>
      <c r="H68" s="87">
        <f>$G$18</f>
        <v>0</v>
      </c>
      <c r="I68" s="88" t="str">
        <f t="shared" si="31"/>
        <v/>
      </c>
      <c r="K68" s="84">
        <f t="shared" si="32"/>
        <v>0</v>
      </c>
      <c r="L68" s="85">
        <f t="shared" si="32"/>
        <v>0</v>
      </c>
      <c r="M68" s="86"/>
      <c r="N68" s="87">
        <f>$E$18</f>
        <v>0</v>
      </c>
      <c r="O68" s="87">
        <f>$F$18</f>
        <v>0</v>
      </c>
      <c r="P68" s="87">
        <f>$G$18</f>
        <v>0</v>
      </c>
      <c r="Q68" s="88" t="str">
        <f t="shared" si="33"/>
        <v/>
      </c>
      <c r="R68" s="74"/>
      <c r="S68" s="72"/>
    </row>
    <row r="69" spans="1:20" ht="13.5" thickBot="1">
      <c r="A69" s="72"/>
      <c r="I69" s="89">
        <f>SUM(I61:I68)</f>
        <v>0</v>
      </c>
      <c r="Q69" s="89">
        <f>SUM(Q61:Q68)</f>
        <v>0</v>
      </c>
      <c r="R69" s="74"/>
      <c r="S69" s="72"/>
    </row>
    <row r="70" spans="1:20">
      <c r="A70" s="72"/>
      <c r="R70" s="74"/>
      <c r="S70" s="72"/>
    </row>
    <row r="71" spans="1:20" ht="12.75" customHeight="1" thickBot="1">
      <c r="A71" s="72"/>
      <c r="Q71" s="5"/>
      <c r="R71" s="5"/>
      <c r="S71" s="73"/>
      <c r="T71" s="6"/>
    </row>
    <row r="72" spans="1:20" ht="17.25" customHeight="1" thickBot="1">
      <c r="A72" s="72"/>
      <c r="C72" s="1"/>
      <c r="D72" s="193" t="s">
        <v>24</v>
      </c>
      <c r="E72" s="194"/>
      <c r="F72" s="195"/>
      <c r="G72" s="8"/>
      <c r="H72" s="8"/>
      <c r="K72" s="1"/>
      <c r="L72" s="193" t="s">
        <v>16</v>
      </c>
      <c r="M72" s="194"/>
      <c r="N72" s="195"/>
      <c r="O72" s="8"/>
      <c r="P72" s="8"/>
      <c r="R72" s="5"/>
      <c r="S72" s="73"/>
      <c r="T72" s="6"/>
    </row>
    <row r="73" spans="1:20" ht="13.5" thickBot="1">
      <c r="A73" s="72"/>
      <c r="C73" s="78" t="s">
        <v>0</v>
      </c>
      <c r="D73" s="79" t="s">
        <v>1</v>
      </c>
      <c r="E73" s="11"/>
      <c r="F73" s="12">
        <v>1</v>
      </c>
      <c r="G73" s="12" t="s">
        <v>18</v>
      </c>
      <c r="H73" s="12">
        <v>2</v>
      </c>
      <c r="I73" s="13" t="s">
        <v>5</v>
      </c>
      <c r="K73" s="78" t="s">
        <v>0</v>
      </c>
      <c r="L73" s="79" t="s">
        <v>1</v>
      </c>
      <c r="M73" s="11"/>
      <c r="N73" s="12">
        <v>1</v>
      </c>
      <c r="O73" s="12" t="s">
        <v>18</v>
      </c>
      <c r="P73" s="12">
        <v>2</v>
      </c>
      <c r="Q73" s="13" t="s">
        <v>5</v>
      </c>
      <c r="R73" s="5"/>
      <c r="S73" s="73"/>
      <c r="T73" s="6"/>
    </row>
    <row r="74" spans="1:20">
      <c r="A74" s="72"/>
      <c r="C74" s="14">
        <f t="shared" ref="C74:D81" si="34">C11</f>
        <v>0</v>
      </c>
      <c r="D74" s="80">
        <f t="shared" si="34"/>
        <v>0</v>
      </c>
      <c r="E74" s="81"/>
      <c r="F74" s="82">
        <f>$E$11</f>
        <v>0</v>
      </c>
      <c r="G74" s="82">
        <f>$F$11</f>
        <v>0</v>
      </c>
      <c r="H74" s="82">
        <f>$G$11</f>
        <v>0</v>
      </c>
      <c r="I74" s="83" t="str">
        <f t="shared" ref="I74:I81" si="35">IF($E74=$I11,IF($E74=$F$73,$F74,IF($E74=$G$73,$G74,IF($E74=$H$73,$H74,""))),"-")</f>
        <v/>
      </c>
      <c r="K74" s="14">
        <f t="shared" ref="K74:L81" si="36">C11</f>
        <v>0</v>
      </c>
      <c r="L74" s="80">
        <f t="shared" si="36"/>
        <v>0</v>
      </c>
      <c r="M74" s="81"/>
      <c r="N74" s="82">
        <f>$E$11</f>
        <v>0</v>
      </c>
      <c r="O74" s="82">
        <f>$F$11</f>
        <v>0</v>
      </c>
      <c r="P74" s="82">
        <f>$G$11</f>
        <v>0</v>
      </c>
      <c r="Q74" s="83" t="str">
        <f t="shared" ref="Q74:Q81" si="37">IF($M74=$I11,IF($M74=$N$73,$N74,IF($M74=$O$73,$O74,IF($M74=$P$73,$P74,""))),"-")</f>
        <v/>
      </c>
      <c r="R74" s="74"/>
      <c r="S74" s="72"/>
    </row>
    <row r="75" spans="1:20">
      <c r="A75" s="72"/>
      <c r="C75" s="15">
        <f t="shared" si="34"/>
        <v>0</v>
      </c>
      <c r="D75" s="77">
        <f t="shared" si="34"/>
        <v>0</v>
      </c>
      <c r="E75" s="76"/>
      <c r="F75" s="17">
        <f>$E$12</f>
        <v>0</v>
      </c>
      <c r="G75" s="17">
        <f>$F$12</f>
        <v>0</v>
      </c>
      <c r="H75" s="17">
        <f>$G$12</f>
        <v>0</v>
      </c>
      <c r="I75" s="16" t="str">
        <f t="shared" si="35"/>
        <v/>
      </c>
      <c r="K75" s="15">
        <f t="shared" si="36"/>
        <v>0</v>
      </c>
      <c r="L75" s="77">
        <f t="shared" si="36"/>
        <v>0</v>
      </c>
      <c r="M75" s="76"/>
      <c r="N75" s="17">
        <f>$E$12</f>
        <v>0</v>
      </c>
      <c r="O75" s="17">
        <f>$F$12</f>
        <v>0</v>
      </c>
      <c r="P75" s="17">
        <f>$G$12</f>
        <v>0</v>
      </c>
      <c r="Q75" s="16" t="str">
        <f t="shared" si="37"/>
        <v/>
      </c>
      <c r="R75" s="74"/>
      <c r="S75" s="72"/>
    </row>
    <row r="76" spans="1:20">
      <c r="A76" s="72"/>
      <c r="C76" s="15">
        <f t="shared" si="34"/>
        <v>0</v>
      </c>
      <c r="D76" s="77">
        <f t="shared" si="34"/>
        <v>0</v>
      </c>
      <c r="E76" s="76"/>
      <c r="F76" s="17">
        <f>$E$13</f>
        <v>0</v>
      </c>
      <c r="G76" s="17">
        <f>$F$13</f>
        <v>0</v>
      </c>
      <c r="H76" s="17">
        <f>$G$13</f>
        <v>0</v>
      </c>
      <c r="I76" s="16" t="str">
        <f t="shared" si="35"/>
        <v/>
      </c>
      <c r="J76" s="2"/>
      <c r="K76" s="15">
        <f t="shared" si="36"/>
        <v>0</v>
      </c>
      <c r="L76" s="77">
        <f t="shared" si="36"/>
        <v>0</v>
      </c>
      <c r="M76" s="76"/>
      <c r="N76" s="17">
        <f>$E$13</f>
        <v>0</v>
      </c>
      <c r="O76" s="17">
        <f>$F$13</f>
        <v>0</v>
      </c>
      <c r="P76" s="17">
        <f>$G$13</f>
        <v>0</v>
      </c>
      <c r="Q76" s="16" t="str">
        <f t="shared" si="37"/>
        <v/>
      </c>
      <c r="R76" s="74"/>
      <c r="S76" s="72"/>
    </row>
    <row r="77" spans="1:20">
      <c r="A77" s="72"/>
      <c r="C77" s="15">
        <f t="shared" si="34"/>
        <v>0</v>
      </c>
      <c r="D77" s="77">
        <f t="shared" si="34"/>
        <v>0</v>
      </c>
      <c r="E77" s="76"/>
      <c r="F77" s="17">
        <f>$E$14</f>
        <v>0</v>
      </c>
      <c r="G77" s="17">
        <f>$F$14</f>
        <v>0</v>
      </c>
      <c r="H77" s="17">
        <f>$G$14</f>
        <v>0</v>
      </c>
      <c r="I77" s="16" t="str">
        <f t="shared" si="35"/>
        <v/>
      </c>
      <c r="K77" s="15">
        <f t="shared" si="36"/>
        <v>0</v>
      </c>
      <c r="L77" s="77">
        <f t="shared" si="36"/>
        <v>0</v>
      </c>
      <c r="M77" s="76"/>
      <c r="N77" s="17">
        <f>$E$14</f>
        <v>0</v>
      </c>
      <c r="O77" s="17">
        <f>$F$14</f>
        <v>0</v>
      </c>
      <c r="P77" s="17">
        <f>$G$14</f>
        <v>0</v>
      </c>
      <c r="Q77" s="16" t="str">
        <f t="shared" si="37"/>
        <v/>
      </c>
      <c r="R77" s="74"/>
      <c r="S77" s="72"/>
    </row>
    <row r="78" spans="1:20">
      <c r="A78" s="72"/>
      <c r="C78" s="15">
        <f t="shared" si="34"/>
        <v>0</v>
      </c>
      <c r="D78" s="77">
        <f t="shared" si="34"/>
        <v>0</v>
      </c>
      <c r="E78" s="76"/>
      <c r="F78" s="17">
        <f>$E$15</f>
        <v>0</v>
      </c>
      <c r="G78" s="17">
        <f>$F$15</f>
        <v>0</v>
      </c>
      <c r="H78" s="17">
        <f>$G$15</f>
        <v>0</v>
      </c>
      <c r="I78" s="16" t="str">
        <f t="shared" si="35"/>
        <v/>
      </c>
      <c r="K78" s="15">
        <f t="shared" si="36"/>
        <v>0</v>
      </c>
      <c r="L78" s="77">
        <f t="shared" si="36"/>
        <v>0</v>
      </c>
      <c r="M78" s="76"/>
      <c r="N78" s="17">
        <f>$E$15</f>
        <v>0</v>
      </c>
      <c r="O78" s="17">
        <f>$F$15</f>
        <v>0</v>
      </c>
      <c r="P78" s="17">
        <f>$G$15</f>
        <v>0</v>
      </c>
      <c r="Q78" s="16" t="str">
        <f t="shared" si="37"/>
        <v/>
      </c>
      <c r="R78" s="74"/>
      <c r="S78" s="72"/>
    </row>
    <row r="79" spans="1:20">
      <c r="A79" s="72"/>
      <c r="C79" s="15">
        <f t="shared" si="34"/>
        <v>0</v>
      </c>
      <c r="D79" s="77">
        <f t="shared" si="34"/>
        <v>0</v>
      </c>
      <c r="E79" s="76"/>
      <c r="F79" s="17">
        <f>$E$16</f>
        <v>0</v>
      </c>
      <c r="G79" s="17">
        <f>$F$16</f>
        <v>0</v>
      </c>
      <c r="H79" s="17">
        <f>$G$16</f>
        <v>0</v>
      </c>
      <c r="I79" s="16" t="str">
        <f t="shared" si="35"/>
        <v/>
      </c>
      <c r="K79" s="15">
        <f t="shared" si="36"/>
        <v>0</v>
      </c>
      <c r="L79" s="77">
        <f t="shared" si="36"/>
        <v>0</v>
      </c>
      <c r="M79" s="76"/>
      <c r="N79" s="17">
        <f>$E$16</f>
        <v>0</v>
      </c>
      <c r="O79" s="17">
        <f>$F$16</f>
        <v>0</v>
      </c>
      <c r="P79" s="17">
        <f>$G$16</f>
        <v>0</v>
      </c>
      <c r="Q79" s="16" t="str">
        <f t="shared" si="37"/>
        <v/>
      </c>
      <c r="R79" s="74"/>
      <c r="S79" s="72"/>
    </row>
    <row r="80" spans="1:20">
      <c r="A80" s="72"/>
      <c r="C80" s="15">
        <f t="shared" si="34"/>
        <v>0</v>
      </c>
      <c r="D80" s="77">
        <f t="shared" si="34"/>
        <v>0</v>
      </c>
      <c r="E80" s="76"/>
      <c r="F80" s="17">
        <f>$E$17</f>
        <v>0</v>
      </c>
      <c r="G80" s="17">
        <f>$F$17</f>
        <v>0</v>
      </c>
      <c r="H80" s="17">
        <f>$G$17</f>
        <v>0</v>
      </c>
      <c r="I80" s="16" t="str">
        <f t="shared" si="35"/>
        <v/>
      </c>
      <c r="K80" s="15">
        <f t="shared" si="36"/>
        <v>0</v>
      </c>
      <c r="L80" s="77">
        <f t="shared" si="36"/>
        <v>0</v>
      </c>
      <c r="M80" s="76"/>
      <c r="N80" s="17">
        <f>$E$17</f>
        <v>0</v>
      </c>
      <c r="O80" s="17">
        <f>$F$17</f>
        <v>0</v>
      </c>
      <c r="P80" s="17">
        <f>$G$17</f>
        <v>0</v>
      </c>
      <c r="Q80" s="16" t="str">
        <f t="shared" si="37"/>
        <v/>
      </c>
      <c r="R80" s="74"/>
      <c r="S80" s="72"/>
    </row>
    <row r="81" spans="1:19" ht="13.5" thickBot="1">
      <c r="A81" s="72"/>
      <c r="C81" s="84">
        <f t="shared" si="34"/>
        <v>0</v>
      </c>
      <c r="D81" s="85">
        <f t="shared" si="34"/>
        <v>0</v>
      </c>
      <c r="E81" s="86"/>
      <c r="F81" s="87">
        <f>$E$18</f>
        <v>0</v>
      </c>
      <c r="G81" s="87">
        <f>$F$18</f>
        <v>0</v>
      </c>
      <c r="H81" s="87">
        <f>$G$18</f>
        <v>0</v>
      </c>
      <c r="I81" s="88" t="str">
        <f t="shared" si="35"/>
        <v/>
      </c>
      <c r="K81" s="84">
        <f t="shared" si="36"/>
        <v>0</v>
      </c>
      <c r="L81" s="85">
        <f t="shared" si="36"/>
        <v>0</v>
      </c>
      <c r="M81" s="86"/>
      <c r="N81" s="87">
        <f>$E$18</f>
        <v>0</v>
      </c>
      <c r="O81" s="87">
        <f>$F$18</f>
        <v>0</v>
      </c>
      <c r="P81" s="87">
        <f>$G$18</f>
        <v>0</v>
      </c>
      <c r="Q81" s="88" t="str">
        <f t="shared" si="37"/>
        <v/>
      </c>
      <c r="R81" s="74"/>
      <c r="S81" s="72"/>
    </row>
    <row r="82" spans="1:19" ht="13.5" thickBot="1">
      <c r="A82" s="72"/>
      <c r="I82" s="89">
        <f>SUM(I74:I81)</f>
        <v>0</v>
      </c>
      <c r="Q82" s="89">
        <f>SUM(Q74:Q81)</f>
        <v>0</v>
      </c>
      <c r="R82" s="74"/>
      <c r="S82" s="72"/>
    </row>
    <row r="83" spans="1:19">
      <c r="A83" s="72"/>
      <c r="L83" s="7"/>
      <c r="R83" s="74"/>
      <c r="S83" s="72"/>
    </row>
    <row r="84" spans="1:19" ht="13.5" thickBot="1">
      <c r="A84" s="72"/>
      <c r="R84" s="74"/>
      <c r="S84" s="72"/>
    </row>
    <row r="85" spans="1:19" ht="18" customHeight="1" thickBot="1">
      <c r="A85" s="72"/>
      <c r="C85" s="1"/>
      <c r="D85" s="193" t="s">
        <v>2</v>
      </c>
      <c r="E85" s="194"/>
      <c r="F85" s="195"/>
      <c r="G85" s="8"/>
      <c r="H85" s="8"/>
      <c r="K85" s="1"/>
      <c r="L85" s="193" t="s">
        <v>3</v>
      </c>
      <c r="M85" s="194"/>
      <c r="N85" s="195"/>
      <c r="O85" s="8"/>
      <c r="P85" s="8"/>
      <c r="R85" s="74"/>
      <c r="S85" s="72"/>
    </row>
    <row r="86" spans="1:19" ht="13.5" thickBot="1">
      <c r="A86" s="72"/>
      <c r="C86" s="78" t="s">
        <v>0</v>
      </c>
      <c r="D86" s="79" t="s">
        <v>1</v>
      </c>
      <c r="E86" s="11"/>
      <c r="F86" s="12">
        <v>1</v>
      </c>
      <c r="G86" s="12" t="s">
        <v>18</v>
      </c>
      <c r="H86" s="12">
        <v>2</v>
      </c>
      <c r="I86" s="13" t="s">
        <v>5</v>
      </c>
      <c r="K86" s="78" t="s">
        <v>0</v>
      </c>
      <c r="L86" s="79" t="s">
        <v>1</v>
      </c>
      <c r="M86" s="11"/>
      <c r="N86" s="12">
        <v>1</v>
      </c>
      <c r="O86" s="12" t="s">
        <v>18</v>
      </c>
      <c r="P86" s="12">
        <v>2</v>
      </c>
      <c r="Q86" s="13" t="s">
        <v>5</v>
      </c>
      <c r="R86" s="74"/>
      <c r="S86" s="72"/>
    </row>
    <row r="87" spans="1:19">
      <c r="A87" s="72"/>
      <c r="C87" s="14">
        <f t="shared" ref="C87:D94" si="38">C11</f>
        <v>0</v>
      </c>
      <c r="D87" s="80">
        <f t="shared" si="38"/>
        <v>0</v>
      </c>
      <c r="E87" s="81"/>
      <c r="F87" s="82">
        <f>$E$11</f>
        <v>0</v>
      </c>
      <c r="G87" s="82">
        <f>$F$11</f>
        <v>0</v>
      </c>
      <c r="H87" s="82">
        <f>$G$11</f>
        <v>0</v>
      </c>
      <c r="I87" s="83" t="str">
        <f t="shared" ref="I87:I94" si="39">IF($E87=$I11,IF($E87=$F$86,$F87,IF($E87=$G$86,$G87,IF($E87=$H$86,$H87,""))),"-")</f>
        <v/>
      </c>
      <c r="K87" s="14">
        <f t="shared" ref="K87:L94" si="40">C11</f>
        <v>0</v>
      </c>
      <c r="L87" s="80">
        <f t="shared" si="40"/>
        <v>0</v>
      </c>
      <c r="M87" s="81"/>
      <c r="N87" s="82">
        <f>$E$11</f>
        <v>0</v>
      </c>
      <c r="O87" s="82">
        <f>$F$11</f>
        <v>0</v>
      </c>
      <c r="P87" s="82">
        <f>$G$11</f>
        <v>0</v>
      </c>
      <c r="Q87" s="83" t="str">
        <f t="shared" ref="Q87:Q94" si="41">IF($M87=$I11,IF($M87=$N$86,$N87,IF($M87=$O$86,$O87,IF($M87=$P$86,$P87,""))),"-")</f>
        <v/>
      </c>
      <c r="R87" s="74"/>
      <c r="S87" s="72"/>
    </row>
    <row r="88" spans="1:19">
      <c r="A88" s="72"/>
      <c r="C88" s="15">
        <f t="shared" si="38"/>
        <v>0</v>
      </c>
      <c r="D88" s="77">
        <f t="shared" si="38"/>
        <v>0</v>
      </c>
      <c r="E88" s="76"/>
      <c r="F88" s="17">
        <f>$E$12</f>
        <v>0</v>
      </c>
      <c r="G88" s="17">
        <f>$F$12</f>
        <v>0</v>
      </c>
      <c r="H88" s="17">
        <f>$G$12</f>
        <v>0</v>
      </c>
      <c r="I88" s="16" t="str">
        <f t="shared" si="39"/>
        <v/>
      </c>
      <c r="K88" s="15">
        <f t="shared" si="40"/>
        <v>0</v>
      </c>
      <c r="L88" s="77">
        <f t="shared" si="40"/>
        <v>0</v>
      </c>
      <c r="M88" s="76"/>
      <c r="N88" s="17">
        <f>$E$12</f>
        <v>0</v>
      </c>
      <c r="O88" s="17">
        <f>$F$12</f>
        <v>0</v>
      </c>
      <c r="P88" s="17">
        <f>$G$12</f>
        <v>0</v>
      </c>
      <c r="Q88" s="16" t="str">
        <f t="shared" si="41"/>
        <v/>
      </c>
      <c r="R88" s="74"/>
      <c r="S88" s="72"/>
    </row>
    <row r="89" spans="1:19">
      <c r="A89" s="72"/>
      <c r="C89" s="15">
        <f t="shared" si="38"/>
        <v>0</v>
      </c>
      <c r="D89" s="77">
        <f t="shared" si="38"/>
        <v>0</v>
      </c>
      <c r="E89" s="76"/>
      <c r="F89" s="17">
        <f>$E$13</f>
        <v>0</v>
      </c>
      <c r="G89" s="17">
        <f>$F$13</f>
        <v>0</v>
      </c>
      <c r="H89" s="17">
        <f>$G$13</f>
        <v>0</v>
      </c>
      <c r="I89" s="16" t="str">
        <f t="shared" si="39"/>
        <v/>
      </c>
      <c r="K89" s="15">
        <f t="shared" si="40"/>
        <v>0</v>
      </c>
      <c r="L89" s="77">
        <f t="shared" si="40"/>
        <v>0</v>
      </c>
      <c r="M89" s="76"/>
      <c r="N89" s="17">
        <f>$E$13</f>
        <v>0</v>
      </c>
      <c r="O89" s="17">
        <f>$F$13</f>
        <v>0</v>
      </c>
      <c r="P89" s="17">
        <f>$G$13</f>
        <v>0</v>
      </c>
      <c r="Q89" s="16" t="str">
        <f t="shared" si="41"/>
        <v/>
      </c>
      <c r="R89" s="74"/>
      <c r="S89" s="72"/>
    </row>
    <row r="90" spans="1:19">
      <c r="A90" s="72"/>
      <c r="C90" s="15">
        <f t="shared" si="38"/>
        <v>0</v>
      </c>
      <c r="D90" s="77">
        <f t="shared" si="38"/>
        <v>0</v>
      </c>
      <c r="E90" s="76"/>
      <c r="F90" s="17">
        <f>$E$14</f>
        <v>0</v>
      </c>
      <c r="G90" s="17">
        <f>$F$14</f>
        <v>0</v>
      </c>
      <c r="H90" s="17">
        <f>$G$14</f>
        <v>0</v>
      </c>
      <c r="I90" s="16" t="str">
        <f t="shared" si="39"/>
        <v/>
      </c>
      <c r="J90" s="2"/>
      <c r="K90" s="15">
        <f t="shared" si="40"/>
        <v>0</v>
      </c>
      <c r="L90" s="77">
        <f t="shared" si="40"/>
        <v>0</v>
      </c>
      <c r="M90" s="76"/>
      <c r="N90" s="17">
        <f>$E$14</f>
        <v>0</v>
      </c>
      <c r="O90" s="17">
        <f>$F$14</f>
        <v>0</v>
      </c>
      <c r="P90" s="17">
        <f>$G$14</f>
        <v>0</v>
      </c>
      <c r="Q90" s="16" t="str">
        <f t="shared" si="41"/>
        <v/>
      </c>
      <c r="R90" s="74"/>
      <c r="S90" s="72"/>
    </row>
    <row r="91" spans="1:19">
      <c r="A91" s="72"/>
      <c r="C91" s="15">
        <f t="shared" si="38"/>
        <v>0</v>
      </c>
      <c r="D91" s="77">
        <f t="shared" si="38"/>
        <v>0</v>
      </c>
      <c r="E91" s="76"/>
      <c r="F91" s="17">
        <f>$E$15</f>
        <v>0</v>
      </c>
      <c r="G91" s="17">
        <f>$F$15</f>
        <v>0</v>
      </c>
      <c r="H91" s="17">
        <f>$G$15</f>
        <v>0</v>
      </c>
      <c r="I91" s="16" t="str">
        <f t="shared" si="39"/>
        <v/>
      </c>
      <c r="K91" s="15">
        <f t="shared" si="40"/>
        <v>0</v>
      </c>
      <c r="L91" s="77">
        <f t="shared" si="40"/>
        <v>0</v>
      </c>
      <c r="M91" s="76"/>
      <c r="N91" s="17">
        <f>$E$15</f>
        <v>0</v>
      </c>
      <c r="O91" s="17">
        <f>$F$15</f>
        <v>0</v>
      </c>
      <c r="P91" s="17">
        <f>$G$15</f>
        <v>0</v>
      </c>
      <c r="Q91" s="16" t="str">
        <f t="shared" si="41"/>
        <v/>
      </c>
      <c r="R91" s="74"/>
      <c r="S91" s="72"/>
    </row>
    <row r="92" spans="1:19">
      <c r="A92" s="72"/>
      <c r="C92" s="15">
        <f t="shared" si="38"/>
        <v>0</v>
      </c>
      <c r="D92" s="77">
        <f t="shared" si="38"/>
        <v>0</v>
      </c>
      <c r="E92" s="76"/>
      <c r="F92" s="17">
        <f>$E$16</f>
        <v>0</v>
      </c>
      <c r="G92" s="17">
        <f>$F$16</f>
        <v>0</v>
      </c>
      <c r="H92" s="17">
        <f>$G$16</f>
        <v>0</v>
      </c>
      <c r="I92" s="16" t="str">
        <f t="shared" si="39"/>
        <v/>
      </c>
      <c r="K92" s="15">
        <f t="shared" si="40"/>
        <v>0</v>
      </c>
      <c r="L92" s="77">
        <f t="shared" si="40"/>
        <v>0</v>
      </c>
      <c r="M92" s="76"/>
      <c r="N92" s="17">
        <f>$E$16</f>
        <v>0</v>
      </c>
      <c r="O92" s="17">
        <f>$F$16</f>
        <v>0</v>
      </c>
      <c r="P92" s="17">
        <f>$G$16</f>
        <v>0</v>
      </c>
      <c r="Q92" s="16" t="str">
        <f t="shared" si="41"/>
        <v/>
      </c>
      <c r="R92" s="74"/>
      <c r="S92" s="72"/>
    </row>
    <row r="93" spans="1:19">
      <c r="A93" s="72"/>
      <c r="C93" s="15">
        <f t="shared" si="38"/>
        <v>0</v>
      </c>
      <c r="D93" s="77">
        <f t="shared" si="38"/>
        <v>0</v>
      </c>
      <c r="E93" s="76"/>
      <c r="F93" s="17">
        <f>$E$17</f>
        <v>0</v>
      </c>
      <c r="G93" s="17">
        <f>$F$17</f>
        <v>0</v>
      </c>
      <c r="H93" s="17">
        <f>$G$17</f>
        <v>0</v>
      </c>
      <c r="I93" s="16" t="str">
        <f t="shared" si="39"/>
        <v/>
      </c>
      <c r="K93" s="15">
        <f t="shared" si="40"/>
        <v>0</v>
      </c>
      <c r="L93" s="77">
        <f t="shared" si="40"/>
        <v>0</v>
      </c>
      <c r="M93" s="76"/>
      <c r="N93" s="17">
        <f>$E$17</f>
        <v>0</v>
      </c>
      <c r="O93" s="17">
        <f>$F$17</f>
        <v>0</v>
      </c>
      <c r="P93" s="17">
        <f>$G$17</f>
        <v>0</v>
      </c>
      <c r="Q93" s="16" t="str">
        <f t="shared" si="41"/>
        <v/>
      </c>
      <c r="R93" s="74"/>
      <c r="S93" s="72"/>
    </row>
    <row r="94" spans="1:19" ht="13.5" thickBot="1">
      <c r="A94" s="72"/>
      <c r="C94" s="84">
        <f t="shared" si="38"/>
        <v>0</v>
      </c>
      <c r="D94" s="85">
        <f t="shared" si="38"/>
        <v>0</v>
      </c>
      <c r="E94" s="86"/>
      <c r="F94" s="87">
        <f>$E$18</f>
        <v>0</v>
      </c>
      <c r="G94" s="87">
        <f>$F$18</f>
        <v>0</v>
      </c>
      <c r="H94" s="87">
        <f>$G$18</f>
        <v>0</v>
      </c>
      <c r="I94" s="88" t="str">
        <f t="shared" si="39"/>
        <v/>
      </c>
      <c r="K94" s="84">
        <f t="shared" si="40"/>
        <v>0</v>
      </c>
      <c r="L94" s="85">
        <f t="shared" si="40"/>
        <v>0</v>
      </c>
      <c r="M94" s="86"/>
      <c r="N94" s="87">
        <f>$E$18</f>
        <v>0</v>
      </c>
      <c r="O94" s="87">
        <f>$F$18</f>
        <v>0</v>
      </c>
      <c r="P94" s="87">
        <f>$G$18</f>
        <v>0</v>
      </c>
      <c r="Q94" s="88" t="str">
        <f t="shared" si="41"/>
        <v/>
      </c>
      <c r="R94" s="74"/>
      <c r="S94" s="72"/>
    </row>
    <row r="95" spans="1:19" ht="13.5" thickBot="1">
      <c r="A95" s="72"/>
      <c r="I95" s="89">
        <f>SUM(I87:I94)</f>
        <v>0</v>
      </c>
      <c r="Q95" s="89">
        <f>SUM(Q87:Q94)</f>
        <v>0</v>
      </c>
      <c r="R95" s="74"/>
      <c r="S95" s="72"/>
    </row>
    <row r="96" spans="1:19">
      <c r="A96" s="72"/>
      <c r="R96" s="74"/>
      <c r="S96" s="72"/>
    </row>
    <row r="97" spans="1:19" ht="13.5" thickBot="1">
      <c r="A97" s="72"/>
      <c r="R97" s="74"/>
      <c r="S97" s="72"/>
    </row>
    <row r="98" spans="1:19" ht="13.5" thickBot="1">
      <c r="A98" s="72"/>
      <c r="C98" s="1"/>
      <c r="D98" s="193" t="s">
        <v>4</v>
      </c>
      <c r="E98" s="194"/>
      <c r="F98" s="195"/>
      <c r="G98" s="8"/>
      <c r="H98" s="8"/>
      <c r="K98" s="1"/>
      <c r="L98" s="193" t="s">
        <v>23</v>
      </c>
      <c r="M98" s="194"/>
      <c r="N98" s="195"/>
      <c r="O98" s="8"/>
      <c r="P98" s="8"/>
      <c r="R98" s="74"/>
      <c r="S98" s="72"/>
    </row>
    <row r="99" spans="1:19" ht="13.5" thickBot="1">
      <c r="A99" s="72"/>
      <c r="C99" s="78" t="s">
        <v>0</v>
      </c>
      <c r="D99" s="79" t="s">
        <v>1</v>
      </c>
      <c r="E99" s="11"/>
      <c r="F99" s="12">
        <v>1</v>
      </c>
      <c r="G99" s="12" t="s">
        <v>18</v>
      </c>
      <c r="H99" s="12">
        <v>2</v>
      </c>
      <c r="I99" s="13" t="s">
        <v>5</v>
      </c>
      <c r="K99" s="78" t="s">
        <v>0</v>
      </c>
      <c r="L99" s="79" t="s">
        <v>1</v>
      </c>
      <c r="M99" s="11"/>
      <c r="N99" s="12">
        <v>1</v>
      </c>
      <c r="O99" s="12" t="s">
        <v>18</v>
      </c>
      <c r="P99" s="12">
        <v>2</v>
      </c>
      <c r="Q99" s="13" t="s">
        <v>5</v>
      </c>
      <c r="R99" s="74"/>
      <c r="S99" s="72"/>
    </row>
    <row r="100" spans="1:19">
      <c r="A100" s="72"/>
      <c r="C100" s="14">
        <f t="shared" ref="C100:D107" si="42">C11</f>
        <v>0</v>
      </c>
      <c r="D100" s="80">
        <f t="shared" si="42"/>
        <v>0</v>
      </c>
      <c r="E100" s="81"/>
      <c r="F100" s="82">
        <f>$E$11</f>
        <v>0</v>
      </c>
      <c r="G100" s="82">
        <f>$F$11</f>
        <v>0</v>
      </c>
      <c r="H100" s="82">
        <f>$G$11</f>
        <v>0</v>
      </c>
      <c r="I100" s="83" t="str">
        <f t="shared" ref="I100:I107" si="43">IF($E100=$I11,IF($E100=$F$99,$F100,IF($E100=$G$99,$G100,IF($E100=$H$99,$H100,""))),"-")</f>
        <v/>
      </c>
      <c r="K100" s="14">
        <f t="shared" ref="K100:L107" si="44">C11</f>
        <v>0</v>
      </c>
      <c r="L100" s="80">
        <f t="shared" si="44"/>
        <v>0</v>
      </c>
      <c r="M100" s="81"/>
      <c r="N100" s="82">
        <f>$E$11</f>
        <v>0</v>
      </c>
      <c r="O100" s="82">
        <f>$F$11</f>
        <v>0</v>
      </c>
      <c r="P100" s="82">
        <f>$G$11</f>
        <v>0</v>
      </c>
      <c r="Q100" s="83" t="str">
        <f t="shared" ref="Q100:Q107" si="45">IF($M100=$I11,IF($M100=$N$99,$N100,IF($M100=$O$99,$O100,IF($M100=$P$99,$P100,""))),"-")</f>
        <v/>
      </c>
      <c r="R100" s="74"/>
      <c r="S100" s="72"/>
    </row>
    <row r="101" spans="1:19">
      <c r="A101" s="72"/>
      <c r="C101" s="15">
        <f t="shared" si="42"/>
        <v>0</v>
      </c>
      <c r="D101" s="77">
        <f t="shared" si="42"/>
        <v>0</v>
      </c>
      <c r="E101" s="76"/>
      <c r="F101" s="17">
        <f>$E$12</f>
        <v>0</v>
      </c>
      <c r="G101" s="17">
        <f>$F$12</f>
        <v>0</v>
      </c>
      <c r="H101" s="17">
        <f>$G$12</f>
        <v>0</v>
      </c>
      <c r="I101" s="16" t="str">
        <f t="shared" si="43"/>
        <v/>
      </c>
      <c r="K101" s="15">
        <f t="shared" si="44"/>
        <v>0</v>
      </c>
      <c r="L101" s="77">
        <f t="shared" si="44"/>
        <v>0</v>
      </c>
      <c r="M101" s="76"/>
      <c r="N101" s="17">
        <f>$E$12</f>
        <v>0</v>
      </c>
      <c r="O101" s="17">
        <f>$F$12</f>
        <v>0</v>
      </c>
      <c r="P101" s="17">
        <f>$G$12</f>
        <v>0</v>
      </c>
      <c r="Q101" s="16" t="str">
        <f t="shared" si="45"/>
        <v/>
      </c>
      <c r="R101" s="74"/>
      <c r="S101" s="72"/>
    </row>
    <row r="102" spans="1:19">
      <c r="A102" s="72"/>
      <c r="C102" s="15">
        <f t="shared" si="42"/>
        <v>0</v>
      </c>
      <c r="D102" s="77">
        <f t="shared" si="42"/>
        <v>0</v>
      </c>
      <c r="E102" s="76"/>
      <c r="F102" s="17">
        <f>$E$13</f>
        <v>0</v>
      </c>
      <c r="G102" s="17">
        <f>$F$13</f>
        <v>0</v>
      </c>
      <c r="H102" s="17">
        <f>$G$13</f>
        <v>0</v>
      </c>
      <c r="I102" s="16" t="str">
        <f t="shared" si="43"/>
        <v/>
      </c>
      <c r="K102" s="15">
        <f t="shared" si="44"/>
        <v>0</v>
      </c>
      <c r="L102" s="77">
        <f t="shared" si="44"/>
        <v>0</v>
      </c>
      <c r="M102" s="76"/>
      <c r="N102" s="17">
        <f>$E$13</f>
        <v>0</v>
      </c>
      <c r="O102" s="17">
        <f>$F$13</f>
        <v>0</v>
      </c>
      <c r="P102" s="17">
        <f>$G$13</f>
        <v>0</v>
      </c>
      <c r="Q102" s="16" t="str">
        <f t="shared" si="45"/>
        <v/>
      </c>
      <c r="R102" s="74"/>
      <c r="S102" s="72"/>
    </row>
    <row r="103" spans="1:19">
      <c r="A103" s="72"/>
      <c r="C103" s="15">
        <f t="shared" si="42"/>
        <v>0</v>
      </c>
      <c r="D103" s="77">
        <f t="shared" si="42"/>
        <v>0</v>
      </c>
      <c r="E103" s="76"/>
      <c r="F103" s="17">
        <f>$E$14</f>
        <v>0</v>
      </c>
      <c r="G103" s="17">
        <f>$F$14</f>
        <v>0</v>
      </c>
      <c r="H103" s="17">
        <f>$G$14</f>
        <v>0</v>
      </c>
      <c r="I103" s="16" t="str">
        <f t="shared" si="43"/>
        <v/>
      </c>
      <c r="K103" s="15">
        <f t="shared" si="44"/>
        <v>0</v>
      </c>
      <c r="L103" s="77">
        <f t="shared" si="44"/>
        <v>0</v>
      </c>
      <c r="M103" s="76"/>
      <c r="N103" s="17">
        <f>$E$14</f>
        <v>0</v>
      </c>
      <c r="O103" s="17">
        <f>$F$14</f>
        <v>0</v>
      </c>
      <c r="P103" s="17">
        <f>$G$14</f>
        <v>0</v>
      </c>
      <c r="Q103" s="16" t="str">
        <f t="shared" si="45"/>
        <v/>
      </c>
      <c r="R103" s="74"/>
      <c r="S103" s="72"/>
    </row>
    <row r="104" spans="1:19">
      <c r="A104" s="72"/>
      <c r="C104" s="15">
        <f t="shared" si="42"/>
        <v>0</v>
      </c>
      <c r="D104" s="77">
        <f t="shared" si="42"/>
        <v>0</v>
      </c>
      <c r="E104" s="76"/>
      <c r="F104" s="17">
        <f>$E$15</f>
        <v>0</v>
      </c>
      <c r="G104" s="17">
        <f>$F$15</f>
        <v>0</v>
      </c>
      <c r="H104" s="17">
        <f>$G$15</f>
        <v>0</v>
      </c>
      <c r="I104" s="16" t="str">
        <f t="shared" si="43"/>
        <v/>
      </c>
      <c r="K104" s="15">
        <f t="shared" si="44"/>
        <v>0</v>
      </c>
      <c r="L104" s="77">
        <f t="shared" si="44"/>
        <v>0</v>
      </c>
      <c r="M104" s="76"/>
      <c r="N104" s="17">
        <f>$E$15</f>
        <v>0</v>
      </c>
      <c r="O104" s="17">
        <f>$F$15</f>
        <v>0</v>
      </c>
      <c r="P104" s="17">
        <f>$G$15</f>
        <v>0</v>
      </c>
      <c r="Q104" s="16" t="str">
        <f t="shared" si="45"/>
        <v/>
      </c>
      <c r="R104" s="74"/>
      <c r="S104" s="72"/>
    </row>
    <row r="105" spans="1:19">
      <c r="A105" s="72"/>
      <c r="C105" s="15">
        <f t="shared" si="42"/>
        <v>0</v>
      </c>
      <c r="D105" s="77">
        <f t="shared" si="42"/>
        <v>0</v>
      </c>
      <c r="E105" s="76"/>
      <c r="F105" s="17">
        <f>$E$16</f>
        <v>0</v>
      </c>
      <c r="G105" s="17">
        <f>$F$16</f>
        <v>0</v>
      </c>
      <c r="H105" s="17">
        <f>$G$16</f>
        <v>0</v>
      </c>
      <c r="I105" s="16" t="str">
        <f t="shared" si="43"/>
        <v/>
      </c>
      <c r="K105" s="15">
        <f t="shared" si="44"/>
        <v>0</v>
      </c>
      <c r="L105" s="77">
        <f t="shared" si="44"/>
        <v>0</v>
      </c>
      <c r="M105" s="76"/>
      <c r="N105" s="17">
        <f>$E$16</f>
        <v>0</v>
      </c>
      <c r="O105" s="17">
        <f>$F$16</f>
        <v>0</v>
      </c>
      <c r="P105" s="17">
        <f>$G$16</f>
        <v>0</v>
      </c>
      <c r="Q105" s="16" t="str">
        <f t="shared" si="45"/>
        <v/>
      </c>
      <c r="R105" s="74"/>
      <c r="S105" s="72"/>
    </row>
    <row r="106" spans="1:19">
      <c r="A106" s="72"/>
      <c r="C106" s="15">
        <f t="shared" si="42"/>
        <v>0</v>
      </c>
      <c r="D106" s="77">
        <f t="shared" si="42"/>
        <v>0</v>
      </c>
      <c r="E106" s="76"/>
      <c r="F106" s="17">
        <f>$E$17</f>
        <v>0</v>
      </c>
      <c r="G106" s="17">
        <f>$F$17</f>
        <v>0</v>
      </c>
      <c r="H106" s="17">
        <f>$G$17</f>
        <v>0</v>
      </c>
      <c r="I106" s="16" t="str">
        <f t="shared" si="43"/>
        <v/>
      </c>
      <c r="K106" s="15">
        <f t="shared" si="44"/>
        <v>0</v>
      </c>
      <c r="L106" s="77">
        <f t="shared" si="44"/>
        <v>0</v>
      </c>
      <c r="M106" s="76"/>
      <c r="N106" s="17">
        <f>$E$17</f>
        <v>0</v>
      </c>
      <c r="O106" s="17">
        <f>$F$17</f>
        <v>0</v>
      </c>
      <c r="P106" s="17">
        <f>$G$17</f>
        <v>0</v>
      </c>
      <c r="Q106" s="16" t="str">
        <f t="shared" si="45"/>
        <v/>
      </c>
      <c r="R106" s="74"/>
      <c r="S106" s="72"/>
    </row>
    <row r="107" spans="1:19" ht="13.5" thickBot="1">
      <c r="A107" s="72"/>
      <c r="C107" s="84">
        <f t="shared" si="42"/>
        <v>0</v>
      </c>
      <c r="D107" s="85">
        <f t="shared" si="42"/>
        <v>0</v>
      </c>
      <c r="E107" s="86"/>
      <c r="F107" s="87">
        <f>$E$18</f>
        <v>0</v>
      </c>
      <c r="G107" s="87">
        <f>$F$18</f>
        <v>0</v>
      </c>
      <c r="H107" s="87">
        <f>$G$18</f>
        <v>0</v>
      </c>
      <c r="I107" s="88" t="str">
        <f t="shared" si="43"/>
        <v/>
      </c>
      <c r="K107" s="84">
        <f t="shared" si="44"/>
        <v>0</v>
      </c>
      <c r="L107" s="85">
        <f t="shared" si="44"/>
        <v>0</v>
      </c>
      <c r="M107" s="86"/>
      <c r="N107" s="87">
        <f>$E$18</f>
        <v>0</v>
      </c>
      <c r="O107" s="87">
        <f>$F$18</f>
        <v>0</v>
      </c>
      <c r="P107" s="87">
        <f>$G$18</f>
        <v>0</v>
      </c>
      <c r="Q107" s="88" t="str">
        <f t="shared" si="45"/>
        <v/>
      </c>
      <c r="R107" s="74"/>
      <c r="S107" s="72"/>
    </row>
    <row r="108" spans="1:19" ht="13.5" thickBot="1">
      <c r="A108" s="72"/>
      <c r="I108" s="89">
        <f>SUM(I100:I107)</f>
        <v>0</v>
      </c>
      <c r="Q108" s="89">
        <f>SUM(Q100:Q107)</f>
        <v>0</v>
      </c>
      <c r="R108" s="74"/>
      <c r="S108" s="72"/>
    </row>
    <row r="109" spans="1:19">
      <c r="A109" s="72"/>
      <c r="R109" s="74"/>
      <c r="S109" s="72"/>
    </row>
    <row r="110" spans="1:19" ht="13.5" thickBot="1">
      <c r="A110" s="72"/>
      <c r="R110" s="74"/>
      <c r="S110" s="72"/>
    </row>
    <row r="111" spans="1:19" ht="13.5" thickBot="1">
      <c r="A111" s="72"/>
      <c r="C111" s="1"/>
      <c r="D111" s="193" t="s">
        <v>29</v>
      </c>
      <c r="E111" s="194"/>
      <c r="F111" s="195"/>
      <c r="G111" s="8"/>
      <c r="H111" s="8"/>
      <c r="K111" s="1"/>
      <c r="L111" s="193" t="s">
        <v>31</v>
      </c>
      <c r="M111" s="194"/>
      <c r="N111" s="195"/>
      <c r="O111" s="8"/>
      <c r="P111" s="8"/>
      <c r="R111" s="74"/>
      <c r="S111" s="72"/>
    </row>
    <row r="112" spans="1:19" ht="13.5" thickBot="1">
      <c r="A112" s="72"/>
      <c r="C112" s="78" t="s">
        <v>0</v>
      </c>
      <c r="D112" s="79" t="s">
        <v>1</v>
      </c>
      <c r="E112" s="11"/>
      <c r="F112" s="12">
        <v>1</v>
      </c>
      <c r="G112" s="12" t="s">
        <v>18</v>
      </c>
      <c r="H112" s="12">
        <v>2</v>
      </c>
      <c r="I112" s="13" t="s">
        <v>5</v>
      </c>
      <c r="K112" s="78" t="s">
        <v>0</v>
      </c>
      <c r="L112" s="79" t="s">
        <v>1</v>
      </c>
      <c r="M112" s="11"/>
      <c r="N112" s="12">
        <v>1</v>
      </c>
      <c r="O112" s="12" t="s">
        <v>18</v>
      </c>
      <c r="P112" s="12">
        <v>2</v>
      </c>
      <c r="Q112" s="13" t="s">
        <v>5</v>
      </c>
      <c r="R112" s="74"/>
      <c r="S112" s="72"/>
    </row>
    <row r="113" spans="1:19">
      <c r="A113" s="72"/>
      <c r="C113" s="14">
        <f t="shared" ref="C113:D120" si="46">C11</f>
        <v>0</v>
      </c>
      <c r="D113" s="80">
        <f t="shared" si="46"/>
        <v>0</v>
      </c>
      <c r="E113" s="81"/>
      <c r="F113" s="82">
        <f>$E$11</f>
        <v>0</v>
      </c>
      <c r="G113" s="82">
        <f>$F$11</f>
        <v>0</v>
      </c>
      <c r="H113" s="82">
        <f>$G$11</f>
        <v>0</v>
      </c>
      <c r="I113" s="83" t="str">
        <f t="shared" ref="I113:I120" si="47">IF($E113=$I11,IF($E113=$F$112,$F113,IF($E113=$G$112,$G113,IF($E113=$H$112,$H113,""))),"-")</f>
        <v/>
      </c>
      <c r="K113" s="14">
        <f t="shared" ref="K113:L120" si="48">C11</f>
        <v>0</v>
      </c>
      <c r="L113" s="80">
        <f t="shared" si="48"/>
        <v>0</v>
      </c>
      <c r="M113" s="81"/>
      <c r="N113" s="82">
        <f>$E$11</f>
        <v>0</v>
      </c>
      <c r="O113" s="82">
        <f>$F$11</f>
        <v>0</v>
      </c>
      <c r="P113" s="82">
        <f>$G$11</f>
        <v>0</v>
      </c>
      <c r="Q113" s="83" t="str">
        <f t="shared" ref="Q113:Q120" si="49">IF($M113=$I11,IF($M113=$N$112,$N113,IF($M113=$O$112,$O113,IF($M113=$P$112,$P113,""))),"-")</f>
        <v/>
      </c>
      <c r="R113" s="74"/>
      <c r="S113" s="72"/>
    </row>
    <row r="114" spans="1:19">
      <c r="A114" s="72"/>
      <c r="C114" s="15">
        <f t="shared" si="46"/>
        <v>0</v>
      </c>
      <c r="D114" s="77">
        <f t="shared" si="46"/>
        <v>0</v>
      </c>
      <c r="E114" s="76"/>
      <c r="F114" s="17">
        <f>$E$12</f>
        <v>0</v>
      </c>
      <c r="G114" s="17">
        <f>$F$12</f>
        <v>0</v>
      </c>
      <c r="H114" s="17">
        <f>$G$12</f>
        <v>0</v>
      </c>
      <c r="I114" s="16" t="str">
        <f t="shared" si="47"/>
        <v/>
      </c>
      <c r="K114" s="15">
        <f t="shared" si="48"/>
        <v>0</v>
      </c>
      <c r="L114" s="77">
        <f t="shared" si="48"/>
        <v>0</v>
      </c>
      <c r="M114" s="76"/>
      <c r="N114" s="17">
        <f>$E$12</f>
        <v>0</v>
      </c>
      <c r="O114" s="17">
        <f>$F$12</f>
        <v>0</v>
      </c>
      <c r="P114" s="17">
        <f>$G$12</f>
        <v>0</v>
      </c>
      <c r="Q114" s="16" t="str">
        <f t="shared" si="49"/>
        <v/>
      </c>
      <c r="R114" s="74"/>
      <c r="S114" s="72"/>
    </row>
    <row r="115" spans="1:19">
      <c r="A115" s="72"/>
      <c r="C115" s="15">
        <f t="shared" si="46"/>
        <v>0</v>
      </c>
      <c r="D115" s="77">
        <f t="shared" si="46"/>
        <v>0</v>
      </c>
      <c r="E115" s="76"/>
      <c r="F115" s="17">
        <f>$E$13</f>
        <v>0</v>
      </c>
      <c r="G115" s="17">
        <f>$F$13</f>
        <v>0</v>
      </c>
      <c r="H115" s="17">
        <f>$G$13</f>
        <v>0</v>
      </c>
      <c r="I115" s="16" t="str">
        <f t="shared" si="47"/>
        <v/>
      </c>
      <c r="K115" s="15">
        <f t="shared" si="48"/>
        <v>0</v>
      </c>
      <c r="L115" s="77">
        <f t="shared" si="48"/>
        <v>0</v>
      </c>
      <c r="M115" s="76"/>
      <c r="N115" s="17">
        <f>$E$13</f>
        <v>0</v>
      </c>
      <c r="O115" s="17">
        <f>$F$13</f>
        <v>0</v>
      </c>
      <c r="P115" s="17">
        <f>$G$13</f>
        <v>0</v>
      </c>
      <c r="Q115" s="16" t="str">
        <f t="shared" si="49"/>
        <v/>
      </c>
      <c r="R115" s="74"/>
      <c r="S115" s="72"/>
    </row>
    <row r="116" spans="1:19">
      <c r="A116" s="72"/>
      <c r="C116" s="15">
        <f t="shared" si="46"/>
        <v>0</v>
      </c>
      <c r="D116" s="77">
        <f t="shared" si="46"/>
        <v>0</v>
      </c>
      <c r="E116" s="76"/>
      <c r="F116" s="17">
        <f>$E$14</f>
        <v>0</v>
      </c>
      <c r="G116" s="17">
        <f>$F$14</f>
        <v>0</v>
      </c>
      <c r="H116" s="17">
        <f>$G$14</f>
        <v>0</v>
      </c>
      <c r="I116" s="16" t="str">
        <f t="shared" si="47"/>
        <v/>
      </c>
      <c r="K116" s="15">
        <f t="shared" si="48"/>
        <v>0</v>
      </c>
      <c r="L116" s="77">
        <f t="shared" si="48"/>
        <v>0</v>
      </c>
      <c r="M116" s="76"/>
      <c r="N116" s="17">
        <f>$E$14</f>
        <v>0</v>
      </c>
      <c r="O116" s="17">
        <f>$F$14</f>
        <v>0</v>
      </c>
      <c r="P116" s="17">
        <f>$G$14</f>
        <v>0</v>
      </c>
      <c r="Q116" s="16" t="str">
        <f t="shared" si="49"/>
        <v/>
      </c>
      <c r="R116" s="74"/>
      <c r="S116" s="72"/>
    </row>
    <row r="117" spans="1:19">
      <c r="A117" s="72"/>
      <c r="C117" s="15">
        <f t="shared" si="46"/>
        <v>0</v>
      </c>
      <c r="D117" s="77">
        <f t="shared" si="46"/>
        <v>0</v>
      </c>
      <c r="E117" s="76"/>
      <c r="F117" s="17">
        <f>$E$15</f>
        <v>0</v>
      </c>
      <c r="G117" s="17">
        <f>$F$15</f>
        <v>0</v>
      </c>
      <c r="H117" s="17">
        <f>$G$15</f>
        <v>0</v>
      </c>
      <c r="I117" s="16" t="str">
        <f t="shared" si="47"/>
        <v/>
      </c>
      <c r="K117" s="15">
        <f t="shared" si="48"/>
        <v>0</v>
      </c>
      <c r="L117" s="77">
        <f t="shared" si="48"/>
        <v>0</v>
      </c>
      <c r="M117" s="76"/>
      <c r="N117" s="17">
        <f>$E$15</f>
        <v>0</v>
      </c>
      <c r="O117" s="17">
        <f>$F$15</f>
        <v>0</v>
      </c>
      <c r="P117" s="17">
        <f>$G$15</f>
        <v>0</v>
      </c>
      <c r="Q117" s="16" t="str">
        <f t="shared" si="49"/>
        <v/>
      </c>
      <c r="R117" s="74"/>
      <c r="S117" s="72"/>
    </row>
    <row r="118" spans="1:19">
      <c r="A118" s="72"/>
      <c r="C118" s="15">
        <f t="shared" si="46"/>
        <v>0</v>
      </c>
      <c r="D118" s="77">
        <f t="shared" si="46"/>
        <v>0</v>
      </c>
      <c r="E118" s="76"/>
      <c r="F118" s="17">
        <f>$E$16</f>
        <v>0</v>
      </c>
      <c r="G118" s="17">
        <f>$F$16</f>
        <v>0</v>
      </c>
      <c r="H118" s="17">
        <f>$G$16</f>
        <v>0</v>
      </c>
      <c r="I118" s="16" t="str">
        <f t="shared" si="47"/>
        <v/>
      </c>
      <c r="K118" s="15">
        <f t="shared" si="48"/>
        <v>0</v>
      </c>
      <c r="L118" s="77">
        <f t="shared" si="48"/>
        <v>0</v>
      </c>
      <c r="M118" s="76"/>
      <c r="N118" s="17">
        <f>$E$16</f>
        <v>0</v>
      </c>
      <c r="O118" s="17">
        <f>$F$16</f>
        <v>0</v>
      </c>
      <c r="P118" s="17">
        <f>$G$16</f>
        <v>0</v>
      </c>
      <c r="Q118" s="16" t="str">
        <f t="shared" si="49"/>
        <v/>
      </c>
      <c r="R118" s="74"/>
      <c r="S118" s="72"/>
    </row>
    <row r="119" spans="1:19">
      <c r="A119" s="72"/>
      <c r="C119" s="15">
        <f t="shared" si="46"/>
        <v>0</v>
      </c>
      <c r="D119" s="77">
        <f t="shared" si="46"/>
        <v>0</v>
      </c>
      <c r="E119" s="76"/>
      <c r="F119" s="17">
        <f>$E$17</f>
        <v>0</v>
      </c>
      <c r="G119" s="17">
        <f>$F$17</f>
        <v>0</v>
      </c>
      <c r="H119" s="17">
        <f>$G$17</f>
        <v>0</v>
      </c>
      <c r="I119" s="16" t="str">
        <f t="shared" si="47"/>
        <v/>
      </c>
      <c r="K119" s="15">
        <f t="shared" si="48"/>
        <v>0</v>
      </c>
      <c r="L119" s="77">
        <f t="shared" si="48"/>
        <v>0</v>
      </c>
      <c r="M119" s="76"/>
      <c r="N119" s="17">
        <f>$E$17</f>
        <v>0</v>
      </c>
      <c r="O119" s="17">
        <f>$F$17</f>
        <v>0</v>
      </c>
      <c r="P119" s="17">
        <f>$G$17</f>
        <v>0</v>
      </c>
      <c r="Q119" s="16" t="str">
        <f t="shared" si="49"/>
        <v/>
      </c>
      <c r="R119" s="74"/>
      <c r="S119" s="72"/>
    </row>
    <row r="120" spans="1:19" ht="13.5" thickBot="1">
      <c r="A120" s="72"/>
      <c r="C120" s="84">
        <f t="shared" si="46"/>
        <v>0</v>
      </c>
      <c r="D120" s="85">
        <f t="shared" si="46"/>
        <v>0</v>
      </c>
      <c r="E120" s="86"/>
      <c r="F120" s="87">
        <f>$E$18</f>
        <v>0</v>
      </c>
      <c r="G120" s="87">
        <f>$F$18</f>
        <v>0</v>
      </c>
      <c r="H120" s="87">
        <f>$G$18</f>
        <v>0</v>
      </c>
      <c r="I120" s="88" t="str">
        <f t="shared" si="47"/>
        <v/>
      </c>
      <c r="K120" s="84">
        <f t="shared" si="48"/>
        <v>0</v>
      </c>
      <c r="L120" s="85">
        <f t="shared" si="48"/>
        <v>0</v>
      </c>
      <c r="M120" s="86"/>
      <c r="N120" s="87">
        <f>$E$18</f>
        <v>0</v>
      </c>
      <c r="O120" s="87">
        <f>$F$18</f>
        <v>0</v>
      </c>
      <c r="P120" s="87">
        <f>$G$18</f>
        <v>0</v>
      </c>
      <c r="Q120" s="88" t="str">
        <f t="shared" si="49"/>
        <v/>
      </c>
      <c r="R120" s="74"/>
      <c r="S120" s="72"/>
    </row>
    <row r="121" spans="1:19" ht="13.5" thickBot="1">
      <c r="A121" s="72"/>
      <c r="I121" s="89">
        <f>SUM(I113:I120)</f>
        <v>0</v>
      </c>
      <c r="Q121" s="89">
        <f>SUM(Q113:Q120)</f>
        <v>0</v>
      </c>
      <c r="R121" s="74"/>
      <c r="S121" s="72"/>
    </row>
    <row r="122" spans="1:19">
      <c r="A122" s="72"/>
      <c r="R122" s="74"/>
      <c r="S122" s="72"/>
    </row>
    <row r="123" spans="1:19" ht="13.5" thickBot="1">
      <c r="A123" s="72"/>
      <c r="R123" s="74"/>
      <c r="S123" s="72"/>
    </row>
    <row r="124" spans="1:19" ht="13.5" thickBot="1">
      <c r="A124" s="72"/>
      <c r="C124" s="1"/>
      <c r="D124" s="193" t="s">
        <v>28</v>
      </c>
      <c r="E124" s="194"/>
      <c r="F124" s="195"/>
      <c r="G124" s="8"/>
      <c r="H124" s="8"/>
      <c r="K124" s="1"/>
      <c r="L124" s="193" t="s">
        <v>17</v>
      </c>
      <c r="M124" s="194"/>
      <c r="N124" s="195"/>
      <c r="O124" s="8"/>
      <c r="P124" s="8"/>
      <c r="R124" s="74"/>
      <c r="S124" s="72"/>
    </row>
    <row r="125" spans="1:19" ht="13.5" thickBot="1">
      <c r="A125" s="72"/>
      <c r="C125" s="78" t="s">
        <v>0</v>
      </c>
      <c r="D125" s="79" t="s">
        <v>1</v>
      </c>
      <c r="E125" s="11"/>
      <c r="F125" s="12">
        <v>1</v>
      </c>
      <c r="G125" s="12" t="s">
        <v>18</v>
      </c>
      <c r="H125" s="12">
        <v>2</v>
      </c>
      <c r="I125" s="13" t="s">
        <v>5</v>
      </c>
      <c r="K125" s="78" t="s">
        <v>0</v>
      </c>
      <c r="L125" s="79" t="s">
        <v>1</v>
      </c>
      <c r="M125" s="11"/>
      <c r="N125" s="12">
        <v>1</v>
      </c>
      <c r="O125" s="12" t="s">
        <v>18</v>
      </c>
      <c r="P125" s="12">
        <v>2</v>
      </c>
      <c r="Q125" s="13" t="s">
        <v>5</v>
      </c>
      <c r="R125" s="74"/>
      <c r="S125" s="72"/>
    </row>
    <row r="126" spans="1:19">
      <c r="A126" s="72"/>
      <c r="C126" s="14">
        <f t="shared" ref="C126:D133" si="50">K61</f>
        <v>0</v>
      </c>
      <c r="D126" s="80">
        <f t="shared" si="50"/>
        <v>0</v>
      </c>
      <c r="E126" s="81"/>
      <c r="F126" s="82">
        <f>$E$11</f>
        <v>0</v>
      </c>
      <c r="G126" s="82">
        <f>$F$11</f>
        <v>0</v>
      </c>
      <c r="H126" s="82">
        <f>$G$11</f>
        <v>0</v>
      </c>
      <c r="I126" s="83" t="str">
        <f t="shared" ref="I126:I133" si="51">IF($E126=$I11,IF($E126=$F$125,$F126,IF($E126=$G$125,$G126,IF($E126=$H$125,$H126,""))),"-")</f>
        <v/>
      </c>
      <c r="K126" s="14">
        <f t="shared" ref="K126:L133" si="52">C74</f>
        <v>0</v>
      </c>
      <c r="L126" s="80">
        <f t="shared" si="52"/>
        <v>0</v>
      </c>
      <c r="M126" s="81"/>
      <c r="N126" s="82">
        <f>$E$11</f>
        <v>0</v>
      </c>
      <c r="O126" s="82">
        <f>$F$11</f>
        <v>0</v>
      </c>
      <c r="P126" s="82">
        <f>$G$11</f>
        <v>0</v>
      </c>
      <c r="Q126" s="83" t="str">
        <f t="shared" ref="Q126:Q133" si="53">IF($M126=$I11,IF($M126=$N$125,$N126,IF($M126=$O$125,$O126,IF($M126=$P$125,$P126,""))),"-")</f>
        <v/>
      </c>
      <c r="R126" s="74"/>
      <c r="S126" s="72"/>
    </row>
    <row r="127" spans="1:19">
      <c r="A127" s="72"/>
      <c r="C127" s="15">
        <f t="shared" si="50"/>
        <v>0</v>
      </c>
      <c r="D127" s="77">
        <f t="shared" si="50"/>
        <v>0</v>
      </c>
      <c r="E127" s="76"/>
      <c r="F127" s="17">
        <f>$E$12</f>
        <v>0</v>
      </c>
      <c r="G127" s="17">
        <f>$F$12</f>
        <v>0</v>
      </c>
      <c r="H127" s="17">
        <f>$G$12</f>
        <v>0</v>
      </c>
      <c r="I127" s="16" t="str">
        <f t="shared" si="51"/>
        <v/>
      </c>
      <c r="K127" s="15">
        <f t="shared" si="52"/>
        <v>0</v>
      </c>
      <c r="L127" s="77">
        <f t="shared" si="52"/>
        <v>0</v>
      </c>
      <c r="M127" s="76"/>
      <c r="N127" s="17">
        <f>$E$12</f>
        <v>0</v>
      </c>
      <c r="O127" s="17">
        <f>$F$12</f>
        <v>0</v>
      </c>
      <c r="P127" s="17">
        <f>$G$12</f>
        <v>0</v>
      </c>
      <c r="Q127" s="16" t="str">
        <f t="shared" si="53"/>
        <v/>
      </c>
      <c r="R127" s="74"/>
      <c r="S127" s="72"/>
    </row>
    <row r="128" spans="1:19">
      <c r="A128" s="72"/>
      <c r="C128" s="15">
        <f t="shared" si="50"/>
        <v>0</v>
      </c>
      <c r="D128" s="77">
        <f t="shared" si="50"/>
        <v>0</v>
      </c>
      <c r="E128" s="76"/>
      <c r="F128" s="17">
        <f>$E$13</f>
        <v>0</v>
      </c>
      <c r="G128" s="17">
        <f>$F$13</f>
        <v>0</v>
      </c>
      <c r="H128" s="17">
        <f>$G$13</f>
        <v>0</v>
      </c>
      <c r="I128" s="16" t="str">
        <f t="shared" si="51"/>
        <v/>
      </c>
      <c r="K128" s="15">
        <f t="shared" si="52"/>
        <v>0</v>
      </c>
      <c r="L128" s="77">
        <f t="shared" si="52"/>
        <v>0</v>
      </c>
      <c r="M128" s="76"/>
      <c r="N128" s="17">
        <f>$E$13</f>
        <v>0</v>
      </c>
      <c r="O128" s="17">
        <f>$F$13</f>
        <v>0</v>
      </c>
      <c r="P128" s="17">
        <f>$G$13</f>
        <v>0</v>
      </c>
      <c r="Q128" s="16" t="str">
        <f t="shared" si="53"/>
        <v/>
      </c>
      <c r="R128" s="74"/>
      <c r="S128" s="72"/>
    </row>
    <row r="129" spans="1:19">
      <c r="A129" s="72"/>
      <c r="C129" s="15">
        <f t="shared" si="50"/>
        <v>0</v>
      </c>
      <c r="D129" s="77">
        <f t="shared" si="50"/>
        <v>0</v>
      </c>
      <c r="E129" s="76"/>
      <c r="F129" s="17">
        <f>$E$14</f>
        <v>0</v>
      </c>
      <c r="G129" s="17">
        <f>$F$14</f>
        <v>0</v>
      </c>
      <c r="H129" s="17">
        <f>$G$14</f>
        <v>0</v>
      </c>
      <c r="I129" s="16" t="str">
        <f t="shared" si="51"/>
        <v/>
      </c>
      <c r="K129" s="15">
        <f t="shared" si="52"/>
        <v>0</v>
      </c>
      <c r="L129" s="77">
        <f t="shared" si="52"/>
        <v>0</v>
      </c>
      <c r="M129" s="76"/>
      <c r="N129" s="17">
        <f>$E$14</f>
        <v>0</v>
      </c>
      <c r="O129" s="17">
        <f>$F$14</f>
        <v>0</v>
      </c>
      <c r="P129" s="17">
        <f>$G$14</f>
        <v>0</v>
      </c>
      <c r="Q129" s="16" t="str">
        <f t="shared" si="53"/>
        <v/>
      </c>
      <c r="R129" s="74"/>
      <c r="S129" s="72"/>
    </row>
    <row r="130" spans="1:19">
      <c r="A130" s="72"/>
      <c r="C130" s="15">
        <f t="shared" si="50"/>
        <v>0</v>
      </c>
      <c r="D130" s="77">
        <f t="shared" si="50"/>
        <v>0</v>
      </c>
      <c r="E130" s="76"/>
      <c r="F130" s="17">
        <f>$E$15</f>
        <v>0</v>
      </c>
      <c r="G130" s="17">
        <f>$F$15</f>
        <v>0</v>
      </c>
      <c r="H130" s="17">
        <f>$G$15</f>
        <v>0</v>
      </c>
      <c r="I130" s="16" t="str">
        <f t="shared" si="51"/>
        <v/>
      </c>
      <c r="K130" s="15">
        <f t="shared" si="52"/>
        <v>0</v>
      </c>
      <c r="L130" s="77">
        <f t="shared" si="52"/>
        <v>0</v>
      </c>
      <c r="M130" s="76"/>
      <c r="N130" s="17">
        <f>$E$15</f>
        <v>0</v>
      </c>
      <c r="O130" s="17">
        <f>$F$15</f>
        <v>0</v>
      </c>
      <c r="P130" s="17">
        <f>$G$15</f>
        <v>0</v>
      </c>
      <c r="Q130" s="16" t="str">
        <f t="shared" si="53"/>
        <v/>
      </c>
      <c r="R130" s="74"/>
      <c r="S130" s="72"/>
    </row>
    <row r="131" spans="1:19">
      <c r="A131" s="72"/>
      <c r="C131" s="15">
        <f t="shared" si="50"/>
        <v>0</v>
      </c>
      <c r="D131" s="77">
        <f t="shared" si="50"/>
        <v>0</v>
      </c>
      <c r="E131" s="76"/>
      <c r="F131" s="17">
        <f>$E$16</f>
        <v>0</v>
      </c>
      <c r="G131" s="17">
        <f>$F$16</f>
        <v>0</v>
      </c>
      <c r="H131" s="17">
        <f>$G$16</f>
        <v>0</v>
      </c>
      <c r="I131" s="16" t="str">
        <f t="shared" si="51"/>
        <v/>
      </c>
      <c r="K131" s="15">
        <f t="shared" si="52"/>
        <v>0</v>
      </c>
      <c r="L131" s="77">
        <f t="shared" si="52"/>
        <v>0</v>
      </c>
      <c r="M131" s="76"/>
      <c r="N131" s="17">
        <f>$E$16</f>
        <v>0</v>
      </c>
      <c r="O131" s="17">
        <f>$F$16</f>
        <v>0</v>
      </c>
      <c r="P131" s="17">
        <f>$G$16</f>
        <v>0</v>
      </c>
      <c r="Q131" s="16" t="str">
        <f t="shared" si="53"/>
        <v/>
      </c>
      <c r="R131" s="74"/>
      <c r="S131" s="72"/>
    </row>
    <row r="132" spans="1:19">
      <c r="A132" s="72"/>
      <c r="C132" s="15">
        <f t="shared" si="50"/>
        <v>0</v>
      </c>
      <c r="D132" s="77">
        <f t="shared" si="50"/>
        <v>0</v>
      </c>
      <c r="E132" s="76"/>
      <c r="F132" s="17">
        <f>$E$17</f>
        <v>0</v>
      </c>
      <c r="G132" s="17">
        <f>$F$17</f>
        <v>0</v>
      </c>
      <c r="H132" s="17">
        <f>$G$17</f>
        <v>0</v>
      </c>
      <c r="I132" s="16" t="str">
        <f t="shared" si="51"/>
        <v/>
      </c>
      <c r="K132" s="15">
        <f t="shared" si="52"/>
        <v>0</v>
      </c>
      <c r="L132" s="77">
        <f t="shared" si="52"/>
        <v>0</v>
      </c>
      <c r="M132" s="76"/>
      <c r="N132" s="17">
        <f>$E$17</f>
        <v>0</v>
      </c>
      <c r="O132" s="17">
        <f>$F$17</f>
        <v>0</v>
      </c>
      <c r="P132" s="17">
        <f>$G$17</f>
        <v>0</v>
      </c>
      <c r="Q132" s="16" t="str">
        <f t="shared" si="53"/>
        <v/>
      </c>
      <c r="R132" s="74"/>
      <c r="S132" s="72"/>
    </row>
    <row r="133" spans="1:19" ht="13.5" thickBot="1">
      <c r="A133" s="72"/>
      <c r="C133" s="84">
        <f t="shared" si="50"/>
        <v>0</v>
      </c>
      <c r="D133" s="85">
        <f t="shared" si="50"/>
        <v>0</v>
      </c>
      <c r="E133" s="86"/>
      <c r="F133" s="87">
        <f>$E$18</f>
        <v>0</v>
      </c>
      <c r="G133" s="87">
        <f>$F$18</f>
        <v>0</v>
      </c>
      <c r="H133" s="87">
        <f>$G$18</f>
        <v>0</v>
      </c>
      <c r="I133" s="88" t="str">
        <f t="shared" si="51"/>
        <v/>
      </c>
      <c r="K133" s="84">
        <f t="shared" si="52"/>
        <v>0</v>
      </c>
      <c r="L133" s="85">
        <f t="shared" si="52"/>
        <v>0</v>
      </c>
      <c r="M133" s="86"/>
      <c r="N133" s="87">
        <f>$E$18</f>
        <v>0</v>
      </c>
      <c r="O133" s="87">
        <f>$F$18</f>
        <v>0</v>
      </c>
      <c r="P133" s="87">
        <f>$G$18</f>
        <v>0</v>
      </c>
      <c r="Q133" s="88" t="str">
        <f t="shared" si="53"/>
        <v/>
      </c>
      <c r="R133" s="74"/>
      <c r="S133" s="72"/>
    </row>
    <row r="134" spans="1:19" ht="13.5" thickBot="1">
      <c r="A134" s="72"/>
      <c r="I134" s="89">
        <f>SUM(I126:I133)</f>
        <v>0</v>
      </c>
      <c r="Q134" s="89">
        <f>SUM(Q126:Q133)</f>
        <v>0</v>
      </c>
      <c r="R134" s="74"/>
      <c r="S134" s="72"/>
    </row>
    <row r="135" spans="1:19" ht="16.5" customHeight="1">
      <c r="A135" s="72"/>
      <c r="R135" s="74"/>
      <c r="S135" s="72"/>
    </row>
    <row r="136" spans="1:19" s="155" customFormat="1">
      <c r="A136" s="72"/>
      <c r="B136" s="72"/>
      <c r="C136" s="72"/>
      <c r="D136" s="72"/>
      <c r="E136" s="72"/>
      <c r="F136" s="72"/>
      <c r="G136" s="72"/>
      <c r="H136" s="72"/>
      <c r="I136" s="72"/>
      <c r="J136" s="72"/>
      <c r="K136" s="72"/>
      <c r="L136" s="72"/>
      <c r="M136" s="72"/>
      <c r="N136" s="72"/>
      <c r="O136" s="72"/>
      <c r="P136" s="72"/>
      <c r="Q136" s="72"/>
      <c r="R136" s="72"/>
      <c r="S136" s="72"/>
    </row>
    <row r="137" spans="1:19" s="155" customFormat="1">
      <c r="A137" s="72"/>
      <c r="B137" s="72"/>
      <c r="C137" s="72"/>
      <c r="D137" s="72"/>
      <c r="E137" s="72"/>
      <c r="F137" s="72"/>
      <c r="G137" s="72"/>
      <c r="H137" s="72"/>
      <c r="I137" s="72"/>
      <c r="J137" s="72"/>
      <c r="K137" s="72"/>
      <c r="L137" s="72"/>
      <c r="M137" s="72"/>
      <c r="N137" s="72"/>
      <c r="O137" s="72"/>
      <c r="P137" s="72"/>
      <c r="Q137" s="72"/>
      <c r="R137" s="72"/>
      <c r="S137" s="72"/>
    </row>
    <row r="138" spans="1:19" s="74" customFormat="1"/>
    <row r="139" spans="1:19" s="74" customFormat="1"/>
    <row r="140" spans="1:19" s="74" customFormat="1"/>
    <row r="141" spans="1:19" s="74" customFormat="1">
      <c r="J141" s="123"/>
    </row>
    <row r="142" spans="1:19" s="74" customFormat="1"/>
    <row r="143" spans="1:19" s="74" customFormat="1">
      <c r="J143" s="124"/>
      <c r="K143" s="124"/>
      <c r="L143" s="125"/>
    </row>
    <row r="144" spans="1:19" s="74" customFormat="1">
      <c r="J144" s="124"/>
      <c r="K144" s="124"/>
      <c r="L144" s="125"/>
    </row>
    <row r="145" spans="10:14" s="74" customFormat="1">
      <c r="J145" s="124"/>
      <c r="K145" s="124"/>
      <c r="L145" s="125"/>
    </row>
    <row r="146" spans="10:14" s="74" customFormat="1">
      <c r="J146" s="124"/>
      <c r="K146" s="124"/>
      <c r="L146" s="125"/>
    </row>
    <row r="147" spans="10:14" s="74" customFormat="1">
      <c r="J147" s="124"/>
      <c r="K147" s="124"/>
      <c r="L147" s="125"/>
      <c r="N147" s="75"/>
    </row>
    <row r="148" spans="10:14" s="74" customFormat="1">
      <c r="J148" s="124"/>
      <c r="K148" s="124"/>
      <c r="L148" s="125"/>
    </row>
    <row r="149" spans="10:14" s="74" customFormat="1">
      <c r="J149" s="124"/>
      <c r="K149" s="124"/>
      <c r="L149" s="125"/>
    </row>
    <row r="150" spans="10:14" s="74" customFormat="1">
      <c r="J150" s="124"/>
      <c r="K150" s="124"/>
      <c r="L150" s="125"/>
    </row>
    <row r="151" spans="10:14" s="74" customFormat="1">
      <c r="J151" s="124"/>
      <c r="K151" s="124"/>
      <c r="L151" s="125"/>
    </row>
    <row r="152" spans="10:14" s="74" customFormat="1">
      <c r="J152" s="124"/>
      <c r="K152" s="124"/>
      <c r="L152" s="125"/>
    </row>
    <row r="153" spans="10:14" s="74" customFormat="1">
      <c r="J153" s="124"/>
      <c r="K153" s="124"/>
      <c r="L153" s="125"/>
    </row>
    <row r="154" spans="10:14" s="74" customFormat="1">
      <c r="J154" s="124"/>
      <c r="K154" s="124"/>
      <c r="L154" s="125"/>
    </row>
    <row r="155" spans="10:14" s="74" customFormat="1"/>
    <row r="156" spans="10:14" s="74" customFormat="1"/>
    <row r="157" spans="10:14" s="74" customFormat="1"/>
    <row r="158" spans="10:14" s="74" customFormat="1"/>
    <row r="159" spans="10:14" s="74" customFormat="1"/>
    <row r="160" spans="10:14" s="74" customFormat="1"/>
    <row r="161" s="74" customFormat="1"/>
    <row r="162" s="74" customFormat="1"/>
    <row r="163" s="74" customFormat="1"/>
    <row r="164" s="74" customFormat="1"/>
    <row r="165" s="74" customFormat="1"/>
    <row r="166" s="74" customFormat="1"/>
    <row r="167" s="74" customFormat="1"/>
    <row r="168" s="74" customFormat="1"/>
    <row r="169" s="74" customFormat="1"/>
    <row r="170" s="74" customFormat="1"/>
    <row r="171" s="74" customFormat="1"/>
    <row r="172" s="74" customFormat="1"/>
    <row r="173" s="74" customFormat="1"/>
    <row r="174" s="74" customFormat="1"/>
    <row r="175" s="74" customFormat="1"/>
    <row r="176" s="74" customFormat="1"/>
    <row r="177" s="74" customFormat="1"/>
    <row r="178" s="74" customFormat="1"/>
    <row r="179" s="74" customFormat="1"/>
    <row r="180" s="74" customFormat="1"/>
    <row r="181" s="74" customFormat="1"/>
    <row r="182" s="74" customFormat="1"/>
    <row r="183" s="74" customFormat="1"/>
    <row r="184" s="74" customFormat="1"/>
    <row r="185" s="74" customFormat="1"/>
    <row r="186" s="74" customFormat="1"/>
    <row r="187" s="74" customFormat="1"/>
    <row r="188" s="74" customFormat="1"/>
    <row r="189" s="74" customFormat="1"/>
    <row r="190" s="74" customFormat="1"/>
    <row r="191" s="74" customFormat="1"/>
    <row r="192" s="74" customFormat="1"/>
    <row r="193" s="74" customFormat="1"/>
    <row r="194" s="74" customFormat="1"/>
    <row r="195" s="74" customFormat="1"/>
    <row r="196" s="74" customFormat="1"/>
    <row r="197" s="74" customFormat="1"/>
    <row r="198" s="74" customFormat="1"/>
    <row r="199" s="74" customFormat="1"/>
    <row r="200" s="74" customFormat="1"/>
    <row r="201" s="74" customFormat="1"/>
    <row r="202" s="74" customFormat="1"/>
    <row r="203" s="74" customFormat="1"/>
    <row r="204" s="74" customFormat="1"/>
    <row r="205" s="74" customFormat="1"/>
    <row r="206" s="74" customFormat="1"/>
    <row r="207" s="74" customFormat="1"/>
    <row r="208" s="74" customFormat="1"/>
    <row r="209" s="74" customFormat="1"/>
    <row r="210" s="74" customFormat="1"/>
    <row r="211" s="74" customFormat="1"/>
    <row r="212" s="74" customFormat="1"/>
    <row r="213" s="74" customFormat="1"/>
    <row r="214" s="74" customFormat="1"/>
    <row r="215" s="74" customFormat="1"/>
    <row r="216" s="74" customFormat="1"/>
    <row r="217" s="74" customFormat="1"/>
    <row r="218" s="74" customFormat="1"/>
    <row r="219" s="74" customFormat="1"/>
    <row r="220" s="74" customFormat="1"/>
    <row r="221" s="74" customFormat="1"/>
    <row r="222" s="74" customFormat="1"/>
    <row r="223" s="74" customFormat="1"/>
    <row r="224" s="74" customFormat="1"/>
    <row r="225" s="74" customFormat="1"/>
    <row r="226" s="74" customFormat="1"/>
    <row r="227" s="74" customFormat="1"/>
    <row r="228" s="74" customFormat="1"/>
    <row r="229" s="74" customFormat="1"/>
    <row r="230" s="74" customFormat="1"/>
    <row r="231" s="74" customFormat="1"/>
    <row r="232" s="74" customFormat="1"/>
    <row r="233" s="74" customFormat="1"/>
    <row r="234" s="74" customFormat="1"/>
    <row r="235" s="74" customFormat="1"/>
    <row r="236" s="74" customFormat="1"/>
    <row r="237" s="74" customFormat="1"/>
    <row r="238" s="74" customFormat="1"/>
    <row r="239" s="74" customFormat="1"/>
    <row r="240" s="74" customFormat="1"/>
    <row r="241" s="74" customFormat="1"/>
    <row r="242" s="74" customFormat="1"/>
    <row r="243" s="74" customFormat="1"/>
    <row r="244" s="74" customFormat="1"/>
    <row r="245" s="74" customFormat="1"/>
    <row r="246" s="74" customFormat="1"/>
    <row r="247" s="74" customFormat="1"/>
    <row r="248" s="74" customFormat="1"/>
    <row r="249" s="74" customFormat="1"/>
    <row r="250" s="74" customFormat="1"/>
    <row r="251" s="74" customFormat="1"/>
    <row r="252" s="74" customFormat="1"/>
    <row r="253" s="74" customFormat="1"/>
    <row r="254" s="74" customFormat="1"/>
    <row r="255" s="74" customFormat="1"/>
    <row r="256" s="74" customFormat="1"/>
    <row r="257" s="74" customFormat="1"/>
    <row r="258" s="74" customFormat="1"/>
    <row r="259" s="74" customFormat="1"/>
    <row r="260" s="74" customFormat="1"/>
    <row r="261" s="74" customFormat="1"/>
    <row r="262" s="74" customFormat="1"/>
    <row r="263" s="74" customFormat="1"/>
    <row r="264" s="74" customFormat="1"/>
    <row r="265" s="74" customFormat="1"/>
    <row r="266" s="74" customFormat="1"/>
    <row r="267" s="74" customFormat="1"/>
    <row r="268" s="74" customFormat="1"/>
    <row r="269" s="74" customFormat="1"/>
    <row r="270" s="74" customFormat="1"/>
    <row r="271" s="74" customFormat="1"/>
    <row r="272" s="74" customFormat="1"/>
    <row r="273" s="74" customFormat="1"/>
    <row r="274" s="74" customFormat="1"/>
    <row r="275" s="74" customFormat="1"/>
    <row r="276" s="74" customFormat="1"/>
    <row r="277" s="74" customFormat="1"/>
    <row r="278" s="74" customFormat="1"/>
    <row r="279" s="74" customFormat="1"/>
    <row r="280" s="74" customFormat="1"/>
    <row r="281" s="74" customFormat="1"/>
    <row r="282" s="74" customFormat="1"/>
    <row r="283" s="74" customFormat="1"/>
    <row r="284" s="74" customFormat="1"/>
    <row r="285" s="74" customFormat="1"/>
    <row r="286" s="74" customFormat="1"/>
    <row r="287" s="74" customFormat="1"/>
    <row r="288" s="74" customFormat="1"/>
    <row r="289" s="74" customFormat="1"/>
    <row r="290" s="74" customFormat="1"/>
    <row r="291" s="74" customFormat="1"/>
    <row r="292" s="74" customFormat="1"/>
    <row r="293" s="74" customFormat="1"/>
    <row r="294" s="74" customFormat="1"/>
    <row r="295" s="74" customFormat="1"/>
    <row r="296" s="74" customFormat="1"/>
    <row r="297" s="74" customFormat="1"/>
    <row r="298" s="74" customFormat="1"/>
    <row r="299" s="74" customFormat="1"/>
    <row r="300" s="74" customFormat="1"/>
    <row r="301" s="74" customFormat="1"/>
    <row r="302" s="74" customFormat="1"/>
    <row r="303" s="74" customFormat="1"/>
    <row r="304" s="74" customFormat="1"/>
    <row r="305" s="74" customFormat="1"/>
    <row r="306" s="74" customFormat="1"/>
    <row r="307" s="74" customFormat="1"/>
    <row r="308" s="74" customFormat="1"/>
    <row r="309" s="74" customFormat="1"/>
    <row r="310" s="74" customFormat="1"/>
    <row r="311" s="74" customFormat="1"/>
    <row r="312" s="74" customFormat="1"/>
    <row r="313" s="74" customFormat="1"/>
    <row r="314" s="74" customFormat="1"/>
    <row r="315" s="74" customFormat="1"/>
    <row r="316" s="74" customFormat="1"/>
    <row r="317" s="74" customFormat="1"/>
    <row r="318" s="74" customFormat="1"/>
    <row r="319" s="74" customFormat="1"/>
    <row r="320" s="74" customFormat="1"/>
    <row r="321" s="74" customFormat="1"/>
    <row r="322" s="74" customFormat="1"/>
    <row r="323" s="74" customFormat="1"/>
    <row r="324" s="74" customFormat="1"/>
    <row r="325" s="74" customFormat="1"/>
    <row r="326" s="74" customFormat="1"/>
    <row r="327" s="74" customFormat="1"/>
    <row r="328" s="74" customFormat="1"/>
    <row r="329" s="74" customFormat="1"/>
    <row r="330" s="74" customFormat="1"/>
    <row r="331" s="74" customFormat="1"/>
    <row r="332" s="74" customFormat="1"/>
    <row r="333" s="74" customFormat="1"/>
    <row r="334" s="74" customFormat="1"/>
    <row r="335" s="74" customFormat="1"/>
    <row r="336" s="74" customFormat="1"/>
    <row r="337" s="74" customFormat="1"/>
    <row r="338" s="74" customFormat="1"/>
    <row r="339" s="74" customFormat="1"/>
    <row r="340" s="74" customFormat="1"/>
    <row r="341" s="74" customFormat="1"/>
    <row r="342" s="74" customFormat="1"/>
    <row r="343" s="74" customFormat="1"/>
    <row r="344" s="74" customFormat="1"/>
    <row r="345" s="74" customFormat="1"/>
    <row r="346" s="74" customFormat="1"/>
    <row r="347" s="74" customFormat="1"/>
    <row r="348" s="74" customFormat="1"/>
    <row r="349" s="74" customFormat="1"/>
    <row r="350" s="74" customFormat="1"/>
    <row r="351" s="74" customFormat="1"/>
    <row r="352" s="74" customFormat="1"/>
    <row r="353" s="74" customFormat="1"/>
    <row r="354" s="74" customFormat="1"/>
    <row r="355" s="74" customFormat="1"/>
    <row r="356" s="74" customFormat="1"/>
    <row r="357" s="74" customFormat="1"/>
    <row r="358" s="74" customFormat="1"/>
    <row r="359" s="74" customFormat="1"/>
    <row r="360" s="74" customFormat="1"/>
    <row r="361" s="74" customFormat="1"/>
    <row r="362" s="74" customFormat="1"/>
    <row r="363" s="74" customFormat="1"/>
    <row r="364" s="74" customFormat="1"/>
    <row r="365" s="74" customFormat="1"/>
    <row r="366" s="74" customFormat="1"/>
    <row r="367" s="74" customFormat="1"/>
    <row r="368" s="74" customFormat="1"/>
    <row r="369" s="74" customFormat="1"/>
    <row r="370" s="74" customFormat="1"/>
    <row r="371" s="74" customFormat="1"/>
    <row r="372" s="74" customFormat="1"/>
    <row r="373" s="74" customFormat="1"/>
    <row r="374" s="74" customFormat="1"/>
    <row r="375" s="74" customFormat="1"/>
    <row r="376" s="74" customFormat="1"/>
    <row r="377" s="74" customFormat="1"/>
    <row r="378" s="74" customFormat="1"/>
    <row r="379" s="74" customFormat="1"/>
    <row r="380" s="74" customFormat="1"/>
    <row r="381" s="74" customFormat="1"/>
    <row r="382" s="74" customFormat="1"/>
    <row r="383" s="74" customFormat="1"/>
    <row r="384" s="74" customFormat="1"/>
    <row r="385" s="74" customFormat="1"/>
    <row r="386" s="74" customFormat="1"/>
    <row r="387" s="74" customFormat="1"/>
    <row r="388" s="74" customFormat="1"/>
    <row r="389" s="74" customFormat="1"/>
    <row r="390" s="74" customFormat="1"/>
    <row r="391" s="74" customFormat="1"/>
    <row r="392" s="74" customFormat="1"/>
    <row r="393" s="74" customFormat="1"/>
    <row r="394" s="74" customFormat="1"/>
    <row r="395" s="74" customFormat="1"/>
    <row r="396" s="74" customFormat="1"/>
    <row r="397" s="74" customFormat="1"/>
    <row r="398" s="74" customFormat="1"/>
    <row r="399" s="74" customFormat="1"/>
    <row r="400" s="74" customFormat="1"/>
    <row r="401" s="74" customFormat="1"/>
    <row r="402" s="74" customFormat="1"/>
    <row r="403" s="74" customFormat="1"/>
    <row r="404" s="74" customFormat="1"/>
    <row r="405" s="74" customFormat="1"/>
    <row r="406" s="74" customFormat="1"/>
    <row r="407" s="74" customFormat="1"/>
    <row r="408" s="74" customFormat="1"/>
    <row r="409" s="74" customFormat="1"/>
    <row r="410" s="74" customFormat="1"/>
    <row r="411" s="74" customFormat="1"/>
    <row r="412" s="74" customFormat="1"/>
    <row r="413" s="74" customFormat="1"/>
    <row r="414" s="74" customFormat="1"/>
    <row r="415" s="74" customFormat="1"/>
    <row r="416" s="74" customFormat="1"/>
    <row r="417" s="74" customFormat="1"/>
    <row r="418" s="74" customFormat="1"/>
    <row r="419" s="74" customFormat="1"/>
    <row r="420" s="74" customFormat="1"/>
    <row r="421" s="74" customFormat="1"/>
    <row r="422" s="74" customFormat="1"/>
    <row r="423" s="74" customFormat="1"/>
    <row r="424" s="74" customFormat="1"/>
    <row r="425" s="74" customFormat="1"/>
    <row r="426" s="74" customFormat="1"/>
    <row r="427" s="74" customFormat="1"/>
    <row r="428" s="74" customFormat="1"/>
    <row r="429" s="74" customFormat="1"/>
    <row r="430" s="74" customFormat="1"/>
    <row r="431" s="74" customFormat="1"/>
    <row r="432" s="74" customFormat="1"/>
    <row r="433" s="74" customFormat="1"/>
    <row r="434" s="74" customFormat="1"/>
    <row r="435" s="74" customFormat="1"/>
    <row r="436" s="74" customFormat="1"/>
    <row r="437" s="74" customFormat="1"/>
    <row r="438" s="74" customFormat="1"/>
    <row r="439" s="74" customFormat="1"/>
    <row r="440" s="74" customFormat="1"/>
    <row r="441" s="74" customFormat="1"/>
    <row r="442" s="74" customFormat="1"/>
    <row r="443" s="74" customFormat="1"/>
    <row r="444" s="74" customFormat="1"/>
    <row r="445" s="74" customFormat="1"/>
    <row r="446" s="74" customFormat="1"/>
    <row r="447" s="74" customFormat="1"/>
    <row r="448" s="74" customFormat="1"/>
    <row r="449" s="74" customFormat="1"/>
    <row r="450" s="74" customFormat="1"/>
    <row r="451" s="74" customFormat="1"/>
    <row r="452" s="74" customFormat="1"/>
    <row r="453" s="74" customFormat="1"/>
    <row r="454" s="74" customFormat="1"/>
    <row r="455" s="74" customFormat="1"/>
    <row r="456" s="74" customFormat="1"/>
    <row r="457" s="74" customFormat="1"/>
    <row r="458" s="74" customFormat="1"/>
    <row r="459" s="74" customFormat="1"/>
    <row r="460" s="74" customFormat="1"/>
    <row r="461" s="74" customFormat="1"/>
    <row r="462" s="74" customFormat="1"/>
    <row r="463" s="74" customFormat="1"/>
    <row r="464" s="74" customFormat="1"/>
    <row r="465" s="74" customFormat="1"/>
    <row r="466" s="74" customFormat="1"/>
    <row r="467" s="74" customFormat="1"/>
    <row r="468" s="74" customFormat="1"/>
    <row r="469" s="74" customFormat="1"/>
    <row r="470" s="74" customFormat="1"/>
    <row r="471" s="74" customFormat="1"/>
    <row r="472" s="74" customFormat="1"/>
    <row r="473" s="74" customFormat="1"/>
    <row r="474" s="74" customFormat="1"/>
    <row r="475" s="74" customFormat="1"/>
    <row r="476" s="74" customFormat="1"/>
    <row r="477" s="74" customFormat="1"/>
    <row r="478" s="74" customFormat="1"/>
    <row r="479" s="74" customFormat="1"/>
    <row r="480" s="74" customFormat="1"/>
    <row r="481" s="74" customFormat="1"/>
    <row r="482" s="74" customFormat="1"/>
    <row r="483" s="74" customFormat="1"/>
    <row r="484" s="74" customFormat="1"/>
    <row r="485" s="74" customFormat="1"/>
    <row r="486" s="74" customFormat="1"/>
    <row r="487" s="74" customFormat="1"/>
    <row r="488" s="74" customFormat="1"/>
    <row r="489" s="74" customFormat="1"/>
    <row r="490" s="74" customFormat="1"/>
    <row r="491" s="74" customFormat="1"/>
    <row r="492" s="74" customFormat="1"/>
    <row r="493" s="74" customFormat="1"/>
    <row r="494" s="74" customFormat="1"/>
    <row r="495" s="74" customFormat="1"/>
    <row r="496" s="74" customFormat="1"/>
    <row r="497" s="74" customFormat="1"/>
    <row r="498" s="74" customFormat="1"/>
    <row r="499" s="74" customFormat="1"/>
    <row r="500" s="74" customFormat="1"/>
    <row r="501" s="74" customFormat="1"/>
    <row r="502" s="74" customFormat="1"/>
    <row r="503" s="74" customFormat="1"/>
    <row r="504" s="74" customFormat="1"/>
    <row r="505" s="74" customFormat="1"/>
    <row r="506" s="74" customFormat="1"/>
    <row r="507" s="74" customFormat="1"/>
    <row r="508" s="74" customFormat="1"/>
    <row r="509" s="74" customFormat="1"/>
    <row r="510" s="74" customFormat="1"/>
    <row r="511" s="74" customFormat="1"/>
    <row r="512" s="74" customFormat="1"/>
    <row r="513" s="74" customFormat="1"/>
    <row r="514" s="74" customFormat="1"/>
    <row r="515" s="74" customFormat="1"/>
    <row r="516" s="74" customFormat="1"/>
    <row r="517" s="74" customFormat="1"/>
    <row r="518" s="74" customFormat="1"/>
    <row r="519" s="74" customFormat="1"/>
    <row r="520" s="74" customFormat="1"/>
    <row r="521" s="74" customFormat="1"/>
    <row r="522" s="74" customFormat="1"/>
    <row r="523" s="74" customFormat="1"/>
    <row r="524" s="74" customFormat="1"/>
    <row r="525" s="74" customFormat="1"/>
    <row r="526" s="74" customFormat="1"/>
    <row r="527" s="74" customFormat="1"/>
    <row r="528" s="74" customFormat="1"/>
    <row r="529" s="74" customFormat="1"/>
    <row r="530" s="74" customFormat="1"/>
    <row r="531" s="74" customFormat="1"/>
    <row r="532" s="74" customFormat="1"/>
    <row r="533" s="74" customFormat="1"/>
    <row r="534" s="74" customFormat="1"/>
    <row r="535" s="74" customFormat="1"/>
    <row r="536" s="74" customFormat="1"/>
    <row r="537" s="74" customFormat="1"/>
    <row r="538" s="74" customFormat="1"/>
    <row r="539" s="74" customFormat="1"/>
    <row r="540" s="74" customFormat="1"/>
    <row r="541" s="74" customFormat="1"/>
    <row r="542" s="74" customFormat="1"/>
    <row r="543" s="74" customFormat="1"/>
    <row r="544" s="74" customFormat="1"/>
    <row r="545" s="74" customFormat="1"/>
    <row r="546" s="74" customFormat="1"/>
    <row r="547" s="74" customFormat="1"/>
    <row r="548" s="74" customFormat="1"/>
    <row r="549" s="74" customFormat="1"/>
    <row r="550" s="74" customFormat="1"/>
    <row r="551" s="74" customFormat="1"/>
    <row r="552" s="74" customFormat="1"/>
    <row r="553" s="74" customFormat="1"/>
    <row r="554" s="74" customFormat="1"/>
    <row r="555" s="74" customFormat="1"/>
    <row r="556" s="74" customFormat="1"/>
    <row r="557" s="74" customFormat="1"/>
    <row r="558" s="74" customFormat="1"/>
    <row r="559" s="74" customFormat="1"/>
    <row r="560" s="74" customFormat="1"/>
    <row r="561" s="74" customFormat="1"/>
    <row r="562" s="74" customFormat="1"/>
    <row r="563" s="74" customFormat="1"/>
    <row r="564" s="74" customFormat="1"/>
    <row r="565" s="74" customFormat="1"/>
    <row r="566" s="74" customFormat="1"/>
    <row r="567" s="74" customFormat="1"/>
    <row r="568" s="74" customFormat="1"/>
    <row r="569" s="74" customFormat="1"/>
    <row r="570" s="74" customFormat="1"/>
    <row r="571" s="74" customFormat="1"/>
    <row r="572" s="74" customFormat="1"/>
    <row r="573" s="74" customFormat="1"/>
    <row r="574" s="74" customFormat="1"/>
    <row r="575" s="74" customFormat="1"/>
    <row r="576" s="74" customFormat="1"/>
    <row r="577" s="74" customFormat="1"/>
    <row r="578" s="74" customFormat="1"/>
    <row r="579" s="74" customFormat="1"/>
    <row r="580" s="74" customFormat="1"/>
    <row r="581" s="74" customFormat="1"/>
    <row r="582" s="74" customFormat="1"/>
    <row r="583" s="74" customFormat="1"/>
    <row r="584" s="74" customFormat="1"/>
    <row r="585" s="74" customFormat="1"/>
    <row r="586" s="74" customFormat="1"/>
    <row r="587" s="74" customFormat="1"/>
    <row r="588" s="74" customFormat="1"/>
    <row r="589" s="74" customFormat="1"/>
    <row r="590" s="74" customFormat="1"/>
    <row r="591" s="74" customFormat="1"/>
    <row r="592" s="74" customFormat="1"/>
    <row r="593" s="74" customFormat="1"/>
    <row r="594" s="74" customFormat="1"/>
    <row r="595" s="74" customFormat="1"/>
    <row r="596" s="74" customFormat="1"/>
    <row r="597" s="74" customFormat="1"/>
    <row r="598" s="74" customFormat="1"/>
    <row r="599" s="74" customFormat="1"/>
    <row r="600" s="74" customFormat="1"/>
    <row r="601" s="74" customFormat="1"/>
    <row r="602" s="74" customFormat="1"/>
    <row r="603" s="74" customFormat="1"/>
    <row r="604" s="74" customFormat="1"/>
    <row r="605" s="74" customFormat="1"/>
    <row r="606" s="74" customFormat="1"/>
    <row r="607" s="74" customFormat="1"/>
    <row r="608" s="74" customFormat="1"/>
    <row r="609" s="74" customFormat="1"/>
    <row r="610" s="74" customFormat="1"/>
    <row r="611" s="74" customFormat="1"/>
    <row r="612" s="74" customFormat="1"/>
    <row r="613" s="74" customFormat="1"/>
    <row r="614" s="74" customFormat="1"/>
    <row r="615" s="74" customFormat="1"/>
    <row r="616" s="74" customFormat="1"/>
    <row r="617" s="74" customFormat="1"/>
    <row r="618" s="74" customFormat="1"/>
    <row r="619" s="74" customFormat="1"/>
    <row r="620" s="74" customFormat="1"/>
    <row r="621" s="74" customFormat="1"/>
    <row r="622" s="74" customFormat="1"/>
    <row r="623" s="74" customFormat="1"/>
    <row r="624" s="74" customFormat="1"/>
    <row r="625" s="74" customFormat="1"/>
    <row r="626" s="74" customFormat="1"/>
    <row r="627" s="74" customFormat="1"/>
    <row r="628" s="74" customFormat="1"/>
    <row r="629" s="74" customFormat="1"/>
    <row r="630" s="74" customFormat="1"/>
    <row r="631" s="74" customFormat="1"/>
    <row r="632" s="74" customFormat="1"/>
    <row r="633" s="74" customFormat="1"/>
    <row r="634" s="74" customFormat="1"/>
    <row r="635" s="74" customFormat="1"/>
    <row r="636" s="74" customFormat="1"/>
    <row r="637" s="74" customFormat="1"/>
    <row r="638" s="74" customFormat="1"/>
    <row r="639" s="74" customFormat="1"/>
    <row r="640" s="74" customFormat="1"/>
    <row r="641" s="74" customFormat="1"/>
    <row r="642" s="74" customFormat="1"/>
    <row r="643" s="74" customFormat="1"/>
    <row r="644" s="74" customFormat="1"/>
    <row r="645" s="74" customFormat="1"/>
    <row r="646" s="74" customFormat="1"/>
    <row r="647" s="74" customFormat="1"/>
    <row r="648" s="74" customFormat="1"/>
    <row r="649" s="74" customFormat="1"/>
    <row r="650" s="74" customFormat="1"/>
    <row r="651" s="74" customFormat="1"/>
    <row r="652" s="74" customFormat="1"/>
    <row r="653" s="74" customFormat="1"/>
    <row r="654" s="74" customFormat="1"/>
    <row r="655" s="74" customFormat="1"/>
    <row r="656" s="74" customFormat="1"/>
    <row r="657" s="74" customFormat="1"/>
    <row r="658" s="74" customFormat="1"/>
    <row r="659" s="74" customFormat="1"/>
    <row r="660" s="74" customFormat="1"/>
    <row r="661" s="74" customFormat="1"/>
    <row r="662" s="74" customFormat="1"/>
    <row r="663" s="74" customFormat="1"/>
    <row r="664" s="74" customFormat="1"/>
    <row r="665" s="74" customFormat="1"/>
    <row r="666" s="74" customFormat="1"/>
    <row r="667" s="74" customFormat="1"/>
    <row r="668" s="74" customFormat="1"/>
    <row r="669" s="74" customFormat="1"/>
    <row r="670" s="74" customFormat="1"/>
    <row r="671" s="74" customFormat="1"/>
    <row r="672" s="74" customFormat="1"/>
    <row r="673" s="74" customFormat="1"/>
    <row r="674" s="74" customFormat="1"/>
    <row r="675" s="74" customFormat="1"/>
    <row r="676" s="74" customFormat="1"/>
    <row r="677" s="74" customFormat="1"/>
    <row r="678" s="74" customFormat="1"/>
    <row r="679" s="74" customFormat="1"/>
    <row r="680" s="74" customFormat="1"/>
    <row r="681" s="74" customFormat="1"/>
    <row r="682" s="74" customFormat="1"/>
    <row r="683" s="74" customFormat="1"/>
    <row r="684" s="74" customFormat="1"/>
    <row r="685" s="74" customFormat="1"/>
    <row r="686" s="74" customFormat="1"/>
    <row r="687" s="74" customFormat="1"/>
    <row r="688" s="74" customFormat="1"/>
    <row r="689" s="74" customFormat="1"/>
    <row r="690" s="74" customFormat="1"/>
    <row r="691" s="74" customFormat="1"/>
    <row r="692" s="74" customFormat="1"/>
    <row r="693" s="74" customFormat="1"/>
    <row r="694" s="74" customFormat="1"/>
    <row r="695" s="74" customFormat="1"/>
    <row r="696" s="74" customFormat="1"/>
    <row r="697" s="74" customFormat="1"/>
    <row r="698" s="74" customFormat="1"/>
    <row r="699" s="74" customFormat="1"/>
    <row r="700" s="74" customFormat="1"/>
    <row r="701" s="74" customFormat="1"/>
    <row r="702" s="74" customFormat="1"/>
    <row r="703" s="74" customFormat="1"/>
    <row r="704" s="74" customFormat="1"/>
    <row r="705" s="74" customFormat="1"/>
    <row r="706" s="74" customFormat="1"/>
    <row r="707" s="74" customFormat="1"/>
    <row r="708" s="74" customFormat="1"/>
    <row r="709" s="74" customFormat="1"/>
    <row r="710" s="74" customFormat="1"/>
    <row r="711" s="74" customFormat="1"/>
    <row r="712" s="74" customFormat="1"/>
    <row r="713" s="74" customFormat="1"/>
    <row r="714" s="74" customFormat="1"/>
    <row r="715" s="74" customFormat="1"/>
    <row r="716" s="74" customFormat="1"/>
    <row r="717" s="74" customFormat="1"/>
    <row r="718" s="74" customFormat="1"/>
    <row r="719" s="74" customFormat="1"/>
    <row r="720" s="74" customFormat="1"/>
    <row r="721" s="74" customFormat="1"/>
    <row r="722" s="74" customFormat="1"/>
    <row r="723" s="74" customFormat="1"/>
    <row r="724" s="74" customFormat="1"/>
    <row r="725" s="74" customFormat="1"/>
    <row r="726" s="74" customFormat="1"/>
    <row r="727" s="74" customFormat="1"/>
    <row r="728" s="74" customFormat="1"/>
    <row r="729" s="74" customFormat="1"/>
    <row r="730" s="74" customFormat="1"/>
    <row r="731" s="74" customFormat="1"/>
    <row r="732" s="74" customFormat="1"/>
    <row r="733" s="74" customFormat="1"/>
    <row r="734" s="74" customFormat="1"/>
    <row r="735" s="74" customFormat="1"/>
    <row r="736" s="74" customFormat="1"/>
    <row r="737" s="74" customFormat="1"/>
    <row r="738" s="74" customFormat="1"/>
    <row r="739" s="74" customFormat="1"/>
    <row r="740" s="74" customFormat="1"/>
    <row r="741" s="74" customFormat="1"/>
    <row r="742" s="74" customFormat="1"/>
    <row r="743" s="74" customFormat="1"/>
    <row r="744" s="74" customFormat="1"/>
    <row r="745" s="74" customFormat="1"/>
    <row r="746" s="74" customFormat="1"/>
    <row r="747" s="74" customFormat="1"/>
    <row r="748" s="74" customFormat="1"/>
    <row r="749" s="74" customFormat="1"/>
    <row r="750" s="74" customFormat="1"/>
    <row r="751" s="74" customFormat="1"/>
    <row r="752" s="74" customFormat="1"/>
    <row r="753" s="74" customFormat="1"/>
    <row r="754" s="74" customFormat="1"/>
    <row r="755" s="74" customFormat="1"/>
    <row r="756" s="74" customFormat="1"/>
    <row r="757" s="74" customFormat="1"/>
    <row r="758" s="74" customFormat="1"/>
    <row r="759" s="74" customFormat="1"/>
    <row r="760" s="74" customFormat="1"/>
    <row r="761" s="74" customFormat="1"/>
    <row r="762" s="74" customFormat="1"/>
    <row r="763" s="74" customFormat="1"/>
    <row r="764" s="74" customFormat="1"/>
    <row r="765" s="74" customFormat="1"/>
    <row r="766" s="74" customFormat="1"/>
    <row r="767" s="74" customFormat="1"/>
    <row r="768" s="74" customFormat="1"/>
    <row r="769" s="74" customFormat="1"/>
    <row r="770" s="74" customFormat="1"/>
    <row r="771" s="74" customFormat="1"/>
    <row r="772" s="74" customFormat="1"/>
    <row r="773" s="74" customFormat="1"/>
    <row r="774" s="74" customFormat="1"/>
    <row r="775" s="74" customFormat="1"/>
    <row r="776" s="74" customFormat="1"/>
    <row r="777" s="74" customFormat="1"/>
    <row r="778" s="74" customFormat="1"/>
    <row r="779" s="74" customFormat="1"/>
    <row r="780" s="74" customFormat="1"/>
    <row r="781" s="74" customFormat="1"/>
    <row r="782" s="74" customFormat="1"/>
    <row r="783" s="74" customFormat="1"/>
    <row r="784" s="74" customFormat="1"/>
    <row r="785" s="74" customFormat="1"/>
    <row r="786" s="74" customFormat="1"/>
    <row r="787" s="74" customFormat="1"/>
    <row r="788" s="74" customFormat="1"/>
    <row r="789" s="74" customFormat="1"/>
    <row r="790" s="74" customFormat="1"/>
    <row r="791" s="74" customFormat="1"/>
    <row r="792" s="74" customFormat="1"/>
    <row r="793" s="74" customFormat="1"/>
    <row r="794" s="74" customFormat="1"/>
    <row r="795" s="74" customFormat="1"/>
    <row r="796" s="74" customFormat="1"/>
    <row r="797" s="74" customFormat="1"/>
    <row r="798" s="74" customFormat="1"/>
    <row r="799" s="74" customFormat="1"/>
    <row r="800" s="74" customFormat="1"/>
    <row r="801" s="74" customFormat="1"/>
    <row r="802" s="74" customFormat="1"/>
    <row r="803" s="74" customFormat="1"/>
    <row r="804" s="74" customFormat="1"/>
    <row r="805" s="74" customFormat="1"/>
    <row r="806" s="74" customFormat="1"/>
    <row r="807" s="74" customFormat="1"/>
    <row r="808" s="74" customFormat="1"/>
    <row r="809" s="74" customFormat="1"/>
    <row r="810" s="74" customFormat="1"/>
    <row r="811" s="74" customFormat="1"/>
    <row r="812" s="74" customFormat="1"/>
    <row r="813" s="74" customFormat="1"/>
    <row r="814" s="74" customFormat="1"/>
    <row r="815" s="74" customFormat="1"/>
    <row r="816" s="74" customFormat="1"/>
    <row r="817" s="74" customFormat="1"/>
    <row r="818" s="74" customFormat="1"/>
    <row r="819" s="74" customFormat="1"/>
    <row r="820" s="74" customFormat="1"/>
    <row r="821" s="74" customFormat="1"/>
    <row r="822" s="74" customFormat="1"/>
    <row r="823" s="74" customFormat="1"/>
    <row r="824" s="74" customFormat="1"/>
    <row r="825" s="74" customFormat="1"/>
    <row r="826" s="74" customFormat="1"/>
    <row r="827" s="74" customFormat="1"/>
    <row r="828" s="74" customFormat="1"/>
    <row r="829" s="74" customFormat="1"/>
    <row r="830" s="74" customFormat="1"/>
    <row r="831" s="74" customFormat="1"/>
    <row r="832" s="74" customFormat="1"/>
    <row r="833" s="74" customFormat="1"/>
    <row r="834" s="74" customFormat="1"/>
    <row r="835" s="74" customFormat="1"/>
    <row r="836" s="74" customFormat="1"/>
    <row r="837" s="74" customFormat="1"/>
    <row r="838" s="74" customFormat="1"/>
    <row r="839" s="74" customFormat="1"/>
    <row r="840" s="74" customFormat="1"/>
    <row r="841" s="74" customFormat="1"/>
    <row r="842" s="74" customFormat="1"/>
    <row r="843" s="74" customFormat="1"/>
    <row r="844" s="74" customFormat="1"/>
    <row r="845" s="74" customFormat="1"/>
    <row r="846" s="74" customFormat="1"/>
    <row r="847" s="74" customFormat="1"/>
    <row r="848" s="74" customFormat="1"/>
    <row r="849" s="74" customFormat="1"/>
    <row r="850" s="74" customFormat="1"/>
    <row r="851" s="74" customFormat="1"/>
    <row r="852" s="74" customFormat="1"/>
    <row r="853" s="74" customFormat="1"/>
    <row r="854" s="74" customFormat="1"/>
    <row r="855" s="74" customFormat="1"/>
    <row r="856" s="74" customFormat="1"/>
    <row r="857" s="74" customFormat="1"/>
    <row r="858" s="74" customFormat="1"/>
    <row r="859" s="74" customFormat="1"/>
    <row r="860" s="74" customFormat="1"/>
    <row r="861" s="74" customFormat="1"/>
    <row r="862" s="74" customFormat="1"/>
    <row r="863" s="74" customFormat="1"/>
    <row r="864" s="74" customFormat="1"/>
    <row r="865" s="74" customFormat="1"/>
    <row r="866" s="74" customFormat="1"/>
    <row r="867" s="74" customFormat="1"/>
    <row r="868" s="74" customFormat="1"/>
    <row r="869" s="74" customFormat="1"/>
    <row r="870" s="74" customFormat="1"/>
    <row r="871" s="74" customFormat="1"/>
    <row r="872" s="74" customFormat="1"/>
    <row r="873" s="74" customFormat="1"/>
    <row r="874" s="74" customFormat="1"/>
    <row r="875" s="74" customFormat="1"/>
    <row r="876" s="74" customFormat="1"/>
    <row r="877" s="74" customFormat="1"/>
    <row r="878" s="74" customFormat="1"/>
    <row r="879" s="74" customFormat="1"/>
    <row r="880" s="74" customFormat="1"/>
    <row r="881" s="74" customFormat="1"/>
    <row r="882" s="74" customFormat="1"/>
    <row r="883" s="74" customFormat="1"/>
    <row r="884" s="74" customFormat="1"/>
    <row r="885" s="74" customFormat="1"/>
    <row r="886" s="74" customFormat="1"/>
    <row r="887" s="74" customFormat="1"/>
    <row r="888" s="74" customFormat="1"/>
    <row r="889" s="74" customFormat="1"/>
    <row r="890" s="74" customFormat="1"/>
    <row r="891" s="74" customFormat="1"/>
    <row r="892" s="74" customFormat="1"/>
    <row r="893" s="74" customFormat="1"/>
    <row r="894" s="74" customFormat="1"/>
    <row r="895" s="74" customFormat="1"/>
    <row r="896" s="74" customFormat="1"/>
    <row r="897" s="74" customFormat="1"/>
    <row r="898" s="74" customFormat="1"/>
    <row r="899" s="74" customFormat="1"/>
    <row r="900" s="74" customFormat="1"/>
    <row r="901" s="74" customFormat="1"/>
    <row r="902" s="74" customFormat="1"/>
    <row r="903" s="74" customFormat="1"/>
    <row r="904" s="74" customFormat="1"/>
    <row r="905" s="74" customFormat="1"/>
    <row r="906" s="74" customFormat="1"/>
    <row r="907" s="74" customFormat="1"/>
    <row r="908" s="74" customFormat="1"/>
    <row r="909" s="74" customFormat="1"/>
    <row r="910" s="74" customFormat="1"/>
    <row r="911" s="74" customFormat="1"/>
    <row r="912" s="74" customFormat="1"/>
    <row r="913" s="74" customFormat="1"/>
    <row r="914" s="74" customFormat="1"/>
    <row r="915" s="74" customFormat="1"/>
    <row r="916" s="74" customFormat="1"/>
    <row r="917" s="74" customFormat="1"/>
    <row r="918" s="74" customFormat="1"/>
    <row r="919" s="74" customFormat="1"/>
    <row r="920" s="74" customFormat="1"/>
    <row r="921" s="74" customFormat="1"/>
    <row r="922" s="74" customFormat="1"/>
    <row r="923" s="74" customFormat="1"/>
    <row r="924" s="74" customFormat="1"/>
    <row r="925" s="74" customFormat="1"/>
    <row r="926" s="74" customFormat="1"/>
    <row r="927" s="74" customFormat="1"/>
    <row r="928" s="74" customFormat="1"/>
    <row r="929" s="74" customFormat="1"/>
    <row r="930" s="74" customFormat="1"/>
    <row r="931" s="74" customFormat="1"/>
    <row r="932" s="74" customFormat="1"/>
    <row r="933" s="74" customFormat="1"/>
    <row r="934" s="74" customFormat="1"/>
    <row r="935" s="74" customFormat="1"/>
    <row r="936" s="74" customFormat="1"/>
    <row r="937" s="74" customFormat="1"/>
    <row r="938" s="74" customFormat="1"/>
    <row r="939" s="74" customFormat="1"/>
    <row r="940" s="74" customFormat="1"/>
    <row r="941" s="74" customFormat="1"/>
    <row r="942" s="74" customFormat="1"/>
    <row r="943" s="74" customFormat="1"/>
    <row r="944" s="74" customFormat="1"/>
    <row r="945" s="74" customFormat="1"/>
    <row r="946" s="74" customFormat="1"/>
    <row r="947" s="74" customFormat="1"/>
    <row r="948" s="74" customFormat="1"/>
    <row r="949" s="74" customFormat="1"/>
    <row r="950" s="74" customFormat="1"/>
    <row r="951" s="74" customFormat="1"/>
    <row r="952" s="74" customFormat="1"/>
    <row r="953" s="74" customFormat="1"/>
    <row r="954" s="74" customFormat="1"/>
    <row r="955" s="74" customFormat="1"/>
    <row r="956" s="74" customFormat="1"/>
    <row r="957" s="74" customFormat="1"/>
    <row r="958" s="74" customFormat="1"/>
    <row r="959" s="74" customFormat="1"/>
    <row r="960" s="74" customFormat="1"/>
    <row r="961" s="74" customFormat="1"/>
    <row r="962" s="74" customFormat="1"/>
    <row r="963" s="74" customFormat="1"/>
    <row r="964" s="74" customFormat="1"/>
    <row r="965" s="74" customFormat="1"/>
    <row r="966" s="74" customFormat="1"/>
    <row r="967" s="74" customFormat="1"/>
    <row r="968" s="74" customFormat="1"/>
    <row r="969" s="74" customFormat="1"/>
    <row r="970" s="74" customFormat="1"/>
    <row r="971" s="74" customFormat="1"/>
    <row r="972" s="74" customFormat="1"/>
    <row r="973" s="74" customFormat="1"/>
    <row r="974" s="74" customFormat="1"/>
    <row r="975" s="74" customFormat="1"/>
    <row r="976" s="74" customFormat="1"/>
    <row r="977" s="74" customFormat="1"/>
    <row r="978" s="74" customFormat="1"/>
    <row r="979" s="74" customFormat="1"/>
    <row r="980" s="74" customFormat="1"/>
    <row r="981" s="74" customFormat="1"/>
    <row r="982" s="74" customFormat="1"/>
    <row r="983" s="74" customFormat="1"/>
    <row r="984" s="74" customFormat="1"/>
    <row r="985" s="74" customFormat="1"/>
    <row r="986" s="74" customFormat="1"/>
    <row r="987" s="74" customFormat="1"/>
    <row r="988" s="74" customFormat="1"/>
    <row r="989" s="74" customFormat="1"/>
    <row r="990" s="74" customFormat="1"/>
    <row r="991" s="74" customFormat="1"/>
    <row r="992" s="74" customFormat="1"/>
    <row r="993" s="74" customFormat="1"/>
    <row r="994" s="74" customFormat="1"/>
    <row r="995" s="74" customFormat="1"/>
    <row r="996" s="74" customFormat="1"/>
    <row r="997" s="74" customFormat="1"/>
    <row r="998" s="74" customFormat="1"/>
    <row r="999" s="74" customFormat="1"/>
    <row r="1000" s="74" customFormat="1"/>
    <row r="1001" s="74" customFormat="1"/>
    <row r="1002" s="74" customFormat="1"/>
    <row r="1003" s="74" customFormat="1"/>
    <row r="1004" s="74" customFormat="1"/>
    <row r="1005" s="74" customFormat="1"/>
    <row r="1006" s="74" customFormat="1"/>
    <row r="1007" s="74" customFormat="1"/>
    <row r="1008" s="74" customFormat="1"/>
    <row r="1009" s="74" customFormat="1"/>
    <row r="1010" s="74" customFormat="1"/>
    <row r="1011" s="74" customFormat="1"/>
    <row r="1012" s="74" customFormat="1"/>
    <row r="1013" s="74" customFormat="1"/>
    <row r="1014" s="74" customFormat="1"/>
    <row r="1015" s="74" customFormat="1"/>
    <row r="1016" s="74" customFormat="1"/>
    <row r="1017" s="74" customFormat="1"/>
    <row r="1018" s="74" customFormat="1"/>
    <row r="1019" s="74" customFormat="1"/>
    <row r="1020" s="74" customFormat="1"/>
    <row r="1021" s="74" customFormat="1"/>
    <row r="1022" s="74" customFormat="1"/>
    <row r="1023" s="74" customFormat="1"/>
    <row r="1024" s="74" customFormat="1"/>
    <row r="1025" s="74" customFormat="1"/>
    <row r="1026" s="74" customFormat="1"/>
    <row r="1027" s="74" customFormat="1"/>
    <row r="1028" s="74" customFormat="1"/>
    <row r="1029" s="74" customFormat="1"/>
    <row r="1030" s="74" customFormat="1"/>
    <row r="1031" s="74" customFormat="1"/>
    <row r="1032" s="74" customFormat="1"/>
    <row r="1033" s="74" customFormat="1"/>
    <row r="1034" s="74" customFormat="1"/>
    <row r="1035" s="74" customFormat="1"/>
    <row r="1036" s="74" customFormat="1"/>
    <row r="1037" s="74" customFormat="1"/>
    <row r="1038" s="74" customFormat="1"/>
    <row r="1039" s="74" customFormat="1"/>
    <row r="1040" s="74" customFormat="1"/>
    <row r="1041" s="74" customFormat="1"/>
    <row r="1042" s="74" customFormat="1"/>
    <row r="1043" s="74" customFormat="1"/>
    <row r="1044" s="74" customFormat="1"/>
    <row r="1045" s="74" customFormat="1"/>
    <row r="1046" s="74" customFormat="1"/>
    <row r="1047" s="74" customFormat="1"/>
    <row r="1048" s="74" customFormat="1"/>
    <row r="1049" s="74" customFormat="1"/>
    <row r="1050" s="74" customFormat="1"/>
    <row r="1051" s="74" customFormat="1"/>
    <row r="1052" s="74" customFormat="1"/>
    <row r="1053" s="74" customFormat="1"/>
    <row r="1054" s="74" customFormat="1"/>
    <row r="1055" s="74" customFormat="1"/>
    <row r="1056" s="74" customFormat="1"/>
    <row r="1057" s="74" customFormat="1"/>
    <row r="1058" s="74" customFormat="1"/>
    <row r="1059" s="74" customFormat="1"/>
    <row r="1060" s="74" customFormat="1"/>
    <row r="1061" s="74" customFormat="1"/>
    <row r="1062" s="74" customFormat="1"/>
    <row r="1063" s="74" customFormat="1"/>
    <row r="1064" s="74" customFormat="1"/>
    <row r="1065" s="74" customFormat="1"/>
    <row r="1066" s="74" customFormat="1"/>
    <row r="1067" s="74" customFormat="1"/>
    <row r="1068" s="74" customFormat="1"/>
    <row r="1069" s="74" customFormat="1"/>
    <row r="1070" s="74" customFormat="1"/>
    <row r="1071" s="74" customFormat="1"/>
    <row r="1072" s="74" customFormat="1"/>
    <row r="1073" s="74" customFormat="1"/>
    <row r="1074" s="74" customFormat="1"/>
    <row r="1075" s="74" customFormat="1"/>
    <row r="1076" s="74" customFormat="1"/>
    <row r="1077" s="74" customFormat="1"/>
    <row r="1078" s="74" customFormat="1"/>
    <row r="1079" s="74" customFormat="1"/>
    <row r="1080" s="74" customFormat="1"/>
    <row r="1081" s="74" customFormat="1"/>
    <row r="1082" s="74" customFormat="1"/>
    <row r="1083" s="74" customFormat="1"/>
    <row r="1084" s="74" customFormat="1"/>
    <row r="1085" s="74" customFormat="1"/>
    <row r="1086" s="74" customFormat="1"/>
    <row r="1087" s="74" customFormat="1"/>
    <row r="1088" s="74" customFormat="1"/>
    <row r="1089" s="74" customFormat="1"/>
    <row r="1090" s="74" customFormat="1"/>
    <row r="1091" s="74" customFormat="1"/>
    <row r="1092" s="74" customFormat="1"/>
    <row r="1093" s="74" customFormat="1"/>
    <row r="1094" s="74" customFormat="1"/>
    <row r="1095" s="74" customFormat="1"/>
    <row r="1096" s="74" customFormat="1"/>
    <row r="1097" s="74" customFormat="1"/>
    <row r="1098" s="74" customFormat="1"/>
    <row r="1099" s="74" customFormat="1"/>
    <row r="1100" s="74" customFormat="1"/>
    <row r="1101" s="74" customFormat="1"/>
    <row r="1102" s="74" customFormat="1"/>
    <row r="1103" s="74" customFormat="1"/>
    <row r="1104" s="74" customFormat="1"/>
    <row r="1105" s="74" customFormat="1"/>
    <row r="1106" s="74" customFormat="1"/>
    <row r="1107" s="74" customFormat="1"/>
    <row r="1108" s="74" customFormat="1"/>
    <row r="1109" s="74" customFormat="1"/>
    <row r="1110" s="74" customFormat="1"/>
    <row r="1111" s="74" customFormat="1"/>
    <row r="1112" s="74" customFormat="1"/>
    <row r="1113" s="74" customFormat="1"/>
    <row r="1114" s="74" customFormat="1"/>
    <row r="1115" s="74" customFormat="1"/>
    <row r="1116" s="74" customFormat="1"/>
    <row r="1117" s="74" customFormat="1"/>
    <row r="1118" s="74" customFormat="1"/>
    <row r="1119" s="74" customFormat="1"/>
    <row r="1120" s="74" customFormat="1"/>
    <row r="1121" s="74" customFormat="1"/>
    <row r="1122" s="74" customFormat="1"/>
    <row r="1123" s="74" customFormat="1"/>
    <row r="1124" s="74" customFormat="1"/>
    <row r="1125" s="74" customFormat="1"/>
    <row r="1126" s="74" customFormat="1"/>
    <row r="1127" s="74" customFormat="1"/>
    <row r="1128" s="74" customFormat="1"/>
    <row r="1129" s="74" customFormat="1"/>
    <row r="1130" s="74" customFormat="1"/>
    <row r="1131" s="74" customFormat="1"/>
    <row r="1132" s="74" customFormat="1"/>
    <row r="1133" s="74" customFormat="1"/>
    <row r="1134" s="74" customFormat="1"/>
    <row r="1135" s="74" customFormat="1"/>
    <row r="1136" s="74" customFormat="1"/>
    <row r="1137" s="74" customFormat="1"/>
    <row r="1138" s="74" customFormat="1"/>
    <row r="1139" s="74" customFormat="1"/>
    <row r="1140" s="74" customFormat="1"/>
    <row r="1141" s="74" customFormat="1"/>
    <row r="1142" s="74" customFormat="1"/>
    <row r="1143" s="74" customFormat="1"/>
    <row r="1144" s="74" customFormat="1"/>
    <row r="1145" s="74" customFormat="1"/>
    <row r="1146" s="74" customFormat="1"/>
    <row r="1147" s="74" customFormat="1"/>
    <row r="1148" s="74" customFormat="1"/>
    <row r="1149" s="74" customFormat="1"/>
    <row r="1150" s="74" customFormat="1"/>
    <row r="1151" s="74" customFormat="1"/>
    <row r="1152" s="74" customFormat="1"/>
    <row r="1153" s="74" customFormat="1"/>
    <row r="1154" s="74" customFormat="1"/>
    <row r="1155" s="74" customFormat="1"/>
    <row r="1156" s="74" customFormat="1"/>
    <row r="1157" s="74" customFormat="1"/>
    <row r="1158" s="74" customFormat="1"/>
    <row r="1159" s="74" customFormat="1"/>
    <row r="1160" s="74" customFormat="1"/>
    <row r="1161" s="74" customFormat="1"/>
    <row r="1162" s="74" customFormat="1"/>
    <row r="1163" s="74" customFormat="1"/>
    <row r="1164" s="74" customFormat="1"/>
    <row r="1165" s="74" customFormat="1"/>
    <row r="1166" s="74" customFormat="1"/>
    <row r="1167" s="74" customFormat="1"/>
    <row r="1168" s="74" customFormat="1"/>
    <row r="1169" s="74" customFormat="1"/>
    <row r="1170" s="74" customFormat="1"/>
    <row r="1171" s="74" customFormat="1"/>
    <row r="1172" s="74" customFormat="1"/>
    <row r="1173" s="74" customFormat="1"/>
    <row r="1174" s="74" customFormat="1"/>
    <row r="1175" s="74" customFormat="1"/>
    <row r="1176" s="74" customFormat="1"/>
    <row r="1177" s="74" customFormat="1"/>
    <row r="1178" s="74" customFormat="1"/>
    <row r="1179" s="74" customFormat="1"/>
    <row r="1180" s="74" customFormat="1"/>
    <row r="1181" s="74" customFormat="1"/>
    <row r="1182" s="74" customFormat="1"/>
    <row r="1183" s="74" customFormat="1"/>
    <row r="1184" s="74" customFormat="1"/>
    <row r="1185" s="74" customFormat="1"/>
    <row r="1186" s="74" customFormat="1"/>
    <row r="1187" s="74" customFormat="1"/>
    <row r="1188" s="74" customFormat="1"/>
    <row r="1189" s="74" customFormat="1"/>
    <row r="1190" s="74" customFormat="1"/>
    <row r="1191" s="74" customFormat="1"/>
    <row r="1192" s="74" customFormat="1"/>
    <row r="1193" s="74" customFormat="1"/>
    <row r="1194" s="74" customFormat="1"/>
    <row r="1195" s="74" customFormat="1"/>
    <row r="1196" s="74" customFormat="1"/>
    <row r="1197" s="74" customFormat="1"/>
    <row r="1198" s="74" customFormat="1"/>
    <row r="1199" s="74" customFormat="1"/>
    <row r="1200" s="74" customFormat="1"/>
    <row r="1201" s="74" customFormat="1"/>
    <row r="1202" s="74" customFormat="1"/>
    <row r="1203" s="74" customFormat="1"/>
    <row r="1204" s="74" customFormat="1"/>
    <row r="1205" s="74" customFormat="1"/>
    <row r="1206" s="74" customFormat="1"/>
    <row r="1207" s="74" customFormat="1"/>
    <row r="1208" s="74" customFormat="1"/>
    <row r="1209" s="74" customFormat="1"/>
    <row r="1210" s="74" customFormat="1"/>
    <row r="1211" s="74" customFormat="1"/>
    <row r="1212" s="74" customFormat="1"/>
    <row r="1213" s="74" customFormat="1"/>
    <row r="1214" s="74" customFormat="1"/>
    <row r="1215" s="74" customFormat="1"/>
    <row r="1216" s="74" customFormat="1"/>
    <row r="1217" s="74" customFormat="1"/>
    <row r="1218" s="74" customFormat="1"/>
    <row r="1219" s="74" customFormat="1"/>
    <row r="1220" s="74" customFormat="1"/>
    <row r="1221" s="74" customFormat="1"/>
    <row r="1222" s="74" customFormat="1"/>
    <row r="1223" s="74" customFormat="1"/>
    <row r="1224" s="74" customFormat="1"/>
    <row r="1225" s="74" customFormat="1"/>
    <row r="1226" s="74" customFormat="1"/>
    <row r="1227" s="74" customFormat="1"/>
    <row r="1228" s="74" customFormat="1"/>
    <row r="1229" s="74" customFormat="1"/>
    <row r="1230" s="74" customFormat="1"/>
    <row r="1231" s="74" customFormat="1"/>
    <row r="1232" s="74" customFormat="1"/>
    <row r="1233" s="74" customFormat="1"/>
    <row r="1234" s="74" customFormat="1"/>
    <row r="1235" s="74" customFormat="1"/>
    <row r="1236" s="74" customFormat="1"/>
    <row r="1237" s="74" customFormat="1"/>
    <row r="1238" s="74" customFormat="1"/>
    <row r="1239" s="74" customFormat="1"/>
    <row r="1240" s="74" customFormat="1"/>
    <row r="1241" s="74" customFormat="1"/>
    <row r="1242" s="74" customFormat="1"/>
    <row r="1243" s="74" customFormat="1"/>
    <row r="1244" s="74" customFormat="1"/>
    <row r="1245" s="74" customFormat="1"/>
    <row r="1246" s="74" customFormat="1"/>
    <row r="1247" s="74" customFormat="1"/>
    <row r="1248" s="74" customFormat="1"/>
    <row r="1249" s="74" customFormat="1"/>
    <row r="1250" s="74" customFormat="1"/>
    <row r="1251" s="74" customFormat="1"/>
    <row r="1252" s="74" customFormat="1"/>
    <row r="1253" s="74" customFormat="1"/>
    <row r="1254" s="74" customFormat="1"/>
    <row r="1255" s="74" customFormat="1"/>
    <row r="1256" s="74" customFormat="1"/>
    <row r="1257" s="74" customFormat="1"/>
    <row r="1258" s="74" customFormat="1"/>
    <row r="1259" s="74" customFormat="1"/>
    <row r="1260" s="74" customFormat="1"/>
    <row r="1261" s="74" customFormat="1"/>
    <row r="1262" s="74" customFormat="1"/>
    <row r="1263" s="74" customFormat="1"/>
    <row r="1264" s="74" customFormat="1"/>
    <row r="1265" s="74" customFormat="1"/>
    <row r="1266" s="74" customFormat="1"/>
    <row r="1267" s="74" customFormat="1"/>
    <row r="1268" s="74" customFormat="1"/>
    <row r="1269" s="74" customFormat="1"/>
    <row r="1270" s="74" customFormat="1"/>
    <row r="1271" s="74" customFormat="1"/>
    <row r="1272" s="74" customFormat="1"/>
    <row r="1273" s="74" customFormat="1"/>
    <row r="1274" s="74" customFormat="1"/>
    <row r="1275" s="74" customFormat="1"/>
    <row r="1276" s="74" customFormat="1"/>
    <row r="1277" s="74" customFormat="1"/>
    <row r="1278" s="74" customFormat="1"/>
    <row r="1279" s="74" customFormat="1"/>
    <row r="1280" s="74" customFormat="1"/>
    <row r="1281" s="74" customFormat="1"/>
    <row r="1282" s="74" customFormat="1"/>
    <row r="1283" s="74" customFormat="1"/>
    <row r="1284" s="74" customFormat="1"/>
    <row r="1285" s="74" customFormat="1"/>
    <row r="1286" s="74" customFormat="1"/>
    <row r="1287" s="74" customFormat="1"/>
    <row r="1288" s="74" customFormat="1"/>
    <row r="1289" s="74" customFormat="1"/>
    <row r="1290" s="74" customFormat="1"/>
    <row r="1291" s="74" customFormat="1"/>
    <row r="1292" s="74" customFormat="1"/>
    <row r="1293" s="74" customFormat="1"/>
    <row r="1294" s="74" customFormat="1"/>
    <row r="1295" s="74" customFormat="1"/>
    <row r="1296" s="74" customFormat="1"/>
    <row r="1297" s="74" customFormat="1"/>
    <row r="1298" s="74" customFormat="1"/>
    <row r="1299" s="74" customFormat="1"/>
    <row r="1300" s="74" customFormat="1"/>
    <row r="1301" s="74" customFormat="1"/>
    <row r="1302" s="74" customFormat="1"/>
    <row r="1303" s="74" customFormat="1"/>
    <row r="1304" s="74" customFormat="1"/>
    <row r="1305" s="74" customFormat="1"/>
    <row r="1306" s="74" customFormat="1"/>
    <row r="1307" s="74" customFormat="1"/>
    <row r="1308" s="74" customFormat="1"/>
    <row r="1309" s="74" customFormat="1"/>
    <row r="1310" s="74" customFormat="1"/>
    <row r="1311" s="74" customFormat="1"/>
    <row r="1312" s="74" customFormat="1"/>
    <row r="1313" s="74" customFormat="1"/>
    <row r="1314" s="74" customFormat="1"/>
    <row r="1315" s="74" customFormat="1"/>
    <row r="1316" s="74" customFormat="1"/>
    <row r="1317" s="74" customFormat="1"/>
    <row r="1318" s="74" customFormat="1"/>
    <row r="1319" s="74" customFormat="1"/>
    <row r="1320" s="74" customFormat="1"/>
    <row r="1321" s="74" customFormat="1"/>
    <row r="1322" s="74" customFormat="1"/>
    <row r="1323" s="74" customFormat="1"/>
    <row r="1324" s="74" customFormat="1"/>
    <row r="1325" s="74" customFormat="1"/>
    <row r="1326" s="74" customFormat="1"/>
    <row r="1327" s="74" customFormat="1"/>
    <row r="1328" s="74" customFormat="1"/>
    <row r="1329" s="74" customFormat="1"/>
    <row r="1330" s="74" customFormat="1"/>
    <row r="1331" s="74" customFormat="1"/>
    <row r="1332" s="74" customFormat="1"/>
    <row r="1333" s="74" customFormat="1"/>
    <row r="1334" s="74" customFormat="1"/>
    <row r="1335" s="74" customFormat="1"/>
    <row r="1336" s="74" customFormat="1"/>
    <row r="1337" s="74" customFormat="1"/>
    <row r="1338" s="74" customFormat="1"/>
    <row r="1339" s="74" customFormat="1"/>
    <row r="1340" s="74" customFormat="1"/>
    <row r="1341" s="74" customFormat="1"/>
    <row r="1342" s="74" customFormat="1"/>
    <row r="1343" s="74" customFormat="1"/>
    <row r="1344" s="74" customFormat="1"/>
    <row r="1345" s="74" customFormat="1"/>
    <row r="1346" s="74" customFormat="1"/>
    <row r="1347" s="74" customFormat="1"/>
    <row r="1348" s="74" customFormat="1"/>
    <row r="1349" s="74" customFormat="1"/>
    <row r="1350" s="74" customFormat="1"/>
    <row r="1351" s="74" customFormat="1"/>
    <row r="1352" s="74" customFormat="1"/>
    <row r="1353" s="74" customFormat="1"/>
    <row r="1354" s="74" customFormat="1"/>
    <row r="1355" s="74" customFormat="1"/>
    <row r="1356" s="74" customFormat="1"/>
    <row r="1357" s="74" customFormat="1"/>
    <row r="1358" s="74" customFormat="1"/>
    <row r="1359" s="74" customFormat="1"/>
    <row r="1360" s="74" customFormat="1"/>
    <row r="1361" s="74" customFormat="1"/>
    <row r="1362" s="74" customFormat="1"/>
    <row r="1363" s="74" customFormat="1"/>
    <row r="1364" s="74" customFormat="1"/>
    <row r="1365" s="74" customFormat="1"/>
    <row r="1366" s="74" customFormat="1"/>
    <row r="1367" s="74" customFormat="1"/>
    <row r="1368" s="74" customFormat="1"/>
    <row r="1369" s="74" customFormat="1"/>
    <row r="1370" s="74" customFormat="1"/>
    <row r="1371" s="74" customFormat="1"/>
    <row r="1372" s="74" customFormat="1"/>
    <row r="1373" s="74" customFormat="1"/>
    <row r="1374" s="74" customFormat="1"/>
    <row r="1375" s="74" customFormat="1"/>
    <row r="1376" s="74" customFormat="1"/>
    <row r="1377" s="74" customFormat="1"/>
    <row r="1378" s="74" customFormat="1"/>
    <row r="1379" s="74" customFormat="1"/>
    <row r="1380" s="74" customFormat="1"/>
    <row r="1381" s="74" customFormat="1"/>
    <row r="1382" s="74" customFormat="1"/>
    <row r="1383" s="74" customFormat="1"/>
    <row r="1384" s="74" customFormat="1"/>
    <row r="1385" s="74" customFormat="1"/>
    <row r="1386" s="74" customFormat="1"/>
    <row r="1387" s="74" customFormat="1"/>
    <row r="1388" s="74" customFormat="1"/>
    <row r="1389" s="74" customFormat="1"/>
    <row r="1390" s="74" customFormat="1"/>
    <row r="1391" s="74" customFormat="1"/>
    <row r="1392" s="74" customFormat="1"/>
    <row r="1393" s="74" customFormat="1"/>
    <row r="1394" s="74" customFormat="1"/>
    <row r="1395" s="74" customFormat="1"/>
    <row r="1396" s="74" customFormat="1"/>
    <row r="1397" s="74" customFormat="1"/>
    <row r="1398" s="74" customFormat="1"/>
    <row r="1399" s="74" customFormat="1"/>
    <row r="1400" s="74" customFormat="1"/>
    <row r="1401" s="74" customFormat="1"/>
    <row r="1402" s="74" customFormat="1"/>
    <row r="1403" s="74" customFormat="1"/>
    <row r="1404" s="74" customFormat="1"/>
    <row r="1405" s="74" customFormat="1"/>
    <row r="1406" s="74" customFormat="1"/>
    <row r="1407" s="74" customFormat="1"/>
    <row r="1408" s="74" customFormat="1"/>
    <row r="1409" s="74" customFormat="1"/>
    <row r="1410" s="74" customFormat="1"/>
    <row r="1411" s="74" customFormat="1"/>
    <row r="1412" s="74" customFormat="1"/>
    <row r="1413" s="74" customFormat="1"/>
    <row r="1414" s="74" customFormat="1"/>
    <row r="1415" s="74" customFormat="1"/>
    <row r="1416" s="74" customFormat="1"/>
    <row r="1417" s="74" customFormat="1"/>
    <row r="1418" s="74" customFormat="1"/>
    <row r="1419" s="74" customFormat="1"/>
    <row r="1420" s="74" customFormat="1"/>
    <row r="1421" s="74" customFormat="1"/>
    <row r="1422" s="74" customFormat="1"/>
    <row r="1423" s="74" customFormat="1"/>
    <row r="1424" s="74" customFormat="1"/>
    <row r="1425" s="74" customFormat="1"/>
    <row r="1426" s="74" customFormat="1"/>
    <row r="1427" s="74" customFormat="1"/>
    <row r="1428" s="74" customFormat="1"/>
    <row r="1429" s="74" customFormat="1"/>
    <row r="1430" s="74" customFormat="1"/>
    <row r="1431" s="74" customFormat="1"/>
    <row r="1432" s="74" customFormat="1"/>
    <row r="1433" s="74" customFormat="1"/>
    <row r="1434" s="74" customFormat="1"/>
    <row r="1435" s="74" customFormat="1"/>
    <row r="1436" s="74" customFormat="1"/>
    <row r="1437" s="74" customFormat="1"/>
    <row r="1438" s="74" customFormat="1"/>
    <row r="1439" s="74" customFormat="1"/>
    <row r="1440" s="74" customFormat="1"/>
    <row r="1441" s="74" customFormat="1"/>
    <row r="1442" s="74" customFormat="1"/>
    <row r="1443" s="74" customFormat="1"/>
    <row r="1444" s="74" customFormat="1"/>
    <row r="1445" s="74" customFormat="1"/>
    <row r="1446" s="74" customFormat="1"/>
    <row r="1447" s="74" customFormat="1"/>
    <row r="1448" s="74" customFormat="1"/>
    <row r="1449" s="74" customFormat="1"/>
    <row r="1450" s="74" customFormat="1"/>
    <row r="1451" s="74" customFormat="1"/>
    <row r="1452" s="74" customFormat="1"/>
    <row r="1453" s="74" customFormat="1"/>
    <row r="1454" s="74" customFormat="1"/>
    <row r="1455" s="74" customFormat="1"/>
    <row r="1456" s="74" customFormat="1"/>
    <row r="1457" s="74" customFormat="1"/>
    <row r="1458" s="74" customFormat="1"/>
    <row r="1459" s="74" customFormat="1"/>
    <row r="1460" s="74" customFormat="1"/>
    <row r="1461" s="74" customFormat="1"/>
    <row r="1462" s="74" customFormat="1"/>
    <row r="1463" s="74" customFormat="1"/>
    <row r="1464" s="74" customFormat="1"/>
    <row r="1465" s="74" customFormat="1"/>
    <row r="1466" s="74" customFormat="1"/>
    <row r="1467" s="74" customFormat="1"/>
    <row r="1468" s="74" customFormat="1"/>
    <row r="1469" s="74" customFormat="1"/>
    <row r="1470" s="74" customFormat="1"/>
    <row r="1471" s="74" customFormat="1"/>
    <row r="1472" s="74" customFormat="1"/>
    <row r="1473" s="74" customFormat="1"/>
    <row r="1474" s="74" customFormat="1"/>
    <row r="1475" s="74" customFormat="1"/>
    <row r="1476" s="74" customFormat="1"/>
    <row r="1477" s="74" customFormat="1"/>
    <row r="1478" s="74" customFormat="1"/>
    <row r="1479" s="74" customFormat="1"/>
    <row r="1480" s="74" customFormat="1"/>
    <row r="1481" s="74" customFormat="1"/>
    <row r="1482" s="74" customFormat="1"/>
    <row r="1483" s="74" customFormat="1"/>
    <row r="1484" s="74" customFormat="1"/>
    <row r="1485" s="74" customFormat="1"/>
    <row r="1486" s="74" customFormat="1"/>
    <row r="1487" s="74" customFormat="1"/>
    <row r="1488" s="74" customFormat="1"/>
    <row r="1489" s="74" customFormat="1"/>
    <row r="1490" s="74" customFormat="1"/>
    <row r="1491" s="74" customFormat="1"/>
    <row r="1492" s="74" customFormat="1"/>
    <row r="1493" s="74" customFormat="1"/>
    <row r="1494" s="74" customFormat="1"/>
    <row r="1495" s="74" customFormat="1"/>
    <row r="1496" s="74" customFormat="1"/>
    <row r="1497" s="74" customFormat="1"/>
    <row r="1498" s="74" customFormat="1"/>
    <row r="1499" s="74" customFormat="1"/>
    <row r="1500" s="74" customFormat="1"/>
    <row r="1501" s="74" customFormat="1"/>
    <row r="1502" s="74" customFormat="1"/>
    <row r="1503" s="74" customFormat="1"/>
    <row r="1504" s="74" customFormat="1"/>
    <row r="1505" s="74" customFormat="1"/>
    <row r="1506" s="74" customFormat="1"/>
    <row r="1507" s="74" customFormat="1"/>
    <row r="1508" s="74" customFormat="1"/>
    <row r="1509" s="74" customFormat="1"/>
    <row r="1510" s="74" customFormat="1"/>
    <row r="1511" s="74" customFormat="1"/>
    <row r="1512" s="74" customFormat="1"/>
    <row r="1513" s="74" customFormat="1"/>
    <row r="1514" s="74" customFormat="1"/>
    <row r="1515" s="74" customFormat="1"/>
    <row r="1516" s="74" customFormat="1"/>
    <row r="1517" s="74" customFormat="1"/>
    <row r="1518" s="74" customFormat="1"/>
    <row r="1519" s="74" customFormat="1"/>
    <row r="1520" s="74" customFormat="1"/>
    <row r="1521" s="74" customFormat="1"/>
    <row r="1522" s="74" customFormat="1"/>
    <row r="1523" s="74" customFormat="1"/>
    <row r="1524" s="74" customFormat="1"/>
    <row r="1525" s="74" customFormat="1"/>
    <row r="1526" s="74" customFormat="1"/>
    <row r="1527" s="74" customFormat="1"/>
    <row r="1528" s="74" customFormat="1"/>
    <row r="1529" s="74" customFormat="1"/>
    <row r="1530" s="74" customFormat="1"/>
    <row r="1531" s="74" customFormat="1"/>
    <row r="1532" s="74" customFormat="1"/>
    <row r="1533" s="74" customFormat="1"/>
    <row r="1534" s="74" customFormat="1"/>
    <row r="1535" s="74" customFormat="1"/>
    <row r="1536" s="74" customFormat="1"/>
    <row r="1537" s="74" customFormat="1"/>
    <row r="1538" s="74" customFormat="1"/>
    <row r="1539" s="74" customFormat="1"/>
    <row r="1540" s="74" customFormat="1"/>
    <row r="1541" s="74" customFormat="1"/>
    <row r="1542" s="74" customFormat="1"/>
    <row r="1543" s="74" customFormat="1"/>
    <row r="1544" s="74" customFormat="1"/>
    <row r="1545" s="74" customFormat="1"/>
    <row r="1546" s="74" customFormat="1"/>
    <row r="1547" s="74" customFormat="1"/>
    <row r="1548" s="74" customFormat="1"/>
    <row r="1549" s="74" customFormat="1"/>
    <row r="1550" s="74" customFormat="1"/>
    <row r="1551" s="74" customFormat="1"/>
    <row r="1552" s="74" customFormat="1"/>
    <row r="1553" s="74" customFormat="1"/>
    <row r="1554" s="74" customFormat="1"/>
    <row r="1555" s="74" customFormat="1"/>
    <row r="1556" s="74" customFormat="1"/>
    <row r="1557" s="74" customFormat="1"/>
    <row r="1558" s="74" customFormat="1"/>
    <row r="1559" s="74" customFormat="1"/>
    <row r="1560" s="74" customFormat="1"/>
    <row r="1561" s="74" customFormat="1"/>
    <row r="1562" s="74" customFormat="1"/>
    <row r="1563" s="74" customFormat="1"/>
    <row r="1564" s="74" customFormat="1"/>
    <row r="1565" s="74" customFormat="1"/>
    <row r="1566" s="74" customFormat="1"/>
    <row r="1567" s="74" customFormat="1"/>
    <row r="1568" s="74" customFormat="1"/>
    <row r="1569" s="74" customFormat="1"/>
    <row r="1570" s="74" customFormat="1"/>
    <row r="1571" s="74" customFormat="1"/>
    <row r="1572" s="74" customFormat="1"/>
    <row r="1573" s="74" customFormat="1"/>
    <row r="1574" s="74" customFormat="1"/>
    <row r="1575" s="74" customFormat="1"/>
    <row r="1576" s="74" customFormat="1"/>
    <row r="1577" s="74" customFormat="1"/>
    <row r="1578" s="74" customFormat="1"/>
    <row r="1579" s="74" customFormat="1"/>
    <row r="1580" s="74" customFormat="1"/>
    <row r="1581" s="74" customFormat="1"/>
    <row r="1582" s="74" customFormat="1"/>
    <row r="1583" s="74" customFormat="1"/>
    <row r="1584" s="74" customFormat="1"/>
    <row r="1585" s="74" customFormat="1"/>
    <row r="1586" s="74" customFormat="1"/>
    <row r="1587" s="74" customFormat="1"/>
    <row r="1588" s="74" customFormat="1"/>
    <row r="1589" s="74" customFormat="1"/>
    <row r="1590" s="74" customFormat="1"/>
    <row r="1591" s="74" customFormat="1"/>
    <row r="1592" s="74" customFormat="1"/>
    <row r="1593" s="74" customFormat="1"/>
    <row r="1594" s="74" customFormat="1"/>
    <row r="1595" s="74" customFormat="1"/>
    <row r="1596" s="74" customFormat="1"/>
    <row r="1597" s="74" customFormat="1"/>
    <row r="1598" s="74" customFormat="1"/>
    <row r="1599" s="74" customFormat="1"/>
    <row r="1600" s="74" customFormat="1"/>
    <row r="1601" s="74" customFormat="1"/>
    <row r="1602" s="74" customFormat="1"/>
    <row r="1603" s="74" customFormat="1"/>
    <row r="1604" s="74" customFormat="1"/>
    <row r="1605" s="74" customFormat="1"/>
    <row r="1606" s="74" customFormat="1"/>
    <row r="1607" s="74" customFormat="1"/>
    <row r="1608" s="74" customFormat="1"/>
    <row r="1609" s="74" customFormat="1"/>
    <row r="1610" s="74" customFormat="1"/>
    <row r="1611" s="74" customFormat="1"/>
    <row r="1612" s="74" customFormat="1"/>
    <row r="1613" s="74" customFormat="1"/>
    <row r="1614" s="74" customFormat="1"/>
    <row r="1615" s="74" customFormat="1"/>
    <row r="1616" s="74" customFormat="1"/>
    <row r="1617" s="74" customFormat="1"/>
    <row r="1618" s="74" customFormat="1"/>
    <row r="1619" s="74" customFormat="1"/>
    <row r="1620" s="74" customFormat="1"/>
    <row r="1621" s="74" customFormat="1"/>
    <row r="1622" s="74" customFormat="1"/>
    <row r="1623" s="74" customFormat="1"/>
    <row r="1624" s="74" customFormat="1"/>
    <row r="1625" s="74" customFormat="1"/>
    <row r="1626" s="74" customFormat="1"/>
    <row r="1627" s="74" customFormat="1"/>
    <row r="1628" s="74" customFormat="1"/>
    <row r="1629" s="74" customFormat="1"/>
    <row r="1630" s="74" customFormat="1"/>
    <row r="1631" s="74" customFormat="1"/>
    <row r="1632" s="74" customFormat="1"/>
    <row r="1633" s="74" customFormat="1"/>
    <row r="1634" s="74" customFormat="1"/>
    <row r="1635" s="74" customFormat="1"/>
    <row r="1636" s="74" customFormat="1"/>
    <row r="1637" s="74" customFormat="1"/>
    <row r="1638" s="74" customFormat="1"/>
    <row r="1639" s="74" customFormat="1"/>
    <row r="1640" s="74" customFormat="1"/>
    <row r="1641" s="74" customFormat="1"/>
    <row r="1642" s="74" customFormat="1"/>
    <row r="1643" s="74" customFormat="1"/>
    <row r="1644" s="74" customFormat="1"/>
    <row r="1645" s="74" customFormat="1"/>
    <row r="1646" s="74" customFormat="1"/>
    <row r="1647" s="74" customFormat="1"/>
    <row r="1648" s="74" customFormat="1"/>
    <row r="1649" s="74" customFormat="1"/>
    <row r="1650" s="74" customFormat="1"/>
    <row r="1651" s="74" customFormat="1"/>
    <row r="1652" s="74" customFormat="1"/>
    <row r="1653" s="74" customFormat="1"/>
    <row r="1654" s="74" customFormat="1"/>
    <row r="1655" s="74" customFormat="1"/>
    <row r="1656" s="74" customFormat="1"/>
    <row r="1657" s="74" customFormat="1"/>
    <row r="1658" s="74" customFormat="1"/>
    <row r="1659" s="74" customFormat="1"/>
    <row r="1660" s="74" customFormat="1"/>
    <row r="1661" s="74" customFormat="1"/>
    <row r="1662" s="74" customFormat="1"/>
    <row r="1663" s="74" customFormat="1"/>
    <row r="1664" s="74" customFormat="1"/>
    <row r="1665" s="74" customFormat="1"/>
    <row r="1666" s="74" customFormat="1"/>
    <row r="1667" s="74" customFormat="1"/>
    <row r="1668" s="74" customFormat="1"/>
    <row r="1669" s="74" customFormat="1"/>
    <row r="1670" s="74" customFormat="1"/>
    <row r="1671" s="74" customFormat="1"/>
    <row r="1672" s="74" customFormat="1"/>
    <row r="1673" s="74" customFormat="1"/>
    <row r="1674" s="74" customFormat="1"/>
    <row r="1675" s="74" customFormat="1"/>
    <row r="1676" s="74" customFormat="1"/>
    <row r="1677" s="74" customFormat="1"/>
    <row r="1678" s="74" customFormat="1"/>
    <row r="1679" s="74" customFormat="1"/>
    <row r="1680" s="74" customFormat="1"/>
    <row r="1681" s="74" customFormat="1"/>
    <row r="1682" s="74" customFormat="1"/>
    <row r="1683" s="74" customFormat="1"/>
    <row r="1684" s="74" customFormat="1"/>
    <row r="1685" s="74" customFormat="1"/>
    <row r="1686" s="74" customFormat="1"/>
    <row r="1687" s="74" customFormat="1"/>
    <row r="1688" s="74" customFormat="1"/>
    <row r="1689" s="74" customFormat="1"/>
    <row r="1690" s="74" customFormat="1"/>
    <row r="1691" s="74" customFormat="1"/>
    <row r="1692" s="74" customFormat="1"/>
    <row r="1693" s="74" customFormat="1"/>
    <row r="1694" s="74" customFormat="1"/>
    <row r="1695" s="74" customFormat="1"/>
    <row r="1696" s="74" customFormat="1"/>
    <row r="1697" s="74" customFormat="1"/>
    <row r="1698" s="74" customFormat="1"/>
    <row r="1699" s="74" customFormat="1"/>
    <row r="1700" s="74" customFormat="1"/>
    <row r="1701" s="74" customFormat="1"/>
    <row r="1702" s="74" customFormat="1"/>
    <row r="1703" s="74" customFormat="1"/>
    <row r="1704" s="74" customFormat="1"/>
    <row r="1705" s="74" customFormat="1"/>
    <row r="1706" s="74" customFormat="1"/>
    <row r="1707" s="74" customFormat="1"/>
    <row r="1708" s="74" customFormat="1"/>
    <row r="1709" s="74" customFormat="1"/>
    <row r="1710" s="74" customFormat="1"/>
    <row r="1711" s="74" customFormat="1"/>
    <row r="1712" s="74" customFormat="1"/>
    <row r="1713" s="74" customFormat="1"/>
    <row r="1714" s="74" customFormat="1"/>
    <row r="1715" s="74" customFormat="1"/>
    <row r="1716" s="74" customFormat="1"/>
    <row r="1717" s="74" customFormat="1"/>
    <row r="1718" s="74" customFormat="1"/>
    <row r="1719" s="74" customFormat="1"/>
    <row r="1720" s="74" customFormat="1"/>
    <row r="1721" s="74" customFormat="1"/>
    <row r="1722" s="74" customFormat="1"/>
    <row r="1723" s="74" customFormat="1"/>
    <row r="1724" s="74" customFormat="1"/>
    <row r="1725" s="74" customFormat="1"/>
    <row r="1726" s="74" customFormat="1"/>
    <row r="1727" s="74" customFormat="1"/>
    <row r="1728" s="74" customFormat="1"/>
    <row r="1729" s="74" customFormat="1"/>
    <row r="1730" s="74" customFormat="1"/>
    <row r="1731" s="74" customFormat="1"/>
    <row r="1732" s="74" customFormat="1"/>
    <row r="1733" s="74" customFormat="1"/>
    <row r="1734" s="74" customFormat="1"/>
    <row r="1735" s="74" customFormat="1"/>
    <row r="1736" s="74" customFormat="1"/>
    <row r="1737" s="74" customFormat="1"/>
    <row r="1738" s="74" customFormat="1"/>
    <row r="1739" s="74" customFormat="1"/>
    <row r="1740" s="74" customFormat="1"/>
    <row r="1741" s="74" customFormat="1"/>
    <row r="1742" s="74" customFormat="1"/>
    <row r="1743" s="74" customFormat="1"/>
    <row r="1744" s="74" customFormat="1"/>
    <row r="1745" s="74" customFormat="1"/>
    <row r="1746" s="74" customFormat="1"/>
    <row r="1747" s="74" customFormat="1"/>
    <row r="1748" s="74" customFormat="1"/>
    <row r="1749" s="74" customFormat="1"/>
    <row r="1750" s="74" customFormat="1"/>
    <row r="1751" s="74" customFormat="1"/>
    <row r="1752" s="74" customFormat="1"/>
    <row r="1753" s="74" customFormat="1"/>
    <row r="1754" s="74" customFormat="1"/>
    <row r="1755" s="74" customFormat="1"/>
    <row r="1756" s="74" customFormat="1"/>
    <row r="1757" s="74" customFormat="1"/>
    <row r="1758" s="74" customFormat="1"/>
    <row r="1759" s="74" customFormat="1"/>
    <row r="1760" s="74" customFormat="1"/>
    <row r="1761" s="74" customFormat="1"/>
    <row r="1762" s="74" customFormat="1"/>
    <row r="1763" s="74" customFormat="1"/>
    <row r="1764" s="74" customFormat="1"/>
    <row r="1765" s="74" customFormat="1"/>
    <row r="1766" s="74" customFormat="1"/>
    <row r="1767" s="74" customFormat="1"/>
    <row r="1768" s="74" customFormat="1"/>
    <row r="1769" s="74" customFormat="1"/>
    <row r="1770" s="74" customFormat="1"/>
    <row r="1771" s="74" customFormat="1"/>
    <row r="1772" s="74" customFormat="1"/>
    <row r="1773" s="74" customFormat="1"/>
    <row r="1774" s="74" customFormat="1"/>
    <row r="1775" s="74" customFormat="1"/>
    <row r="1776" s="74" customFormat="1"/>
    <row r="1777" s="74" customFormat="1"/>
    <row r="1778" s="74" customFormat="1"/>
    <row r="1779" s="74" customFormat="1"/>
    <row r="1780" s="74" customFormat="1"/>
    <row r="1781" s="74" customFormat="1"/>
    <row r="1782" s="74" customFormat="1"/>
    <row r="1783" s="74" customFormat="1"/>
    <row r="1784" s="74" customFormat="1"/>
    <row r="1785" s="74" customFormat="1"/>
    <row r="1786" s="74" customFormat="1"/>
    <row r="1787" s="74" customFormat="1"/>
    <row r="1788" s="74" customFormat="1"/>
    <row r="1789" s="74" customFormat="1"/>
    <row r="1790" s="74" customFormat="1"/>
    <row r="1791" s="74" customFormat="1"/>
    <row r="1792" s="74" customFormat="1"/>
    <row r="1793" s="74" customFormat="1"/>
    <row r="1794" s="74" customFormat="1"/>
    <row r="1795" s="74" customFormat="1"/>
    <row r="1796" s="74" customFormat="1"/>
    <row r="1797" s="74" customFormat="1"/>
    <row r="1798" s="74" customFormat="1"/>
    <row r="1799" s="74" customFormat="1"/>
    <row r="1800" s="74" customFormat="1"/>
    <row r="1801" s="74" customFormat="1"/>
    <row r="1802" s="74" customFormat="1"/>
    <row r="1803" s="74" customFormat="1"/>
    <row r="1804" s="74" customFormat="1"/>
    <row r="1805" s="74" customFormat="1"/>
    <row r="1806" s="74" customFormat="1"/>
    <row r="1807" s="74" customFormat="1"/>
    <row r="1808" s="74" customFormat="1"/>
    <row r="1809" s="74" customFormat="1"/>
    <row r="1810" s="74" customFormat="1"/>
    <row r="1811" s="74" customFormat="1"/>
    <row r="1812" s="74" customFormat="1"/>
    <row r="1813" s="74" customFormat="1"/>
    <row r="1814" s="74" customFormat="1"/>
    <row r="1815" s="74" customFormat="1"/>
    <row r="1816" s="74" customFormat="1"/>
    <row r="1817" s="74" customFormat="1"/>
    <row r="1818" s="74" customFormat="1"/>
    <row r="1819" s="74" customFormat="1"/>
    <row r="1820" s="74" customFormat="1"/>
    <row r="1821" s="74" customFormat="1"/>
    <row r="1822" s="74" customFormat="1"/>
    <row r="1823" s="74" customFormat="1"/>
    <row r="1824" s="74" customFormat="1"/>
    <row r="1825" s="74" customFormat="1"/>
    <row r="1826" s="74" customFormat="1"/>
    <row r="1827" s="74" customFormat="1"/>
    <row r="1828" s="74" customFormat="1"/>
    <row r="1829" s="74" customFormat="1"/>
    <row r="1830" s="74" customFormat="1"/>
    <row r="1831" s="74" customFormat="1"/>
    <row r="1832" s="74" customFormat="1"/>
    <row r="1833" s="74" customFormat="1"/>
    <row r="1834" s="74" customFormat="1"/>
    <row r="1835" s="74" customFormat="1"/>
    <row r="1836" s="74" customFormat="1"/>
    <row r="1837" s="74" customFormat="1"/>
    <row r="1838" s="74" customFormat="1"/>
    <row r="1839" s="74" customFormat="1"/>
    <row r="1840" s="74" customFormat="1"/>
    <row r="1841" s="74" customFormat="1"/>
    <row r="1842" s="74" customFormat="1"/>
    <row r="1843" s="74" customFormat="1"/>
    <row r="1844" s="74" customFormat="1"/>
    <row r="1845" s="74" customFormat="1"/>
    <row r="1846" s="74" customFormat="1"/>
    <row r="1847" s="74" customFormat="1"/>
    <row r="1848" s="74" customFormat="1"/>
    <row r="1849" s="74" customFormat="1"/>
    <row r="1850" s="74" customFormat="1"/>
    <row r="1851" s="74" customFormat="1"/>
    <row r="1852" s="74" customFormat="1"/>
    <row r="1853" s="74" customFormat="1"/>
    <row r="1854" s="74" customFormat="1"/>
    <row r="1855" s="74" customFormat="1"/>
    <row r="1856" s="74" customFormat="1"/>
    <row r="1857" s="74" customFormat="1"/>
    <row r="1858" s="74" customFormat="1"/>
    <row r="1859" s="74" customFormat="1"/>
    <row r="1860" s="74" customFormat="1"/>
    <row r="1861" s="74" customFormat="1"/>
    <row r="1862" s="74" customFormat="1"/>
    <row r="1863" s="74" customFormat="1"/>
    <row r="1864" s="74" customFormat="1"/>
    <row r="1865" s="74" customFormat="1"/>
    <row r="1866" s="74" customFormat="1"/>
    <row r="1867" s="74" customFormat="1"/>
    <row r="1868" s="74" customFormat="1"/>
    <row r="1869" s="74" customFormat="1"/>
    <row r="1870" s="74" customFormat="1"/>
    <row r="1871" s="74" customFormat="1"/>
    <row r="1872" s="74" customFormat="1"/>
    <row r="1873" s="74" customFormat="1"/>
    <row r="1874" s="74" customFormat="1"/>
    <row r="1875" s="74" customFormat="1"/>
    <row r="1876" s="74" customFormat="1"/>
    <row r="1877" s="74" customFormat="1"/>
    <row r="1878" s="74" customFormat="1"/>
    <row r="1879" s="74" customFormat="1"/>
    <row r="1880" s="74" customFormat="1"/>
    <row r="1881" s="74" customFormat="1"/>
    <row r="1882" s="74" customFormat="1"/>
    <row r="1883" s="74" customFormat="1"/>
    <row r="1884" s="74" customFormat="1"/>
    <row r="1885" s="74" customFormat="1"/>
    <row r="1886" s="74" customFormat="1"/>
    <row r="1887" s="74" customFormat="1"/>
    <row r="1888" s="74" customFormat="1"/>
    <row r="1889" s="74" customFormat="1"/>
    <row r="1890" s="74" customFormat="1"/>
    <row r="1891" s="74" customFormat="1"/>
    <row r="1892" s="74" customFormat="1"/>
    <row r="1893" s="74" customFormat="1"/>
    <row r="1894" s="74" customFormat="1"/>
    <row r="1895" s="74" customFormat="1"/>
    <row r="1896" s="74" customFormat="1"/>
    <row r="1897" s="74" customFormat="1"/>
    <row r="1898" s="74" customFormat="1"/>
    <row r="1899" s="74" customFormat="1"/>
    <row r="1900" s="74" customFormat="1"/>
    <row r="1901" s="74" customFormat="1"/>
    <row r="1902" s="74" customFormat="1"/>
    <row r="1903" s="74" customFormat="1"/>
    <row r="1904" s="74" customFormat="1"/>
    <row r="1905" s="74" customFormat="1"/>
    <row r="1906" s="74" customFormat="1"/>
    <row r="1907" s="74" customFormat="1"/>
    <row r="1908" s="74" customFormat="1"/>
    <row r="1909" s="74" customFormat="1"/>
    <row r="1910" s="74" customFormat="1"/>
    <row r="1911" s="74" customFormat="1"/>
    <row r="1912" s="74" customFormat="1"/>
    <row r="1913" s="74" customFormat="1"/>
    <row r="1914" s="74" customFormat="1"/>
    <row r="1915" s="74" customFormat="1"/>
    <row r="1916" s="74" customFormat="1"/>
    <row r="1917" s="74" customFormat="1"/>
    <row r="1918" s="74" customFormat="1"/>
    <row r="1919" s="74" customFormat="1"/>
    <row r="1920" s="74" customFormat="1"/>
    <row r="1921" s="74" customFormat="1"/>
    <row r="1922" s="74" customFormat="1"/>
    <row r="1923" s="74" customFormat="1"/>
    <row r="1924" s="74" customFormat="1"/>
    <row r="1925" s="74" customFormat="1"/>
    <row r="1926" s="74" customFormat="1"/>
    <row r="1927" s="74" customFormat="1"/>
    <row r="1928" s="74" customFormat="1"/>
    <row r="1929" s="74" customFormat="1"/>
    <row r="1930" s="74" customFormat="1"/>
    <row r="1931" s="74" customFormat="1"/>
    <row r="1932" s="74" customFormat="1"/>
    <row r="1933" s="74" customFormat="1"/>
    <row r="1934" s="74" customFormat="1"/>
    <row r="1935" s="74" customFormat="1"/>
    <row r="1936" s="74" customFormat="1"/>
    <row r="1937" s="74" customFormat="1"/>
    <row r="1938" s="74" customFormat="1"/>
    <row r="1939" s="74" customFormat="1"/>
    <row r="1940" s="74" customFormat="1"/>
    <row r="1941" s="74" customFormat="1"/>
    <row r="1942" s="74" customFormat="1"/>
    <row r="1943" s="74" customFormat="1"/>
    <row r="1944" s="74" customFormat="1"/>
    <row r="1945" s="74" customFormat="1"/>
    <row r="1946" s="74" customFormat="1"/>
    <row r="1947" s="74" customFormat="1"/>
    <row r="1948" s="74" customFormat="1"/>
    <row r="1949" s="74" customFormat="1"/>
    <row r="1950" s="74" customFormat="1"/>
    <row r="1951" s="74" customFormat="1"/>
    <row r="1952" s="74" customFormat="1"/>
    <row r="1953" s="74" customFormat="1"/>
    <row r="1954" s="74" customFormat="1"/>
    <row r="1955" s="74" customFormat="1"/>
    <row r="1956" s="74" customFormat="1"/>
    <row r="1957" s="74" customFormat="1"/>
    <row r="1958" s="74" customFormat="1"/>
    <row r="1959" s="74" customFormat="1"/>
    <row r="1960" s="74" customFormat="1"/>
    <row r="1961" s="74" customFormat="1"/>
    <row r="1962" s="74" customFormat="1"/>
    <row r="1963" s="74" customFormat="1"/>
    <row r="1964" s="74" customFormat="1"/>
    <row r="1965" s="74" customFormat="1"/>
    <row r="1966" s="74" customFormat="1"/>
    <row r="1967" s="74" customFormat="1"/>
    <row r="1968" s="74" customFormat="1"/>
    <row r="1969" s="74" customFormat="1"/>
    <row r="1970" s="74" customFormat="1"/>
    <row r="1971" s="74" customFormat="1"/>
    <row r="1972" s="74" customFormat="1"/>
    <row r="1973" s="74" customFormat="1"/>
    <row r="1974" s="74" customFormat="1"/>
    <row r="1975" s="74" customFormat="1"/>
    <row r="1976" s="74" customFormat="1"/>
    <row r="1977" s="74" customFormat="1"/>
    <row r="1978" s="74" customFormat="1"/>
    <row r="1979" s="74" customFormat="1"/>
    <row r="1980" s="74" customFormat="1"/>
    <row r="1981" s="74" customFormat="1"/>
    <row r="1982" s="74" customFormat="1"/>
    <row r="1983" s="74" customFormat="1"/>
    <row r="1984" s="74" customFormat="1"/>
    <row r="1985" s="74" customFormat="1"/>
    <row r="1986" s="74" customFormat="1"/>
    <row r="1987" s="74" customFormat="1"/>
    <row r="1988" s="74" customFormat="1"/>
    <row r="1989" s="74" customFormat="1"/>
    <row r="1990" s="74" customFormat="1"/>
    <row r="1991" s="74" customFormat="1"/>
    <row r="1992" s="74" customFormat="1"/>
    <row r="1993" s="74" customFormat="1"/>
    <row r="1994" s="74" customFormat="1"/>
    <row r="1995" s="74" customFormat="1"/>
    <row r="1996" s="74" customFormat="1"/>
    <row r="1997" s="74" customFormat="1"/>
    <row r="1998" s="74" customFormat="1"/>
    <row r="1999" s="74" customFormat="1"/>
    <row r="2000" s="74" customFormat="1"/>
    <row r="2001" s="74" customFormat="1"/>
    <row r="2002" s="74" customFormat="1"/>
    <row r="2003" s="74" customFormat="1"/>
    <row r="2004" s="74" customFormat="1"/>
    <row r="2005" s="74" customFormat="1"/>
    <row r="2006" s="74" customFormat="1"/>
    <row r="2007" s="74" customFormat="1"/>
    <row r="2008" s="74" customFormat="1"/>
    <row r="2009" s="74" customFormat="1"/>
    <row r="2010" s="74" customFormat="1"/>
    <row r="2011" s="74" customFormat="1"/>
    <row r="2012" s="74" customFormat="1"/>
    <row r="2013" s="74" customFormat="1"/>
    <row r="2014" s="74" customFormat="1"/>
    <row r="2015" s="74" customFormat="1"/>
    <row r="2016" s="74" customFormat="1"/>
    <row r="2017" s="74" customFormat="1"/>
    <row r="2018" s="74" customFormat="1"/>
    <row r="2019" s="74" customFormat="1"/>
    <row r="2020" s="74" customFormat="1"/>
    <row r="2021" s="74" customFormat="1"/>
    <row r="2022" s="74" customFormat="1"/>
    <row r="2023" s="74" customFormat="1"/>
    <row r="2024" s="74" customFormat="1"/>
    <row r="2025" s="74" customFormat="1"/>
    <row r="2026" s="74" customFormat="1"/>
    <row r="2027" s="74" customFormat="1"/>
    <row r="2028" s="74" customFormat="1"/>
    <row r="2029" s="74" customFormat="1"/>
    <row r="2030" s="74" customFormat="1"/>
    <row r="2031" s="74" customFormat="1"/>
    <row r="2032" s="74" customFormat="1"/>
    <row r="2033" s="74" customFormat="1"/>
    <row r="2034" s="74" customFormat="1"/>
    <row r="2035" s="74" customFormat="1"/>
    <row r="2036" s="74" customFormat="1"/>
    <row r="2037" s="74" customFormat="1"/>
    <row r="2038" s="74" customFormat="1"/>
    <row r="2039" s="74" customFormat="1"/>
    <row r="2040" s="74" customFormat="1"/>
    <row r="2041" s="74" customFormat="1"/>
    <row r="2042" s="74" customFormat="1"/>
    <row r="2043" s="74" customFormat="1"/>
    <row r="2044" s="74" customFormat="1"/>
    <row r="2045" s="74" customFormat="1"/>
    <row r="2046" s="74" customFormat="1"/>
    <row r="2047" s="74" customFormat="1"/>
    <row r="2048" s="74" customFormat="1"/>
    <row r="2049" s="74" customFormat="1"/>
    <row r="2050" s="74" customFormat="1"/>
    <row r="2051" s="74" customFormat="1"/>
    <row r="2052" s="74" customFormat="1"/>
    <row r="2053" s="74" customFormat="1"/>
    <row r="2054" s="74" customFormat="1"/>
    <row r="2055" s="74" customFormat="1"/>
    <row r="2056" s="74" customFormat="1"/>
    <row r="2057" s="74" customFormat="1"/>
    <row r="2058" s="74" customFormat="1"/>
    <row r="2059" s="74" customFormat="1"/>
    <row r="2060" s="74" customFormat="1"/>
    <row r="2061" s="74" customFormat="1"/>
    <row r="2062" s="74" customFormat="1"/>
    <row r="2063" s="74" customFormat="1"/>
    <row r="2064" s="74" customFormat="1"/>
    <row r="2065" s="74" customFormat="1"/>
    <row r="2066" s="74" customFormat="1"/>
    <row r="2067" s="74" customFormat="1"/>
    <row r="2068" s="74" customFormat="1"/>
    <row r="2069" s="74" customFormat="1"/>
    <row r="2070" s="74" customFormat="1"/>
    <row r="2071" s="74" customFormat="1"/>
    <row r="2072" s="74" customFormat="1"/>
    <row r="2073" s="74" customFormat="1"/>
    <row r="2074" s="74" customFormat="1"/>
    <row r="2075" s="74" customFormat="1"/>
    <row r="2076" s="74" customFormat="1"/>
    <row r="2077" s="74" customFormat="1"/>
    <row r="2078" s="74" customFormat="1"/>
    <row r="2079" s="74" customFormat="1"/>
    <row r="2080" s="74" customFormat="1"/>
    <row r="2081" s="74" customFormat="1"/>
    <row r="2082" s="74" customFormat="1"/>
    <row r="2083" s="74" customFormat="1"/>
    <row r="2084" s="74" customFormat="1"/>
    <row r="2085" s="74" customFormat="1"/>
    <row r="2086" s="74" customFormat="1"/>
    <row r="2087" s="74" customFormat="1"/>
    <row r="2088" s="74" customFormat="1"/>
    <row r="2089" s="74" customFormat="1"/>
    <row r="2090" s="74" customFormat="1"/>
    <row r="2091" s="74" customFormat="1"/>
    <row r="2092" s="74" customFormat="1"/>
    <row r="2093" s="74" customFormat="1"/>
    <row r="2094" s="74" customFormat="1"/>
    <row r="2095" s="74" customFormat="1"/>
    <row r="2096" s="74" customFormat="1"/>
    <row r="2097" s="74" customFormat="1"/>
    <row r="2098" s="74" customFormat="1"/>
    <row r="2099" s="74" customFormat="1"/>
    <row r="2100" s="74" customFormat="1"/>
    <row r="2101" s="74" customFormat="1"/>
    <row r="2102" s="74" customFormat="1"/>
    <row r="2103" s="74" customFormat="1"/>
    <row r="2104" s="74" customFormat="1"/>
    <row r="2105" s="74" customFormat="1"/>
    <row r="2106" s="74" customFormat="1"/>
    <row r="2107" s="74" customFormat="1"/>
    <row r="2108" s="74" customFormat="1"/>
    <row r="2109" s="74" customFormat="1"/>
    <row r="2110" s="74" customFormat="1"/>
    <row r="2111" s="74" customFormat="1"/>
    <row r="2112" s="74" customFormat="1"/>
    <row r="2113" s="74" customFormat="1"/>
    <row r="2114" s="74" customFormat="1"/>
    <row r="2115" s="74" customFormat="1"/>
    <row r="2116" s="74" customFormat="1"/>
    <row r="2117" s="74" customFormat="1"/>
    <row r="2118" s="74" customFormat="1"/>
    <row r="2119" s="74" customFormat="1"/>
    <row r="2120" s="74" customFormat="1"/>
    <row r="2121" s="74" customFormat="1"/>
    <row r="2122" s="74" customFormat="1"/>
    <row r="2123" s="74" customFormat="1"/>
    <row r="2124" s="74" customFormat="1"/>
    <row r="2125" s="74" customFormat="1"/>
    <row r="2126" s="74" customFormat="1"/>
    <row r="2127" s="74" customFormat="1"/>
    <row r="2128" s="74" customFormat="1"/>
    <row r="2129" s="74" customFormat="1"/>
    <row r="2130" s="74" customFormat="1"/>
    <row r="2131" s="74" customFormat="1"/>
    <row r="2132" s="74" customFormat="1"/>
    <row r="2133" s="74" customFormat="1"/>
    <row r="2134" s="74" customFormat="1"/>
    <row r="2135" s="74" customFormat="1"/>
    <row r="2136" s="74" customFormat="1"/>
    <row r="2137" s="74" customFormat="1"/>
    <row r="2138" s="74" customFormat="1"/>
    <row r="2139" s="74" customFormat="1"/>
    <row r="2140" s="74" customFormat="1"/>
    <row r="2141" s="74" customFormat="1"/>
    <row r="2142" s="74" customFormat="1"/>
    <row r="2143" s="74" customFormat="1"/>
    <row r="2144" s="74" customFormat="1"/>
    <row r="2145" s="74" customFormat="1"/>
    <row r="2146" s="74" customFormat="1"/>
    <row r="2147" s="74" customFormat="1"/>
    <row r="2148" s="74" customFormat="1"/>
    <row r="2149" s="74" customFormat="1"/>
    <row r="2150" s="74" customFormat="1"/>
    <row r="2151" s="74" customFormat="1"/>
    <row r="2152" s="74" customFormat="1"/>
    <row r="2153" s="74" customFormat="1"/>
    <row r="2154" s="74" customFormat="1"/>
    <row r="2155" s="74" customFormat="1"/>
    <row r="2156" s="74" customFormat="1"/>
    <row r="2157" s="74" customFormat="1"/>
    <row r="2158" s="74" customFormat="1"/>
    <row r="2159" s="74" customFormat="1"/>
    <row r="2160" s="74" customFormat="1"/>
    <row r="2161" s="74" customFormat="1"/>
    <row r="2162" s="74" customFormat="1"/>
    <row r="2163" s="74" customFormat="1"/>
    <row r="2164" s="74" customFormat="1"/>
    <row r="2165" s="74" customFormat="1"/>
    <row r="2166" s="74" customFormat="1"/>
    <row r="2167" s="74" customFormat="1"/>
    <row r="2168" s="74" customFormat="1"/>
    <row r="2169" s="74" customFormat="1"/>
    <row r="2170" s="74" customFormat="1"/>
    <row r="2171" s="74" customFormat="1"/>
    <row r="2172" s="74" customFormat="1"/>
    <row r="2173" s="74" customFormat="1"/>
    <row r="2174" s="74" customFormat="1"/>
    <row r="2175" s="74" customFormat="1"/>
    <row r="2176" s="74" customFormat="1"/>
    <row r="2177" s="74" customFormat="1"/>
    <row r="2178" s="74" customFormat="1"/>
    <row r="2179" s="74" customFormat="1"/>
    <row r="2180" s="74" customFormat="1"/>
    <row r="2181" s="74" customFormat="1"/>
    <row r="2182" s="74" customFormat="1"/>
    <row r="2183" s="74" customFormat="1"/>
    <row r="2184" s="74" customFormat="1"/>
    <row r="2185" s="74" customFormat="1"/>
    <row r="2186" s="74" customFormat="1"/>
    <row r="2187" s="74" customFormat="1"/>
    <row r="2188" s="74" customFormat="1"/>
    <row r="2189" s="74" customFormat="1"/>
    <row r="2190" s="74" customFormat="1"/>
    <row r="2191" s="74" customFormat="1"/>
    <row r="2192" s="74" customFormat="1"/>
    <row r="2193" s="74" customFormat="1"/>
    <row r="2194" s="74" customFormat="1"/>
    <row r="2195" s="74" customFormat="1"/>
    <row r="2196" s="74" customFormat="1"/>
    <row r="2197" s="74" customFormat="1"/>
    <row r="2198" s="74" customFormat="1"/>
    <row r="2199" s="74" customFormat="1"/>
    <row r="2200" s="74" customFormat="1"/>
    <row r="2201" s="74" customFormat="1"/>
    <row r="2202" s="74" customFormat="1"/>
    <row r="2203" s="74" customFormat="1"/>
    <row r="2204" s="74" customFormat="1"/>
    <row r="2205" s="74" customFormat="1"/>
    <row r="2206" s="74" customFormat="1"/>
    <row r="2207" s="74" customFormat="1"/>
    <row r="2208" s="74" customFormat="1"/>
    <row r="2209" s="74" customFormat="1"/>
    <row r="2210" s="74" customFormat="1"/>
    <row r="2211" s="74" customFormat="1"/>
    <row r="2212" s="74" customFormat="1"/>
    <row r="2213" s="74" customFormat="1"/>
    <row r="2214" s="74" customFormat="1"/>
    <row r="2215" s="74" customFormat="1"/>
    <row r="2216" s="74" customFormat="1"/>
    <row r="2217" s="74" customFormat="1"/>
    <row r="2218" s="74" customFormat="1"/>
    <row r="2219" s="74" customFormat="1"/>
    <row r="2220" s="74" customFormat="1"/>
    <row r="2221" s="74" customFormat="1"/>
    <row r="2222" s="74" customFormat="1"/>
    <row r="2223" s="74" customFormat="1"/>
    <row r="2224" s="74" customFormat="1"/>
    <row r="2225" s="74" customFormat="1"/>
    <row r="2226" s="74" customFormat="1"/>
    <row r="2227" s="74" customFormat="1"/>
    <row r="2228" s="74" customFormat="1"/>
    <row r="2229" s="74" customFormat="1"/>
    <row r="2230" s="74" customFormat="1"/>
    <row r="2231" s="74" customFormat="1"/>
    <row r="2232" s="74" customFormat="1"/>
    <row r="2233" s="74" customFormat="1"/>
    <row r="2234" s="74" customFormat="1"/>
    <row r="2235" s="74" customFormat="1"/>
    <row r="2236" s="74" customFormat="1"/>
    <row r="2237" s="74" customFormat="1"/>
    <row r="2238" s="74" customFormat="1"/>
    <row r="2239" s="74" customFormat="1"/>
    <row r="2240" s="74" customFormat="1"/>
    <row r="2241" s="74" customFormat="1"/>
    <row r="2242" s="74" customFormat="1"/>
    <row r="2243" s="74" customFormat="1"/>
    <row r="2244" s="74" customFormat="1"/>
    <row r="2245" s="74" customFormat="1"/>
    <row r="2246" s="74" customFormat="1"/>
    <row r="2247" s="74" customFormat="1"/>
    <row r="2248" s="74" customFormat="1"/>
    <row r="2249" s="74" customFormat="1"/>
    <row r="2250" s="74" customFormat="1"/>
    <row r="2251" s="74" customFormat="1"/>
    <row r="2252" s="74" customFormat="1"/>
    <row r="2253" s="74" customFormat="1"/>
    <row r="2254" s="74" customFormat="1"/>
    <row r="2255" s="74" customFormat="1"/>
    <row r="2256" s="74" customFormat="1"/>
    <row r="2257" s="74" customFormat="1"/>
    <row r="2258" s="74" customFormat="1"/>
    <row r="2259" s="74" customFormat="1"/>
    <row r="2260" s="74" customFormat="1"/>
    <row r="2261" s="74" customFormat="1"/>
    <row r="2262" s="74" customFormat="1"/>
    <row r="2263" s="74" customFormat="1"/>
    <row r="2264" s="74" customFormat="1"/>
    <row r="2265" s="74" customFormat="1"/>
    <row r="2266" s="74" customFormat="1"/>
    <row r="2267" s="74" customFormat="1"/>
    <row r="2268" s="74" customFormat="1"/>
    <row r="2269" s="74" customFormat="1"/>
    <row r="2270" s="74" customFormat="1"/>
    <row r="2271" s="74" customFormat="1"/>
    <row r="2272" s="74" customFormat="1"/>
    <row r="2273" s="74" customFormat="1"/>
    <row r="2274" s="74" customFormat="1"/>
    <row r="2275" s="74" customFormat="1"/>
    <row r="2276" s="74" customFormat="1"/>
    <row r="2277" s="74" customFormat="1"/>
    <row r="2278" s="74" customFormat="1"/>
    <row r="2279" s="74" customFormat="1"/>
    <row r="2280" s="74" customFormat="1"/>
    <row r="2281" s="74" customFormat="1"/>
    <row r="2282" s="74" customFormat="1"/>
    <row r="2283" s="74" customFormat="1"/>
    <row r="2284" s="74" customFormat="1"/>
    <row r="2285" s="74" customFormat="1"/>
    <row r="2286" s="74" customFormat="1"/>
    <row r="2287" s="74" customFormat="1"/>
    <row r="2288" s="74" customFormat="1"/>
    <row r="2289" s="74" customFormat="1"/>
    <row r="2290" s="74" customFormat="1"/>
    <row r="2291" s="74" customFormat="1"/>
    <row r="2292" s="74" customFormat="1"/>
    <row r="2293" s="74" customFormat="1"/>
    <row r="2294" s="74" customFormat="1"/>
    <row r="2295" s="74" customFormat="1"/>
    <row r="2296" s="74" customFormat="1"/>
    <row r="2297" s="74" customFormat="1"/>
    <row r="2298" s="74" customFormat="1"/>
    <row r="2299" s="74" customFormat="1"/>
    <row r="2300" s="74" customFormat="1"/>
    <row r="2301" s="74" customFormat="1"/>
    <row r="2302" s="74" customFormat="1"/>
    <row r="2303" s="74" customFormat="1"/>
    <row r="2304" s="74" customFormat="1"/>
    <row r="2305" s="74" customFormat="1"/>
    <row r="2306" s="74" customFormat="1"/>
    <row r="2307" s="74" customFormat="1"/>
    <row r="2308" s="74" customFormat="1"/>
    <row r="2309" s="74" customFormat="1"/>
    <row r="2310" s="74" customFormat="1"/>
    <row r="2311" s="74" customFormat="1"/>
    <row r="2312" s="74" customFormat="1"/>
    <row r="2313" s="74" customFormat="1"/>
    <row r="2314" s="74" customFormat="1"/>
    <row r="2315" s="74" customFormat="1"/>
    <row r="2316" s="74" customFormat="1"/>
    <row r="2317" s="74" customFormat="1"/>
    <row r="2318" s="74" customFormat="1"/>
    <row r="2319" s="74" customFormat="1"/>
    <row r="2320" s="74" customFormat="1"/>
    <row r="2321" s="74" customFormat="1"/>
    <row r="2322" s="74" customFormat="1"/>
    <row r="2323" s="74" customFormat="1"/>
    <row r="2324" s="74" customFormat="1"/>
    <row r="2325" s="74" customFormat="1"/>
    <row r="2326" s="74" customFormat="1"/>
    <row r="2327" s="74" customFormat="1"/>
    <row r="2328" s="74" customFormat="1"/>
    <row r="2329" s="74" customFormat="1"/>
    <row r="2330" s="74" customFormat="1"/>
    <row r="2331" s="74" customFormat="1"/>
    <row r="2332" s="74" customFormat="1"/>
    <row r="2333" s="74" customFormat="1"/>
    <row r="2334" s="74" customFormat="1"/>
    <row r="2335" s="74" customFormat="1"/>
    <row r="2336" s="74" customFormat="1"/>
    <row r="2337" s="74" customFormat="1"/>
    <row r="2338" s="74" customFormat="1"/>
    <row r="2339" s="74" customFormat="1"/>
    <row r="2340" s="74" customFormat="1"/>
    <row r="2341" s="74" customFormat="1"/>
    <row r="2342" s="74" customFormat="1"/>
    <row r="2343" s="74" customFormat="1"/>
    <row r="2344" s="74" customFormat="1"/>
    <row r="2345" s="74" customFormat="1"/>
    <row r="2346" s="74" customFormat="1"/>
    <row r="2347" s="74" customFormat="1"/>
    <row r="2348" s="74" customFormat="1"/>
    <row r="2349" s="74" customFormat="1"/>
    <row r="2350" s="74" customFormat="1"/>
    <row r="2351" s="74" customFormat="1"/>
    <row r="2352" s="74" customFormat="1"/>
    <row r="2353" s="74" customFormat="1"/>
    <row r="2354" s="74" customFormat="1"/>
    <row r="2355" s="74" customFormat="1"/>
    <row r="2356" s="74" customFormat="1"/>
    <row r="2357" s="74" customFormat="1"/>
    <row r="2358" s="74" customFormat="1"/>
    <row r="2359" s="74" customFormat="1"/>
    <row r="2360" s="74" customFormat="1"/>
    <row r="2361" s="74" customFormat="1"/>
    <row r="2362" s="74" customFormat="1"/>
    <row r="2363" s="74" customFormat="1"/>
    <row r="2364" s="74" customFormat="1"/>
    <row r="2365" s="74" customFormat="1"/>
    <row r="2366" s="74" customFormat="1"/>
    <row r="2367" s="74" customFormat="1"/>
    <row r="2368" s="74" customFormat="1"/>
    <row r="2369" s="74" customFormat="1"/>
    <row r="2370" s="74" customFormat="1"/>
    <row r="2371" s="74" customFormat="1"/>
    <row r="2372" s="74" customFormat="1"/>
    <row r="2373" s="74" customFormat="1"/>
    <row r="2374" s="74" customFormat="1"/>
    <row r="2375" s="74" customFormat="1"/>
    <row r="2376" s="74" customFormat="1"/>
    <row r="2377" s="74" customFormat="1"/>
    <row r="2378" s="74" customFormat="1"/>
    <row r="2379" s="74" customFormat="1"/>
    <row r="2380" s="74" customFormat="1"/>
    <row r="2381" s="74" customFormat="1"/>
    <row r="2382" s="74" customFormat="1"/>
    <row r="2383" s="74" customFormat="1"/>
    <row r="2384" s="74" customFormat="1"/>
    <row r="2385" s="74" customFormat="1"/>
    <row r="2386" s="74" customFormat="1"/>
    <row r="2387" s="74" customFormat="1"/>
    <row r="2388" s="74" customFormat="1"/>
    <row r="2389" s="74" customFormat="1"/>
    <row r="2390" s="74" customFormat="1"/>
    <row r="2391" s="74" customFormat="1"/>
    <row r="2392" s="74" customFormat="1"/>
    <row r="2393" s="74" customFormat="1"/>
    <row r="2394" s="74" customFormat="1"/>
    <row r="2395" s="74" customFormat="1"/>
    <row r="2396" s="74" customFormat="1"/>
    <row r="2397" s="74" customFormat="1"/>
    <row r="2398" s="74" customFormat="1"/>
    <row r="2399" s="74" customFormat="1"/>
    <row r="2400" s="74" customFormat="1"/>
    <row r="2401" s="74" customFormat="1"/>
    <row r="2402" s="74" customFormat="1"/>
    <row r="2403" s="74" customFormat="1"/>
    <row r="2404" s="74" customFormat="1"/>
    <row r="2405" s="74" customFormat="1"/>
    <row r="2406" s="74" customFormat="1"/>
    <row r="2407" s="74" customFormat="1"/>
    <row r="2408" s="74" customFormat="1"/>
    <row r="2409" s="74" customFormat="1"/>
    <row r="2410" s="74" customFormat="1"/>
    <row r="2411" s="74" customFormat="1"/>
    <row r="2412" s="74" customFormat="1"/>
    <row r="2413" s="74" customFormat="1"/>
    <row r="2414" s="74" customFormat="1"/>
    <row r="2415" s="74" customFormat="1"/>
    <row r="2416" s="74" customFormat="1"/>
    <row r="2417" s="74" customFormat="1"/>
    <row r="2418" s="74" customFormat="1"/>
    <row r="2419" s="74" customFormat="1"/>
    <row r="2420" s="74" customFormat="1"/>
    <row r="2421" s="74" customFormat="1"/>
    <row r="2422" s="74" customFormat="1"/>
    <row r="2423" s="74" customFormat="1"/>
    <row r="2424" s="74" customFormat="1"/>
    <row r="2425" s="74" customFormat="1"/>
    <row r="2426" s="74" customFormat="1"/>
    <row r="2427" s="74" customFormat="1"/>
    <row r="2428" s="74" customFormat="1"/>
    <row r="2429" s="74" customFormat="1"/>
    <row r="2430" s="74" customFormat="1"/>
    <row r="2431" s="74" customFormat="1"/>
    <row r="2432" s="74" customFormat="1"/>
    <row r="2433" s="74" customFormat="1"/>
    <row r="2434" s="74" customFormat="1"/>
    <row r="2435" s="74" customFormat="1"/>
    <row r="2436" s="74" customFormat="1"/>
    <row r="2437" s="74" customFormat="1"/>
    <row r="2438" s="74" customFormat="1"/>
    <row r="2439" s="74" customFormat="1"/>
    <row r="2440" s="74" customFormat="1"/>
    <row r="2441" s="74" customFormat="1"/>
    <row r="2442" s="74" customFormat="1"/>
    <row r="2443" s="74" customFormat="1"/>
    <row r="2444" s="74" customFormat="1"/>
    <row r="2445" s="74" customFormat="1"/>
    <row r="2446" s="74" customFormat="1"/>
    <row r="2447" s="74" customFormat="1"/>
    <row r="2448" s="74" customFormat="1"/>
    <row r="2449" s="74" customFormat="1"/>
    <row r="2450" s="74" customFormat="1"/>
    <row r="2451" s="74" customFormat="1"/>
    <row r="2452" s="74" customFormat="1"/>
    <row r="2453" s="74" customFormat="1"/>
    <row r="2454" s="74" customFormat="1"/>
    <row r="2455" s="74" customFormat="1"/>
    <row r="2456" s="74" customFormat="1"/>
    <row r="2457" s="74" customFormat="1"/>
    <row r="2458" s="74" customFormat="1"/>
    <row r="2459" s="74" customFormat="1"/>
    <row r="2460" s="74" customFormat="1"/>
    <row r="2461" s="74" customFormat="1"/>
    <row r="2462" s="74" customFormat="1"/>
    <row r="2463" s="74" customFormat="1"/>
    <row r="2464" s="74" customFormat="1"/>
    <row r="2465" s="74" customFormat="1"/>
    <row r="2466" s="74" customFormat="1"/>
    <row r="2467" s="74" customFormat="1"/>
    <row r="2468" s="74" customFormat="1"/>
    <row r="2469" s="74" customFormat="1"/>
    <row r="2470" s="74" customFormat="1"/>
    <row r="2471" s="74" customFormat="1"/>
    <row r="2472" s="74" customFormat="1"/>
    <row r="2473" s="74" customFormat="1"/>
    <row r="2474" s="74" customFormat="1"/>
    <row r="2475" s="74" customFormat="1"/>
    <row r="2476" s="74" customFormat="1"/>
    <row r="2477" s="74" customFormat="1"/>
    <row r="2478" s="74" customFormat="1"/>
    <row r="2479" s="74" customFormat="1"/>
    <row r="2480" s="74" customFormat="1"/>
    <row r="2481" s="74" customFormat="1"/>
    <row r="2482" s="74" customFormat="1"/>
    <row r="2483" s="74" customFormat="1"/>
  </sheetData>
  <sheetProtection selectLockedCells="1"/>
  <mergeCells count="18">
    <mergeCell ref="F4:M4"/>
    <mergeCell ref="F6:M6"/>
    <mergeCell ref="C9:G9"/>
    <mergeCell ref="K9:M9"/>
    <mergeCell ref="O9:Q9"/>
    <mergeCell ref="D59:F59"/>
    <mergeCell ref="L59:N59"/>
    <mergeCell ref="D72:F72"/>
    <mergeCell ref="L72:N72"/>
    <mergeCell ref="C21:H21"/>
    <mergeCell ref="D124:F124"/>
    <mergeCell ref="L124:N124"/>
    <mergeCell ref="D85:F85"/>
    <mergeCell ref="L85:N85"/>
    <mergeCell ref="D98:F98"/>
    <mergeCell ref="L98:N98"/>
    <mergeCell ref="D111:F111"/>
    <mergeCell ref="L111:N111"/>
  </mergeCells>
  <conditionalFormatting sqref="E32:P39">
    <cfRule type="cellIs" dxfId="339" priority="15" stopIfTrue="1" operator="equal">
      <formula>$I11</formula>
    </cfRule>
  </conditionalFormatting>
  <conditionalFormatting sqref="E32:P39">
    <cfRule type="cellIs" dxfId="338" priority="14" stopIfTrue="1" operator="notEqual">
      <formula>$I11</formula>
    </cfRule>
  </conditionalFormatting>
  <conditionalFormatting sqref="E32:P39">
    <cfRule type="expression" dxfId="337" priority="13" stopIfTrue="1">
      <formula>ISBLANK($I11)</formula>
    </cfRule>
  </conditionalFormatting>
  <conditionalFormatting sqref="E44:E51">
    <cfRule type="cellIs" dxfId="336" priority="12" stopIfTrue="1" operator="equal">
      <formula>$I61</formula>
    </cfRule>
  </conditionalFormatting>
  <conditionalFormatting sqref="F44:F51">
    <cfRule type="cellIs" dxfId="335" priority="11" stopIfTrue="1" operator="equal">
      <formula>$Q61</formula>
    </cfRule>
  </conditionalFormatting>
  <conditionalFormatting sqref="G44:G51">
    <cfRule type="cellIs" dxfId="334" priority="10" stopIfTrue="1" operator="equal">
      <formula>$I74</formula>
    </cfRule>
  </conditionalFormatting>
  <conditionalFormatting sqref="H44:H51">
    <cfRule type="cellIs" dxfId="333" priority="9" stopIfTrue="1" operator="equal">
      <formula>$Q74</formula>
    </cfRule>
  </conditionalFormatting>
  <conditionalFormatting sqref="I44:I51">
    <cfRule type="cellIs" dxfId="332" priority="8" stopIfTrue="1" operator="equal">
      <formula>$I87</formula>
    </cfRule>
  </conditionalFormatting>
  <conditionalFormatting sqref="J44:J51">
    <cfRule type="cellIs" dxfId="331" priority="7" stopIfTrue="1" operator="equal">
      <formula>$Q87</formula>
    </cfRule>
  </conditionalFormatting>
  <conditionalFormatting sqref="K44:K51">
    <cfRule type="cellIs" dxfId="330" priority="6" stopIfTrue="1" operator="equal">
      <formula>$I100</formula>
    </cfRule>
  </conditionalFormatting>
  <conditionalFormatting sqref="L44:L51">
    <cfRule type="cellIs" dxfId="329" priority="5" stopIfTrue="1" operator="equal">
      <formula>$Q100</formula>
    </cfRule>
  </conditionalFormatting>
  <conditionalFormatting sqref="M44:M51">
    <cfRule type="cellIs" dxfId="328" priority="4" stopIfTrue="1" operator="equal">
      <formula>$I113</formula>
    </cfRule>
  </conditionalFormatting>
  <conditionalFormatting sqref="N44:N51">
    <cfRule type="cellIs" dxfId="327" priority="3" stopIfTrue="1" operator="equal">
      <formula>$Q113</formula>
    </cfRule>
  </conditionalFormatting>
  <conditionalFormatting sqref="O44:O51">
    <cfRule type="cellIs" dxfId="326" priority="2" stopIfTrue="1" operator="equal">
      <formula>$I126</formula>
    </cfRule>
  </conditionalFormatting>
  <conditionalFormatting sqref="P44:P51">
    <cfRule type="cellIs" dxfId="325" priority="1" stopIfTrue="1" operator="equal">
      <formula>$Q126</formula>
    </cfRule>
  </conditionalFormatting>
  <pageMargins left="0.75" right="0.75" top="1" bottom="1" header="0.5" footer="0.5"/>
  <pageSetup paperSize="9" orientation="landscape" r:id="rId1"/>
  <headerFooter alignWithMargins="0"/>
  <drawing r:id="rId2"/>
  <tableParts count="1">
    <tablePart r:id="rId3"/>
  </tableParts>
</worksheet>
</file>

<file path=xl/worksheets/sheet16.xml><?xml version="1.0" encoding="utf-8"?>
<worksheet xmlns="http://schemas.openxmlformats.org/spreadsheetml/2006/main" xmlns:r="http://schemas.openxmlformats.org/officeDocument/2006/relationships">
  <dimension ref="A1:FX2483"/>
  <sheetViews>
    <sheetView showGridLines="0" zoomScaleNormal="100" workbookViewId="0">
      <selection activeCell="R1" sqref="R1:AY1048576"/>
    </sheetView>
  </sheetViews>
  <sheetFormatPr defaultRowHeight="12.75"/>
  <cols>
    <col min="1" max="1" width="5.42578125" style="74" customWidth="1"/>
    <col min="2" max="2" width="8.140625" customWidth="1"/>
    <col min="3" max="3" width="14.5703125" customWidth="1"/>
    <col min="4" max="4" width="14.42578125" customWidth="1"/>
    <col min="5" max="5" width="10.42578125" customWidth="1"/>
    <col min="6" max="6" width="11.28515625" customWidth="1"/>
    <col min="7" max="7" width="10.28515625" customWidth="1"/>
    <col min="8" max="8" width="10" customWidth="1"/>
    <col min="9" max="9" width="10.7109375" customWidth="1"/>
    <col min="10" max="10" width="11.140625" customWidth="1"/>
    <col min="11" max="11" width="11" customWidth="1"/>
    <col min="12" max="12" width="13.28515625" customWidth="1"/>
    <col min="13" max="13" width="10.28515625" customWidth="1"/>
    <col min="14" max="14" width="10.85546875" customWidth="1"/>
    <col min="15" max="15" width="11.42578125" customWidth="1"/>
    <col min="16" max="16" width="12.28515625" customWidth="1"/>
    <col min="17" max="17" width="11.140625" customWidth="1"/>
    <col min="18" max="18" width="6.7109375" style="72" customWidth="1"/>
    <col min="19" max="19" width="11.5703125" style="74" customWidth="1"/>
    <col min="20" max="20" width="9.140625" style="74"/>
    <col min="21" max="23" width="10.42578125" style="74" hidden="1" customWidth="1"/>
    <col min="24" max="24" width="9.85546875" style="74" hidden="1" customWidth="1"/>
    <col min="25" max="26" width="9.140625" style="74"/>
    <col min="27" max="27" width="10" style="74" customWidth="1"/>
    <col min="28" max="28" width="10.28515625" style="74" customWidth="1"/>
    <col min="29" max="29" width="9.140625" style="74"/>
    <col min="30" max="30" width="10.42578125" style="74" customWidth="1"/>
    <col min="31" max="180" width="9.140625" style="74"/>
  </cols>
  <sheetData>
    <row r="1" spans="1:26" s="155" customFormat="1" ht="13.5" thickBot="1">
      <c r="A1" s="72"/>
      <c r="B1" s="72"/>
      <c r="C1" s="72"/>
      <c r="D1" s="72"/>
      <c r="E1" s="72"/>
      <c r="F1" s="72"/>
      <c r="G1" s="72"/>
      <c r="H1" s="72"/>
      <c r="I1" s="72"/>
      <c r="J1" s="72"/>
      <c r="K1" s="72"/>
      <c r="L1" s="72"/>
      <c r="M1" s="72"/>
      <c r="N1" s="72"/>
      <c r="O1" s="72"/>
      <c r="P1" s="72"/>
      <c r="Q1" s="72"/>
      <c r="R1" s="72"/>
      <c r="S1" s="72"/>
    </row>
    <row r="2" spans="1:26">
      <c r="A2" s="72"/>
      <c r="B2" s="64"/>
      <c r="C2" s="65"/>
      <c r="D2" s="65"/>
      <c r="E2" s="65"/>
      <c r="F2" s="65"/>
      <c r="G2" s="65"/>
      <c r="H2" s="65"/>
      <c r="I2" s="65"/>
      <c r="J2" s="65"/>
      <c r="K2" s="65"/>
      <c r="L2" s="65"/>
      <c r="M2" s="65"/>
      <c r="N2" s="65"/>
      <c r="O2" s="65"/>
      <c r="P2" s="65"/>
      <c r="Q2" s="65"/>
      <c r="R2" s="75"/>
      <c r="S2" s="72"/>
    </row>
    <row r="3" spans="1:26">
      <c r="A3" s="72"/>
      <c r="B3" s="66"/>
      <c r="C3" s="3"/>
      <c r="D3" s="3"/>
      <c r="E3" s="3"/>
      <c r="F3" s="3"/>
      <c r="G3" s="3"/>
      <c r="H3" s="3"/>
      <c r="I3" s="3"/>
      <c r="J3" s="3"/>
      <c r="K3" s="3"/>
      <c r="L3" s="3"/>
      <c r="M3" s="3"/>
      <c r="N3" s="3"/>
      <c r="O3" s="3"/>
      <c r="P3" s="3"/>
      <c r="Q3" s="3"/>
      <c r="R3" s="75"/>
      <c r="S3" s="72"/>
    </row>
    <row r="4" spans="1:26" ht="25.5">
      <c r="A4" s="72"/>
      <c r="B4" s="66"/>
      <c r="C4" s="3"/>
      <c r="D4" s="3"/>
      <c r="E4" s="3"/>
      <c r="F4" s="182" t="s">
        <v>68</v>
      </c>
      <c r="G4" s="183"/>
      <c r="H4" s="183"/>
      <c r="I4" s="183"/>
      <c r="J4" s="183"/>
      <c r="K4" s="183"/>
      <c r="L4" s="183"/>
      <c r="M4" s="184"/>
      <c r="N4" s="3"/>
      <c r="O4" s="3"/>
      <c r="P4" s="3"/>
      <c r="Q4" s="3"/>
      <c r="R4" s="75"/>
      <c r="S4" s="72"/>
    </row>
    <row r="5" spans="1:26" ht="15.75">
      <c r="A5" s="72"/>
      <c r="B5" s="66"/>
      <c r="C5" s="3"/>
      <c r="D5" s="3"/>
      <c r="E5" s="3"/>
      <c r="F5" s="46"/>
      <c r="G5" s="3"/>
      <c r="H5" s="3"/>
      <c r="I5" s="3"/>
      <c r="J5" s="3"/>
      <c r="K5" s="3"/>
      <c r="L5" s="3"/>
      <c r="M5" s="3"/>
      <c r="N5" s="3"/>
      <c r="O5" s="3"/>
      <c r="P5" s="3"/>
      <c r="Q5" s="3"/>
      <c r="R5" s="75"/>
      <c r="S5" s="72"/>
    </row>
    <row r="6" spans="1:26" ht="15.75">
      <c r="A6" s="72"/>
      <c r="B6" s="66"/>
      <c r="C6" s="3"/>
      <c r="D6" s="3"/>
      <c r="E6" s="3"/>
      <c r="F6" s="185" t="s">
        <v>134</v>
      </c>
      <c r="G6" s="183"/>
      <c r="H6" s="183"/>
      <c r="I6" s="183"/>
      <c r="J6" s="183"/>
      <c r="K6" s="183"/>
      <c r="L6" s="183"/>
      <c r="M6" s="184"/>
      <c r="N6" s="3"/>
      <c r="O6" s="3"/>
      <c r="P6" s="3"/>
      <c r="Q6" s="3"/>
      <c r="R6" s="75"/>
      <c r="S6" s="72"/>
    </row>
    <row r="7" spans="1:26">
      <c r="A7" s="72"/>
      <c r="B7" s="66"/>
      <c r="C7" s="3"/>
      <c r="D7" s="3"/>
      <c r="E7" s="3"/>
      <c r="F7" s="3"/>
      <c r="G7" s="3"/>
      <c r="H7" s="3"/>
      <c r="I7" s="3"/>
      <c r="J7" s="3"/>
      <c r="K7" s="3"/>
      <c r="L7" s="3"/>
      <c r="M7" s="3"/>
      <c r="N7" s="3"/>
      <c r="O7" s="3"/>
      <c r="P7" s="3"/>
      <c r="Q7" s="3"/>
      <c r="R7" s="75"/>
      <c r="S7" s="72"/>
    </row>
    <row r="8" spans="1:26" ht="18.75" customHeight="1" thickBot="1">
      <c r="A8" s="72"/>
      <c r="B8" s="66"/>
      <c r="C8" s="3"/>
      <c r="D8" s="3"/>
      <c r="E8" s="3"/>
      <c r="F8" s="3"/>
      <c r="G8" s="3"/>
      <c r="H8" s="3"/>
      <c r="I8" s="3"/>
      <c r="J8" s="3"/>
      <c r="K8" s="3"/>
      <c r="L8" s="3"/>
      <c r="M8" s="3"/>
      <c r="N8" s="3"/>
      <c r="O8" s="3"/>
      <c r="P8" s="3"/>
      <c r="Q8" s="3"/>
      <c r="R8" s="75"/>
      <c r="S8" s="72"/>
    </row>
    <row r="9" spans="1:26" ht="24.75" customHeight="1" thickBot="1">
      <c r="A9" s="72"/>
      <c r="B9" s="66"/>
      <c r="C9" s="199" t="s">
        <v>54</v>
      </c>
      <c r="D9" s="200"/>
      <c r="E9" s="200"/>
      <c r="F9" s="200"/>
      <c r="G9" s="201"/>
      <c r="H9" s="3"/>
      <c r="I9" s="45" t="s">
        <v>55</v>
      </c>
      <c r="J9" s="3"/>
      <c r="K9" s="179" t="s">
        <v>129</v>
      </c>
      <c r="L9" s="180"/>
      <c r="M9" s="181"/>
      <c r="O9" s="179" t="s">
        <v>130</v>
      </c>
      <c r="P9" s="180"/>
      <c r="Q9" s="181"/>
      <c r="R9" s="75"/>
      <c r="S9" s="72"/>
    </row>
    <row r="10" spans="1:26" ht="13.5" thickBot="1">
      <c r="A10" s="72"/>
      <c r="B10" s="66"/>
      <c r="C10" s="78" t="s">
        <v>0</v>
      </c>
      <c r="D10" s="79" t="s">
        <v>1</v>
      </c>
      <c r="E10" s="12">
        <v>1</v>
      </c>
      <c r="F10" s="12" t="s">
        <v>18</v>
      </c>
      <c r="G10" s="40">
        <v>2</v>
      </c>
      <c r="H10" s="3"/>
      <c r="I10" s="39" t="s">
        <v>6</v>
      </c>
      <c r="J10" s="3"/>
      <c r="K10" s="19" t="s">
        <v>97</v>
      </c>
      <c r="L10" s="20" t="s">
        <v>51</v>
      </c>
      <c r="M10" s="20" t="s">
        <v>25</v>
      </c>
      <c r="O10" s="19" t="s">
        <v>97</v>
      </c>
      <c r="P10" s="20" t="s">
        <v>51</v>
      </c>
      <c r="Q10" s="20" t="s">
        <v>25</v>
      </c>
      <c r="R10" s="75"/>
      <c r="S10" s="72"/>
    </row>
    <row r="11" spans="1:26">
      <c r="A11" s="72"/>
      <c r="B11" s="66"/>
      <c r="C11" s="115"/>
      <c r="D11" s="109"/>
      <c r="E11" s="112"/>
      <c r="F11" s="112"/>
      <c r="G11" s="116"/>
      <c r="H11" s="3"/>
      <c r="I11" s="54"/>
      <c r="J11" s="3"/>
      <c r="K11" s="139">
        <v>1</v>
      </c>
      <c r="L11" s="138" t="str">
        <f>VLOOKUP(SMALL($V$11:$V$22,1),$V$11:$X$22,2,FALSE)</f>
        <v>Tim</v>
      </c>
      <c r="M11" s="146">
        <f>VLOOKUP(SMALL($V$11:$V$22,1),$V$11:$X$22,3,FALSE)</f>
        <v>0</v>
      </c>
      <c r="O11" s="139">
        <v>1</v>
      </c>
      <c r="P11" s="138" t="str">
        <f>VLOOKUP(SMALL($V$25:$V$36,1),$V$25:$X$36,2,FALSE)</f>
        <v>Didier</v>
      </c>
      <c r="Q11" s="140">
        <f>VLOOKUP(SMALL($V$25:$V$36,1),$V$25:$X$36,3,FALSE)</f>
        <v>74.160000000000011</v>
      </c>
      <c r="R11" s="75"/>
      <c r="S11" s="72"/>
      <c r="U11" s="124">
        <f>RANK($E$40,$E$40:$P$40)</f>
        <v>1</v>
      </c>
      <c r="V11" s="124">
        <f>RANK($E$40,$E$40:$P$40)</f>
        <v>1</v>
      </c>
      <c r="W11" s="124" t="str">
        <f>E31</f>
        <v>Tim</v>
      </c>
      <c r="X11" s="125">
        <f>E40</f>
        <v>0</v>
      </c>
      <c r="Z11" s="126"/>
    </row>
    <row r="12" spans="1:26">
      <c r="A12" s="72"/>
      <c r="B12" s="66"/>
      <c r="C12" s="115"/>
      <c r="D12" s="109"/>
      <c r="E12" s="113"/>
      <c r="F12" s="113"/>
      <c r="G12" s="117"/>
      <c r="H12" s="3"/>
      <c r="I12" s="54"/>
      <c r="J12" s="3"/>
      <c r="K12" s="141" t="str">
        <f>IF(M12=M11,"",2)</f>
        <v/>
      </c>
      <c r="L12" s="137" t="str">
        <f>VLOOKUP(SMALL($V$11:$V$22,2),$V$11:$X$22,2,FALSE)</f>
        <v>Grégory</v>
      </c>
      <c r="M12" s="147">
        <f>VLOOKUP(SMALL($V$11:$V$22,2),$V$11:$X$22,3,FALSE)</f>
        <v>0</v>
      </c>
      <c r="O12" s="141">
        <f>IF(Q12=Q11,"",2)</f>
        <v>2</v>
      </c>
      <c r="P12" s="137" t="str">
        <f>VLOOKUP(SMALL($V$25:$V$36,2),$V$25:$X$36,2,FALSE)</f>
        <v>Deborah</v>
      </c>
      <c r="Q12" s="142">
        <f>VLOOKUP(SMALL($V$25:$V$36,2),$V$25:$X$36,3,FALSE)</f>
        <v>69.890000000000015</v>
      </c>
      <c r="R12" s="75"/>
      <c r="S12" s="72"/>
      <c r="U12" s="124">
        <f>RANK($F$40,$E$40:$P$40)</f>
        <v>1</v>
      </c>
      <c r="V12" s="124">
        <f>IF(COUNTIF($U$11:U11,RANK($F$40,$E$40:$P$40))&gt;0,RANK($F$40,$E$40:$P$40)+COUNTIF($U$11:U11,RANK($F$40,$E$40:$P$40)),RANK($F$40,$E$40:$P$40))</f>
        <v>2</v>
      </c>
      <c r="W12" s="124" t="str">
        <f>F31</f>
        <v>Grégory</v>
      </c>
      <c r="X12" s="125">
        <f>F40</f>
        <v>0</v>
      </c>
      <c r="Z12" s="126"/>
    </row>
    <row r="13" spans="1:26">
      <c r="A13" s="72"/>
      <c r="B13" s="66"/>
      <c r="C13" s="118"/>
      <c r="D13" s="110"/>
      <c r="E13" s="113"/>
      <c r="F13" s="113"/>
      <c r="G13" s="117"/>
      <c r="H13" s="3"/>
      <c r="I13" s="54"/>
      <c r="J13" s="3"/>
      <c r="K13" s="141" t="str">
        <f>IF(M13=M12,"",3)</f>
        <v/>
      </c>
      <c r="L13" s="137" t="str">
        <f>VLOOKUP(SMALL($V$11:$V$22,3),$V$11:$X$22,2,FALSE)</f>
        <v>Christophe</v>
      </c>
      <c r="M13" s="147">
        <f>VLOOKUP(SMALL($V$11:$V$22,3),$V$11:$X$22,3,FALSE)</f>
        <v>0</v>
      </c>
      <c r="O13" s="141">
        <f>IF(Q13=Q12,"",3)</f>
        <v>3</v>
      </c>
      <c r="P13" s="137" t="str">
        <f>VLOOKUP(SMALL($V$25:$V$36,3),$V$25:$X$36,2,FALSE)</f>
        <v>Pieter</v>
      </c>
      <c r="Q13" s="142">
        <f>VLOOKUP(SMALL($V$25:$V$36,3),$V$25:$X$36,3,FALSE)</f>
        <v>66.239999999999995</v>
      </c>
      <c r="R13" s="75"/>
      <c r="S13" s="72"/>
      <c r="U13" s="124">
        <f>RANK($G$40,$E$40:$P$40)</f>
        <v>1</v>
      </c>
      <c r="V13" s="124">
        <f>IF(COUNTIF($U$11:U12,RANK($G$40,$E$40:$P$40))&gt;0,RANK($G$40,$E$40:$P$40)+COUNTIF($U$11:U12,RANK($G$40,$E$40:$P$40)),RANK($G$40,$E$40:$P$40))</f>
        <v>3</v>
      </c>
      <c r="W13" s="124" t="str">
        <f>G31</f>
        <v>Christophe</v>
      </c>
      <c r="X13" s="125">
        <f>G40</f>
        <v>0</v>
      </c>
      <c r="Z13" s="126"/>
    </row>
    <row r="14" spans="1:26">
      <c r="A14" s="72"/>
      <c r="B14" s="66"/>
      <c r="C14" s="118"/>
      <c r="D14" s="110"/>
      <c r="E14" s="113"/>
      <c r="F14" s="113"/>
      <c r="G14" s="117"/>
      <c r="H14" s="3"/>
      <c r="I14" s="54"/>
      <c r="J14" s="4"/>
      <c r="K14" s="141" t="str">
        <f>IF(M14=M13,"",4)</f>
        <v/>
      </c>
      <c r="L14" s="137" t="str">
        <f>VLOOKUP(SMALL($V$11:$V$22,4),$V$11:$X$22,2,FALSE)</f>
        <v>Ruben</v>
      </c>
      <c r="M14" s="147">
        <f>VLOOKUP(SMALL($V$11:$V$22,4),$V$11:$X$22,3,FALSE)</f>
        <v>0</v>
      </c>
      <c r="O14" s="141">
        <f>IF(Q14=Q13,"",4)</f>
        <v>4</v>
      </c>
      <c r="P14" s="137" t="str">
        <f>VLOOKUP(SMALL($V$25:$V$36,4),$V$25:$X$36,2,FALSE)</f>
        <v>Maarten</v>
      </c>
      <c r="Q14" s="142">
        <f>VLOOKUP(SMALL($V$25:$V$36,4),$V$25:$X$36,3,FALSE)</f>
        <v>63.04</v>
      </c>
      <c r="R14" s="75"/>
      <c r="S14" s="72"/>
      <c r="U14" s="124">
        <f>RANK($H$40,$E$40:$P$40)</f>
        <v>1</v>
      </c>
      <c r="V14" s="124">
        <f>IF(COUNTIF($U$11:U13,RANK($H$40,$E$40:$P$40))&gt;0,RANK($H$40,$E$40:$P$40)+COUNTIF($U$11:U13,RANK($H$40,$E$40:$P$40)),RANK($H$40,$E$40:$P$40))</f>
        <v>4</v>
      </c>
      <c r="W14" s="124" t="str">
        <f>H31</f>
        <v>Ruben</v>
      </c>
      <c r="X14" s="125">
        <f>H40</f>
        <v>0</v>
      </c>
      <c r="Z14" s="126"/>
    </row>
    <row r="15" spans="1:26">
      <c r="A15" s="72"/>
      <c r="B15" s="66"/>
      <c r="C15" s="118"/>
      <c r="D15" s="110"/>
      <c r="E15" s="113"/>
      <c r="F15" s="113"/>
      <c r="G15" s="117"/>
      <c r="H15" s="3"/>
      <c r="I15" s="54"/>
      <c r="J15" s="3"/>
      <c r="K15" s="141" t="str">
        <f>IF(M15=M14,"",5)</f>
        <v/>
      </c>
      <c r="L15" s="137" t="str">
        <f>VLOOKUP(SMALL($V$11:$V$22,5),$V$11:$X$22,2,FALSE)</f>
        <v>Guillaume</v>
      </c>
      <c r="M15" s="147">
        <f>VLOOKUP(SMALL($V$11:$V$22,5),$V$11:$X$22,3,FALSE)</f>
        <v>0</v>
      </c>
      <c r="O15" s="141">
        <f>IF(Q15=Q14,"",5)</f>
        <v>5</v>
      </c>
      <c r="P15" s="137" t="str">
        <f>VLOOKUP(SMALL($V$25:$V$36,5),$V$25:$X$36,2,FALSE)</f>
        <v>Lienkeuh</v>
      </c>
      <c r="Q15" s="142">
        <f>VLOOKUP(SMALL($V$25:$V$36,5),$V$25:$X$36,3,FALSE)</f>
        <v>62.86</v>
      </c>
      <c r="R15" s="75"/>
      <c r="S15" s="72"/>
      <c r="U15" s="124">
        <f>RANK($I$40,$E$40:$P$40)</f>
        <v>1</v>
      </c>
      <c r="V15" s="124">
        <f>IF(COUNTIF($U$11:U14,RANK($I$40,$E$40:$P$40))&gt;0,RANK($I$40,$E$40:$P$40)+COUNTIF($U$11:U14,RANK($I$40,$E$40:$P$40)),RANK($I$40,$E$40:$P$40))</f>
        <v>5</v>
      </c>
      <c r="W15" s="124" t="str">
        <f>I31</f>
        <v>Guillaume</v>
      </c>
      <c r="X15" s="125">
        <f>I40</f>
        <v>0</v>
      </c>
      <c r="Z15" s="126"/>
    </row>
    <row r="16" spans="1:26">
      <c r="A16" s="72"/>
      <c r="B16" s="66"/>
      <c r="C16" s="118"/>
      <c r="D16" s="110"/>
      <c r="E16" s="113"/>
      <c r="F16" s="113"/>
      <c r="G16" s="117"/>
      <c r="H16" s="3"/>
      <c r="I16" s="54"/>
      <c r="J16" s="3"/>
      <c r="K16" s="141" t="str">
        <f>IF(M16=M15,"",6)</f>
        <v/>
      </c>
      <c r="L16" s="137" t="str">
        <f>VLOOKUP(SMALL($V$11:$V$22,6),$V$11:$X$22,2,FALSE)</f>
        <v>Maarten</v>
      </c>
      <c r="M16" s="147">
        <f>VLOOKUP(SMALL($V$11:$V$22,6),$V$11:$X$22,3,FALSE)</f>
        <v>0</v>
      </c>
      <c r="O16" s="141">
        <f>IF(Q16=Q15,"",6)</f>
        <v>6</v>
      </c>
      <c r="P16" s="137" t="str">
        <f>VLOOKUP(SMALL($V$25:$V$36,6),$V$25:$X$36,2,FALSE)</f>
        <v xml:space="preserve">Lien </v>
      </c>
      <c r="Q16" s="142">
        <f>VLOOKUP(SMALL($V$25:$V$36,6),$V$25:$X$36,3,FALSE)</f>
        <v>62.64</v>
      </c>
      <c r="R16" s="75"/>
      <c r="S16" s="72"/>
      <c r="U16" s="124">
        <f>RANK($J$40,$E$40:$P$40)</f>
        <v>1</v>
      </c>
      <c r="V16" s="124">
        <f>IF(COUNTIF($U$11:U15,RANK($J$40,$E$40:$P$40))&gt;0,RANK($J$40,$E$40:$P$40)+COUNTIF($U$11:U15,RANK($J$40,$E$40:$P$40)),RANK($J$40,$E$40:$P$40))</f>
        <v>6</v>
      </c>
      <c r="W16" s="124" t="str">
        <f>J31</f>
        <v>Maarten</v>
      </c>
      <c r="X16" s="125">
        <f>J40</f>
        <v>0</v>
      </c>
      <c r="Z16" s="126"/>
    </row>
    <row r="17" spans="1:180">
      <c r="A17" s="72"/>
      <c r="B17" s="66"/>
      <c r="C17" s="118"/>
      <c r="D17" s="110"/>
      <c r="E17" s="113"/>
      <c r="F17" s="113"/>
      <c r="G17" s="117"/>
      <c r="H17" s="47" t="s">
        <v>56</v>
      </c>
      <c r="I17" s="54"/>
      <c r="J17" s="3"/>
      <c r="K17" s="141" t="str">
        <f>IF(M17=M16,"",7)</f>
        <v/>
      </c>
      <c r="L17" s="137" t="str">
        <f>VLOOKUP(SMALL($V$11:$V$22,7),$V$11:$X$22,2,FALSE)</f>
        <v>Dieter</v>
      </c>
      <c r="M17" s="147">
        <f>VLOOKUP(SMALL($V$11:$V$22,7),$V$11:$X$22,3,FALSE)</f>
        <v>0</v>
      </c>
      <c r="O17" s="141">
        <f>IF(Q17=Q16,"",7)</f>
        <v>7</v>
      </c>
      <c r="P17" s="137" t="str">
        <f>VLOOKUP(SMALL($V$25:$V$36,7),$V$25:$X$36,2,FALSE)</f>
        <v>Tim</v>
      </c>
      <c r="Q17" s="142">
        <f>VLOOKUP(SMALL($V$25:$V$36,7),$V$25:$X$36,3,FALSE)</f>
        <v>62.560000000000009</v>
      </c>
      <c r="R17" s="75"/>
      <c r="S17" s="72"/>
      <c r="U17" s="124">
        <f>RANK($K$40,$E$40:$P$40)</f>
        <v>1</v>
      </c>
      <c r="V17" s="124">
        <f>IF(COUNTIF($U$11:U16,RANK($K$40,$E$40:$P$40))&gt;0,RANK($K$40,$E$40:$P$40)+COUNTIF($U$11:U16,RANK($K$40,$E$40:$P$40)),RANK($K$40,$E$40:$P$40))</f>
        <v>7</v>
      </c>
      <c r="W17" s="124" t="str">
        <f>K31</f>
        <v>Dieter</v>
      </c>
      <c r="X17" s="125">
        <f>K40</f>
        <v>0</v>
      </c>
      <c r="Z17" s="126"/>
    </row>
    <row r="18" spans="1:180" ht="13.5" thickBot="1">
      <c r="A18" s="72"/>
      <c r="B18" s="66"/>
      <c r="C18" s="119"/>
      <c r="D18" s="111"/>
      <c r="E18" s="114"/>
      <c r="F18" s="114"/>
      <c r="G18" s="120"/>
      <c r="H18" s="3"/>
      <c r="I18" s="55"/>
      <c r="J18" s="3"/>
      <c r="K18" s="141" t="str">
        <f>IF(M18=M17,"",8)</f>
        <v/>
      </c>
      <c r="L18" s="137" t="str">
        <f>VLOOKUP(SMALL($V$11:$V$22,8),$V$11:$X$22,2,FALSE)</f>
        <v>Deborah</v>
      </c>
      <c r="M18" s="147">
        <f>VLOOKUP(SMALL($V$11:$V$22,8),$V$11:$X$22,3,FALSE)</f>
        <v>0</v>
      </c>
      <c r="O18" s="141">
        <f>IF(Q18=Q17,"",8)</f>
        <v>8</v>
      </c>
      <c r="P18" s="137" t="str">
        <f>VLOOKUP(SMALL($V$25:$V$36,8),$V$25:$X$36,2,FALSE)</f>
        <v>Grégory</v>
      </c>
      <c r="Q18" s="142">
        <f>VLOOKUP(SMALL($V$25:$V$36,8),$V$25:$X$36,3,FALSE)</f>
        <v>62.169999999999995</v>
      </c>
      <c r="R18" s="75"/>
      <c r="S18" s="72"/>
      <c r="U18" s="124">
        <f>RANK($L$40,$E$40:$P$40)</f>
        <v>1</v>
      </c>
      <c r="V18" s="124">
        <f>IF(COUNTIF($U$11:U17,RANK($L$40,$E$40:$P$40))&gt;0,RANK($L$40,$E$40:$P$40)+COUNTIF($U$11:U17,RANK($L$40,$E$40:$P$40)),RANK($L$40,$E$40:$P$40))</f>
        <v>8</v>
      </c>
      <c r="W18" s="124" t="str">
        <f>L31</f>
        <v>Deborah</v>
      </c>
      <c r="X18" s="125">
        <f>L40</f>
        <v>0</v>
      </c>
      <c r="Z18" s="126"/>
    </row>
    <row r="19" spans="1:180">
      <c r="A19" s="72"/>
      <c r="B19" s="66"/>
      <c r="C19" s="3"/>
      <c r="D19" s="3"/>
      <c r="E19" s="3"/>
      <c r="F19" s="3"/>
      <c r="G19" s="3"/>
      <c r="H19" s="3"/>
      <c r="I19" s="3"/>
      <c r="J19" s="3"/>
      <c r="K19" s="141" t="str">
        <f>IF(M19=M18,"",9)</f>
        <v/>
      </c>
      <c r="L19" s="137" t="str">
        <f>VLOOKUP(SMALL($V$11:$V$22,9),$V$11:$X$22,2,FALSE)</f>
        <v>Lienkeuh</v>
      </c>
      <c r="M19" s="147">
        <f>VLOOKUP(SMALL($V$11:$V$22,9),$V$11:$X$22,3,FALSE)</f>
        <v>0</v>
      </c>
      <c r="O19" s="141">
        <f>IF(Q19=Q18,"",9)</f>
        <v>9</v>
      </c>
      <c r="P19" s="137" t="str">
        <f>VLOOKUP(SMALL($V$25:$V$36,9),$V$25:$X$36,2,FALSE)</f>
        <v>Christophe</v>
      </c>
      <c r="Q19" s="142">
        <f>VLOOKUP(SMALL($V$25:$V$36,9),$V$25:$X$36,3,FALSE)</f>
        <v>61.109999999999992</v>
      </c>
      <c r="R19" s="75"/>
      <c r="S19" s="72"/>
      <c r="U19" s="124">
        <f>RANK($M$40,$E$40:$P$40)</f>
        <v>1</v>
      </c>
      <c r="V19" s="124">
        <f>IF(COUNTIF($U$11:U18,RANK($M$40,$E$40:$P$40))&gt;0,RANK($M$40,$E$40:$P$40)+COUNTIF($U$11:U18,RANK($M$40,$E$40:$P$40)),RANK($M$40,$E$40:$P$40))</f>
        <v>9</v>
      </c>
      <c r="W19" s="124" t="str">
        <f>M31</f>
        <v>Lienkeuh</v>
      </c>
      <c r="X19" s="125">
        <f>M40</f>
        <v>0</v>
      </c>
      <c r="Z19" s="126"/>
    </row>
    <row r="20" spans="1:180" ht="12.75" customHeight="1" thickBot="1">
      <c r="A20" s="72"/>
      <c r="B20" s="66"/>
      <c r="I20" s="3"/>
      <c r="J20" s="3"/>
      <c r="K20" s="141" t="str">
        <f>IF(M20=M19,"",10)</f>
        <v/>
      </c>
      <c r="L20" s="137" t="str">
        <f>VLOOKUP(SMALL($V$11:$V$22,10),$V$11:$X$22,2,FALSE)</f>
        <v>Pieter</v>
      </c>
      <c r="M20" s="147">
        <f>VLOOKUP(SMALL($V$11:$V$22,10),$V$11:$X$22,3,FALSE)</f>
        <v>0</v>
      </c>
      <c r="O20" s="141">
        <f>IF(Q20=Q19,"",10)</f>
        <v>10</v>
      </c>
      <c r="P20" s="137" t="str">
        <f>VLOOKUP(SMALL($V$25:$V$36,10),$V$25:$X$36,2,FALSE)</f>
        <v>Ruben</v>
      </c>
      <c r="Q20" s="142">
        <f>VLOOKUP(SMALL($V$25:$V$36,10),$V$25:$X$36,3,FALSE)</f>
        <v>60.06</v>
      </c>
      <c r="R20" s="75"/>
      <c r="S20" s="72"/>
      <c r="U20" s="124">
        <f>RANK($N$40,$E$40:$P$40)</f>
        <v>1</v>
      </c>
      <c r="V20" s="124">
        <f>IF(COUNTIF($U$11:U19,RANK($N$40,$E$40:$P$40))&gt;0,RANK($N$40,$E$40:$P$40)+COUNTIF($U$11:U19,RANK($N$40,$E$40:$P$40)),RANK($N$40,$E$40:$P$40))</f>
        <v>10</v>
      </c>
      <c r="W20" s="124" t="str">
        <f>N31</f>
        <v>Pieter</v>
      </c>
      <c r="X20" s="125">
        <f>N40</f>
        <v>0</v>
      </c>
      <c r="Z20" s="126"/>
    </row>
    <row r="21" spans="1:180" ht="12.75" customHeight="1" thickBot="1">
      <c r="A21" s="72"/>
      <c r="B21" s="66"/>
      <c r="C21" s="186" t="s">
        <v>57</v>
      </c>
      <c r="D21" s="187"/>
      <c r="E21" s="187"/>
      <c r="F21" s="188"/>
      <c r="G21" s="188"/>
      <c r="H21" s="189"/>
      <c r="I21" s="3"/>
      <c r="J21" s="3"/>
      <c r="K21" s="141" t="str">
        <f>IF(M21=M20,"",11)</f>
        <v/>
      </c>
      <c r="L21" s="137" t="str">
        <f>VLOOKUP(SMALL($V$11:$V$22,11),$V$11:$X$22,2,FALSE)</f>
        <v>Didier</v>
      </c>
      <c r="M21" s="147">
        <f>VLOOKUP(SMALL($V$11:$V$22,11),$V$11:$X$22,3,FALSE)</f>
        <v>0</v>
      </c>
      <c r="O21" s="141">
        <f>IF(Q21=Q20,"",11)</f>
        <v>11</v>
      </c>
      <c r="P21" s="137" t="str">
        <f>VLOOKUP(SMALL($V$25:$V$36,11),$V$25:$X$36,2,FALSE)</f>
        <v>Guillaume</v>
      </c>
      <c r="Q21" s="142">
        <f>VLOOKUP(SMALL($V$25:$V$36,11),$V$25:$X$36,3,FALSE)</f>
        <v>58.88000000000001</v>
      </c>
      <c r="R21" s="75"/>
      <c r="S21" s="72"/>
      <c r="U21" s="124">
        <f>RANK($O$40,$E$40:$P$40)</f>
        <v>1</v>
      </c>
      <c r="V21" s="124">
        <f>IF(COUNTIF($U$11:U20,RANK($O$40,$E$40:$P$40))&gt;0,RANK($O$40,$E$40:$P$40)+COUNTIF($U$11:U20,RANK($O$40,$E$40:$P$40)),RANK($O$40,$E$40:$P$40))</f>
        <v>11</v>
      </c>
      <c r="W21" s="124" t="str">
        <f>O31</f>
        <v>Didier</v>
      </c>
      <c r="X21" s="125">
        <f>O40</f>
        <v>0</v>
      </c>
      <c r="Z21" s="126"/>
    </row>
    <row r="22" spans="1:180" ht="12.75" customHeight="1" thickBot="1">
      <c r="A22" s="72"/>
      <c r="B22" s="66"/>
      <c r="C22" s="50" t="s">
        <v>20</v>
      </c>
      <c r="D22" s="134"/>
      <c r="E22" s="135"/>
      <c r="F22" s="131" t="str">
        <f>K31</f>
        <v>Dieter</v>
      </c>
      <c r="G22" s="129"/>
      <c r="H22" s="130"/>
      <c r="I22" s="3"/>
      <c r="J22" s="3"/>
      <c r="K22" s="143" t="str">
        <f>IF(M22=M21,"",12)</f>
        <v/>
      </c>
      <c r="L22" s="144" t="str">
        <f>VLOOKUP(SMALL($V$11:$V$22,12),$V$11:$X$22,2,FALSE)</f>
        <v>Lien</v>
      </c>
      <c r="M22" s="148">
        <f>VLOOKUP(SMALL($V$11:$V$22,12),$V$11:$X$22,3,FALSE)</f>
        <v>0</v>
      </c>
      <c r="O22" s="143">
        <f>IF(Q22=Q21,"",12)</f>
        <v>12</v>
      </c>
      <c r="P22" s="144" t="str">
        <f>VLOOKUP(SMALL($V$25:$V$36,12),$V$25:$X$36,2,FALSE)</f>
        <v>Dieter</v>
      </c>
      <c r="Q22" s="145">
        <f>VLOOKUP(SMALL($V$25:$V$36,12),$V$25:$X$36,3,FALSE)</f>
        <v>47.989999999999995</v>
      </c>
      <c r="R22" s="75"/>
      <c r="S22" s="72"/>
      <c r="U22" s="124">
        <f>RANK($P$40,$E$40:$P$40)</f>
        <v>1</v>
      </c>
      <c r="V22" s="124">
        <f>IF(COUNTIF($U$11:U21,RANK($P$40,$E$40:$P$40))&gt;0,RANK($P$40,$E$40:$P$40)+COUNTIF($U$11:U21,RANK($P$40,$E$40:$P$40)),RANK($P$40,$E$40:$P$40))</f>
        <v>12</v>
      </c>
      <c r="W22" s="124" t="str">
        <f>P31</f>
        <v>Lien</v>
      </c>
      <c r="X22" s="125">
        <f>P40</f>
        <v>0</v>
      </c>
      <c r="Z22" s="126"/>
    </row>
    <row r="23" spans="1:180">
      <c r="A23" s="72"/>
      <c r="B23" s="66"/>
      <c r="C23" s="48" t="s">
        <v>45</v>
      </c>
      <c r="D23" s="21"/>
      <c r="E23" s="22"/>
      <c r="F23" s="132" t="str">
        <f>L31</f>
        <v>Deborah</v>
      </c>
      <c r="G23" s="21"/>
      <c r="H23" s="22"/>
      <c r="I23" s="3"/>
      <c r="J23" s="3"/>
      <c r="K23" s="3"/>
      <c r="L23" s="3"/>
      <c r="M23" s="3"/>
      <c r="N23" s="3"/>
      <c r="O23" s="3"/>
      <c r="P23" s="3"/>
      <c r="Q23" s="3"/>
      <c r="R23" s="3"/>
      <c r="S23" s="72"/>
      <c r="U23" s="124"/>
      <c r="V23" s="124"/>
      <c r="W23" s="124"/>
      <c r="X23" s="124"/>
    </row>
    <row r="24" spans="1:180" s="3" customFormat="1">
      <c r="A24" s="127"/>
      <c r="C24" s="48" t="s">
        <v>24</v>
      </c>
      <c r="D24" s="21"/>
      <c r="E24" s="22"/>
      <c r="F24" s="132" t="str">
        <f>M31</f>
        <v>Lienkeuh</v>
      </c>
      <c r="G24" s="21"/>
      <c r="H24" s="22"/>
      <c r="S24" s="127"/>
      <c r="T24" s="75"/>
      <c r="U24" s="153"/>
      <c r="V24" s="153"/>
      <c r="W24" s="153"/>
      <c r="X24" s="153"/>
      <c r="Y24" s="75"/>
      <c r="Z24" s="75"/>
      <c r="AA24" s="75"/>
      <c r="AB24" s="75"/>
      <c r="AC24" s="75"/>
      <c r="AD24" s="75"/>
      <c r="AE24" s="75"/>
      <c r="AF24" s="75"/>
      <c r="AG24" s="75"/>
      <c r="AH24" s="75"/>
      <c r="AI24" s="75"/>
      <c r="AJ24" s="75"/>
      <c r="AK24" s="75"/>
      <c r="AL24" s="75"/>
      <c r="AM24" s="75"/>
      <c r="AN24" s="75"/>
      <c r="AO24" s="75"/>
      <c r="AP24" s="75"/>
      <c r="AQ24" s="75"/>
      <c r="AR24" s="75"/>
      <c r="AS24" s="75"/>
      <c r="AT24" s="75"/>
      <c r="AU24" s="75"/>
      <c r="AV24" s="75"/>
      <c r="AW24" s="75"/>
      <c r="AX24" s="75"/>
      <c r="AY24" s="75"/>
      <c r="AZ24" s="75"/>
      <c r="BA24" s="75"/>
      <c r="BB24" s="75"/>
      <c r="BC24" s="75"/>
      <c r="BD24" s="75"/>
      <c r="BE24" s="75"/>
      <c r="BF24" s="75"/>
      <c r="BG24" s="75"/>
      <c r="BH24" s="75"/>
      <c r="BI24" s="75"/>
      <c r="BJ24" s="75"/>
      <c r="BK24" s="75"/>
      <c r="BL24" s="75"/>
      <c r="BM24" s="75"/>
      <c r="BN24" s="75"/>
      <c r="BO24" s="75"/>
      <c r="BP24" s="75"/>
      <c r="BQ24" s="75"/>
      <c r="BR24" s="75"/>
      <c r="BS24" s="75"/>
      <c r="BT24" s="75"/>
      <c r="BU24" s="75"/>
      <c r="BV24" s="75"/>
      <c r="BW24" s="75"/>
      <c r="BX24" s="75"/>
      <c r="BY24" s="75"/>
      <c r="BZ24" s="75"/>
      <c r="CA24" s="75"/>
      <c r="CB24" s="75"/>
      <c r="CC24" s="75"/>
      <c r="CD24" s="75"/>
      <c r="CE24" s="75"/>
      <c r="CF24" s="75"/>
      <c r="CG24" s="75"/>
      <c r="CH24" s="75"/>
      <c r="CI24" s="75"/>
      <c r="CJ24" s="75"/>
      <c r="CK24" s="75"/>
      <c r="CL24" s="75"/>
      <c r="CM24" s="75"/>
      <c r="CN24" s="75"/>
      <c r="CO24" s="75"/>
      <c r="CP24" s="75"/>
      <c r="CQ24" s="75"/>
      <c r="CR24" s="75"/>
      <c r="CS24" s="75"/>
      <c r="CT24" s="75"/>
      <c r="CU24" s="75"/>
      <c r="CV24" s="75"/>
      <c r="CW24" s="75"/>
      <c r="CX24" s="75"/>
      <c r="CY24" s="75"/>
      <c r="CZ24" s="75"/>
      <c r="DA24" s="75"/>
      <c r="DB24" s="75"/>
      <c r="DC24" s="75"/>
      <c r="DD24" s="75"/>
      <c r="DE24" s="75"/>
      <c r="DF24" s="75"/>
      <c r="DG24" s="75"/>
      <c r="DH24" s="75"/>
      <c r="DI24" s="75"/>
      <c r="DJ24" s="75"/>
      <c r="DK24" s="75"/>
      <c r="DL24" s="75"/>
      <c r="DM24" s="75"/>
      <c r="DN24" s="75"/>
      <c r="DO24" s="75"/>
      <c r="DP24" s="75"/>
      <c r="DQ24" s="75"/>
      <c r="DR24" s="75"/>
      <c r="DS24" s="75"/>
      <c r="DT24" s="75"/>
      <c r="DU24" s="75"/>
      <c r="DV24" s="75"/>
      <c r="DW24" s="75"/>
      <c r="DX24" s="75"/>
      <c r="DY24" s="75"/>
      <c r="DZ24" s="75"/>
      <c r="EA24" s="75"/>
      <c r="EB24" s="75"/>
      <c r="EC24" s="75"/>
      <c r="ED24" s="75"/>
      <c r="EE24" s="75"/>
      <c r="EF24" s="75"/>
      <c r="EG24" s="75"/>
      <c r="EH24" s="75"/>
      <c r="EI24" s="75"/>
      <c r="EJ24" s="75"/>
      <c r="EK24" s="75"/>
      <c r="EL24" s="75"/>
      <c r="EM24" s="75"/>
      <c r="EN24" s="75"/>
      <c r="EO24" s="75"/>
      <c r="EP24" s="75"/>
      <c r="EQ24" s="75"/>
      <c r="ER24" s="75"/>
      <c r="ES24" s="75"/>
      <c r="ET24" s="75"/>
      <c r="EU24" s="75"/>
      <c r="EV24" s="75"/>
      <c r="EW24" s="75"/>
      <c r="EX24" s="75"/>
      <c r="EY24" s="75"/>
      <c r="EZ24" s="75"/>
      <c r="FA24" s="75"/>
      <c r="FB24" s="75"/>
      <c r="FC24" s="75"/>
      <c r="FD24" s="75"/>
      <c r="FE24" s="75"/>
      <c r="FF24" s="75"/>
      <c r="FG24" s="75"/>
      <c r="FH24" s="75"/>
      <c r="FI24" s="75"/>
      <c r="FJ24" s="75"/>
      <c r="FK24" s="75"/>
      <c r="FL24" s="75"/>
      <c r="FM24" s="75"/>
      <c r="FN24" s="75"/>
      <c r="FO24" s="75"/>
      <c r="FP24" s="75"/>
      <c r="FQ24" s="75"/>
      <c r="FR24" s="75"/>
      <c r="FS24" s="75"/>
      <c r="FT24" s="75"/>
      <c r="FU24" s="75"/>
      <c r="FV24" s="75"/>
      <c r="FW24" s="75"/>
      <c r="FX24" s="75"/>
    </row>
    <row r="25" spans="1:180" s="3" customFormat="1">
      <c r="A25" s="127"/>
      <c r="C25" s="48" t="s">
        <v>16</v>
      </c>
      <c r="D25" s="21"/>
      <c r="E25" s="22"/>
      <c r="F25" s="132" t="str">
        <f>N31</f>
        <v>Pieter</v>
      </c>
      <c r="G25" s="21"/>
      <c r="H25" s="22"/>
      <c r="S25" s="127"/>
      <c r="T25" s="75"/>
      <c r="U25" s="124">
        <f>RANK(Result!AI7,Result!$AI$7:$AI$18)</f>
        <v>7</v>
      </c>
      <c r="V25" s="124">
        <f>RANK(Result!AI7,Result!$AI$7:$AI$18)</f>
        <v>7</v>
      </c>
      <c r="W25" s="153" t="str">
        <f>Result!T7</f>
        <v>Tim</v>
      </c>
      <c r="X25" s="154">
        <f>Result!AI7</f>
        <v>62.560000000000009</v>
      </c>
      <c r="Y25" s="75"/>
      <c r="Z25" s="75"/>
      <c r="AA25" s="75"/>
      <c r="AB25" s="75"/>
      <c r="AC25" s="75"/>
      <c r="AD25" s="75"/>
      <c r="AE25" s="75"/>
      <c r="AF25" s="75"/>
      <c r="AG25" s="75"/>
      <c r="AH25" s="75"/>
      <c r="AI25" s="75"/>
      <c r="AJ25" s="75"/>
      <c r="AK25" s="75"/>
      <c r="AL25" s="75"/>
      <c r="AM25" s="75"/>
      <c r="AN25" s="75"/>
      <c r="AO25" s="75"/>
      <c r="AP25" s="75"/>
      <c r="AQ25" s="75"/>
      <c r="AR25" s="75"/>
      <c r="AS25" s="75"/>
      <c r="AT25" s="75"/>
      <c r="AU25" s="75"/>
      <c r="AV25" s="75"/>
      <c r="AW25" s="75"/>
      <c r="AX25" s="75"/>
      <c r="AY25" s="75"/>
      <c r="AZ25" s="75"/>
      <c r="BA25" s="75"/>
      <c r="BB25" s="75"/>
      <c r="BC25" s="75"/>
      <c r="BD25" s="75"/>
      <c r="BE25" s="75"/>
      <c r="BF25" s="75"/>
      <c r="BG25" s="75"/>
      <c r="BH25" s="75"/>
      <c r="BI25" s="75"/>
      <c r="BJ25" s="75"/>
      <c r="BK25" s="75"/>
      <c r="BL25" s="75"/>
      <c r="BM25" s="75"/>
      <c r="BN25" s="75"/>
      <c r="BO25" s="75"/>
      <c r="BP25" s="75"/>
      <c r="BQ25" s="75"/>
      <c r="BR25" s="75"/>
      <c r="BS25" s="75"/>
      <c r="BT25" s="75"/>
      <c r="BU25" s="75"/>
      <c r="BV25" s="75"/>
      <c r="BW25" s="75"/>
      <c r="BX25" s="75"/>
      <c r="BY25" s="75"/>
      <c r="BZ25" s="75"/>
      <c r="CA25" s="75"/>
      <c r="CB25" s="75"/>
      <c r="CC25" s="75"/>
      <c r="CD25" s="75"/>
      <c r="CE25" s="75"/>
      <c r="CF25" s="75"/>
      <c r="CG25" s="75"/>
      <c r="CH25" s="75"/>
      <c r="CI25" s="75"/>
      <c r="CJ25" s="75"/>
      <c r="CK25" s="75"/>
      <c r="CL25" s="75"/>
      <c r="CM25" s="75"/>
      <c r="CN25" s="75"/>
      <c r="CO25" s="75"/>
      <c r="CP25" s="75"/>
      <c r="CQ25" s="75"/>
      <c r="CR25" s="75"/>
      <c r="CS25" s="75"/>
      <c r="CT25" s="75"/>
      <c r="CU25" s="75"/>
      <c r="CV25" s="75"/>
      <c r="CW25" s="75"/>
      <c r="CX25" s="75"/>
      <c r="CY25" s="75"/>
      <c r="CZ25" s="75"/>
      <c r="DA25" s="75"/>
      <c r="DB25" s="75"/>
      <c r="DC25" s="75"/>
      <c r="DD25" s="75"/>
      <c r="DE25" s="75"/>
      <c r="DF25" s="75"/>
      <c r="DG25" s="75"/>
      <c r="DH25" s="75"/>
      <c r="DI25" s="75"/>
      <c r="DJ25" s="75"/>
      <c r="DK25" s="75"/>
      <c r="DL25" s="75"/>
      <c r="DM25" s="75"/>
      <c r="DN25" s="75"/>
      <c r="DO25" s="75"/>
      <c r="DP25" s="75"/>
      <c r="DQ25" s="75"/>
      <c r="DR25" s="75"/>
      <c r="DS25" s="75"/>
      <c r="DT25" s="75"/>
      <c r="DU25" s="75"/>
      <c r="DV25" s="75"/>
      <c r="DW25" s="75"/>
      <c r="DX25" s="75"/>
      <c r="DY25" s="75"/>
      <c r="DZ25" s="75"/>
      <c r="EA25" s="75"/>
      <c r="EB25" s="75"/>
      <c r="EC25" s="75"/>
      <c r="ED25" s="75"/>
      <c r="EE25" s="75"/>
      <c r="EF25" s="75"/>
      <c r="EG25" s="75"/>
      <c r="EH25" s="75"/>
      <c r="EI25" s="75"/>
      <c r="EJ25" s="75"/>
      <c r="EK25" s="75"/>
      <c r="EL25" s="75"/>
      <c r="EM25" s="75"/>
      <c r="EN25" s="75"/>
      <c r="EO25" s="75"/>
      <c r="EP25" s="75"/>
      <c r="EQ25" s="75"/>
      <c r="ER25" s="75"/>
      <c r="ES25" s="75"/>
      <c r="ET25" s="75"/>
      <c r="EU25" s="75"/>
      <c r="EV25" s="75"/>
      <c r="EW25" s="75"/>
      <c r="EX25" s="75"/>
      <c r="EY25" s="75"/>
      <c r="EZ25" s="75"/>
      <c r="FA25" s="75"/>
      <c r="FB25" s="75"/>
      <c r="FC25" s="75"/>
      <c r="FD25" s="75"/>
      <c r="FE25" s="75"/>
      <c r="FF25" s="75"/>
      <c r="FG25" s="75"/>
      <c r="FH25" s="75"/>
      <c r="FI25" s="75"/>
      <c r="FJ25" s="75"/>
      <c r="FK25" s="75"/>
      <c r="FL25" s="75"/>
      <c r="FM25" s="75"/>
      <c r="FN25" s="75"/>
      <c r="FO25" s="75"/>
      <c r="FP25" s="75"/>
      <c r="FQ25" s="75"/>
      <c r="FR25" s="75"/>
      <c r="FS25" s="75"/>
      <c r="FT25" s="75"/>
      <c r="FU25" s="75"/>
      <c r="FV25" s="75"/>
      <c r="FW25" s="75"/>
      <c r="FX25" s="75"/>
    </row>
    <row r="26" spans="1:180">
      <c r="A26" s="72"/>
      <c r="B26" s="3"/>
      <c r="C26" s="48" t="s">
        <v>2</v>
      </c>
      <c r="D26" s="21"/>
      <c r="E26" s="22"/>
      <c r="F26" s="132" t="str">
        <f>O31</f>
        <v>Didier</v>
      </c>
      <c r="G26" s="21"/>
      <c r="H26" s="22"/>
      <c r="I26" s="3"/>
      <c r="J26" s="3"/>
      <c r="K26" s="3"/>
      <c r="L26" s="3"/>
      <c r="M26" s="3"/>
      <c r="N26" s="3"/>
      <c r="O26" s="3"/>
      <c r="P26" s="3"/>
      <c r="Q26" s="3"/>
      <c r="R26" s="3"/>
      <c r="S26" s="72"/>
      <c r="U26" s="124">
        <f>RANK(Result!AI8,Result!$AI$7:$AI$18)</f>
        <v>8</v>
      </c>
      <c r="V26" s="124">
        <f>IF(COUNTIF($U$25:U25,RANK(Result!AI8,Result!$AI$7:$AI$18))&gt;0,RANK(Result!AI8,Result!$AI$7:$AI$18)+COUNTIF($U$25:U25,RANK(Result!AI8,Result!$AI$7:$AI$18)),RANK(Result!AI8,Result!$AI$7:$AI$18))</f>
        <v>8</v>
      </c>
      <c r="W26" s="153" t="str">
        <f>Result!T8</f>
        <v>Grégory</v>
      </c>
      <c r="X26" s="154">
        <f>Result!AI8</f>
        <v>62.169999999999995</v>
      </c>
    </row>
    <row r="27" spans="1:180" ht="13.5" thickBot="1">
      <c r="A27" s="72"/>
      <c r="B27" s="3"/>
      <c r="C27" s="52" t="s">
        <v>3</v>
      </c>
      <c r="D27" s="23"/>
      <c r="E27" s="24"/>
      <c r="F27" s="133" t="str">
        <f>P31</f>
        <v>Lien</v>
      </c>
      <c r="G27" s="23"/>
      <c r="H27" s="24"/>
      <c r="I27" s="3"/>
      <c r="J27" s="3"/>
      <c r="K27" s="3"/>
      <c r="L27" s="3"/>
      <c r="M27" s="3"/>
      <c r="N27" s="3"/>
      <c r="O27" s="3"/>
      <c r="P27" s="3"/>
      <c r="Q27" s="3"/>
      <c r="R27" s="3"/>
      <c r="S27" s="72"/>
      <c r="U27" s="124">
        <f>RANK(Result!AI9,Result!$AI$7:$AI$18)</f>
        <v>9</v>
      </c>
      <c r="V27" s="124">
        <f>IF(COUNTIF($U$25:U26,RANK(Result!AI9,Result!$AI$7:$AI$18))&gt;0,RANK(Result!AI9,Result!$AI$7:$AI$18)+COUNTIF($U$25:U26,RANK(Result!AI9,Result!$AI$7:$AI$18)),RANK(Result!AI9,Result!$AI$7:$AI$18))</f>
        <v>9</v>
      </c>
      <c r="W27" s="153" t="str">
        <f>Result!T9</f>
        <v>Christophe</v>
      </c>
      <c r="X27" s="154">
        <f>Result!AI9</f>
        <v>61.109999999999992</v>
      </c>
    </row>
    <row r="28" spans="1:180" ht="16.5" customHeight="1">
      <c r="A28" s="72"/>
      <c r="B28" s="3"/>
      <c r="C28" s="3"/>
      <c r="D28" s="3"/>
      <c r="E28" s="3"/>
      <c r="F28" s="3"/>
      <c r="G28" s="3"/>
      <c r="H28" s="3"/>
      <c r="I28" s="3"/>
      <c r="J28" s="3"/>
      <c r="K28" s="3"/>
      <c r="L28" s="3"/>
      <c r="M28" s="3"/>
      <c r="N28" s="3"/>
      <c r="O28" s="3"/>
      <c r="P28" s="3"/>
      <c r="Q28" s="3"/>
      <c r="R28" s="3"/>
      <c r="S28" s="72"/>
      <c r="U28" s="124">
        <f>RANK(Result!AI10,Result!$AI$7:$AI$18)</f>
        <v>10</v>
      </c>
      <c r="V28" s="124">
        <f>IF(COUNTIF($U$25:U27,RANK(Result!AI10,Result!$AI$7:$AI$18))&gt;0,RANK(Result!AI10,Result!$AI$7:$AI$18)+COUNTIF($U$25:U27,RANK(Result!AI10,Result!$AI$7:$AI$18)),RANK(Result!AI10,Result!$AI$7:$AI$18))</f>
        <v>10</v>
      </c>
      <c r="W28" s="153" t="str">
        <f>Result!T10</f>
        <v>Ruben</v>
      </c>
      <c r="X28" s="154">
        <f>Result!AI10</f>
        <v>60.06</v>
      </c>
    </row>
    <row r="29" spans="1:180" s="155" customFormat="1" ht="13.5" thickBot="1">
      <c r="A29" s="72"/>
      <c r="B29" s="72"/>
      <c r="C29" s="72"/>
      <c r="D29" s="72"/>
      <c r="E29" s="72"/>
      <c r="F29" s="72"/>
      <c r="G29" s="72"/>
      <c r="H29" s="72"/>
      <c r="I29" s="72"/>
      <c r="J29" s="72"/>
      <c r="K29" s="72"/>
      <c r="L29" s="72"/>
      <c r="M29" s="72"/>
      <c r="N29" s="72"/>
      <c r="O29" s="72"/>
      <c r="P29" s="72"/>
      <c r="Q29" s="72"/>
      <c r="R29" s="72"/>
      <c r="S29" s="72"/>
      <c r="U29" s="124">
        <f>RANK(Result!AI11,Result!$AI$7:$AI$18)</f>
        <v>11</v>
      </c>
      <c r="V29" s="124">
        <f>IF(COUNTIF($U$25:U28,RANK(Result!AI11,Result!$AI$7:$AI$18))&gt;0,RANK(Result!AI11,Result!$AI$7:$AI$18)+COUNTIF($U$25:U28,RANK(Result!AI11,Result!$AI$7:$AI$18)),RANK(Result!AI11,Result!$AI$7:$AI$18))</f>
        <v>11</v>
      </c>
      <c r="W29" s="157" t="str">
        <f>Result!T11</f>
        <v>Guillaume</v>
      </c>
      <c r="X29" s="154">
        <f>Result!AI11</f>
        <v>58.88000000000001</v>
      </c>
    </row>
    <row r="30" spans="1:180" ht="13.5" thickBot="1">
      <c r="A30" s="72"/>
      <c r="B30" s="64"/>
      <c r="C30" s="65"/>
      <c r="D30" s="65"/>
      <c r="E30" s="65"/>
      <c r="F30" s="65"/>
      <c r="G30" s="65"/>
      <c r="H30" s="65"/>
      <c r="I30" s="65"/>
      <c r="J30" s="65"/>
      <c r="K30" s="65"/>
      <c r="L30" s="65"/>
      <c r="M30" s="65"/>
      <c r="N30" s="65"/>
      <c r="O30" s="65"/>
      <c r="P30" s="65"/>
      <c r="Q30" s="65"/>
      <c r="R30" s="75"/>
      <c r="S30" s="72"/>
      <c r="U30" s="124">
        <f>RANK(Result!AI12,Result!$AI$7:$AI$18)</f>
        <v>4</v>
      </c>
      <c r="V30" s="124">
        <f>IF(COUNTIF($U$25:U29,RANK(Result!AI12,Result!$AI$7:$AI$18))&gt;0,RANK(Result!AI12,Result!$AI$7:$AI$18)+COUNTIF($U$25:U29,RANK(Result!AI12,Result!$AI$7:$AI$18)),RANK(Result!AI12,Result!$AI$7:$AI$18))</f>
        <v>4</v>
      </c>
      <c r="W30" s="153" t="str">
        <f>Result!T12</f>
        <v>Maarten</v>
      </c>
      <c r="X30" s="154">
        <f>Result!AI12</f>
        <v>63.04</v>
      </c>
    </row>
    <row r="31" spans="1:180" ht="13.5" thickBot="1">
      <c r="A31" s="72"/>
      <c r="B31" s="66"/>
      <c r="C31" s="36" t="s">
        <v>0</v>
      </c>
      <c r="D31" s="37" t="s">
        <v>1</v>
      </c>
      <c r="E31" s="36" t="str">
        <f>D59</f>
        <v>Tim</v>
      </c>
      <c r="F31" s="38" t="str">
        <f>L59</f>
        <v>Grégory</v>
      </c>
      <c r="G31" s="38" t="str">
        <f>D72</f>
        <v>Christophe</v>
      </c>
      <c r="H31" s="38" t="str">
        <f>L72</f>
        <v>Ruben</v>
      </c>
      <c r="I31" s="38" t="str">
        <f>D85</f>
        <v>Guillaume</v>
      </c>
      <c r="J31" s="38" t="str">
        <f>L85</f>
        <v>Maarten</v>
      </c>
      <c r="K31" s="38" t="str">
        <f>D98</f>
        <v>Dieter</v>
      </c>
      <c r="L31" s="38" t="str">
        <f>L98</f>
        <v>Deborah</v>
      </c>
      <c r="M31" s="38" t="str">
        <f>D111</f>
        <v>Lienkeuh</v>
      </c>
      <c r="N31" s="38" t="str">
        <f>L111</f>
        <v>Pieter</v>
      </c>
      <c r="O31" s="38" t="str">
        <f>D124</f>
        <v>Didier</v>
      </c>
      <c r="P31" s="37" t="str">
        <f>L124</f>
        <v>Lien</v>
      </c>
      <c r="Q31" s="3"/>
      <c r="R31" s="75"/>
      <c r="S31" s="72"/>
      <c r="U31" s="124">
        <f>RANK(Result!AI13,Result!$AI$7:$AI$18)</f>
        <v>12</v>
      </c>
      <c r="V31" s="124">
        <f>IF(COUNTIF($U$25:U30,RANK(Result!AI13,Result!$AI$7:$AI$18))&gt;0,RANK(Result!AI13,Result!$AI$7:$AI$18)+COUNTIF($U$25:U30,RANK(Result!AI13,Result!$AI$7:$AI$18)),RANK(Result!AI13,Result!$AI$7:$AI$18))</f>
        <v>12</v>
      </c>
      <c r="W31" s="153" t="str">
        <f>Result!T13</f>
        <v>Dieter</v>
      </c>
      <c r="X31" s="154">
        <f>Result!AI13</f>
        <v>47.989999999999995</v>
      </c>
    </row>
    <row r="32" spans="1:180">
      <c r="A32" s="72"/>
      <c r="B32" s="66"/>
      <c r="C32" s="29">
        <f t="shared" ref="C32:D39" si="0">C11</f>
        <v>0</v>
      </c>
      <c r="D32" s="30">
        <f t="shared" si="0"/>
        <v>0</v>
      </c>
      <c r="E32" s="31">
        <f t="shared" ref="E32:E39" si="1">E61</f>
        <v>0</v>
      </c>
      <c r="F32" s="32">
        <f>M61</f>
        <v>0</v>
      </c>
      <c r="G32" s="32">
        <f>E74</f>
        <v>0</v>
      </c>
      <c r="H32" s="32">
        <f>M74</f>
        <v>0</v>
      </c>
      <c r="I32" s="32">
        <f>E87</f>
        <v>0</v>
      </c>
      <c r="J32" s="32">
        <f>M87</f>
        <v>0</v>
      </c>
      <c r="K32" s="32">
        <f>E100</f>
        <v>0</v>
      </c>
      <c r="L32" s="32">
        <f t="shared" ref="L32:L39" si="2">M100</f>
        <v>0</v>
      </c>
      <c r="M32" s="32">
        <f>E113</f>
        <v>0</v>
      </c>
      <c r="N32" s="32">
        <f t="shared" ref="N32:N39" si="3">M113</f>
        <v>0</v>
      </c>
      <c r="O32" s="32">
        <f>E126</f>
        <v>0</v>
      </c>
      <c r="P32" s="33">
        <f>M126</f>
        <v>0</v>
      </c>
      <c r="Q32" s="3"/>
      <c r="R32" s="75"/>
      <c r="S32" s="72"/>
      <c r="U32" s="124">
        <f>RANK(Result!AI14,Result!$AI$7:$AI$18)</f>
        <v>2</v>
      </c>
      <c r="V32" s="124">
        <f>IF(COUNTIF($U$25:U31,RANK(Result!AI14,Result!$AI$7:$AI$18))&gt;0,RANK(Result!AI14,Result!$AI$7:$AI$18)+COUNTIF($U$25:U31,RANK(Result!AI14,Result!$AI$7:$AI$18)),RANK(Result!AI14,Result!$AI$7:$AI$18))</f>
        <v>2</v>
      </c>
      <c r="W32" s="153" t="str">
        <f>Result!T14</f>
        <v>Deborah</v>
      </c>
      <c r="X32" s="154">
        <f>Result!AI14</f>
        <v>69.890000000000015</v>
      </c>
    </row>
    <row r="33" spans="1:24">
      <c r="A33" s="72"/>
      <c r="B33" s="66"/>
      <c r="C33" s="25">
        <f t="shared" si="0"/>
        <v>0</v>
      </c>
      <c r="D33" s="26">
        <f t="shared" si="0"/>
        <v>0</v>
      </c>
      <c r="E33" s="31">
        <f t="shared" si="1"/>
        <v>0</v>
      </c>
      <c r="F33" s="32">
        <f t="shared" ref="F33:F39" si="4">M62</f>
        <v>0</v>
      </c>
      <c r="G33" s="32">
        <f t="shared" ref="G33:G39" si="5">E75</f>
        <v>0</v>
      </c>
      <c r="H33" s="32">
        <f t="shared" ref="H33:H39" si="6">M75</f>
        <v>0</v>
      </c>
      <c r="I33" s="32">
        <f t="shared" ref="I33:I39" si="7">E88</f>
        <v>0</v>
      </c>
      <c r="J33" s="32">
        <f t="shared" ref="J33:J39" si="8">M88</f>
        <v>0</v>
      </c>
      <c r="K33" s="32">
        <f t="shared" ref="K33:K39" si="9">E101</f>
        <v>0</v>
      </c>
      <c r="L33" s="32">
        <f t="shared" si="2"/>
        <v>0</v>
      </c>
      <c r="M33" s="32">
        <f t="shared" ref="M33:M39" si="10">E114</f>
        <v>0</v>
      </c>
      <c r="N33" s="32">
        <f t="shared" si="3"/>
        <v>0</v>
      </c>
      <c r="O33" s="32">
        <f t="shared" ref="O33:O39" si="11">E127</f>
        <v>0</v>
      </c>
      <c r="P33" s="33">
        <f t="shared" ref="P33:P39" si="12">M127</f>
        <v>0</v>
      </c>
      <c r="Q33" s="3"/>
      <c r="R33" s="75"/>
      <c r="S33" s="72"/>
      <c r="U33" s="124">
        <f>RANK(Result!AI15,Result!$AI$7:$AI$18)</f>
        <v>5</v>
      </c>
      <c r="V33" s="124">
        <f>IF(COUNTIF($U$25:U32,RANK(Result!AI15,Result!$AI$7:$AI$18))&gt;0,RANK(Result!AI15,Result!$AI$7:$AI$18)+COUNTIF($U$25:U32,RANK(Result!AI15,Result!$AI$7:$AI$18)),RANK(Result!AI15,Result!$AI$7:$AI$18))</f>
        <v>5</v>
      </c>
      <c r="W33" s="153" t="str">
        <f>Result!T15</f>
        <v>Lienkeuh</v>
      </c>
      <c r="X33" s="154">
        <f>Result!AI15</f>
        <v>62.86</v>
      </c>
    </row>
    <row r="34" spans="1:24">
      <c r="A34" s="72"/>
      <c r="B34" s="66"/>
      <c r="C34" s="25">
        <f t="shared" si="0"/>
        <v>0</v>
      </c>
      <c r="D34" s="26">
        <f t="shared" si="0"/>
        <v>0</v>
      </c>
      <c r="E34" s="31">
        <f t="shared" si="1"/>
        <v>0</v>
      </c>
      <c r="F34" s="32">
        <f t="shared" si="4"/>
        <v>0</v>
      </c>
      <c r="G34" s="32">
        <f t="shared" si="5"/>
        <v>0</v>
      </c>
      <c r="H34" s="32">
        <f t="shared" si="6"/>
        <v>0</v>
      </c>
      <c r="I34" s="32">
        <f t="shared" si="7"/>
        <v>0</v>
      </c>
      <c r="J34" s="32">
        <f t="shared" si="8"/>
        <v>0</v>
      </c>
      <c r="K34" s="32">
        <f t="shared" si="9"/>
        <v>0</v>
      </c>
      <c r="L34" s="32">
        <f t="shared" si="2"/>
        <v>0</v>
      </c>
      <c r="M34" s="32">
        <f t="shared" si="10"/>
        <v>0</v>
      </c>
      <c r="N34" s="32">
        <f t="shared" si="3"/>
        <v>0</v>
      </c>
      <c r="O34" s="32">
        <f t="shared" si="11"/>
        <v>0</v>
      </c>
      <c r="P34" s="33">
        <f t="shared" si="12"/>
        <v>0</v>
      </c>
      <c r="Q34" s="3"/>
      <c r="R34" s="75"/>
      <c r="S34" s="72"/>
      <c r="U34" s="124">
        <f>RANK(Result!AI16,Result!$AI$7:$AI$18)</f>
        <v>3</v>
      </c>
      <c r="V34" s="124">
        <f>IF(COUNTIF($U$25:U33,RANK(Result!AI16,Result!$AI$7:$AI$18))&gt;0,RANK(Result!AI16,Result!$AI$7:$AI$18)+COUNTIF($U$25:U33,RANK(Result!AI16,Result!$AI$7:$AI$18)),RANK(Result!AI16,Result!$AI$7:$AI$18))</f>
        <v>3</v>
      </c>
      <c r="W34" s="153" t="str">
        <f>Result!T16</f>
        <v>Pieter</v>
      </c>
      <c r="X34" s="154">
        <f>Result!AI16</f>
        <v>66.239999999999995</v>
      </c>
    </row>
    <row r="35" spans="1:24">
      <c r="A35" s="72"/>
      <c r="B35" s="66"/>
      <c r="C35" s="25">
        <f t="shared" si="0"/>
        <v>0</v>
      </c>
      <c r="D35" s="26">
        <f t="shared" si="0"/>
        <v>0</v>
      </c>
      <c r="E35" s="31">
        <f t="shared" si="1"/>
        <v>0</v>
      </c>
      <c r="F35" s="32">
        <f t="shared" si="4"/>
        <v>0</v>
      </c>
      <c r="G35" s="32">
        <f t="shared" si="5"/>
        <v>0</v>
      </c>
      <c r="H35" s="32">
        <f t="shared" si="6"/>
        <v>0</v>
      </c>
      <c r="I35" s="32">
        <f t="shared" si="7"/>
        <v>0</v>
      </c>
      <c r="J35" s="32">
        <f t="shared" si="8"/>
        <v>0</v>
      </c>
      <c r="K35" s="32">
        <f t="shared" si="9"/>
        <v>0</v>
      </c>
      <c r="L35" s="32">
        <f t="shared" si="2"/>
        <v>0</v>
      </c>
      <c r="M35" s="32">
        <f t="shared" si="10"/>
        <v>0</v>
      </c>
      <c r="N35" s="32">
        <f t="shared" si="3"/>
        <v>0</v>
      </c>
      <c r="O35" s="32">
        <f t="shared" si="11"/>
        <v>0</v>
      </c>
      <c r="P35" s="33">
        <f t="shared" si="12"/>
        <v>0</v>
      </c>
      <c r="Q35" s="3"/>
      <c r="R35" s="75"/>
      <c r="S35" s="72"/>
      <c r="U35" s="124">
        <f>RANK(Result!AI17,Result!$AI$7:$AI$18)</f>
        <v>1</v>
      </c>
      <c r="V35" s="124">
        <f>IF(COUNTIF($U$25:U34,RANK(Result!AI17,Result!$AI$7:$AI$18))&gt;0,RANK(Result!AI17,Result!$AI$7:$AI$18)+COUNTIF($U$25:U34,RANK(Result!AI17,Result!$AI$7:$AI$18)),RANK(Result!AI17,Result!$AI$7:$AI$18))</f>
        <v>1</v>
      </c>
      <c r="W35" s="153" t="str">
        <f>Result!T17</f>
        <v>Didier</v>
      </c>
      <c r="X35" s="154">
        <f>Result!AI17</f>
        <v>74.160000000000011</v>
      </c>
    </row>
    <row r="36" spans="1:24">
      <c r="A36" s="72"/>
      <c r="B36" s="66"/>
      <c r="C36" s="25">
        <f t="shared" si="0"/>
        <v>0</v>
      </c>
      <c r="D36" s="26">
        <f t="shared" si="0"/>
        <v>0</v>
      </c>
      <c r="E36" s="31">
        <f t="shared" si="1"/>
        <v>0</v>
      </c>
      <c r="F36" s="32">
        <f t="shared" si="4"/>
        <v>0</v>
      </c>
      <c r="G36" s="32">
        <f t="shared" si="5"/>
        <v>0</v>
      </c>
      <c r="H36" s="32">
        <f t="shared" si="6"/>
        <v>0</v>
      </c>
      <c r="I36" s="32">
        <f t="shared" si="7"/>
        <v>0</v>
      </c>
      <c r="J36" s="32">
        <f t="shared" si="8"/>
        <v>0</v>
      </c>
      <c r="K36" s="32">
        <f t="shared" si="9"/>
        <v>0</v>
      </c>
      <c r="L36" s="32">
        <f t="shared" si="2"/>
        <v>0</v>
      </c>
      <c r="M36" s="32">
        <f t="shared" si="10"/>
        <v>0</v>
      </c>
      <c r="N36" s="32">
        <f t="shared" si="3"/>
        <v>0</v>
      </c>
      <c r="O36" s="32">
        <f t="shared" si="11"/>
        <v>0</v>
      </c>
      <c r="P36" s="33">
        <f t="shared" si="12"/>
        <v>0</v>
      </c>
      <c r="Q36" s="3"/>
      <c r="R36" s="75"/>
      <c r="S36" s="72"/>
      <c r="U36" s="124">
        <f>RANK(Result!AI18,Result!$AI$7:$AI$18)</f>
        <v>6</v>
      </c>
      <c r="V36" s="124">
        <f>IF(COUNTIF($U$25:U35,RANK(Result!AI18,Result!$AI$7:$AI$18))&gt;0,RANK(Result!AI18,Result!$AI$7:$AI$18)+COUNTIF($U$25:U35,RANK(Result!AI18,Result!$AI$7:$AI$18)),RANK(Result!AI18,Result!$AI$7:$AI$18))</f>
        <v>6</v>
      </c>
      <c r="W36" s="153" t="str">
        <f>Result!T18</f>
        <v xml:space="preserve">Lien </v>
      </c>
      <c r="X36" s="154">
        <f>Result!AI18</f>
        <v>62.64</v>
      </c>
    </row>
    <row r="37" spans="1:24">
      <c r="A37" s="72"/>
      <c r="B37" s="66"/>
      <c r="C37" s="25">
        <f t="shared" si="0"/>
        <v>0</v>
      </c>
      <c r="D37" s="26">
        <f t="shared" si="0"/>
        <v>0</v>
      </c>
      <c r="E37" s="31">
        <f t="shared" si="1"/>
        <v>0</v>
      </c>
      <c r="F37" s="32">
        <f t="shared" si="4"/>
        <v>0</v>
      </c>
      <c r="G37" s="32">
        <f t="shared" si="5"/>
        <v>0</v>
      </c>
      <c r="H37" s="32">
        <f t="shared" si="6"/>
        <v>0</v>
      </c>
      <c r="I37" s="32">
        <f t="shared" si="7"/>
        <v>0</v>
      </c>
      <c r="J37" s="32">
        <f t="shared" si="8"/>
        <v>0</v>
      </c>
      <c r="K37" s="32">
        <f t="shared" si="9"/>
        <v>0</v>
      </c>
      <c r="L37" s="32">
        <f t="shared" si="2"/>
        <v>0</v>
      </c>
      <c r="M37" s="32">
        <f t="shared" si="10"/>
        <v>0</v>
      </c>
      <c r="N37" s="32">
        <f t="shared" si="3"/>
        <v>0</v>
      </c>
      <c r="O37" s="32">
        <f t="shared" si="11"/>
        <v>0</v>
      </c>
      <c r="P37" s="33">
        <f t="shared" si="12"/>
        <v>0</v>
      </c>
      <c r="Q37" s="3"/>
      <c r="R37" s="75"/>
      <c r="S37" s="72"/>
      <c r="U37" s="124"/>
      <c r="V37" s="124"/>
      <c r="W37" s="124"/>
    </row>
    <row r="38" spans="1:24">
      <c r="A38" s="72"/>
      <c r="B38" s="66"/>
      <c r="C38" s="25">
        <f t="shared" si="0"/>
        <v>0</v>
      </c>
      <c r="D38" s="26">
        <f t="shared" si="0"/>
        <v>0</v>
      </c>
      <c r="E38" s="31">
        <f t="shared" si="1"/>
        <v>0</v>
      </c>
      <c r="F38" s="32">
        <f t="shared" si="4"/>
        <v>0</v>
      </c>
      <c r="G38" s="32">
        <f t="shared" si="5"/>
        <v>0</v>
      </c>
      <c r="H38" s="32">
        <f t="shared" si="6"/>
        <v>0</v>
      </c>
      <c r="I38" s="32">
        <f t="shared" si="7"/>
        <v>0</v>
      </c>
      <c r="J38" s="32">
        <f t="shared" si="8"/>
        <v>0</v>
      </c>
      <c r="K38" s="32">
        <f t="shared" si="9"/>
        <v>0</v>
      </c>
      <c r="L38" s="32">
        <f t="shared" si="2"/>
        <v>0</v>
      </c>
      <c r="M38" s="32">
        <f t="shared" si="10"/>
        <v>0</v>
      </c>
      <c r="N38" s="32">
        <f t="shared" si="3"/>
        <v>0</v>
      </c>
      <c r="O38" s="32">
        <f t="shared" si="11"/>
        <v>0</v>
      </c>
      <c r="P38" s="33">
        <f t="shared" si="12"/>
        <v>0</v>
      </c>
      <c r="Q38" s="3"/>
      <c r="R38" s="75"/>
      <c r="S38" s="72"/>
      <c r="U38" s="124"/>
      <c r="V38" s="124"/>
      <c r="W38" s="124"/>
    </row>
    <row r="39" spans="1:24" ht="13.5" thickBot="1">
      <c r="A39" s="72"/>
      <c r="B39" s="66"/>
      <c r="C39" s="27">
        <f t="shared" si="0"/>
        <v>0</v>
      </c>
      <c r="D39" s="28">
        <f t="shared" si="0"/>
        <v>0</v>
      </c>
      <c r="E39" s="31">
        <f t="shared" si="1"/>
        <v>0</v>
      </c>
      <c r="F39" s="32">
        <f t="shared" si="4"/>
        <v>0</v>
      </c>
      <c r="G39" s="32">
        <f t="shared" si="5"/>
        <v>0</v>
      </c>
      <c r="H39" s="32">
        <f t="shared" si="6"/>
        <v>0</v>
      </c>
      <c r="I39" s="32">
        <f t="shared" si="7"/>
        <v>0</v>
      </c>
      <c r="J39" s="32">
        <f t="shared" si="8"/>
        <v>0</v>
      </c>
      <c r="K39" s="32">
        <f t="shared" si="9"/>
        <v>0</v>
      </c>
      <c r="L39" s="32">
        <f t="shared" si="2"/>
        <v>0</v>
      </c>
      <c r="M39" s="32">
        <f t="shared" si="10"/>
        <v>0</v>
      </c>
      <c r="N39" s="32">
        <f t="shared" si="3"/>
        <v>0</v>
      </c>
      <c r="O39" s="32">
        <f t="shared" si="11"/>
        <v>0</v>
      </c>
      <c r="P39" s="33">
        <f t="shared" si="12"/>
        <v>0</v>
      </c>
      <c r="Q39" s="3"/>
      <c r="R39" s="75"/>
      <c r="S39" s="72"/>
      <c r="U39" s="124"/>
      <c r="V39" s="124"/>
      <c r="W39" s="124"/>
    </row>
    <row r="40" spans="1:24" ht="13.5" thickBot="1">
      <c r="A40" s="72"/>
      <c r="B40" s="66"/>
      <c r="C40" s="3"/>
      <c r="D40" s="3"/>
      <c r="E40" s="58">
        <f>I69</f>
        <v>0</v>
      </c>
      <c r="F40" s="59">
        <f>Q69</f>
        <v>0</v>
      </c>
      <c r="G40" s="59">
        <f>I82</f>
        <v>0</v>
      </c>
      <c r="H40" s="59">
        <f>Q82</f>
        <v>0</v>
      </c>
      <c r="I40" s="59">
        <f>I95</f>
        <v>0</v>
      </c>
      <c r="J40" s="59">
        <f>Q95</f>
        <v>0</v>
      </c>
      <c r="K40" s="59">
        <f>I108</f>
        <v>0</v>
      </c>
      <c r="L40" s="59">
        <f>Q108</f>
        <v>0</v>
      </c>
      <c r="M40" s="59">
        <f>I121</f>
        <v>0</v>
      </c>
      <c r="N40" s="59">
        <f>Q121</f>
        <v>0</v>
      </c>
      <c r="O40" s="59">
        <f>I134</f>
        <v>0</v>
      </c>
      <c r="P40" s="60">
        <f>Q134</f>
        <v>0</v>
      </c>
      <c r="Q40" s="3"/>
      <c r="R40" s="75"/>
      <c r="S40" s="72"/>
      <c r="U40" s="124"/>
      <c r="V40" s="124"/>
      <c r="W40" s="124"/>
    </row>
    <row r="41" spans="1:24">
      <c r="A41" s="72"/>
      <c r="B41" s="66"/>
      <c r="C41" s="3"/>
      <c r="D41" s="3"/>
      <c r="E41" s="3"/>
      <c r="F41" s="3"/>
      <c r="G41" s="3"/>
      <c r="H41" s="3"/>
      <c r="I41" s="3"/>
      <c r="J41" s="3"/>
      <c r="K41" s="3"/>
      <c r="L41" s="3"/>
      <c r="M41" s="3"/>
      <c r="N41" s="3"/>
      <c r="O41" s="3"/>
      <c r="P41" s="3"/>
      <c r="Q41" s="3"/>
      <c r="R41" s="75"/>
      <c r="S41" s="72"/>
    </row>
    <row r="42" spans="1:24" ht="13.5" thickBot="1">
      <c r="A42" s="72"/>
      <c r="B42" s="66"/>
      <c r="C42" s="3"/>
      <c r="D42" s="3"/>
      <c r="E42" s="3"/>
      <c r="F42" s="3"/>
      <c r="G42" s="3"/>
      <c r="H42" s="3"/>
      <c r="I42" s="3"/>
      <c r="J42" s="3"/>
      <c r="K42" s="3"/>
      <c r="L42" s="3"/>
      <c r="M42" s="3"/>
      <c r="N42" s="3"/>
      <c r="O42" s="3"/>
      <c r="P42" s="3"/>
      <c r="Q42" s="3"/>
      <c r="R42" s="75"/>
      <c r="S42" s="72"/>
    </row>
    <row r="43" spans="1:24" ht="13.5" thickBot="1">
      <c r="A43" s="72"/>
      <c r="B43" s="66"/>
      <c r="C43" s="36" t="s">
        <v>0</v>
      </c>
      <c r="D43" s="37" t="s">
        <v>1</v>
      </c>
      <c r="E43" s="36" t="str">
        <f t="shared" ref="E43:O43" si="13">E31</f>
        <v>Tim</v>
      </c>
      <c r="F43" s="38" t="str">
        <f t="shared" si="13"/>
        <v>Grégory</v>
      </c>
      <c r="G43" s="38" t="str">
        <f t="shared" si="13"/>
        <v>Christophe</v>
      </c>
      <c r="H43" s="38" t="str">
        <f t="shared" si="13"/>
        <v>Ruben</v>
      </c>
      <c r="I43" s="38" t="str">
        <f t="shared" si="13"/>
        <v>Guillaume</v>
      </c>
      <c r="J43" s="38" t="str">
        <f t="shared" si="13"/>
        <v>Maarten</v>
      </c>
      <c r="K43" s="38" t="str">
        <f t="shared" si="13"/>
        <v>Dieter</v>
      </c>
      <c r="L43" s="38" t="str">
        <f t="shared" si="13"/>
        <v>Deborah</v>
      </c>
      <c r="M43" s="38" t="str">
        <f t="shared" si="13"/>
        <v>Lienkeuh</v>
      </c>
      <c r="N43" s="38" t="str">
        <f t="shared" si="13"/>
        <v>Pieter</v>
      </c>
      <c r="O43" s="38" t="str">
        <f t="shared" si="13"/>
        <v>Didier</v>
      </c>
      <c r="P43" s="37" t="str">
        <f>L124</f>
        <v>Lien</v>
      </c>
      <c r="Q43" s="3"/>
      <c r="R43" s="75"/>
      <c r="S43" s="72"/>
    </row>
    <row r="44" spans="1:24">
      <c r="A44" s="72"/>
      <c r="B44" s="66"/>
      <c r="C44" s="29">
        <f t="shared" ref="C44:D51" si="14">K61</f>
        <v>0</v>
      </c>
      <c r="D44" s="69">
        <f t="shared" si="14"/>
        <v>0</v>
      </c>
      <c r="E44" s="56">
        <f>IF(E61=$F$60,F61,IF(E61=$G$60,G61,IF(E61=$H$60,H61,0)))</f>
        <v>0</v>
      </c>
      <c r="F44" s="56">
        <f>IF(M61=$N$60,N61,IF(M61=$O$60,O61,IF(M61=$P$60,P61,0)))</f>
        <v>0</v>
      </c>
      <c r="G44" s="56">
        <f>IF(E74=$F$73,F74,IF(E74=$G$73,G74,IF(E74=$H$73,H74,0)))</f>
        <v>0</v>
      </c>
      <c r="H44" s="56">
        <f>IF(M74=$N$73,N74,IF(M74=$O$73,O74,IF(M74=$P$73,P74,0)))</f>
        <v>0</v>
      </c>
      <c r="I44" s="56">
        <f>IF(E87=$F$86,F87,IF(E87=$G$86,G87,IF(E87=$H$86,H87,0)))</f>
        <v>0</v>
      </c>
      <c r="J44" s="56">
        <f>IF(M87=$N$86,N87,IF(M87=$O$86,O87,IF(M87=$P$86,P87,0)))</f>
        <v>0</v>
      </c>
      <c r="K44" s="56">
        <f>IF(E100=$F$99,F100,IF(E100=$G$99,G100,IF(E100=$H$99,H100,0)))</f>
        <v>0</v>
      </c>
      <c r="L44" s="56">
        <f>IF(M100=$N$99,N100,IF(M100=$O$99,O100,IF(M100=$P$99,P100,0)))</f>
        <v>0</v>
      </c>
      <c r="M44" s="56">
        <f>IF(E113=$F$112,F113,IF(E113=$G$112,G113,IF(E113=$H$112,H113,0)))</f>
        <v>0</v>
      </c>
      <c r="N44" s="56">
        <f>IF(M113=$N$112,N113,IF(M113=$O$112,O113,IF(M113=$P$112,P113,0)))</f>
        <v>0</v>
      </c>
      <c r="O44" s="56">
        <f>IF(E126=$F$125,F126,IF(E126=$G$125,G126,IF(E126=$H$125,H126,0)))</f>
        <v>0</v>
      </c>
      <c r="P44" s="57">
        <f>IF(M126=$N$125,N126,IF(M126=$O$125,O126,IF(M126=$P$125,P126,0)))</f>
        <v>0</v>
      </c>
      <c r="Q44" s="3"/>
      <c r="R44" s="75"/>
      <c r="S44" s="72"/>
    </row>
    <row r="45" spans="1:24">
      <c r="A45" s="72"/>
      <c r="B45" s="66"/>
      <c r="C45" s="25">
        <f t="shared" si="14"/>
        <v>0</v>
      </c>
      <c r="D45" s="70">
        <f t="shared" si="14"/>
        <v>0</v>
      </c>
      <c r="E45" s="56">
        <f t="shared" ref="E45:E51" si="15">IF(E62=$F$60,F62,IF(E62=$G$60,G62,IF(E62=$H$60,H62,0)))</f>
        <v>0</v>
      </c>
      <c r="F45" s="56">
        <f t="shared" ref="F45:F51" si="16">IF(M62=$N$60,N62,IF(M62=$O$60,O62,IF(M62=$P$60,P62,0)))</f>
        <v>0</v>
      </c>
      <c r="G45" s="56">
        <f t="shared" ref="G45:G51" si="17">IF(E75=$F$73,F75,IF(E75=$G$73,G75,IF(E75=$H$73,H75,0)))</f>
        <v>0</v>
      </c>
      <c r="H45" s="56">
        <f t="shared" ref="H45:H51" si="18">IF(M75=$N$73,N75,IF(M75=$O$73,O75,IF(M75=$P$73,P75,0)))</f>
        <v>0</v>
      </c>
      <c r="I45" s="56">
        <f t="shared" ref="I45:I51" si="19">IF(E88=$F$86,F88,IF(E88=$G$86,G88,IF(E88=$H$86,H88,0)))</f>
        <v>0</v>
      </c>
      <c r="J45" s="56">
        <f t="shared" ref="J45:J51" si="20">IF(M88=$N$86,N88,IF(M88=$O$86,O88,IF(M88=$P$86,P88,0)))</f>
        <v>0</v>
      </c>
      <c r="K45" s="56">
        <f t="shared" ref="K45:K51" si="21">IF(E101=$F$99,F101,IF(E101=$G$99,G101,IF(E101=$H$99,H101,0)))</f>
        <v>0</v>
      </c>
      <c r="L45" s="56">
        <f t="shared" ref="L45:L51" si="22">IF(M101=$N$99,N101,IF(M101=$O$99,O101,IF(M101=$P$99,P101,0)))</f>
        <v>0</v>
      </c>
      <c r="M45" s="56">
        <f t="shared" ref="M45:M51" si="23">IF(E114=$F$112,F114,IF(E114=$G$112,G114,IF(E114=$H$112,H114,0)))</f>
        <v>0</v>
      </c>
      <c r="N45" s="56">
        <f t="shared" ref="N45:N51" si="24">IF(M114=$N$112,N114,IF(M114=$O$112,O114,IF(M114=$P$112,P114,0)))</f>
        <v>0</v>
      </c>
      <c r="O45" s="56">
        <f t="shared" ref="O45:O51" si="25">IF(E127=$F$125,F127,IF(E127=$G$125,G127,IF(E127=$H$125,H127,0)))</f>
        <v>0</v>
      </c>
      <c r="P45" s="57">
        <f t="shared" ref="P45:P51" si="26">IF(M127=$N$125,N127,IF(M127=$O$125,O127,IF(M127=$P$125,P127,0)))</f>
        <v>0</v>
      </c>
      <c r="Q45" s="3"/>
      <c r="R45" s="75"/>
      <c r="S45" s="72"/>
    </row>
    <row r="46" spans="1:24">
      <c r="A46" s="72"/>
      <c r="B46" s="66"/>
      <c r="C46" s="25">
        <f t="shared" si="14"/>
        <v>0</v>
      </c>
      <c r="D46" s="70">
        <f t="shared" si="14"/>
        <v>0</v>
      </c>
      <c r="E46" s="56">
        <f t="shared" si="15"/>
        <v>0</v>
      </c>
      <c r="F46" s="56">
        <f t="shared" si="16"/>
        <v>0</v>
      </c>
      <c r="G46" s="56">
        <f t="shared" si="17"/>
        <v>0</v>
      </c>
      <c r="H46" s="56">
        <f t="shared" si="18"/>
        <v>0</v>
      </c>
      <c r="I46" s="56">
        <f t="shared" si="19"/>
        <v>0</v>
      </c>
      <c r="J46" s="56">
        <f t="shared" si="20"/>
        <v>0</v>
      </c>
      <c r="K46" s="56">
        <f t="shared" si="21"/>
        <v>0</v>
      </c>
      <c r="L46" s="56">
        <f t="shared" si="22"/>
        <v>0</v>
      </c>
      <c r="M46" s="56">
        <f t="shared" si="23"/>
        <v>0</v>
      </c>
      <c r="N46" s="56">
        <f t="shared" si="24"/>
        <v>0</v>
      </c>
      <c r="O46" s="56">
        <f t="shared" si="25"/>
        <v>0</v>
      </c>
      <c r="P46" s="57">
        <f t="shared" si="26"/>
        <v>0</v>
      </c>
      <c r="Q46" s="3"/>
      <c r="R46" s="75"/>
      <c r="S46" s="72"/>
    </row>
    <row r="47" spans="1:24">
      <c r="A47" s="72"/>
      <c r="B47" s="66"/>
      <c r="C47" s="25">
        <f t="shared" si="14"/>
        <v>0</v>
      </c>
      <c r="D47" s="70">
        <f t="shared" si="14"/>
        <v>0</v>
      </c>
      <c r="E47" s="56">
        <f t="shared" si="15"/>
        <v>0</v>
      </c>
      <c r="F47" s="56">
        <f t="shared" si="16"/>
        <v>0</v>
      </c>
      <c r="G47" s="56">
        <f t="shared" si="17"/>
        <v>0</v>
      </c>
      <c r="H47" s="56">
        <f t="shared" si="18"/>
        <v>0</v>
      </c>
      <c r="I47" s="56">
        <f t="shared" si="19"/>
        <v>0</v>
      </c>
      <c r="J47" s="56">
        <f t="shared" si="20"/>
        <v>0</v>
      </c>
      <c r="K47" s="56">
        <f t="shared" si="21"/>
        <v>0</v>
      </c>
      <c r="L47" s="56">
        <f t="shared" si="22"/>
        <v>0</v>
      </c>
      <c r="M47" s="56">
        <f t="shared" si="23"/>
        <v>0</v>
      </c>
      <c r="N47" s="56">
        <f t="shared" si="24"/>
        <v>0</v>
      </c>
      <c r="O47" s="56">
        <f t="shared" si="25"/>
        <v>0</v>
      </c>
      <c r="P47" s="57">
        <f t="shared" si="26"/>
        <v>0</v>
      </c>
      <c r="Q47" s="3"/>
      <c r="R47" s="75"/>
      <c r="S47" s="72"/>
    </row>
    <row r="48" spans="1:24">
      <c r="A48" s="72"/>
      <c r="B48" s="66"/>
      <c r="C48" s="25">
        <f t="shared" si="14"/>
        <v>0</v>
      </c>
      <c r="D48" s="70">
        <f t="shared" si="14"/>
        <v>0</v>
      </c>
      <c r="E48" s="56">
        <f t="shared" si="15"/>
        <v>0</v>
      </c>
      <c r="F48" s="56">
        <f t="shared" si="16"/>
        <v>0</v>
      </c>
      <c r="G48" s="56">
        <f t="shared" si="17"/>
        <v>0</v>
      </c>
      <c r="H48" s="56">
        <f t="shared" si="18"/>
        <v>0</v>
      </c>
      <c r="I48" s="56">
        <f t="shared" si="19"/>
        <v>0</v>
      </c>
      <c r="J48" s="56">
        <f t="shared" si="20"/>
        <v>0</v>
      </c>
      <c r="K48" s="56">
        <f t="shared" si="21"/>
        <v>0</v>
      </c>
      <c r="L48" s="56">
        <f t="shared" si="22"/>
        <v>0</v>
      </c>
      <c r="M48" s="56">
        <f t="shared" si="23"/>
        <v>0</v>
      </c>
      <c r="N48" s="56">
        <f t="shared" si="24"/>
        <v>0</v>
      </c>
      <c r="O48" s="56">
        <f t="shared" si="25"/>
        <v>0</v>
      </c>
      <c r="P48" s="57">
        <f t="shared" si="26"/>
        <v>0</v>
      </c>
      <c r="Q48" s="3"/>
      <c r="R48" s="75"/>
      <c r="S48" s="72"/>
    </row>
    <row r="49" spans="1:20">
      <c r="A49" s="72"/>
      <c r="B49" s="66"/>
      <c r="C49" s="25">
        <f t="shared" si="14"/>
        <v>0</v>
      </c>
      <c r="D49" s="70">
        <f t="shared" si="14"/>
        <v>0</v>
      </c>
      <c r="E49" s="56">
        <f t="shared" si="15"/>
        <v>0</v>
      </c>
      <c r="F49" s="56">
        <f t="shared" si="16"/>
        <v>0</v>
      </c>
      <c r="G49" s="56">
        <f t="shared" si="17"/>
        <v>0</v>
      </c>
      <c r="H49" s="56">
        <f t="shared" si="18"/>
        <v>0</v>
      </c>
      <c r="I49" s="56">
        <f t="shared" si="19"/>
        <v>0</v>
      </c>
      <c r="J49" s="56">
        <f t="shared" si="20"/>
        <v>0</v>
      </c>
      <c r="K49" s="56">
        <f t="shared" si="21"/>
        <v>0</v>
      </c>
      <c r="L49" s="56">
        <f t="shared" si="22"/>
        <v>0</v>
      </c>
      <c r="M49" s="56">
        <f t="shared" si="23"/>
        <v>0</v>
      </c>
      <c r="N49" s="56">
        <f t="shared" si="24"/>
        <v>0</v>
      </c>
      <c r="O49" s="56">
        <f t="shared" si="25"/>
        <v>0</v>
      </c>
      <c r="P49" s="57">
        <f t="shared" si="26"/>
        <v>0</v>
      </c>
      <c r="Q49" s="3"/>
      <c r="R49" s="75"/>
      <c r="S49" s="72"/>
    </row>
    <row r="50" spans="1:20">
      <c r="A50" s="72"/>
      <c r="B50" s="66"/>
      <c r="C50" s="25">
        <f t="shared" si="14"/>
        <v>0</v>
      </c>
      <c r="D50" s="70">
        <f t="shared" si="14"/>
        <v>0</v>
      </c>
      <c r="E50" s="56">
        <f t="shared" si="15"/>
        <v>0</v>
      </c>
      <c r="F50" s="56">
        <f t="shared" si="16"/>
        <v>0</v>
      </c>
      <c r="G50" s="56">
        <f t="shared" si="17"/>
        <v>0</v>
      </c>
      <c r="H50" s="56">
        <f t="shared" si="18"/>
        <v>0</v>
      </c>
      <c r="I50" s="56">
        <f t="shared" si="19"/>
        <v>0</v>
      </c>
      <c r="J50" s="56">
        <f t="shared" si="20"/>
        <v>0</v>
      </c>
      <c r="K50" s="56">
        <f t="shared" si="21"/>
        <v>0</v>
      </c>
      <c r="L50" s="56">
        <f t="shared" si="22"/>
        <v>0</v>
      </c>
      <c r="M50" s="56">
        <f t="shared" si="23"/>
        <v>0</v>
      </c>
      <c r="N50" s="56">
        <f t="shared" si="24"/>
        <v>0</v>
      </c>
      <c r="O50" s="56">
        <f t="shared" si="25"/>
        <v>0</v>
      </c>
      <c r="P50" s="57">
        <f t="shared" si="26"/>
        <v>0</v>
      </c>
      <c r="Q50" s="3"/>
      <c r="R50" s="75"/>
      <c r="S50" s="72"/>
    </row>
    <row r="51" spans="1:20" ht="13.5" thickBot="1">
      <c r="A51" s="72"/>
      <c r="B51" s="66"/>
      <c r="C51" s="27">
        <f t="shared" si="14"/>
        <v>0</v>
      </c>
      <c r="D51" s="71">
        <f t="shared" si="14"/>
        <v>0</v>
      </c>
      <c r="E51" s="56">
        <f t="shared" si="15"/>
        <v>0</v>
      </c>
      <c r="F51" s="56">
        <f t="shared" si="16"/>
        <v>0</v>
      </c>
      <c r="G51" s="56">
        <f t="shared" si="17"/>
        <v>0</v>
      </c>
      <c r="H51" s="56">
        <f t="shared" si="18"/>
        <v>0</v>
      </c>
      <c r="I51" s="56">
        <f t="shared" si="19"/>
        <v>0</v>
      </c>
      <c r="J51" s="56">
        <f t="shared" si="20"/>
        <v>0</v>
      </c>
      <c r="K51" s="56">
        <f t="shared" si="21"/>
        <v>0</v>
      </c>
      <c r="L51" s="56">
        <f t="shared" si="22"/>
        <v>0</v>
      </c>
      <c r="M51" s="56">
        <f t="shared" si="23"/>
        <v>0</v>
      </c>
      <c r="N51" s="56">
        <f t="shared" si="24"/>
        <v>0</v>
      </c>
      <c r="O51" s="56">
        <f t="shared" si="25"/>
        <v>0</v>
      </c>
      <c r="P51" s="57">
        <f t="shared" si="26"/>
        <v>0</v>
      </c>
      <c r="Q51" s="3"/>
      <c r="R51" s="75"/>
      <c r="S51" s="72"/>
    </row>
    <row r="52" spans="1:20" ht="13.5" thickBot="1">
      <c r="A52" s="72"/>
      <c r="B52" s="66"/>
      <c r="C52" s="34" t="s">
        <v>34</v>
      </c>
      <c r="D52" s="35"/>
      <c r="E52" s="58">
        <f>SUM(E44:E51)</f>
        <v>0</v>
      </c>
      <c r="F52" s="59">
        <f t="shared" ref="F52:P52" si="27">SUM(F44:F51)</f>
        <v>0</v>
      </c>
      <c r="G52" s="59">
        <f t="shared" si="27"/>
        <v>0</v>
      </c>
      <c r="H52" s="59">
        <f t="shared" si="27"/>
        <v>0</v>
      </c>
      <c r="I52" s="59">
        <f t="shared" si="27"/>
        <v>0</v>
      </c>
      <c r="J52" s="59">
        <f t="shared" si="27"/>
        <v>0</v>
      </c>
      <c r="K52" s="59">
        <f t="shared" si="27"/>
        <v>0</v>
      </c>
      <c r="L52" s="59">
        <f t="shared" si="27"/>
        <v>0</v>
      </c>
      <c r="M52" s="59">
        <f t="shared" si="27"/>
        <v>0</v>
      </c>
      <c r="N52" s="59">
        <f t="shared" si="27"/>
        <v>0</v>
      </c>
      <c r="O52" s="59">
        <f t="shared" si="27"/>
        <v>0</v>
      </c>
      <c r="P52" s="60">
        <f t="shared" si="27"/>
        <v>0</v>
      </c>
      <c r="Q52" s="3"/>
      <c r="R52" s="75"/>
      <c r="S52" s="72"/>
    </row>
    <row r="53" spans="1:20" ht="13.5" thickBot="1">
      <c r="A53" s="72"/>
      <c r="B53" s="66"/>
      <c r="C53" s="34" t="s">
        <v>59</v>
      </c>
      <c r="D53" s="35"/>
      <c r="E53" s="58">
        <f>E40</f>
        <v>0</v>
      </c>
      <c r="F53" s="59">
        <f t="shared" ref="F53:P53" si="28">F40</f>
        <v>0</v>
      </c>
      <c r="G53" s="59">
        <f t="shared" si="28"/>
        <v>0</v>
      </c>
      <c r="H53" s="59">
        <f t="shared" si="28"/>
        <v>0</v>
      </c>
      <c r="I53" s="59">
        <f t="shared" si="28"/>
        <v>0</v>
      </c>
      <c r="J53" s="59">
        <f t="shared" si="28"/>
        <v>0</v>
      </c>
      <c r="K53" s="59">
        <f t="shared" si="28"/>
        <v>0</v>
      </c>
      <c r="L53" s="59">
        <f t="shared" si="28"/>
        <v>0</v>
      </c>
      <c r="M53" s="59">
        <f t="shared" si="28"/>
        <v>0</v>
      </c>
      <c r="N53" s="59">
        <f t="shared" si="28"/>
        <v>0</v>
      </c>
      <c r="O53" s="59">
        <f t="shared" si="28"/>
        <v>0</v>
      </c>
      <c r="P53" s="60">
        <f t="shared" si="28"/>
        <v>0</v>
      </c>
      <c r="Q53" s="3"/>
      <c r="R53" s="75"/>
      <c r="S53" s="72"/>
    </row>
    <row r="54" spans="1:20" ht="13.5" thickBot="1">
      <c r="A54" s="72"/>
      <c r="B54" s="66"/>
      <c r="C54" s="34" t="s">
        <v>60</v>
      </c>
      <c r="D54" s="35"/>
      <c r="E54" s="61" t="e">
        <f>E53/E52</f>
        <v>#DIV/0!</v>
      </c>
      <c r="F54" s="62" t="e">
        <f t="shared" ref="F54:P54" si="29">F53/F52</f>
        <v>#DIV/0!</v>
      </c>
      <c r="G54" s="62" t="e">
        <f t="shared" si="29"/>
        <v>#DIV/0!</v>
      </c>
      <c r="H54" s="62" t="e">
        <f t="shared" si="29"/>
        <v>#DIV/0!</v>
      </c>
      <c r="I54" s="62" t="e">
        <f t="shared" si="29"/>
        <v>#DIV/0!</v>
      </c>
      <c r="J54" s="62" t="e">
        <f t="shared" si="29"/>
        <v>#DIV/0!</v>
      </c>
      <c r="K54" s="62" t="e">
        <f t="shared" si="29"/>
        <v>#DIV/0!</v>
      </c>
      <c r="L54" s="62" t="e">
        <f t="shared" si="29"/>
        <v>#DIV/0!</v>
      </c>
      <c r="M54" s="62" t="e">
        <f t="shared" si="29"/>
        <v>#DIV/0!</v>
      </c>
      <c r="N54" s="62" t="e">
        <f t="shared" si="29"/>
        <v>#DIV/0!</v>
      </c>
      <c r="O54" s="62" t="e">
        <f t="shared" si="29"/>
        <v>#DIV/0!</v>
      </c>
      <c r="P54" s="63" t="e">
        <f t="shared" si="29"/>
        <v>#DIV/0!</v>
      </c>
      <c r="Q54" s="3"/>
      <c r="R54" s="75"/>
      <c r="S54" s="72"/>
    </row>
    <row r="55" spans="1:20" ht="13.5" thickBot="1">
      <c r="A55" s="72"/>
      <c r="B55" s="67"/>
      <c r="C55" s="68"/>
      <c r="D55" s="68"/>
      <c r="E55" s="68"/>
      <c r="F55" s="68"/>
      <c r="G55" s="68"/>
      <c r="H55" s="68"/>
      <c r="I55" s="68"/>
      <c r="J55" s="68"/>
      <c r="K55" s="68"/>
      <c r="L55" s="68"/>
      <c r="M55" s="68"/>
      <c r="N55" s="68"/>
      <c r="O55" s="68"/>
      <c r="P55" s="68"/>
      <c r="Q55" s="68"/>
      <c r="R55" s="68"/>
      <c r="S55" s="72"/>
    </row>
    <row r="56" spans="1:20" s="155" customFormat="1">
      <c r="A56" s="72"/>
      <c r="B56" s="72"/>
      <c r="C56" s="72"/>
      <c r="D56" s="72"/>
      <c r="E56" s="72"/>
      <c r="F56" s="72"/>
      <c r="G56" s="72"/>
      <c r="H56" s="72"/>
      <c r="I56" s="72"/>
      <c r="J56" s="72"/>
      <c r="K56" s="72"/>
      <c r="L56" s="72"/>
      <c r="M56" s="72"/>
      <c r="N56" s="72"/>
      <c r="O56" s="72"/>
      <c r="P56" s="72"/>
      <c r="Q56" s="72"/>
      <c r="R56" s="72"/>
      <c r="S56" s="72"/>
      <c r="T56" s="74"/>
    </row>
    <row r="57" spans="1:20">
      <c r="A57" s="72"/>
      <c r="R57" s="74"/>
      <c r="S57" s="72"/>
    </row>
    <row r="58" spans="1:20" ht="13.5" thickBot="1">
      <c r="A58" s="72"/>
      <c r="R58" s="74"/>
      <c r="S58" s="72"/>
    </row>
    <row r="59" spans="1:20" ht="18.75" customHeight="1" thickBot="1">
      <c r="A59" s="72"/>
      <c r="C59" s="1"/>
      <c r="D59" s="196" t="s">
        <v>20</v>
      </c>
      <c r="E59" s="197"/>
      <c r="F59" s="198"/>
      <c r="G59" s="8"/>
      <c r="H59" s="8"/>
      <c r="K59" s="1"/>
      <c r="L59" s="196" t="s">
        <v>45</v>
      </c>
      <c r="M59" s="194"/>
      <c r="N59" s="195"/>
      <c r="O59" s="8"/>
      <c r="P59" s="8"/>
      <c r="R59" s="74"/>
      <c r="S59" s="72"/>
    </row>
    <row r="60" spans="1:20" ht="13.5" thickBot="1">
      <c r="A60" s="72"/>
      <c r="C60" s="78" t="s">
        <v>0</v>
      </c>
      <c r="D60" s="79" t="s">
        <v>1</v>
      </c>
      <c r="E60" s="11"/>
      <c r="F60" s="12">
        <v>1</v>
      </c>
      <c r="G60" s="12" t="s">
        <v>18</v>
      </c>
      <c r="H60" s="12">
        <v>2</v>
      </c>
      <c r="I60" s="13" t="s">
        <v>5</v>
      </c>
      <c r="K60" s="78" t="s">
        <v>0</v>
      </c>
      <c r="L60" s="79" t="s">
        <v>1</v>
      </c>
      <c r="M60" s="11"/>
      <c r="N60" s="12">
        <v>1</v>
      </c>
      <c r="O60" s="12" t="s">
        <v>18</v>
      </c>
      <c r="P60" s="12">
        <v>2</v>
      </c>
      <c r="Q60" s="13" t="s">
        <v>5</v>
      </c>
      <c r="R60" s="74"/>
      <c r="S60" s="72"/>
    </row>
    <row r="61" spans="1:20">
      <c r="A61" s="72"/>
      <c r="C61" s="14">
        <f t="shared" ref="C61:D68" si="30">C11</f>
        <v>0</v>
      </c>
      <c r="D61" s="80">
        <f t="shared" si="30"/>
        <v>0</v>
      </c>
      <c r="E61" s="81"/>
      <c r="F61" s="82">
        <f>$E$11</f>
        <v>0</v>
      </c>
      <c r="G61" s="82">
        <f>$F$11</f>
        <v>0</v>
      </c>
      <c r="H61" s="82">
        <f>$G$11</f>
        <v>0</v>
      </c>
      <c r="I61" s="83" t="str">
        <f t="shared" ref="I61:I68" si="31">IF($E61=$I11,IF($E61=$F$60,$F61,IF($E61=$G$60,$G61,IF($E61=$H$60,$H61,""))),"-")</f>
        <v/>
      </c>
      <c r="K61" s="14">
        <f t="shared" ref="K61:L68" si="32">C11</f>
        <v>0</v>
      </c>
      <c r="L61" s="80">
        <f t="shared" si="32"/>
        <v>0</v>
      </c>
      <c r="M61" s="81"/>
      <c r="N61" s="82">
        <f>$E$11</f>
        <v>0</v>
      </c>
      <c r="O61" s="82">
        <f>$F$11</f>
        <v>0</v>
      </c>
      <c r="P61" s="82">
        <f>$G$11</f>
        <v>0</v>
      </c>
      <c r="Q61" s="83" t="str">
        <f t="shared" ref="Q61:Q68" si="33">IF($M61=$I11,IF($M61=$N$60,$N61,IF($M61=$O$60,$O61,IF($M61=$P$60,$P61,""))),"-")</f>
        <v/>
      </c>
      <c r="R61" s="74"/>
      <c r="S61" s="72"/>
    </row>
    <row r="62" spans="1:20">
      <c r="A62" s="72"/>
      <c r="C62" s="15">
        <f t="shared" si="30"/>
        <v>0</v>
      </c>
      <c r="D62" s="77">
        <f t="shared" si="30"/>
        <v>0</v>
      </c>
      <c r="E62" s="76"/>
      <c r="F62" s="17">
        <f>$E$12</f>
        <v>0</v>
      </c>
      <c r="G62" s="17">
        <f>$F$12</f>
        <v>0</v>
      </c>
      <c r="H62" s="17">
        <f>$G$12</f>
        <v>0</v>
      </c>
      <c r="I62" s="16" t="str">
        <f t="shared" si="31"/>
        <v/>
      </c>
      <c r="K62" s="15">
        <f t="shared" si="32"/>
        <v>0</v>
      </c>
      <c r="L62" s="77">
        <f t="shared" si="32"/>
        <v>0</v>
      </c>
      <c r="M62" s="76"/>
      <c r="N62" s="17">
        <f>$E$12</f>
        <v>0</v>
      </c>
      <c r="O62" s="17">
        <f>$F$12</f>
        <v>0</v>
      </c>
      <c r="P62" s="17">
        <f>$G$12</f>
        <v>0</v>
      </c>
      <c r="Q62" s="16" t="str">
        <f t="shared" si="33"/>
        <v/>
      </c>
      <c r="R62" s="74"/>
      <c r="S62" s="72"/>
    </row>
    <row r="63" spans="1:20">
      <c r="A63" s="72"/>
      <c r="C63" s="15">
        <f t="shared" si="30"/>
        <v>0</v>
      </c>
      <c r="D63" s="77">
        <f t="shared" si="30"/>
        <v>0</v>
      </c>
      <c r="E63" s="76"/>
      <c r="F63" s="17">
        <f>$E$13</f>
        <v>0</v>
      </c>
      <c r="G63" s="17">
        <f>$F$13</f>
        <v>0</v>
      </c>
      <c r="H63" s="17">
        <f>$G$13</f>
        <v>0</v>
      </c>
      <c r="I63" s="16" t="str">
        <f t="shared" si="31"/>
        <v/>
      </c>
      <c r="K63" s="15">
        <f t="shared" si="32"/>
        <v>0</v>
      </c>
      <c r="L63" s="77">
        <f t="shared" si="32"/>
        <v>0</v>
      </c>
      <c r="M63" s="76"/>
      <c r="N63" s="17">
        <f>$E$13</f>
        <v>0</v>
      </c>
      <c r="O63" s="17">
        <f>$F$13</f>
        <v>0</v>
      </c>
      <c r="P63" s="17">
        <f>$G$13</f>
        <v>0</v>
      </c>
      <c r="Q63" s="16" t="str">
        <f t="shared" si="33"/>
        <v/>
      </c>
      <c r="R63" s="74"/>
      <c r="S63" s="72"/>
    </row>
    <row r="64" spans="1:20">
      <c r="A64" s="72"/>
      <c r="C64" s="15">
        <f t="shared" si="30"/>
        <v>0</v>
      </c>
      <c r="D64" s="77">
        <f t="shared" si="30"/>
        <v>0</v>
      </c>
      <c r="E64" s="76"/>
      <c r="F64" s="17">
        <f>$E$14</f>
        <v>0</v>
      </c>
      <c r="G64" s="17">
        <f>$F$14</f>
        <v>0</v>
      </c>
      <c r="H64" s="17">
        <f>$G$14</f>
        <v>0</v>
      </c>
      <c r="I64" s="16" t="str">
        <f t="shared" si="31"/>
        <v/>
      </c>
      <c r="K64" s="15">
        <f t="shared" si="32"/>
        <v>0</v>
      </c>
      <c r="L64" s="77">
        <f t="shared" si="32"/>
        <v>0</v>
      </c>
      <c r="M64" s="76"/>
      <c r="N64" s="17">
        <f>$E$14</f>
        <v>0</v>
      </c>
      <c r="O64" s="17">
        <f>$F$14</f>
        <v>0</v>
      </c>
      <c r="P64" s="17">
        <f>$G$14</f>
        <v>0</v>
      </c>
      <c r="Q64" s="16" t="str">
        <f t="shared" si="33"/>
        <v/>
      </c>
      <c r="R64" s="74"/>
      <c r="S64" s="72"/>
    </row>
    <row r="65" spans="1:20">
      <c r="A65" s="72"/>
      <c r="C65" s="15">
        <f t="shared" si="30"/>
        <v>0</v>
      </c>
      <c r="D65" s="77">
        <f t="shared" si="30"/>
        <v>0</v>
      </c>
      <c r="E65" s="76"/>
      <c r="F65" s="17">
        <f>$E$15</f>
        <v>0</v>
      </c>
      <c r="G65" s="17">
        <f>$F$15</f>
        <v>0</v>
      </c>
      <c r="H65" s="17">
        <f>$G$15</f>
        <v>0</v>
      </c>
      <c r="I65" s="16" t="str">
        <f t="shared" si="31"/>
        <v/>
      </c>
      <c r="K65" s="15">
        <f t="shared" si="32"/>
        <v>0</v>
      </c>
      <c r="L65" s="77">
        <f t="shared" si="32"/>
        <v>0</v>
      </c>
      <c r="M65" s="76"/>
      <c r="N65" s="17">
        <f>$E$15</f>
        <v>0</v>
      </c>
      <c r="O65" s="17">
        <f>$F$15</f>
        <v>0</v>
      </c>
      <c r="P65" s="17">
        <f>$G$15</f>
        <v>0</v>
      </c>
      <c r="Q65" s="16" t="str">
        <f t="shared" si="33"/>
        <v/>
      </c>
      <c r="R65" s="74"/>
      <c r="S65" s="72"/>
    </row>
    <row r="66" spans="1:20">
      <c r="A66" s="72"/>
      <c r="C66" s="15">
        <f t="shared" si="30"/>
        <v>0</v>
      </c>
      <c r="D66" s="77">
        <f t="shared" si="30"/>
        <v>0</v>
      </c>
      <c r="E66" s="76"/>
      <c r="F66" s="17">
        <f>$E$16</f>
        <v>0</v>
      </c>
      <c r="G66" s="17">
        <f>$F$16</f>
        <v>0</v>
      </c>
      <c r="H66" s="17">
        <f>$G$16</f>
        <v>0</v>
      </c>
      <c r="I66" s="16" t="str">
        <f t="shared" si="31"/>
        <v/>
      </c>
      <c r="K66" s="15">
        <f t="shared" si="32"/>
        <v>0</v>
      </c>
      <c r="L66" s="77">
        <f t="shared" si="32"/>
        <v>0</v>
      </c>
      <c r="M66" s="76"/>
      <c r="N66" s="17">
        <f>$E$16</f>
        <v>0</v>
      </c>
      <c r="O66" s="17">
        <f>$F$16</f>
        <v>0</v>
      </c>
      <c r="P66" s="17">
        <f>$G$16</f>
        <v>0</v>
      </c>
      <c r="Q66" s="16" t="str">
        <f t="shared" si="33"/>
        <v/>
      </c>
      <c r="R66" s="74"/>
      <c r="S66" s="72"/>
    </row>
    <row r="67" spans="1:20">
      <c r="A67" s="72"/>
      <c r="C67" s="15">
        <f t="shared" si="30"/>
        <v>0</v>
      </c>
      <c r="D67" s="77">
        <f t="shared" si="30"/>
        <v>0</v>
      </c>
      <c r="E67" s="76"/>
      <c r="F67" s="17">
        <f>$E$17</f>
        <v>0</v>
      </c>
      <c r="G67" s="17">
        <f>$F$17</f>
        <v>0</v>
      </c>
      <c r="H67" s="17">
        <f>$G$17</f>
        <v>0</v>
      </c>
      <c r="I67" s="16" t="str">
        <f t="shared" si="31"/>
        <v/>
      </c>
      <c r="K67" s="15">
        <f t="shared" si="32"/>
        <v>0</v>
      </c>
      <c r="L67" s="77">
        <f t="shared" si="32"/>
        <v>0</v>
      </c>
      <c r="M67" s="76"/>
      <c r="N67" s="17">
        <f>$E$17</f>
        <v>0</v>
      </c>
      <c r="O67" s="17">
        <f>$F$17</f>
        <v>0</v>
      </c>
      <c r="P67" s="17">
        <f>$G$17</f>
        <v>0</v>
      </c>
      <c r="Q67" s="16" t="str">
        <f t="shared" si="33"/>
        <v/>
      </c>
      <c r="R67" s="74"/>
      <c r="S67" s="72"/>
    </row>
    <row r="68" spans="1:20" ht="13.5" thickBot="1">
      <c r="A68" s="72"/>
      <c r="C68" s="84">
        <f t="shared" si="30"/>
        <v>0</v>
      </c>
      <c r="D68" s="85">
        <f t="shared" si="30"/>
        <v>0</v>
      </c>
      <c r="E68" s="86"/>
      <c r="F68" s="87">
        <f>$E$18</f>
        <v>0</v>
      </c>
      <c r="G68" s="87">
        <f>$F$18</f>
        <v>0</v>
      </c>
      <c r="H68" s="87">
        <f>$G$18</f>
        <v>0</v>
      </c>
      <c r="I68" s="88" t="str">
        <f t="shared" si="31"/>
        <v/>
      </c>
      <c r="K68" s="84">
        <f t="shared" si="32"/>
        <v>0</v>
      </c>
      <c r="L68" s="85">
        <f t="shared" si="32"/>
        <v>0</v>
      </c>
      <c r="M68" s="86"/>
      <c r="N68" s="87">
        <f>$E$18</f>
        <v>0</v>
      </c>
      <c r="O68" s="87">
        <f>$F$18</f>
        <v>0</v>
      </c>
      <c r="P68" s="87">
        <f>$G$18</f>
        <v>0</v>
      </c>
      <c r="Q68" s="88" t="str">
        <f t="shared" si="33"/>
        <v/>
      </c>
      <c r="R68" s="74"/>
      <c r="S68" s="72"/>
    </row>
    <row r="69" spans="1:20" ht="13.5" thickBot="1">
      <c r="A69" s="72"/>
      <c r="I69" s="89">
        <f>SUM(I61:I68)</f>
        <v>0</v>
      </c>
      <c r="Q69" s="89">
        <f>SUM(Q61:Q68)</f>
        <v>0</v>
      </c>
      <c r="R69" s="74"/>
      <c r="S69" s="72"/>
    </row>
    <row r="70" spans="1:20">
      <c r="A70" s="72"/>
      <c r="R70" s="74"/>
      <c r="S70" s="72"/>
    </row>
    <row r="71" spans="1:20" ht="12.75" customHeight="1" thickBot="1">
      <c r="A71" s="72"/>
      <c r="Q71" s="5"/>
      <c r="R71" s="5"/>
      <c r="S71" s="73"/>
      <c r="T71" s="6"/>
    </row>
    <row r="72" spans="1:20" ht="17.25" customHeight="1" thickBot="1">
      <c r="A72" s="72"/>
      <c r="C72" s="1"/>
      <c r="D72" s="193" t="s">
        <v>24</v>
      </c>
      <c r="E72" s="194"/>
      <c r="F72" s="195"/>
      <c r="G72" s="8"/>
      <c r="H72" s="8"/>
      <c r="K72" s="1"/>
      <c r="L72" s="193" t="s">
        <v>16</v>
      </c>
      <c r="M72" s="194"/>
      <c r="N72" s="195"/>
      <c r="O72" s="8"/>
      <c r="P72" s="8"/>
      <c r="R72" s="5"/>
      <c r="S72" s="73"/>
      <c r="T72" s="6"/>
    </row>
    <row r="73" spans="1:20" ht="13.5" thickBot="1">
      <c r="A73" s="72"/>
      <c r="C73" s="78" t="s">
        <v>0</v>
      </c>
      <c r="D73" s="79" t="s">
        <v>1</v>
      </c>
      <c r="E73" s="11"/>
      <c r="F73" s="12">
        <v>1</v>
      </c>
      <c r="G73" s="12" t="s">
        <v>18</v>
      </c>
      <c r="H73" s="12">
        <v>2</v>
      </c>
      <c r="I73" s="13" t="s">
        <v>5</v>
      </c>
      <c r="K73" s="78" t="s">
        <v>0</v>
      </c>
      <c r="L73" s="79" t="s">
        <v>1</v>
      </c>
      <c r="M73" s="11"/>
      <c r="N73" s="12">
        <v>1</v>
      </c>
      <c r="O73" s="12" t="s">
        <v>18</v>
      </c>
      <c r="P73" s="12">
        <v>2</v>
      </c>
      <c r="Q73" s="13" t="s">
        <v>5</v>
      </c>
      <c r="R73" s="5"/>
      <c r="S73" s="73"/>
      <c r="T73" s="6"/>
    </row>
    <row r="74" spans="1:20">
      <c r="A74" s="72"/>
      <c r="C74" s="14">
        <f t="shared" ref="C74:D81" si="34">C11</f>
        <v>0</v>
      </c>
      <c r="D74" s="80">
        <f t="shared" si="34"/>
        <v>0</v>
      </c>
      <c r="E74" s="81"/>
      <c r="F74" s="82">
        <f>$E$11</f>
        <v>0</v>
      </c>
      <c r="G74" s="82">
        <f>$F$11</f>
        <v>0</v>
      </c>
      <c r="H74" s="82">
        <f>$G$11</f>
        <v>0</v>
      </c>
      <c r="I74" s="83" t="str">
        <f t="shared" ref="I74:I81" si="35">IF($E74=$I11,IF($E74=$F$73,$F74,IF($E74=$G$73,$G74,IF($E74=$H$73,$H74,""))),"-")</f>
        <v/>
      </c>
      <c r="K74" s="14">
        <f t="shared" ref="K74:L81" si="36">C11</f>
        <v>0</v>
      </c>
      <c r="L74" s="80">
        <f t="shared" si="36"/>
        <v>0</v>
      </c>
      <c r="M74" s="81"/>
      <c r="N74" s="82">
        <f>$E$11</f>
        <v>0</v>
      </c>
      <c r="O74" s="82">
        <f>$F$11</f>
        <v>0</v>
      </c>
      <c r="P74" s="82">
        <f>$G$11</f>
        <v>0</v>
      </c>
      <c r="Q74" s="83" t="str">
        <f t="shared" ref="Q74:Q81" si="37">IF($M74=$I11,IF($M74=$N$73,$N74,IF($M74=$O$73,$O74,IF($M74=$P$73,$P74,""))),"-")</f>
        <v/>
      </c>
      <c r="R74" s="74"/>
      <c r="S74" s="72"/>
    </row>
    <row r="75" spans="1:20">
      <c r="A75" s="72"/>
      <c r="C75" s="15">
        <f t="shared" si="34"/>
        <v>0</v>
      </c>
      <c r="D75" s="77">
        <f t="shared" si="34"/>
        <v>0</v>
      </c>
      <c r="E75" s="76"/>
      <c r="F75" s="17">
        <f>$E$12</f>
        <v>0</v>
      </c>
      <c r="G75" s="17">
        <f>$F$12</f>
        <v>0</v>
      </c>
      <c r="H75" s="17">
        <f>$G$12</f>
        <v>0</v>
      </c>
      <c r="I75" s="16" t="str">
        <f t="shared" si="35"/>
        <v/>
      </c>
      <c r="K75" s="15">
        <f t="shared" si="36"/>
        <v>0</v>
      </c>
      <c r="L75" s="77">
        <f t="shared" si="36"/>
        <v>0</v>
      </c>
      <c r="M75" s="76"/>
      <c r="N75" s="17">
        <f>$E$12</f>
        <v>0</v>
      </c>
      <c r="O75" s="17">
        <f>$F$12</f>
        <v>0</v>
      </c>
      <c r="P75" s="17">
        <f>$G$12</f>
        <v>0</v>
      </c>
      <c r="Q75" s="16" t="str">
        <f t="shared" si="37"/>
        <v/>
      </c>
      <c r="R75" s="74"/>
      <c r="S75" s="72"/>
    </row>
    <row r="76" spans="1:20">
      <c r="A76" s="72"/>
      <c r="C76" s="15">
        <f t="shared" si="34"/>
        <v>0</v>
      </c>
      <c r="D76" s="77">
        <f t="shared" si="34"/>
        <v>0</v>
      </c>
      <c r="E76" s="76"/>
      <c r="F76" s="17">
        <f>$E$13</f>
        <v>0</v>
      </c>
      <c r="G76" s="17">
        <f>$F$13</f>
        <v>0</v>
      </c>
      <c r="H76" s="17">
        <f>$G$13</f>
        <v>0</v>
      </c>
      <c r="I76" s="16" t="str">
        <f t="shared" si="35"/>
        <v/>
      </c>
      <c r="J76" s="2"/>
      <c r="K76" s="15">
        <f t="shared" si="36"/>
        <v>0</v>
      </c>
      <c r="L76" s="77">
        <f t="shared" si="36"/>
        <v>0</v>
      </c>
      <c r="M76" s="76"/>
      <c r="N76" s="17">
        <f>$E$13</f>
        <v>0</v>
      </c>
      <c r="O76" s="17">
        <f>$F$13</f>
        <v>0</v>
      </c>
      <c r="P76" s="17">
        <f>$G$13</f>
        <v>0</v>
      </c>
      <c r="Q76" s="16" t="str">
        <f t="shared" si="37"/>
        <v/>
      </c>
      <c r="R76" s="74"/>
      <c r="S76" s="72"/>
    </row>
    <row r="77" spans="1:20">
      <c r="A77" s="72"/>
      <c r="C77" s="15">
        <f t="shared" si="34"/>
        <v>0</v>
      </c>
      <c r="D77" s="77">
        <f t="shared" si="34"/>
        <v>0</v>
      </c>
      <c r="E77" s="76"/>
      <c r="F77" s="17">
        <f>$E$14</f>
        <v>0</v>
      </c>
      <c r="G77" s="17">
        <f>$F$14</f>
        <v>0</v>
      </c>
      <c r="H77" s="17">
        <f>$G$14</f>
        <v>0</v>
      </c>
      <c r="I77" s="16" t="str">
        <f t="shared" si="35"/>
        <v/>
      </c>
      <c r="K77" s="15">
        <f t="shared" si="36"/>
        <v>0</v>
      </c>
      <c r="L77" s="77">
        <f t="shared" si="36"/>
        <v>0</v>
      </c>
      <c r="M77" s="76"/>
      <c r="N77" s="17">
        <f>$E$14</f>
        <v>0</v>
      </c>
      <c r="O77" s="17">
        <f>$F$14</f>
        <v>0</v>
      </c>
      <c r="P77" s="17">
        <f>$G$14</f>
        <v>0</v>
      </c>
      <c r="Q77" s="16" t="str">
        <f t="shared" si="37"/>
        <v/>
      </c>
      <c r="R77" s="74"/>
      <c r="S77" s="72"/>
    </row>
    <row r="78" spans="1:20">
      <c r="A78" s="72"/>
      <c r="C78" s="15">
        <f t="shared" si="34"/>
        <v>0</v>
      </c>
      <c r="D78" s="77">
        <f t="shared" si="34"/>
        <v>0</v>
      </c>
      <c r="E78" s="76"/>
      <c r="F78" s="17">
        <f>$E$15</f>
        <v>0</v>
      </c>
      <c r="G78" s="17">
        <f>$F$15</f>
        <v>0</v>
      </c>
      <c r="H78" s="17">
        <f>$G$15</f>
        <v>0</v>
      </c>
      <c r="I78" s="16" t="str">
        <f t="shared" si="35"/>
        <v/>
      </c>
      <c r="K78" s="15">
        <f t="shared" si="36"/>
        <v>0</v>
      </c>
      <c r="L78" s="77">
        <f t="shared" si="36"/>
        <v>0</v>
      </c>
      <c r="M78" s="76"/>
      <c r="N78" s="17">
        <f>$E$15</f>
        <v>0</v>
      </c>
      <c r="O78" s="17">
        <f>$F$15</f>
        <v>0</v>
      </c>
      <c r="P78" s="17">
        <f>$G$15</f>
        <v>0</v>
      </c>
      <c r="Q78" s="16" t="str">
        <f t="shared" si="37"/>
        <v/>
      </c>
      <c r="R78" s="74"/>
      <c r="S78" s="72"/>
    </row>
    <row r="79" spans="1:20">
      <c r="A79" s="72"/>
      <c r="C79" s="15">
        <f t="shared" si="34"/>
        <v>0</v>
      </c>
      <c r="D79" s="77">
        <f t="shared" si="34"/>
        <v>0</v>
      </c>
      <c r="E79" s="76"/>
      <c r="F79" s="17">
        <f>$E$16</f>
        <v>0</v>
      </c>
      <c r="G79" s="17">
        <f>$F$16</f>
        <v>0</v>
      </c>
      <c r="H79" s="17">
        <f>$G$16</f>
        <v>0</v>
      </c>
      <c r="I79" s="16" t="str">
        <f t="shared" si="35"/>
        <v/>
      </c>
      <c r="K79" s="15">
        <f t="shared" si="36"/>
        <v>0</v>
      </c>
      <c r="L79" s="77">
        <f t="shared" si="36"/>
        <v>0</v>
      </c>
      <c r="M79" s="76"/>
      <c r="N79" s="17">
        <f>$E$16</f>
        <v>0</v>
      </c>
      <c r="O79" s="17">
        <f>$F$16</f>
        <v>0</v>
      </c>
      <c r="P79" s="17">
        <f>$G$16</f>
        <v>0</v>
      </c>
      <c r="Q79" s="16" t="str">
        <f t="shared" si="37"/>
        <v/>
      </c>
      <c r="R79" s="74"/>
      <c r="S79" s="72"/>
    </row>
    <row r="80" spans="1:20">
      <c r="A80" s="72"/>
      <c r="C80" s="15">
        <f t="shared" si="34"/>
        <v>0</v>
      </c>
      <c r="D80" s="77">
        <f t="shared" si="34"/>
        <v>0</v>
      </c>
      <c r="E80" s="76"/>
      <c r="F80" s="17">
        <f>$E$17</f>
        <v>0</v>
      </c>
      <c r="G80" s="17">
        <f>$F$17</f>
        <v>0</v>
      </c>
      <c r="H80" s="17">
        <f>$G$17</f>
        <v>0</v>
      </c>
      <c r="I80" s="16" t="str">
        <f t="shared" si="35"/>
        <v/>
      </c>
      <c r="K80" s="15">
        <f t="shared" si="36"/>
        <v>0</v>
      </c>
      <c r="L80" s="77">
        <f t="shared" si="36"/>
        <v>0</v>
      </c>
      <c r="M80" s="76"/>
      <c r="N80" s="17">
        <f>$E$17</f>
        <v>0</v>
      </c>
      <c r="O80" s="17">
        <f>$F$17</f>
        <v>0</v>
      </c>
      <c r="P80" s="17">
        <f>$G$17</f>
        <v>0</v>
      </c>
      <c r="Q80" s="16" t="str">
        <f t="shared" si="37"/>
        <v/>
      </c>
      <c r="R80" s="74"/>
      <c r="S80" s="72"/>
    </row>
    <row r="81" spans="1:19" ht="13.5" thickBot="1">
      <c r="A81" s="72"/>
      <c r="C81" s="84">
        <f t="shared" si="34"/>
        <v>0</v>
      </c>
      <c r="D81" s="85">
        <f t="shared" si="34"/>
        <v>0</v>
      </c>
      <c r="E81" s="86"/>
      <c r="F81" s="87">
        <f>$E$18</f>
        <v>0</v>
      </c>
      <c r="G81" s="87">
        <f>$F$18</f>
        <v>0</v>
      </c>
      <c r="H81" s="87">
        <f>$G$18</f>
        <v>0</v>
      </c>
      <c r="I81" s="88" t="str">
        <f t="shared" si="35"/>
        <v/>
      </c>
      <c r="K81" s="84">
        <f t="shared" si="36"/>
        <v>0</v>
      </c>
      <c r="L81" s="85">
        <f t="shared" si="36"/>
        <v>0</v>
      </c>
      <c r="M81" s="86"/>
      <c r="N81" s="87">
        <f>$E$18</f>
        <v>0</v>
      </c>
      <c r="O81" s="87">
        <f>$F$18</f>
        <v>0</v>
      </c>
      <c r="P81" s="87">
        <f>$G$18</f>
        <v>0</v>
      </c>
      <c r="Q81" s="88" t="str">
        <f t="shared" si="37"/>
        <v/>
      </c>
      <c r="R81" s="74"/>
      <c r="S81" s="72"/>
    </row>
    <row r="82" spans="1:19" ht="13.5" thickBot="1">
      <c r="A82" s="72"/>
      <c r="I82" s="89">
        <f>SUM(I74:I81)</f>
        <v>0</v>
      </c>
      <c r="Q82" s="89">
        <f>SUM(Q74:Q81)</f>
        <v>0</v>
      </c>
      <c r="R82" s="74"/>
      <c r="S82" s="72"/>
    </row>
    <row r="83" spans="1:19">
      <c r="A83" s="72"/>
      <c r="L83" s="7"/>
      <c r="R83" s="74"/>
      <c r="S83" s="72"/>
    </row>
    <row r="84" spans="1:19" ht="13.5" thickBot="1">
      <c r="A84" s="72"/>
      <c r="R84" s="74"/>
      <c r="S84" s="72"/>
    </row>
    <row r="85" spans="1:19" ht="18" customHeight="1" thickBot="1">
      <c r="A85" s="72"/>
      <c r="C85" s="1"/>
      <c r="D85" s="193" t="s">
        <v>2</v>
      </c>
      <c r="E85" s="194"/>
      <c r="F85" s="195"/>
      <c r="G85" s="8"/>
      <c r="H85" s="8"/>
      <c r="K85" s="1"/>
      <c r="L85" s="193" t="s">
        <v>3</v>
      </c>
      <c r="M85" s="194"/>
      <c r="N85" s="195"/>
      <c r="O85" s="8"/>
      <c r="P85" s="8"/>
      <c r="R85" s="74"/>
      <c r="S85" s="72"/>
    </row>
    <row r="86" spans="1:19" ht="13.5" thickBot="1">
      <c r="A86" s="72"/>
      <c r="C86" s="78" t="s">
        <v>0</v>
      </c>
      <c r="D86" s="79" t="s">
        <v>1</v>
      </c>
      <c r="E86" s="11"/>
      <c r="F86" s="12">
        <v>1</v>
      </c>
      <c r="G86" s="12" t="s">
        <v>18</v>
      </c>
      <c r="H86" s="12">
        <v>2</v>
      </c>
      <c r="I86" s="13" t="s">
        <v>5</v>
      </c>
      <c r="K86" s="78" t="s">
        <v>0</v>
      </c>
      <c r="L86" s="79" t="s">
        <v>1</v>
      </c>
      <c r="M86" s="11"/>
      <c r="N86" s="12">
        <v>1</v>
      </c>
      <c r="O86" s="12" t="s">
        <v>18</v>
      </c>
      <c r="P86" s="12">
        <v>2</v>
      </c>
      <c r="Q86" s="13" t="s">
        <v>5</v>
      </c>
      <c r="R86" s="74"/>
      <c r="S86" s="72"/>
    </row>
    <row r="87" spans="1:19">
      <c r="A87" s="72"/>
      <c r="C87" s="14">
        <f t="shared" ref="C87:D94" si="38">C11</f>
        <v>0</v>
      </c>
      <c r="D87" s="80">
        <f t="shared" si="38"/>
        <v>0</v>
      </c>
      <c r="E87" s="81"/>
      <c r="F87" s="82">
        <f>$E$11</f>
        <v>0</v>
      </c>
      <c r="G87" s="82">
        <f>$F$11</f>
        <v>0</v>
      </c>
      <c r="H87" s="82">
        <f>$G$11</f>
        <v>0</v>
      </c>
      <c r="I87" s="83" t="str">
        <f t="shared" ref="I87:I94" si="39">IF($E87=$I11,IF($E87=$F$86,$F87,IF($E87=$G$86,$G87,IF($E87=$H$86,$H87,""))),"-")</f>
        <v/>
      </c>
      <c r="K87" s="14">
        <f t="shared" ref="K87:L94" si="40">C11</f>
        <v>0</v>
      </c>
      <c r="L87" s="80">
        <f t="shared" si="40"/>
        <v>0</v>
      </c>
      <c r="M87" s="81"/>
      <c r="N87" s="82">
        <f>$E$11</f>
        <v>0</v>
      </c>
      <c r="O87" s="82">
        <f>$F$11</f>
        <v>0</v>
      </c>
      <c r="P87" s="82">
        <f>$G$11</f>
        <v>0</v>
      </c>
      <c r="Q87" s="83" t="str">
        <f t="shared" ref="Q87:Q94" si="41">IF($M87=$I11,IF($M87=$N$86,$N87,IF($M87=$O$86,$O87,IF($M87=$P$86,$P87,""))),"-")</f>
        <v/>
      </c>
      <c r="R87" s="74"/>
      <c r="S87" s="72"/>
    </row>
    <row r="88" spans="1:19">
      <c r="A88" s="72"/>
      <c r="C88" s="15">
        <f t="shared" si="38"/>
        <v>0</v>
      </c>
      <c r="D88" s="77">
        <f t="shared" si="38"/>
        <v>0</v>
      </c>
      <c r="E88" s="76"/>
      <c r="F88" s="17">
        <f>$E$12</f>
        <v>0</v>
      </c>
      <c r="G88" s="17">
        <f>$F$12</f>
        <v>0</v>
      </c>
      <c r="H88" s="17">
        <f>$G$12</f>
        <v>0</v>
      </c>
      <c r="I88" s="16" t="str">
        <f t="shared" si="39"/>
        <v/>
      </c>
      <c r="K88" s="15">
        <f t="shared" si="40"/>
        <v>0</v>
      </c>
      <c r="L88" s="77">
        <f t="shared" si="40"/>
        <v>0</v>
      </c>
      <c r="M88" s="76"/>
      <c r="N88" s="17">
        <f>$E$12</f>
        <v>0</v>
      </c>
      <c r="O88" s="17">
        <f>$F$12</f>
        <v>0</v>
      </c>
      <c r="P88" s="17">
        <f>$G$12</f>
        <v>0</v>
      </c>
      <c r="Q88" s="16" t="str">
        <f t="shared" si="41"/>
        <v/>
      </c>
      <c r="R88" s="74"/>
      <c r="S88" s="72"/>
    </row>
    <row r="89" spans="1:19">
      <c r="A89" s="72"/>
      <c r="C89" s="15">
        <f t="shared" si="38"/>
        <v>0</v>
      </c>
      <c r="D89" s="77">
        <f t="shared" si="38"/>
        <v>0</v>
      </c>
      <c r="E89" s="76"/>
      <c r="F89" s="17">
        <f>$E$13</f>
        <v>0</v>
      </c>
      <c r="G89" s="17">
        <f>$F$13</f>
        <v>0</v>
      </c>
      <c r="H89" s="17">
        <f>$G$13</f>
        <v>0</v>
      </c>
      <c r="I89" s="16" t="str">
        <f t="shared" si="39"/>
        <v/>
      </c>
      <c r="K89" s="15">
        <f t="shared" si="40"/>
        <v>0</v>
      </c>
      <c r="L89" s="77">
        <f t="shared" si="40"/>
        <v>0</v>
      </c>
      <c r="M89" s="76"/>
      <c r="N89" s="17">
        <f>$E$13</f>
        <v>0</v>
      </c>
      <c r="O89" s="17">
        <f>$F$13</f>
        <v>0</v>
      </c>
      <c r="P89" s="17">
        <f>$G$13</f>
        <v>0</v>
      </c>
      <c r="Q89" s="16" t="str">
        <f t="shared" si="41"/>
        <v/>
      </c>
      <c r="R89" s="74"/>
      <c r="S89" s="72"/>
    </row>
    <row r="90" spans="1:19">
      <c r="A90" s="72"/>
      <c r="C90" s="15">
        <f t="shared" si="38"/>
        <v>0</v>
      </c>
      <c r="D90" s="77">
        <f t="shared" si="38"/>
        <v>0</v>
      </c>
      <c r="E90" s="76"/>
      <c r="F90" s="17">
        <f>$E$14</f>
        <v>0</v>
      </c>
      <c r="G90" s="17">
        <f>$F$14</f>
        <v>0</v>
      </c>
      <c r="H90" s="17">
        <f>$G$14</f>
        <v>0</v>
      </c>
      <c r="I90" s="16" t="str">
        <f t="shared" si="39"/>
        <v/>
      </c>
      <c r="J90" s="2"/>
      <c r="K90" s="15">
        <f t="shared" si="40"/>
        <v>0</v>
      </c>
      <c r="L90" s="77">
        <f t="shared" si="40"/>
        <v>0</v>
      </c>
      <c r="M90" s="76"/>
      <c r="N90" s="17">
        <f>$E$14</f>
        <v>0</v>
      </c>
      <c r="O90" s="17">
        <f>$F$14</f>
        <v>0</v>
      </c>
      <c r="P90" s="17">
        <f>$G$14</f>
        <v>0</v>
      </c>
      <c r="Q90" s="16" t="str">
        <f t="shared" si="41"/>
        <v/>
      </c>
      <c r="R90" s="74"/>
      <c r="S90" s="72"/>
    </row>
    <row r="91" spans="1:19">
      <c r="A91" s="72"/>
      <c r="C91" s="15">
        <f t="shared" si="38"/>
        <v>0</v>
      </c>
      <c r="D91" s="77">
        <f t="shared" si="38"/>
        <v>0</v>
      </c>
      <c r="E91" s="76"/>
      <c r="F91" s="17">
        <f>$E$15</f>
        <v>0</v>
      </c>
      <c r="G91" s="17">
        <f>$F$15</f>
        <v>0</v>
      </c>
      <c r="H91" s="17">
        <f>$G$15</f>
        <v>0</v>
      </c>
      <c r="I91" s="16" t="str">
        <f t="shared" si="39"/>
        <v/>
      </c>
      <c r="K91" s="15">
        <f t="shared" si="40"/>
        <v>0</v>
      </c>
      <c r="L91" s="77">
        <f t="shared" si="40"/>
        <v>0</v>
      </c>
      <c r="M91" s="76"/>
      <c r="N91" s="17">
        <f>$E$15</f>
        <v>0</v>
      </c>
      <c r="O91" s="17">
        <f>$F$15</f>
        <v>0</v>
      </c>
      <c r="P91" s="17">
        <f>$G$15</f>
        <v>0</v>
      </c>
      <c r="Q91" s="16" t="str">
        <f t="shared" si="41"/>
        <v/>
      </c>
      <c r="R91" s="74"/>
      <c r="S91" s="72"/>
    </row>
    <row r="92" spans="1:19">
      <c r="A92" s="72"/>
      <c r="C92" s="15">
        <f t="shared" si="38"/>
        <v>0</v>
      </c>
      <c r="D92" s="77">
        <f t="shared" si="38"/>
        <v>0</v>
      </c>
      <c r="E92" s="76"/>
      <c r="F92" s="17">
        <f>$E$16</f>
        <v>0</v>
      </c>
      <c r="G92" s="17">
        <f>$F$16</f>
        <v>0</v>
      </c>
      <c r="H92" s="17">
        <f>$G$16</f>
        <v>0</v>
      </c>
      <c r="I92" s="16" t="str">
        <f t="shared" si="39"/>
        <v/>
      </c>
      <c r="K92" s="15">
        <f t="shared" si="40"/>
        <v>0</v>
      </c>
      <c r="L92" s="77">
        <f t="shared" si="40"/>
        <v>0</v>
      </c>
      <c r="M92" s="76"/>
      <c r="N92" s="17">
        <f>$E$16</f>
        <v>0</v>
      </c>
      <c r="O92" s="17">
        <f>$F$16</f>
        <v>0</v>
      </c>
      <c r="P92" s="17">
        <f>$G$16</f>
        <v>0</v>
      </c>
      <c r="Q92" s="16" t="str">
        <f t="shared" si="41"/>
        <v/>
      </c>
      <c r="R92" s="74"/>
      <c r="S92" s="72"/>
    </row>
    <row r="93" spans="1:19">
      <c r="A93" s="72"/>
      <c r="C93" s="15">
        <f t="shared" si="38"/>
        <v>0</v>
      </c>
      <c r="D93" s="77">
        <f t="shared" si="38"/>
        <v>0</v>
      </c>
      <c r="E93" s="76"/>
      <c r="F93" s="17">
        <f>$E$17</f>
        <v>0</v>
      </c>
      <c r="G93" s="17">
        <f>$F$17</f>
        <v>0</v>
      </c>
      <c r="H93" s="17">
        <f>$G$17</f>
        <v>0</v>
      </c>
      <c r="I93" s="16" t="str">
        <f t="shared" si="39"/>
        <v/>
      </c>
      <c r="K93" s="15">
        <f t="shared" si="40"/>
        <v>0</v>
      </c>
      <c r="L93" s="77">
        <f t="shared" si="40"/>
        <v>0</v>
      </c>
      <c r="M93" s="76"/>
      <c r="N93" s="17">
        <f>$E$17</f>
        <v>0</v>
      </c>
      <c r="O93" s="17">
        <f>$F$17</f>
        <v>0</v>
      </c>
      <c r="P93" s="17">
        <f>$G$17</f>
        <v>0</v>
      </c>
      <c r="Q93" s="16" t="str">
        <f t="shared" si="41"/>
        <v/>
      </c>
      <c r="R93" s="74"/>
      <c r="S93" s="72"/>
    </row>
    <row r="94" spans="1:19" ht="13.5" thickBot="1">
      <c r="A94" s="72"/>
      <c r="C94" s="84">
        <f t="shared" si="38"/>
        <v>0</v>
      </c>
      <c r="D94" s="85">
        <f t="shared" si="38"/>
        <v>0</v>
      </c>
      <c r="E94" s="86"/>
      <c r="F94" s="87">
        <f>$E$18</f>
        <v>0</v>
      </c>
      <c r="G94" s="87">
        <f>$F$18</f>
        <v>0</v>
      </c>
      <c r="H94" s="87">
        <f>$G$18</f>
        <v>0</v>
      </c>
      <c r="I94" s="88" t="str">
        <f t="shared" si="39"/>
        <v/>
      </c>
      <c r="K94" s="84">
        <f t="shared" si="40"/>
        <v>0</v>
      </c>
      <c r="L94" s="85">
        <f t="shared" si="40"/>
        <v>0</v>
      </c>
      <c r="M94" s="86"/>
      <c r="N94" s="87">
        <f>$E$18</f>
        <v>0</v>
      </c>
      <c r="O94" s="87">
        <f>$F$18</f>
        <v>0</v>
      </c>
      <c r="P94" s="87">
        <f>$G$18</f>
        <v>0</v>
      </c>
      <c r="Q94" s="88" t="str">
        <f t="shared" si="41"/>
        <v/>
      </c>
      <c r="R94" s="74"/>
      <c r="S94" s="72"/>
    </row>
    <row r="95" spans="1:19" ht="13.5" thickBot="1">
      <c r="A95" s="72"/>
      <c r="I95" s="89">
        <f>SUM(I87:I94)</f>
        <v>0</v>
      </c>
      <c r="Q95" s="89">
        <f>SUM(Q87:Q94)</f>
        <v>0</v>
      </c>
      <c r="R95" s="74"/>
      <c r="S95" s="72"/>
    </row>
    <row r="96" spans="1:19">
      <c r="A96" s="72"/>
      <c r="R96" s="74"/>
      <c r="S96" s="72"/>
    </row>
    <row r="97" spans="1:19" ht="13.5" thickBot="1">
      <c r="A97" s="72"/>
      <c r="R97" s="74"/>
      <c r="S97" s="72"/>
    </row>
    <row r="98" spans="1:19" ht="13.5" thickBot="1">
      <c r="A98" s="72"/>
      <c r="C98" s="1"/>
      <c r="D98" s="193" t="s">
        <v>4</v>
      </c>
      <c r="E98" s="194"/>
      <c r="F98" s="195"/>
      <c r="G98" s="8"/>
      <c r="H98" s="8"/>
      <c r="K98" s="1"/>
      <c r="L98" s="193" t="s">
        <v>23</v>
      </c>
      <c r="M98" s="194"/>
      <c r="N98" s="195"/>
      <c r="O98" s="8"/>
      <c r="P98" s="8"/>
      <c r="R98" s="74"/>
      <c r="S98" s="72"/>
    </row>
    <row r="99" spans="1:19" ht="13.5" thickBot="1">
      <c r="A99" s="72"/>
      <c r="C99" s="78" t="s">
        <v>0</v>
      </c>
      <c r="D99" s="79" t="s">
        <v>1</v>
      </c>
      <c r="E99" s="11"/>
      <c r="F99" s="12">
        <v>1</v>
      </c>
      <c r="G99" s="12" t="s">
        <v>18</v>
      </c>
      <c r="H99" s="12">
        <v>2</v>
      </c>
      <c r="I99" s="13" t="s">
        <v>5</v>
      </c>
      <c r="K99" s="78" t="s">
        <v>0</v>
      </c>
      <c r="L99" s="79" t="s">
        <v>1</v>
      </c>
      <c r="M99" s="11"/>
      <c r="N99" s="12">
        <v>1</v>
      </c>
      <c r="O99" s="12" t="s">
        <v>18</v>
      </c>
      <c r="P99" s="12">
        <v>2</v>
      </c>
      <c r="Q99" s="13" t="s">
        <v>5</v>
      </c>
      <c r="R99" s="74"/>
      <c r="S99" s="72"/>
    </row>
    <row r="100" spans="1:19">
      <c r="A100" s="72"/>
      <c r="C100" s="14">
        <f t="shared" ref="C100:D107" si="42">C11</f>
        <v>0</v>
      </c>
      <c r="D100" s="80">
        <f t="shared" si="42"/>
        <v>0</v>
      </c>
      <c r="E100" s="81"/>
      <c r="F100" s="82">
        <f>$E$11</f>
        <v>0</v>
      </c>
      <c r="G100" s="82">
        <f>$F$11</f>
        <v>0</v>
      </c>
      <c r="H100" s="82">
        <f>$G$11</f>
        <v>0</v>
      </c>
      <c r="I100" s="83" t="str">
        <f t="shared" ref="I100:I107" si="43">IF($E100=$I11,IF($E100=$F$99,$F100,IF($E100=$G$99,$G100,IF($E100=$H$99,$H100,""))),"-")</f>
        <v/>
      </c>
      <c r="K100" s="14">
        <f t="shared" ref="K100:L107" si="44">C11</f>
        <v>0</v>
      </c>
      <c r="L100" s="80">
        <f t="shared" si="44"/>
        <v>0</v>
      </c>
      <c r="M100" s="81"/>
      <c r="N100" s="82">
        <f>$E$11</f>
        <v>0</v>
      </c>
      <c r="O100" s="82">
        <f>$F$11</f>
        <v>0</v>
      </c>
      <c r="P100" s="82">
        <f>$G$11</f>
        <v>0</v>
      </c>
      <c r="Q100" s="83" t="str">
        <f t="shared" ref="Q100:Q107" si="45">IF($M100=$I11,IF($M100=$N$99,$N100,IF($M100=$O$99,$O100,IF($M100=$P$99,$P100,""))),"-")</f>
        <v/>
      </c>
      <c r="R100" s="74"/>
      <c r="S100" s="72"/>
    </row>
    <row r="101" spans="1:19">
      <c r="A101" s="72"/>
      <c r="C101" s="15">
        <f t="shared" si="42"/>
        <v>0</v>
      </c>
      <c r="D101" s="77">
        <f t="shared" si="42"/>
        <v>0</v>
      </c>
      <c r="E101" s="76"/>
      <c r="F101" s="17">
        <f>$E$12</f>
        <v>0</v>
      </c>
      <c r="G101" s="17">
        <f>$F$12</f>
        <v>0</v>
      </c>
      <c r="H101" s="17">
        <f>$G$12</f>
        <v>0</v>
      </c>
      <c r="I101" s="16" t="str">
        <f t="shared" si="43"/>
        <v/>
      </c>
      <c r="K101" s="15">
        <f t="shared" si="44"/>
        <v>0</v>
      </c>
      <c r="L101" s="77">
        <f t="shared" si="44"/>
        <v>0</v>
      </c>
      <c r="M101" s="76"/>
      <c r="N101" s="17">
        <f>$E$12</f>
        <v>0</v>
      </c>
      <c r="O101" s="17">
        <f>$F$12</f>
        <v>0</v>
      </c>
      <c r="P101" s="17">
        <f>$G$12</f>
        <v>0</v>
      </c>
      <c r="Q101" s="16" t="str">
        <f t="shared" si="45"/>
        <v/>
      </c>
      <c r="R101" s="74"/>
      <c r="S101" s="72"/>
    </row>
    <row r="102" spans="1:19">
      <c r="A102" s="72"/>
      <c r="C102" s="15">
        <f t="shared" si="42"/>
        <v>0</v>
      </c>
      <c r="D102" s="77">
        <f t="shared" si="42"/>
        <v>0</v>
      </c>
      <c r="E102" s="76"/>
      <c r="F102" s="17">
        <f>$E$13</f>
        <v>0</v>
      </c>
      <c r="G102" s="17">
        <f>$F$13</f>
        <v>0</v>
      </c>
      <c r="H102" s="17">
        <f>$G$13</f>
        <v>0</v>
      </c>
      <c r="I102" s="16" t="str">
        <f t="shared" si="43"/>
        <v/>
      </c>
      <c r="K102" s="15">
        <f t="shared" si="44"/>
        <v>0</v>
      </c>
      <c r="L102" s="77">
        <f t="shared" si="44"/>
        <v>0</v>
      </c>
      <c r="M102" s="76"/>
      <c r="N102" s="17">
        <f>$E$13</f>
        <v>0</v>
      </c>
      <c r="O102" s="17">
        <f>$F$13</f>
        <v>0</v>
      </c>
      <c r="P102" s="17">
        <f>$G$13</f>
        <v>0</v>
      </c>
      <c r="Q102" s="16" t="str">
        <f t="shared" si="45"/>
        <v/>
      </c>
      <c r="R102" s="74"/>
      <c r="S102" s="72"/>
    </row>
    <row r="103" spans="1:19">
      <c r="A103" s="72"/>
      <c r="C103" s="15">
        <f t="shared" si="42"/>
        <v>0</v>
      </c>
      <c r="D103" s="77">
        <f t="shared" si="42"/>
        <v>0</v>
      </c>
      <c r="E103" s="76"/>
      <c r="F103" s="17">
        <f>$E$14</f>
        <v>0</v>
      </c>
      <c r="G103" s="17">
        <f>$F$14</f>
        <v>0</v>
      </c>
      <c r="H103" s="17">
        <f>$G$14</f>
        <v>0</v>
      </c>
      <c r="I103" s="16" t="str">
        <f t="shared" si="43"/>
        <v/>
      </c>
      <c r="K103" s="15">
        <f t="shared" si="44"/>
        <v>0</v>
      </c>
      <c r="L103" s="77">
        <f t="shared" si="44"/>
        <v>0</v>
      </c>
      <c r="M103" s="76"/>
      <c r="N103" s="17">
        <f>$E$14</f>
        <v>0</v>
      </c>
      <c r="O103" s="17">
        <f>$F$14</f>
        <v>0</v>
      </c>
      <c r="P103" s="17">
        <f>$G$14</f>
        <v>0</v>
      </c>
      <c r="Q103" s="16" t="str">
        <f t="shared" si="45"/>
        <v/>
      </c>
      <c r="R103" s="74"/>
      <c r="S103" s="72"/>
    </row>
    <row r="104" spans="1:19">
      <c r="A104" s="72"/>
      <c r="C104" s="15">
        <f t="shared" si="42"/>
        <v>0</v>
      </c>
      <c r="D104" s="77">
        <f t="shared" si="42"/>
        <v>0</v>
      </c>
      <c r="E104" s="76"/>
      <c r="F104" s="17">
        <f>$E$15</f>
        <v>0</v>
      </c>
      <c r="G104" s="17">
        <f>$F$15</f>
        <v>0</v>
      </c>
      <c r="H104" s="17">
        <f>$G$15</f>
        <v>0</v>
      </c>
      <c r="I104" s="16" t="str">
        <f t="shared" si="43"/>
        <v/>
      </c>
      <c r="K104" s="15">
        <f t="shared" si="44"/>
        <v>0</v>
      </c>
      <c r="L104" s="77">
        <f t="shared" si="44"/>
        <v>0</v>
      </c>
      <c r="M104" s="76"/>
      <c r="N104" s="17">
        <f>$E$15</f>
        <v>0</v>
      </c>
      <c r="O104" s="17">
        <f>$F$15</f>
        <v>0</v>
      </c>
      <c r="P104" s="17">
        <f>$G$15</f>
        <v>0</v>
      </c>
      <c r="Q104" s="16" t="str">
        <f t="shared" si="45"/>
        <v/>
      </c>
      <c r="R104" s="74"/>
      <c r="S104" s="72"/>
    </row>
    <row r="105" spans="1:19">
      <c r="A105" s="72"/>
      <c r="C105" s="15">
        <f t="shared" si="42"/>
        <v>0</v>
      </c>
      <c r="D105" s="77">
        <f t="shared" si="42"/>
        <v>0</v>
      </c>
      <c r="E105" s="76"/>
      <c r="F105" s="17">
        <f>$E$16</f>
        <v>0</v>
      </c>
      <c r="G105" s="17">
        <f>$F$16</f>
        <v>0</v>
      </c>
      <c r="H105" s="17">
        <f>$G$16</f>
        <v>0</v>
      </c>
      <c r="I105" s="16" t="str">
        <f t="shared" si="43"/>
        <v/>
      </c>
      <c r="K105" s="15">
        <f t="shared" si="44"/>
        <v>0</v>
      </c>
      <c r="L105" s="77">
        <f t="shared" si="44"/>
        <v>0</v>
      </c>
      <c r="M105" s="76"/>
      <c r="N105" s="17">
        <f>$E$16</f>
        <v>0</v>
      </c>
      <c r="O105" s="17">
        <f>$F$16</f>
        <v>0</v>
      </c>
      <c r="P105" s="17">
        <f>$G$16</f>
        <v>0</v>
      </c>
      <c r="Q105" s="16" t="str">
        <f t="shared" si="45"/>
        <v/>
      </c>
      <c r="R105" s="74"/>
      <c r="S105" s="72"/>
    </row>
    <row r="106" spans="1:19">
      <c r="A106" s="72"/>
      <c r="C106" s="15">
        <f t="shared" si="42"/>
        <v>0</v>
      </c>
      <c r="D106" s="77">
        <f t="shared" si="42"/>
        <v>0</v>
      </c>
      <c r="E106" s="76"/>
      <c r="F106" s="17">
        <f>$E$17</f>
        <v>0</v>
      </c>
      <c r="G106" s="17">
        <f>$F$17</f>
        <v>0</v>
      </c>
      <c r="H106" s="17">
        <f>$G$17</f>
        <v>0</v>
      </c>
      <c r="I106" s="16" t="str">
        <f t="shared" si="43"/>
        <v/>
      </c>
      <c r="K106" s="15">
        <f t="shared" si="44"/>
        <v>0</v>
      </c>
      <c r="L106" s="77">
        <f t="shared" si="44"/>
        <v>0</v>
      </c>
      <c r="M106" s="76"/>
      <c r="N106" s="17">
        <f>$E$17</f>
        <v>0</v>
      </c>
      <c r="O106" s="17">
        <f>$F$17</f>
        <v>0</v>
      </c>
      <c r="P106" s="17">
        <f>$G$17</f>
        <v>0</v>
      </c>
      <c r="Q106" s="16" t="str">
        <f t="shared" si="45"/>
        <v/>
      </c>
      <c r="R106" s="74"/>
      <c r="S106" s="72"/>
    </row>
    <row r="107" spans="1:19" ht="13.5" thickBot="1">
      <c r="A107" s="72"/>
      <c r="C107" s="84">
        <f t="shared" si="42"/>
        <v>0</v>
      </c>
      <c r="D107" s="85">
        <f t="shared" si="42"/>
        <v>0</v>
      </c>
      <c r="E107" s="86"/>
      <c r="F107" s="87">
        <f>$E$18</f>
        <v>0</v>
      </c>
      <c r="G107" s="87">
        <f>$F$18</f>
        <v>0</v>
      </c>
      <c r="H107" s="87">
        <f>$G$18</f>
        <v>0</v>
      </c>
      <c r="I107" s="88" t="str">
        <f t="shared" si="43"/>
        <v/>
      </c>
      <c r="K107" s="84">
        <f t="shared" si="44"/>
        <v>0</v>
      </c>
      <c r="L107" s="85">
        <f t="shared" si="44"/>
        <v>0</v>
      </c>
      <c r="M107" s="86"/>
      <c r="N107" s="87">
        <f>$E$18</f>
        <v>0</v>
      </c>
      <c r="O107" s="87">
        <f>$F$18</f>
        <v>0</v>
      </c>
      <c r="P107" s="87">
        <f>$G$18</f>
        <v>0</v>
      </c>
      <c r="Q107" s="88" t="str">
        <f t="shared" si="45"/>
        <v/>
      </c>
      <c r="R107" s="74"/>
      <c r="S107" s="72"/>
    </row>
    <row r="108" spans="1:19" ht="13.5" thickBot="1">
      <c r="A108" s="72"/>
      <c r="I108" s="89">
        <f>SUM(I100:I107)</f>
        <v>0</v>
      </c>
      <c r="Q108" s="89">
        <f>SUM(Q100:Q107)</f>
        <v>0</v>
      </c>
      <c r="R108" s="74"/>
      <c r="S108" s="72"/>
    </row>
    <row r="109" spans="1:19">
      <c r="A109" s="72"/>
      <c r="R109" s="74"/>
      <c r="S109" s="72"/>
    </row>
    <row r="110" spans="1:19" ht="13.5" thickBot="1">
      <c r="A110" s="72"/>
      <c r="R110" s="74"/>
      <c r="S110" s="72"/>
    </row>
    <row r="111" spans="1:19" ht="13.5" thickBot="1">
      <c r="A111" s="72"/>
      <c r="C111" s="1"/>
      <c r="D111" s="193" t="s">
        <v>29</v>
      </c>
      <c r="E111" s="194"/>
      <c r="F111" s="195"/>
      <c r="G111" s="8"/>
      <c r="H111" s="8"/>
      <c r="K111" s="1"/>
      <c r="L111" s="193" t="s">
        <v>31</v>
      </c>
      <c r="M111" s="194"/>
      <c r="N111" s="195"/>
      <c r="O111" s="8"/>
      <c r="P111" s="8"/>
      <c r="R111" s="74"/>
      <c r="S111" s="72"/>
    </row>
    <row r="112" spans="1:19" ht="13.5" thickBot="1">
      <c r="A112" s="72"/>
      <c r="C112" s="78" t="s">
        <v>0</v>
      </c>
      <c r="D112" s="79" t="s">
        <v>1</v>
      </c>
      <c r="E112" s="11"/>
      <c r="F112" s="12">
        <v>1</v>
      </c>
      <c r="G112" s="12" t="s">
        <v>18</v>
      </c>
      <c r="H112" s="12">
        <v>2</v>
      </c>
      <c r="I112" s="13" t="s">
        <v>5</v>
      </c>
      <c r="K112" s="78" t="s">
        <v>0</v>
      </c>
      <c r="L112" s="79" t="s">
        <v>1</v>
      </c>
      <c r="M112" s="11"/>
      <c r="N112" s="12">
        <v>1</v>
      </c>
      <c r="O112" s="12" t="s">
        <v>18</v>
      </c>
      <c r="P112" s="12">
        <v>2</v>
      </c>
      <c r="Q112" s="13" t="s">
        <v>5</v>
      </c>
      <c r="R112" s="74"/>
      <c r="S112" s="72"/>
    </row>
    <row r="113" spans="1:19">
      <c r="A113" s="72"/>
      <c r="C113" s="14">
        <f t="shared" ref="C113:D120" si="46">C11</f>
        <v>0</v>
      </c>
      <c r="D113" s="80">
        <f t="shared" si="46"/>
        <v>0</v>
      </c>
      <c r="E113" s="81"/>
      <c r="F113" s="82">
        <f>$E$11</f>
        <v>0</v>
      </c>
      <c r="G113" s="82">
        <f>$F$11</f>
        <v>0</v>
      </c>
      <c r="H113" s="82">
        <f>$G$11</f>
        <v>0</v>
      </c>
      <c r="I113" s="83" t="str">
        <f t="shared" ref="I113:I120" si="47">IF($E113=$I11,IF($E113=$F$112,$F113,IF($E113=$G$112,$G113,IF($E113=$H$112,$H113,""))),"-")</f>
        <v/>
      </c>
      <c r="K113" s="14">
        <f t="shared" ref="K113:L120" si="48">C11</f>
        <v>0</v>
      </c>
      <c r="L113" s="80">
        <f t="shared" si="48"/>
        <v>0</v>
      </c>
      <c r="M113" s="81"/>
      <c r="N113" s="82">
        <f>$E$11</f>
        <v>0</v>
      </c>
      <c r="O113" s="82">
        <f>$F$11</f>
        <v>0</v>
      </c>
      <c r="P113" s="82">
        <f>$G$11</f>
        <v>0</v>
      </c>
      <c r="Q113" s="83" t="str">
        <f t="shared" ref="Q113:Q120" si="49">IF($M113=$I11,IF($M113=$N$112,$N113,IF($M113=$O$112,$O113,IF($M113=$P$112,$P113,""))),"-")</f>
        <v/>
      </c>
      <c r="R113" s="74"/>
      <c r="S113" s="72"/>
    </row>
    <row r="114" spans="1:19">
      <c r="A114" s="72"/>
      <c r="C114" s="15">
        <f t="shared" si="46"/>
        <v>0</v>
      </c>
      <c r="D114" s="77">
        <f t="shared" si="46"/>
        <v>0</v>
      </c>
      <c r="E114" s="76"/>
      <c r="F114" s="17">
        <f>$E$12</f>
        <v>0</v>
      </c>
      <c r="G114" s="17">
        <f>$F$12</f>
        <v>0</v>
      </c>
      <c r="H114" s="17">
        <f>$G$12</f>
        <v>0</v>
      </c>
      <c r="I114" s="16" t="str">
        <f t="shared" si="47"/>
        <v/>
      </c>
      <c r="K114" s="15">
        <f t="shared" si="48"/>
        <v>0</v>
      </c>
      <c r="L114" s="77">
        <f t="shared" si="48"/>
        <v>0</v>
      </c>
      <c r="M114" s="76"/>
      <c r="N114" s="17">
        <f>$E$12</f>
        <v>0</v>
      </c>
      <c r="O114" s="17">
        <f>$F$12</f>
        <v>0</v>
      </c>
      <c r="P114" s="17">
        <f>$G$12</f>
        <v>0</v>
      </c>
      <c r="Q114" s="16" t="str">
        <f t="shared" si="49"/>
        <v/>
      </c>
      <c r="R114" s="74"/>
      <c r="S114" s="72"/>
    </row>
    <row r="115" spans="1:19">
      <c r="A115" s="72"/>
      <c r="C115" s="15">
        <f t="shared" si="46"/>
        <v>0</v>
      </c>
      <c r="D115" s="77">
        <f t="shared" si="46"/>
        <v>0</v>
      </c>
      <c r="E115" s="76"/>
      <c r="F115" s="17">
        <f>$E$13</f>
        <v>0</v>
      </c>
      <c r="G115" s="17">
        <f>$F$13</f>
        <v>0</v>
      </c>
      <c r="H115" s="17">
        <f>$G$13</f>
        <v>0</v>
      </c>
      <c r="I115" s="16" t="str">
        <f t="shared" si="47"/>
        <v/>
      </c>
      <c r="K115" s="15">
        <f t="shared" si="48"/>
        <v>0</v>
      </c>
      <c r="L115" s="77">
        <f t="shared" si="48"/>
        <v>0</v>
      </c>
      <c r="M115" s="76"/>
      <c r="N115" s="17">
        <f>$E$13</f>
        <v>0</v>
      </c>
      <c r="O115" s="17">
        <f>$F$13</f>
        <v>0</v>
      </c>
      <c r="P115" s="17">
        <f>$G$13</f>
        <v>0</v>
      </c>
      <c r="Q115" s="16" t="str">
        <f t="shared" si="49"/>
        <v/>
      </c>
      <c r="R115" s="74"/>
      <c r="S115" s="72"/>
    </row>
    <row r="116" spans="1:19">
      <c r="A116" s="72"/>
      <c r="C116" s="15">
        <f t="shared" si="46"/>
        <v>0</v>
      </c>
      <c r="D116" s="77">
        <f t="shared" si="46"/>
        <v>0</v>
      </c>
      <c r="E116" s="76"/>
      <c r="F116" s="17">
        <f>$E$14</f>
        <v>0</v>
      </c>
      <c r="G116" s="17">
        <f>$F$14</f>
        <v>0</v>
      </c>
      <c r="H116" s="17">
        <f>$G$14</f>
        <v>0</v>
      </c>
      <c r="I116" s="16" t="str">
        <f t="shared" si="47"/>
        <v/>
      </c>
      <c r="K116" s="15">
        <f t="shared" si="48"/>
        <v>0</v>
      </c>
      <c r="L116" s="77">
        <f t="shared" si="48"/>
        <v>0</v>
      </c>
      <c r="M116" s="76"/>
      <c r="N116" s="17">
        <f>$E$14</f>
        <v>0</v>
      </c>
      <c r="O116" s="17">
        <f>$F$14</f>
        <v>0</v>
      </c>
      <c r="P116" s="17">
        <f>$G$14</f>
        <v>0</v>
      </c>
      <c r="Q116" s="16" t="str">
        <f t="shared" si="49"/>
        <v/>
      </c>
      <c r="R116" s="74"/>
      <c r="S116" s="72"/>
    </row>
    <row r="117" spans="1:19">
      <c r="A117" s="72"/>
      <c r="C117" s="15">
        <f t="shared" si="46"/>
        <v>0</v>
      </c>
      <c r="D117" s="77">
        <f t="shared" si="46"/>
        <v>0</v>
      </c>
      <c r="E117" s="76"/>
      <c r="F117" s="17">
        <f>$E$15</f>
        <v>0</v>
      </c>
      <c r="G117" s="17">
        <f>$F$15</f>
        <v>0</v>
      </c>
      <c r="H117" s="17">
        <f>$G$15</f>
        <v>0</v>
      </c>
      <c r="I117" s="16" t="str">
        <f t="shared" si="47"/>
        <v/>
      </c>
      <c r="K117" s="15">
        <f t="shared" si="48"/>
        <v>0</v>
      </c>
      <c r="L117" s="77">
        <f t="shared" si="48"/>
        <v>0</v>
      </c>
      <c r="M117" s="76"/>
      <c r="N117" s="17">
        <f>$E$15</f>
        <v>0</v>
      </c>
      <c r="O117" s="17">
        <f>$F$15</f>
        <v>0</v>
      </c>
      <c r="P117" s="17">
        <f>$G$15</f>
        <v>0</v>
      </c>
      <c r="Q117" s="16" t="str">
        <f t="shared" si="49"/>
        <v/>
      </c>
      <c r="R117" s="74"/>
      <c r="S117" s="72"/>
    </row>
    <row r="118" spans="1:19">
      <c r="A118" s="72"/>
      <c r="C118" s="15">
        <f t="shared" si="46"/>
        <v>0</v>
      </c>
      <c r="D118" s="77">
        <f t="shared" si="46"/>
        <v>0</v>
      </c>
      <c r="E118" s="76"/>
      <c r="F118" s="17">
        <f>$E$16</f>
        <v>0</v>
      </c>
      <c r="G118" s="17">
        <f>$F$16</f>
        <v>0</v>
      </c>
      <c r="H118" s="17">
        <f>$G$16</f>
        <v>0</v>
      </c>
      <c r="I118" s="16" t="str">
        <f t="shared" si="47"/>
        <v/>
      </c>
      <c r="K118" s="15">
        <f t="shared" si="48"/>
        <v>0</v>
      </c>
      <c r="L118" s="77">
        <f t="shared" si="48"/>
        <v>0</v>
      </c>
      <c r="M118" s="76"/>
      <c r="N118" s="17">
        <f>$E$16</f>
        <v>0</v>
      </c>
      <c r="O118" s="17">
        <f>$F$16</f>
        <v>0</v>
      </c>
      <c r="P118" s="17">
        <f>$G$16</f>
        <v>0</v>
      </c>
      <c r="Q118" s="16" t="str">
        <f t="shared" si="49"/>
        <v/>
      </c>
      <c r="R118" s="74"/>
      <c r="S118" s="72"/>
    </row>
    <row r="119" spans="1:19">
      <c r="A119" s="72"/>
      <c r="C119" s="15">
        <f t="shared" si="46"/>
        <v>0</v>
      </c>
      <c r="D119" s="77">
        <f t="shared" si="46"/>
        <v>0</v>
      </c>
      <c r="E119" s="76"/>
      <c r="F119" s="17">
        <f>$E$17</f>
        <v>0</v>
      </c>
      <c r="G119" s="17">
        <f>$F$17</f>
        <v>0</v>
      </c>
      <c r="H119" s="17">
        <f>$G$17</f>
        <v>0</v>
      </c>
      <c r="I119" s="16" t="str">
        <f t="shared" si="47"/>
        <v/>
      </c>
      <c r="K119" s="15">
        <f t="shared" si="48"/>
        <v>0</v>
      </c>
      <c r="L119" s="77">
        <f t="shared" si="48"/>
        <v>0</v>
      </c>
      <c r="M119" s="76"/>
      <c r="N119" s="17">
        <f>$E$17</f>
        <v>0</v>
      </c>
      <c r="O119" s="17">
        <f>$F$17</f>
        <v>0</v>
      </c>
      <c r="P119" s="17">
        <f>$G$17</f>
        <v>0</v>
      </c>
      <c r="Q119" s="16" t="str">
        <f t="shared" si="49"/>
        <v/>
      </c>
      <c r="R119" s="74"/>
      <c r="S119" s="72"/>
    </row>
    <row r="120" spans="1:19" ht="13.5" thickBot="1">
      <c r="A120" s="72"/>
      <c r="C120" s="84">
        <f t="shared" si="46"/>
        <v>0</v>
      </c>
      <c r="D120" s="85">
        <f t="shared" si="46"/>
        <v>0</v>
      </c>
      <c r="E120" s="86"/>
      <c r="F120" s="87">
        <f>$E$18</f>
        <v>0</v>
      </c>
      <c r="G120" s="87">
        <f>$F$18</f>
        <v>0</v>
      </c>
      <c r="H120" s="87">
        <f>$G$18</f>
        <v>0</v>
      </c>
      <c r="I120" s="88" t="str">
        <f t="shared" si="47"/>
        <v/>
      </c>
      <c r="K120" s="84">
        <f t="shared" si="48"/>
        <v>0</v>
      </c>
      <c r="L120" s="85">
        <f t="shared" si="48"/>
        <v>0</v>
      </c>
      <c r="M120" s="86"/>
      <c r="N120" s="87">
        <f>$E$18</f>
        <v>0</v>
      </c>
      <c r="O120" s="87">
        <f>$F$18</f>
        <v>0</v>
      </c>
      <c r="P120" s="87">
        <f>$G$18</f>
        <v>0</v>
      </c>
      <c r="Q120" s="88" t="str">
        <f t="shared" si="49"/>
        <v/>
      </c>
      <c r="R120" s="74"/>
      <c r="S120" s="72"/>
    </row>
    <row r="121" spans="1:19" ht="13.5" thickBot="1">
      <c r="A121" s="72"/>
      <c r="I121" s="89">
        <f>SUM(I113:I120)</f>
        <v>0</v>
      </c>
      <c r="Q121" s="89">
        <f>SUM(Q113:Q120)</f>
        <v>0</v>
      </c>
      <c r="R121" s="74"/>
      <c r="S121" s="72"/>
    </row>
    <row r="122" spans="1:19">
      <c r="A122" s="72"/>
      <c r="R122" s="74"/>
      <c r="S122" s="72"/>
    </row>
    <row r="123" spans="1:19" ht="13.5" thickBot="1">
      <c r="A123" s="72"/>
      <c r="R123" s="74"/>
      <c r="S123" s="72"/>
    </row>
    <row r="124" spans="1:19" ht="13.5" thickBot="1">
      <c r="A124" s="72"/>
      <c r="C124" s="1"/>
      <c r="D124" s="193" t="s">
        <v>28</v>
      </c>
      <c r="E124" s="194"/>
      <c r="F124" s="195"/>
      <c r="G124" s="8"/>
      <c r="H124" s="8"/>
      <c r="K124" s="1"/>
      <c r="L124" s="193" t="s">
        <v>17</v>
      </c>
      <c r="M124" s="194"/>
      <c r="N124" s="195"/>
      <c r="O124" s="8"/>
      <c r="P124" s="8"/>
      <c r="R124" s="74"/>
      <c r="S124" s="72"/>
    </row>
    <row r="125" spans="1:19" ht="13.5" thickBot="1">
      <c r="A125" s="72"/>
      <c r="C125" s="78" t="s">
        <v>0</v>
      </c>
      <c r="D125" s="79" t="s">
        <v>1</v>
      </c>
      <c r="E125" s="11"/>
      <c r="F125" s="12">
        <v>1</v>
      </c>
      <c r="G125" s="12" t="s">
        <v>18</v>
      </c>
      <c r="H125" s="12">
        <v>2</v>
      </c>
      <c r="I125" s="13" t="s">
        <v>5</v>
      </c>
      <c r="K125" s="78" t="s">
        <v>0</v>
      </c>
      <c r="L125" s="79" t="s">
        <v>1</v>
      </c>
      <c r="M125" s="11"/>
      <c r="N125" s="12">
        <v>1</v>
      </c>
      <c r="O125" s="12" t="s">
        <v>18</v>
      </c>
      <c r="P125" s="12">
        <v>2</v>
      </c>
      <c r="Q125" s="13" t="s">
        <v>5</v>
      </c>
      <c r="R125" s="74"/>
      <c r="S125" s="72"/>
    </row>
    <row r="126" spans="1:19">
      <c r="A126" s="72"/>
      <c r="C126" s="14">
        <f t="shared" ref="C126:D133" si="50">K61</f>
        <v>0</v>
      </c>
      <c r="D126" s="80">
        <f t="shared" si="50"/>
        <v>0</v>
      </c>
      <c r="E126" s="81"/>
      <c r="F126" s="82">
        <f>$E$11</f>
        <v>0</v>
      </c>
      <c r="G126" s="82">
        <f>$F$11</f>
        <v>0</v>
      </c>
      <c r="H126" s="82">
        <f>$G$11</f>
        <v>0</v>
      </c>
      <c r="I126" s="83" t="str">
        <f t="shared" ref="I126:I133" si="51">IF($E126=$I11,IF($E126=$F$125,$F126,IF($E126=$G$125,$G126,IF($E126=$H$125,$H126,""))),"-")</f>
        <v/>
      </c>
      <c r="K126" s="14">
        <f t="shared" ref="K126:L133" si="52">C74</f>
        <v>0</v>
      </c>
      <c r="L126" s="80">
        <f t="shared" si="52"/>
        <v>0</v>
      </c>
      <c r="M126" s="81"/>
      <c r="N126" s="82">
        <f>$E$11</f>
        <v>0</v>
      </c>
      <c r="O126" s="82">
        <f>$F$11</f>
        <v>0</v>
      </c>
      <c r="P126" s="82">
        <f>$G$11</f>
        <v>0</v>
      </c>
      <c r="Q126" s="83" t="str">
        <f t="shared" ref="Q126:Q133" si="53">IF($M126=$I11,IF($M126=$N$125,$N126,IF($M126=$O$125,$O126,IF($M126=$P$125,$P126,""))),"-")</f>
        <v/>
      </c>
      <c r="R126" s="74"/>
      <c r="S126" s="72"/>
    </row>
    <row r="127" spans="1:19">
      <c r="A127" s="72"/>
      <c r="C127" s="15">
        <f t="shared" si="50"/>
        <v>0</v>
      </c>
      <c r="D127" s="77">
        <f t="shared" si="50"/>
        <v>0</v>
      </c>
      <c r="E127" s="76"/>
      <c r="F127" s="17">
        <f>$E$12</f>
        <v>0</v>
      </c>
      <c r="G127" s="17">
        <f>$F$12</f>
        <v>0</v>
      </c>
      <c r="H127" s="17">
        <f>$G$12</f>
        <v>0</v>
      </c>
      <c r="I127" s="16" t="str">
        <f t="shared" si="51"/>
        <v/>
      </c>
      <c r="K127" s="15">
        <f t="shared" si="52"/>
        <v>0</v>
      </c>
      <c r="L127" s="77">
        <f t="shared" si="52"/>
        <v>0</v>
      </c>
      <c r="M127" s="76"/>
      <c r="N127" s="17">
        <f>$E$12</f>
        <v>0</v>
      </c>
      <c r="O127" s="17">
        <f>$F$12</f>
        <v>0</v>
      </c>
      <c r="P127" s="17">
        <f>$G$12</f>
        <v>0</v>
      </c>
      <c r="Q127" s="16" t="str">
        <f t="shared" si="53"/>
        <v/>
      </c>
      <c r="R127" s="74"/>
      <c r="S127" s="72"/>
    </row>
    <row r="128" spans="1:19">
      <c r="A128" s="72"/>
      <c r="C128" s="15">
        <f t="shared" si="50"/>
        <v>0</v>
      </c>
      <c r="D128" s="77">
        <f t="shared" si="50"/>
        <v>0</v>
      </c>
      <c r="E128" s="76"/>
      <c r="F128" s="17">
        <f>$E$13</f>
        <v>0</v>
      </c>
      <c r="G128" s="17">
        <f>$F$13</f>
        <v>0</v>
      </c>
      <c r="H128" s="17">
        <f>$G$13</f>
        <v>0</v>
      </c>
      <c r="I128" s="16" t="str">
        <f t="shared" si="51"/>
        <v/>
      </c>
      <c r="K128" s="15">
        <f t="shared" si="52"/>
        <v>0</v>
      </c>
      <c r="L128" s="77">
        <f t="shared" si="52"/>
        <v>0</v>
      </c>
      <c r="M128" s="76"/>
      <c r="N128" s="17">
        <f>$E$13</f>
        <v>0</v>
      </c>
      <c r="O128" s="17">
        <f>$F$13</f>
        <v>0</v>
      </c>
      <c r="P128" s="17">
        <f>$G$13</f>
        <v>0</v>
      </c>
      <c r="Q128" s="16" t="str">
        <f t="shared" si="53"/>
        <v/>
      </c>
      <c r="R128" s="74"/>
      <c r="S128" s="72"/>
    </row>
    <row r="129" spans="1:19">
      <c r="A129" s="72"/>
      <c r="C129" s="15">
        <f t="shared" si="50"/>
        <v>0</v>
      </c>
      <c r="D129" s="77">
        <f t="shared" si="50"/>
        <v>0</v>
      </c>
      <c r="E129" s="76"/>
      <c r="F129" s="17">
        <f>$E$14</f>
        <v>0</v>
      </c>
      <c r="G129" s="17">
        <f>$F$14</f>
        <v>0</v>
      </c>
      <c r="H129" s="17">
        <f>$G$14</f>
        <v>0</v>
      </c>
      <c r="I129" s="16" t="str">
        <f t="shared" si="51"/>
        <v/>
      </c>
      <c r="K129" s="15">
        <f t="shared" si="52"/>
        <v>0</v>
      </c>
      <c r="L129" s="77">
        <f t="shared" si="52"/>
        <v>0</v>
      </c>
      <c r="M129" s="76"/>
      <c r="N129" s="17">
        <f>$E$14</f>
        <v>0</v>
      </c>
      <c r="O129" s="17">
        <f>$F$14</f>
        <v>0</v>
      </c>
      <c r="P129" s="17">
        <f>$G$14</f>
        <v>0</v>
      </c>
      <c r="Q129" s="16" t="str">
        <f t="shared" si="53"/>
        <v/>
      </c>
      <c r="R129" s="74"/>
      <c r="S129" s="72"/>
    </row>
    <row r="130" spans="1:19">
      <c r="A130" s="72"/>
      <c r="C130" s="15">
        <f t="shared" si="50"/>
        <v>0</v>
      </c>
      <c r="D130" s="77">
        <f t="shared" si="50"/>
        <v>0</v>
      </c>
      <c r="E130" s="76"/>
      <c r="F130" s="17">
        <f>$E$15</f>
        <v>0</v>
      </c>
      <c r="G130" s="17">
        <f>$F$15</f>
        <v>0</v>
      </c>
      <c r="H130" s="17">
        <f>$G$15</f>
        <v>0</v>
      </c>
      <c r="I130" s="16" t="str">
        <f t="shared" si="51"/>
        <v/>
      </c>
      <c r="K130" s="15">
        <f t="shared" si="52"/>
        <v>0</v>
      </c>
      <c r="L130" s="77">
        <f t="shared" si="52"/>
        <v>0</v>
      </c>
      <c r="M130" s="76"/>
      <c r="N130" s="17">
        <f>$E$15</f>
        <v>0</v>
      </c>
      <c r="O130" s="17">
        <f>$F$15</f>
        <v>0</v>
      </c>
      <c r="P130" s="17">
        <f>$G$15</f>
        <v>0</v>
      </c>
      <c r="Q130" s="16" t="str">
        <f t="shared" si="53"/>
        <v/>
      </c>
      <c r="R130" s="74"/>
      <c r="S130" s="72"/>
    </row>
    <row r="131" spans="1:19">
      <c r="A131" s="72"/>
      <c r="C131" s="15">
        <f t="shared" si="50"/>
        <v>0</v>
      </c>
      <c r="D131" s="77">
        <f t="shared" si="50"/>
        <v>0</v>
      </c>
      <c r="E131" s="76"/>
      <c r="F131" s="17">
        <f>$E$16</f>
        <v>0</v>
      </c>
      <c r="G131" s="17">
        <f>$F$16</f>
        <v>0</v>
      </c>
      <c r="H131" s="17">
        <f>$G$16</f>
        <v>0</v>
      </c>
      <c r="I131" s="16" t="str">
        <f t="shared" si="51"/>
        <v/>
      </c>
      <c r="K131" s="15">
        <f t="shared" si="52"/>
        <v>0</v>
      </c>
      <c r="L131" s="77">
        <f t="shared" si="52"/>
        <v>0</v>
      </c>
      <c r="M131" s="76"/>
      <c r="N131" s="17">
        <f>$E$16</f>
        <v>0</v>
      </c>
      <c r="O131" s="17">
        <f>$F$16</f>
        <v>0</v>
      </c>
      <c r="P131" s="17">
        <f>$G$16</f>
        <v>0</v>
      </c>
      <c r="Q131" s="16" t="str">
        <f t="shared" si="53"/>
        <v/>
      </c>
      <c r="R131" s="74"/>
      <c r="S131" s="72"/>
    </row>
    <row r="132" spans="1:19">
      <c r="A132" s="72"/>
      <c r="C132" s="15">
        <f t="shared" si="50"/>
        <v>0</v>
      </c>
      <c r="D132" s="77">
        <f t="shared" si="50"/>
        <v>0</v>
      </c>
      <c r="E132" s="76"/>
      <c r="F132" s="17">
        <f>$E$17</f>
        <v>0</v>
      </c>
      <c r="G132" s="17">
        <f>$F$17</f>
        <v>0</v>
      </c>
      <c r="H132" s="17">
        <f>$G$17</f>
        <v>0</v>
      </c>
      <c r="I132" s="16" t="str">
        <f t="shared" si="51"/>
        <v/>
      </c>
      <c r="K132" s="15">
        <f t="shared" si="52"/>
        <v>0</v>
      </c>
      <c r="L132" s="77">
        <f t="shared" si="52"/>
        <v>0</v>
      </c>
      <c r="M132" s="76"/>
      <c r="N132" s="17">
        <f>$E$17</f>
        <v>0</v>
      </c>
      <c r="O132" s="17">
        <f>$F$17</f>
        <v>0</v>
      </c>
      <c r="P132" s="17">
        <f>$G$17</f>
        <v>0</v>
      </c>
      <c r="Q132" s="16" t="str">
        <f t="shared" si="53"/>
        <v/>
      </c>
      <c r="R132" s="74"/>
      <c r="S132" s="72"/>
    </row>
    <row r="133" spans="1:19" ht="13.5" thickBot="1">
      <c r="A133" s="72"/>
      <c r="C133" s="84">
        <f t="shared" si="50"/>
        <v>0</v>
      </c>
      <c r="D133" s="85">
        <f t="shared" si="50"/>
        <v>0</v>
      </c>
      <c r="E133" s="86"/>
      <c r="F133" s="87">
        <f>$E$18</f>
        <v>0</v>
      </c>
      <c r="G133" s="87">
        <f>$F$18</f>
        <v>0</v>
      </c>
      <c r="H133" s="87">
        <f>$G$18</f>
        <v>0</v>
      </c>
      <c r="I133" s="88" t="str">
        <f t="shared" si="51"/>
        <v/>
      </c>
      <c r="K133" s="84">
        <f t="shared" si="52"/>
        <v>0</v>
      </c>
      <c r="L133" s="85">
        <f t="shared" si="52"/>
        <v>0</v>
      </c>
      <c r="M133" s="86"/>
      <c r="N133" s="87">
        <f>$E$18</f>
        <v>0</v>
      </c>
      <c r="O133" s="87">
        <f>$F$18</f>
        <v>0</v>
      </c>
      <c r="P133" s="87">
        <f>$G$18</f>
        <v>0</v>
      </c>
      <c r="Q133" s="88" t="str">
        <f t="shared" si="53"/>
        <v/>
      </c>
      <c r="R133" s="74"/>
      <c r="S133" s="72"/>
    </row>
    <row r="134" spans="1:19" ht="13.5" thickBot="1">
      <c r="A134" s="72"/>
      <c r="I134" s="89">
        <f>SUM(I126:I133)</f>
        <v>0</v>
      </c>
      <c r="Q134" s="89">
        <f>SUM(Q126:Q133)</f>
        <v>0</v>
      </c>
      <c r="R134" s="74"/>
      <c r="S134" s="72"/>
    </row>
    <row r="135" spans="1:19" ht="16.5" customHeight="1">
      <c r="A135" s="72"/>
      <c r="R135" s="74"/>
      <c r="S135" s="72"/>
    </row>
    <row r="136" spans="1:19" s="155" customFormat="1">
      <c r="A136" s="72"/>
      <c r="B136" s="72"/>
      <c r="C136" s="72"/>
      <c r="D136" s="72"/>
      <c r="E136" s="72"/>
      <c r="F136" s="72"/>
      <c r="G136" s="72"/>
      <c r="H136" s="72"/>
      <c r="I136" s="72"/>
      <c r="J136" s="72"/>
      <c r="K136" s="72"/>
      <c r="L136" s="72"/>
      <c r="M136" s="72"/>
      <c r="N136" s="72"/>
      <c r="O136" s="72"/>
      <c r="P136" s="72"/>
      <c r="Q136" s="72"/>
      <c r="R136" s="72"/>
      <c r="S136" s="72"/>
    </row>
    <row r="137" spans="1:19" s="155" customFormat="1">
      <c r="A137" s="72"/>
      <c r="B137" s="72"/>
      <c r="C137" s="72"/>
      <c r="D137" s="72"/>
      <c r="E137" s="72"/>
      <c r="F137" s="72"/>
      <c r="G137" s="72"/>
      <c r="H137" s="72"/>
      <c r="I137" s="72"/>
      <c r="J137" s="72"/>
      <c r="K137" s="72"/>
      <c r="L137" s="72"/>
      <c r="M137" s="72"/>
      <c r="N137" s="72"/>
      <c r="O137" s="72"/>
      <c r="P137" s="72"/>
      <c r="Q137" s="72"/>
      <c r="R137" s="72"/>
      <c r="S137" s="72"/>
    </row>
    <row r="138" spans="1:19" s="74" customFormat="1"/>
    <row r="139" spans="1:19" s="74" customFormat="1"/>
    <row r="140" spans="1:19" s="74" customFormat="1"/>
    <row r="141" spans="1:19" s="74" customFormat="1">
      <c r="J141" s="123"/>
    </row>
    <row r="142" spans="1:19" s="74" customFormat="1"/>
    <row r="143" spans="1:19" s="74" customFormat="1">
      <c r="J143" s="124"/>
      <c r="K143" s="124"/>
      <c r="L143" s="125"/>
    </row>
    <row r="144" spans="1:19" s="74" customFormat="1">
      <c r="J144" s="124"/>
      <c r="K144" s="124"/>
      <c r="L144" s="125"/>
    </row>
    <row r="145" spans="10:14" s="74" customFormat="1">
      <c r="J145" s="124"/>
      <c r="K145" s="124"/>
      <c r="L145" s="125"/>
    </row>
    <row r="146" spans="10:14" s="74" customFormat="1">
      <c r="J146" s="124"/>
      <c r="K146" s="124"/>
      <c r="L146" s="125"/>
    </row>
    <row r="147" spans="10:14" s="74" customFormat="1">
      <c r="J147" s="124"/>
      <c r="K147" s="124"/>
      <c r="L147" s="125"/>
      <c r="N147" s="75"/>
    </row>
    <row r="148" spans="10:14" s="74" customFormat="1">
      <c r="J148" s="124"/>
      <c r="K148" s="124"/>
      <c r="L148" s="125"/>
    </row>
    <row r="149" spans="10:14" s="74" customFormat="1">
      <c r="J149" s="124"/>
      <c r="K149" s="124"/>
      <c r="L149" s="125"/>
    </row>
    <row r="150" spans="10:14" s="74" customFormat="1">
      <c r="J150" s="124"/>
      <c r="K150" s="124"/>
      <c r="L150" s="125"/>
    </row>
    <row r="151" spans="10:14" s="74" customFormat="1">
      <c r="J151" s="124"/>
      <c r="K151" s="124"/>
      <c r="L151" s="125"/>
    </row>
    <row r="152" spans="10:14" s="74" customFormat="1">
      <c r="J152" s="124"/>
      <c r="K152" s="124"/>
      <c r="L152" s="125"/>
    </row>
    <row r="153" spans="10:14" s="74" customFormat="1">
      <c r="J153" s="124"/>
      <c r="K153" s="124"/>
      <c r="L153" s="125"/>
    </row>
    <row r="154" spans="10:14" s="74" customFormat="1">
      <c r="J154" s="124"/>
      <c r="K154" s="124"/>
      <c r="L154" s="125"/>
    </row>
    <row r="155" spans="10:14" s="74" customFormat="1"/>
    <row r="156" spans="10:14" s="74" customFormat="1"/>
    <row r="157" spans="10:14" s="74" customFormat="1"/>
    <row r="158" spans="10:14" s="74" customFormat="1"/>
    <row r="159" spans="10:14" s="74" customFormat="1"/>
    <row r="160" spans="10:14" s="74" customFormat="1"/>
    <row r="161" s="74" customFormat="1"/>
    <row r="162" s="74" customFormat="1"/>
    <row r="163" s="74" customFormat="1"/>
    <row r="164" s="74" customFormat="1"/>
    <row r="165" s="74" customFormat="1"/>
    <row r="166" s="74" customFormat="1"/>
    <row r="167" s="74" customFormat="1"/>
    <row r="168" s="74" customFormat="1"/>
    <row r="169" s="74" customFormat="1"/>
    <row r="170" s="74" customFormat="1"/>
    <row r="171" s="74" customFormat="1"/>
    <row r="172" s="74" customFormat="1"/>
    <row r="173" s="74" customFormat="1"/>
    <row r="174" s="74" customFormat="1"/>
    <row r="175" s="74" customFormat="1"/>
    <row r="176" s="74" customFormat="1"/>
    <row r="177" s="74" customFormat="1"/>
    <row r="178" s="74" customFormat="1"/>
    <row r="179" s="74" customFormat="1"/>
    <row r="180" s="74" customFormat="1"/>
    <row r="181" s="74" customFormat="1"/>
    <row r="182" s="74" customFormat="1"/>
    <row r="183" s="74" customFormat="1"/>
    <row r="184" s="74" customFormat="1"/>
    <row r="185" s="74" customFormat="1"/>
    <row r="186" s="74" customFormat="1"/>
    <row r="187" s="74" customFormat="1"/>
    <row r="188" s="74" customFormat="1"/>
    <row r="189" s="74" customFormat="1"/>
    <row r="190" s="74" customFormat="1"/>
    <row r="191" s="74" customFormat="1"/>
    <row r="192" s="74" customFormat="1"/>
    <row r="193" s="74" customFormat="1"/>
    <row r="194" s="74" customFormat="1"/>
    <row r="195" s="74" customFormat="1"/>
    <row r="196" s="74" customFormat="1"/>
    <row r="197" s="74" customFormat="1"/>
    <row r="198" s="74" customFormat="1"/>
    <row r="199" s="74" customFormat="1"/>
    <row r="200" s="74" customFormat="1"/>
    <row r="201" s="74" customFormat="1"/>
    <row r="202" s="74" customFormat="1"/>
    <row r="203" s="74" customFormat="1"/>
    <row r="204" s="74" customFormat="1"/>
    <row r="205" s="74" customFormat="1"/>
    <row r="206" s="74" customFormat="1"/>
    <row r="207" s="74" customFormat="1"/>
    <row r="208" s="74" customFormat="1"/>
    <row r="209" s="74" customFormat="1"/>
    <row r="210" s="74" customFormat="1"/>
    <row r="211" s="74" customFormat="1"/>
    <row r="212" s="74" customFormat="1"/>
    <row r="213" s="74" customFormat="1"/>
    <row r="214" s="74" customFormat="1"/>
    <row r="215" s="74" customFormat="1"/>
    <row r="216" s="74" customFormat="1"/>
    <row r="217" s="74" customFormat="1"/>
    <row r="218" s="74" customFormat="1"/>
    <row r="219" s="74" customFormat="1"/>
    <row r="220" s="74" customFormat="1"/>
    <row r="221" s="74" customFormat="1"/>
    <row r="222" s="74" customFormat="1"/>
    <row r="223" s="74" customFormat="1"/>
    <row r="224" s="74" customFormat="1"/>
    <row r="225" s="74" customFormat="1"/>
    <row r="226" s="74" customFormat="1"/>
    <row r="227" s="74" customFormat="1"/>
    <row r="228" s="74" customFormat="1"/>
    <row r="229" s="74" customFormat="1"/>
    <row r="230" s="74" customFormat="1"/>
    <row r="231" s="74" customFormat="1"/>
    <row r="232" s="74" customFormat="1"/>
    <row r="233" s="74" customFormat="1"/>
    <row r="234" s="74" customFormat="1"/>
    <row r="235" s="74" customFormat="1"/>
    <row r="236" s="74" customFormat="1"/>
    <row r="237" s="74" customFormat="1"/>
    <row r="238" s="74" customFormat="1"/>
    <row r="239" s="74" customFormat="1"/>
    <row r="240" s="74" customFormat="1"/>
    <row r="241" s="74" customFormat="1"/>
    <row r="242" s="74" customFormat="1"/>
    <row r="243" s="74" customFormat="1"/>
    <row r="244" s="74" customFormat="1"/>
    <row r="245" s="74" customFormat="1"/>
    <row r="246" s="74" customFormat="1"/>
    <row r="247" s="74" customFormat="1"/>
    <row r="248" s="74" customFormat="1"/>
    <row r="249" s="74" customFormat="1"/>
    <row r="250" s="74" customFormat="1"/>
    <row r="251" s="74" customFormat="1"/>
    <row r="252" s="74" customFormat="1"/>
    <row r="253" s="74" customFormat="1"/>
    <row r="254" s="74" customFormat="1"/>
    <row r="255" s="74" customFormat="1"/>
    <row r="256" s="74" customFormat="1"/>
    <row r="257" s="74" customFormat="1"/>
    <row r="258" s="74" customFormat="1"/>
    <row r="259" s="74" customFormat="1"/>
    <row r="260" s="74" customFormat="1"/>
    <row r="261" s="74" customFormat="1"/>
    <row r="262" s="74" customFormat="1"/>
    <row r="263" s="74" customFormat="1"/>
    <row r="264" s="74" customFormat="1"/>
    <row r="265" s="74" customFormat="1"/>
    <row r="266" s="74" customFormat="1"/>
    <row r="267" s="74" customFormat="1"/>
    <row r="268" s="74" customFormat="1"/>
    <row r="269" s="74" customFormat="1"/>
    <row r="270" s="74" customFormat="1"/>
    <row r="271" s="74" customFormat="1"/>
    <row r="272" s="74" customFormat="1"/>
    <row r="273" s="74" customFormat="1"/>
    <row r="274" s="74" customFormat="1"/>
    <row r="275" s="74" customFormat="1"/>
    <row r="276" s="74" customFormat="1"/>
    <row r="277" s="74" customFormat="1"/>
    <row r="278" s="74" customFormat="1"/>
    <row r="279" s="74" customFormat="1"/>
    <row r="280" s="74" customFormat="1"/>
    <row r="281" s="74" customFormat="1"/>
    <row r="282" s="74" customFormat="1"/>
    <row r="283" s="74" customFormat="1"/>
    <row r="284" s="74" customFormat="1"/>
    <row r="285" s="74" customFormat="1"/>
    <row r="286" s="74" customFormat="1"/>
    <row r="287" s="74" customFormat="1"/>
    <row r="288" s="74" customFormat="1"/>
    <row r="289" s="74" customFormat="1"/>
    <row r="290" s="74" customFormat="1"/>
    <row r="291" s="74" customFormat="1"/>
    <row r="292" s="74" customFormat="1"/>
    <row r="293" s="74" customFormat="1"/>
    <row r="294" s="74" customFormat="1"/>
    <row r="295" s="74" customFormat="1"/>
    <row r="296" s="74" customFormat="1"/>
    <row r="297" s="74" customFormat="1"/>
    <row r="298" s="74" customFormat="1"/>
    <row r="299" s="74" customFormat="1"/>
    <row r="300" s="74" customFormat="1"/>
    <row r="301" s="74" customFormat="1"/>
    <row r="302" s="74" customFormat="1"/>
    <row r="303" s="74" customFormat="1"/>
    <row r="304" s="74" customFormat="1"/>
    <row r="305" s="74" customFormat="1"/>
    <row r="306" s="74" customFormat="1"/>
    <row r="307" s="74" customFormat="1"/>
    <row r="308" s="74" customFormat="1"/>
    <row r="309" s="74" customFormat="1"/>
    <row r="310" s="74" customFormat="1"/>
    <row r="311" s="74" customFormat="1"/>
    <row r="312" s="74" customFormat="1"/>
    <row r="313" s="74" customFormat="1"/>
    <row r="314" s="74" customFormat="1"/>
    <row r="315" s="74" customFormat="1"/>
    <row r="316" s="74" customFormat="1"/>
    <row r="317" s="74" customFormat="1"/>
    <row r="318" s="74" customFormat="1"/>
    <row r="319" s="74" customFormat="1"/>
    <row r="320" s="74" customFormat="1"/>
    <row r="321" s="74" customFormat="1"/>
    <row r="322" s="74" customFormat="1"/>
    <row r="323" s="74" customFormat="1"/>
    <row r="324" s="74" customFormat="1"/>
    <row r="325" s="74" customFormat="1"/>
    <row r="326" s="74" customFormat="1"/>
    <row r="327" s="74" customFormat="1"/>
    <row r="328" s="74" customFormat="1"/>
    <row r="329" s="74" customFormat="1"/>
    <row r="330" s="74" customFormat="1"/>
    <row r="331" s="74" customFormat="1"/>
    <row r="332" s="74" customFormat="1"/>
    <row r="333" s="74" customFormat="1"/>
    <row r="334" s="74" customFormat="1"/>
    <row r="335" s="74" customFormat="1"/>
    <row r="336" s="74" customFormat="1"/>
    <row r="337" s="74" customFormat="1"/>
    <row r="338" s="74" customFormat="1"/>
    <row r="339" s="74" customFormat="1"/>
    <row r="340" s="74" customFormat="1"/>
    <row r="341" s="74" customFormat="1"/>
    <row r="342" s="74" customFormat="1"/>
    <row r="343" s="74" customFormat="1"/>
    <row r="344" s="74" customFormat="1"/>
    <row r="345" s="74" customFormat="1"/>
    <row r="346" s="74" customFormat="1"/>
    <row r="347" s="74" customFormat="1"/>
    <row r="348" s="74" customFormat="1"/>
    <row r="349" s="74" customFormat="1"/>
    <row r="350" s="74" customFormat="1"/>
    <row r="351" s="74" customFormat="1"/>
    <row r="352" s="74" customFormat="1"/>
    <row r="353" s="74" customFormat="1"/>
    <row r="354" s="74" customFormat="1"/>
    <row r="355" s="74" customFormat="1"/>
    <row r="356" s="74" customFormat="1"/>
    <row r="357" s="74" customFormat="1"/>
    <row r="358" s="74" customFormat="1"/>
    <row r="359" s="74" customFormat="1"/>
    <row r="360" s="74" customFormat="1"/>
    <row r="361" s="74" customFormat="1"/>
    <row r="362" s="74" customFormat="1"/>
    <row r="363" s="74" customFormat="1"/>
    <row r="364" s="74" customFormat="1"/>
    <row r="365" s="74" customFormat="1"/>
    <row r="366" s="74" customFormat="1"/>
    <row r="367" s="74" customFormat="1"/>
    <row r="368" s="74" customFormat="1"/>
    <row r="369" s="74" customFormat="1"/>
    <row r="370" s="74" customFormat="1"/>
    <row r="371" s="74" customFormat="1"/>
    <row r="372" s="74" customFormat="1"/>
    <row r="373" s="74" customFormat="1"/>
    <row r="374" s="74" customFormat="1"/>
    <row r="375" s="74" customFormat="1"/>
    <row r="376" s="74" customFormat="1"/>
    <row r="377" s="74" customFormat="1"/>
    <row r="378" s="74" customFormat="1"/>
    <row r="379" s="74" customFormat="1"/>
    <row r="380" s="74" customFormat="1"/>
    <row r="381" s="74" customFormat="1"/>
    <row r="382" s="74" customFormat="1"/>
    <row r="383" s="74" customFormat="1"/>
    <row r="384" s="74" customFormat="1"/>
    <row r="385" s="74" customFormat="1"/>
    <row r="386" s="74" customFormat="1"/>
    <row r="387" s="74" customFormat="1"/>
    <row r="388" s="74" customFormat="1"/>
    <row r="389" s="74" customFormat="1"/>
    <row r="390" s="74" customFormat="1"/>
    <row r="391" s="74" customFormat="1"/>
    <row r="392" s="74" customFormat="1"/>
    <row r="393" s="74" customFormat="1"/>
    <row r="394" s="74" customFormat="1"/>
    <row r="395" s="74" customFormat="1"/>
    <row r="396" s="74" customFormat="1"/>
    <row r="397" s="74" customFormat="1"/>
    <row r="398" s="74" customFormat="1"/>
    <row r="399" s="74" customFormat="1"/>
    <row r="400" s="74" customFormat="1"/>
    <row r="401" s="74" customFormat="1"/>
    <row r="402" s="74" customFormat="1"/>
    <row r="403" s="74" customFormat="1"/>
    <row r="404" s="74" customFormat="1"/>
    <row r="405" s="74" customFormat="1"/>
    <row r="406" s="74" customFormat="1"/>
    <row r="407" s="74" customFormat="1"/>
    <row r="408" s="74" customFormat="1"/>
    <row r="409" s="74" customFormat="1"/>
    <row r="410" s="74" customFormat="1"/>
    <row r="411" s="74" customFormat="1"/>
    <row r="412" s="74" customFormat="1"/>
    <row r="413" s="74" customFormat="1"/>
    <row r="414" s="74" customFormat="1"/>
    <row r="415" s="74" customFormat="1"/>
    <row r="416" s="74" customFormat="1"/>
    <row r="417" s="74" customFormat="1"/>
    <row r="418" s="74" customFormat="1"/>
    <row r="419" s="74" customFormat="1"/>
    <row r="420" s="74" customFormat="1"/>
    <row r="421" s="74" customFormat="1"/>
    <row r="422" s="74" customFormat="1"/>
    <row r="423" s="74" customFormat="1"/>
    <row r="424" s="74" customFormat="1"/>
    <row r="425" s="74" customFormat="1"/>
    <row r="426" s="74" customFormat="1"/>
    <row r="427" s="74" customFormat="1"/>
    <row r="428" s="74" customFormat="1"/>
    <row r="429" s="74" customFormat="1"/>
    <row r="430" s="74" customFormat="1"/>
    <row r="431" s="74" customFormat="1"/>
    <row r="432" s="74" customFormat="1"/>
    <row r="433" s="74" customFormat="1"/>
    <row r="434" s="74" customFormat="1"/>
    <row r="435" s="74" customFormat="1"/>
    <row r="436" s="74" customFormat="1"/>
    <row r="437" s="74" customFormat="1"/>
    <row r="438" s="74" customFormat="1"/>
    <row r="439" s="74" customFormat="1"/>
    <row r="440" s="74" customFormat="1"/>
    <row r="441" s="74" customFormat="1"/>
    <row r="442" s="74" customFormat="1"/>
    <row r="443" s="74" customFormat="1"/>
    <row r="444" s="74" customFormat="1"/>
    <row r="445" s="74" customFormat="1"/>
    <row r="446" s="74" customFormat="1"/>
    <row r="447" s="74" customFormat="1"/>
    <row r="448" s="74" customFormat="1"/>
    <row r="449" s="74" customFormat="1"/>
    <row r="450" s="74" customFormat="1"/>
    <row r="451" s="74" customFormat="1"/>
    <row r="452" s="74" customFormat="1"/>
    <row r="453" s="74" customFormat="1"/>
    <row r="454" s="74" customFormat="1"/>
    <row r="455" s="74" customFormat="1"/>
    <row r="456" s="74" customFormat="1"/>
    <row r="457" s="74" customFormat="1"/>
    <row r="458" s="74" customFormat="1"/>
    <row r="459" s="74" customFormat="1"/>
    <row r="460" s="74" customFormat="1"/>
    <row r="461" s="74" customFormat="1"/>
    <row r="462" s="74" customFormat="1"/>
    <row r="463" s="74" customFormat="1"/>
    <row r="464" s="74" customFormat="1"/>
    <row r="465" s="74" customFormat="1"/>
    <row r="466" s="74" customFormat="1"/>
    <row r="467" s="74" customFormat="1"/>
    <row r="468" s="74" customFormat="1"/>
    <row r="469" s="74" customFormat="1"/>
    <row r="470" s="74" customFormat="1"/>
    <row r="471" s="74" customFormat="1"/>
    <row r="472" s="74" customFormat="1"/>
    <row r="473" s="74" customFormat="1"/>
    <row r="474" s="74" customFormat="1"/>
    <row r="475" s="74" customFormat="1"/>
    <row r="476" s="74" customFormat="1"/>
    <row r="477" s="74" customFormat="1"/>
    <row r="478" s="74" customFormat="1"/>
    <row r="479" s="74" customFormat="1"/>
    <row r="480" s="74" customFormat="1"/>
    <row r="481" s="74" customFormat="1"/>
    <row r="482" s="74" customFormat="1"/>
    <row r="483" s="74" customFormat="1"/>
    <row r="484" s="74" customFormat="1"/>
    <row r="485" s="74" customFormat="1"/>
    <row r="486" s="74" customFormat="1"/>
    <row r="487" s="74" customFormat="1"/>
    <row r="488" s="74" customFormat="1"/>
    <row r="489" s="74" customFormat="1"/>
    <row r="490" s="74" customFormat="1"/>
    <row r="491" s="74" customFormat="1"/>
    <row r="492" s="74" customFormat="1"/>
    <row r="493" s="74" customFormat="1"/>
    <row r="494" s="74" customFormat="1"/>
    <row r="495" s="74" customFormat="1"/>
    <row r="496" s="74" customFormat="1"/>
    <row r="497" s="74" customFormat="1"/>
    <row r="498" s="74" customFormat="1"/>
    <row r="499" s="74" customFormat="1"/>
    <row r="500" s="74" customFormat="1"/>
    <row r="501" s="74" customFormat="1"/>
    <row r="502" s="74" customFormat="1"/>
    <row r="503" s="74" customFormat="1"/>
    <row r="504" s="74" customFormat="1"/>
    <row r="505" s="74" customFormat="1"/>
    <row r="506" s="74" customFormat="1"/>
    <row r="507" s="74" customFormat="1"/>
    <row r="508" s="74" customFormat="1"/>
    <row r="509" s="74" customFormat="1"/>
    <row r="510" s="74" customFormat="1"/>
    <row r="511" s="74" customFormat="1"/>
    <row r="512" s="74" customFormat="1"/>
    <row r="513" s="74" customFormat="1"/>
    <row r="514" s="74" customFormat="1"/>
    <row r="515" s="74" customFormat="1"/>
    <row r="516" s="74" customFormat="1"/>
    <row r="517" s="74" customFormat="1"/>
    <row r="518" s="74" customFormat="1"/>
    <row r="519" s="74" customFormat="1"/>
    <row r="520" s="74" customFormat="1"/>
    <row r="521" s="74" customFormat="1"/>
    <row r="522" s="74" customFormat="1"/>
    <row r="523" s="74" customFormat="1"/>
    <row r="524" s="74" customFormat="1"/>
    <row r="525" s="74" customFormat="1"/>
    <row r="526" s="74" customFormat="1"/>
    <row r="527" s="74" customFormat="1"/>
    <row r="528" s="74" customFormat="1"/>
    <row r="529" s="74" customFormat="1"/>
    <row r="530" s="74" customFormat="1"/>
    <row r="531" s="74" customFormat="1"/>
    <row r="532" s="74" customFormat="1"/>
    <row r="533" s="74" customFormat="1"/>
    <row r="534" s="74" customFormat="1"/>
    <row r="535" s="74" customFormat="1"/>
    <row r="536" s="74" customFormat="1"/>
    <row r="537" s="74" customFormat="1"/>
    <row r="538" s="74" customFormat="1"/>
    <row r="539" s="74" customFormat="1"/>
    <row r="540" s="74" customFormat="1"/>
    <row r="541" s="74" customFormat="1"/>
    <row r="542" s="74" customFormat="1"/>
    <row r="543" s="74" customFormat="1"/>
    <row r="544" s="74" customFormat="1"/>
    <row r="545" s="74" customFormat="1"/>
    <row r="546" s="74" customFormat="1"/>
    <row r="547" s="74" customFormat="1"/>
    <row r="548" s="74" customFormat="1"/>
    <row r="549" s="74" customFormat="1"/>
    <row r="550" s="74" customFormat="1"/>
    <row r="551" s="74" customFormat="1"/>
    <row r="552" s="74" customFormat="1"/>
    <row r="553" s="74" customFormat="1"/>
    <row r="554" s="74" customFormat="1"/>
    <row r="555" s="74" customFormat="1"/>
    <row r="556" s="74" customFormat="1"/>
    <row r="557" s="74" customFormat="1"/>
    <row r="558" s="74" customFormat="1"/>
    <row r="559" s="74" customFormat="1"/>
    <row r="560" s="74" customFormat="1"/>
    <row r="561" s="74" customFormat="1"/>
    <row r="562" s="74" customFormat="1"/>
    <row r="563" s="74" customFormat="1"/>
    <row r="564" s="74" customFormat="1"/>
    <row r="565" s="74" customFormat="1"/>
    <row r="566" s="74" customFormat="1"/>
    <row r="567" s="74" customFormat="1"/>
    <row r="568" s="74" customFormat="1"/>
    <row r="569" s="74" customFormat="1"/>
    <row r="570" s="74" customFormat="1"/>
    <row r="571" s="74" customFormat="1"/>
    <row r="572" s="74" customFormat="1"/>
    <row r="573" s="74" customFormat="1"/>
    <row r="574" s="74" customFormat="1"/>
    <row r="575" s="74" customFormat="1"/>
    <row r="576" s="74" customFormat="1"/>
    <row r="577" s="74" customFormat="1"/>
    <row r="578" s="74" customFormat="1"/>
    <row r="579" s="74" customFormat="1"/>
    <row r="580" s="74" customFormat="1"/>
    <row r="581" s="74" customFormat="1"/>
    <row r="582" s="74" customFormat="1"/>
    <row r="583" s="74" customFormat="1"/>
    <row r="584" s="74" customFormat="1"/>
    <row r="585" s="74" customFormat="1"/>
    <row r="586" s="74" customFormat="1"/>
    <row r="587" s="74" customFormat="1"/>
    <row r="588" s="74" customFormat="1"/>
    <row r="589" s="74" customFormat="1"/>
    <row r="590" s="74" customFormat="1"/>
    <row r="591" s="74" customFormat="1"/>
    <row r="592" s="74" customFormat="1"/>
    <row r="593" s="74" customFormat="1"/>
    <row r="594" s="74" customFormat="1"/>
    <row r="595" s="74" customFormat="1"/>
    <row r="596" s="74" customFormat="1"/>
    <row r="597" s="74" customFormat="1"/>
    <row r="598" s="74" customFormat="1"/>
    <row r="599" s="74" customFormat="1"/>
    <row r="600" s="74" customFormat="1"/>
    <row r="601" s="74" customFormat="1"/>
    <row r="602" s="74" customFormat="1"/>
    <row r="603" s="74" customFormat="1"/>
    <row r="604" s="74" customFormat="1"/>
    <row r="605" s="74" customFormat="1"/>
    <row r="606" s="74" customFormat="1"/>
    <row r="607" s="74" customFormat="1"/>
    <row r="608" s="74" customFormat="1"/>
    <row r="609" s="74" customFormat="1"/>
    <row r="610" s="74" customFormat="1"/>
    <row r="611" s="74" customFormat="1"/>
    <row r="612" s="74" customFormat="1"/>
    <row r="613" s="74" customFormat="1"/>
    <row r="614" s="74" customFormat="1"/>
    <row r="615" s="74" customFormat="1"/>
    <row r="616" s="74" customFormat="1"/>
    <row r="617" s="74" customFormat="1"/>
    <row r="618" s="74" customFormat="1"/>
    <row r="619" s="74" customFormat="1"/>
    <row r="620" s="74" customFormat="1"/>
    <row r="621" s="74" customFormat="1"/>
    <row r="622" s="74" customFormat="1"/>
    <row r="623" s="74" customFormat="1"/>
    <row r="624" s="74" customFormat="1"/>
    <row r="625" s="74" customFormat="1"/>
    <row r="626" s="74" customFormat="1"/>
    <row r="627" s="74" customFormat="1"/>
    <row r="628" s="74" customFormat="1"/>
    <row r="629" s="74" customFormat="1"/>
    <row r="630" s="74" customFormat="1"/>
    <row r="631" s="74" customFormat="1"/>
    <row r="632" s="74" customFormat="1"/>
    <row r="633" s="74" customFormat="1"/>
    <row r="634" s="74" customFormat="1"/>
    <row r="635" s="74" customFormat="1"/>
    <row r="636" s="74" customFormat="1"/>
    <row r="637" s="74" customFormat="1"/>
    <row r="638" s="74" customFormat="1"/>
    <row r="639" s="74" customFormat="1"/>
    <row r="640" s="74" customFormat="1"/>
    <row r="641" s="74" customFormat="1"/>
    <row r="642" s="74" customFormat="1"/>
    <row r="643" s="74" customFormat="1"/>
    <row r="644" s="74" customFormat="1"/>
    <row r="645" s="74" customFormat="1"/>
    <row r="646" s="74" customFormat="1"/>
    <row r="647" s="74" customFormat="1"/>
    <row r="648" s="74" customFormat="1"/>
    <row r="649" s="74" customFormat="1"/>
    <row r="650" s="74" customFormat="1"/>
    <row r="651" s="74" customFormat="1"/>
    <row r="652" s="74" customFormat="1"/>
    <row r="653" s="74" customFormat="1"/>
    <row r="654" s="74" customFormat="1"/>
    <row r="655" s="74" customFormat="1"/>
    <row r="656" s="74" customFormat="1"/>
    <row r="657" s="74" customFormat="1"/>
    <row r="658" s="74" customFormat="1"/>
    <row r="659" s="74" customFormat="1"/>
    <row r="660" s="74" customFormat="1"/>
    <row r="661" s="74" customFormat="1"/>
    <row r="662" s="74" customFormat="1"/>
    <row r="663" s="74" customFormat="1"/>
    <row r="664" s="74" customFormat="1"/>
    <row r="665" s="74" customFormat="1"/>
    <row r="666" s="74" customFormat="1"/>
    <row r="667" s="74" customFormat="1"/>
    <row r="668" s="74" customFormat="1"/>
    <row r="669" s="74" customFormat="1"/>
    <row r="670" s="74" customFormat="1"/>
    <row r="671" s="74" customFormat="1"/>
    <row r="672" s="74" customFormat="1"/>
    <row r="673" s="74" customFormat="1"/>
    <row r="674" s="74" customFormat="1"/>
    <row r="675" s="74" customFormat="1"/>
    <row r="676" s="74" customFormat="1"/>
    <row r="677" s="74" customFormat="1"/>
    <row r="678" s="74" customFormat="1"/>
    <row r="679" s="74" customFormat="1"/>
    <row r="680" s="74" customFormat="1"/>
    <row r="681" s="74" customFormat="1"/>
    <row r="682" s="74" customFormat="1"/>
    <row r="683" s="74" customFormat="1"/>
    <row r="684" s="74" customFormat="1"/>
    <row r="685" s="74" customFormat="1"/>
    <row r="686" s="74" customFormat="1"/>
    <row r="687" s="74" customFormat="1"/>
    <row r="688" s="74" customFormat="1"/>
    <row r="689" s="74" customFormat="1"/>
    <row r="690" s="74" customFormat="1"/>
    <row r="691" s="74" customFormat="1"/>
    <row r="692" s="74" customFormat="1"/>
    <row r="693" s="74" customFormat="1"/>
    <row r="694" s="74" customFormat="1"/>
    <row r="695" s="74" customFormat="1"/>
    <row r="696" s="74" customFormat="1"/>
    <row r="697" s="74" customFormat="1"/>
    <row r="698" s="74" customFormat="1"/>
    <row r="699" s="74" customFormat="1"/>
    <row r="700" s="74" customFormat="1"/>
    <row r="701" s="74" customFormat="1"/>
    <row r="702" s="74" customFormat="1"/>
    <row r="703" s="74" customFormat="1"/>
    <row r="704" s="74" customFormat="1"/>
    <row r="705" s="74" customFormat="1"/>
    <row r="706" s="74" customFormat="1"/>
    <row r="707" s="74" customFormat="1"/>
    <row r="708" s="74" customFormat="1"/>
    <row r="709" s="74" customFormat="1"/>
    <row r="710" s="74" customFormat="1"/>
    <row r="711" s="74" customFormat="1"/>
    <row r="712" s="74" customFormat="1"/>
    <row r="713" s="74" customFormat="1"/>
    <row r="714" s="74" customFormat="1"/>
    <row r="715" s="74" customFormat="1"/>
    <row r="716" s="74" customFormat="1"/>
    <row r="717" s="74" customFormat="1"/>
    <row r="718" s="74" customFormat="1"/>
    <row r="719" s="74" customFormat="1"/>
    <row r="720" s="74" customFormat="1"/>
    <row r="721" s="74" customFormat="1"/>
    <row r="722" s="74" customFormat="1"/>
    <row r="723" s="74" customFormat="1"/>
    <row r="724" s="74" customFormat="1"/>
    <row r="725" s="74" customFormat="1"/>
    <row r="726" s="74" customFormat="1"/>
    <row r="727" s="74" customFormat="1"/>
    <row r="728" s="74" customFormat="1"/>
    <row r="729" s="74" customFormat="1"/>
    <row r="730" s="74" customFormat="1"/>
    <row r="731" s="74" customFormat="1"/>
    <row r="732" s="74" customFormat="1"/>
    <row r="733" s="74" customFormat="1"/>
    <row r="734" s="74" customFormat="1"/>
    <row r="735" s="74" customFormat="1"/>
    <row r="736" s="74" customFormat="1"/>
    <row r="737" s="74" customFormat="1"/>
    <row r="738" s="74" customFormat="1"/>
    <row r="739" s="74" customFormat="1"/>
    <row r="740" s="74" customFormat="1"/>
    <row r="741" s="74" customFormat="1"/>
    <row r="742" s="74" customFormat="1"/>
    <row r="743" s="74" customFormat="1"/>
    <row r="744" s="74" customFormat="1"/>
    <row r="745" s="74" customFormat="1"/>
    <row r="746" s="74" customFormat="1"/>
    <row r="747" s="74" customFormat="1"/>
    <row r="748" s="74" customFormat="1"/>
    <row r="749" s="74" customFormat="1"/>
    <row r="750" s="74" customFormat="1"/>
    <row r="751" s="74" customFormat="1"/>
    <row r="752" s="74" customFormat="1"/>
    <row r="753" s="74" customFormat="1"/>
    <row r="754" s="74" customFormat="1"/>
    <row r="755" s="74" customFormat="1"/>
    <row r="756" s="74" customFormat="1"/>
    <row r="757" s="74" customFormat="1"/>
    <row r="758" s="74" customFormat="1"/>
    <row r="759" s="74" customFormat="1"/>
    <row r="760" s="74" customFormat="1"/>
    <row r="761" s="74" customFormat="1"/>
    <row r="762" s="74" customFormat="1"/>
    <row r="763" s="74" customFormat="1"/>
    <row r="764" s="74" customFormat="1"/>
    <row r="765" s="74" customFormat="1"/>
    <row r="766" s="74" customFormat="1"/>
    <row r="767" s="74" customFormat="1"/>
    <row r="768" s="74" customFormat="1"/>
    <row r="769" s="74" customFormat="1"/>
    <row r="770" s="74" customFormat="1"/>
    <row r="771" s="74" customFormat="1"/>
    <row r="772" s="74" customFormat="1"/>
    <row r="773" s="74" customFormat="1"/>
    <row r="774" s="74" customFormat="1"/>
    <row r="775" s="74" customFormat="1"/>
    <row r="776" s="74" customFormat="1"/>
    <row r="777" s="74" customFormat="1"/>
    <row r="778" s="74" customFormat="1"/>
    <row r="779" s="74" customFormat="1"/>
    <row r="780" s="74" customFormat="1"/>
    <row r="781" s="74" customFormat="1"/>
    <row r="782" s="74" customFormat="1"/>
    <row r="783" s="74" customFormat="1"/>
    <row r="784" s="74" customFormat="1"/>
    <row r="785" s="74" customFormat="1"/>
    <row r="786" s="74" customFormat="1"/>
    <row r="787" s="74" customFormat="1"/>
    <row r="788" s="74" customFormat="1"/>
    <row r="789" s="74" customFormat="1"/>
    <row r="790" s="74" customFormat="1"/>
    <row r="791" s="74" customFormat="1"/>
    <row r="792" s="74" customFormat="1"/>
    <row r="793" s="74" customFormat="1"/>
    <row r="794" s="74" customFormat="1"/>
    <row r="795" s="74" customFormat="1"/>
    <row r="796" s="74" customFormat="1"/>
    <row r="797" s="74" customFormat="1"/>
    <row r="798" s="74" customFormat="1"/>
    <row r="799" s="74" customFormat="1"/>
    <row r="800" s="74" customFormat="1"/>
    <row r="801" s="74" customFormat="1"/>
    <row r="802" s="74" customFormat="1"/>
    <row r="803" s="74" customFormat="1"/>
    <row r="804" s="74" customFormat="1"/>
    <row r="805" s="74" customFormat="1"/>
    <row r="806" s="74" customFormat="1"/>
    <row r="807" s="74" customFormat="1"/>
    <row r="808" s="74" customFormat="1"/>
    <row r="809" s="74" customFormat="1"/>
    <row r="810" s="74" customFormat="1"/>
    <row r="811" s="74" customFormat="1"/>
    <row r="812" s="74" customFormat="1"/>
    <row r="813" s="74" customFormat="1"/>
    <row r="814" s="74" customFormat="1"/>
    <row r="815" s="74" customFormat="1"/>
    <row r="816" s="74" customFormat="1"/>
    <row r="817" s="74" customFormat="1"/>
    <row r="818" s="74" customFormat="1"/>
    <row r="819" s="74" customFormat="1"/>
    <row r="820" s="74" customFormat="1"/>
    <row r="821" s="74" customFormat="1"/>
    <row r="822" s="74" customFormat="1"/>
    <row r="823" s="74" customFormat="1"/>
    <row r="824" s="74" customFormat="1"/>
    <row r="825" s="74" customFormat="1"/>
    <row r="826" s="74" customFormat="1"/>
    <row r="827" s="74" customFormat="1"/>
    <row r="828" s="74" customFormat="1"/>
    <row r="829" s="74" customFormat="1"/>
    <row r="830" s="74" customFormat="1"/>
    <row r="831" s="74" customFormat="1"/>
    <row r="832" s="74" customFormat="1"/>
    <row r="833" s="74" customFormat="1"/>
    <row r="834" s="74" customFormat="1"/>
    <row r="835" s="74" customFormat="1"/>
    <row r="836" s="74" customFormat="1"/>
    <row r="837" s="74" customFormat="1"/>
    <row r="838" s="74" customFormat="1"/>
    <row r="839" s="74" customFormat="1"/>
    <row r="840" s="74" customFormat="1"/>
    <row r="841" s="74" customFormat="1"/>
    <row r="842" s="74" customFormat="1"/>
    <row r="843" s="74" customFormat="1"/>
    <row r="844" s="74" customFormat="1"/>
    <row r="845" s="74" customFormat="1"/>
    <row r="846" s="74" customFormat="1"/>
    <row r="847" s="74" customFormat="1"/>
    <row r="848" s="74" customFormat="1"/>
    <row r="849" s="74" customFormat="1"/>
    <row r="850" s="74" customFormat="1"/>
    <row r="851" s="74" customFormat="1"/>
    <row r="852" s="74" customFormat="1"/>
    <row r="853" s="74" customFormat="1"/>
    <row r="854" s="74" customFormat="1"/>
    <row r="855" s="74" customFormat="1"/>
    <row r="856" s="74" customFormat="1"/>
    <row r="857" s="74" customFormat="1"/>
    <row r="858" s="74" customFormat="1"/>
    <row r="859" s="74" customFormat="1"/>
    <row r="860" s="74" customFormat="1"/>
    <row r="861" s="74" customFormat="1"/>
    <row r="862" s="74" customFormat="1"/>
    <row r="863" s="74" customFormat="1"/>
    <row r="864" s="74" customFormat="1"/>
    <row r="865" s="74" customFormat="1"/>
    <row r="866" s="74" customFormat="1"/>
    <row r="867" s="74" customFormat="1"/>
    <row r="868" s="74" customFormat="1"/>
    <row r="869" s="74" customFormat="1"/>
    <row r="870" s="74" customFormat="1"/>
    <row r="871" s="74" customFormat="1"/>
    <row r="872" s="74" customFormat="1"/>
    <row r="873" s="74" customFormat="1"/>
    <row r="874" s="74" customFormat="1"/>
    <row r="875" s="74" customFormat="1"/>
    <row r="876" s="74" customFormat="1"/>
    <row r="877" s="74" customFormat="1"/>
    <row r="878" s="74" customFormat="1"/>
    <row r="879" s="74" customFormat="1"/>
    <row r="880" s="74" customFormat="1"/>
    <row r="881" s="74" customFormat="1"/>
    <row r="882" s="74" customFormat="1"/>
    <row r="883" s="74" customFormat="1"/>
    <row r="884" s="74" customFormat="1"/>
    <row r="885" s="74" customFormat="1"/>
    <row r="886" s="74" customFormat="1"/>
    <row r="887" s="74" customFormat="1"/>
    <row r="888" s="74" customFormat="1"/>
    <row r="889" s="74" customFormat="1"/>
    <row r="890" s="74" customFormat="1"/>
    <row r="891" s="74" customFormat="1"/>
    <row r="892" s="74" customFormat="1"/>
    <row r="893" s="74" customFormat="1"/>
    <row r="894" s="74" customFormat="1"/>
    <row r="895" s="74" customFormat="1"/>
    <row r="896" s="74" customFormat="1"/>
    <row r="897" s="74" customFormat="1"/>
    <row r="898" s="74" customFormat="1"/>
    <row r="899" s="74" customFormat="1"/>
    <row r="900" s="74" customFormat="1"/>
    <row r="901" s="74" customFormat="1"/>
    <row r="902" s="74" customFormat="1"/>
    <row r="903" s="74" customFormat="1"/>
    <row r="904" s="74" customFormat="1"/>
    <row r="905" s="74" customFormat="1"/>
    <row r="906" s="74" customFormat="1"/>
    <row r="907" s="74" customFormat="1"/>
    <row r="908" s="74" customFormat="1"/>
    <row r="909" s="74" customFormat="1"/>
    <row r="910" s="74" customFormat="1"/>
    <row r="911" s="74" customFormat="1"/>
    <row r="912" s="74" customFormat="1"/>
    <row r="913" s="74" customFormat="1"/>
    <row r="914" s="74" customFormat="1"/>
    <row r="915" s="74" customFormat="1"/>
    <row r="916" s="74" customFormat="1"/>
    <row r="917" s="74" customFormat="1"/>
    <row r="918" s="74" customFormat="1"/>
    <row r="919" s="74" customFormat="1"/>
    <row r="920" s="74" customFormat="1"/>
    <row r="921" s="74" customFormat="1"/>
    <row r="922" s="74" customFormat="1"/>
    <row r="923" s="74" customFormat="1"/>
    <row r="924" s="74" customFormat="1"/>
    <row r="925" s="74" customFormat="1"/>
    <row r="926" s="74" customFormat="1"/>
    <row r="927" s="74" customFormat="1"/>
    <row r="928" s="74" customFormat="1"/>
    <row r="929" s="74" customFormat="1"/>
    <row r="930" s="74" customFormat="1"/>
    <row r="931" s="74" customFormat="1"/>
    <row r="932" s="74" customFormat="1"/>
    <row r="933" s="74" customFormat="1"/>
    <row r="934" s="74" customFormat="1"/>
    <row r="935" s="74" customFormat="1"/>
    <row r="936" s="74" customFormat="1"/>
    <row r="937" s="74" customFormat="1"/>
    <row r="938" s="74" customFormat="1"/>
    <row r="939" s="74" customFormat="1"/>
    <row r="940" s="74" customFormat="1"/>
    <row r="941" s="74" customFormat="1"/>
    <row r="942" s="74" customFormat="1"/>
    <row r="943" s="74" customFormat="1"/>
    <row r="944" s="74" customFormat="1"/>
    <row r="945" s="74" customFormat="1"/>
    <row r="946" s="74" customFormat="1"/>
    <row r="947" s="74" customFormat="1"/>
    <row r="948" s="74" customFormat="1"/>
    <row r="949" s="74" customFormat="1"/>
    <row r="950" s="74" customFormat="1"/>
    <row r="951" s="74" customFormat="1"/>
    <row r="952" s="74" customFormat="1"/>
    <row r="953" s="74" customFormat="1"/>
    <row r="954" s="74" customFormat="1"/>
    <row r="955" s="74" customFormat="1"/>
    <row r="956" s="74" customFormat="1"/>
    <row r="957" s="74" customFormat="1"/>
    <row r="958" s="74" customFormat="1"/>
    <row r="959" s="74" customFormat="1"/>
    <row r="960" s="74" customFormat="1"/>
    <row r="961" s="74" customFormat="1"/>
    <row r="962" s="74" customFormat="1"/>
    <row r="963" s="74" customFormat="1"/>
    <row r="964" s="74" customFormat="1"/>
    <row r="965" s="74" customFormat="1"/>
    <row r="966" s="74" customFormat="1"/>
    <row r="967" s="74" customFormat="1"/>
    <row r="968" s="74" customFormat="1"/>
    <row r="969" s="74" customFormat="1"/>
    <row r="970" s="74" customFormat="1"/>
    <row r="971" s="74" customFormat="1"/>
    <row r="972" s="74" customFormat="1"/>
    <row r="973" s="74" customFormat="1"/>
    <row r="974" s="74" customFormat="1"/>
    <row r="975" s="74" customFormat="1"/>
    <row r="976" s="74" customFormat="1"/>
    <row r="977" s="74" customFormat="1"/>
    <row r="978" s="74" customFormat="1"/>
    <row r="979" s="74" customFormat="1"/>
    <row r="980" s="74" customFormat="1"/>
    <row r="981" s="74" customFormat="1"/>
    <row r="982" s="74" customFormat="1"/>
    <row r="983" s="74" customFormat="1"/>
    <row r="984" s="74" customFormat="1"/>
    <row r="985" s="74" customFormat="1"/>
    <row r="986" s="74" customFormat="1"/>
    <row r="987" s="74" customFormat="1"/>
    <row r="988" s="74" customFormat="1"/>
    <row r="989" s="74" customFormat="1"/>
    <row r="990" s="74" customFormat="1"/>
    <row r="991" s="74" customFormat="1"/>
    <row r="992" s="74" customFormat="1"/>
    <row r="993" s="74" customFormat="1"/>
    <row r="994" s="74" customFormat="1"/>
    <row r="995" s="74" customFormat="1"/>
    <row r="996" s="74" customFormat="1"/>
    <row r="997" s="74" customFormat="1"/>
    <row r="998" s="74" customFormat="1"/>
    <row r="999" s="74" customFormat="1"/>
    <row r="1000" s="74" customFormat="1"/>
    <row r="1001" s="74" customFormat="1"/>
    <row r="1002" s="74" customFormat="1"/>
    <row r="1003" s="74" customFormat="1"/>
    <row r="1004" s="74" customFormat="1"/>
    <row r="1005" s="74" customFormat="1"/>
    <row r="1006" s="74" customFormat="1"/>
    <row r="1007" s="74" customFormat="1"/>
    <row r="1008" s="74" customFormat="1"/>
    <row r="1009" s="74" customFormat="1"/>
    <row r="1010" s="74" customFormat="1"/>
    <row r="1011" s="74" customFormat="1"/>
    <row r="1012" s="74" customFormat="1"/>
    <row r="1013" s="74" customFormat="1"/>
    <row r="1014" s="74" customFormat="1"/>
    <row r="1015" s="74" customFormat="1"/>
    <row r="1016" s="74" customFormat="1"/>
    <row r="1017" s="74" customFormat="1"/>
    <row r="1018" s="74" customFormat="1"/>
    <row r="1019" s="74" customFormat="1"/>
    <row r="1020" s="74" customFormat="1"/>
    <row r="1021" s="74" customFormat="1"/>
    <row r="1022" s="74" customFormat="1"/>
    <row r="1023" s="74" customFormat="1"/>
    <row r="1024" s="74" customFormat="1"/>
    <row r="1025" s="74" customFormat="1"/>
    <row r="1026" s="74" customFormat="1"/>
    <row r="1027" s="74" customFormat="1"/>
    <row r="1028" s="74" customFormat="1"/>
    <row r="1029" s="74" customFormat="1"/>
    <row r="1030" s="74" customFormat="1"/>
    <row r="1031" s="74" customFormat="1"/>
    <row r="1032" s="74" customFormat="1"/>
    <row r="1033" s="74" customFormat="1"/>
    <row r="1034" s="74" customFormat="1"/>
    <row r="1035" s="74" customFormat="1"/>
    <row r="1036" s="74" customFormat="1"/>
    <row r="1037" s="74" customFormat="1"/>
    <row r="1038" s="74" customFormat="1"/>
    <row r="1039" s="74" customFormat="1"/>
    <row r="1040" s="74" customFormat="1"/>
    <row r="1041" s="74" customFormat="1"/>
    <row r="1042" s="74" customFormat="1"/>
    <row r="1043" s="74" customFormat="1"/>
    <row r="1044" s="74" customFormat="1"/>
    <row r="1045" s="74" customFormat="1"/>
    <row r="1046" s="74" customFormat="1"/>
    <row r="1047" s="74" customFormat="1"/>
    <row r="1048" s="74" customFormat="1"/>
    <row r="1049" s="74" customFormat="1"/>
    <row r="1050" s="74" customFormat="1"/>
    <row r="1051" s="74" customFormat="1"/>
    <row r="1052" s="74" customFormat="1"/>
    <row r="1053" s="74" customFormat="1"/>
    <row r="1054" s="74" customFormat="1"/>
    <row r="1055" s="74" customFormat="1"/>
    <row r="1056" s="74" customFormat="1"/>
    <row r="1057" s="74" customFormat="1"/>
    <row r="1058" s="74" customFormat="1"/>
    <row r="1059" s="74" customFormat="1"/>
    <row r="1060" s="74" customFormat="1"/>
    <row r="1061" s="74" customFormat="1"/>
    <row r="1062" s="74" customFormat="1"/>
    <row r="1063" s="74" customFormat="1"/>
    <row r="1064" s="74" customFormat="1"/>
    <row r="1065" s="74" customFormat="1"/>
    <row r="1066" s="74" customFormat="1"/>
    <row r="1067" s="74" customFormat="1"/>
    <row r="1068" s="74" customFormat="1"/>
    <row r="1069" s="74" customFormat="1"/>
    <row r="1070" s="74" customFormat="1"/>
    <row r="1071" s="74" customFormat="1"/>
    <row r="1072" s="74" customFormat="1"/>
    <row r="1073" s="74" customFormat="1"/>
    <row r="1074" s="74" customFormat="1"/>
    <row r="1075" s="74" customFormat="1"/>
    <row r="1076" s="74" customFormat="1"/>
    <row r="1077" s="74" customFormat="1"/>
    <row r="1078" s="74" customFormat="1"/>
    <row r="1079" s="74" customFormat="1"/>
    <row r="1080" s="74" customFormat="1"/>
    <row r="1081" s="74" customFormat="1"/>
    <row r="1082" s="74" customFormat="1"/>
    <row r="1083" s="74" customFormat="1"/>
    <row r="1084" s="74" customFormat="1"/>
    <row r="1085" s="74" customFormat="1"/>
    <row r="1086" s="74" customFormat="1"/>
    <row r="1087" s="74" customFormat="1"/>
    <row r="1088" s="74" customFormat="1"/>
    <row r="1089" s="74" customFormat="1"/>
    <row r="1090" s="74" customFormat="1"/>
    <row r="1091" s="74" customFormat="1"/>
    <row r="1092" s="74" customFormat="1"/>
    <row r="1093" s="74" customFormat="1"/>
    <row r="1094" s="74" customFormat="1"/>
    <row r="1095" s="74" customFormat="1"/>
    <row r="1096" s="74" customFormat="1"/>
    <row r="1097" s="74" customFormat="1"/>
    <row r="1098" s="74" customFormat="1"/>
    <row r="1099" s="74" customFormat="1"/>
    <row r="1100" s="74" customFormat="1"/>
    <row r="1101" s="74" customFormat="1"/>
    <row r="1102" s="74" customFormat="1"/>
    <row r="1103" s="74" customFormat="1"/>
    <row r="1104" s="74" customFormat="1"/>
    <row r="1105" s="74" customFormat="1"/>
    <row r="1106" s="74" customFormat="1"/>
    <row r="1107" s="74" customFormat="1"/>
    <row r="1108" s="74" customFormat="1"/>
    <row r="1109" s="74" customFormat="1"/>
    <row r="1110" s="74" customFormat="1"/>
    <row r="1111" s="74" customFormat="1"/>
    <row r="1112" s="74" customFormat="1"/>
    <row r="1113" s="74" customFormat="1"/>
    <row r="1114" s="74" customFormat="1"/>
    <row r="1115" s="74" customFormat="1"/>
    <row r="1116" s="74" customFormat="1"/>
    <row r="1117" s="74" customFormat="1"/>
    <row r="1118" s="74" customFormat="1"/>
    <row r="1119" s="74" customFormat="1"/>
    <row r="1120" s="74" customFormat="1"/>
    <row r="1121" s="74" customFormat="1"/>
    <row r="1122" s="74" customFormat="1"/>
    <row r="1123" s="74" customFormat="1"/>
    <row r="1124" s="74" customFormat="1"/>
    <row r="1125" s="74" customFormat="1"/>
    <row r="1126" s="74" customFormat="1"/>
    <row r="1127" s="74" customFormat="1"/>
    <row r="1128" s="74" customFormat="1"/>
    <row r="1129" s="74" customFormat="1"/>
    <row r="1130" s="74" customFormat="1"/>
    <row r="1131" s="74" customFormat="1"/>
    <row r="1132" s="74" customFormat="1"/>
    <row r="1133" s="74" customFormat="1"/>
    <row r="1134" s="74" customFormat="1"/>
    <row r="1135" s="74" customFormat="1"/>
    <row r="1136" s="74" customFormat="1"/>
    <row r="1137" s="74" customFormat="1"/>
    <row r="1138" s="74" customFormat="1"/>
    <row r="1139" s="74" customFormat="1"/>
    <row r="1140" s="74" customFormat="1"/>
    <row r="1141" s="74" customFormat="1"/>
    <row r="1142" s="74" customFormat="1"/>
    <row r="1143" s="74" customFormat="1"/>
    <row r="1144" s="74" customFormat="1"/>
    <row r="1145" s="74" customFormat="1"/>
    <row r="1146" s="74" customFormat="1"/>
    <row r="1147" s="74" customFormat="1"/>
    <row r="1148" s="74" customFormat="1"/>
    <row r="1149" s="74" customFormat="1"/>
    <row r="1150" s="74" customFormat="1"/>
    <row r="1151" s="74" customFormat="1"/>
    <row r="1152" s="74" customFormat="1"/>
    <row r="1153" s="74" customFormat="1"/>
    <row r="1154" s="74" customFormat="1"/>
    <row r="1155" s="74" customFormat="1"/>
    <row r="1156" s="74" customFormat="1"/>
    <row r="1157" s="74" customFormat="1"/>
    <row r="1158" s="74" customFormat="1"/>
    <row r="1159" s="74" customFormat="1"/>
    <row r="1160" s="74" customFormat="1"/>
    <row r="1161" s="74" customFormat="1"/>
    <row r="1162" s="74" customFormat="1"/>
    <row r="1163" s="74" customFormat="1"/>
    <row r="1164" s="74" customFormat="1"/>
    <row r="1165" s="74" customFormat="1"/>
    <row r="1166" s="74" customFormat="1"/>
    <row r="1167" s="74" customFormat="1"/>
    <row r="1168" s="74" customFormat="1"/>
    <row r="1169" s="74" customFormat="1"/>
    <row r="1170" s="74" customFormat="1"/>
    <row r="1171" s="74" customFormat="1"/>
    <row r="1172" s="74" customFormat="1"/>
    <row r="1173" s="74" customFormat="1"/>
    <row r="1174" s="74" customFormat="1"/>
    <row r="1175" s="74" customFormat="1"/>
    <row r="1176" s="74" customFormat="1"/>
    <row r="1177" s="74" customFormat="1"/>
    <row r="1178" s="74" customFormat="1"/>
    <row r="1179" s="74" customFormat="1"/>
    <row r="1180" s="74" customFormat="1"/>
    <row r="1181" s="74" customFormat="1"/>
    <row r="1182" s="74" customFormat="1"/>
    <row r="1183" s="74" customFormat="1"/>
    <row r="1184" s="74" customFormat="1"/>
    <row r="1185" s="74" customFormat="1"/>
    <row r="1186" s="74" customFormat="1"/>
    <row r="1187" s="74" customFormat="1"/>
    <row r="1188" s="74" customFormat="1"/>
    <row r="1189" s="74" customFormat="1"/>
    <row r="1190" s="74" customFormat="1"/>
    <row r="1191" s="74" customFormat="1"/>
    <row r="1192" s="74" customFormat="1"/>
    <row r="1193" s="74" customFormat="1"/>
    <row r="1194" s="74" customFormat="1"/>
    <row r="1195" s="74" customFormat="1"/>
    <row r="1196" s="74" customFormat="1"/>
    <row r="1197" s="74" customFormat="1"/>
    <row r="1198" s="74" customFormat="1"/>
    <row r="1199" s="74" customFormat="1"/>
    <row r="1200" s="74" customFormat="1"/>
    <row r="1201" s="74" customFormat="1"/>
    <row r="1202" s="74" customFormat="1"/>
    <row r="1203" s="74" customFormat="1"/>
    <row r="1204" s="74" customFormat="1"/>
    <row r="1205" s="74" customFormat="1"/>
    <row r="1206" s="74" customFormat="1"/>
    <row r="1207" s="74" customFormat="1"/>
    <row r="1208" s="74" customFormat="1"/>
    <row r="1209" s="74" customFormat="1"/>
    <row r="1210" s="74" customFormat="1"/>
    <row r="1211" s="74" customFormat="1"/>
    <row r="1212" s="74" customFormat="1"/>
    <row r="1213" s="74" customFormat="1"/>
    <row r="1214" s="74" customFormat="1"/>
    <row r="1215" s="74" customFormat="1"/>
    <row r="1216" s="74" customFormat="1"/>
    <row r="1217" s="74" customFormat="1"/>
    <row r="1218" s="74" customFormat="1"/>
    <row r="1219" s="74" customFormat="1"/>
    <row r="1220" s="74" customFormat="1"/>
    <row r="1221" s="74" customFormat="1"/>
    <row r="1222" s="74" customFormat="1"/>
    <row r="1223" s="74" customFormat="1"/>
    <row r="1224" s="74" customFormat="1"/>
    <row r="1225" s="74" customFormat="1"/>
    <row r="1226" s="74" customFormat="1"/>
    <row r="1227" s="74" customFormat="1"/>
    <row r="1228" s="74" customFormat="1"/>
    <row r="1229" s="74" customFormat="1"/>
    <row r="1230" s="74" customFormat="1"/>
    <row r="1231" s="74" customFormat="1"/>
    <row r="1232" s="74" customFormat="1"/>
    <row r="1233" s="74" customFormat="1"/>
    <row r="1234" s="74" customFormat="1"/>
    <row r="1235" s="74" customFormat="1"/>
    <row r="1236" s="74" customFormat="1"/>
    <row r="1237" s="74" customFormat="1"/>
    <row r="1238" s="74" customFormat="1"/>
    <row r="1239" s="74" customFormat="1"/>
    <row r="1240" s="74" customFormat="1"/>
    <row r="1241" s="74" customFormat="1"/>
    <row r="1242" s="74" customFormat="1"/>
    <row r="1243" s="74" customFormat="1"/>
    <row r="1244" s="74" customFormat="1"/>
    <row r="1245" s="74" customFormat="1"/>
    <row r="1246" s="74" customFormat="1"/>
    <row r="1247" s="74" customFormat="1"/>
    <row r="1248" s="74" customFormat="1"/>
    <row r="1249" s="74" customFormat="1"/>
    <row r="1250" s="74" customFormat="1"/>
    <row r="1251" s="74" customFormat="1"/>
    <row r="1252" s="74" customFormat="1"/>
    <row r="1253" s="74" customFormat="1"/>
    <row r="1254" s="74" customFormat="1"/>
    <row r="1255" s="74" customFormat="1"/>
    <row r="1256" s="74" customFormat="1"/>
    <row r="1257" s="74" customFormat="1"/>
    <row r="1258" s="74" customFormat="1"/>
    <row r="1259" s="74" customFormat="1"/>
    <row r="1260" s="74" customFormat="1"/>
    <row r="1261" s="74" customFormat="1"/>
    <row r="1262" s="74" customFormat="1"/>
    <row r="1263" s="74" customFormat="1"/>
    <row r="1264" s="74" customFormat="1"/>
    <row r="1265" s="74" customFormat="1"/>
    <row r="1266" s="74" customFormat="1"/>
    <row r="1267" s="74" customFormat="1"/>
    <row r="1268" s="74" customFormat="1"/>
    <row r="1269" s="74" customFormat="1"/>
    <row r="1270" s="74" customFormat="1"/>
    <row r="1271" s="74" customFormat="1"/>
    <row r="1272" s="74" customFormat="1"/>
    <row r="1273" s="74" customFormat="1"/>
    <row r="1274" s="74" customFormat="1"/>
    <row r="1275" s="74" customFormat="1"/>
    <row r="1276" s="74" customFormat="1"/>
    <row r="1277" s="74" customFormat="1"/>
    <row r="1278" s="74" customFormat="1"/>
    <row r="1279" s="74" customFormat="1"/>
    <row r="1280" s="74" customFormat="1"/>
    <row r="1281" s="74" customFormat="1"/>
    <row r="1282" s="74" customFormat="1"/>
    <row r="1283" s="74" customFormat="1"/>
    <row r="1284" s="74" customFormat="1"/>
    <row r="1285" s="74" customFormat="1"/>
    <row r="1286" s="74" customFormat="1"/>
    <row r="1287" s="74" customFormat="1"/>
    <row r="1288" s="74" customFormat="1"/>
    <row r="1289" s="74" customFormat="1"/>
    <row r="1290" s="74" customFormat="1"/>
    <row r="1291" s="74" customFormat="1"/>
    <row r="1292" s="74" customFormat="1"/>
    <row r="1293" s="74" customFormat="1"/>
    <row r="1294" s="74" customFormat="1"/>
    <row r="1295" s="74" customFormat="1"/>
    <row r="1296" s="74" customFormat="1"/>
    <row r="1297" s="74" customFormat="1"/>
    <row r="1298" s="74" customFormat="1"/>
    <row r="1299" s="74" customFormat="1"/>
    <row r="1300" s="74" customFormat="1"/>
    <row r="1301" s="74" customFormat="1"/>
    <row r="1302" s="74" customFormat="1"/>
    <row r="1303" s="74" customFormat="1"/>
    <row r="1304" s="74" customFormat="1"/>
    <row r="1305" s="74" customFormat="1"/>
    <row r="1306" s="74" customFormat="1"/>
    <row r="1307" s="74" customFormat="1"/>
    <row r="1308" s="74" customFormat="1"/>
    <row r="1309" s="74" customFormat="1"/>
    <row r="1310" s="74" customFormat="1"/>
    <row r="1311" s="74" customFormat="1"/>
    <row r="1312" s="74" customFormat="1"/>
    <row r="1313" s="74" customFormat="1"/>
    <row r="1314" s="74" customFormat="1"/>
    <row r="1315" s="74" customFormat="1"/>
    <row r="1316" s="74" customFormat="1"/>
    <row r="1317" s="74" customFormat="1"/>
    <row r="1318" s="74" customFormat="1"/>
    <row r="1319" s="74" customFormat="1"/>
    <row r="1320" s="74" customFormat="1"/>
    <row r="1321" s="74" customFormat="1"/>
    <row r="1322" s="74" customFormat="1"/>
    <row r="1323" s="74" customFormat="1"/>
    <row r="1324" s="74" customFormat="1"/>
    <row r="1325" s="74" customFormat="1"/>
    <row r="1326" s="74" customFormat="1"/>
    <row r="1327" s="74" customFormat="1"/>
    <row r="1328" s="74" customFormat="1"/>
    <row r="1329" s="74" customFormat="1"/>
    <row r="1330" s="74" customFormat="1"/>
    <row r="1331" s="74" customFormat="1"/>
    <row r="1332" s="74" customFormat="1"/>
    <row r="1333" s="74" customFormat="1"/>
    <row r="1334" s="74" customFormat="1"/>
    <row r="1335" s="74" customFormat="1"/>
    <row r="1336" s="74" customFormat="1"/>
    <row r="1337" s="74" customFormat="1"/>
    <row r="1338" s="74" customFormat="1"/>
    <row r="1339" s="74" customFormat="1"/>
    <row r="1340" s="74" customFormat="1"/>
    <row r="1341" s="74" customFormat="1"/>
    <row r="1342" s="74" customFormat="1"/>
    <row r="1343" s="74" customFormat="1"/>
    <row r="1344" s="74" customFormat="1"/>
    <row r="1345" s="74" customFormat="1"/>
    <row r="1346" s="74" customFormat="1"/>
    <row r="1347" s="74" customFormat="1"/>
    <row r="1348" s="74" customFormat="1"/>
    <row r="1349" s="74" customFormat="1"/>
    <row r="1350" s="74" customFormat="1"/>
    <row r="1351" s="74" customFormat="1"/>
    <row r="1352" s="74" customFormat="1"/>
    <row r="1353" s="74" customFormat="1"/>
    <row r="1354" s="74" customFormat="1"/>
    <row r="1355" s="74" customFormat="1"/>
    <row r="1356" s="74" customFormat="1"/>
    <row r="1357" s="74" customFormat="1"/>
    <row r="1358" s="74" customFormat="1"/>
    <row r="1359" s="74" customFormat="1"/>
    <row r="1360" s="74" customFormat="1"/>
    <row r="1361" s="74" customFormat="1"/>
    <row r="1362" s="74" customFormat="1"/>
    <row r="1363" s="74" customFormat="1"/>
    <row r="1364" s="74" customFormat="1"/>
    <row r="1365" s="74" customFormat="1"/>
    <row r="1366" s="74" customFormat="1"/>
    <row r="1367" s="74" customFormat="1"/>
    <row r="1368" s="74" customFormat="1"/>
    <row r="1369" s="74" customFormat="1"/>
    <row r="1370" s="74" customFormat="1"/>
    <row r="1371" s="74" customFormat="1"/>
    <row r="1372" s="74" customFormat="1"/>
    <row r="1373" s="74" customFormat="1"/>
    <row r="1374" s="74" customFormat="1"/>
    <row r="1375" s="74" customFormat="1"/>
    <row r="1376" s="74" customFormat="1"/>
    <row r="1377" s="74" customFormat="1"/>
    <row r="1378" s="74" customFormat="1"/>
    <row r="1379" s="74" customFormat="1"/>
    <row r="1380" s="74" customFormat="1"/>
    <row r="1381" s="74" customFormat="1"/>
    <row r="1382" s="74" customFormat="1"/>
    <row r="1383" s="74" customFormat="1"/>
    <row r="1384" s="74" customFormat="1"/>
    <row r="1385" s="74" customFormat="1"/>
    <row r="1386" s="74" customFormat="1"/>
    <row r="1387" s="74" customFormat="1"/>
    <row r="1388" s="74" customFormat="1"/>
    <row r="1389" s="74" customFormat="1"/>
    <row r="1390" s="74" customFormat="1"/>
    <row r="1391" s="74" customFormat="1"/>
    <row r="1392" s="74" customFormat="1"/>
    <row r="1393" s="74" customFormat="1"/>
    <row r="1394" s="74" customFormat="1"/>
    <row r="1395" s="74" customFormat="1"/>
    <row r="1396" s="74" customFormat="1"/>
    <row r="1397" s="74" customFormat="1"/>
    <row r="1398" s="74" customFormat="1"/>
    <row r="1399" s="74" customFormat="1"/>
    <row r="1400" s="74" customFormat="1"/>
    <row r="1401" s="74" customFormat="1"/>
    <row r="1402" s="74" customFormat="1"/>
    <row r="1403" s="74" customFormat="1"/>
    <row r="1404" s="74" customFormat="1"/>
    <row r="1405" s="74" customFormat="1"/>
    <row r="1406" s="74" customFormat="1"/>
    <row r="1407" s="74" customFormat="1"/>
    <row r="1408" s="74" customFormat="1"/>
    <row r="1409" s="74" customFormat="1"/>
    <row r="1410" s="74" customFormat="1"/>
    <row r="1411" s="74" customFormat="1"/>
    <row r="1412" s="74" customFormat="1"/>
    <row r="1413" s="74" customFormat="1"/>
    <row r="1414" s="74" customFormat="1"/>
    <row r="1415" s="74" customFormat="1"/>
    <row r="1416" s="74" customFormat="1"/>
    <row r="1417" s="74" customFormat="1"/>
    <row r="1418" s="74" customFormat="1"/>
    <row r="1419" s="74" customFormat="1"/>
    <row r="1420" s="74" customFormat="1"/>
    <row r="1421" s="74" customFormat="1"/>
    <row r="1422" s="74" customFormat="1"/>
    <row r="1423" s="74" customFormat="1"/>
    <row r="1424" s="74" customFormat="1"/>
    <row r="1425" s="74" customFormat="1"/>
    <row r="1426" s="74" customFormat="1"/>
    <row r="1427" s="74" customFormat="1"/>
    <row r="1428" s="74" customFormat="1"/>
    <row r="1429" s="74" customFormat="1"/>
    <row r="1430" s="74" customFormat="1"/>
    <row r="1431" s="74" customFormat="1"/>
    <row r="1432" s="74" customFormat="1"/>
    <row r="1433" s="74" customFormat="1"/>
    <row r="1434" s="74" customFormat="1"/>
    <row r="1435" s="74" customFormat="1"/>
    <row r="1436" s="74" customFormat="1"/>
    <row r="1437" s="74" customFormat="1"/>
    <row r="1438" s="74" customFormat="1"/>
    <row r="1439" s="74" customFormat="1"/>
    <row r="1440" s="74" customFormat="1"/>
    <row r="1441" s="74" customFormat="1"/>
    <row r="1442" s="74" customFormat="1"/>
    <row r="1443" s="74" customFormat="1"/>
    <row r="1444" s="74" customFormat="1"/>
    <row r="1445" s="74" customFormat="1"/>
    <row r="1446" s="74" customFormat="1"/>
    <row r="1447" s="74" customFormat="1"/>
    <row r="1448" s="74" customFormat="1"/>
    <row r="1449" s="74" customFormat="1"/>
    <row r="1450" s="74" customFormat="1"/>
    <row r="1451" s="74" customFormat="1"/>
    <row r="1452" s="74" customFormat="1"/>
    <row r="1453" s="74" customFormat="1"/>
    <row r="1454" s="74" customFormat="1"/>
    <row r="1455" s="74" customFormat="1"/>
    <row r="1456" s="74" customFormat="1"/>
    <row r="1457" s="74" customFormat="1"/>
    <row r="1458" s="74" customFormat="1"/>
    <row r="1459" s="74" customFormat="1"/>
    <row r="1460" s="74" customFormat="1"/>
    <row r="1461" s="74" customFormat="1"/>
    <row r="1462" s="74" customFormat="1"/>
    <row r="1463" s="74" customFormat="1"/>
    <row r="1464" s="74" customFormat="1"/>
    <row r="1465" s="74" customFormat="1"/>
    <row r="1466" s="74" customFormat="1"/>
    <row r="1467" s="74" customFormat="1"/>
    <row r="1468" s="74" customFormat="1"/>
    <row r="1469" s="74" customFormat="1"/>
    <row r="1470" s="74" customFormat="1"/>
    <row r="1471" s="74" customFormat="1"/>
    <row r="1472" s="74" customFormat="1"/>
    <row r="1473" s="74" customFormat="1"/>
    <row r="1474" s="74" customFormat="1"/>
    <row r="1475" s="74" customFormat="1"/>
    <row r="1476" s="74" customFormat="1"/>
    <row r="1477" s="74" customFormat="1"/>
    <row r="1478" s="74" customFormat="1"/>
    <row r="1479" s="74" customFormat="1"/>
    <row r="1480" s="74" customFormat="1"/>
    <row r="1481" s="74" customFormat="1"/>
    <row r="1482" s="74" customFormat="1"/>
    <row r="1483" s="74" customFormat="1"/>
    <row r="1484" s="74" customFormat="1"/>
    <row r="1485" s="74" customFormat="1"/>
    <row r="1486" s="74" customFormat="1"/>
    <row r="1487" s="74" customFormat="1"/>
    <row r="1488" s="74" customFormat="1"/>
    <row r="1489" s="74" customFormat="1"/>
    <row r="1490" s="74" customFormat="1"/>
    <row r="1491" s="74" customFormat="1"/>
    <row r="1492" s="74" customFormat="1"/>
    <row r="1493" s="74" customFormat="1"/>
    <row r="1494" s="74" customFormat="1"/>
    <row r="1495" s="74" customFormat="1"/>
    <row r="1496" s="74" customFormat="1"/>
    <row r="1497" s="74" customFormat="1"/>
    <row r="1498" s="74" customFormat="1"/>
    <row r="1499" s="74" customFormat="1"/>
    <row r="1500" s="74" customFormat="1"/>
    <row r="1501" s="74" customFormat="1"/>
    <row r="1502" s="74" customFormat="1"/>
    <row r="1503" s="74" customFormat="1"/>
    <row r="1504" s="74" customFormat="1"/>
    <row r="1505" s="74" customFormat="1"/>
    <row r="1506" s="74" customFormat="1"/>
    <row r="1507" s="74" customFormat="1"/>
    <row r="1508" s="74" customFormat="1"/>
    <row r="1509" s="74" customFormat="1"/>
    <row r="1510" s="74" customFormat="1"/>
    <row r="1511" s="74" customFormat="1"/>
    <row r="1512" s="74" customFormat="1"/>
    <row r="1513" s="74" customFormat="1"/>
    <row r="1514" s="74" customFormat="1"/>
    <row r="1515" s="74" customFormat="1"/>
    <row r="1516" s="74" customFormat="1"/>
    <row r="1517" s="74" customFormat="1"/>
    <row r="1518" s="74" customFormat="1"/>
    <row r="1519" s="74" customFormat="1"/>
    <row r="1520" s="74" customFormat="1"/>
    <row r="1521" s="74" customFormat="1"/>
    <row r="1522" s="74" customFormat="1"/>
    <row r="1523" s="74" customFormat="1"/>
    <row r="1524" s="74" customFormat="1"/>
    <row r="1525" s="74" customFormat="1"/>
    <row r="1526" s="74" customFormat="1"/>
    <row r="1527" s="74" customFormat="1"/>
    <row r="1528" s="74" customFormat="1"/>
    <row r="1529" s="74" customFormat="1"/>
    <row r="1530" s="74" customFormat="1"/>
    <row r="1531" s="74" customFormat="1"/>
    <row r="1532" s="74" customFormat="1"/>
    <row r="1533" s="74" customFormat="1"/>
    <row r="1534" s="74" customFormat="1"/>
    <row r="1535" s="74" customFormat="1"/>
    <row r="1536" s="74" customFormat="1"/>
    <row r="1537" s="74" customFormat="1"/>
    <row r="1538" s="74" customFormat="1"/>
    <row r="1539" s="74" customFormat="1"/>
    <row r="1540" s="74" customFormat="1"/>
    <row r="1541" s="74" customFormat="1"/>
    <row r="1542" s="74" customFormat="1"/>
    <row r="1543" s="74" customFormat="1"/>
    <row r="1544" s="74" customFormat="1"/>
    <row r="1545" s="74" customFormat="1"/>
    <row r="1546" s="74" customFormat="1"/>
    <row r="1547" s="74" customFormat="1"/>
    <row r="1548" s="74" customFormat="1"/>
    <row r="1549" s="74" customFormat="1"/>
    <row r="1550" s="74" customFormat="1"/>
    <row r="1551" s="74" customFormat="1"/>
    <row r="1552" s="74" customFormat="1"/>
    <row r="1553" s="74" customFormat="1"/>
    <row r="1554" s="74" customFormat="1"/>
    <row r="1555" s="74" customFormat="1"/>
    <row r="1556" s="74" customFormat="1"/>
    <row r="1557" s="74" customFormat="1"/>
    <row r="1558" s="74" customFormat="1"/>
    <row r="1559" s="74" customFormat="1"/>
    <row r="1560" s="74" customFormat="1"/>
    <row r="1561" s="74" customFormat="1"/>
    <row r="1562" s="74" customFormat="1"/>
    <row r="1563" s="74" customFormat="1"/>
    <row r="1564" s="74" customFormat="1"/>
    <row r="1565" s="74" customFormat="1"/>
    <row r="1566" s="74" customFormat="1"/>
    <row r="1567" s="74" customFormat="1"/>
    <row r="1568" s="74" customFormat="1"/>
    <row r="1569" s="74" customFormat="1"/>
    <row r="1570" s="74" customFormat="1"/>
    <row r="1571" s="74" customFormat="1"/>
    <row r="1572" s="74" customFormat="1"/>
    <row r="1573" s="74" customFormat="1"/>
    <row r="1574" s="74" customFormat="1"/>
    <row r="1575" s="74" customFormat="1"/>
    <row r="1576" s="74" customFormat="1"/>
    <row r="1577" s="74" customFormat="1"/>
    <row r="1578" s="74" customFormat="1"/>
    <row r="1579" s="74" customFormat="1"/>
    <row r="1580" s="74" customFormat="1"/>
    <row r="1581" s="74" customFormat="1"/>
    <row r="1582" s="74" customFormat="1"/>
    <row r="1583" s="74" customFormat="1"/>
    <row r="1584" s="74" customFormat="1"/>
    <row r="1585" s="74" customFormat="1"/>
    <row r="1586" s="74" customFormat="1"/>
    <row r="1587" s="74" customFormat="1"/>
    <row r="1588" s="74" customFormat="1"/>
    <row r="1589" s="74" customFormat="1"/>
    <row r="1590" s="74" customFormat="1"/>
    <row r="1591" s="74" customFormat="1"/>
    <row r="1592" s="74" customFormat="1"/>
    <row r="1593" s="74" customFormat="1"/>
    <row r="1594" s="74" customFormat="1"/>
    <row r="1595" s="74" customFormat="1"/>
    <row r="1596" s="74" customFormat="1"/>
    <row r="1597" s="74" customFormat="1"/>
    <row r="1598" s="74" customFormat="1"/>
    <row r="1599" s="74" customFormat="1"/>
    <row r="1600" s="74" customFormat="1"/>
    <row r="1601" s="74" customFormat="1"/>
    <row r="1602" s="74" customFormat="1"/>
    <row r="1603" s="74" customFormat="1"/>
    <row r="1604" s="74" customFormat="1"/>
    <row r="1605" s="74" customFormat="1"/>
    <row r="1606" s="74" customFormat="1"/>
    <row r="1607" s="74" customFormat="1"/>
    <row r="1608" s="74" customFormat="1"/>
    <row r="1609" s="74" customFormat="1"/>
    <row r="1610" s="74" customFormat="1"/>
    <row r="1611" s="74" customFormat="1"/>
    <row r="1612" s="74" customFormat="1"/>
    <row r="1613" s="74" customFormat="1"/>
    <row r="1614" s="74" customFormat="1"/>
    <row r="1615" s="74" customFormat="1"/>
    <row r="1616" s="74" customFormat="1"/>
    <row r="1617" s="74" customFormat="1"/>
    <row r="1618" s="74" customFormat="1"/>
    <row r="1619" s="74" customFormat="1"/>
    <row r="1620" s="74" customFormat="1"/>
    <row r="1621" s="74" customFormat="1"/>
    <row r="1622" s="74" customFormat="1"/>
    <row r="1623" s="74" customFormat="1"/>
    <row r="1624" s="74" customFormat="1"/>
    <row r="1625" s="74" customFormat="1"/>
    <row r="1626" s="74" customFormat="1"/>
    <row r="1627" s="74" customFormat="1"/>
    <row r="1628" s="74" customFormat="1"/>
    <row r="1629" s="74" customFormat="1"/>
    <row r="1630" s="74" customFormat="1"/>
    <row r="1631" s="74" customFormat="1"/>
    <row r="1632" s="74" customFormat="1"/>
    <row r="1633" s="74" customFormat="1"/>
    <row r="1634" s="74" customFormat="1"/>
    <row r="1635" s="74" customFormat="1"/>
    <row r="1636" s="74" customFormat="1"/>
    <row r="1637" s="74" customFormat="1"/>
    <row r="1638" s="74" customFormat="1"/>
    <row r="1639" s="74" customFormat="1"/>
    <row r="1640" s="74" customFormat="1"/>
    <row r="1641" s="74" customFormat="1"/>
    <row r="1642" s="74" customFormat="1"/>
    <row r="1643" s="74" customFormat="1"/>
    <row r="1644" s="74" customFormat="1"/>
    <row r="1645" s="74" customFormat="1"/>
    <row r="1646" s="74" customFormat="1"/>
    <row r="1647" s="74" customFormat="1"/>
    <row r="1648" s="74" customFormat="1"/>
    <row r="1649" s="74" customFormat="1"/>
    <row r="1650" s="74" customFormat="1"/>
    <row r="1651" s="74" customFormat="1"/>
    <row r="1652" s="74" customFormat="1"/>
    <row r="1653" s="74" customFormat="1"/>
    <row r="1654" s="74" customFormat="1"/>
    <row r="1655" s="74" customFormat="1"/>
    <row r="1656" s="74" customFormat="1"/>
    <row r="1657" s="74" customFormat="1"/>
    <row r="1658" s="74" customFormat="1"/>
    <row r="1659" s="74" customFormat="1"/>
    <row r="1660" s="74" customFormat="1"/>
    <row r="1661" s="74" customFormat="1"/>
    <row r="1662" s="74" customFormat="1"/>
    <row r="1663" s="74" customFormat="1"/>
    <row r="1664" s="74" customFormat="1"/>
    <row r="1665" s="74" customFormat="1"/>
    <row r="1666" s="74" customFormat="1"/>
    <row r="1667" s="74" customFormat="1"/>
    <row r="1668" s="74" customFormat="1"/>
    <row r="1669" s="74" customFormat="1"/>
    <row r="1670" s="74" customFormat="1"/>
    <row r="1671" s="74" customFormat="1"/>
    <row r="1672" s="74" customFormat="1"/>
    <row r="1673" s="74" customFormat="1"/>
    <row r="1674" s="74" customFormat="1"/>
    <row r="1675" s="74" customFormat="1"/>
    <row r="1676" s="74" customFormat="1"/>
    <row r="1677" s="74" customFormat="1"/>
    <row r="1678" s="74" customFormat="1"/>
    <row r="1679" s="74" customFormat="1"/>
    <row r="1680" s="74" customFormat="1"/>
    <row r="1681" s="74" customFormat="1"/>
    <row r="1682" s="74" customFormat="1"/>
    <row r="1683" s="74" customFormat="1"/>
    <row r="1684" s="74" customFormat="1"/>
    <row r="1685" s="74" customFormat="1"/>
    <row r="1686" s="74" customFormat="1"/>
    <row r="1687" s="74" customFormat="1"/>
    <row r="1688" s="74" customFormat="1"/>
    <row r="1689" s="74" customFormat="1"/>
    <row r="1690" s="74" customFormat="1"/>
    <row r="1691" s="74" customFormat="1"/>
    <row r="1692" s="74" customFormat="1"/>
    <row r="1693" s="74" customFormat="1"/>
    <row r="1694" s="74" customFormat="1"/>
    <row r="1695" s="74" customFormat="1"/>
    <row r="1696" s="74" customFormat="1"/>
    <row r="1697" s="74" customFormat="1"/>
    <row r="1698" s="74" customFormat="1"/>
    <row r="1699" s="74" customFormat="1"/>
    <row r="1700" s="74" customFormat="1"/>
    <row r="1701" s="74" customFormat="1"/>
    <row r="1702" s="74" customFormat="1"/>
    <row r="1703" s="74" customFormat="1"/>
    <row r="1704" s="74" customFormat="1"/>
    <row r="1705" s="74" customFormat="1"/>
    <row r="1706" s="74" customFormat="1"/>
    <row r="1707" s="74" customFormat="1"/>
    <row r="1708" s="74" customFormat="1"/>
    <row r="1709" s="74" customFormat="1"/>
    <row r="1710" s="74" customFormat="1"/>
    <row r="1711" s="74" customFormat="1"/>
    <row r="1712" s="74" customFormat="1"/>
    <row r="1713" s="74" customFormat="1"/>
    <row r="1714" s="74" customFormat="1"/>
    <row r="1715" s="74" customFormat="1"/>
    <row r="1716" s="74" customFormat="1"/>
    <row r="1717" s="74" customFormat="1"/>
    <row r="1718" s="74" customFormat="1"/>
    <row r="1719" s="74" customFormat="1"/>
    <row r="1720" s="74" customFormat="1"/>
    <row r="1721" s="74" customFormat="1"/>
    <row r="1722" s="74" customFormat="1"/>
    <row r="1723" s="74" customFormat="1"/>
    <row r="1724" s="74" customFormat="1"/>
    <row r="1725" s="74" customFormat="1"/>
    <row r="1726" s="74" customFormat="1"/>
    <row r="1727" s="74" customFormat="1"/>
    <row r="1728" s="74" customFormat="1"/>
    <row r="1729" s="74" customFormat="1"/>
    <row r="1730" s="74" customFormat="1"/>
    <row r="1731" s="74" customFormat="1"/>
    <row r="1732" s="74" customFormat="1"/>
    <row r="1733" s="74" customFormat="1"/>
    <row r="1734" s="74" customFormat="1"/>
    <row r="1735" s="74" customFormat="1"/>
    <row r="1736" s="74" customFormat="1"/>
    <row r="1737" s="74" customFormat="1"/>
    <row r="1738" s="74" customFormat="1"/>
    <row r="1739" s="74" customFormat="1"/>
    <row r="1740" s="74" customFormat="1"/>
    <row r="1741" s="74" customFormat="1"/>
    <row r="1742" s="74" customFormat="1"/>
    <row r="1743" s="74" customFormat="1"/>
    <row r="1744" s="74" customFormat="1"/>
    <row r="1745" s="74" customFormat="1"/>
    <row r="1746" s="74" customFormat="1"/>
    <row r="1747" s="74" customFormat="1"/>
    <row r="1748" s="74" customFormat="1"/>
    <row r="1749" s="74" customFormat="1"/>
    <row r="1750" s="74" customFormat="1"/>
    <row r="1751" s="74" customFormat="1"/>
    <row r="1752" s="74" customFormat="1"/>
    <row r="1753" s="74" customFormat="1"/>
    <row r="1754" s="74" customFormat="1"/>
    <row r="1755" s="74" customFormat="1"/>
    <row r="1756" s="74" customFormat="1"/>
    <row r="1757" s="74" customFormat="1"/>
    <row r="1758" s="74" customFormat="1"/>
    <row r="1759" s="74" customFormat="1"/>
    <row r="1760" s="74" customFormat="1"/>
    <row r="1761" s="74" customFormat="1"/>
    <row r="1762" s="74" customFormat="1"/>
    <row r="1763" s="74" customFormat="1"/>
    <row r="1764" s="74" customFormat="1"/>
    <row r="1765" s="74" customFormat="1"/>
    <row r="1766" s="74" customFormat="1"/>
    <row r="1767" s="74" customFormat="1"/>
    <row r="1768" s="74" customFormat="1"/>
    <row r="1769" s="74" customFormat="1"/>
    <row r="1770" s="74" customFormat="1"/>
    <row r="1771" s="74" customFormat="1"/>
    <row r="1772" s="74" customFormat="1"/>
    <row r="1773" s="74" customFormat="1"/>
    <row r="1774" s="74" customFormat="1"/>
    <row r="1775" s="74" customFormat="1"/>
    <row r="1776" s="74" customFormat="1"/>
    <row r="1777" s="74" customFormat="1"/>
    <row r="1778" s="74" customFormat="1"/>
    <row r="1779" s="74" customFormat="1"/>
    <row r="1780" s="74" customFormat="1"/>
    <row r="1781" s="74" customFormat="1"/>
    <row r="1782" s="74" customFormat="1"/>
    <row r="1783" s="74" customFormat="1"/>
    <row r="1784" s="74" customFormat="1"/>
    <row r="1785" s="74" customFormat="1"/>
    <row r="1786" s="74" customFormat="1"/>
    <row r="1787" s="74" customFormat="1"/>
    <row r="1788" s="74" customFormat="1"/>
    <row r="1789" s="74" customFormat="1"/>
    <row r="1790" s="74" customFormat="1"/>
    <row r="1791" s="74" customFormat="1"/>
    <row r="1792" s="74" customFormat="1"/>
    <row r="1793" s="74" customFormat="1"/>
    <row r="1794" s="74" customFormat="1"/>
    <row r="1795" s="74" customFormat="1"/>
    <row r="1796" s="74" customFormat="1"/>
    <row r="1797" s="74" customFormat="1"/>
    <row r="1798" s="74" customFormat="1"/>
    <row r="1799" s="74" customFormat="1"/>
    <row r="1800" s="74" customFormat="1"/>
    <row r="1801" s="74" customFormat="1"/>
    <row r="1802" s="74" customFormat="1"/>
    <row r="1803" s="74" customFormat="1"/>
    <row r="1804" s="74" customFormat="1"/>
    <row r="1805" s="74" customFormat="1"/>
    <row r="1806" s="74" customFormat="1"/>
    <row r="1807" s="74" customFormat="1"/>
    <row r="1808" s="74" customFormat="1"/>
    <row r="1809" s="74" customFormat="1"/>
    <row r="1810" s="74" customFormat="1"/>
    <row r="1811" s="74" customFormat="1"/>
    <row r="1812" s="74" customFormat="1"/>
    <row r="1813" s="74" customFormat="1"/>
    <row r="1814" s="74" customFormat="1"/>
    <row r="1815" s="74" customFormat="1"/>
    <row r="1816" s="74" customFormat="1"/>
    <row r="1817" s="74" customFormat="1"/>
    <row r="1818" s="74" customFormat="1"/>
    <row r="1819" s="74" customFormat="1"/>
    <row r="1820" s="74" customFormat="1"/>
    <row r="1821" s="74" customFormat="1"/>
    <row r="1822" s="74" customFormat="1"/>
    <row r="1823" s="74" customFormat="1"/>
    <row r="1824" s="74" customFormat="1"/>
    <row r="1825" s="74" customFormat="1"/>
    <row r="1826" s="74" customFormat="1"/>
    <row r="1827" s="74" customFormat="1"/>
    <row r="1828" s="74" customFormat="1"/>
    <row r="1829" s="74" customFormat="1"/>
    <row r="1830" s="74" customFormat="1"/>
    <row r="1831" s="74" customFormat="1"/>
    <row r="1832" s="74" customFormat="1"/>
    <row r="1833" s="74" customFormat="1"/>
    <row r="1834" s="74" customFormat="1"/>
    <row r="1835" s="74" customFormat="1"/>
    <row r="1836" s="74" customFormat="1"/>
    <row r="1837" s="74" customFormat="1"/>
    <row r="1838" s="74" customFormat="1"/>
    <row r="1839" s="74" customFormat="1"/>
    <row r="1840" s="74" customFormat="1"/>
    <row r="1841" s="74" customFormat="1"/>
    <row r="1842" s="74" customFormat="1"/>
    <row r="1843" s="74" customFormat="1"/>
    <row r="1844" s="74" customFormat="1"/>
    <row r="1845" s="74" customFormat="1"/>
    <row r="1846" s="74" customFormat="1"/>
    <row r="1847" s="74" customFormat="1"/>
    <row r="1848" s="74" customFormat="1"/>
    <row r="1849" s="74" customFormat="1"/>
    <row r="1850" s="74" customFormat="1"/>
    <row r="1851" s="74" customFormat="1"/>
    <row r="1852" s="74" customFormat="1"/>
    <row r="1853" s="74" customFormat="1"/>
    <row r="1854" s="74" customFormat="1"/>
    <row r="1855" s="74" customFormat="1"/>
    <row r="1856" s="74" customFormat="1"/>
    <row r="1857" s="74" customFormat="1"/>
    <row r="1858" s="74" customFormat="1"/>
    <row r="1859" s="74" customFormat="1"/>
    <row r="1860" s="74" customFormat="1"/>
    <row r="1861" s="74" customFormat="1"/>
    <row r="1862" s="74" customFormat="1"/>
    <row r="1863" s="74" customFormat="1"/>
    <row r="1864" s="74" customFormat="1"/>
    <row r="1865" s="74" customFormat="1"/>
    <row r="1866" s="74" customFormat="1"/>
    <row r="1867" s="74" customFormat="1"/>
    <row r="1868" s="74" customFormat="1"/>
    <row r="1869" s="74" customFormat="1"/>
    <row r="1870" s="74" customFormat="1"/>
    <row r="1871" s="74" customFormat="1"/>
    <row r="1872" s="74" customFormat="1"/>
    <row r="1873" s="74" customFormat="1"/>
    <row r="1874" s="74" customFormat="1"/>
    <row r="1875" s="74" customFormat="1"/>
    <row r="1876" s="74" customFormat="1"/>
    <row r="1877" s="74" customFormat="1"/>
    <row r="1878" s="74" customFormat="1"/>
    <row r="1879" s="74" customFormat="1"/>
    <row r="1880" s="74" customFormat="1"/>
    <row r="1881" s="74" customFormat="1"/>
    <row r="1882" s="74" customFormat="1"/>
    <row r="1883" s="74" customFormat="1"/>
    <row r="1884" s="74" customFormat="1"/>
    <row r="1885" s="74" customFormat="1"/>
    <row r="1886" s="74" customFormat="1"/>
    <row r="1887" s="74" customFormat="1"/>
    <row r="1888" s="74" customFormat="1"/>
    <row r="1889" s="74" customFormat="1"/>
    <row r="1890" s="74" customFormat="1"/>
    <row r="1891" s="74" customFormat="1"/>
    <row r="1892" s="74" customFormat="1"/>
    <row r="1893" s="74" customFormat="1"/>
    <row r="1894" s="74" customFormat="1"/>
    <row r="1895" s="74" customFormat="1"/>
    <row r="1896" s="74" customFormat="1"/>
    <row r="1897" s="74" customFormat="1"/>
    <row r="1898" s="74" customFormat="1"/>
    <row r="1899" s="74" customFormat="1"/>
    <row r="1900" s="74" customFormat="1"/>
    <row r="1901" s="74" customFormat="1"/>
    <row r="1902" s="74" customFormat="1"/>
    <row r="1903" s="74" customFormat="1"/>
    <row r="1904" s="74" customFormat="1"/>
    <row r="1905" s="74" customFormat="1"/>
    <row r="1906" s="74" customFormat="1"/>
    <row r="1907" s="74" customFormat="1"/>
    <row r="1908" s="74" customFormat="1"/>
    <row r="1909" s="74" customFormat="1"/>
    <row r="1910" s="74" customFormat="1"/>
    <row r="1911" s="74" customFormat="1"/>
    <row r="1912" s="74" customFormat="1"/>
    <row r="1913" s="74" customFormat="1"/>
    <row r="1914" s="74" customFormat="1"/>
    <row r="1915" s="74" customFormat="1"/>
    <row r="1916" s="74" customFormat="1"/>
    <row r="1917" s="74" customFormat="1"/>
    <row r="1918" s="74" customFormat="1"/>
    <row r="1919" s="74" customFormat="1"/>
    <row r="1920" s="74" customFormat="1"/>
    <row r="1921" s="74" customFormat="1"/>
    <row r="1922" s="74" customFormat="1"/>
    <row r="1923" s="74" customFormat="1"/>
    <row r="1924" s="74" customFormat="1"/>
    <row r="1925" s="74" customFormat="1"/>
    <row r="1926" s="74" customFormat="1"/>
    <row r="1927" s="74" customFormat="1"/>
    <row r="1928" s="74" customFormat="1"/>
    <row r="1929" s="74" customFormat="1"/>
    <row r="1930" s="74" customFormat="1"/>
    <row r="1931" s="74" customFormat="1"/>
    <row r="1932" s="74" customFormat="1"/>
    <row r="1933" s="74" customFormat="1"/>
    <row r="1934" s="74" customFormat="1"/>
    <row r="1935" s="74" customFormat="1"/>
    <row r="1936" s="74" customFormat="1"/>
    <row r="1937" s="74" customFormat="1"/>
    <row r="1938" s="74" customFormat="1"/>
    <row r="1939" s="74" customFormat="1"/>
    <row r="1940" s="74" customFormat="1"/>
    <row r="1941" s="74" customFormat="1"/>
    <row r="1942" s="74" customFormat="1"/>
    <row r="1943" s="74" customFormat="1"/>
    <row r="1944" s="74" customFormat="1"/>
    <row r="1945" s="74" customFormat="1"/>
    <row r="1946" s="74" customFormat="1"/>
    <row r="1947" s="74" customFormat="1"/>
    <row r="1948" s="74" customFormat="1"/>
    <row r="1949" s="74" customFormat="1"/>
    <row r="1950" s="74" customFormat="1"/>
    <row r="1951" s="74" customFormat="1"/>
    <row r="1952" s="74" customFormat="1"/>
    <row r="1953" s="74" customFormat="1"/>
    <row r="1954" s="74" customFormat="1"/>
    <row r="1955" s="74" customFormat="1"/>
    <row r="1956" s="74" customFormat="1"/>
    <row r="1957" s="74" customFormat="1"/>
    <row r="1958" s="74" customFormat="1"/>
    <row r="1959" s="74" customFormat="1"/>
    <row r="1960" s="74" customFormat="1"/>
    <row r="1961" s="74" customFormat="1"/>
    <row r="1962" s="74" customFormat="1"/>
    <row r="1963" s="74" customFormat="1"/>
    <row r="1964" s="74" customFormat="1"/>
    <row r="1965" s="74" customFormat="1"/>
    <row r="1966" s="74" customFormat="1"/>
    <row r="1967" s="74" customFormat="1"/>
    <row r="1968" s="74" customFormat="1"/>
    <row r="1969" s="74" customFormat="1"/>
    <row r="1970" s="74" customFormat="1"/>
    <row r="1971" s="74" customFormat="1"/>
    <row r="1972" s="74" customFormat="1"/>
    <row r="1973" s="74" customFormat="1"/>
    <row r="1974" s="74" customFormat="1"/>
    <row r="1975" s="74" customFormat="1"/>
    <row r="1976" s="74" customFormat="1"/>
    <row r="1977" s="74" customFormat="1"/>
    <row r="1978" s="74" customFormat="1"/>
    <row r="1979" s="74" customFormat="1"/>
    <row r="1980" s="74" customFormat="1"/>
    <row r="1981" s="74" customFormat="1"/>
    <row r="1982" s="74" customFormat="1"/>
    <row r="1983" s="74" customFormat="1"/>
    <row r="1984" s="74" customFormat="1"/>
    <row r="1985" s="74" customFormat="1"/>
    <row r="1986" s="74" customFormat="1"/>
    <row r="1987" s="74" customFormat="1"/>
    <row r="1988" s="74" customFormat="1"/>
    <row r="1989" s="74" customFormat="1"/>
    <row r="1990" s="74" customFormat="1"/>
    <row r="1991" s="74" customFormat="1"/>
    <row r="1992" s="74" customFormat="1"/>
    <row r="1993" s="74" customFormat="1"/>
    <row r="1994" s="74" customFormat="1"/>
    <row r="1995" s="74" customFormat="1"/>
    <row r="1996" s="74" customFormat="1"/>
    <row r="1997" s="74" customFormat="1"/>
    <row r="1998" s="74" customFormat="1"/>
    <row r="1999" s="74" customFormat="1"/>
    <row r="2000" s="74" customFormat="1"/>
    <row r="2001" s="74" customFormat="1"/>
    <row r="2002" s="74" customFormat="1"/>
    <row r="2003" s="74" customFormat="1"/>
    <row r="2004" s="74" customFormat="1"/>
    <row r="2005" s="74" customFormat="1"/>
    <row r="2006" s="74" customFormat="1"/>
    <row r="2007" s="74" customFormat="1"/>
    <row r="2008" s="74" customFormat="1"/>
    <row r="2009" s="74" customFormat="1"/>
    <row r="2010" s="74" customFormat="1"/>
    <row r="2011" s="74" customFormat="1"/>
    <row r="2012" s="74" customFormat="1"/>
    <row r="2013" s="74" customFormat="1"/>
    <row r="2014" s="74" customFormat="1"/>
    <row r="2015" s="74" customFormat="1"/>
    <row r="2016" s="74" customFormat="1"/>
    <row r="2017" s="74" customFormat="1"/>
    <row r="2018" s="74" customFormat="1"/>
    <row r="2019" s="74" customFormat="1"/>
    <row r="2020" s="74" customFormat="1"/>
    <row r="2021" s="74" customFormat="1"/>
    <row r="2022" s="74" customFormat="1"/>
    <row r="2023" s="74" customFormat="1"/>
    <row r="2024" s="74" customFormat="1"/>
    <row r="2025" s="74" customFormat="1"/>
    <row r="2026" s="74" customFormat="1"/>
    <row r="2027" s="74" customFormat="1"/>
    <row r="2028" s="74" customFormat="1"/>
    <row r="2029" s="74" customFormat="1"/>
    <row r="2030" s="74" customFormat="1"/>
    <row r="2031" s="74" customFormat="1"/>
    <row r="2032" s="74" customFormat="1"/>
    <row r="2033" s="74" customFormat="1"/>
    <row r="2034" s="74" customFormat="1"/>
    <row r="2035" s="74" customFormat="1"/>
    <row r="2036" s="74" customFormat="1"/>
    <row r="2037" s="74" customFormat="1"/>
    <row r="2038" s="74" customFormat="1"/>
    <row r="2039" s="74" customFormat="1"/>
    <row r="2040" s="74" customFormat="1"/>
    <row r="2041" s="74" customFormat="1"/>
    <row r="2042" s="74" customFormat="1"/>
    <row r="2043" s="74" customFormat="1"/>
    <row r="2044" s="74" customFormat="1"/>
    <row r="2045" s="74" customFormat="1"/>
    <row r="2046" s="74" customFormat="1"/>
    <row r="2047" s="74" customFormat="1"/>
    <row r="2048" s="74" customFormat="1"/>
    <row r="2049" s="74" customFormat="1"/>
    <row r="2050" s="74" customFormat="1"/>
    <row r="2051" s="74" customFormat="1"/>
    <row r="2052" s="74" customFormat="1"/>
    <row r="2053" s="74" customFormat="1"/>
    <row r="2054" s="74" customFormat="1"/>
    <row r="2055" s="74" customFormat="1"/>
    <row r="2056" s="74" customFormat="1"/>
    <row r="2057" s="74" customFormat="1"/>
    <row r="2058" s="74" customFormat="1"/>
    <row r="2059" s="74" customFormat="1"/>
    <row r="2060" s="74" customFormat="1"/>
    <row r="2061" s="74" customFormat="1"/>
    <row r="2062" s="74" customFormat="1"/>
    <row r="2063" s="74" customFormat="1"/>
    <row r="2064" s="74" customFormat="1"/>
    <row r="2065" s="74" customFormat="1"/>
    <row r="2066" s="74" customFormat="1"/>
    <row r="2067" s="74" customFormat="1"/>
    <row r="2068" s="74" customFormat="1"/>
    <row r="2069" s="74" customFormat="1"/>
    <row r="2070" s="74" customFormat="1"/>
    <row r="2071" s="74" customFormat="1"/>
    <row r="2072" s="74" customFormat="1"/>
    <row r="2073" s="74" customFormat="1"/>
    <row r="2074" s="74" customFormat="1"/>
    <row r="2075" s="74" customFormat="1"/>
    <row r="2076" s="74" customFormat="1"/>
    <row r="2077" s="74" customFormat="1"/>
    <row r="2078" s="74" customFormat="1"/>
    <row r="2079" s="74" customFormat="1"/>
    <row r="2080" s="74" customFormat="1"/>
    <row r="2081" s="74" customFormat="1"/>
    <row r="2082" s="74" customFormat="1"/>
    <row r="2083" s="74" customFormat="1"/>
    <row r="2084" s="74" customFormat="1"/>
    <row r="2085" s="74" customFormat="1"/>
    <row r="2086" s="74" customFormat="1"/>
    <row r="2087" s="74" customFormat="1"/>
    <row r="2088" s="74" customFormat="1"/>
    <row r="2089" s="74" customFormat="1"/>
    <row r="2090" s="74" customFormat="1"/>
    <row r="2091" s="74" customFormat="1"/>
    <row r="2092" s="74" customFormat="1"/>
    <row r="2093" s="74" customFormat="1"/>
    <row r="2094" s="74" customFormat="1"/>
    <row r="2095" s="74" customFormat="1"/>
    <row r="2096" s="74" customFormat="1"/>
    <row r="2097" s="74" customFormat="1"/>
    <row r="2098" s="74" customFormat="1"/>
    <row r="2099" s="74" customFormat="1"/>
    <row r="2100" s="74" customFormat="1"/>
    <row r="2101" s="74" customFormat="1"/>
    <row r="2102" s="74" customFormat="1"/>
    <row r="2103" s="74" customFormat="1"/>
    <row r="2104" s="74" customFormat="1"/>
    <row r="2105" s="74" customFormat="1"/>
    <row r="2106" s="74" customFormat="1"/>
    <row r="2107" s="74" customFormat="1"/>
    <row r="2108" s="74" customFormat="1"/>
    <row r="2109" s="74" customFormat="1"/>
    <row r="2110" s="74" customFormat="1"/>
    <row r="2111" s="74" customFormat="1"/>
    <row r="2112" s="74" customFormat="1"/>
    <row r="2113" s="74" customFormat="1"/>
    <row r="2114" s="74" customFormat="1"/>
    <row r="2115" s="74" customFormat="1"/>
    <row r="2116" s="74" customFormat="1"/>
    <row r="2117" s="74" customFormat="1"/>
    <row r="2118" s="74" customFormat="1"/>
    <row r="2119" s="74" customFormat="1"/>
    <row r="2120" s="74" customFormat="1"/>
    <row r="2121" s="74" customFormat="1"/>
    <row r="2122" s="74" customFormat="1"/>
    <row r="2123" s="74" customFormat="1"/>
    <row r="2124" s="74" customFormat="1"/>
    <row r="2125" s="74" customFormat="1"/>
    <row r="2126" s="74" customFormat="1"/>
    <row r="2127" s="74" customFormat="1"/>
    <row r="2128" s="74" customFormat="1"/>
    <row r="2129" s="74" customFormat="1"/>
    <row r="2130" s="74" customFormat="1"/>
    <row r="2131" s="74" customFormat="1"/>
    <row r="2132" s="74" customFormat="1"/>
    <row r="2133" s="74" customFormat="1"/>
    <row r="2134" s="74" customFormat="1"/>
    <row r="2135" s="74" customFormat="1"/>
    <row r="2136" s="74" customFormat="1"/>
    <row r="2137" s="74" customFormat="1"/>
    <row r="2138" s="74" customFormat="1"/>
    <row r="2139" s="74" customFormat="1"/>
    <row r="2140" s="74" customFormat="1"/>
    <row r="2141" s="74" customFormat="1"/>
    <row r="2142" s="74" customFormat="1"/>
    <row r="2143" s="74" customFormat="1"/>
    <row r="2144" s="74" customFormat="1"/>
    <row r="2145" s="74" customFormat="1"/>
    <row r="2146" s="74" customFormat="1"/>
    <row r="2147" s="74" customFormat="1"/>
    <row r="2148" s="74" customFormat="1"/>
    <row r="2149" s="74" customFormat="1"/>
    <row r="2150" s="74" customFormat="1"/>
    <row r="2151" s="74" customFormat="1"/>
    <row r="2152" s="74" customFormat="1"/>
    <row r="2153" s="74" customFormat="1"/>
    <row r="2154" s="74" customFormat="1"/>
    <row r="2155" s="74" customFormat="1"/>
    <row r="2156" s="74" customFormat="1"/>
    <row r="2157" s="74" customFormat="1"/>
    <row r="2158" s="74" customFormat="1"/>
    <row r="2159" s="74" customFormat="1"/>
    <row r="2160" s="74" customFormat="1"/>
    <row r="2161" s="74" customFormat="1"/>
    <row r="2162" s="74" customFormat="1"/>
    <row r="2163" s="74" customFormat="1"/>
    <row r="2164" s="74" customFormat="1"/>
    <row r="2165" s="74" customFormat="1"/>
    <row r="2166" s="74" customFormat="1"/>
    <row r="2167" s="74" customFormat="1"/>
    <row r="2168" s="74" customFormat="1"/>
    <row r="2169" s="74" customFormat="1"/>
    <row r="2170" s="74" customFormat="1"/>
    <row r="2171" s="74" customFormat="1"/>
    <row r="2172" s="74" customFormat="1"/>
    <row r="2173" s="74" customFormat="1"/>
    <row r="2174" s="74" customFormat="1"/>
    <row r="2175" s="74" customFormat="1"/>
    <row r="2176" s="74" customFormat="1"/>
    <row r="2177" s="74" customFormat="1"/>
    <row r="2178" s="74" customFormat="1"/>
    <row r="2179" s="74" customFormat="1"/>
    <row r="2180" s="74" customFormat="1"/>
    <row r="2181" s="74" customFormat="1"/>
    <row r="2182" s="74" customFormat="1"/>
    <row r="2183" s="74" customFormat="1"/>
    <row r="2184" s="74" customFormat="1"/>
    <row r="2185" s="74" customFormat="1"/>
    <row r="2186" s="74" customFormat="1"/>
    <row r="2187" s="74" customFormat="1"/>
    <row r="2188" s="74" customFormat="1"/>
    <row r="2189" s="74" customFormat="1"/>
    <row r="2190" s="74" customFormat="1"/>
    <row r="2191" s="74" customFormat="1"/>
    <row r="2192" s="74" customFormat="1"/>
    <row r="2193" s="74" customFormat="1"/>
    <row r="2194" s="74" customFormat="1"/>
    <row r="2195" s="74" customFormat="1"/>
    <row r="2196" s="74" customFormat="1"/>
    <row r="2197" s="74" customFormat="1"/>
    <row r="2198" s="74" customFormat="1"/>
    <row r="2199" s="74" customFormat="1"/>
    <row r="2200" s="74" customFormat="1"/>
    <row r="2201" s="74" customFormat="1"/>
    <row r="2202" s="74" customFormat="1"/>
    <row r="2203" s="74" customFormat="1"/>
    <row r="2204" s="74" customFormat="1"/>
    <row r="2205" s="74" customFormat="1"/>
    <row r="2206" s="74" customFormat="1"/>
    <row r="2207" s="74" customFormat="1"/>
    <row r="2208" s="74" customFormat="1"/>
    <row r="2209" s="74" customFormat="1"/>
    <row r="2210" s="74" customFormat="1"/>
    <row r="2211" s="74" customFormat="1"/>
    <row r="2212" s="74" customFormat="1"/>
    <row r="2213" s="74" customFormat="1"/>
    <row r="2214" s="74" customFormat="1"/>
    <row r="2215" s="74" customFormat="1"/>
    <row r="2216" s="74" customFormat="1"/>
    <row r="2217" s="74" customFormat="1"/>
    <row r="2218" s="74" customFormat="1"/>
    <row r="2219" s="74" customFormat="1"/>
    <row r="2220" s="74" customFormat="1"/>
    <row r="2221" s="74" customFormat="1"/>
    <row r="2222" s="74" customFormat="1"/>
    <row r="2223" s="74" customFormat="1"/>
    <row r="2224" s="74" customFormat="1"/>
    <row r="2225" s="74" customFormat="1"/>
    <row r="2226" s="74" customFormat="1"/>
    <row r="2227" s="74" customFormat="1"/>
    <row r="2228" s="74" customFormat="1"/>
    <row r="2229" s="74" customFormat="1"/>
    <row r="2230" s="74" customFormat="1"/>
    <row r="2231" s="74" customFormat="1"/>
    <row r="2232" s="74" customFormat="1"/>
    <row r="2233" s="74" customFormat="1"/>
    <row r="2234" s="74" customFormat="1"/>
    <row r="2235" s="74" customFormat="1"/>
    <row r="2236" s="74" customFormat="1"/>
    <row r="2237" s="74" customFormat="1"/>
    <row r="2238" s="74" customFormat="1"/>
    <row r="2239" s="74" customFormat="1"/>
    <row r="2240" s="74" customFormat="1"/>
    <row r="2241" s="74" customFormat="1"/>
    <row r="2242" s="74" customFormat="1"/>
    <row r="2243" s="74" customFormat="1"/>
    <row r="2244" s="74" customFormat="1"/>
    <row r="2245" s="74" customFormat="1"/>
    <row r="2246" s="74" customFormat="1"/>
    <row r="2247" s="74" customFormat="1"/>
    <row r="2248" s="74" customFormat="1"/>
    <row r="2249" s="74" customFormat="1"/>
    <row r="2250" s="74" customFormat="1"/>
    <row r="2251" s="74" customFormat="1"/>
    <row r="2252" s="74" customFormat="1"/>
    <row r="2253" s="74" customFormat="1"/>
    <row r="2254" s="74" customFormat="1"/>
    <row r="2255" s="74" customFormat="1"/>
    <row r="2256" s="74" customFormat="1"/>
    <row r="2257" s="74" customFormat="1"/>
    <row r="2258" s="74" customFormat="1"/>
    <row r="2259" s="74" customFormat="1"/>
    <row r="2260" s="74" customFormat="1"/>
    <row r="2261" s="74" customFormat="1"/>
    <row r="2262" s="74" customFormat="1"/>
    <row r="2263" s="74" customFormat="1"/>
    <row r="2264" s="74" customFormat="1"/>
    <row r="2265" s="74" customFormat="1"/>
    <row r="2266" s="74" customFormat="1"/>
    <row r="2267" s="74" customFormat="1"/>
    <row r="2268" s="74" customFormat="1"/>
    <row r="2269" s="74" customFormat="1"/>
    <row r="2270" s="74" customFormat="1"/>
    <row r="2271" s="74" customFormat="1"/>
    <row r="2272" s="74" customFormat="1"/>
    <row r="2273" s="74" customFormat="1"/>
    <row r="2274" s="74" customFormat="1"/>
    <row r="2275" s="74" customFormat="1"/>
    <row r="2276" s="74" customFormat="1"/>
    <row r="2277" s="74" customFormat="1"/>
    <row r="2278" s="74" customFormat="1"/>
    <row r="2279" s="74" customFormat="1"/>
    <row r="2280" s="74" customFormat="1"/>
    <row r="2281" s="74" customFormat="1"/>
    <row r="2282" s="74" customFormat="1"/>
    <row r="2283" s="74" customFormat="1"/>
    <row r="2284" s="74" customFormat="1"/>
    <row r="2285" s="74" customFormat="1"/>
    <row r="2286" s="74" customFormat="1"/>
    <row r="2287" s="74" customFormat="1"/>
    <row r="2288" s="74" customFormat="1"/>
    <row r="2289" s="74" customFormat="1"/>
    <row r="2290" s="74" customFormat="1"/>
    <row r="2291" s="74" customFormat="1"/>
    <row r="2292" s="74" customFormat="1"/>
    <row r="2293" s="74" customFormat="1"/>
    <row r="2294" s="74" customFormat="1"/>
    <row r="2295" s="74" customFormat="1"/>
    <row r="2296" s="74" customFormat="1"/>
    <row r="2297" s="74" customFormat="1"/>
    <row r="2298" s="74" customFormat="1"/>
    <row r="2299" s="74" customFormat="1"/>
    <row r="2300" s="74" customFormat="1"/>
    <row r="2301" s="74" customFormat="1"/>
    <row r="2302" s="74" customFormat="1"/>
    <row r="2303" s="74" customFormat="1"/>
    <row r="2304" s="74" customFormat="1"/>
    <row r="2305" s="74" customFormat="1"/>
    <row r="2306" s="74" customFormat="1"/>
    <row r="2307" s="74" customFormat="1"/>
    <row r="2308" s="74" customFormat="1"/>
    <row r="2309" s="74" customFormat="1"/>
    <row r="2310" s="74" customFormat="1"/>
    <row r="2311" s="74" customFormat="1"/>
    <row r="2312" s="74" customFormat="1"/>
    <row r="2313" s="74" customFormat="1"/>
    <row r="2314" s="74" customFormat="1"/>
    <row r="2315" s="74" customFormat="1"/>
    <row r="2316" s="74" customFormat="1"/>
    <row r="2317" s="74" customFormat="1"/>
    <row r="2318" s="74" customFormat="1"/>
    <row r="2319" s="74" customFormat="1"/>
    <row r="2320" s="74" customFormat="1"/>
    <row r="2321" s="74" customFormat="1"/>
    <row r="2322" s="74" customFormat="1"/>
    <row r="2323" s="74" customFormat="1"/>
    <row r="2324" s="74" customFormat="1"/>
    <row r="2325" s="74" customFormat="1"/>
    <row r="2326" s="74" customFormat="1"/>
    <row r="2327" s="74" customFormat="1"/>
    <row r="2328" s="74" customFormat="1"/>
    <row r="2329" s="74" customFormat="1"/>
    <row r="2330" s="74" customFormat="1"/>
    <row r="2331" s="74" customFormat="1"/>
    <row r="2332" s="74" customFormat="1"/>
    <row r="2333" s="74" customFormat="1"/>
    <row r="2334" s="74" customFormat="1"/>
    <row r="2335" s="74" customFormat="1"/>
    <row r="2336" s="74" customFormat="1"/>
    <row r="2337" s="74" customFormat="1"/>
    <row r="2338" s="74" customFormat="1"/>
    <row r="2339" s="74" customFormat="1"/>
    <row r="2340" s="74" customFormat="1"/>
    <row r="2341" s="74" customFormat="1"/>
    <row r="2342" s="74" customFormat="1"/>
    <row r="2343" s="74" customFormat="1"/>
    <row r="2344" s="74" customFormat="1"/>
    <row r="2345" s="74" customFormat="1"/>
    <row r="2346" s="74" customFormat="1"/>
    <row r="2347" s="74" customFormat="1"/>
    <row r="2348" s="74" customFormat="1"/>
    <row r="2349" s="74" customFormat="1"/>
    <row r="2350" s="74" customFormat="1"/>
    <row r="2351" s="74" customFormat="1"/>
    <row r="2352" s="74" customFormat="1"/>
    <row r="2353" s="74" customFormat="1"/>
    <row r="2354" s="74" customFormat="1"/>
    <row r="2355" s="74" customFormat="1"/>
    <row r="2356" s="74" customFormat="1"/>
    <row r="2357" s="74" customFormat="1"/>
    <row r="2358" s="74" customFormat="1"/>
    <row r="2359" s="74" customFormat="1"/>
    <row r="2360" s="74" customFormat="1"/>
    <row r="2361" s="74" customFormat="1"/>
    <row r="2362" s="74" customFormat="1"/>
    <row r="2363" s="74" customFormat="1"/>
    <row r="2364" s="74" customFormat="1"/>
    <row r="2365" s="74" customFormat="1"/>
    <row r="2366" s="74" customFormat="1"/>
    <row r="2367" s="74" customFormat="1"/>
    <row r="2368" s="74" customFormat="1"/>
    <row r="2369" s="74" customFormat="1"/>
    <row r="2370" s="74" customFormat="1"/>
    <row r="2371" s="74" customFormat="1"/>
    <row r="2372" s="74" customFormat="1"/>
    <row r="2373" s="74" customFormat="1"/>
    <row r="2374" s="74" customFormat="1"/>
    <row r="2375" s="74" customFormat="1"/>
    <row r="2376" s="74" customFormat="1"/>
    <row r="2377" s="74" customFormat="1"/>
    <row r="2378" s="74" customFormat="1"/>
    <row r="2379" s="74" customFormat="1"/>
    <row r="2380" s="74" customFormat="1"/>
    <row r="2381" s="74" customFormat="1"/>
    <row r="2382" s="74" customFormat="1"/>
    <row r="2383" s="74" customFormat="1"/>
    <row r="2384" s="74" customFormat="1"/>
    <row r="2385" s="74" customFormat="1"/>
    <row r="2386" s="74" customFormat="1"/>
    <row r="2387" s="74" customFormat="1"/>
    <row r="2388" s="74" customFormat="1"/>
    <row r="2389" s="74" customFormat="1"/>
    <row r="2390" s="74" customFormat="1"/>
    <row r="2391" s="74" customFormat="1"/>
    <row r="2392" s="74" customFormat="1"/>
    <row r="2393" s="74" customFormat="1"/>
    <row r="2394" s="74" customFormat="1"/>
    <row r="2395" s="74" customFormat="1"/>
    <row r="2396" s="74" customFormat="1"/>
    <row r="2397" s="74" customFormat="1"/>
    <row r="2398" s="74" customFormat="1"/>
    <row r="2399" s="74" customFormat="1"/>
    <row r="2400" s="74" customFormat="1"/>
    <row r="2401" s="74" customFormat="1"/>
    <row r="2402" s="74" customFormat="1"/>
    <row r="2403" s="74" customFormat="1"/>
    <row r="2404" s="74" customFormat="1"/>
    <row r="2405" s="74" customFormat="1"/>
    <row r="2406" s="74" customFormat="1"/>
    <row r="2407" s="74" customFormat="1"/>
    <row r="2408" s="74" customFormat="1"/>
    <row r="2409" s="74" customFormat="1"/>
    <row r="2410" s="74" customFormat="1"/>
    <row r="2411" s="74" customFormat="1"/>
    <row r="2412" s="74" customFormat="1"/>
    <row r="2413" s="74" customFormat="1"/>
    <row r="2414" s="74" customFormat="1"/>
    <row r="2415" s="74" customFormat="1"/>
    <row r="2416" s="74" customFormat="1"/>
    <row r="2417" s="74" customFormat="1"/>
    <row r="2418" s="74" customFormat="1"/>
    <row r="2419" s="74" customFormat="1"/>
    <row r="2420" s="74" customFormat="1"/>
    <row r="2421" s="74" customFormat="1"/>
    <row r="2422" s="74" customFormat="1"/>
    <row r="2423" s="74" customFormat="1"/>
    <row r="2424" s="74" customFormat="1"/>
    <row r="2425" s="74" customFormat="1"/>
    <row r="2426" s="74" customFormat="1"/>
    <row r="2427" s="74" customFormat="1"/>
    <row r="2428" s="74" customFormat="1"/>
    <row r="2429" s="74" customFormat="1"/>
    <row r="2430" s="74" customFormat="1"/>
    <row r="2431" s="74" customFormat="1"/>
    <row r="2432" s="74" customFormat="1"/>
    <row r="2433" s="74" customFormat="1"/>
    <row r="2434" s="74" customFormat="1"/>
    <row r="2435" s="74" customFormat="1"/>
    <row r="2436" s="74" customFormat="1"/>
    <row r="2437" s="74" customFormat="1"/>
    <row r="2438" s="74" customFormat="1"/>
    <row r="2439" s="74" customFormat="1"/>
    <row r="2440" s="74" customFormat="1"/>
    <row r="2441" s="74" customFormat="1"/>
    <row r="2442" s="74" customFormat="1"/>
    <row r="2443" s="74" customFormat="1"/>
    <row r="2444" s="74" customFormat="1"/>
    <row r="2445" s="74" customFormat="1"/>
    <row r="2446" s="74" customFormat="1"/>
    <row r="2447" s="74" customFormat="1"/>
    <row r="2448" s="74" customFormat="1"/>
    <row r="2449" s="74" customFormat="1"/>
    <row r="2450" s="74" customFormat="1"/>
    <row r="2451" s="74" customFormat="1"/>
    <row r="2452" s="74" customFormat="1"/>
    <row r="2453" s="74" customFormat="1"/>
    <row r="2454" s="74" customFormat="1"/>
    <row r="2455" s="74" customFormat="1"/>
    <row r="2456" s="74" customFormat="1"/>
    <row r="2457" s="74" customFormat="1"/>
    <row r="2458" s="74" customFormat="1"/>
    <row r="2459" s="74" customFormat="1"/>
    <row r="2460" s="74" customFormat="1"/>
    <row r="2461" s="74" customFormat="1"/>
    <row r="2462" s="74" customFormat="1"/>
    <row r="2463" s="74" customFormat="1"/>
    <row r="2464" s="74" customFormat="1"/>
    <row r="2465" s="74" customFormat="1"/>
    <row r="2466" s="74" customFormat="1"/>
    <row r="2467" s="74" customFormat="1"/>
    <row r="2468" s="74" customFormat="1"/>
    <row r="2469" s="74" customFormat="1"/>
    <row r="2470" s="74" customFormat="1"/>
    <row r="2471" s="74" customFormat="1"/>
    <row r="2472" s="74" customFormat="1"/>
    <row r="2473" s="74" customFormat="1"/>
    <row r="2474" s="74" customFormat="1"/>
    <row r="2475" s="74" customFormat="1"/>
    <row r="2476" s="74" customFormat="1"/>
    <row r="2477" s="74" customFormat="1"/>
    <row r="2478" s="74" customFormat="1"/>
    <row r="2479" s="74" customFormat="1"/>
    <row r="2480" s="74" customFormat="1"/>
    <row r="2481" s="74" customFormat="1"/>
    <row r="2482" s="74" customFormat="1"/>
    <row r="2483" s="74" customFormat="1"/>
  </sheetData>
  <sheetProtection selectLockedCells="1"/>
  <mergeCells count="18">
    <mergeCell ref="F4:M4"/>
    <mergeCell ref="F6:M6"/>
    <mergeCell ref="C9:G9"/>
    <mergeCell ref="K9:M9"/>
    <mergeCell ref="O9:Q9"/>
    <mergeCell ref="D59:F59"/>
    <mergeCell ref="L59:N59"/>
    <mergeCell ref="D72:F72"/>
    <mergeCell ref="L72:N72"/>
    <mergeCell ref="C21:H21"/>
    <mergeCell ref="D124:F124"/>
    <mergeCell ref="L124:N124"/>
    <mergeCell ref="D85:F85"/>
    <mergeCell ref="L85:N85"/>
    <mergeCell ref="D98:F98"/>
    <mergeCell ref="L98:N98"/>
    <mergeCell ref="D111:F111"/>
    <mergeCell ref="L111:N111"/>
  </mergeCells>
  <conditionalFormatting sqref="E32:P39">
    <cfRule type="cellIs" dxfId="319" priority="15" stopIfTrue="1" operator="equal">
      <formula>$I11</formula>
    </cfRule>
  </conditionalFormatting>
  <conditionalFormatting sqref="E32:P39">
    <cfRule type="cellIs" dxfId="318" priority="14" stopIfTrue="1" operator="notEqual">
      <formula>$I11</formula>
    </cfRule>
  </conditionalFormatting>
  <conditionalFormatting sqref="E32:P39">
    <cfRule type="expression" dxfId="317" priority="13" stopIfTrue="1">
      <formula>ISBLANK($I11)</formula>
    </cfRule>
  </conditionalFormatting>
  <conditionalFormatting sqref="E44:E51">
    <cfRule type="cellIs" dxfId="316" priority="12" stopIfTrue="1" operator="equal">
      <formula>$I61</formula>
    </cfRule>
  </conditionalFormatting>
  <conditionalFormatting sqref="F44:F51">
    <cfRule type="cellIs" dxfId="315" priority="11" stopIfTrue="1" operator="equal">
      <formula>$Q61</formula>
    </cfRule>
  </conditionalFormatting>
  <conditionalFormatting sqref="G44:G51">
    <cfRule type="cellIs" dxfId="314" priority="10" stopIfTrue="1" operator="equal">
      <formula>$I74</formula>
    </cfRule>
  </conditionalFormatting>
  <conditionalFormatting sqref="H44:H51">
    <cfRule type="cellIs" dxfId="313" priority="9" stopIfTrue="1" operator="equal">
      <formula>$Q74</formula>
    </cfRule>
  </conditionalFormatting>
  <conditionalFormatting sqref="I44:I51">
    <cfRule type="cellIs" dxfId="312" priority="8" stopIfTrue="1" operator="equal">
      <formula>$I87</formula>
    </cfRule>
  </conditionalFormatting>
  <conditionalFormatting sqref="J44:J51">
    <cfRule type="cellIs" dxfId="311" priority="7" stopIfTrue="1" operator="equal">
      <formula>$Q87</formula>
    </cfRule>
  </conditionalFormatting>
  <conditionalFormatting sqref="K44:K51">
    <cfRule type="cellIs" dxfId="310" priority="6" stopIfTrue="1" operator="equal">
      <formula>$I100</formula>
    </cfRule>
  </conditionalFormatting>
  <conditionalFormatting sqref="L44:L51">
    <cfRule type="cellIs" dxfId="309" priority="5" stopIfTrue="1" operator="equal">
      <formula>$Q100</formula>
    </cfRule>
  </conditionalFormatting>
  <conditionalFormatting sqref="M44:M51">
    <cfRule type="cellIs" dxfId="308" priority="4" stopIfTrue="1" operator="equal">
      <formula>$I113</formula>
    </cfRule>
  </conditionalFormatting>
  <conditionalFormatting sqref="N44:N51">
    <cfRule type="cellIs" dxfId="307" priority="3" stopIfTrue="1" operator="equal">
      <formula>$Q113</formula>
    </cfRule>
  </conditionalFormatting>
  <conditionalFormatting sqref="O44:O51">
    <cfRule type="cellIs" dxfId="306" priority="2" stopIfTrue="1" operator="equal">
      <formula>$I126</formula>
    </cfRule>
  </conditionalFormatting>
  <conditionalFormatting sqref="P44:P51">
    <cfRule type="cellIs" dxfId="305" priority="1" stopIfTrue="1" operator="equal">
      <formula>$Q126</formula>
    </cfRule>
  </conditionalFormatting>
  <pageMargins left="0.75" right="0.75" top="1" bottom="1" header="0.5" footer="0.5"/>
  <pageSetup paperSize="9" orientation="landscape" r:id="rId1"/>
  <headerFooter alignWithMargins="0"/>
  <drawing r:id="rId2"/>
  <tableParts count="1">
    <tablePart r:id="rId3"/>
  </tableParts>
</worksheet>
</file>

<file path=xl/worksheets/sheet17.xml><?xml version="1.0" encoding="utf-8"?>
<worksheet xmlns="http://schemas.openxmlformats.org/spreadsheetml/2006/main" xmlns:r="http://schemas.openxmlformats.org/officeDocument/2006/relationships">
  <dimension ref="A1:FX2483"/>
  <sheetViews>
    <sheetView showGridLines="0" zoomScaleNormal="100" workbookViewId="0">
      <selection activeCell="R1" sqref="R1:AY1048576"/>
    </sheetView>
  </sheetViews>
  <sheetFormatPr defaultRowHeight="12.75"/>
  <cols>
    <col min="1" max="1" width="5.42578125" style="74" customWidth="1"/>
    <col min="2" max="2" width="8.140625" customWidth="1"/>
    <col min="3" max="3" width="14.5703125" customWidth="1"/>
    <col min="4" max="4" width="14.42578125" customWidth="1"/>
    <col min="5" max="5" width="10.42578125" customWidth="1"/>
    <col min="6" max="6" width="11.28515625" customWidth="1"/>
    <col min="7" max="7" width="10.28515625" customWidth="1"/>
    <col min="8" max="8" width="10" customWidth="1"/>
    <col min="9" max="9" width="10.7109375" customWidth="1"/>
    <col min="10" max="10" width="11.140625" customWidth="1"/>
    <col min="11" max="11" width="11" customWidth="1"/>
    <col min="12" max="12" width="13.28515625" customWidth="1"/>
    <col min="13" max="13" width="10.28515625" customWidth="1"/>
    <col min="14" max="14" width="10.85546875" customWidth="1"/>
    <col min="15" max="15" width="11.42578125" customWidth="1"/>
    <col min="16" max="16" width="12.28515625" customWidth="1"/>
    <col min="17" max="17" width="11.140625" customWidth="1"/>
    <col min="18" max="18" width="6.7109375" style="72" customWidth="1"/>
    <col min="19" max="19" width="11.5703125" style="74" customWidth="1"/>
    <col min="20" max="20" width="9.140625" style="74" customWidth="1"/>
    <col min="21" max="23" width="10.42578125" style="74" hidden="1" customWidth="1"/>
    <col min="24" max="24" width="9.85546875" style="74" hidden="1" customWidth="1"/>
    <col min="25" max="26" width="9.140625" style="74"/>
    <col min="27" max="27" width="10" style="74" customWidth="1"/>
    <col min="28" max="28" width="10.28515625" style="74" customWidth="1"/>
    <col min="29" max="29" width="9.140625" style="74"/>
    <col min="30" max="30" width="10.42578125" style="74" customWidth="1"/>
    <col min="31" max="180" width="9.140625" style="74"/>
  </cols>
  <sheetData>
    <row r="1" spans="1:26" s="155" customFormat="1" ht="13.5" thickBot="1">
      <c r="A1" s="72"/>
      <c r="B1" s="72"/>
      <c r="C1" s="72"/>
      <c r="D1" s="72"/>
      <c r="E1" s="72"/>
      <c r="F1" s="72"/>
      <c r="G1" s="72"/>
      <c r="H1" s="72"/>
      <c r="I1" s="72"/>
      <c r="J1" s="72"/>
      <c r="K1" s="72"/>
      <c r="L1" s="72"/>
      <c r="M1" s="72"/>
      <c r="N1" s="72"/>
      <c r="O1" s="72"/>
      <c r="P1" s="72"/>
      <c r="Q1" s="72"/>
      <c r="R1" s="72"/>
      <c r="S1" s="72"/>
    </row>
    <row r="2" spans="1:26">
      <c r="A2" s="72"/>
      <c r="B2" s="64"/>
      <c r="C2" s="65"/>
      <c r="D2" s="65"/>
      <c r="E2" s="65"/>
      <c r="F2" s="65"/>
      <c r="G2" s="65"/>
      <c r="H2" s="65"/>
      <c r="I2" s="65"/>
      <c r="J2" s="65"/>
      <c r="K2" s="65"/>
      <c r="L2" s="65"/>
      <c r="M2" s="65"/>
      <c r="N2" s="65"/>
      <c r="O2" s="65"/>
      <c r="P2" s="65"/>
      <c r="Q2" s="65"/>
      <c r="R2" s="75"/>
      <c r="S2" s="72"/>
    </row>
    <row r="3" spans="1:26">
      <c r="A3" s="72"/>
      <c r="B3" s="66"/>
      <c r="C3" s="3"/>
      <c r="D3" s="3"/>
      <c r="E3" s="3"/>
      <c r="F3" s="3"/>
      <c r="G3" s="3"/>
      <c r="H3" s="3"/>
      <c r="I3" s="3"/>
      <c r="J3" s="3"/>
      <c r="K3" s="3"/>
      <c r="L3" s="3"/>
      <c r="M3" s="3"/>
      <c r="N3" s="3"/>
      <c r="O3" s="3"/>
      <c r="P3" s="3"/>
      <c r="Q3" s="3"/>
      <c r="R3" s="75"/>
      <c r="S3" s="72"/>
    </row>
    <row r="4" spans="1:26" ht="25.5">
      <c r="A4" s="72"/>
      <c r="B4" s="66"/>
      <c r="C4" s="3"/>
      <c r="D4" s="3"/>
      <c r="E4" s="3"/>
      <c r="F4" s="182" t="s">
        <v>69</v>
      </c>
      <c r="G4" s="183"/>
      <c r="H4" s="183"/>
      <c r="I4" s="183"/>
      <c r="J4" s="183"/>
      <c r="K4" s="183"/>
      <c r="L4" s="183"/>
      <c r="M4" s="184"/>
      <c r="N4" s="3"/>
      <c r="O4" s="3"/>
      <c r="P4" s="3"/>
      <c r="Q4" s="3"/>
      <c r="R4" s="75"/>
      <c r="S4" s="72"/>
    </row>
    <row r="5" spans="1:26" ht="15.75">
      <c r="A5" s="72"/>
      <c r="B5" s="66"/>
      <c r="C5" s="3"/>
      <c r="D5" s="3"/>
      <c r="E5" s="3"/>
      <c r="F5" s="46"/>
      <c r="G5" s="3"/>
      <c r="H5" s="3"/>
      <c r="I5" s="3"/>
      <c r="J5" s="3"/>
      <c r="K5" s="3"/>
      <c r="L5" s="3"/>
      <c r="M5" s="3"/>
      <c r="N5" s="3"/>
      <c r="O5" s="3"/>
      <c r="P5" s="3"/>
      <c r="Q5" s="3"/>
      <c r="R5" s="75"/>
      <c r="S5" s="72"/>
    </row>
    <row r="6" spans="1:26" ht="15.75">
      <c r="A6" s="72"/>
      <c r="B6" s="66"/>
      <c r="C6" s="3"/>
      <c r="D6" s="3"/>
      <c r="E6" s="3"/>
      <c r="F6" s="185" t="s">
        <v>134</v>
      </c>
      <c r="G6" s="183"/>
      <c r="H6" s="183"/>
      <c r="I6" s="183"/>
      <c r="J6" s="183"/>
      <c r="K6" s="183"/>
      <c r="L6" s="183"/>
      <c r="M6" s="184"/>
      <c r="N6" s="3"/>
      <c r="O6" s="3"/>
      <c r="P6" s="3"/>
      <c r="Q6" s="3"/>
      <c r="R6" s="75"/>
      <c r="S6" s="72"/>
    </row>
    <row r="7" spans="1:26">
      <c r="A7" s="72"/>
      <c r="B7" s="66"/>
      <c r="C7" s="3"/>
      <c r="D7" s="3"/>
      <c r="E7" s="3"/>
      <c r="F7" s="3"/>
      <c r="G7" s="3"/>
      <c r="H7" s="3"/>
      <c r="I7" s="3"/>
      <c r="J7" s="3"/>
      <c r="K7" s="3"/>
      <c r="L7" s="3"/>
      <c r="M7" s="3"/>
      <c r="N7" s="3"/>
      <c r="O7" s="3"/>
      <c r="P7" s="3"/>
      <c r="Q7" s="3"/>
      <c r="R7" s="75"/>
      <c r="S7" s="72"/>
    </row>
    <row r="8" spans="1:26" ht="18.75" customHeight="1" thickBot="1">
      <c r="A8" s="72"/>
      <c r="B8" s="66"/>
      <c r="C8" s="3"/>
      <c r="D8" s="3"/>
      <c r="E8" s="3"/>
      <c r="F8" s="3"/>
      <c r="G8" s="3"/>
      <c r="H8" s="3"/>
      <c r="I8" s="3"/>
      <c r="J8" s="3"/>
      <c r="K8" s="3"/>
      <c r="L8" s="3"/>
      <c r="M8" s="3"/>
      <c r="N8" s="3"/>
      <c r="O8" s="3"/>
      <c r="P8" s="3"/>
      <c r="Q8" s="3"/>
      <c r="R8" s="75"/>
      <c r="S8" s="72"/>
    </row>
    <row r="9" spans="1:26" ht="24.75" customHeight="1" thickBot="1">
      <c r="A9" s="72"/>
      <c r="B9" s="66"/>
      <c r="C9" s="199" t="s">
        <v>54</v>
      </c>
      <c r="D9" s="200"/>
      <c r="E9" s="200"/>
      <c r="F9" s="200"/>
      <c r="G9" s="201"/>
      <c r="H9" s="3"/>
      <c r="I9" s="45" t="s">
        <v>55</v>
      </c>
      <c r="J9" s="3"/>
      <c r="K9" s="179" t="s">
        <v>129</v>
      </c>
      <c r="L9" s="180"/>
      <c r="M9" s="181"/>
      <c r="O9" s="179" t="s">
        <v>130</v>
      </c>
      <c r="P9" s="180"/>
      <c r="Q9" s="181"/>
      <c r="R9" s="75"/>
      <c r="S9" s="72"/>
    </row>
    <row r="10" spans="1:26" ht="13.5" thickBot="1">
      <c r="A10" s="72"/>
      <c r="B10" s="66"/>
      <c r="C10" s="78" t="s">
        <v>0</v>
      </c>
      <c r="D10" s="79" t="s">
        <v>1</v>
      </c>
      <c r="E10" s="12">
        <v>1</v>
      </c>
      <c r="F10" s="12" t="s">
        <v>18</v>
      </c>
      <c r="G10" s="40">
        <v>2</v>
      </c>
      <c r="H10" s="3"/>
      <c r="I10" s="39" t="s">
        <v>6</v>
      </c>
      <c r="J10" s="3"/>
      <c r="K10" s="19" t="s">
        <v>97</v>
      </c>
      <c r="L10" s="20" t="s">
        <v>51</v>
      </c>
      <c r="M10" s="20" t="s">
        <v>25</v>
      </c>
      <c r="O10" s="19" t="s">
        <v>97</v>
      </c>
      <c r="P10" s="20" t="s">
        <v>51</v>
      </c>
      <c r="Q10" s="20" t="s">
        <v>25</v>
      </c>
      <c r="R10" s="75"/>
      <c r="S10" s="72"/>
    </row>
    <row r="11" spans="1:26">
      <c r="A11" s="72"/>
      <c r="B11" s="66"/>
      <c r="C11" s="115"/>
      <c r="D11" s="109"/>
      <c r="E11" s="112"/>
      <c r="F11" s="112"/>
      <c r="G11" s="116"/>
      <c r="H11" s="3"/>
      <c r="I11" s="54"/>
      <c r="J11" s="3"/>
      <c r="K11" s="139">
        <v>1</v>
      </c>
      <c r="L11" s="138" t="str">
        <f>VLOOKUP(SMALL($V$11:$V$22,1),$V$11:$X$22,2,FALSE)</f>
        <v>Tim</v>
      </c>
      <c r="M11" s="146">
        <f>VLOOKUP(SMALL($V$11:$V$22,1),$V$11:$X$22,3,FALSE)</f>
        <v>0</v>
      </c>
      <c r="O11" s="139">
        <v>1</v>
      </c>
      <c r="P11" s="138" t="str">
        <f>VLOOKUP(SMALL($V$25:$V$36,1),$V$25:$X$36,2,FALSE)</f>
        <v>Didier</v>
      </c>
      <c r="Q11" s="140">
        <f>VLOOKUP(SMALL($V$25:$V$36,1),$V$25:$X$36,3,FALSE)</f>
        <v>74.160000000000011</v>
      </c>
      <c r="R11" s="75"/>
      <c r="S11" s="72"/>
      <c r="U11" s="124">
        <f>RANK($E$40,$E$40:$P$40)</f>
        <v>1</v>
      </c>
      <c r="V11" s="124">
        <f>RANK($E$40,$E$40:$P$40)</f>
        <v>1</v>
      </c>
      <c r="W11" s="124" t="str">
        <f>E31</f>
        <v>Tim</v>
      </c>
      <c r="X11" s="125">
        <f>E40</f>
        <v>0</v>
      </c>
      <c r="Z11" s="126"/>
    </row>
    <row r="12" spans="1:26">
      <c r="A12" s="72"/>
      <c r="B12" s="66"/>
      <c r="C12" s="115"/>
      <c r="D12" s="109"/>
      <c r="E12" s="113"/>
      <c r="F12" s="113"/>
      <c r="G12" s="117"/>
      <c r="H12" s="3"/>
      <c r="I12" s="54"/>
      <c r="J12" s="3"/>
      <c r="K12" s="141" t="str">
        <f>IF(M12=M11,"",2)</f>
        <v/>
      </c>
      <c r="L12" s="137" t="str">
        <f>VLOOKUP(SMALL($V$11:$V$22,2),$V$11:$X$22,2,FALSE)</f>
        <v>Grégory</v>
      </c>
      <c r="M12" s="147">
        <f>VLOOKUP(SMALL($V$11:$V$22,2),$V$11:$X$22,3,FALSE)</f>
        <v>0</v>
      </c>
      <c r="O12" s="141">
        <f>IF(Q12=Q11,"",2)</f>
        <v>2</v>
      </c>
      <c r="P12" s="137" t="str">
        <f>VLOOKUP(SMALL($V$25:$V$36,2),$V$25:$X$36,2,FALSE)</f>
        <v>Deborah</v>
      </c>
      <c r="Q12" s="142">
        <f>VLOOKUP(SMALL($V$25:$V$36,2),$V$25:$X$36,3,FALSE)</f>
        <v>69.890000000000015</v>
      </c>
      <c r="R12" s="75"/>
      <c r="S12" s="72"/>
      <c r="U12" s="124">
        <f>RANK($F$40,$E$40:$P$40)</f>
        <v>1</v>
      </c>
      <c r="V12" s="124">
        <f>IF(COUNTIF($U$11:U11,RANK($F$40,$E$40:$P$40))&gt;0,RANK($F$40,$E$40:$P$40)+COUNTIF($U$11:U11,RANK($F$40,$E$40:$P$40)),RANK($F$40,$E$40:$P$40))</f>
        <v>2</v>
      </c>
      <c r="W12" s="124" t="str">
        <f>F31</f>
        <v>Grégory</v>
      </c>
      <c r="X12" s="125">
        <f>F40</f>
        <v>0</v>
      </c>
      <c r="Z12" s="126"/>
    </row>
    <row r="13" spans="1:26">
      <c r="A13" s="72"/>
      <c r="B13" s="66"/>
      <c r="C13" s="118"/>
      <c r="D13" s="110"/>
      <c r="E13" s="113"/>
      <c r="F13" s="113"/>
      <c r="G13" s="117"/>
      <c r="H13" s="3"/>
      <c r="I13" s="54"/>
      <c r="J13" s="3"/>
      <c r="K13" s="141" t="str">
        <f>IF(M13=M12,"",3)</f>
        <v/>
      </c>
      <c r="L13" s="137" t="str">
        <f>VLOOKUP(SMALL($V$11:$V$22,3),$V$11:$X$22,2,FALSE)</f>
        <v>Christophe</v>
      </c>
      <c r="M13" s="147">
        <f>VLOOKUP(SMALL($V$11:$V$22,3),$V$11:$X$22,3,FALSE)</f>
        <v>0</v>
      </c>
      <c r="O13" s="141">
        <f>IF(Q13=Q12,"",3)</f>
        <v>3</v>
      </c>
      <c r="P13" s="137" t="str">
        <f>VLOOKUP(SMALL($V$25:$V$36,3),$V$25:$X$36,2,FALSE)</f>
        <v>Pieter</v>
      </c>
      <c r="Q13" s="142">
        <f>VLOOKUP(SMALL($V$25:$V$36,3),$V$25:$X$36,3,FALSE)</f>
        <v>66.239999999999995</v>
      </c>
      <c r="R13" s="75"/>
      <c r="S13" s="72"/>
      <c r="U13" s="124">
        <f>RANK($G$40,$E$40:$P$40)</f>
        <v>1</v>
      </c>
      <c r="V13" s="124">
        <f>IF(COUNTIF($U$11:U12,RANK($G$40,$E$40:$P$40))&gt;0,RANK($G$40,$E$40:$P$40)+COUNTIF($U$11:U12,RANK($G$40,$E$40:$P$40)),RANK($G$40,$E$40:$P$40))</f>
        <v>3</v>
      </c>
      <c r="W13" s="124" t="str">
        <f>G31</f>
        <v>Christophe</v>
      </c>
      <c r="X13" s="125">
        <f>G40</f>
        <v>0</v>
      </c>
      <c r="Z13" s="126"/>
    </row>
    <row r="14" spans="1:26">
      <c r="A14" s="72"/>
      <c r="B14" s="66"/>
      <c r="C14" s="118"/>
      <c r="D14" s="110"/>
      <c r="E14" s="113"/>
      <c r="F14" s="113"/>
      <c r="G14" s="117"/>
      <c r="H14" s="3"/>
      <c r="I14" s="54"/>
      <c r="J14" s="4"/>
      <c r="K14" s="141" t="str">
        <f>IF(M14=M13,"",4)</f>
        <v/>
      </c>
      <c r="L14" s="137" t="str">
        <f>VLOOKUP(SMALL($V$11:$V$22,4),$V$11:$X$22,2,FALSE)</f>
        <v>Ruben</v>
      </c>
      <c r="M14" s="147">
        <f>VLOOKUP(SMALL($V$11:$V$22,4),$V$11:$X$22,3,FALSE)</f>
        <v>0</v>
      </c>
      <c r="O14" s="141">
        <f>IF(Q14=Q13,"",4)</f>
        <v>4</v>
      </c>
      <c r="P14" s="137" t="str">
        <f>VLOOKUP(SMALL($V$25:$V$36,4),$V$25:$X$36,2,FALSE)</f>
        <v>Maarten</v>
      </c>
      <c r="Q14" s="142">
        <f>VLOOKUP(SMALL($V$25:$V$36,4),$V$25:$X$36,3,FALSE)</f>
        <v>63.04</v>
      </c>
      <c r="R14" s="75"/>
      <c r="S14" s="72"/>
      <c r="U14" s="124">
        <f>RANK($H$40,$E$40:$P$40)</f>
        <v>1</v>
      </c>
      <c r="V14" s="124">
        <f>IF(COUNTIF($U$11:U13,RANK($H$40,$E$40:$P$40))&gt;0,RANK($H$40,$E$40:$P$40)+COUNTIF($U$11:U13,RANK($H$40,$E$40:$P$40)),RANK($H$40,$E$40:$P$40))</f>
        <v>4</v>
      </c>
      <c r="W14" s="124" t="str">
        <f>H31</f>
        <v>Ruben</v>
      </c>
      <c r="X14" s="125">
        <f>H40</f>
        <v>0</v>
      </c>
      <c r="Z14" s="126"/>
    </row>
    <row r="15" spans="1:26">
      <c r="A15" s="72"/>
      <c r="B15" s="66"/>
      <c r="C15" s="118"/>
      <c r="D15" s="110"/>
      <c r="E15" s="113"/>
      <c r="F15" s="113"/>
      <c r="G15" s="117"/>
      <c r="H15" s="3"/>
      <c r="I15" s="54"/>
      <c r="J15" s="3"/>
      <c r="K15" s="141" t="str">
        <f>IF(M15=M14,"",5)</f>
        <v/>
      </c>
      <c r="L15" s="137" t="str">
        <f>VLOOKUP(SMALL($V$11:$V$22,5),$V$11:$X$22,2,FALSE)</f>
        <v>Guillaume</v>
      </c>
      <c r="M15" s="147">
        <f>VLOOKUP(SMALL($V$11:$V$22,5),$V$11:$X$22,3,FALSE)</f>
        <v>0</v>
      </c>
      <c r="O15" s="141">
        <f>IF(Q15=Q14,"",5)</f>
        <v>5</v>
      </c>
      <c r="P15" s="137" t="str">
        <f>VLOOKUP(SMALL($V$25:$V$36,5),$V$25:$X$36,2,FALSE)</f>
        <v>Lienkeuh</v>
      </c>
      <c r="Q15" s="142">
        <f>VLOOKUP(SMALL($V$25:$V$36,5),$V$25:$X$36,3,FALSE)</f>
        <v>62.86</v>
      </c>
      <c r="R15" s="75"/>
      <c r="S15" s="72"/>
      <c r="U15" s="124">
        <f>RANK($I$40,$E$40:$P$40)</f>
        <v>1</v>
      </c>
      <c r="V15" s="124">
        <f>IF(COUNTIF($U$11:U14,RANK($I$40,$E$40:$P$40))&gt;0,RANK($I$40,$E$40:$P$40)+COUNTIF($U$11:U14,RANK($I$40,$E$40:$P$40)),RANK($I$40,$E$40:$P$40))</f>
        <v>5</v>
      </c>
      <c r="W15" s="124" t="str">
        <f>I31</f>
        <v>Guillaume</v>
      </c>
      <c r="X15" s="125">
        <f>I40</f>
        <v>0</v>
      </c>
      <c r="Z15" s="126"/>
    </row>
    <row r="16" spans="1:26">
      <c r="A16" s="72"/>
      <c r="B16" s="66"/>
      <c r="C16" s="118"/>
      <c r="D16" s="110"/>
      <c r="E16" s="113"/>
      <c r="F16" s="113"/>
      <c r="G16" s="117"/>
      <c r="H16" s="3"/>
      <c r="I16" s="54"/>
      <c r="J16" s="3"/>
      <c r="K16" s="141" t="str">
        <f>IF(M16=M15,"",6)</f>
        <v/>
      </c>
      <c r="L16" s="137" t="str">
        <f>VLOOKUP(SMALL($V$11:$V$22,6),$V$11:$X$22,2,FALSE)</f>
        <v>Maarten</v>
      </c>
      <c r="M16" s="147">
        <f>VLOOKUP(SMALL($V$11:$V$22,6),$V$11:$X$22,3,FALSE)</f>
        <v>0</v>
      </c>
      <c r="O16" s="141">
        <f>IF(Q16=Q15,"",6)</f>
        <v>6</v>
      </c>
      <c r="P16" s="137" t="str">
        <f>VLOOKUP(SMALL($V$25:$V$36,6),$V$25:$X$36,2,FALSE)</f>
        <v xml:space="preserve">Lien </v>
      </c>
      <c r="Q16" s="142">
        <f>VLOOKUP(SMALL($V$25:$V$36,6),$V$25:$X$36,3,FALSE)</f>
        <v>62.64</v>
      </c>
      <c r="R16" s="75"/>
      <c r="S16" s="72"/>
      <c r="U16" s="124">
        <f>RANK($J$40,$E$40:$P$40)</f>
        <v>1</v>
      </c>
      <c r="V16" s="124">
        <f>IF(COUNTIF($U$11:U15,RANK($J$40,$E$40:$P$40))&gt;0,RANK($J$40,$E$40:$P$40)+COUNTIF($U$11:U15,RANK($J$40,$E$40:$P$40)),RANK($J$40,$E$40:$P$40))</f>
        <v>6</v>
      </c>
      <c r="W16" s="124" t="str">
        <f>J31</f>
        <v>Maarten</v>
      </c>
      <c r="X16" s="125">
        <f>J40</f>
        <v>0</v>
      </c>
      <c r="Z16" s="126"/>
    </row>
    <row r="17" spans="1:180">
      <c r="A17" s="72"/>
      <c r="B17" s="66"/>
      <c r="C17" s="118"/>
      <c r="D17" s="110"/>
      <c r="E17" s="113"/>
      <c r="F17" s="113"/>
      <c r="G17" s="117"/>
      <c r="H17" s="47" t="s">
        <v>56</v>
      </c>
      <c r="I17" s="54"/>
      <c r="J17" s="3"/>
      <c r="K17" s="141" t="str">
        <f>IF(M17=M16,"",7)</f>
        <v/>
      </c>
      <c r="L17" s="137" t="str">
        <f>VLOOKUP(SMALL($V$11:$V$22,7),$V$11:$X$22,2,FALSE)</f>
        <v>Dieter</v>
      </c>
      <c r="M17" s="147">
        <f>VLOOKUP(SMALL($V$11:$V$22,7),$V$11:$X$22,3,FALSE)</f>
        <v>0</v>
      </c>
      <c r="O17" s="141">
        <f>IF(Q17=Q16,"",7)</f>
        <v>7</v>
      </c>
      <c r="P17" s="137" t="str">
        <f>VLOOKUP(SMALL($V$25:$V$36,7),$V$25:$X$36,2,FALSE)</f>
        <v>Tim</v>
      </c>
      <c r="Q17" s="142">
        <f>VLOOKUP(SMALL($V$25:$V$36,7),$V$25:$X$36,3,FALSE)</f>
        <v>62.560000000000009</v>
      </c>
      <c r="R17" s="75"/>
      <c r="S17" s="72"/>
      <c r="U17" s="124">
        <f>RANK($K$40,$E$40:$P$40)</f>
        <v>1</v>
      </c>
      <c r="V17" s="124">
        <f>IF(COUNTIF($U$11:U16,RANK($K$40,$E$40:$P$40))&gt;0,RANK($K$40,$E$40:$P$40)+COUNTIF($U$11:U16,RANK($K$40,$E$40:$P$40)),RANK($K$40,$E$40:$P$40))</f>
        <v>7</v>
      </c>
      <c r="W17" s="124" t="str">
        <f>K31</f>
        <v>Dieter</v>
      </c>
      <c r="X17" s="125">
        <f>K40</f>
        <v>0</v>
      </c>
      <c r="Z17" s="126"/>
    </row>
    <row r="18" spans="1:180" ht="13.5" thickBot="1">
      <c r="A18" s="72"/>
      <c r="B18" s="66"/>
      <c r="C18" s="119"/>
      <c r="D18" s="111"/>
      <c r="E18" s="114"/>
      <c r="F18" s="114"/>
      <c r="G18" s="120"/>
      <c r="H18" s="3"/>
      <c r="I18" s="55"/>
      <c r="J18" s="3"/>
      <c r="K18" s="141" t="str">
        <f>IF(M18=M17,"",8)</f>
        <v/>
      </c>
      <c r="L18" s="137" t="str">
        <f>VLOOKUP(SMALL($V$11:$V$22,8),$V$11:$X$22,2,FALSE)</f>
        <v>Deborah</v>
      </c>
      <c r="M18" s="147">
        <f>VLOOKUP(SMALL($V$11:$V$22,8),$V$11:$X$22,3,FALSE)</f>
        <v>0</v>
      </c>
      <c r="O18" s="141">
        <f>IF(Q18=Q17,"",8)</f>
        <v>8</v>
      </c>
      <c r="P18" s="137" t="str">
        <f>VLOOKUP(SMALL($V$25:$V$36,8),$V$25:$X$36,2,FALSE)</f>
        <v>Grégory</v>
      </c>
      <c r="Q18" s="142">
        <f>VLOOKUP(SMALL($V$25:$V$36,8),$V$25:$X$36,3,FALSE)</f>
        <v>62.169999999999995</v>
      </c>
      <c r="R18" s="75"/>
      <c r="S18" s="72"/>
      <c r="U18" s="124">
        <f>RANK($L$40,$E$40:$P$40)</f>
        <v>1</v>
      </c>
      <c r="V18" s="124">
        <f>IF(COUNTIF($U$11:U17,RANK($L$40,$E$40:$P$40))&gt;0,RANK($L$40,$E$40:$P$40)+COUNTIF($U$11:U17,RANK($L$40,$E$40:$P$40)),RANK($L$40,$E$40:$P$40))</f>
        <v>8</v>
      </c>
      <c r="W18" s="124" t="str">
        <f>L31</f>
        <v>Deborah</v>
      </c>
      <c r="X18" s="125">
        <f>L40</f>
        <v>0</v>
      </c>
      <c r="Z18" s="126"/>
    </row>
    <row r="19" spans="1:180">
      <c r="A19" s="72"/>
      <c r="B19" s="66"/>
      <c r="C19" s="3"/>
      <c r="D19" s="3"/>
      <c r="E19" s="3"/>
      <c r="F19" s="3"/>
      <c r="G19" s="3"/>
      <c r="H19" s="3"/>
      <c r="I19" s="3"/>
      <c r="J19" s="3"/>
      <c r="K19" s="141" t="str">
        <f>IF(M19=M18,"",9)</f>
        <v/>
      </c>
      <c r="L19" s="137" t="str">
        <f>VLOOKUP(SMALL($V$11:$V$22,9),$V$11:$X$22,2,FALSE)</f>
        <v>Lienkeuh</v>
      </c>
      <c r="M19" s="147">
        <f>VLOOKUP(SMALL($V$11:$V$22,9),$V$11:$X$22,3,FALSE)</f>
        <v>0</v>
      </c>
      <c r="O19" s="141">
        <f>IF(Q19=Q18,"",9)</f>
        <v>9</v>
      </c>
      <c r="P19" s="137" t="str">
        <f>VLOOKUP(SMALL($V$25:$V$36,9),$V$25:$X$36,2,FALSE)</f>
        <v>Christophe</v>
      </c>
      <c r="Q19" s="142">
        <f>VLOOKUP(SMALL($V$25:$V$36,9),$V$25:$X$36,3,FALSE)</f>
        <v>61.109999999999992</v>
      </c>
      <c r="R19" s="75"/>
      <c r="S19" s="72"/>
      <c r="U19" s="124">
        <f>RANK($M$40,$E$40:$P$40)</f>
        <v>1</v>
      </c>
      <c r="V19" s="124">
        <f>IF(COUNTIF($U$11:U18,RANK($M$40,$E$40:$P$40))&gt;0,RANK($M$40,$E$40:$P$40)+COUNTIF($U$11:U18,RANK($M$40,$E$40:$P$40)),RANK($M$40,$E$40:$P$40))</f>
        <v>9</v>
      </c>
      <c r="W19" s="124" t="str">
        <f>M31</f>
        <v>Lienkeuh</v>
      </c>
      <c r="X19" s="125">
        <f>M40</f>
        <v>0</v>
      </c>
      <c r="Z19" s="126"/>
    </row>
    <row r="20" spans="1:180" ht="12.75" customHeight="1" thickBot="1">
      <c r="A20" s="72"/>
      <c r="B20" s="66"/>
      <c r="I20" s="3"/>
      <c r="J20" s="3"/>
      <c r="K20" s="141" t="str">
        <f>IF(M20=M19,"",10)</f>
        <v/>
      </c>
      <c r="L20" s="137" t="str">
        <f>VLOOKUP(SMALL($V$11:$V$22,10),$V$11:$X$22,2,FALSE)</f>
        <v>Pieter</v>
      </c>
      <c r="M20" s="147">
        <f>VLOOKUP(SMALL($V$11:$V$22,10),$V$11:$X$22,3,FALSE)</f>
        <v>0</v>
      </c>
      <c r="O20" s="141">
        <f>IF(Q20=Q19,"",10)</f>
        <v>10</v>
      </c>
      <c r="P20" s="137" t="str">
        <f>VLOOKUP(SMALL($V$25:$V$36,10),$V$25:$X$36,2,FALSE)</f>
        <v>Ruben</v>
      </c>
      <c r="Q20" s="142">
        <f>VLOOKUP(SMALL($V$25:$V$36,10),$V$25:$X$36,3,FALSE)</f>
        <v>60.06</v>
      </c>
      <c r="R20" s="75"/>
      <c r="S20" s="72"/>
      <c r="U20" s="124">
        <f>RANK($N$40,$E$40:$P$40)</f>
        <v>1</v>
      </c>
      <c r="V20" s="124">
        <f>IF(COUNTIF($U$11:U19,RANK($N$40,$E$40:$P$40))&gt;0,RANK($N$40,$E$40:$P$40)+COUNTIF($U$11:U19,RANK($N$40,$E$40:$P$40)),RANK($N$40,$E$40:$P$40))</f>
        <v>10</v>
      </c>
      <c r="W20" s="124" t="str">
        <f>N31</f>
        <v>Pieter</v>
      </c>
      <c r="X20" s="125">
        <f>N40</f>
        <v>0</v>
      </c>
      <c r="Z20" s="126"/>
    </row>
    <row r="21" spans="1:180" ht="12.75" customHeight="1" thickBot="1">
      <c r="A21" s="72"/>
      <c r="B21" s="66"/>
      <c r="C21" s="186" t="s">
        <v>57</v>
      </c>
      <c r="D21" s="187"/>
      <c r="E21" s="187"/>
      <c r="F21" s="188"/>
      <c r="G21" s="188"/>
      <c r="H21" s="189"/>
      <c r="I21" s="3"/>
      <c r="J21" s="3"/>
      <c r="K21" s="141" t="str">
        <f>IF(M21=M20,"",11)</f>
        <v/>
      </c>
      <c r="L21" s="137" t="str">
        <f>VLOOKUP(SMALL($V$11:$V$22,11),$V$11:$X$22,2,FALSE)</f>
        <v>Didier</v>
      </c>
      <c r="M21" s="147">
        <f>VLOOKUP(SMALL($V$11:$V$22,11),$V$11:$X$22,3,FALSE)</f>
        <v>0</v>
      </c>
      <c r="O21" s="141">
        <f>IF(Q21=Q20,"",11)</f>
        <v>11</v>
      </c>
      <c r="P21" s="137" t="str">
        <f>VLOOKUP(SMALL($V$25:$V$36,11),$V$25:$X$36,2,FALSE)</f>
        <v>Guillaume</v>
      </c>
      <c r="Q21" s="142">
        <f>VLOOKUP(SMALL($V$25:$V$36,11),$V$25:$X$36,3,FALSE)</f>
        <v>58.88000000000001</v>
      </c>
      <c r="R21" s="75"/>
      <c r="S21" s="72"/>
      <c r="U21" s="124">
        <f>RANK($O$40,$E$40:$P$40)</f>
        <v>1</v>
      </c>
      <c r="V21" s="124">
        <f>IF(COUNTIF($U$11:U20,RANK($O$40,$E$40:$P$40))&gt;0,RANK($O$40,$E$40:$P$40)+COUNTIF($U$11:U20,RANK($O$40,$E$40:$P$40)),RANK($O$40,$E$40:$P$40))</f>
        <v>11</v>
      </c>
      <c r="W21" s="124" t="str">
        <f>O31</f>
        <v>Didier</v>
      </c>
      <c r="X21" s="125">
        <f>O40</f>
        <v>0</v>
      </c>
      <c r="Z21" s="126"/>
    </row>
    <row r="22" spans="1:180" ht="12.75" customHeight="1" thickBot="1">
      <c r="A22" s="72"/>
      <c r="B22" s="66"/>
      <c r="C22" s="50" t="s">
        <v>20</v>
      </c>
      <c r="D22" s="134"/>
      <c r="E22" s="135"/>
      <c r="F22" s="131" t="str">
        <f>K31</f>
        <v>Dieter</v>
      </c>
      <c r="G22" s="129"/>
      <c r="H22" s="130"/>
      <c r="I22" s="3"/>
      <c r="J22" s="3"/>
      <c r="K22" s="143" t="str">
        <f>IF(M22=M21,"",12)</f>
        <v/>
      </c>
      <c r="L22" s="144" t="str">
        <f>VLOOKUP(SMALL($V$11:$V$22,12),$V$11:$X$22,2,FALSE)</f>
        <v>Lien</v>
      </c>
      <c r="M22" s="148">
        <f>VLOOKUP(SMALL($V$11:$V$22,12),$V$11:$X$22,3,FALSE)</f>
        <v>0</v>
      </c>
      <c r="O22" s="143">
        <f>IF(Q22=Q21,"",12)</f>
        <v>12</v>
      </c>
      <c r="P22" s="144" t="str">
        <f>VLOOKUP(SMALL($V$25:$V$36,12),$V$25:$X$36,2,FALSE)</f>
        <v>Dieter</v>
      </c>
      <c r="Q22" s="145">
        <f>VLOOKUP(SMALL($V$25:$V$36,12),$V$25:$X$36,3,FALSE)</f>
        <v>47.989999999999995</v>
      </c>
      <c r="R22" s="75"/>
      <c r="S22" s="72"/>
      <c r="U22" s="124">
        <f>RANK($P$40,$E$40:$P$40)</f>
        <v>1</v>
      </c>
      <c r="V22" s="124">
        <f>IF(COUNTIF($U$11:U21,RANK($P$40,$E$40:$P$40))&gt;0,RANK($P$40,$E$40:$P$40)+COUNTIF($U$11:U21,RANK($P$40,$E$40:$P$40)),RANK($P$40,$E$40:$P$40))</f>
        <v>12</v>
      </c>
      <c r="W22" s="124" t="str">
        <f>P31</f>
        <v>Lien</v>
      </c>
      <c r="X22" s="125">
        <f>P40</f>
        <v>0</v>
      </c>
      <c r="Z22" s="126"/>
    </row>
    <row r="23" spans="1:180">
      <c r="A23" s="72"/>
      <c r="B23" s="66"/>
      <c r="C23" s="48" t="s">
        <v>45</v>
      </c>
      <c r="D23" s="21"/>
      <c r="E23" s="22"/>
      <c r="F23" s="132" t="str">
        <f>L31</f>
        <v>Deborah</v>
      </c>
      <c r="G23" s="21"/>
      <c r="H23" s="22"/>
      <c r="I23" s="3"/>
      <c r="J23" s="3"/>
      <c r="K23" s="3"/>
      <c r="L23" s="3"/>
      <c r="M23" s="3"/>
      <c r="N23" s="3"/>
      <c r="O23" s="3"/>
      <c r="P23" s="3"/>
      <c r="Q23" s="3"/>
      <c r="R23" s="3"/>
      <c r="S23" s="72"/>
      <c r="U23" s="124"/>
      <c r="V23" s="124"/>
      <c r="W23" s="124"/>
      <c r="X23" s="124"/>
    </row>
    <row r="24" spans="1:180" s="3" customFormat="1">
      <c r="A24" s="127"/>
      <c r="C24" s="48" t="s">
        <v>24</v>
      </c>
      <c r="D24" s="21"/>
      <c r="E24" s="22"/>
      <c r="F24" s="132" t="str">
        <f>M31</f>
        <v>Lienkeuh</v>
      </c>
      <c r="G24" s="21"/>
      <c r="H24" s="22"/>
      <c r="S24" s="127"/>
      <c r="T24" s="75"/>
      <c r="U24" s="153"/>
      <c r="V24" s="153"/>
      <c r="W24" s="153"/>
      <c r="X24" s="153"/>
      <c r="Y24" s="75"/>
      <c r="Z24" s="75"/>
      <c r="AA24" s="75"/>
      <c r="AB24" s="75"/>
      <c r="AC24" s="75"/>
      <c r="AD24" s="75"/>
      <c r="AE24" s="75"/>
      <c r="AF24" s="75"/>
      <c r="AG24" s="75"/>
      <c r="AH24" s="75"/>
      <c r="AI24" s="75"/>
      <c r="AJ24" s="75"/>
      <c r="AK24" s="75"/>
      <c r="AL24" s="75"/>
      <c r="AM24" s="75"/>
      <c r="AN24" s="75"/>
      <c r="AO24" s="75"/>
      <c r="AP24" s="75"/>
      <c r="AQ24" s="75"/>
      <c r="AR24" s="75"/>
      <c r="AS24" s="75"/>
      <c r="AT24" s="75"/>
      <c r="AU24" s="75"/>
      <c r="AV24" s="75"/>
      <c r="AW24" s="75"/>
      <c r="AX24" s="75"/>
      <c r="AY24" s="75"/>
      <c r="AZ24" s="75"/>
      <c r="BA24" s="75"/>
      <c r="BB24" s="75"/>
      <c r="BC24" s="75"/>
      <c r="BD24" s="75"/>
      <c r="BE24" s="75"/>
      <c r="BF24" s="75"/>
      <c r="BG24" s="75"/>
      <c r="BH24" s="75"/>
      <c r="BI24" s="75"/>
      <c r="BJ24" s="75"/>
      <c r="BK24" s="75"/>
      <c r="BL24" s="75"/>
      <c r="BM24" s="75"/>
      <c r="BN24" s="75"/>
      <c r="BO24" s="75"/>
      <c r="BP24" s="75"/>
      <c r="BQ24" s="75"/>
      <c r="BR24" s="75"/>
      <c r="BS24" s="75"/>
      <c r="BT24" s="75"/>
      <c r="BU24" s="75"/>
      <c r="BV24" s="75"/>
      <c r="BW24" s="75"/>
      <c r="BX24" s="75"/>
      <c r="BY24" s="75"/>
      <c r="BZ24" s="75"/>
      <c r="CA24" s="75"/>
      <c r="CB24" s="75"/>
      <c r="CC24" s="75"/>
      <c r="CD24" s="75"/>
      <c r="CE24" s="75"/>
      <c r="CF24" s="75"/>
      <c r="CG24" s="75"/>
      <c r="CH24" s="75"/>
      <c r="CI24" s="75"/>
      <c r="CJ24" s="75"/>
      <c r="CK24" s="75"/>
      <c r="CL24" s="75"/>
      <c r="CM24" s="75"/>
      <c r="CN24" s="75"/>
      <c r="CO24" s="75"/>
      <c r="CP24" s="75"/>
      <c r="CQ24" s="75"/>
      <c r="CR24" s="75"/>
      <c r="CS24" s="75"/>
      <c r="CT24" s="75"/>
      <c r="CU24" s="75"/>
      <c r="CV24" s="75"/>
      <c r="CW24" s="75"/>
      <c r="CX24" s="75"/>
      <c r="CY24" s="75"/>
      <c r="CZ24" s="75"/>
      <c r="DA24" s="75"/>
      <c r="DB24" s="75"/>
      <c r="DC24" s="75"/>
      <c r="DD24" s="75"/>
      <c r="DE24" s="75"/>
      <c r="DF24" s="75"/>
      <c r="DG24" s="75"/>
      <c r="DH24" s="75"/>
      <c r="DI24" s="75"/>
      <c r="DJ24" s="75"/>
      <c r="DK24" s="75"/>
      <c r="DL24" s="75"/>
      <c r="DM24" s="75"/>
      <c r="DN24" s="75"/>
      <c r="DO24" s="75"/>
      <c r="DP24" s="75"/>
      <c r="DQ24" s="75"/>
      <c r="DR24" s="75"/>
      <c r="DS24" s="75"/>
      <c r="DT24" s="75"/>
      <c r="DU24" s="75"/>
      <c r="DV24" s="75"/>
      <c r="DW24" s="75"/>
      <c r="DX24" s="75"/>
      <c r="DY24" s="75"/>
      <c r="DZ24" s="75"/>
      <c r="EA24" s="75"/>
      <c r="EB24" s="75"/>
      <c r="EC24" s="75"/>
      <c r="ED24" s="75"/>
      <c r="EE24" s="75"/>
      <c r="EF24" s="75"/>
      <c r="EG24" s="75"/>
      <c r="EH24" s="75"/>
      <c r="EI24" s="75"/>
      <c r="EJ24" s="75"/>
      <c r="EK24" s="75"/>
      <c r="EL24" s="75"/>
      <c r="EM24" s="75"/>
      <c r="EN24" s="75"/>
      <c r="EO24" s="75"/>
      <c r="EP24" s="75"/>
      <c r="EQ24" s="75"/>
      <c r="ER24" s="75"/>
      <c r="ES24" s="75"/>
      <c r="ET24" s="75"/>
      <c r="EU24" s="75"/>
      <c r="EV24" s="75"/>
      <c r="EW24" s="75"/>
      <c r="EX24" s="75"/>
      <c r="EY24" s="75"/>
      <c r="EZ24" s="75"/>
      <c r="FA24" s="75"/>
      <c r="FB24" s="75"/>
      <c r="FC24" s="75"/>
      <c r="FD24" s="75"/>
      <c r="FE24" s="75"/>
      <c r="FF24" s="75"/>
      <c r="FG24" s="75"/>
      <c r="FH24" s="75"/>
      <c r="FI24" s="75"/>
      <c r="FJ24" s="75"/>
      <c r="FK24" s="75"/>
      <c r="FL24" s="75"/>
      <c r="FM24" s="75"/>
      <c r="FN24" s="75"/>
      <c r="FO24" s="75"/>
      <c r="FP24" s="75"/>
      <c r="FQ24" s="75"/>
      <c r="FR24" s="75"/>
      <c r="FS24" s="75"/>
      <c r="FT24" s="75"/>
      <c r="FU24" s="75"/>
      <c r="FV24" s="75"/>
      <c r="FW24" s="75"/>
      <c r="FX24" s="75"/>
    </row>
    <row r="25" spans="1:180" s="3" customFormat="1">
      <c r="A25" s="127"/>
      <c r="C25" s="48" t="s">
        <v>16</v>
      </c>
      <c r="D25" s="21"/>
      <c r="E25" s="22"/>
      <c r="F25" s="132" t="str">
        <f>N31</f>
        <v>Pieter</v>
      </c>
      <c r="G25" s="21"/>
      <c r="H25" s="22"/>
      <c r="S25" s="127"/>
      <c r="T25" s="75"/>
      <c r="U25" s="124">
        <f>RANK(Result!AJ7,Result!$AJ$7:$AJ$18)</f>
        <v>7</v>
      </c>
      <c r="V25" s="124">
        <f>RANK(Result!AJ7,Result!$AJ$7:$AJ$18)</f>
        <v>7</v>
      </c>
      <c r="W25" s="153" t="str">
        <f>Result!T7</f>
        <v>Tim</v>
      </c>
      <c r="X25" s="154">
        <f>Result!AJ7</f>
        <v>62.560000000000009</v>
      </c>
      <c r="Y25" s="75"/>
      <c r="Z25" s="75"/>
      <c r="AA25" s="75"/>
      <c r="AB25" s="75"/>
      <c r="AC25" s="75"/>
      <c r="AD25" s="75"/>
      <c r="AE25" s="75"/>
      <c r="AF25" s="75"/>
      <c r="AG25" s="75"/>
      <c r="AH25" s="75"/>
      <c r="AI25" s="75"/>
      <c r="AJ25" s="75"/>
      <c r="AK25" s="75"/>
      <c r="AL25" s="75"/>
      <c r="AM25" s="75"/>
      <c r="AN25" s="75"/>
      <c r="AO25" s="75"/>
      <c r="AP25" s="75"/>
      <c r="AQ25" s="75"/>
      <c r="AR25" s="75"/>
      <c r="AS25" s="75"/>
      <c r="AT25" s="75"/>
      <c r="AU25" s="75"/>
      <c r="AV25" s="75"/>
      <c r="AW25" s="75"/>
      <c r="AX25" s="75"/>
      <c r="AY25" s="75"/>
      <c r="AZ25" s="75"/>
      <c r="BA25" s="75"/>
      <c r="BB25" s="75"/>
      <c r="BC25" s="75"/>
      <c r="BD25" s="75"/>
      <c r="BE25" s="75"/>
      <c r="BF25" s="75"/>
      <c r="BG25" s="75"/>
      <c r="BH25" s="75"/>
      <c r="BI25" s="75"/>
      <c r="BJ25" s="75"/>
      <c r="BK25" s="75"/>
      <c r="BL25" s="75"/>
      <c r="BM25" s="75"/>
      <c r="BN25" s="75"/>
      <c r="BO25" s="75"/>
      <c r="BP25" s="75"/>
      <c r="BQ25" s="75"/>
      <c r="BR25" s="75"/>
      <c r="BS25" s="75"/>
      <c r="BT25" s="75"/>
      <c r="BU25" s="75"/>
      <c r="BV25" s="75"/>
      <c r="BW25" s="75"/>
      <c r="BX25" s="75"/>
      <c r="BY25" s="75"/>
      <c r="BZ25" s="75"/>
      <c r="CA25" s="75"/>
      <c r="CB25" s="75"/>
      <c r="CC25" s="75"/>
      <c r="CD25" s="75"/>
      <c r="CE25" s="75"/>
      <c r="CF25" s="75"/>
      <c r="CG25" s="75"/>
      <c r="CH25" s="75"/>
      <c r="CI25" s="75"/>
      <c r="CJ25" s="75"/>
      <c r="CK25" s="75"/>
      <c r="CL25" s="75"/>
      <c r="CM25" s="75"/>
      <c r="CN25" s="75"/>
      <c r="CO25" s="75"/>
      <c r="CP25" s="75"/>
      <c r="CQ25" s="75"/>
      <c r="CR25" s="75"/>
      <c r="CS25" s="75"/>
      <c r="CT25" s="75"/>
      <c r="CU25" s="75"/>
      <c r="CV25" s="75"/>
      <c r="CW25" s="75"/>
      <c r="CX25" s="75"/>
      <c r="CY25" s="75"/>
      <c r="CZ25" s="75"/>
      <c r="DA25" s="75"/>
      <c r="DB25" s="75"/>
      <c r="DC25" s="75"/>
      <c r="DD25" s="75"/>
      <c r="DE25" s="75"/>
      <c r="DF25" s="75"/>
      <c r="DG25" s="75"/>
      <c r="DH25" s="75"/>
      <c r="DI25" s="75"/>
      <c r="DJ25" s="75"/>
      <c r="DK25" s="75"/>
      <c r="DL25" s="75"/>
      <c r="DM25" s="75"/>
      <c r="DN25" s="75"/>
      <c r="DO25" s="75"/>
      <c r="DP25" s="75"/>
      <c r="DQ25" s="75"/>
      <c r="DR25" s="75"/>
      <c r="DS25" s="75"/>
      <c r="DT25" s="75"/>
      <c r="DU25" s="75"/>
      <c r="DV25" s="75"/>
      <c r="DW25" s="75"/>
      <c r="DX25" s="75"/>
      <c r="DY25" s="75"/>
      <c r="DZ25" s="75"/>
      <c r="EA25" s="75"/>
      <c r="EB25" s="75"/>
      <c r="EC25" s="75"/>
      <c r="ED25" s="75"/>
      <c r="EE25" s="75"/>
      <c r="EF25" s="75"/>
      <c r="EG25" s="75"/>
      <c r="EH25" s="75"/>
      <c r="EI25" s="75"/>
      <c r="EJ25" s="75"/>
      <c r="EK25" s="75"/>
      <c r="EL25" s="75"/>
      <c r="EM25" s="75"/>
      <c r="EN25" s="75"/>
      <c r="EO25" s="75"/>
      <c r="EP25" s="75"/>
      <c r="EQ25" s="75"/>
      <c r="ER25" s="75"/>
      <c r="ES25" s="75"/>
      <c r="ET25" s="75"/>
      <c r="EU25" s="75"/>
      <c r="EV25" s="75"/>
      <c r="EW25" s="75"/>
      <c r="EX25" s="75"/>
      <c r="EY25" s="75"/>
      <c r="EZ25" s="75"/>
      <c r="FA25" s="75"/>
      <c r="FB25" s="75"/>
      <c r="FC25" s="75"/>
      <c r="FD25" s="75"/>
      <c r="FE25" s="75"/>
      <c r="FF25" s="75"/>
      <c r="FG25" s="75"/>
      <c r="FH25" s="75"/>
      <c r="FI25" s="75"/>
      <c r="FJ25" s="75"/>
      <c r="FK25" s="75"/>
      <c r="FL25" s="75"/>
      <c r="FM25" s="75"/>
      <c r="FN25" s="75"/>
      <c r="FO25" s="75"/>
      <c r="FP25" s="75"/>
      <c r="FQ25" s="75"/>
      <c r="FR25" s="75"/>
      <c r="FS25" s="75"/>
      <c r="FT25" s="75"/>
      <c r="FU25" s="75"/>
      <c r="FV25" s="75"/>
      <c r="FW25" s="75"/>
      <c r="FX25" s="75"/>
    </row>
    <row r="26" spans="1:180">
      <c r="A26" s="72"/>
      <c r="B26" s="3"/>
      <c r="C26" s="48" t="s">
        <v>2</v>
      </c>
      <c r="D26" s="21"/>
      <c r="E26" s="22"/>
      <c r="F26" s="132" t="str">
        <f>O31</f>
        <v>Didier</v>
      </c>
      <c r="G26" s="21"/>
      <c r="H26" s="22"/>
      <c r="I26" s="3"/>
      <c r="J26" s="3"/>
      <c r="K26" s="3"/>
      <c r="L26" s="3"/>
      <c r="M26" s="3"/>
      <c r="N26" s="3"/>
      <c r="O26" s="3"/>
      <c r="P26" s="3"/>
      <c r="Q26" s="3"/>
      <c r="R26" s="3"/>
      <c r="S26" s="72"/>
      <c r="U26" s="124">
        <f>RANK(Result!AJ8,Result!$AJ$7:$AJ$18)</f>
        <v>8</v>
      </c>
      <c r="V26" s="124">
        <f>IF(COUNTIF($U$25:U25,RANK(Result!AJ8,Result!$AJ$7:$AJ$18))&gt;0,RANK(Result!AJ8,Result!$AJ$7:$AJ$18)+COUNTIF($U$25:U25,RANK(Result!AJ8,Result!$AJ$7:$AJ$18)),RANK(Result!AJ8,Result!$AJ$7:$AJ$18))</f>
        <v>8</v>
      </c>
      <c r="W26" s="153" t="str">
        <f>Result!T8</f>
        <v>Grégory</v>
      </c>
      <c r="X26" s="154">
        <f>Result!AJ8</f>
        <v>62.169999999999995</v>
      </c>
    </row>
    <row r="27" spans="1:180" ht="13.5" thickBot="1">
      <c r="A27" s="72"/>
      <c r="B27" s="3"/>
      <c r="C27" s="52" t="s">
        <v>3</v>
      </c>
      <c r="D27" s="23"/>
      <c r="E27" s="24"/>
      <c r="F27" s="133" t="str">
        <f>P31</f>
        <v>Lien</v>
      </c>
      <c r="G27" s="23"/>
      <c r="H27" s="24"/>
      <c r="I27" s="3"/>
      <c r="J27" s="3"/>
      <c r="K27" s="3"/>
      <c r="L27" s="3"/>
      <c r="M27" s="3"/>
      <c r="N27" s="3"/>
      <c r="O27" s="3"/>
      <c r="P27" s="3"/>
      <c r="Q27" s="3"/>
      <c r="R27" s="3"/>
      <c r="S27" s="72"/>
      <c r="U27" s="124">
        <f>RANK(Result!AJ9,Result!$AJ$7:$AJ$18)</f>
        <v>9</v>
      </c>
      <c r="V27" s="124">
        <f>IF(COUNTIF($U$25:U26,RANK(Result!AJ9,Result!$AJ$7:$AJ$18))&gt;0,RANK(Result!AJ9,Result!$AJ$7:$AJ$18)+COUNTIF($U$25:U26,RANK(Result!AJ9,Result!$AJ$7:$AJ$18)),RANK(Result!AJ9,Result!$AJ$7:$AJ$18))</f>
        <v>9</v>
      </c>
      <c r="W27" s="153" t="str">
        <f>Result!T9</f>
        <v>Christophe</v>
      </c>
      <c r="X27" s="154">
        <f>Result!AJ9</f>
        <v>61.109999999999992</v>
      </c>
    </row>
    <row r="28" spans="1:180" ht="16.5" customHeight="1">
      <c r="A28" s="72"/>
      <c r="B28" s="3"/>
      <c r="C28" s="3"/>
      <c r="D28" s="3"/>
      <c r="E28" s="3"/>
      <c r="F28" s="3"/>
      <c r="G28" s="3"/>
      <c r="H28" s="3"/>
      <c r="I28" s="3"/>
      <c r="J28" s="3"/>
      <c r="K28" s="3"/>
      <c r="L28" s="3"/>
      <c r="M28" s="3"/>
      <c r="N28" s="3"/>
      <c r="O28" s="3"/>
      <c r="P28" s="3"/>
      <c r="Q28" s="3"/>
      <c r="R28" s="3"/>
      <c r="S28" s="72"/>
      <c r="U28" s="124">
        <f>RANK(Result!AJ10,Result!$AJ$7:$AJ$18)</f>
        <v>10</v>
      </c>
      <c r="V28" s="124">
        <f>IF(COUNTIF($U$25:U27,RANK(Result!AJ10,Result!$AJ$7:$AJ$18))&gt;0,RANK(Result!AJ10,Result!$AJ$7:$AJ$18)+COUNTIF($U$25:U27,RANK(Result!AJ10,Result!$AJ$7:$AJ$18)),RANK(Result!AJ10,Result!$AJ$7:$AJ$18))</f>
        <v>10</v>
      </c>
      <c r="W28" s="153" t="str">
        <f>Result!T10</f>
        <v>Ruben</v>
      </c>
      <c r="X28" s="154">
        <f>Result!AJ10</f>
        <v>60.06</v>
      </c>
    </row>
    <row r="29" spans="1:180" s="155" customFormat="1" ht="13.5" thickBot="1">
      <c r="A29" s="72"/>
      <c r="B29" s="72"/>
      <c r="C29" s="72"/>
      <c r="D29" s="72"/>
      <c r="E29" s="72"/>
      <c r="F29" s="72"/>
      <c r="G29" s="72"/>
      <c r="H29" s="72"/>
      <c r="I29" s="72"/>
      <c r="J29" s="72"/>
      <c r="K29" s="72"/>
      <c r="L29" s="72"/>
      <c r="M29" s="72"/>
      <c r="N29" s="72"/>
      <c r="O29" s="72"/>
      <c r="P29" s="72"/>
      <c r="Q29" s="72"/>
      <c r="R29" s="72"/>
      <c r="S29" s="72"/>
      <c r="U29" s="124">
        <f>RANK(Result!AJ11,Result!$AJ$7:$AJ$18)</f>
        <v>11</v>
      </c>
      <c r="V29" s="124">
        <f>IF(COUNTIF($U$25:U28,RANK(Result!AJ11,Result!$AJ$7:$AJ$18))&gt;0,RANK(Result!AJ11,Result!$AJ$7:$AJ$18)+COUNTIF($U$25:U28,RANK(Result!AJ11,Result!$AJ$7:$AJ$18)),RANK(Result!AJ11,Result!$AJ$7:$AJ$18))</f>
        <v>11</v>
      </c>
      <c r="W29" s="157" t="str">
        <f>Result!T11</f>
        <v>Guillaume</v>
      </c>
      <c r="X29" s="154">
        <f>Result!AJ11</f>
        <v>58.88000000000001</v>
      </c>
    </row>
    <row r="30" spans="1:180" ht="13.5" thickBot="1">
      <c r="A30" s="72"/>
      <c r="B30" s="64"/>
      <c r="C30" s="65"/>
      <c r="D30" s="65"/>
      <c r="E30" s="65"/>
      <c r="F30" s="65"/>
      <c r="G30" s="65"/>
      <c r="H30" s="65"/>
      <c r="I30" s="65"/>
      <c r="J30" s="65"/>
      <c r="K30" s="65"/>
      <c r="L30" s="65"/>
      <c r="M30" s="65"/>
      <c r="N30" s="65"/>
      <c r="O30" s="65"/>
      <c r="P30" s="65"/>
      <c r="Q30" s="65"/>
      <c r="R30" s="75"/>
      <c r="S30" s="72"/>
      <c r="U30" s="124">
        <f>RANK(Result!AJ12,Result!$AJ$7:$AJ$18)</f>
        <v>4</v>
      </c>
      <c r="V30" s="124">
        <f>IF(COUNTIF($U$25:U29,RANK(Result!AJ12,Result!$AJ$7:$AJ$18))&gt;0,RANK(Result!AJ12,Result!$AJ$7:$AJ$18)+COUNTIF($U$25:U29,RANK(Result!AJ12,Result!$AJ$7:$AJ$18)),RANK(Result!AJ12,Result!$AJ$7:$AJ$18))</f>
        <v>4</v>
      </c>
      <c r="W30" s="153" t="str">
        <f>Result!T12</f>
        <v>Maarten</v>
      </c>
      <c r="X30" s="154">
        <f>Result!AJ12</f>
        <v>63.04</v>
      </c>
    </row>
    <row r="31" spans="1:180" ht="13.5" thickBot="1">
      <c r="A31" s="72"/>
      <c r="B31" s="66"/>
      <c r="C31" s="36" t="s">
        <v>0</v>
      </c>
      <c r="D31" s="37" t="s">
        <v>1</v>
      </c>
      <c r="E31" s="36" t="str">
        <f>D59</f>
        <v>Tim</v>
      </c>
      <c r="F31" s="38" t="str">
        <f>L59</f>
        <v>Grégory</v>
      </c>
      <c r="G31" s="38" t="str">
        <f>D72</f>
        <v>Christophe</v>
      </c>
      <c r="H31" s="38" t="str">
        <f>L72</f>
        <v>Ruben</v>
      </c>
      <c r="I31" s="38" t="str">
        <f>D85</f>
        <v>Guillaume</v>
      </c>
      <c r="J31" s="38" t="str">
        <f>L85</f>
        <v>Maarten</v>
      </c>
      <c r="K31" s="38" t="str">
        <f>D98</f>
        <v>Dieter</v>
      </c>
      <c r="L31" s="38" t="str">
        <f>L98</f>
        <v>Deborah</v>
      </c>
      <c r="M31" s="38" t="str">
        <f>D111</f>
        <v>Lienkeuh</v>
      </c>
      <c r="N31" s="38" t="str">
        <f>L111</f>
        <v>Pieter</v>
      </c>
      <c r="O31" s="38" t="str">
        <f>D124</f>
        <v>Didier</v>
      </c>
      <c r="P31" s="37" t="str">
        <f>L124</f>
        <v>Lien</v>
      </c>
      <c r="Q31" s="3"/>
      <c r="R31" s="75"/>
      <c r="S31" s="72"/>
      <c r="U31" s="124">
        <f>RANK(Result!AJ13,Result!$AJ$7:$AJ$18)</f>
        <v>12</v>
      </c>
      <c r="V31" s="124">
        <f>IF(COUNTIF($U$25:U30,RANK(Result!AJ13,Result!$AJ$7:$AJ$18))&gt;0,RANK(Result!AJ13,Result!$AJ$7:$AJ$18)+COUNTIF($U$25:U30,RANK(Result!AJ13,Result!$AJ$7:$AJ$18)),RANK(Result!AJ13,Result!$AJ$7:$AJ$18))</f>
        <v>12</v>
      </c>
      <c r="W31" s="153" t="str">
        <f>Result!T13</f>
        <v>Dieter</v>
      </c>
      <c r="X31" s="154">
        <f>Result!AJ13</f>
        <v>47.989999999999995</v>
      </c>
    </row>
    <row r="32" spans="1:180">
      <c r="A32" s="72"/>
      <c r="B32" s="66"/>
      <c r="C32" s="29">
        <f t="shared" ref="C32:D39" si="0">C11</f>
        <v>0</v>
      </c>
      <c r="D32" s="30">
        <f t="shared" si="0"/>
        <v>0</v>
      </c>
      <c r="E32" s="31">
        <f t="shared" ref="E32:E39" si="1">E61</f>
        <v>0</v>
      </c>
      <c r="F32" s="32">
        <f>M61</f>
        <v>0</v>
      </c>
      <c r="G32" s="32">
        <f>E74</f>
        <v>0</v>
      </c>
      <c r="H32" s="32">
        <f>M74</f>
        <v>0</v>
      </c>
      <c r="I32" s="32">
        <f>E87</f>
        <v>0</v>
      </c>
      <c r="J32" s="32">
        <f>M87</f>
        <v>0</v>
      </c>
      <c r="K32" s="32">
        <f>E100</f>
        <v>0</v>
      </c>
      <c r="L32" s="32">
        <f t="shared" ref="L32:L39" si="2">M100</f>
        <v>0</v>
      </c>
      <c r="M32" s="32">
        <f>E113</f>
        <v>0</v>
      </c>
      <c r="N32" s="32">
        <f t="shared" ref="N32:N39" si="3">M113</f>
        <v>0</v>
      </c>
      <c r="O32" s="32">
        <f>E126</f>
        <v>0</v>
      </c>
      <c r="P32" s="33">
        <f>M126</f>
        <v>0</v>
      </c>
      <c r="Q32" s="3"/>
      <c r="R32" s="75"/>
      <c r="S32" s="72"/>
      <c r="U32" s="124">
        <f>RANK(Result!AJ14,Result!$AJ$7:$AJ$18)</f>
        <v>2</v>
      </c>
      <c r="V32" s="124">
        <f>IF(COUNTIF($U$25:U31,RANK(Result!AJ14,Result!$AJ$7:$AJ$18))&gt;0,RANK(Result!AJ14,Result!$AJ$7:$AJ$18)+COUNTIF($U$25:U31,RANK(Result!AJ14,Result!$AJ$7:$AJ$18)),RANK(Result!AJ14,Result!$AJ$7:$AJ$18))</f>
        <v>2</v>
      </c>
      <c r="W32" s="153" t="str">
        <f>Result!T14</f>
        <v>Deborah</v>
      </c>
      <c r="X32" s="154">
        <f>Result!AJ14</f>
        <v>69.890000000000015</v>
      </c>
    </row>
    <row r="33" spans="1:24">
      <c r="A33" s="72"/>
      <c r="B33" s="66"/>
      <c r="C33" s="25">
        <f t="shared" si="0"/>
        <v>0</v>
      </c>
      <c r="D33" s="26">
        <f t="shared" si="0"/>
        <v>0</v>
      </c>
      <c r="E33" s="31">
        <f t="shared" si="1"/>
        <v>0</v>
      </c>
      <c r="F33" s="32">
        <f t="shared" ref="F33:F39" si="4">M62</f>
        <v>0</v>
      </c>
      <c r="G33" s="32">
        <f t="shared" ref="G33:G39" si="5">E75</f>
        <v>0</v>
      </c>
      <c r="H33" s="32">
        <f t="shared" ref="H33:H39" si="6">M75</f>
        <v>0</v>
      </c>
      <c r="I33" s="32">
        <f t="shared" ref="I33:I39" si="7">E88</f>
        <v>0</v>
      </c>
      <c r="J33" s="32">
        <f t="shared" ref="J33:J39" si="8">M88</f>
        <v>0</v>
      </c>
      <c r="K33" s="32">
        <f t="shared" ref="K33:K39" si="9">E101</f>
        <v>0</v>
      </c>
      <c r="L33" s="32">
        <f t="shared" si="2"/>
        <v>0</v>
      </c>
      <c r="M33" s="32">
        <f t="shared" ref="M33:M39" si="10">E114</f>
        <v>0</v>
      </c>
      <c r="N33" s="32">
        <f t="shared" si="3"/>
        <v>0</v>
      </c>
      <c r="O33" s="32">
        <f t="shared" ref="O33:O39" si="11">E127</f>
        <v>0</v>
      </c>
      <c r="P33" s="33">
        <f t="shared" ref="P33:P39" si="12">M127</f>
        <v>0</v>
      </c>
      <c r="Q33" s="3"/>
      <c r="R33" s="75"/>
      <c r="S33" s="72"/>
      <c r="U33" s="124">
        <f>RANK(Result!AJ15,Result!$AJ$7:$AJ$18)</f>
        <v>5</v>
      </c>
      <c r="V33" s="124">
        <f>IF(COUNTIF($U$25:U32,RANK(Result!AJ15,Result!$AJ$7:$AJ$18))&gt;0,RANK(Result!AJ15,Result!$AJ$7:$AJ$18)+COUNTIF($U$25:U32,RANK(Result!AJ15,Result!$AJ$7:$AJ$18)),RANK(Result!AJ15,Result!$AJ$7:$AJ$18))</f>
        <v>5</v>
      </c>
      <c r="W33" s="153" t="str">
        <f>Result!T15</f>
        <v>Lienkeuh</v>
      </c>
      <c r="X33" s="154">
        <f>Result!AJ15</f>
        <v>62.86</v>
      </c>
    </row>
    <row r="34" spans="1:24">
      <c r="A34" s="72"/>
      <c r="B34" s="66"/>
      <c r="C34" s="25">
        <f t="shared" si="0"/>
        <v>0</v>
      </c>
      <c r="D34" s="26">
        <f t="shared" si="0"/>
        <v>0</v>
      </c>
      <c r="E34" s="31">
        <f t="shared" si="1"/>
        <v>0</v>
      </c>
      <c r="F34" s="32">
        <f t="shared" si="4"/>
        <v>0</v>
      </c>
      <c r="G34" s="32">
        <f t="shared" si="5"/>
        <v>0</v>
      </c>
      <c r="H34" s="32">
        <f t="shared" si="6"/>
        <v>0</v>
      </c>
      <c r="I34" s="32">
        <f t="shared" si="7"/>
        <v>0</v>
      </c>
      <c r="J34" s="32">
        <f t="shared" si="8"/>
        <v>0</v>
      </c>
      <c r="K34" s="32">
        <f t="shared" si="9"/>
        <v>0</v>
      </c>
      <c r="L34" s="32">
        <f t="shared" si="2"/>
        <v>0</v>
      </c>
      <c r="M34" s="32">
        <f t="shared" si="10"/>
        <v>0</v>
      </c>
      <c r="N34" s="32">
        <f t="shared" si="3"/>
        <v>0</v>
      </c>
      <c r="O34" s="32">
        <f t="shared" si="11"/>
        <v>0</v>
      </c>
      <c r="P34" s="33">
        <f t="shared" si="12"/>
        <v>0</v>
      </c>
      <c r="Q34" s="3"/>
      <c r="R34" s="75"/>
      <c r="S34" s="72"/>
      <c r="U34" s="124">
        <f>RANK(Result!AJ16,Result!$AJ$7:$AJ$18)</f>
        <v>3</v>
      </c>
      <c r="V34" s="124">
        <f>IF(COUNTIF($U$25:U33,RANK(Result!AJ16,Result!$AJ$7:$AJ$18))&gt;0,RANK(Result!AJ16,Result!$AJ$7:$AJ$18)+COUNTIF($U$25:U33,RANK(Result!AJ16,Result!$AJ$7:$AJ$18)),RANK(Result!AJ16,Result!$AJ$7:$AJ$18))</f>
        <v>3</v>
      </c>
      <c r="W34" s="153" t="str">
        <f>Result!T16</f>
        <v>Pieter</v>
      </c>
      <c r="X34" s="154">
        <f>Result!AJ16</f>
        <v>66.239999999999995</v>
      </c>
    </row>
    <row r="35" spans="1:24">
      <c r="A35" s="72"/>
      <c r="B35" s="66"/>
      <c r="C35" s="25">
        <f t="shared" si="0"/>
        <v>0</v>
      </c>
      <c r="D35" s="26">
        <f t="shared" si="0"/>
        <v>0</v>
      </c>
      <c r="E35" s="31">
        <f t="shared" si="1"/>
        <v>0</v>
      </c>
      <c r="F35" s="32">
        <f t="shared" si="4"/>
        <v>0</v>
      </c>
      <c r="G35" s="32">
        <f t="shared" si="5"/>
        <v>0</v>
      </c>
      <c r="H35" s="32">
        <f t="shared" si="6"/>
        <v>0</v>
      </c>
      <c r="I35" s="32">
        <f t="shared" si="7"/>
        <v>0</v>
      </c>
      <c r="J35" s="32">
        <f t="shared" si="8"/>
        <v>0</v>
      </c>
      <c r="K35" s="32">
        <f t="shared" si="9"/>
        <v>0</v>
      </c>
      <c r="L35" s="32">
        <f t="shared" si="2"/>
        <v>0</v>
      </c>
      <c r="M35" s="32">
        <f t="shared" si="10"/>
        <v>0</v>
      </c>
      <c r="N35" s="32">
        <f t="shared" si="3"/>
        <v>0</v>
      </c>
      <c r="O35" s="32">
        <f t="shared" si="11"/>
        <v>0</v>
      </c>
      <c r="P35" s="33">
        <f t="shared" si="12"/>
        <v>0</v>
      </c>
      <c r="Q35" s="3"/>
      <c r="R35" s="75"/>
      <c r="S35" s="72"/>
      <c r="U35" s="124">
        <f>RANK(Result!AJ17,Result!$AJ$7:$AJ$18)</f>
        <v>1</v>
      </c>
      <c r="V35" s="124">
        <f>IF(COUNTIF($U$25:U34,RANK(Result!AJ17,Result!$AJ$7:$AJ$18))&gt;0,RANK(Result!AJ17,Result!$AJ$7:$AJ$18)+COUNTIF($U$25:U34,RANK(Result!AJ17,Result!$AJ$7:$AJ$18)),RANK(Result!AJ17,Result!$AJ$7:$AJ$18))</f>
        <v>1</v>
      </c>
      <c r="W35" s="153" t="str">
        <f>Result!T17</f>
        <v>Didier</v>
      </c>
      <c r="X35" s="154">
        <f>Result!AJ17</f>
        <v>74.160000000000011</v>
      </c>
    </row>
    <row r="36" spans="1:24">
      <c r="A36" s="72"/>
      <c r="B36" s="66"/>
      <c r="C36" s="25">
        <f t="shared" si="0"/>
        <v>0</v>
      </c>
      <c r="D36" s="26">
        <f t="shared" si="0"/>
        <v>0</v>
      </c>
      <c r="E36" s="31">
        <f t="shared" si="1"/>
        <v>0</v>
      </c>
      <c r="F36" s="32">
        <f t="shared" si="4"/>
        <v>0</v>
      </c>
      <c r="G36" s="32">
        <f t="shared" si="5"/>
        <v>0</v>
      </c>
      <c r="H36" s="32">
        <f t="shared" si="6"/>
        <v>0</v>
      </c>
      <c r="I36" s="32">
        <f t="shared" si="7"/>
        <v>0</v>
      </c>
      <c r="J36" s="32">
        <f t="shared" si="8"/>
        <v>0</v>
      </c>
      <c r="K36" s="32">
        <f t="shared" si="9"/>
        <v>0</v>
      </c>
      <c r="L36" s="32">
        <f t="shared" si="2"/>
        <v>0</v>
      </c>
      <c r="M36" s="32">
        <f t="shared" si="10"/>
        <v>0</v>
      </c>
      <c r="N36" s="32">
        <f t="shared" si="3"/>
        <v>0</v>
      </c>
      <c r="O36" s="32">
        <f t="shared" si="11"/>
        <v>0</v>
      </c>
      <c r="P36" s="33">
        <f t="shared" si="12"/>
        <v>0</v>
      </c>
      <c r="Q36" s="3"/>
      <c r="R36" s="75"/>
      <c r="S36" s="72"/>
      <c r="U36" s="124">
        <f>RANK(Result!AJ18,Result!$AJ$7:$AJ$18)</f>
        <v>6</v>
      </c>
      <c r="V36" s="124">
        <f>IF(COUNTIF($U$25:U35,RANK(Result!AJ18,Result!$AJ$7:$AJ$18))&gt;0,RANK(Result!AJ18,Result!$AJ$7:$AJ$18)+COUNTIF($U$25:U35,RANK(Result!AJ18,Result!$AJ$7:$AJ$18)),RANK(Result!AJ18,Result!$AJ$7:$AJ$18))</f>
        <v>6</v>
      </c>
      <c r="W36" s="153" t="str">
        <f>Result!T18</f>
        <v xml:space="preserve">Lien </v>
      </c>
      <c r="X36" s="154">
        <f>Result!AJ18</f>
        <v>62.64</v>
      </c>
    </row>
    <row r="37" spans="1:24">
      <c r="A37" s="72"/>
      <c r="B37" s="66"/>
      <c r="C37" s="25">
        <f t="shared" si="0"/>
        <v>0</v>
      </c>
      <c r="D37" s="26">
        <f t="shared" si="0"/>
        <v>0</v>
      </c>
      <c r="E37" s="31">
        <f t="shared" si="1"/>
        <v>0</v>
      </c>
      <c r="F37" s="32">
        <f t="shared" si="4"/>
        <v>0</v>
      </c>
      <c r="G37" s="32">
        <f t="shared" si="5"/>
        <v>0</v>
      </c>
      <c r="H37" s="32">
        <f t="shared" si="6"/>
        <v>0</v>
      </c>
      <c r="I37" s="32">
        <f t="shared" si="7"/>
        <v>0</v>
      </c>
      <c r="J37" s="32">
        <f t="shared" si="8"/>
        <v>0</v>
      </c>
      <c r="K37" s="32">
        <f t="shared" si="9"/>
        <v>0</v>
      </c>
      <c r="L37" s="32">
        <f t="shared" si="2"/>
        <v>0</v>
      </c>
      <c r="M37" s="32">
        <f t="shared" si="10"/>
        <v>0</v>
      </c>
      <c r="N37" s="32">
        <f t="shared" si="3"/>
        <v>0</v>
      </c>
      <c r="O37" s="32">
        <f t="shared" si="11"/>
        <v>0</v>
      </c>
      <c r="P37" s="33">
        <f t="shared" si="12"/>
        <v>0</v>
      </c>
      <c r="Q37" s="3"/>
      <c r="R37" s="75"/>
      <c r="S37" s="72"/>
      <c r="U37" s="124"/>
      <c r="V37" s="124"/>
      <c r="W37" s="124"/>
    </row>
    <row r="38" spans="1:24">
      <c r="A38" s="72"/>
      <c r="B38" s="66"/>
      <c r="C38" s="25">
        <f t="shared" si="0"/>
        <v>0</v>
      </c>
      <c r="D38" s="26">
        <f t="shared" si="0"/>
        <v>0</v>
      </c>
      <c r="E38" s="31">
        <f t="shared" si="1"/>
        <v>0</v>
      </c>
      <c r="F38" s="32">
        <f t="shared" si="4"/>
        <v>0</v>
      </c>
      <c r="G38" s="32">
        <f t="shared" si="5"/>
        <v>0</v>
      </c>
      <c r="H38" s="32">
        <f t="shared" si="6"/>
        <v>0</v>
      </c>
      <c r="I38" s="32">
        <f t="shared" si="7"/>
        <v>0</v>
      </c>
      <c r="J38" s="32">
        <f t="shared" si="8"/>
        <v>0</v>
      </c>
      <c r="K38" s="32">
        <f t="shared" si="9"/>
        <v>0</v>
      </c>
      <c r="L38" s="32">
        <f t="shared" si="2"/>
        <v>0</v>
      </c>
      <c r="M38" s="32">
        <f t="shared" si="10"/>
        <v>0</v>
      </c>
      <c r="N38" s="32">
        <f t="shared" si="3"/>
        <v>0</v>
      </c>
      <c r="O38" s="32">
        <f t="shared" si="11"/>
        <v>0</v>
      </c>
      <c r="P38" s="33">
        <f t="shared" si="12"/>
        <v>0</v>
      </c>
      <c r="Q38" s="3"/>
      <c r="R38" s="75"/>
      <c r="S38" s="72"/>
      <c r="U38" s="124"/>
      <c r="V38" s="124"/>
      <c r="W38" s="124"/>
    </row>
    <row r="39" spans="1:24" ht="13.5" thickBot="1">
      <c r="A39" s="72"/>
      <c r="B39" s="66"/>
      <c r="C39" s="27">
        <f t="shared" si="0"/>
        <v>0</v>
      </c>
      <c r="D39" s="28">
        <f t="shared" si="0"/>
        <v>0</v>
      </c>
      <c r="E39" s="31">
        <f t="shared" si="1"/>
        <v>0</v>
      </c>
      <c r="F39" s="32">
        <f t="shared" si="4"/>
        <v>0</v>
      </c>
      <c r="G39" s="32">
        <f t="shared" si="5"/>
        <v>0</v>
      </c>
      <c r="H39" s="32">
        <f t="shared" si="6"/>
        <v>0</v>
      </c>
      <c r="I39" s="32">
        <f t="shared" si="7"/>
        <v>0</v>
      </c>
      <c r="J39" s="32">
        <f t="shared" si="8"/>
        <v>0</v>
      </c>
      <c r="K39" s="32">
        <f t="shared" si="9"/>
        <v>0</v>
      </c>
      <c r="L39" s="32">
        <f t="shared" si="2"/>
        <v>0</v>
      </c>
      <c r="M39" s="32">
        <f t="shared" si="10"/>
        <v>0</v>
      </c>
      <c r="N39" s="32">
        <f t="shared" si="3"/>
        <v>0</v>
      </c>
      <c r="O39" s="32">
        <f t="shared" si="11"/>
        <v>0</v>
      </c>
      <c r="P39" s="33">
        <f t="shared" si="12"/>
        <v>0</v>
      </c>
      <c r="Q39" s="3"/>
      <c r="R39" s="75"/>
      <c r="S39" s="72"/>
      <c r="U39" s="124"/>
      <c r="V39" s="124"/>
      <c r="W39" s="124"/>
    </row>
    <row r="40" spans="1:24" ht="13.5" thickBot="1">
      <c r="A40" s="72"/>
      <c r="B40" s="66"/>
      <c r="C40" s="3"/>
      <c r="D40" s="3"/>
      <c r="E40" s="58">
        <f>I69</f>
        <v>0</v>
      </c>
      <c r="F40" s="59">
        <f>Q69</f>
        <v>0</v>
      </c>
      <c r="G40" s="59">
        <f>I82</f>
        <v>0</v>
      </c>
      <c r="H40" s="59">
        <f>Q82</f>
        <v>0</v>
      </c>
      <c r="I40" s="59">
        <f>I95</f>
        <v>0</v>
      </c>
      <c r="J40" s="59">
        <f>Q95</f>
        <v>0</v>
      </c>
      <c r="K40" s="59">
        <f>I108</f>
        <v>0</v>
      </c>
      <c r="L40" s="59">
        <f>Q108</f>
        <v>0</v>
      </c>
      <c r="M40" s="59">
        <f>I121</f>
        <v>0</v>
      </c>
      <c r="N40" s="59">
        <f>Q121</f>
        <v>0</v>
      </c>
      <c r="O40" s="59">
        <f>I134</f>
        <v>0</v>
      </c>
      <c r="P40" s="60">
        <f>Q134</f>
        <v>0</v>
      </c>
      <c r="Q40" s="3"/>
      <c r="R40" s="75"/>
      <c r="S40" s="72"/>
      <c r="U40" s="124"/>
      <c r="V40" s="124"/>
      <c r="W40" s="124"/>
    </row>
    <row r="41" spans="1:24">
      <c r="A41" s="72"/>
      <c r="B41" s="66"/>
      <c r="C41" s="3"/>
      <c r="D41" s="3"/>
      <c r="E41" s="3"/>
      <c r="F41" s="3"/>
      <c r="G41" s="3"/>
      <c r="H41" s="3"/>
      <c r="I41" s="3"/>
      <c r="J41" s="3"/>
      <c r="K41" s="3"/>
      <c r="L41" s="3"/>
      <c r="M41" s="3"/>
      <c r="N41" s="3"/>
      <c r="O41" s="3"/>
      <c r="P41" s="3"/>
      <c r="Q41" s="3"/>
      <c r="R41" s="75"/>
      <c r="S41" s="72"/>
    </row>
    <row r="42" spans="1:24" ht="13.5" thickBot="1">
      <c r="A42" s="72"/>
      <c r="B42" s="66"/>
      <c r="C42" s="3"/>
      <c r="D42" s="3"/>
      <c r="E42" s="3"/>
      <c r="F42" s="3"/>
      <c r="G42" s="3"/>
      <c r="H42" s="3"/>
      <c r="I42" s="3"/>
      <c r="J42" s="3"/>
      <c r="K42" s="3"/>
      <c r="L42" s="3"/>
      <c r="M42" s="3"/>
      <c r="N42" s="3"/>
      <c r="O42" s="3"/>
      <c r="P42" s="3"/>
      <c r="Q42" s="3"/>
      <c r="R42" s="75"/>
      <c r="S42" s="72"/>
    </row>
    <row r="43" spans="1:24" ht="13.5" thickBot="1">
      <c r="A43" s="72"/>
      <c r="B43" s="66"/>
      <c r="C43" s="36" t="s">
        <v>0</v>
      </c>
      <c r="D43" s="37" t="s">
        <v>1</v>
      </c>
      <c r="E43" s="36" t="str">
        <f t="shared" ref="E43:O43" si="13">E31</f>
        <v>Tim</v>
      </c>
      <c r="F43" s="38" t="str">
        <f t="shared" si="13"/>
        <v>Grégory</v>
      </c>
      <c r="G43" s="38" t="str">
        <f t="shared" si="13"/>
        <v>Christophe</v>
      </c>
      <c r="H43" s="38" t="str">
        <f t="shared" si="13"/>
        <v>Ruben</v>
      </c>
      <c r="I43" s="38" t="str">
        <f t="shared" si="13"/>
        <v>Guillaume</v>
      </c>
      <c r="J43" s="38" t="str">
        <f t="shared" si="13"/>
        <v>Maarten</v>
      </c>
      <c r="K43" s="38" t="str">
        <f t="shared" si="13"/>
        <v>Dieter</v>
      </c>
      <c r="L43" s="38" t="str">
        <f t="shared" si="13"/>
        <v>Deborah</v>
      </c>
      <c r="M43" s="38" t="str">
        <f t="shared" si="13"/>
        <v>Lienkeuh</v>
      </c>
      <c r="N43" s="38" t="str">
        <f t="shared" si="13"/>
        <v>Pieter</v>
      </c>
      <c r="O43" s="38" t="str">
        <f t="shared" si="13"/>
        <v>Didier</v>
      </c>
      <c r="P43" s="37" t="str">
        <f>L124</f>
        <v>Lien</v>
      </c>
      <c r="Q43" s="3"/>
      <c r="R43" s="75"/>
      <c r="S43" s="72"/>
    </row>
    <row r="44" spans="1:24">
      <c r="A44" s="72"/>
      <c r="B44" s="66"/>
      <c r="C44" s="29">
        <f t="shared" ref="C44:D51" si="14">K61</f>
        <v>0</v>
      </c>
      <c r="D44" s="69">
        <f t="shared" si="14"/>
        <v>0</v>
      </c>
      <c r="E44" s="56">
        <f>IF(E61=$F$60,F61,IF(E61=$G$60,G61,IF(E61=$H$60,H61,0)))</f>
        <v>0</v>
      </c>
      <c r="F44" s="56">
        <f>IF(M61=$N$60,N61,IF(M61=$O$60,O61,IF(M61=$P$60,P61,0)))</f>
        <v>0</v>
      </c>
      <c r="G44" s="56">
        <f>IF(E74=$F$73,F74,IF(E74=$G$73,G74,IF(E74=$H$73,H74,0)))</f>
        <v>0</v>
      </c>
      <c r="H44" s="56">
        <f>IF(M74=$N$73,N74,IF(M74=$O$73,O74,IF(M74=$P$73,P74,0)))</f>
        <v>0</v>
      </c>
      <c r="I44" s="56">
        <f>IF(E87=$F$86,F87,IF(E87=$G$86,G87,IF(E87=$H$86,H87,0)))</f>
        <v>0</v>
      </c>
      <c r="J44" s="56">
        <f>IF(M87=$N$86,N87,IF(M87=$O$86,O87,IF(M87=$P$86,P87,0)))</f>
        <v>0</v>
      </c>
      <c r="K44" s="56">
        <f>IF(E100=$F$99,F100,IF(E100=$G$99,G100,IF(E100=$H$99,H100,0)))</f>
        <v>0</v>
      </c>
      <c r="L44" s="56">
        <f>IF(M100=$N$99,N100,IF(M100=$O$99,O100,IF(M100=$P$99,P100,0)))</f>
        <v>0</v>
      </c>
      <c r="M44" s="56">
        <f>IF(E113=$F$112,F113,IF(E113=$G$112,G113,IF(E113=$H$112,H113,0)))</f>
        <v>0</v>
      </c>
      <c r="N44" s="56">
        <f>IF(M113=$N$112,N113,IF(M113=$O$112,O113,IF(M113=$P$112,P113,0)))</f>
        <v>0</v>
      </c>
      <c r="O44" s="56">
        <f>IF(E126=$F$125,F126,IF(E126=$G$125,G126,IF(E126=$H$125,H126,0)))</f>
        <v>0</v>
      </c>
      <c r="P44" s="57">
        <f>IF(M126=$N$125,N126,IF(M126=$O$125,O126,IF(M126=$P$125,P126,0)))</f>
        <v>0</v>
      </c>
      <c r="Q44" s="3"/>
      <c r="R44" s="75"/>
      <c r="S44" s="72"/>
    </row>
    <row r="45" spans="1:24">
      <c r="A45" s="72"/>
      <c r="B45" s="66"/>
      <c r="C45" s="25">
        <f t="shared" si="14"/>
        <v>0</v>
      </c>
      <c r="D45" s="70">
        <f t="shared" si="14"/>
        <v>0</v>
      </c>
      <c r="E45" s="56">
        <f t="shared" ref="E45:E51" si="15">IF(E62=$F$60,F62,IF(E62=$G$60,G62,IF(E62=$H$60,H62,0)))</f>
        <v>0</v>
      </c>
      <c r="F45" s="56">
        <f t="shared" ref="F45:F51" si="16">IF(M62=$N$60,N62,IF(M62=$O$60,O62,IF(M62=$P$60,P62,0)))</f>
        <v>0</v>
      </c>
      <c r="G45" s="56">
        <f t="shared" ref="G45:G51" si="17">IF(E75=$F$73,F75,IF(E75=$G$73,G75,IF(E75=$H$73,H75,0)))</f>
        <v>0</v>
      </c>
      <c r="H45" s="56">
        <f t="shared" ref="H45:H51" si="18">IF(M75=$N$73,N75,IF(M75=$O$73,O75,IF(M75=$P$73,P75,0)))</f>
        <v>0</v>
      </c>
      <c r="I45" s="56">
        <f t="shared" ref="I45:I51" si="19">IF(E88=$F$86,F88,IF(E88=$G$86,G88,IF(E88=$H$86,H88,0)))</f>
        <v>0</v>
      </c>
      <c r="J45" s="56">
        <f t="shared" ref="J45:J51" si="20">IF(M88=$N$86,N88,IF(M88=$O$86,O88,IF(M88=$P$86,P88,0)))</f>
        <v>0</v>
      </c>
      <c r="K45" s="56">
        <f t="shared" ref="K45:K51" si="21">IF(E101=$F$99,F101,IF(E101=$G$99,G101,IF(E101=$H$99,H101,0)))</f>
        <v>0</v>
      </c>
      <c r="L45" s="56">
        <f t="shared" ref="L45:L51" si="22">IF(M101=$N$99,N101,IF(M101=$O$99,O101,IF(M101=$P$99,P101,0)))</f>
        <v>0</v>
      </c>
      <c r="M45" s="56">
        <f t="shared" ref="M45:M51" si="23">IF(E114=$F$112,F114,IF(E114=$G$112,G114,IF(E114=$H$112,H114,0)))</f>
        <v>0</v>
      </c>
      <c r="N45" s="56">
        <f t="shared" ref="N45:N51" si="24">IF(M114=$N$112,N114,IF(M114=$O$112,O114,IF(M114=$P$112,P114,0)))</f>
        <v>0</v>
      </c>
      <c r="O45" s="56">
        <f t="shared" ref="O45:O51" si="25">IF(E127=$F$125,F127,IF(E127=$G$125,G127,IF(E127=$H$125,H127,0)))</f>
        <v>0</v>
      </c>
      <c r="P45" s="57">
        <f t="shared" ref="P45:P51" si="26">IF(M127=$N$125,N127,IF(M127=$O$125,O127,IF(M127=$P$125,P127,0)))</f>
        <v>0</v>
      </c>
      <c r="Q45" s="3"/>
      <c r="R45" s="75"/>
      <c r="S45" s="72"/>
    </row>
    <row r="46" spans="1:24">
      <c r="A46" s="72"/>
      <c r="B46" s="66"/>
      <c r="C46" s="25">
        <f t="shared" si="14"/>
        <v>0</v>
      </c>
      <c r="D46" s="70">
        <f t="shared" si="14"/>
        <v>0</v>
      </c>
      <c r="E46" s="56">
        <f t="shared" si="15"/>
        <v>0</v>
      </c>
      <c r="F46" s="56">
        <f t="shared" si="16"/>
        <v>0</v>
      </c>
      <c r="G46" s="56">
        <f t="shared" si="17"/>
        <v>0</v>
      </c>
      <c r="H46" s="56">
        <f t="shared" si="18"/>
        <v>0</v>
      </c>
      <c r="I46" s="56">
        <f t="shared" si="19"/>
        <v>0</v>
      </c>
      <c r="J46" s="56">
        <f t="shared" si="20"/>
        <v>0</v>
      </c>
      <c r="K46" s="56">
        <f t="shared" si="21"/>
        <v>0</v>
      </c>
      <c r="L46" s="56">
        <f t="shared" si="22"/>
        <v>0</v>
      </c>
      <c r="M46" s="56">
        <f t="shared" si="23"/>
        <v>0</v>
      </c>
      <c r="N46" s="56">
        <f t="shared" si="24"/>
        <v>0</v>
      </c>
      <c r="O46" s="56">
        <f t="shared" si="25"/>
        <v>0</v>
      </c>
      <c r="P46" s="57">
        <f t="shared" si="26"/>
        <v>0</v>
      </c>
      <c r="Q46" s="3"/>
      <c r="R46" s="75"/>
      <c r="S46" s="72"/>
    </row>
    <row r="47" spans="1:24">
      <c r="A47" s="72"/>
      <c r="B47" s="66"/>
      <c r="C47" s="25">
        <f t="shared" si="14"/>
        <v>0</v>
      </c>
      <c r="D47" s="70">
        <f t="shared" si="14"/>
        <v>0</v>
      </c>
      <c r="E47" s="56">
        <f t="shared" si="15"/>
        <v>0</v>
      </c>
      <c r="F47" s="56">
        <f t="shared" si="16"/>
        <v>0</v>
      </c>
      <c r="G47" s="56">
        <f t="shared" si="17"/>
        <v>0</v>
      </c>
      <c r="H47" s="56">
        <f t="shared" si="18"/>
        <v>0</v>
      </c>
      <c r="I47" s="56">
        <f t="shared" si="19"/>
        <v>0</v>
      </c>
      <c r="J47" s="56">
        <f t="shared" si="20"/>
        <v>0</v>
      </c>
      <c r="K47" s="56">
        <f t="shared" si="21"/>
        <v>0</v>
      </c>
      <c r="L47" s="56">
        <f t="shared" si="22"/>
        <v>0</v>
      </c>
      <c r="M47" s="56">
        <f t="shared" si="23"/>
        <v>0</v>
      </c>
      <c r="N47" s="56">
        <f t="shared" si="24"/>
        <v>0</v>
      </c>
      <c r="O47" s="56">
        <f t="shared" si="25"/>
        <v>0</v>
      </c>
      <c r="P47" s="57">
        <f t="shared" si="26"/>
        <v>0</v>
      </c>
      <c r="Q47" s="3"/>
      <c r="R47" s="75"/>
      <c r="S47" s="72"/>
    </row>
    <row r="48" spans="1:24">
      <c r="A48" s="72"/>
      <c r="B48" s="66"/>
      <c r="C48" s="25">
        <f t="shared" si="14"/>
        <v>0</v>
      </c>
      <c r="D48" s="70">
        <f t="shared" si="14"/>
        <v>0</v>
      </c>
      <c r="E48" s="56">
        <f t="shared" si="15"/>
        <v>0</v>
      </c>
      <c r="F48" s="56">
        <f t="shared" si="16"/>
        <v>0</v>
      </c>
      <c r="G48" s="56">
        <f t="shared" si="17"/>
        <v>0</v>
      </c>
      <c r="H48" s="56">
        <f t="shared" si="18"/>
        <v>0</v>
      </c>
      <c r="I48" s="56">
        <f t="shared" si="19"/>
        <v>0</v>
      </c>
      <c r="J48" s="56">
        <f t="shared" si="20"/>
        <v>0</v>
      </c>
      <c r="K48" s="56">
        <f t="shared" si="21"/>
        <v>0</v>
      </c>
      <c r="L48" s="56">
        <f t="shared" si="22"/>
        <v>0</v>
      </c>
      <c r="M48" s="56">
        <f t="shared" si="23"/>
        <v>0</v>
      </c>
      <c r="N48" s="56">
        <f t="shared" si="24"/>
        <v>0</v>
      </c>
      <c r="O48" s="56">
        <f t="shared" si="25"/>
        <v>0</v>
      </c>
      <c r="P48" s="57">
        <f t="shared" si="26"/>
        <v>0</v>
      </c>
      <c r="Q48" s="3"/>
      <c r="R48" s="75"/>
      <c r="S48" s="72"/>
    </row>
    <row r="49" spans="1:20">
      <c r="A49" s="72"/>
      <c r="B49" s="66"/>
      <c r="C49" s="25">
        <f t="shared" si="14"/>
        <v>0</v>
      </c>
      <c r="D49" s="70">
        <f t="shared" si="14"/>
        <v>0</v>
      </c>
      <c r="E49" s="56">
        <f t="shared" si="15"/>
        <v>0</v>
      </c>
      <c r="F49" s="56">
        <f t="shared" si="16"/>
        <v>0</v>
      </c>
      <c r="G49" s="56">
        <f t="shared" si="17"/>
        <v>0</v>
      </c>
      <c r="H49" s="56">
        <f t="shared" si="18"/>
        <v>0</v>
      </c>
      <c r="I49" s="56">
        <f t="shared" si="19"/>
        <v>0</v>
      </c>
      <c r="J49" s="56">
        <f t="shared" si="20"/>
        <v>0</v>
      </c>
      <c r="K49" s="56">
        <f t="shared" si="21"/>
        <v>0</v>
      </c>
      <c r="L49" s="56">
        <f t="shared" si="22"/>
        <v>0</v>
      </c>
      <c r="M49" s="56">
        <f t="shared" si="23"/>
        <v>0</v>
      </c>
      <c r="N49" s="56">
        <f t="shared" si="24"/>
        <v>0</v>
      </c>
      <c r="O49" s="56">
        <f t="shared" si="25"/>
        <v>0</v>
      </c>
      <c r="P49" s="57">
        <f t="shared" si="26"/>
        <v>0</v>
      </c>
      <c r="Q49" s="3"/>
      <c r="R49" s="75"/>
      <c r="S49" s="72"/>
    </row>
    <row r="50" spans="1:20">
      <c r="A50" s="72"/>
      <c r="B50" s="66"/>
      <c r="C50" s="25">
        <f t="shared" si="14"/>
        <v>0</v>
      </c>
      <c r="D50" s="70">
        <f t="shared" si="14"/>
        <v>0</v>
      </c>
      <c r="E50" s="56">
        <f t="shared" si="15"/>
        <v>0</v>
      </c>
      <c r="F50" s="56">
        <f t="shared" si="16"/>
        <v>0</v>
      </c>
      <c r="G50" s="56">
        <f t="shared" si="17"/>
        <v>0</v>
      </c>
      <c r="H50" s="56">
        <f t="shared" si="18"/>
        <v>0</v>
      </c>
      <c r="I50" s="56">
        <f t="shared" si="19"/>
        <v>0</v>
      </c>
      <c r="J50" s="56">
        <f t="shared" si="20"/>
        <v>0</v>
      </c>
      <c r="K50" s="56">
        <f t="shared" si="21"/>
        <v>0</v>
      </c>
      <c r="L50" s="56">
        <f t="shared" si="22"/>
        <v>0</v>
      </c>
      <c r="M50" s="56">
        <f t="shared" si="23"/>
        <v>0</v>
      </c>
      <c r="N50" s="56">
        <f t="shared" si="24"/>
        <v>0</v>
      </c>
      <c r="O50" s="56">
        <f t="shared" si="25"/>
        <v>0</v>
      </c>
      <c r="P50" s="57">
        <f t="shared" si="26"/>
        <v>0</v>
      </c>
      <c r="Q50" s="3"/>
      <c r="R50" s="75"/>
      <c r="S50" s="72"/>
    </row>
    <row r="51" spans="1:20" ht="13.5" thickBot="1">
      <c r="A51" s="72"/>
      <c r="B51" s="66"/>
      <c r="C51" s="27">
        <f t="shared" si="14"/>
        <v>0</v>
      </c>
      <c r="D51" s="71">
        <f t="shared" si="14"/>
        <v>0</v>
      </c>
      <c r="E51" s="56">
        <f t="shared" si="15"/>
        <v>0</v>
      </c>
      <c r="F51" s="56">
        <f t="shared" si="16"/>
        <v>0</v>
      </c>
      <c r="G51" s="56">
        <f t="shared" si="17"/>
        <v>0</v>
      </c>
      <c r="H51" s="56">
        <f t="shared" si="18"/>
        <v>0</v>
      </c>
      <c r="I51" s="56">
        <f t="shared" si="19"/>
        <v>0</v>
      </c>
      <c r="J51" s="56">
        <f t="shared" si="20"/>
        <v>0</v>
      </c>
      <c r="K51" s="56">
        <f t="shared" si="21"/>
        <v>0</v>
      </c>
      <c r="L51" s="56">
        <f t="shared" si="22"/>
        <v>0</v>
      </c>
      <c r="M51" s="56">
        <f t="shared" si="23"/>
        <v>0</v>
      </c>
      <c r="N51" s="56">
        <f t="shared" si="24"/>
        <v>0</v>
      </c>
      <c r="O51" s="56">
        <f t="shared" si="25"/>
        <v>0</v>
      </c>
      <c r="P51" s="57">
        <f t="shared" si="26"/>
        <v>0</v>
      </c>
      <c r="Q51" s="3"/>
      <c r="R51" s="75"/>
      <c r="S51" s="72"/>
    </row>
    <row r="52" spans="1:20" ht="13.5" thickBot="1">
      <c r="A52" s="72"/>
      <c r="B52" s="66"/>
      <c r="C52" s="34" t="s">
        <v>34</v>
      </c>
      <c r="D52" s="35"/>
      <c r="E52" s="58">
        <f>SUM(E44:E51)</f>
        <v>0</v>
      </c>
      <c r="F52" s="59">
        <f t="shared" ref="F52:P52" si="27">SUM(F44:F51)</f>
        <v>0</v>
      </c>
      <c r="G52" s="59">
        <f t="shared" si="27"/>
        <v>0</v>
      </c>
      <c r="H52" s="59">
        <f t="shared" si="27"/>
        <v>0</v>
      </c>
      <c r="I52" s="59">
        <f t="shared" si="27"/>
        <v>0</v>
      </c>
      <c r="J52" s="59">
        <f t="shared" si="27"/>
        <v>0</v>
      </c>
      <c r="K52" s="59">
        <f t="shared" si="27"/>
        <v>0</v>
      </c>
      <c r="L52" s="59">
        <f t="shared" si="27"/>
        <v>0</v>
      </c>
      <c r="M52" s="59">
        <f t="shared" si="27"/>
        <v>0</v>
      </c>
      <c r="N52" s="59">
        <f t="shared" si="27"/>
        <v>0</v>
      </c>
      <c r="O52" s="59">
        <f t="shared" si="27"/>
        <v>0</v>
      </c>
      <c r="P52" s="60">
        <f t="shared" si="27"/>
        <v>0</v>
      </c>
      <c r="Q52" s="3"/>
      <c r="R52" s="75"/>
      <c r="S52" s="72"/>
    </row>
    <row r="53" spans="1:20" ht="13.5" thickBot="1">
      <c r="A53" s="72"/>
      <c r="B53" s="66"/>
      <c r="C53" s="34" t="s">
        <v>59</v>
      </c>
      <c r="D53" s="35"/>
      <c r="E53" s="58">
        <f>E40</f>
        <v>0</v>
      </c>
      <c r="F53" s="59">
        <f t="shared" ref="F53:P53" si="28">F40</f>
        <v>0</v>
      </c>
      <c r="G53" s="59">
        <f t="shared" si="28"/>
        <v>0</v>
      </c>
      <c r="H53" s="59">
        <f t="shared" si="28"/>
        <v>0</v>
      </c>
      <c r="I53" s="59">
        <f t="shared" si="28"/>
        <v>0</v>
      </c>
      <c r="J53" s="59">
        <f t="shared" si="28"/>
        <v>0</v>
      </c>
      <c r="K53" s="59">
        <f t="shared" si="28"/>
        <v>0</v>
      </c>
      <c r="L53" s="59">
        <f t="shared" si="28"/>
        <v>0</v>
      </c>
      <c r="M53" s="59">
        <f t="shared" si="28"/>
        <v>0</v>
      </c>
      <c r="N53" s="59">
        <f t="shared" si="28"/>
        <v>0</v>
      </c>
      <c r="O53" s="59">
        <f t="shared" si="28"/>
        <v>0</v>
      </c>
      <c r="P53" s="60">
        <f t="shared" si="28"/>
        <v>0</v>
      </c>
      <c r="Q53" s="3"/>
      <c r="R53" s="75"/>
      <c r="S53" s="72"/>
    </row>
    <row r="54" spans="1:20" ht="13.5" thickBot="1">
      <c r="A54" s="72"/>
      <c r="B54" s="66"/>
      <c r="C54" s="34" t="s">
        <v>60</v>
      </c>
      <c r="D54" s="35"/>
      <c r="E54" s="61" t="e">
        <f>E53/E52</f>
        <v>#DIV/0!</v>
      </c>
      <c r="F54" s="62" t="e">
        <f t="shared" ref="F54:P54" si="29">F53/F52</f>
        <v>#DIV/0!</v>
      </c>
      <c r="G54" s="62" t="e">
        <f t="shared" si="29"/>
        <v>#DIV/0!</v>
      </c>
      <c r="H54" s="62" t="e">
        <f t="shared" si="29"/>
        <v>#DIV/0!</v>
      </c>
      <c r="I54" s="62" t="e">
        <f t="shared" si="29"/>
        <v>#DIV/0!</v>
      </c>
      <c r="J54" s="62" t="e">
        <f t="shared" si="29"/>
        <v>#DIV/0!</v>
      </c>
      <c r="K54" s="62" t="e">
        <f t="shared" si="29"/>
        <v>#DIV/0!</v>
      </c>
      <c r="L54" s="62" t="e">
        <f t="shared" si="29"/>
        <v>#DIV/0!</v>
      </c>
      <c r="M54" s="62" t="e">
        <f t="shared" si="29"/>
        <v>#DIV/0!</v>
      </c>
      <c r="N54" s="62" t="e">
        <f t="shared" si="29"/>
        <v>#DIV/0!</v>
      </c>
      <c r="O54" s="62" t="e">
        <f t="shared" si="29"/>
        <v>#DIV/0!</v>
      </c>
      <c r="P54" s="63" t="e">
        <f t="shared" si="29"/>
        <v>#DIV/0!</v>
      </c>
      <c r="Q54" s="3"/>
      <c r="R54" s="75"/>
      <c r="S54" s="72"/>
    </row>
    <row r="55" spans="1:20" ht="13.5" thickBot="1">
      <c r="A55" s="72"/>
      <c r="B55" s="67"/>
      <c r="C55" s="68"/>
      <c r="D55" s="68"/>
      <c r="E55" s="68"/>
      <c r="F55" s="68"/>
      <c r="G55" s="68"/>
      <c r="H55" s="68"/>
      <c r="I55" s="68"/>
      <c r="J55" s="68"/>
      <c r="K55" s="68"/>
      <c r="L55" s="68"/>
      <c r="M55" s="68"/>
      <c r="N55" s="68"/>
      <c r="O55" s="68"/>
      <c r="P55" s="68"/>
      <c r="Q55" s="68"/>
      <c r="R55" s="68"/>
      <c r="S55" s="72"/>
    </row>
    <row r="56" spans="1:20" s="155" customFormat="1">
      <c r="A56" s="72"/>
      <c r="B56" s="72"/>
      <c r="C56" s="72"/>
      <c r="D56" s="72"/>
      <c r="E56" s="72"/>
      <c r="F56" s="72"/>
      <c r="G56" s="72"/>
      <c r="H56" s="72"/>
      <c r="I56" s="72"/>
      <c r="J56" s="72"/>
      <c r="K56" s="72"/>
      <c r="L56" s="72"/>
      <c r="M56" s="72"/>
      <c r="N56" s="72"/>
      <c r="O56" s="72"/>
      <c r="P56" s="72"/>
      <c r="Q56" s="72"/>
      <c r="R56" s="72"/>
      <c r="S56" s="72"/>
      <c r="T56" s="74"/>
    </row>
    <row r="57" spans="1:20">
      <c r="A57" s="72"/>
      <c r="R57" s="74"/>
      <c r="S57" s="72"/>
    </row>
    <row r="58" spans="1:20" ht="13.5" thickBot="1">
      <c r="A58" s="72"/>
      <c r="R58" s="74"/>
      <c r="S58" s="72"/>
    </row>
    <row r="59" spans="1:20" ht="18.75" customHeight="1" thickBot="1">
      <c r="A59" s="72"/>
      <c r="C59" s="1"/>
      <c r="D59" s="196" t="s">
        <v>20</v>
      </c>
      <c r="E59" s="197"/>
      <c r="F59" s="198"/>
      <c r="G59" s="8"/>
      <c r="H59" s="8"/>
      <c r="K59" s="1"/>
      <c r="L59" s="196" t="s">
        <v>45</v>
      </c>
      <c r="M59" s="194"/>
      <c r="N59" s="195"/>
      <c r="O59" s="8"/>
      <c r="P59" s="8"/>
      <c r="R59" s="74"/>
      <c r="S59" s="72"/>
    </row>
    <row r="60" spans="1:20" ht="13.5" thickBot="1">
      <c r="A60" s="72"/>
      <c r="C60" s="78" t="s">
        <v>0</v>
      </c>
      <c r="D60" s="79" t="s">
        <v>1</v>
      </c>
      <c r="E60" s="11"/>
      <c r="F60" s="12">
        <v>1</v>
      </c>
      <c r="G60" s="12" t="s">
        <v>18</v>
      </c>
      <c r="H60" s="12">
        <v>2</v>
      </c>
      <c r="I60" s="13" t="s">
        <v>5</v>
      </c>
      <c r="K60" s="78" t="s">
        <v>0</v>
      </c>
      <c r="L60" s="79" t="s">
        <v>1</v>
      </c>
      <c r="M60" s="11"/>
      <c r="N60" s="12">
        <v>1</v>
      </c>
      <c r="O60" s="12" t="s">
        <v>18</v>
      </c>
      <c r="P60" s="12">
        <v>2</v>
      </c>
      <c r="Q60" s="13" t="s">
        <v>5</v>
      </c>
      <c r="R60" s="74"/>
      <c r="S60" s="72"/>
    </row>
    <row r="61" spans="1:20">
      <c r="A61" s="72"/>
      <c r="C61" s="14">
        <f t="shared" ref="C61:D68" si="30">C11</f>
        <v>0</v>
      </c>
      <c r="D61" s="80">
        <f t="shared" si="30"/>
        <v>0</v>
      </c>
      <c r="E61" s="81"/>
      <c r="F61" s="82">
        <f>$E$11</f>
        <v>0</v>
      </c>
      <c r="G61" s="82">
        <f>$F$11</f>
        <v>0</v>
      </c>
      <c r="H61" s="82">
        <f>$G$11</f>
        <v>0</v>
      </c>
      <c r="I61" s="83" t="str">
        <f t="shared" ref="I61:I68" si="31">IF($E61=$I11,IF($E61=$F$60,$F61,IF($E61=$G$60,$G61,IF($E61=$H$60,$H61,""))),"-")</f>
        <v/>
      </c>
      <c r="K61" s="14">
        <f t="shared" ref="K61:L68" si="32">C11</f>
        <v>0</v>
      </c>
      <c r="L61" s="80">
        <f t="shared" si="32"/>
        <v>0</v>
      </c>
      <c r="M61" s="81"/>
      <c r="N61" s="82">
        <f>$E$11</f>
        <v>0</v>
      </c>
      <c r="O61" s="82">
        <f>$F$11</f>
        <v>0</v>
      </c>
      <c r="P61" s="82">
        <f>$G$11</f>
        <v>0</v>
      </c>
      <c r="Q61" s="83" t="str">
        <f t="shared" ref="Q61:Q68" si="33">IF($M61=$I11,IF($M61=$N$60,$N61,IF($M61=$O$60,$O61,IF($M61=$P$60,$P61,""))),"-")</f>
        <v/>
      </c>
      <c r="R61" s="74"/>
      <c r="S61" s="72"/>
    </row>
    <row r="62" spans="1:20">
      <c r="A62" s="72"/>
      <c r="C62" s="15">
        <f t="shared" si="30"/>
        <v>0</v>
      </c>
      <c r="D62" s="77">
        <f t="shared" si="30"/>
        <v>0</v>
      </c>
      <c r="E62" s="76"/>
      <c r="F62" s="17">
        <f>$E$12</f>
        <v>0</v>
      </c>
      <c r="G62" s="17">
        <f>$F$12</f>
        <v>0</v>
      </c>
      <c r="H62" s="17">
        <f>$G$12</f>
        <v>0</v>
      </c>
      <c r="I62" s="16" t="str">
        <f t="shared" si="31"/>
        <v/>
      </c>
      <c r="K62" s="15">
        <f t="shared" si="32"/>
        <v>0</v>
      </c>
      <c r="L62" s="77">
        <f t="shared" si="32"/>
        <v>0</v>
      </c>
      <c r="M62" s="76"/>
      <c r="N62" s="17">
        <f>$E$12</f>
        <v>0</v>
      </c>
      <c r="O62" s="17">
        <f>$F$12</f>
        <v>0</v>
      </c>
      <c r="P62" s="17">
        <f>$G$12</f>
        <v>0</v>
      </c>
      <c r="Q62" s="16" t="str">
        <f t="shared" si="33"/>
        <v/>
      </c>
      <c r="R62" s="74"/>
      <c r="S62" s="72"/>
    </row>
    <row r="63" spans="1:20">
      <c r="A63" s="72"/>
      <c r="C63" s="15">
        <f t="shared" si="30"/>
        <v>0</v>
      </c>
      <c r="D63" s="77">
        <f t="shared" si="30"/>
        <v>0</v>
      </c>
      <c r="E63" s="76"/>
      <c r="F63" s="17">
        <f>$E$13</f>
        <v>0</v>
      </c>
      <c r="G63" s="17">
        <f>$F$13</f>
        <v>0</v>
      </c>
      <c r="H63" s="17">
        <f>$G$13</f>
        <v>0</v>
      </c>
      <c r="I63" s="16" t="str">
        <f t="shared" si="31"/>
        <v/>
      </c>
      <c r="K63" s="15">
        <f t="shared" si="32"/>
        <v>0</v>
      </c>
      <c r="L63" s="77">
        <f t="shared" si="32"/>
        <v>0</v>
      </c>
      <c r="M63" s="76"/>
      <c r="N63" s="17">
        <f>$E$13</f>
        <v>0</v>
      </c>
      <c r="O63" s="17">
        <f>$F$13</f>
        <v>0</v>
      </c>
      <c r="P63" s="17">
        <f>$G$13</f>
        <v>0</v>
      </c>
      <c r="Q63" s="16" t="str">
        <f t="shared" si="33"/>
        <v/>
      </c>
      <c r="R63" s="74"/>
      <c r="S63" s="72"/>
    </row>
    <row r="64" spans="1:20">
      <c r="A64" s="72"/>
      <c r="C64" s="15">
        <f t="shared" si="30"/>
        <v>0</v>
      </c>
      <c r="D64" s="77">
        <f t="shared" si="30"/>
        <v>0</v>
      </c>
      <c r="E64" s="76"/>
      <c r="F64" s="17">
        <f>$E$14</f>
        <v>0</v>
      </c>
      <c r="G64" s="17">
        <f>$F$14</f>
        <v>0</v>
      </c>
      <c r="H64" s="17">
        <f>$G$14</f>
        <v>0</v>
      </c>
      <c r="I64" s="16" t="str">
        <f t="shared" si="31"/>
        <v/>
      </c>
      <c r="K64" s="15">
        <f t="shared" si="32"/>
        <v>0</v>
      </c>
      <c r="L64" s="77">
        <f t="shared" si="32"/>
        <v>0</v>
      </c>
      <c r="M64" s="76"/>
      <c r="N64" s="17">
        <f>$E$14</f>
        <v>0</v>
      </c>
      <c r="O64" s="17">
        <f>$F$14</f>
        <v>0</v>
      </c>
      <c r="P64" s="17">
        <f>$G$14</f>
        <v>0</v>
      </c>
      <c r="Q64" s="16" t="str">
        <f t="shared" si="33"/>
        <v/>
      </c>
      <c r="R64" s="74"/>
      <c r="S64" s="72"/>
    </row>
    <row r="65" spans="1:20">
      <c r="A65" s="72"/>
      <c r="C65" s="15">
        <f t="shared" si="30"/>
        <v>0</v>
      </c>
      <c r="D65" s="77">
        <f t="shared" si="30"/>
        <v>0</v>
      </c>
      <c r="E65" s="76"/>
      <c r="F65" s="17">
        <f>$E$15</f>
        <v>0</v>
      </c>
      <c r="G65" s="17">
        <f>$F$15</f>
        <v>0</v>
      </c>
      <c r="H65" s="17">
        <f>$G$15</f>
        <v>0</v>
      </c>
      <c r="I65" s="16" t="str">
        <f t="shared" si="31"/>
        <v/>
      </c>
      <c r="K65" s="15">
        <f t="shared" si="32"/>
        <v>0</v>
      </c>
      <c r="L65" s="77">
        <f t="shared" si="32"/>
        <v>0</v>
      </c>
      <c r="M65" s="76"/>
      <c r="N65" s="17">
        <f>$E$15</f>
        <v>0</v>
      </c>
      <c r="O65" s="17">
        <f>$F$15</f>
        <v>0</v>
      </c>
      <c r="P65" s="17">
        <f>$G$15</f>
        <v>0</v>
      </c>
      <c r="Q65" s="16" t="str">
        <f t="shared" si="33"/>
        <v/>
      </c>
      <c r="R65" s="74"/>
      <c r="S65" s="72"/>
    </row>
    <row r="66" spans="1:20">
      <c r="A66" s="72"/>
      <c r="C66" s="15">
        <f t="shared" si="30"/>
        <v>0</v>
      </c>
      <c r="D66" s="77">
        <f t="shared" si="30"/>
        <v>0</v>
      </c>
      <c r="E66" s="76"/>
      <c r="F66" s="17">
        <f>$E$16</f>
        <v>0</v>
      </c>
      <c r="G66" s="17">
        <f>$F$16</f>
        <v>0</v>
      </c>
      <c r="H66" s="17">
        <f>$G$16</f>
        <v>0</v>
      </c>
      <c r="I66" s="16" t="str">
        <f t="shared" si="31"/>
        <v/>
      </c>
      <c r="K66" s="15">
        <f t="shared" si="32"/>
        <v>0</v>
      </c>
      <c r="L66" s="77">
        <f t="shared" si="32"/>
        <v>0</v>
      </c>
      <c r="M66" s="76"/>
      <c r="N66" s="17">
        <f>$E$16</f>
        <v>0</v>
      </c>
      <c r="O66" s="17">
        <f>$F$16</f>
        <v>0</v>
      </c>
      <c r="P66" s="17">
        <f>$G$16</f>
        <v>0</v>
      </c>
      <c r="Q66" s="16" t="str">
        <f t="shared" si="33"/>
        <v/>
      </c>
      <c r="R66" s="74"/>
      <c r="S66" s="72"/>
    </row>
    <row r="67" spans="1:20">
      <c r="A67" s="72"/>
      <c r="C67" s="15">
        <f t="shared" si="30"/>
        <v>0</v>
      </c>
      <c r="D67" s="77">
        <f t="shared" si="30"/>
        <v>0</v>
      </c>
      <c r="E67" s="76"/>
      <c r="F67" s="17">
        <f>$E$17</f>
        <v>0</v>
      </c>
      <c r="G67" s="17">
        <f>$F$17</f>
        <v>0</v>
      </c>
      <c r="H67" s="17">
        <f>$G$17</f>
        <v>0</v>
      </c>
      <c r="I67" s="16" t="str">
        <f t="shared" si="31"/>
        <v/>
      </c>
      <c r="K67" s="15">
        <f t="shared" si="32"/>
        <v>0</v>
      </c>
      <c r="L67" s="77">
        <f t="shared" si="32"/>
        <v>0</v>
      </c>
      <c r="M67" s="76"/>
      <c r="N67" s="17">
        <f>$E$17</f>
        <v>0</v>
      </c>
      <c r="O67" s="17">
        <f>$F$17</f>
        <v>0</v>
      </c>
      <c r="P67" s="17">
        <f>$G$17</f>
        <v>0</v>
      </c>
      <c r="Q67" s="16" t="str">
        <f t="shared" si="33"/>
        <v/>
      </c>
      <c r="R67" s="74"/>
      <c r="S67" s="72"/>
    </row>
    <row r="68" spans="1:20" ht="13.5" thickBot="1">
      <c r="A68" s="72"/>
      <c r="C68" s="84">
        <f t="shared" si="30"/>
        <v>0</v>
      </c>
      <c r="D68" s="85">
        <f t="shared" si="30"/>
        <v>0</v>
      </c>
      <c r="E68" s="86"/>
      <c r="F68" s="87">
        <f>$E$18</f>
        <v>0</v>
      </c>
      <c r="G68" s="87">
        <f>$F$18</f>
        <v>0</v>
      </c>
      <c r="H68" s="87">
        <f>$G$18</f>
        <v>0</v>
      </c>
      <c r="I68" s="88" t="str">
        <f t="shared" si="31"/>
        <v/>
      </c>
      <c r="K68" s="84">
        <f t="shared" si="32"/>
        <v>0</v>
      </c>
      <c r="L68" s="85">
        <f t="shared" si="32"/>
        <v>0</v>
      </c>
      <c r="M68" s="86"/>
      <c r="N68" s="87">
        <f>$E$18</f>
        <v>0</v>
      </c>
      <c r="O68" s="87">
        <f>$F$18</f>
        <v>0</v>
      </c>
      <c r="P68" s="87">
        <f>$G$18</f>
        <v>0</v>
      </c>
      <c r="Q68" s="88" t="str">
        <f t="shared" si="33"/>
        <v/>
      </c>
      <c r="R68" s="74"/>
      <c r="S68" s="72"/>
    </row>
    <row r="69" spans="1:20" ht="13.5" thickBot="1">
      <c r="A69" s="72"/>
      <c r="I69" s="89">
        <f>SUM(I61:I68)</f>
        <v>0</v>
      </c>
      <c r="Q69" s="89">
        <f>SUM(Q61:Q68)</f>
        <v>0</v>
      </c>
      <c r="R69" s="74"/>
      <c r="S69" s="72"/>
    </row>
    <row r="70" spans="1:20">
      <c r="A70" s="72"/>
      <c r="R70" s="74"/>
      <c r="S70" s="72"/>
    </row>
    <row r="71" spans="1:20" ht="12.75" customHeight="1" thickBot="1">
      <c r="A71" s="72"/>
      <c r="Q71" s="5"/>
      <c r="R71" s="5"/>
      <c r="S71" s="73"/>
      <c r="T71" s="6"/>
    </row>
    <row r="72" spans="1:20" ht="17.25" customHeight="1" thickBot="1">
      <c r="A72" s="72"/>
      <c r="C72" s="1"/>
      <c r="D72" s="193" t="s">
        <v>24</v>
      </c>
      <c r="E72" s="194"/>
      <c r="F72" s="195"/>
      <c r="G72" s="8"/>
      <c r="H72" s="8"/>
      <c r="K72" s="1"/>
      <c r="L72" s="193" t="s">
        <v>16</v>
      </c>
      <c r="M72" s="194"/>
      <c r="N72" s="195"/>
      <c r="O72" s="8"/>
      <c r="P72" s="8"/>
      <c r="R72" s="5"/>
      <c r="S72" s="73"/>
      <c r="T72" s="6"/>
    </row>
    <row r="73" spans="1:20" ht="13.5" thickBot="1">
      <c r="A73" s="72"/>
      <c r="C73" s="78" t="s">
        <v>0</v>
      </c>
      <c r="D73" s="79" t="s">
        <v>1</v>
      </c>
      <c r="E73" s="11"/>
      <c r="F73" s="12">
        <v>1</v>
      </c>
      <c r="G73" s="12" t="s">
        <v>18</v>
      </c>
      <c r="H73" s="12">
        <v>2</v>
      </c>
      <c r="I73" s="13" t="s">
        <v>5</v>
      </c>
      <c r="K73" s="78" t="s">
        <v>0</v>
      </c>
      <c r="L73" s="79" t="s">
        <v>1</v>
      </c>
      <c r="M73" s="11"/>
      <c r="N73" s="12">
        <v>1</v>
      </c>
      <c r="O73" s="12" t="s">
        <v>18</v>
      </c>
      <c r="P73" s="12">
        <v>2</v>
      </c>
      <c r="Q73" s="13" t="s">
        <v>5</v>
      </c>
      <c r="R73" s="5"/>
      <c r="S73" s="73"/>
      <c r="T73" s="6"/>
    </row>
    <row r="74" spans="1:20">
      <c r="A74" s="72"/>
      <c r="C74" s="14">
        <f t="shared" ref="C74:D81" si="34">C11</f>
        <v>0</v>
      </c>
      <c r="D74" s="80">
        <f t="shared" si="34"/>
        <v>0</v>
      </c>
      <c r="E74" s="81"/>
      <c r="F74" s="82">
        <f>$E$11</f>
        <v>0</v>
      </c>
      <c r="G74" s="82">
        <f>$F$11</f>
        <v>0</v>
      </c>
      <c r="H74" s="82">
        <f>$G$11</f>
        <v>0</v>
      </c>
      <c r="I74" s="83" t="str">
        <f t="shared" ref="I74:I81" si="35">IF($E74=$I11,IF($E74=$F$73,$F74,IF($E74=$G$73,$G74,IF($E74=$H$73,$H74,""))),"-")</f>
        <v/>
      </c>
      <c r="K74" s="14">
        <f t="shared" ref="K74:L81" si="36">C11</f>
        <v>0</v>
      </c>
      <c r="L74" s="80">
        <f t="shared" si="36"/>
        <v>0</v>
      </c>
      <c r="M74" s="81"/>
      <c r="N74" s="82">
        <f>$E$11</f>
        <v>0</v>
      </c>
      <c r="O74" s="82">
        <f>$F$11</f>
        <v>0</v>
      </c>
      <c r="P74" s="82">
        <f>$G$11</f>
        <v>0</v>
      </c>
      <c r="Q74" s="83" t="str">
        <f t="shared" ref="Q74:Q81" si="37">IF($M74=$I11,IF($M74=$N$73,$N74,IF($M74=$O$73,$O74,IF($M74=$P$73,$P74,""))),"-")</f>
        <v/>
      </c>
      <c r="R74" s="74"/>
      <c r="S74" s="72"/>
    </row>
    <row r="75" spans="1:20">
      <c r="A75" s="72"/>
      <c r="C75" s="15">
        <f t="shared" si="34"/>
        <v>0</v>
      </c>
      <c r="D75" s="77">
        <f t="shared" si="34"/>
        <v>0</v>
      </c>
      <c r="E75" s="76"/>
      <c r="F75" s="17">
        <f>$E$12</f>
        <v>0</v>
      </c>
      <c r="G75" s="17">
        <f>$F$12</f>
        <v>0</v>
      </c>
      <c r="H75" s="17">
        <f>$G$12</f>
        <v>0</v>
      </c>
      <c r="I75" s="16" t="str">
        <f t="shared" si="35"/>
        <v/>
      </c>
      <c r="K75" s="15">
        <f t="shared" si="36"/>
        <v>0</v>
      </c>
      <c r="L75" s="77">
        <f t="shared" si="36"/>
        <v>0</v>
      </c>
      <c r="M75" s="76"/>
      <c r="N75" s="17">
        <f>$E$12</f>
        <v>0</v>
      </c>
      <c r="O75" s="17">
        <f>$F$12</f>
        <v>0</v>
      </c>
      <c r="P75" s="17">
        <f>$G$12</f>
        <v>0</v>
      </c>
      <c r="Q75" s="16" t="str">
        <f t="shared" si="37"/>
        <v/>
      </c>
      <c r="R75" s="74"/>
      <c r="S75" s="72"/>
    </row>
    <row r="76" spans="1:20">
      <c r="A76" s="72"/>
      <c r="C76" s="15">
        <f t="shared" si="34"/>
        <v>0</v>
      </c>
      <c r="D76" s="77">
        <f t="shared" si="34"/>
        <v>0</v>
      </c>
      <c r="E76" s="76"/>
      <c r="F76" s="17">
        <f>$E$13</f>
        <v>0</v>
      </c>
      <c r="G76" s="17">
        <f>$F$13</f>
        <v>0</v>
      </c>
      <c r="H76" s="17">
        <f>$G$13</f>
        <v>0</v>
      </c>
      <c r="I76" s="16" t="str">
        <f t="shared" si="35"/>
        <v/>
      </c>
      <c r="J76" s="2"/>
      <c r="K76" s="15">
        <f t="shared" si="36"/>
        <v>0</v>
      </c>
      <c r="L76" s="77">
        <f t="shared" si="36"/>
        <v>0</v>
      </c>
      <c r="M76" s="76"/>
      <c r="N76" s="17">
        <f>$E$13</f>
        <v>0</v>
      </c>
      <c r="O76" s="17">
        <f>$F$13</f>
        <v>0</v>
      </c>
      <c r="P76" s="17">
        <f>$G$13</f>
        <v>0</v>
      </c>
      <c r="Q76" s="16" t="str">
        <f t="shared" si="37"/>
        <v/>
      </c>
      <c r="R76" s="74"/>
      <c r="S76" s="72"/>
    </row>
    <row r="77" spans="1:20">
      <c r="A77" s="72"/>
      <c r="C77" s="15">
        <f t="shared" si="34"/>
        <v>0</v>
      </c>
      <c r="D77" s="77">
        <f t="shared" si="34"/>
        <v>0</v>
      </c>
      <c r="E77" s="76"/>
      <c r="F77" s="17">
        <f>$E$14</f>
        <v>0</v>
      </c>
      <c r="G77" s="17">
        <f>$F$14</f>
        <v>0</v>
      </c>
      <c r="H77" s="17">
        <f>$G$14</f>
        <v>0</v>
      </c>
      <c r="I77" s="16" t="str">
        <f t="shared" si="35"/>
        <v/>
      </c>
      <c r="K77" s="15">
        <f t="shared" si="36"/>
        <v>0</v>
      </c>
      <c r="L77" s="77">
        <f t="shared" si="36"/>
        <v>0</v>
      </c>
      <c r="M77" s="76"/>
      <c r="N77" s="17">
        <f>$E$14</f>
        <v>0</v>
      </c>
      <c r="O77" s="17">
        <f>$F$14</f>
        <v>0</v>
      </c>
      <c r="P77" s="17">
        <f>$G$14</f>
        <v>0</v>
      </c>
      <c r="Q77" s="16" t="str">
        <f t="shared" si="37"/>
        <v/>
      </c>
      <c r="R77" s="74"/>
      <c r="S77" s="72"/>
    </row>
    <row r="78" spans="1:20">
      <c r="A78" s="72"/>
      <c r="C78" s="15">
        <f t="shared" si="34"/>
        <v>0</v>
      </c>
      <c r="D78" s="77">
        <f t="shared" si="34"/>
        <v>0</v>
      </c>
      <c r="E78" s="76"/>
      <c r="F78" s="17">
        <f>$E$15</f>
        <v>0</v>
      </c>
      <c r="G78" s="17">
        <f>$F$15</f>
        <v>0</v>
      </c>
      <c r="H78" s="17">
        <f>$G$15</f>
        <v>0</v>
      </c>
      <c r="I78" s="16" t="str">
        <f t="shared" si="35"/>
        <v/>
      </c>
      <c r="K78" s="15">
        <f t="shared" si="36"/>
        <v>0</v>
      </c>
      <c r="L78" s="77">
        <f t="shared" si="36"/>
        <v>0</v>
      </c>
      <c r="M78" s="76"/>
      <c r="N78" s="17">
        <f>$E$15</f>
        <v>0</v>
      </c>
      <c r="O78" s="17">
        <f>$F$15</f>
        <v>0</v>
      </c>
      <c r="P78" s="17">
        <f>$G$15</f>
        <v>0</v>
      </c>
      <c r="Q78" s="16" t="str">
        <f t="shared" si="37"/>
        <v/>
      </c>
      <c r="R78" s="74"/>
      <c r="S78" s="72"/>
    </row>
    <row r="79" spans="1:20">
      <c r="A79" s="72"/>
      <c r="C79" s="15">
        <f t="shared" si="34"/>
        <v>0</v>
      </c>
      <c r="D79" s="77">
        <f t="shared" si="34"/>
        <v>0</v>
      </c>
      <c r="E79" s="76"/>
      <c r="F79" s="17">
        <f>$E$16</f>
        <v>0</v>
      </c>
      <c r="G79" s="17">
        <f>$F$16</f>
        <v>0</v>
      </c>
      <c r="H79" s="17">
        <f>$G$16</f>
        <v>0</v>
      </c>
      <c r="I79" s="16" t="str">
        <f t="shared" si="35"/>
        <v/>
      </c>
      <c r="K79" s="15">
        <f t="shared" si="36"/>
        <v>0</v>
      </c>
      <c r="L79" s="77">
        <f t="shared" si="36"/>
        <v>0</v>
      </c>
      <c r="M79" s="76"/>
      <c r="N79" s="17">
        <f>$E$16</f>
        <v>0</v>
      </c>
      <c r="O79" s="17">
        <f>$F$16</f>
        <v>0</v>
      </c>
      <c r="P79" s="17">
        <f>$G$16</f>
        <v>0</v>
      </c>
      <c r="Q79" s="16" t="str">
        <f t="shared" si="37"/>
        <v/>
      </c>
      <c r="R79" s="74"/>
      <c r="S79" s="72"/>
    </row>
    <row r="80" spans="1:20">
      <c r="A80" s="72"/>
      <c r="C80" s="15">
        <f t="shared" si="34"/>
        <v>0</v>
      </c>
      <c r="D80" s="77">
        <f t="shared" si="34"/>
        <v>0</v>
      </c>
      <c r="E80" s="76"/>
      <c r="F80" s="17">
        <f>$E$17</f>
        <v>0</v>
      </c>
      <c r="G80" s="17">
        <f>$F$17</f>
        <v>0</v>
      </c>
      <c r="H80" s="17">
        <f>$G$17</f>
        <v>0</v>
      </c>
      <c r="I80" s="16" t="str">
        <f t="shared" si="35"/>
        <v/>
      </c>
      <c r="K80" s="15">
        <f t="shared" si="36"/>
        <v>0</v>
      </c>
      <c r="L80" s="77">
        <f t="shared" si="36"/>
        <v>0</v>
      </c>
      <c r="M80" s="76"/>
      <c r="N80" s="17">
        <f>$E$17</f>
        <v>0</v>
      </c>
      <c r="O80" s="17">
        <f>$F$17</f>
        <v>0</v>
      </c>
      <c r="P80" s="17">
        <f>$G$17</f>
        <v>0</v>
      </c>
      <c r="Q80" s="16" t="str">
        <f t="shared" si="37"/>
        <v/>
      </c>
      <c r="R80" s="74"/>
      <c r="S80" s="72"/>
    </row>
    <row r="81" spans="1:19" ht="13.5" thickBot="1">
      <c r="A81" s="72"/>
      <c r="C81" s="84">
        <f t="shared" si="34"/>
        <v>0</v>
      </c>
      <c r="D81" s="85">
        <f t="shared" si="34"/>
        <v>0</v>
      </c>
      <c r="E81" s="86"/>
      <c r="F81" s="87">
        <f>$E$18</f>
        <v>0</v>
      </c>
      <c r="G81" s="87">
        <f>$F$18</f>
        <v>0</v>
      </c>
      <c r="H81" s="87">
        <f>$G$18</f>
        <v>0</v>
      </c>
      <c r="I81" s="88" t="str">
        <f t="shared" si="35"/>
        <v/>
      </c>
      <c r="K81" s="84">
        <f t="shared" si="36"/>
        <v>0</v>
      </c>
      <c r="L81" s="85">
        <f t="shared" si="36"/>
        <v>0</v>
      </c>
      <c r="M81" s="86"/>
      <c r="N81" s="87">
        <f>$E$18</f>
        <v>0</v>
      </c>
      <c r="O81" s="87">
        <f>$F$18</f>
        <v>0</v>
      </c>
      <c r="P81" s="87">
        <f>$G$18</f>
        <v>0</v>
      </c>
      <c r="Q81" s="88" t="str">
        <f t="shared" si="37"/>
        <v/>
      </c>
      <c r="R81" s="74"/>
      <c r="S81" s="72"/>
    </row>
    <row r="82" spans="1:19" ht="13.5" thickBot="1">
      <c r="A82" s="72"/>
      <c r="I82" s="89">
        <f>SUM(I74:I81)</f>
        <v>0</v>
      </c>
      <c r="Q82" s="89">
        <f>SUM(Q74:Q81)</f>
        <v>0</v>
      </c>
      <c r="R82" s="74"/>
      <c r="S82" s="72"/>
    </row>
    <row r="83" spans="1:19">
      <c r="A83" s="72"/>
      <c r="L83" s="7"/>
      <c r="R83" s="74"/>
      <c r="S83" s="72"/>
    </row>
    <row r="84" spans="1:19" ht="13.5" thickBot="1">
      <c r="A84" s="72"/>
      <c r="R84" s="74"/>
      <c r="S84" s="72"/>
    </row>
    <row r="85" spans="1:19" ht="18" customHeight="1" thickBot="1">
      <c r="A85" s="72"/>
      <c r="C85" s="1"/>
      <c r="D85" s="193" t="s">
        <v>2</v>
      </c>
      <c r="E85" s="194"/>
      <c r="F85" s="195"/>
      <c r="G85" s="8"/>
      <c r="H85" s="8"/>
      <c r="K85" s="1"/>
      <c r="L85" s="193" t="s">
        <v>3</v>
      </c>
      <c r="M85" s="194"/>
      <c r="N85" s="195"/>
      <c r="O85" s="8"/>
      <c r="P85" s="8"/>
      <c r="R85" s="74"/>
      <c r="S85" s="72"/>
    </row>
    <row r="86" spans="1:19" ht="13.5" thickBot="1">
      <c r="A86" s="72"/>
      <c r="C86" s="78" t="s">
        <v>0</v>
      </c>
      <c r="D86" s="79" t="s">
        <v>1</v>
      </c>
      <c r="E86" s="11"/>
      <c r="F86" s="12">
        <v>1</v>
      </c>
      <c r="G86" s="12" t="s">
        <v>18</v>
      </c>
      <c r="H86" s="12">
        <v>2</v>
      </c>
      <c r="I86" s="13" t="s">
        <v>5</v>
      </c>
      <c r="K86" s="78" t="s">
        <v>0</v>
      </c>
      <c r="L86" s="79" t="s">
        <v>1</v>
      </c>
      <c r="M86" s="11"/>
      <c r="N86" s="12">
        <v>1</v>
      </c>
      <c r="O86" s="12" t="s">
        <v>18</v>
      </c>
      <c r="P86" s="12">
        <v>2</v>
      </c>
      <c r="Q86" s="13" t="s">
        <v>5</v>
      </c>
      <c r="R86" s="74"/>
      <c r="S86" s="72"/>
    </row>
    <row r="87" spans="1:19">
      <c r="A87" s="72"/>
      <c r="C87" s="14">
        <f t="shared" ref="C87:D94" si="38">C11</f>
        <v>0</v>
      </c>
      <c r="D87" s="80">
        <f t="shared" si="38"/>
        <v>0</v>
      </c>
      <c r="E87" s="81"/>
      <c r="F87" s="82">
        <f>$E$11</f>
        <v>0</v>
      </c>
      <c r="G87" s="82">
        <f>$F$11</f>
        <v>0</v>
      </c>
      <c r="H87" s="82">
        <f>$G$11</f>
        <v>0</v>
      </c>
      <c r="I87" s="83" t="str">
        <f t="shared" ref="I87:I94" si="39">IF($E87=$I11,IF($E87=$F$86,$F87,IF($E87=$G$86,$G87,IF($E87=$H$86,$H87,""))),"-")</f>
        <v/>
      </c>
      <c r="K87" s="14">
        <f t="shared" ref="K87:L94" si="40">C11</f>
        <v>0</v>
      </c>
      <c r="L87" s="80">
        <f t="shared" si="40"/>
        <v>0</v>
      </c>
      <c r="M87" s="81"/>
      <c r="N87" s="82">
        <f>$E$11</f>
        <v>0</v>
      </c>
      <c r="O87" s="82">
        <f>$F$11</f>
        <v>0</v>
      </c>
      <c r="P87" s="82">
        <f>$G$11</f>
        <v>0</v>
      </c>
      <c r="Q87" s="83" t="str">
        <f t="shared" ref="Q87:Q94" si="41">IF($M87=$I11,IF($M87=$N$86,$N87,IF($M87=$O$86,$O87,IF($M87=$P$86,$P87,""))),"-")</f>
        <v/>
      </c>
      <c r="R87" s="74"/>
      <c r="S87" s="72"/>
    </row>
    <row r="88" spans="1:19">
      <c r="A88" s="72"/>
      <c r="C88" s="15">
        <f t="shared" si="38"/>
        <v>0</v>
      </c>
      <c r="D88" s="77">
        <f t="shared" si="38"/>
        <v>0</v>
      </c>
      <c r="E88" s="76"/>
      <c r="F88" s="17">
        <f>$E$12</f>
        <v>0</v>
      </c>
      <c r="G88" s="17">
        <f>$F$12</f>
        <v>0</v>
      </c>
      <c r="H88" s="17">
        <f>$G$12</f>
        <v>0</v>
      </c>
      <c r="I88" s="16" t="str">
        <f t="shared" si="39"/>
        <v/>
      </c>
      <c r="K88" s="15">
        <f t="shared" si="40"/>
        <v>0</v>
      </c>
      <c r="L88" s="77">
        <f t="shared" si="40"/>
        <v>0</v>
      </c>
      <c r="M88" s="76"/>
      <c r="N88" s="17">
        <f>$E$12</f>
        <v>0</v>
      </c>
      <c r="O88" s="17">
        <f>$F$12</f>
        <v>0</v>
      </c>
      <c r="P88" s="17">
        <f>$G$12</f>
        <v>0</v>
      </c>
      <c r="Q88" s="16" t="str">
        <f t="shared" si="41"/>
        <v/>
      </c>
      <c r="R88" s="74"/>
      <c r="S88" s="72"/>
    </row>
    <row r="89" spans="1:19">
      <c r="A89" s="72"/>
      <c r="C89" s="15">
        <f t="shared" si="38"/>
        <v>0</v>
      </c>
      <c r="D89" s="77">
        <f t="shared" si="38"/>
        <v>0</v>
      </c>
      <c r="E89" s="76"/>
      <c r="F89" s="17">
        <f>$E$13</f>
        <v>0</v>
      </c>
      <c r="G89" s="17">
        <f>$F$13</f>
        <v>0</v>
      </c>
      <c r="H89" s="17">
        <f>$G$13</f>
        <v>0</v>
      </c>
      <c r="I89" s="16" t="str">
        <f t="shared" si="39"/>
        <v/>
      </c>
      <c r="K89" s="15">
        <f t="shared" si="40"/>
        <v>0</v>
      </c>
      <c r="L89" s="77">
        <f t="shared" si="40"/>
        <v>0</v>
      </c>
      <c r="M89" s="76"/>
      <c r="N89" s="17">
        <f>$E$13</f>
        <v>0</v>
      </c>
      <c r="O89" s="17">
        <f>$F$13</f>
        <v>0</v>
      </c>
      <c r="P89" s="17">
        <f>$G$13</f>
        <v>0</v>
      </c>
      <c r="Q89" s="16" t="str">
        <f t="shared" si="41"/>
        <v/>
      </c>
      <c r="R89" s="74"/>
      <c r="S89" s="72"/>
    </row>
    <row r="90" spans="1:19">
      <c r="A90" s="72"/>
      <c r="C90" s="15">
        <f t="shared" si="38"/>
        <v>0</v>
      </c>
      <c r="D90" s="77">
        <f t="shared" si="38"/>
        <v>0</v>
      </c>
      <c r="E90" s="76"/>
      <c r="F90" s="17">
        <f>$E$14</f>
        <v>0</v>
      </c>
      <c r="G90" s="17">
        <f>$F$14</f>
        <v>0</v>
      </c>
      <c r="H90" s="17">
        <f>$G$14</f>
        <v>0</v>
      </c>
      <c r="I90" s="16" t="str">
        <f t="shared" si="39"/>
        <v/>
      </c>
      <c r="J90" s="2"/>
      <c r="K90" s="15">
        <f t="shared" si="40"/>
        <v>0</v>
      </c>
      <c r="L90" s="77">
        <f t="shared" si="40"/>
        <v>0</v>
      </c>
      <c r="M90" s="76"/>
      <c r="N90" s="17">
        <f>$E$14</f>
        <v>0</v>
      </c>
      <c r="O90" s="17">
        <f>$F$14</f>
        <v>0</v>
      </c>
      <c r="P90" s="17">
        <f>$G$14</f>
        <v>0</v>
      </c>
      <c r="Q90" s="16" t="str">
        <f t="shared" si="41"/>
        <v/>
      </c>
      <c r="R90" s="74"/>
      <c r="S90" s="72"/>
    </row>
    <row r="91" spans="1:19">
      <c r="A91" s="72"/>
      <c r="C91" s="15">
        <f t="shared" si="38"/>
        <v>0</v>
      </c>
      <c r="D91" s="77">
        <f t="shared" si="38"/>
        <v>0</v>
      </c>
      <c r="E91" s="76"/>
      <c r="F91" s="17">
        <f>$E$15</f>
        <v>0</v>
      </c>
      <c r="G91" s="17">
        <f>$F$15</f>
        <v>0</v>
      </c>
      <c r="H91" s="17">
        <f>$G$15</f>
        <v>0</v>
      </c>
      <c r="I91" s="16" t="str">
        <f t="shared" si="39"/>
        <v/>
      </c>
      <c r="K91" s="15">
        <f t="shared" si="40"/>
        <v>0</v>
      </c>
      <c r="L91" s="77">
        <f t="shared" si="40"/>
        <v>0</v>
      </c>
      <c r="M91" s="76"/>
      <c r="N91" s="17">
        <f>$E$15</f>
        <v>0</v>
      </c>
      <c r="O91" s="17">
        <f>$F$15</f>
        <v>0</v>
      </c>
      <c r="P91" s="17">
        <f>$G$15</f>
        <v>0</v>
      </c>
      <c r="Q91" s="16" t="str">
        <f t="shared" si="41"/>
        <v/>
      </c>
      <c r="R91" s="74"/>
      <c r="S91" s="72"/>
    </row>
    <row r="92" spans="1:19">
      <c r="A92" s="72"/>
      <c r="C92" s="15">
        <f t="shared" si="38"/>
        <v>0</v>
      </c>
      <c r="D92" s="77">
        <f t="shared" si="38"/>
        <v>0</v>
      </c>
      <c r="E92" s="76"/>
      <c r="F92" s="17">
        <f>$E$16</f>
        <v>0</v>
      </c>
      <c r="G92" s="17">
        <f>$F$16</f>
        <v>0</v>
      </c>
      <c r="H92" s="17">
        <f>$G$16</f>
        <v>0</v>
      </c>
      <c r="I92" s="16" t="str">
        <f t="shared" si="39"/>
        <v/>
      </c>
      <c r="K92" s="15">
        <f t="shared" si="40"/>
        <v>0</v>
      </c>
      <c r="L92" s="77">
        <f t="shared" si="40"/>
        <v>0</v>
      </c>
      <c r="M92" s="76"/>
      <c r="N92" s="17">
        <f>$E$16</f>
        <v>0</v>
      </c>
      <c r="O92" s="17">
        <f>$F$16</f>
        <v>0</v>
      </c>
      <c r="P92" s="17">
        <f>$G$16</f>
        <v>0</v>
      </c>
      <c r="Q92" s="16" t="str">
        <f t="shared" si="41"/>
        <v/>
      </c>
      <c r="R92" s="74"/>
      <c r="S92" s="72"/>
    </row>
    <row r="93" spans="1:19">
      <c r="A93" s="72"/>
      <c r="C93" s="15">
        <f t="shared" si="38"/>
        <v>0</v>
      </c>
      <c r="D93" s="77">
        <f t="shared" si="38"/>
        <v>0</v>
      </c>
      <c r="E93" s="76"/>
      <c r="F93" s="17">
        <f>$E$17</f>
        <v>0</v>
      </c>
      <c r="G93" s="17">
        <f>$F$17</f>
        <v>0</v>
      </c>
      <c r="H93" s="17">
        <f>$G$17</f>
        <v>0</v>
      </c>
      <c r="I93" s="16" t="str">
        <f t="shared" si="39"/>
        <v/>
      </c>
      <c r="K93" s="15">
        <f t="shared" si="40"/>
        <v>0</v>
      </c>
      <c r="L93" s="77">
        <f t="shared" si="40"/>
        <v>0</v>
      </c>
      <c r="M93" s="76"/>
      <c r="N93" s="17">
        <f>$E$17</f>
        <v>0</v>
      </c>
      <c r="O93" s="17">
        <f>$F$17</f>
        <v>0</v>
      </c>
      <c r="P93" s="17">
        <f>$G$17</f>
        <v>0</v>
      </c>
      <c r="Q93" s="16" t="str">
        <f t="shared" si="41"/>
        <v/>
      </c>
      <c r="R93" s="74"/>
      <c r="S93" s="72"/>
    </row>
    <row r="94" spans="1:19" ht="13.5" thickBot="1">
      <c r="A94" s="72"/>
      <c r="C94" s="84">
        <f t="shared" si="38"/>
        <v>0</v>
      </c>
      <c r="D94" s="85">
        <f t="shared" si="38"/>
        <v>0</v>
      </c>
      <c r="E94" s="86"/>
      <c r="F94" s="87">
        <f>$E$18</f>
        <v>0</v>
      </c>
      <c r="G94" s="87">
        <f>$F$18</f>
        <v>0</v>
      </c>
      <c r="H94" s="87">
        <f>$G$18</f>
        <v>0</v>
      </c>
      <c r="I94" s="88" t="str">
        <f t="shared" si="39"/>
        <v/>
      </c>
      <c r="K94" s="84">
        <f t="shared" si="40"/>
        <v>0</v>
      </c>
      <c r="L94" s="85">
        <f t="shared" si="40"/>
        <v>0</v>
      </c>
      <c r="M94" s="86"/>
      <c r="N94" s="87">
        <f>$E$18</f>
        <v>0</v>
      </c>
      <c r="O94" s="87">
        <f>$F$18</f>
        <v>0</v>
      </c>
      <c r="P94" s="87">
        <f>$G$18</f>
        <v>0</v>
      </c>
      <c r="Q94" s="88" t="str">
        <f t="shared" si="41"/>
        <v/>
      </c>
      <c r="R94" s="74"/>
      <c r="S94" s="72"/>
    </row>
    <row r="95" spans="1:19" ht="13.5" thickBot="1">
      <c r="A95" s="72"/>
      <c r="I95" s="89">
        <f>SUM(I87:I94)</f>
        <v>0</v>
      </c>
      <c r="Q95" s="89">
        <f>SUM(Q87:Q94)</f>
        <v>0</v>
      </c>
      <c r="R95" s="74"/>
      <c r="S95" s="72"/>
    </row>
    <row r="96" spans="1:19">
      <c r="A96" s="72"/>
      <c r="R96" s="74"/>
      <c r="S96" s="72"/>
    </row>
    <row r="97" spans="1:19" ht="13.5" thickBot="1">
      <c r="A97" s="72"/>
      <c r="R97" s="74"/>
      <c r="S97" s="72"/>
    </row>
    <row r="98" spans="1:19" ht="13.5" thickBot="1">
      <c r="A98" s="72"/>
      <c r="C98" s="1"/>
      <c r="D98" s="193" t="s">
        <v>4</v>
      </c>
      <c r="E98" s="194"/>
      <c r="F98" s="195"/>
      <c r="G98" s="8"/>
      <c r="H98" s="8"/>
      <c r="K98" s="1"/>
      <c r="L98" s="193" t="s">
        <v>23</v>
      </c>
      <c r="M98" s="194"/>
      <c r="N98" s="195"/>
      <c r="O98" s="8"/>
      <c r="P98" s="8"/>
      <c r="R98" s="74"/>
      <c r="S98" s="72"/>
    </row>
    <row r="99" spans="1:19" ht="13.5" thickBot="1">
      <c r="A99" s="72"/>
      <c r="C99" s="78" t="s">
        <v>0</v>
      </c>
      <c r="D99" s="79" t="s">
        <v>1</v>
      </c>
      <c r="E99" s="11"/>
      <c r="F99" s="12">
        <v>1</v>
      </c>
      <c r="G99" s="12" t="s">
        <v>18</v>
      </c>
      <c r="H99" s="12">
        <v>2</v>
      </c>
      <c r="I99" s="13" t="s">
        <v>5</v>
      </c>
      <c r="K99" s="78" t="s">
        <v>0</v>
      </c>
      <c r="L99" s="79" t="s">
        <v>1</v>
      </c>
      <c r="M99" s="11"/>
      <c r="N99" s="12">
        <v>1</v>
      </c>
      <c r="O99" s="12" t="s">
        <v>18</v>
      </c>
      <c r="P99" s="12">
        <v>2</v>
      </c>
      <c r="Q99" s="13" t="s">
        <v>5</v>
      </c>
      <c r="R99" s="74"/>
      <c r="S99" s="72"/>
    </row>
    <row r="100" spans="1:19">
      <c r="A100" s="72"/>
      <c r="C100" s="14">
        <f t="shared" ref="C100:D107" si="42">C11</f>
        <v>0</v>
      </c>
      <c r="D100" s="80">
        <f t="shared" si="42"/>
        <v>0</v>
      </c>
      <c r="E100" s="81"/>
      <c r="F100" s="82">
        <f>$E$11</f>
        <v>0</v>
      </c>
      <c r="G100" s="82">
        <f>$F$11</f>
        <v>0</v>
      </c>
      <c r="H100" s="82">
        <f>$G$11</f>
        <v>0</v>
      </c>
      <c r="I100" s="83" t="str">
        <f t="shared" ref="I100:I107" si="43">IF($E100=$I11,IF($E100=$F$99,$F100,IF($E100=$G$99,$G100,IF($E100=$H$99,$H100,""))),"-")</f>
        <v/>
      </c>
      <c r="K100" s="14">
        <f t="shared" ref="K100:L107" si="44">C11</f>
        <v>0</v>
      </c>
      <c r="L100" s="80">
        <f t="shared" si="44"/>
        <v>0</v>
      </c>
      <c r="M100" s="81"/>
      <c r="N100" s="82">
        <f>$E$11</f>
        <v>0</v>
      </c>
      <c r="O100" s="82">
        <f>$F$11</f>
        <v>0</v>
      </c>
      <c r="P100" s="82">
        <f>$G$11</f>
        <v>0</v>
      </c>
      <c r="Q100" s="83" t="str">
        <f t="shared" ref="Q100:Q107" si="45">IF($M100=$I11,IF($M100=$N$99,$N100,IF($M100=$O$99,$O100,IF($M100=$P$99,$P100,""))),"-")</f>
        <v/>
      </c>
      <c r="R100" s="74"/>
      <c r="S100" s="72"/>
    </row>
    <row r="101" spans="1:19">
      <c r="A101" s="72"/>
      <c r="C101" s="15">
        <f t="shared" si="42"/>
        <v>0</v>
      </c>
      <c r="D101" s="77">
        <f t="shared" si="42"/>
        <v>0</v>
      </c>
      <c r="E101" s="76"/>
      <c r="F101" s="17">
        <f>$E$12</f>
        <v>0</v>
      </c>
      <c r="G101" s="17">
        <f>$F$12</f>
        <v>0</v>
      </c>
      <c r="H101" s="17">
        <f>$G$12</f>
        <v>0</v>
      </c>
      <c r="I101" s="16" t="str">
        <f t="shared" si="43"/>
        <v/>
      </c>
      <c r="K101" s="15">
        <f t="shared" si="44"/>
        <v>0</v>
      </c>
      <c r="L101" s="77">
        <f t="shared" si="44"/>
        <v>0</v>
      </c>
      <c r="M101" s="76"/>
      <c r="N101" s="17">
        <f>$E$12</f>
        <v>0</v>
      </c>
      <c r="O101" s="17">
        <f>$F$12</f>
        <v>0</v>
      </c>
      <c r="P101" s="17">
        <f>$G$12</f>
        <v>0</v>
      </c>
      <c r="Q101" s="16" t="str">
        <f t="shared" si="45"/>
        <v/>
      </c>
      <c r="R101" s="74"/>
      <c r="S101" s="72"/>
    </row>
    <row r="102" spans="1:19">
      <c r="A102" s="72"/>
      <c r="C102" s="15">
        <f t="shared" si="42"/>
        <v>0</v>
      </c>
      <c r="D102" s="77">
        <f t="shared" si="42"/>
        <v>0</v>
      </c>
      <c r="E102" s="76"/>
      <c r="F102" s="17">
        <f>$E$13</f>
        <v>0</v>
      </c>
      <c r="G102" s="17">
        <f>$F$13</f>
        <v>0</v>
      </c>
      <c r="H102" s="17">
        <f>$G$13</f>
        <v>0</v>
      </c>
      <c r="I102" s="16" t="str">
        <f t="shared" si="43"/>
        <v/>
      </c>
      <c r="K102" s="15">
        <f t="shared" si="44"/>
        <v>0</v>
      </c>
      <c r="L102" s="77">
        <f t="shared" si="44"/>
        <v>0</v>
      </c>
      <c r="M102" s="76"/>
      <c r="N102" s="17">
        <f>$E$13</f>
        <v>0</v>
      </c>
      <c r="O102" s="17">
        <f>$F$13</f>
        <v>0</v>
      </c>
      <c r="P102" s="17">
        <f>$G$13</f>
        <v>0</v>
      </c>
      <c r="Q102" s="16" t="str">
        <f t="shared" si="45"/>
        <v/>
      </c>
      <c r="R102" s="74"/>
      <c r="S102" s="72"/>
    </row>
    <row r="103" spans="1:19">
      <c r="A103" s="72"/>
      <c r="C103" s="15">
        <f t="shared" si="42"/>
        <v>0</v>
      </c>
      <c r="D103" s="77">
        <f t="shared" si="42"/>
        <v>0</v>
      </c>
      <c r="E103" s="76"/>
      <c r="F103" s="17">
        <f>$E$14</f>
        <v>0</v>
      </c>
      <c r="G103" s="17">
        <f>$F$14</f>
        <v>0</v>
      </c>
      <c r="H103" s="17">
        <f>$G$14</f>
        <v>0</v>
      </c>
      <c r="I103" s="16" t="str">
        <f t="shared" si="43"/>
        <v/>
      </c>
      <c r="K103" s="15">
        <f t="shared" si="44"/>
        <v>0</v>
      </c>
      <c r="L103" s="77">
        <f t="shared" si="44"/>
        <v>0</v>
      </c>
      <c r="M103" s="76"/>
      <c r="N103" s="17">
        <f>$E$14</f>
        <v>0</v>
      </c>
      <c r="O103" s="17">
        <f>$F$14</f>
        <v>0</v>
      </c>
      <c r="P103" s="17">
        <f>$G$14</f>
        <v>0</v>
      </c>
      <c r="Q103" s="16" t="str">
        <f t="shared" si="45"/>
        <v/>
      </c>
      <c r="R103" s="74"/>
      <c r="S103" s="72"/>
    </row>
    <row r="104" spans="1:19">
      <c r="A104" s="72"/>
      <c r="C104" s="15">
        <f t="shared" si="42"/>
        <v>0</v>
      </c>
      <c r="D104" s="77">
        <f t="shared" si="42"/>
        <v>0</v>
      </c>
      <c r="E104" s="76"/>
      <c r="F104" s="17">
        <f>$E$15</f>
        <v>0</v>
      </c>
      <c r="G104" s="17">
        <f>$F$15</f>
        <v>0</v>
      </c>
      <c r="H104" s="17">
        <f>$G$15</f>
        <v>0</v>
      </c>
      <c r="I104" s="16" t="str">
        <f t="shared" si="43"/>
        <v/>
      </c>
      <c r="K104" s="15">
        <f t="shared" si="44"/>
        <v>0</v>
      </c>
      <c r="L104" s="77">
        <f t="shared" si="44"/>
        <v>0</v>
      </c>
      <c r="M104" s="76"/>
      <c r="N104" s="17">
        <f>$E$15</f>
        <v>0</v>
      </c>
      <c r="O104" s="17">
        <f>$F$15</f>
        <v>0</v>
      </c>
      <c r="P104" s="17">
        <f>$G$15</f>
        <v>0</v>
      </c>
      <c r="Q104" s="16" t="str">
        <f t="shared" si="45"/>
        <v/>
      </c>
      <c r="R104" s="74"/>
      <c r="S104" s="72"/>
    </row>
    <row r="105" spans="1:19">
      <c r="A105" s="72"/>
      <c r="C105" s="15">
        <f t="shared" si="42"/>
        <v>0</v>
      </c>
      <c r="D105" s="77">
        <f t="shared" si="42"/>
        <v>0</v>
      </c>
      <c r="E105" s="76"/>
      <c r="F105" s="17">
        <f>$E$16</f>
        <v>0</v>
      </c>
      <c r="G105" s="17">
        <f>$F$16</f>
        <v>0</v>
      </c>
      <c r="H105" s="17">
        <f>$G$16</f>
        <v>0</v>
      </c>
      <c r="I105" s="16" t="str">
        <f t="shared" si="43"/>
        <v/>
      </c>
      <c r="K105" s="15">
        <f t="shared" si="44"/>
        <v>0</v>
      </c>
      <c r="L105" s="77">
        <f t="shared" si="44"/>
        <v>0</v>
      </c>
      <c r="M105" s="76"/>
      <c r="N105" s="17">
        <f>$E$16</f>
        <v>0</v>
      </c>
      <c r="O105" s="17">
        <f>$F$16</f>
        <v>0</v>
      </c>
      <c r="P105" s="17">
        <f>$G$16</f>
        <v>0</v>
      </c>
      <c r="Q105" s="16" t="str">
        <f t="shared" si="45"/>
        <v/>
      </c>
      <c r="R105" s="74"/>
      <c r="S105" s="72"/>
    </row>
    <row r="106" spans="1:19">
      <c r="A106" s="72"/>
      <c r="C106" s="15">
        <f t="shared" si="42"/>
        <v>0</v>
      </c>
      <c r="D106" s="77">
        <f t="shared" si="42"/>
        <v>0</v>
      </c>
      <c r="E106" s="76"/>
      <c r="F106" s="17">
        <f>$E$17</f>
        <v>0</v>
      </c>
      <c r="G106" s="17">
        <f>$F$17</f>
        <v>0</v>
      </c>
      <c r="H106" s="17">
        <f>$G$17</f>
        <v>0</v>
      </c>
      <c r="I106" s="16" t="str">
        <f t="shared" si="43"/>
        <v/>
      </c>
      <c r="K106" s="15">
        <f t="shared" si="44"/>
        <v>0</v>
      </c>
      <c r="L106" s="77">
        <f t="shared" si="44"/>
        <v>0</v>
      </c>
      <c r="M106" s="76"/>
      <c r="N106" s="17">
        <f>$E$17</f>
        <v>0</v>
      </c>
      <c r="O106" s="17">
        <f>$F$17</f>
        <v>0</v>
      </c>
      <c r="P106" s="17">
        <f>$G$17</f>
        <v>0</v>
      </c>
      <c r="Q106" s="16" t="str">
        <f t="shared" si="45"/>
        <v/>
      </c>
      <c r="R106" s="74"/>
      <c r="S106" s="72"/>
    </row>
    <row r="107" spans="1:19" ht="13.5" thickBot="1">
      <c r="A107" s="72"/>
      <c r="C107" s="84">
        <f t="shared" si="42"/>
        <v>0</v>
      </c>
      <c r="D107" s="85">
        <f t="shared" si="42"/>
        <v>0</v>
      </c>
      <c r="E107" s="86"/>
      <c r="F107" s="87">
        <f>$E$18</f>
        <v>0</v>
      </c>
      <c r="G107" s="87">
        <f>$F$18</f>
        <v>0</v>
      </c>
      <c r="H107" s="87">
        <f>$G$18</f>
        <v>0</v>
      </c>
      <c r="I107" s="88" t="str">
        <f t="shared" si="43"/>
        <v/>
      </c>
      <c r="K107" s="84">
        <f t="shared" si="44"/>
        <v>0</v>
      </c>
      <c r="L107" s="85">
        <f t="shared" si="44"/>
        <v>0</v>
      </c>
      <c r="M107" s="86"/>
      <c r="N107" s="87">
        <f>$E$18</f>
        <v>0</v>
      </c>
      <c r="O107" s="87">
        <f>$F$18</f>
        <v>0</v>
      </c>
      <c r="P107" s="87">
        <f>$G$18</f>
        <v>0</v>
      </c>
      <c r="Q107" s="88" t="str">
        <f t="shared" si="45"/>
        <v/>
      </c>
      <c r="R107" s="74"/>
      <c r="S107" s="72"/>
    </row>
    <row r="108" spans="1:19" ht="13.5" thickBot="1">
      <c r="A108" s="72"/>
      <c r="I108" s="89">
        <f>SUM(I100:I107)</f>
        <v>0</v>
      </c>
      <c r="Q108" s="89">
        <f>SUM(Q100:Q107)</f>
        <v>0</v>
      </c>
      <c r="R108" s="74"/>
      <c r="S108" s="72"/>
    </row>
    <row r="109" spans="1:19">
      <c r="A109" s="72"/>
      <c r="R109" s="74"/>
      <c r="S109" s="72"/>
    </row>
    <row r="110" spans="1:19" ht="13.5" thickBot="1">
      <c r="A110" s="72"/>
      <c r="R110" s="74"/>
      <c r="S110" s="72"/>
    </row>
    <row r="111" spans="1:19" ht="13.5" thickBot="1">
      <c r="A111" s="72"/>
      <c r="C111" s="1"/>
      <c r="D111" s="193" t="s">
        <v>29</v>
      </c>
      <c r="E111" s="194"/>
      <c r="F111" s="195"/>
      <c r="G111" s="8"/>
      <c r="H111" s="8"/>
      <c r="K111" s="1"/>
      <c r="L111" s="193" t="s">
        <v>31</v>
      </c>
      <c r="M111" s="194"/>
      <c r="N111" s="195"/>
      <c r="O111" s="8"/>
      <c r="P111" s="8"/>
      <c r="R111" s="74"/>
      <c r="S111" s="72"/>
    </row>
    <row r="112" spans="1:19" ht="13.5" thickBot="1">
      <c r="A112" s="72"/>
      <c r="C112" s="78" t="s">
        <v>0</v>
      </c>
      <c r="D112" s="79" t="s">
        <v>1</v>
      </c>
      <c r="E112" s="11"/>
      <c r="F112" s="12">
        <v>1</v>
      </c>
      <c r="G112" s="12" t="s">
        <v>18</v>
      </c>
      <c r="H112" s="12">
        <v>2</v>
      </c>
      <c r="I112" s="13" t="s">
        <v>5</v>
      </c>
      <c r="K112" s="78" t="s">
        <v>0</v>
      </c>
      <c r="L112" s="79" t="s">
        <v>1</v>
      </c>
      <c r="M112" s="11"/>
      <c r="N112" s="12">
        <v>1</v>
      </c>
      <c r="O112" s="12" t="s">
        <v>18</v>
      </c>
      <c r="P112" s="12">
        <v>2</v>
      </c>
      <c r="Q112" s="13" t="s">
        <v>5</v>
      </c>
      <c r="R112" s="74"/>
      <c r="S112" s="72"/>
    </row>
    <row r="113" spans="1:19">
      <c r="A113" s="72"/>
      <c r="C113" s="14">
        <f t="shared" ref="C113:D120" si="46">C11</f>
        <v>0</v>
      </c>
      <c r="D113" s="80">
        <f t="shared" si="46"/>
        <v>0</v>
      </c>
      <c r="E113" s="81"/>
      <c r="F113" s="82">
        <f>$E$11</f>
        <v>0</v>
      </c>
      <c r="G113" s="82">
        <f>$F$11</f>
        <v>0</v>
      </c>
      <c r="H113" s="82">
        <f>$G$11</f>
        <v>0</v>
      </c>
      <c r="I113" s="83" t="str">
        <f t="shared" ref="I113:I120" si="47">IF($E113=$I11,IF($E113=$F$112,$F113,IF($E113=$G$112,$G113,IF($E113=$H$112,$H113,""))),"-")</f>
        <v/>
      </c>
      <c r="K113" s="14">
        <f t="shared" ref="K113:L120" si="48">C11</f>
        <v>0</v>
      </c>
      <c r="L113" s="80">
        <f t="shared" si="48"/>
        <v>0</v>
      </c>
      <c r="M113" s="81"/>
      <c r="N113" s="82">
        <f>$E$11</f>
        <v>0</v>
      </c>
      <c r="O113" s="82">
        <f>$F$11</f>
        <v>0</v>
      </c>
      <c r="P113" s="82">
        <f>$G$11</f>
        <v>0</v>
      </c>
      <c r="Q113" s="83" t="str">
        <f t="shared" ref="Q113:Q120" si="49">IF($M113=$I11,IF($M113=$N$112,$N113,IF($M113=$O$112,$O113,IF($M113=$P$112,$P113,""))),"-")</f>
        <v/>
      </c>
      <c r="R113" s="74"/>
      <c r="S113" s="72"/>
    </row>
    <row r="114" spans="1:19">
      <c r="A114" s="72"/>
      <c r="C114" s="15">
        <f t="shared" si="46"/>
        <v>0</v>
      </c>
      <c r="D114" s="77">
        <f t="shared" si="46"/>
        <v>0</v>
      </c>
      <c r="E114" s="76"/>
      <c r="F114" s="17">
        <f>$E$12</f>
        <v>0</v>
      </c>
      <c r="G114" s="17">
        <f>$F$12</f>
        <v>0</v>
      </c>
      <c r="H114" s="17">
        <f>$G$12</f>
        <v>0</v>
      </c>
      <c r="I114" s="16" t="str">
        <f t="shared" si="47"/>
        <v/>
      </c>
      <c r="K114" s="15">
        <f t="shared" si="48"/>
        <v>0</v>
      </c>
      <c r="L114" s="77">
        <f t="shared" si="48"/>
        <v>0</v>
      </c>
      <c r="M114" s="76"/>
      <c r="N114" s="17">
        <f>$E$12</f>
        <v>0</v>
      </c>
      <c r="O114" s="17">
        <f>$F$12</f>
        <v>0</v>
      </c>
      <c r="P114" s="17">
        <f>$G$12</f>
        <v>0</v>
      </c>
      <c r="Q114" s="16" t="str">
        <f t="shared" si="49"/>
        <v/>
      </c>
      <c r="R114" s="74"/>
      <c r="S114" s="72"/>
    </row>
    <row r="115" spans="1:19">
      <c r="A115" s="72"/>
      <c r="C115" s="15">
        <f t="shared" si="46"/>
        <v>0</v>
      </c>
      <c r="D115" s="77">
        <f t="shared" si="46"/>
        <v>0</v>
      </c>
      <c r="E115" s="76"/>
      <c r="F115" s="17">
        <f>$E$13</f>
        <v>0</v>
      </c>
      <c r="G115" s="17">
        <f>$F$13</f>
        <v>0</v>
      </c>
      <c r="H115" s="17">
        <f>$G$13</f>
        <v>0</v>
      </c>
      <c r="I115" s="16" t="str">
        <f t="shared" si="47"/>
        <v/>
      </c>
      <c r="K115" s="15">
        <f t="shared" si="48"/>
        <v>0</v>
      </c>
      <c r="L115" s="77">
        <f t="shared" si="48"/>
        <v>0</v>
      </c>
      <c r="M115" s="76"/>
      <c r="N115" s="17">
        <f>$E$13</f>
        <v>0</v>
      </c>
      <c r="O115" s="17">
        <f>$F$13</f>
        <v>0</v>
      </c>
      <c r="P115" s="17">
        <f>$G$13</f>
        <v>0</v>
      </c>
      <c r="Q115" s="16" t="str">
        <f t="shared" si="49"/>
        <v/>
      </c>
      <c r="R115" s="74"/>
      <c r="S115" s="72"/>
    </row>
    <row r="116" spans="1:19">
      <c r="A116" s="72"/>
      <c r="C116" s="15">
        <f t="shared" si="46"/>
        <v>0</v>
      </c>
      <c r="D116" s="77">
        <f t="shared" si="46"/>
        <v>0</v>
      </c>
      <c r="E116" s="76"/>
      <c r="F116" s="17">
        <f>$E$14</f>
        <v>0</v>
      </c>
      <c r="G116" s="17">
        <f>$F$14</f>
        <v>0</v>
      </c>
      <c r="H116" s="17">
        <f>$G$14</f>
        <v>0</v>
      </c>
      <c r="I116" s="16" t="str">
        <f t="shared" si="47"/>
        <v/>
      </c>
      <c r="K116" s="15">
        <f t="shared" si="48"/>
        <v>0</v>
      </c>
      <c r="L116" s="77">
        <f t="shared" si="48"/>
        <v>0</v>
      </c>
      <c r="M116" s="76"/>
      <c r="N116" s="17">
        <f>$E$14</f>
        <v>0</v>
      </c>
      <c r="O116" s="17">
        <f>$F$14</f>
        <v>0</v>
      </c>
      <c r="P116" s="17">
        <f>$G$14</f>
        <v>0</v>
      </c>
      <c r="Q116" s="16" t="str">
        <f t="shared" si="49"/>
        <v/>
      </c>
      <c r="R116" s="74"/>
      <c r="S116" s="72"/>
    </row>
    <row r="117" spans="1:19">
      <c r="A117" s="72"/>
      <c r="C117" s="15">
        <f t="shared" si="46"/>
        <v>0</v>
      </c>
      <c r="D117" s="77">
        <f t="shared" si="46"/>
        <v>0</v>
      </c>
      <c r="E117" s="76"/>
      <c r="F117" s="17">
        <f>$E$15</f>
        <v>0</v>
      </c>
      <c r="G117" s="17">
        <f>$F$15</f>
        <v>0</v>
      </c>
      <c r="H117" s="17">
        <f>$G$15</f>
        <v>0</v>
      </c>
      <c r="I117" s="16" t="str">
        <f t="shared" si="47"/>
        <v/>
      </c>
      <c r="K117" s="15">
        <f t="shared" si="48"/>
        <v>0</v>
      </c>
      <c r="L117" s="77">
        <f t="shared" si="48"/>
        <v>0</v>
      </c>
      <c r="M117" s="76"/>
      <c r="N117" s="17">
        <f>$E$15</f>
        <v>0</v>
      </c>
      <c r="O117" s="17">
        <f>$F$15</f>
        <v>0</v>
      </c>
      <c r="P117" s="17">
        <f>$G$15</f>
        <v>0</v>
      </c>
      <c r="Q117" s="16" t="str">
        <f t="shared" si="49"/>
        <v/>
      </c>
      <c r="R117" s="74"/>
      <c r="S117" s="72"/>
    </row>
    <row r="118" spans="1:19">
      <c r="A118" s="72"/>
      <c r="C118" s="15">
        <f t="shared" si="46"/>
        <v>0</v>
      </c>
      <c r="D118" s="77">
        <f t="shared" si="46"/>
        <v>0</v>
      </c>
      <c r="E118" s="76"/>
      <c r="F118" s="17">
        <f>$E$16</f>
        <v>0</v>
      </c>
      <c r="G118" s="17">
        <f>$F$16</f>
        <v>0</v>
      </c>
      <c r="H118" s="17">
        <f>$G$16</f>
        <v>0</v>
      </c>
      <c r="I118" s="16" t="str">
        <f t="shared" si="47"/>
        <v/>
      </c>
      <c r="K118" s="15">
        <f t="shared" si="48"/>
        <v>0</v>
      </c>
      <c r="L118" s="77">
        <f t="shared" si="48"/>
        <v>0</v>
      </c>
      <c r="M118" s="76"/>
      <c r="N118" s="17">
        <f>$E$16</f>
        <v>0</v>
      </c>
      <c r="O118" s="17">
        <f>$F$16</f>
        <v>0</v>
      </c>
      <c r="P118" s="17">
        <f>$G$16</f>
        <v>0</v>
      </c>
      <c r="Q118" s="16" t="str">
        <f t="shared" si="49"/>
        <v/>
      </c>
      <c r="R118" s="74"/>
      <c r="S118" s="72"/>
    </row>
    <row r="119" spans="1:19">
      <c r="A119" s="72"/>
      <c r="C119" s="15">
        <f t="shared" si="46"/>
        <v>0</v>
      </c>
      <c r="D119" s="77">
        <f t="shared" si="46"/>
        <v>0</v>
      </c>
      <c r="E119" s="76"/>
      <c r="F119" s="17">
        <f>$E$17</f>
        <v>0</v>
      </c>
      <c r="G119" s="17">
        <f>$F$17</f>
        <v>0</v>
      </c>
      <c r="H119" s="17">
        <f>$G$17</f>
        <v>0</v>
      </c>
      <c r="I119" s="16" t="str">
        <f t="shared" si="47"/>
        <v/>
      </c>
      <c r="K119" s="15">
        <f t="shared" si="48"/>
        <v>0</v>
      </c>
      <c r="L119" s="77">
        <f t="shared" si="48"/>
        <v>0</v>
      </c>
      <c r="M119" s="76"/>
      <c r="N119" s="17">
        <f>$E$17</f>
        <v>0</v>
      </c>
      <c r="O119" s="17">
        <f>$F$17</f>
        <v>0</v>
      </c>
      <c r="P119" s="17">
        <f>$G$17</f>
        <v>0</v>
      </c>
      <c r="Q119" s="16" t="str">
        <f t="shared" si="49"/>
        <v/>
      </c>
      <c r="R119" s="74"/>
      <c r="S119" s="72"/>
    </row>
    <row r="120" spans="1:19" ht="13.5" thickBot="1">
      <c r="A120" s="72"/>
      <c r="C120" s="84">
        <f t="shared" si="46"/>
        <v>0</v>
      </c>
      <c r="D120" s="85">
        <f t="shared" si="46"/>
        <v>0</v>
      </c>
      <c r="E120" s="86"/>
      <c r="F120" s="87">
        <f>$E$18</f>
        <v>0</v>
      </c>
      <c r="G120" s="87">
        <f>$F$18</f>
        <v>0</v>
      </c>
      <c r="H120" s="87">
        <f>$G$18</f>
        <v>0</v>
      </c>
      <c r="I120" s="88" t="str">
        <f t="shared" si="47"/>
        <v/>
      </c>
      <c r="K120" s="84">
        <f t="shared" si="48"/>
        <v>0</v>
      </c>
      <c r="L120" s="85">
        <f t="shared" si="48"/>
        <v>0</v>
      </c>
      <c r="M120" s="86"/>
      <c r="N120" s="87">
        <f>$E$18</f>
        <v>0</v>
      </c>
      <c r="O120" s="87">
        <f>$F$18</f>
        <v>0</v>
      </c>
      <c r="P120" s="87">
        <f>$G$18</f>
        <v>0</v>
      </c>
      <c r="Q120" s="88" t="str">
        <f t="shared" si="49"/>
        <v/>
      </c>
      <c r="R120" s="74"/>
      <c r="S120" s="72"/>
    </row>
    <row r="121" spans="1:19" ht="13.5" thickBot="1">
      <c r="A121" s="72"/>
      <c r="I121" s="89">
        <f>SUM(I113:I120)</f>
        <v>0</v>
      </c>
      <c r="Q121" s="89">
        <f>SUM(Q113:Q120)</f>
        <v>0</v>
      </c>
      <c r="R121" s="74"/>
      <c r="S121" s="72"/>
    </row>
    <row r="122" spans="1:19">
      <c r="A122" s="72"/>
      <c r="R122" s="74"/>
      <c r="S122" s="72"/>
    </row>
    <row r="123" spans="1:19" ht="13.5" thickBot="1">
      <c r="A123" s="72"/>
      <c r="R123" s="74"/>
      <c r="S123" s="72"/>
    </row>
    <row r="124" spans="1:19" ht="13.5" thickBot="1">
      <c r="A124" s="72"/>
      <c r="C124" s="1"/>
      <c r="D124" s="193" t="s">
        <v>28</v>
      </c>
      <c r="E124" s="194"/>
      <c r="F124" s="195"/>
      <c r="G124" s="8"/>
      <c r="H124" s="8"/>
      <c r="K124" s="1"/>
      <c r="L124" s="193" t="s">
        <v>17</v>
      </c>
      <c r="M124" s="194"/>
      <c r="N124" s="195"/>
      <c r="O124" s="8"/>
      <c r="P124" s="8"/>
      <c r="R124" s="74"/>
      <c r="S124" s="72"/>
    </row>
    <row r="125" spans="1:19" ht="13.5" thickBot="1">
      <c r="A125" s="72"/>
      <c r="C125" s="78" t="s">
        <v>0</v>
      </c>
      <c r="D125" s="79" t="s">
        <v>1</v>
      </c>
      <c r="E125" s="11"/>
      <c r="F125" s="12">
        <v>1</v>
      </c>
      <c r="G125" s="12" t="s">
        <v>18</v>
      </c>
      <c r="H125" s="12">
        <v>2</v>
      </c>
      <c r="I125" s="13" t="s">
        <v>5</v>
      </c>
      <c r="K125" s="78" t="s">
        <v>0</v>
      </c>
      <c r="L125" s="79" t="s">
        <v>1</v>
      </c>
      <c r="M125" s="11"/>
      <c r="N125" s="12">
        <v>1</v>
      </c>
      <c r="O125" s="12" t="s">
        <v>18</v>
      </c>
      <c r="P125" s="12">
        <v>2</v>
      </c>
      <c r="Q125" s="13" t="s">
        <v>5</v>
      </c>
      <c r="R125" s="74"/>
      <c r="S125" s="72"/>
    </row>
    <row r="126" spans="1:19">
      <c r="A126" s="72"/>
      <c r="C126" s="14">
        <f t="shared" ref="C126:D133" si="50">K61</f>
        <v>0</v>
      </c>
      <c r="D126" s="80">
        <f t="shared" si="50"/>
        <v>0</v>
      </c>
      <c r="E126" s="81"/>
      <c r="F126" s="82">
        <f>$E$11</f>
        <v>0</v>
      </c>
      <c r="G126" s="82">
        <f>$F$11</f>
        <v>0</v>
      </c>
      <c r="H126" s="82">
        <f>$G$11</f>
        <v>0</v>
      </c>
      <c r="I126" s="83" t="str">
        <f t="shared" ref="I126:I133" si="51">IF($E126=$I11,IF($E126=$F$125,$F126,IF($E126=$G$125,$G126,IF($E126=$H$125,$H126,""))),"-")</f>
        <v/>
      </c>
      <c r="K126" s="14">
        <f t="shared" ref="K126:L133" si="52">C74</f>
        <v>0</v>
      </c>
      <c r="L126" s="80">
        <f t="shared" si="52"/>
        <v>0</v>
      </c>
      <c r="M126" s="81"/>
      <c r="N126" s="82">
        <f>$E$11</f>
        <v>0</v>
      </c>
      <c r="O126" s="82">
        <f>$F$11</f>
        <v>0</v>
      </c>
      <c r="P126" s="82">
        <f>$G$11</f>
        <v>0</v>
      </c>
      <c r="Q126" s="83" t="str">
        <f t="shared" ref="Q126:Q133" si="53">IF($M126=$I11,IF($M126=$N$125,$N126,IF($M126=$O$125,$O126,IF($M126=$P$125,$P126,""))),"-")</f>
        <v/>
      </c>
      <c r="R126" s="74"/>
      <c r="S126" s="72"/>
    </row>
    <row r="127" spans="1:19">
      <c r="A127" s="72"/>
      <c r="C127" s="15">
        <f t="shared" si="50"/>
        <v>0</v>
      </c>
      <c r="D127" s="77">
        <f t="shared" si="50"/>
        <v>0</v>
      </c>
      <c r="E127" s="76"/>
      <c r="F127" s="17">
        <f>$E$12</f>
        <v>0</v>
      </c>
      <c r="G127" s="17">
        <f>$F$12</f>
        <v>0</v>
      </c>
      <c r="H127" s="17">
        <f>$G$12</f>
        <v>0</v>
      </c>
      <c r="I127" s="16" t="str">
        <f t="shared" si="51"/>
        <v/>
      </c>
      <c r="K127" s="15">
        <f t="shared" si="52"/>
        <v>0</v>
      </c>
      <c r="L127" s="77">
        <f t="shared" si="52"/>
        <v>0</v>
      </c>
      <c r="M127" s="76"/>
      <c r="N127" s="17">
        <f>$E$12</f>
        <v>0</v>
      </c>
      <c r="O127" s="17">
        <f>$F$12</f>
        <v>0</v>
      </c>
      <c r="P127" s="17">
        <f>$G$12</f>
        <v>0</v>
      </c>
      <c r="Q127" s="16" t="str">
        <f t="shared" si="53"/>
        <v/>
      </c>
      <c r="R127" s="74"/>
      <c r="S127" s="72"/>
    </row>
    <row r="128" spans="1:19">
      <c r="A128" s="72"/>
      <c r="C128" s="15">
        <f t="shared" si="50"/>
        <v>0</v>
      </c>
      <c r="D128" s="77">
        <f t="shared" si="50"/>
        <v>0</v>
      </c>
      <c r="E128" s="76"/>
      <c r="F128" s="17">
        <f>$E$13</f>
        <v>0</v>
      </c>
      <c r="G128" s="17">
        <f>$F$13</f>
        <v>0</v>
      </c>
      <c r="H128" s="17">
        <f>$G$13</f>
        <v>0</v>
      </c>
      <c r="I128" s="16" t="str">
        <f t="shared" si="51"/>
        <v/>
      </c>
      <c r="K128" s="15">
        <f t="shared" si="52"/>
        <v>0</v>
      </c>
      <c r="L128" s="77">
        <f t="shared" si="52"/>
        <v>0</v>
      </c>
      <c r="M128" s="76"/>
      <c r="N128" s="17">
        <f>$E$13</f>
        <v>0</v>
      </c>
      <c r="O128" s="17">
        <f>$F$13</f>
        <v>0</v>
      </c>
      <c r="P128" s="17">
        <f>$G$13</f>
        <v>0</v>
      </c>
      <c r="Q128" s="16" t="str">
        <f t="shared" si="53"/>
        <v/>
      </c>
      <c r="R128" s="74"/>
      <c r="S128" s="72"/>
    </row>
    <row r="129" spans="1:19">
      <c r="A129" s="72"/>
      <c r="C129" s="15">
        <f t="shared" si="50"/>
        <v>0</v>
      </c>
      <c r="D129" s="77">
        <f t="shared" si="50"/>
        <v>0</v>
      </c>
      <c r="E129" s="76"/>
      <c r="F129" s="17">
        <f>$E$14</f>
        <v>0</v>
      </c>
      <c r="G129" s="17">
        <f>$F$14</f>
        <v>0</v>
      </c>
      <c r="H129" s="17">
        <f>$G$14</f>
        <v>0</v>
      </c>
      <c r="I129" s="16" t="str">
        <f t="shared" si="51"/>
        <v/>
      </c>
      <c r="K129" s="15">
        <f t="shared" si="52"/>
        <v>0</v>
      </c>
      <c r="L129" s="77">
        <f t="shared" si="52"/>
        <v>0</v>
      </c>
      <c r="M129" s="76"/>
      <c r="N129" s="17">
        <f>$E$14</f>
        <v>0</v>
      </c>
      <c r="O129" s="17">
        <f>$F$14</f>
        <v>0</v>
      </c>
      <c r="P129" s="17">
        <f>$G$14</f>
        <v>0</v>
      </c>
      <c r="Q129" s="16" t="str">
        <f t="shared" si="53"/>
        <v/>
      </c>
      <c r="R129" s="74"/>
      <c r="S129" s="72"/>
    </row>
    <row r="130" spans="1:19">
      <c r="A130" s="72"/>
      <c r="C130" s="15">
        <f t="shared" si="50"/>
        <v>0</v>
      </c>
      <c r="D130" s="77">
        <f t="shared" si="50"/>
        <v>0</v>
      </c>
      <c r="E130" s="76"/>
      <c r="F130" s="17">
        <f>$E$15</f>
        <v>0</v>
      </c>
      <c r="G130" s="17">
        <f>$F$15</f>
        <v>0</v>
      </c>
      <c r="H130" s="17">
        <f>$G$15</f>
        <v>0</v>
      </c>
      <c r="I130" s="16" t="str">
        <f t="shared" si="51"/>
        <v/>
      </c>
      <c r="K130" s="15">
        <f t="shared" si="52"/>
        <v>0</v>
      </c>
      <c r="L130" s="77">
        <f t="shared" si="52"/>
        <v>0</v>
      </c>
      <c r="M130" s="76"/>
      <c r="N130" s="17">
        <f>$E$15</f>
        <v>0</v>
      </c>
      <c r="O130" s="17">
        <f>$F$15</f>
        <v>0</v>
      </c>
      <c r="P130" s="17">
        <f>$G$15</f>
        <v>0</v>
      </c>
      <c r="Q130" s="16" t="str">
        <f t="shared" si="53"/>
        <v/>
      </c>
      <c r="R130" s="74"/>
      <c r="S130" s="72"/>
    </row>
    <row r="131" spans="1:19">
      <c r="A131" s="72"/>
      <c r="C131" s="15">
        <f t="shared" si="50"/>
        <v>0</v>
      </c>
      <c r="D131" s="77">
        <f t="shared" si="50"/>
        <v>0</v>
      </c>
      <c r="E131" s="76"/>
      <c r="F131" s="17">
        <f>$E$16</f>
        <v>0</v>
      </c>
      <c r="G131" s="17">
        <f>$F$16</f>
        <v>0</v>
      </c>
      <c r="H131" s="17">
        <f>$G$16</f>
        <v>0</v>
      </c>
      <c r="I131" s="16" t="str">
        <f t="shared" si="51"/>
        <v/>
      </c>
      <c r="K131" s="15">
        <f t="shared" si="52"/>
        <v>0</v>
      </c>
      <c r="L131" s="77">
        <f t="shared" si="52"/>
        <v>0</v>
      </c>
      <c r="M131" s="76"/>
      <c r="N131" s="17">
        <f>$E$16</f>
        <v>0</v>
      </c>
      <c r="O131" s="17">
        <f>$F$16</f>
        <v>0</v>
      </c>
      <c r="P131" s="17">
        <f>$G$16</f>
        <v>0</v>
      </c>
      <c r="Q131" s="16" t="str">
        <f t="shared" si="53"/>
        <v/>
      </c>
      <c r="R131" s="74"/>
      <c r="S131" s="72"/>
    </row>
    <row r="132" spans="1:19">
      <c r="A132" s="72"/>
      <c r="C132" s="15">
        <f t="shared" si="50"/>
        <v>0</v>
      </c>
      <c r="D132" s="77">
        <f t="shared" si="50"/>
        <v>0</v>
      </c>
      <c r="E132" s="76"/>
      <c r="F132" s="17">
        <f>$E$17</f>
        <v>0</v>
      </c>
      <c r="G132" s="17">
        <f>$F$17</f>
        <v>0</v>
      </c>
      <c r="H132" s="17">
        <f>$G$17</f>
        <v>0</v>
      </c>
      <c r="I132" s="16" t="str">
        <f t="shared" si="51"/>
        <v/>
      </c>
      <c r="K132" s="15">
        <f t="shared" si="52"/>
        <v>0</v>
      </c>
      <c r="L132" s="77">
        <f t="shared" si="52"/>
        <v>0</v>
      </c>
      <c r="M132" s="76"/>
      <c r="N132" s="17">
        <f>$E$17</f>
        <v>0</v>
      </c>
      <c r="O132" s="17">
        <f>$F$17</f>
        <v>0</v>
      </c>
      <c r="P132" s="17">
        <f>$G$17</f>
        <v>0</v>
      </c>
      <c r="Q132" s="16" t="str">
        <f t="shared" si="53"/>
        <v/>
      </c>
      <c r="R132" s="74"/>
      <c r="S132" s="72"/>
    </row>
    <row r="133" spans="1:19" ht="13.5" thickBot="1">
      <c r="A133" s="72"/>
      <c r="C133" s="84">
        <f t="shared" si="50"/>
        <v>0</v>
      </c>
      <c r="D133" s="85">
        <f t="shared" si="50"/>
        <v>0</v>
      </c>
      <c r="E133" s="86"/>
      <c r="F133" s="87">
        <f>$E$18</f>
        <v>0</v>
      </c>
      <c r="G133" s="87">
        <f>$F$18</f>
        <v>0</v>
      </c>
      <c r="H133" s="87">
        <f>$G$18</f>
        <v>0</v>
      </c>
      <c r="I133" s="88" t="str">
        <f t="shared" si="51"/>
        <v/>
      </c>
      <c r="K133" s="84">
        <f t="shared" si="52"/>
        <v>0</v>
      </c>
      <c r="L133" s="85">
        <f t="shared" si="52"/>
        <v>0</v>
      </c>
      <c r="M133" s="86"/>
      <c r="N133" s="87">
        <f>$E$18</f>
        <v>0</v>
      </c>
      <c r="O133" s="87">
        <f>$F$18</f>
        <v>0</v>
      </c>
      <c r="P133" s="87">
        <f>$G$18</f>
        <v>0</v>
      </c>
      <c r="Q133" s="88" t="str">
        <f t="shared" si="53"/>
        <v/>
      </c>
      <c r="R133" s="74"/>
      <c r="S133" s="72"/>
    </row>
    <row r="134" spans="1:19" ht="13.5" thickBot="1">
      <c r="A134" s="72"/>
      <c r="I134" s="89">
        <f>SUM(I126:I133)</f>
        <v>0</v>
      </c>
      <c r="Q134" s="89">
        <f>SUM(Q126:Q133)</f>
        <v>0</v>
      </c>
      <c r="R134" s="74"/>
      <c r="S134" s="72"/>
    </row>
    <row r="135" spans="1:19" ht="16.5" customHeight="1">
      <c r="A135" s="72"/>
      <c r="R135" s="74"/>
      <c r="S135" s="72"/>
    </row>
    <row r="136" spans="1:19" s="155" customFormat="1">
      <c r="A136" s="72"/>
      <c r="B136" s="72"/>
      <c r="C136" s="72"/>
      <c r="D136" s="72"/>
      <c r="E136" s="72"/>
      <c r="F136" s="72"/>
      <c r="G136" s="72"/>
      <c r="H136" s="72"/>
      <c r="I136" s="72"/>
      <c r="J136" s="72"/>
      <c r="K136" s="72"/>
      <c r="L136" s="72"/>
      <c r="M136" s="72"/>
      <c r="N136" s="72"/>
      <c r="O136" s="72"/>
      <c r="P136" s="72"/>
      <c r="Q136" s="72"/>
      <c r="R136" s="72"/>
      <c r="S136" s="72"/>
    </row>
    <row r="137" spans="1:19" s="155" customFormat="1">
      <c r="A137" s="72"/>
      <c r="B137" s="72"/>
      <c r="C137" s="72"/>
      <c r="D137" s="72"/>
      <c r="E137" s="72"/>
      <c r="F137" s="72"/>
      <c r="G137" s="72"/>
      <c r="H137" s="72"/>
      <c r="I137" s="72"/>
      <c r="J137" s="72"/>
      <c r="K137" s="72"/>
      <c r="L137" s="72"/>
      <c r="M137" s="72"/>
      <c r="N137" s="72"/>
      <c r="O137" s="72"/>
      <c r="P137" s="72"/>
      <c r="Q137" s="72"/>
      <c r="R137" s="72"/>
      <c r="S137" s="72"/>
    </row>
    <row r="138" spans="1:19" s="74" customFormat="1"/>
    <row r="139" spans="1:19" s="74" customFormat="1"/>
    <row r="140" spans="1:19" s="74" customFormat="1"/>
    <row r="141" spans="1:19" s="74" customFormat="1">
      <c r="J141" s="123"/>
    </row>
    <row r="142" spans="1:19" s="74" customFormat="1"/>
    <row r="143" spans="1:19" s="74" customFormat="1">
      <c r="J143" s="124"/>
      <c r="K143" s="124"/>
      <c r="L143" s="125"/>
    </row>
    <row r="144" spans="1:19" s="74" customFormat="1">
      <c r="J144" s="124"/>
      <c r="K144" s="124"/>
      <c r="L144" s="125"/>
    </row>
    <row r="145" spans="10:14" s="74" customFormat="1">
      <c r="J145" s="124"/>
      <c r="K145" s="124"/>
      <c r="L145" s="125"/>
    </row>
    <row r="146" spans="10:14" s="74" customFormat="1">
      <c r="J146" s="124"/>
      <c r="K146" s="124"/>
      <c r="L146" s="125"/>
    </row>
    <row r="147" spans="10:14" s="74" customFormat="1">
      <c r="J147" s="124"/>
      <c r="K147" s="124"/>
      <c r="L147" s="125"/>
      <c r="N147" s="75"/>
    </row>
    <row r="148" spans="10:14" s="74" customFormat="1">
      <c r="J148" s="124"/>
      <c r="K148" s="124"/>
      <c r="L148" s="125"/>
    </row>
    <row r="149" spans="10:14" s="74" customFormat="1">
      <c r="J149" s="124"/>
      <c r="K149" s="124"/>
      <c r="L149" s="125"/>
    </row>
    <row r="150" spans="10:14" s="74" customFormat="1">
      <c r="J150" s="124"/>
      <c r="K150" s="124"/>
      <c r="L150" s="125"/>
    </row>
    <row r="151" spans="10:14" s="74" customFormat="1">
      <c r="J151" s="124"/>
      <c r="K151" s="124"/>
      <c r="L151" s="125"/>
    </row>
    <row r="152" spans="10:14" s="74" customFormat="1">
      <c r="J152" s="124"/>
      <c r="K152" s="124"/>
      <c r="L152" s="125"/>
    </row>
    <row r="153" spans="10:14" s="74" customFormat="1">
      <c r="J153" s="124"/>
      <c r="K153" s="124"/>
      <c r="L153" s="125"/>
    </row>
    <row r="154" spans="10:14" s="74" customFormat="1">
      <c r="J154" s="124"/>
      <c r="K154" s="124"/>
      <c r="L154" s="125"/>
    </row>
    <row r="155" spans="10:14" s="74" customFormat="1"/>
    <row r="156" spans="10:14" s="74" customFormat="1"/>
    <row r="157" spans="10:14" s="74" customFormat="1"/>
    <row r="158" spans="10:14" s="74" customFormat="1"/>
    <row r="159" spans="10:14" s="74" customFormat="1"/>
    <row r="160" spans="10:14" s="74" customFormat="1"/>
    <row r="161" s="74" customFormat="1"/>
    <row r="162" s="74" customFormat="1"/>
    <row r="163" s="74" customFormat="1"/>
    <row r="164" s="74" customFormat="1"/>
    <row r="165" s="74" customFormat="1"/>
    <row r="166" s="74" customFormat="1"/>
    <row r="167" s="74" customFormat="1"/>
    <row r="168" s="74" customFormat="1"/>
    <row r="169" s="74" customFormat="1"/>
    <row r="170" s="74" customFormat="1"/>
    <row r="171" s="74" customFormat="1"/>
    <row r="172" s="74" customFormat="1"/>
    <row r="173" s="74" customFormat="1"/>
    <row r="174" s="74" customFormat="1"/>
    <row r="175" s="74" customFormat="1"/>
    <row r="176" s="74" customFormat="1"/>
    <row r="177" s="74" customFormat="1"/>
    <row r="178" s="74" customFormat="1"/>
    <row r="179" s="74" customFormat="1"/>
    <row r="180" s="74" customFormat="1"/>
    <row r="181" s="74" customFormat="1"/>
    <row r="182" s="74" customFormat="1"/>
    <row r="183" s="74" customFormat="1"/>
    <row r="184" s="74" customFormat="1"/>
    <row r="185" s="74" customFormat="1"/>
    <row r="186" s="74" customFormat="1"/>
    <row r="187" s="74" customFormat="1"/>
    <row r="188" s="74" customFormat="1"/>
    <row r="189" s="74" customFormat="1"/>
    <row r="190" s="74" customFormat="1"/>
    <row r="191" s="74" customFormat="1"/>
    <row r="192" s="74" customFormat="1"/>
    <row r="193" s="74" customFormat="1"/>
    <row r="194" s="74" customFormat="1"/>
    <row r="195" s="74" customFormat="1"/>
    <row r="196" s="74" customFormat="1"/>
    <row r="197" s="74" customFormat="1"/>
    <row r="198" s="74" customFormat="1"/>
    <row r="199" s="74" customFormat="1"/>
    <row r="200" s="74" customFormat="1"/>
    <row r="201" s="74" customFormat="1"/>
    <row r="202" s="74" customFormat="1"/>
    <row r="203" s="74" customFormat="1"/>
    <row r="204" s="74" customFormat="1"/>
    <row r="205" s="74" customFormat="1"/>
    <row r="206" s="74" customFormat="1"/>
    <row r="207" s="74" customFormat="1"/>
    <row r="208" s="74" customFormat="1"/>
    <row r="209" s="74" customFormat="1"/>
    <row r="210" s="74" customFormat="1"/>
    <row r="211" s="74" customFormat="1"/>
    <row r="212" s="74" customFormat="1"/>
    <row r="213" s="74" customFormat="1"/>
    <row r="214" s="74" customFormat="1"/>
    <row r="215" s="74" customFormat="1"/>
    <row r="216" s="74" customFormat="1"/>
    <row r="217" s="74" customFormat="1"/>
    <row r="218" s="74" customFormat="1"/>
    <row r="219" s="74" customFormat="1"/>
    <row r="220" s="74" customFormat="1"/>
    <row r="221" s="74" customFormat="1"/>
    <row r="222" s="74" customFormat="1"/>
    <row r="223" s="74" customFormat="1"/>
    <row r="224" s="74" customFormat="1"/>
    <row r="225" s="74" customFormat="1"/>
    <row r="226" s="74" customFormat="1"/>
    <row r="227" s="74" customFormat="1"/>
    <row r="228" s="74" customFormat="1"/>
    <row r="229" s="74" customFormat="1"/>
    <row r="230" s="74" customFormat="1"/>
    <row r="231" s="74" customFormat="1"/>
    <row r="232" s="74" customFormat="1"/>
    <row r="233" s="74" customFormat="1"/>
    <row r="234" s="74" customFormat="1"/>
    <row r="235" s="74" customFormat="1"/>
    <row r="236" s="74" customFormat="1"/>
    <row r="237" s="74" customFormat="1"/>
    <row r="238" s="74" customFormat="1"/>
    <row r="239" s="74" customFormat="1"/>
    <row r="240" s="74" customFormat="1"/>
    <row r="241" s="74" customFormat="1"/>
    <row r="242" s="74" customFormat="1"/>
    <row r="243" s="74" customFormat="1"/>
    <row r="244" s="74" customFormat="1"/>
    <row r="245" s="74" customFormat="1"/>
    <row r="246" s="74" customFormat="1"/>
    <row r="247" s="74" customFormat="1"/>
    <row r="248" s="74" customFormat="1"/>
    <row r="249" s="74" customFormat="1"/>
    <row r="250" s="74" customFormat="1"/>
    <row r="251" s="74" customFormat="1"/>
    <row r="252" s="74" customFormat="1"/>
    <row r="253" s="74" customFormat="1"/>
    <row r="254" s="74" customFormat="1"/>
    <row r="255" s="74" customFormat="1"/>
    <row r="256" s="74" customFormat="1"/>
    <row r="257" s="74" customFormat="1"/>
    <row r="258" s="74" customFormat="1"/>
    <row r="259" s="74" customFormat="1"/>
    <row r="260" s="74" customFormat="1"/>
    <row r="261" s="74" customFormat="1"/>
    <row r="262" s="74" customFormat="1"/>
    <row r="263" s="74" customFormat="1"/>
    <row r="264" s="74" customFormat="1"/>
    <row r="265" s="74" customFormat="1"/>
    <row r="266" s="74" customFormat="1"/>
    <row r="267" s="74" customFormat="1"/>
    <row r="268" s="74" customFormat="1"/>
    <row r="269" s="74" customFormat="1"/>
    <row r="270" s="74" customFormat="1"/>
    <row r="271" s="74" customFormat="1"/>
    <row r="272" s="74" customFormat="1"/>
    <row r="273" s="74" customFormat="1"/>
    <row r="274" s="74" customFormat="1"/>
    <row r="275" s="74" customFormat="1"/>
    <row r="276" s="74" customFormat="1"/>
    <row r="277" s="74" customFormat="1"/>
    <row r="278" s="74" customFormat="1"/>
    <row r="279" s="74" customFormat="1"/>
    <row r="280" s="74" customFormat="1"/>
    <row r="281" s="74" customFormat="1"/>
    <row r="282" s="74" customFormat="1"/>
    <row r="283" s="74" customFormat="1"/>
    <row r="284" s="74" customFormat="1"/>
    <row r="285" s="74" customFormat="1"/>
    <row r="286" s="74" customFormat="1"/>
    <row r="287" s="74" customFormat="1"/>
    <row r="288" s="74" customFormat="1"/>
    <row r="289" s="74" customFormat="1"/>
    <row r="290" s="74" customFormat="1"/>
    <row r="291" s="74" customFormat="1"/>
    <row r="292" s="74" customFormat="1"/>
    <row r="293" s="74" customFormat="1"/>
    <row r="294" s="74" customFormat="1"/>
    <row r="295" s="74" customFormat="1"/>
    <row r="296" s="74" customFormat="1"/>
    <row r="297" s="74" customFormat="1"/>
    <row r="298" s="74" customFormat="1"/>
    <row r="299" s="74" customFormat="1"/>
    <row r="300" s="74" customFormat="1"/>
    <row r="301" s="74" customFormat="1"/>
    <row r="302" s="74" customFormat="1"/>
    <row r="303" s="74" customFormat="1"/>
    <row r="304" s="74" customFormat="1"/>
    <row r="305" s="74" customFormat="1"/>
    <row r="306" s="74" customFormat="1"/>
    <row r="307" s="74" customFormat="1"/>
    <row r="308" s="74" customFormat="1"/>
    <row r="309" s="74" customFormat="1"/>
    <row r="310" s="74" customFormat="1"/>
    <row r="311" s="74" customFormat="1"/>
    <row r="312" s="74" customFormat="1"/>
    <row r="313" s="74" customFormat="1"/>
    <row r="314" s="74" customFormat="1"/>
    <row r="315" s="74" customFormat="1"/>
    <row r="316" s="74" customFormat="1"/>
    <row r="317" s="74" customFormat="1"/>
    <row r="318" s="74" customFormat="1"/>
    <row r="319" s="74" customFormat="1"/>
    <row r="320" s="74" customFormat="1"/>
    <row r="321" s="74" customFormat="1"/>
    <row r="322" s="74" customFormat="1"/>
    <row r="323" s="74" customFormat="1"/>
    <row r="324" s="74" customFormat="1"/>
    <row r="325" s="74" customFormat="1"/>
    <row r="326" s="74" customFormat="1"/>
    <row r="327" s="74" customFormat="1"/>
    <row r="328" s="74" customFormat="1"/>
    <row r="329" s="74" customFormat="1"/>
    <row r="330" s="74" customFormat="1"/>
    <row r="331" s="74" customFormat="1"/>
    <row r="332" s="74" customFormat="1"/>
    <row r="333" s="74" customFormat="1"/>
    <row r="334" s="74" customFormat="1"/>
    <row r="335" s="74" customFormat="1"/>
    <row r="336" s="74" customFormat="1"/>
    <row r="337" s="74" customFormat="1"/>
    <row r="338" s="74" customFormat="1"/>
    <row r="339" s="74" customFormat="1"/>
    <row r="340" s="74" customFormat="1"/>
    <row r="341" s="74" customFormat="1"/>
    <row r="342" s="74" customFormat="1"/>
    <row r="343" s="74" customFormat="1"/>
    <row r="344" s="74" customFormat="1"/>
    <row r="345" s="74" customFormat="1"/>
    <row r="346" s="74" customFormat="1"/>
    <row r="347" s="74" customFormat="1"/>
    <row r="348" s="74" customFormat="1"/>
    <row r="349" s="74" customFormat="1"/>
    <row r="350" s="74" customFormat="1"/>
    <row r="351" s="74" customFormat="1"/>
    <row r="352" s="74" customFormat="1"/>
    <row r="353" s="74" customFormat="1"/>
    <row r="354" s="74" customFormat="1"/>
    <row r="355" s="74" customFormat="1"/>
    <row r="356" s="74" customFormat="1"/>
    <row r="357" s="74" customFormat="1"/>
    <row r="358" s="74" customFormat="1"/>
    <row r="359" s="74" customFormat="1"/>
    <row r="360" s="74" customFormat="1"/>
    <row r="361" s="74" customFormat="1"/>
    <row r="362" s="74" customFormat="1"/>
    <row r="363" s="74" customFormat="1"/>
    <row r="364" s="74" customFormat="1"/>
    <row r="365" s="74" customFormat="1"/>
    <row r="366" s="74" customFormat="1"/>
    <row r="367" s="74" customFormat="1"/>
    <row r="368" s="74" customFormat="1"/>
    <row r="369" s="74" customFormat="1"/>
    <row r="370" s="74" customFormat="1"/>
    <row r="371" s="74" customFormat="1"/>
    <row r="372" s="74" customFormat="1"/>
    <row r="373" s="74" customFormat="1"/>
    <row r="374" s="74" customFormat="1"/>
    <row r="375" s="74" customFormat="1"/>
    <row r="376" s="74" customFormat="1"/>
    <row r="377" s="74" customFormat="1"/>
    <row r="378" s="74" customFormat="1"/>
    <row r="379" s="74" customFormat="1"/>
    <row r="380" s="74" customFormat="1"/>
    <row r="381" s="74" customFormat="1"/>
    <row r="382" s="74" customFormat="1"/>
    <row r="383" s="74" customFormat="1"/>
    <row r="384" s="74" customFormat="1"/>
    <row r="385" s="74" customFormat="1"/>
    <row r="386" s="74" customFormat="1"/>
    <row r="387" s="74" customFormat="1"/>
    <row r="388" s="74" customFormat="1"/>
    <row r="389" s="74" customFormat="1"/>
    <row r="390" s="74" customFormat="1"/>
    <row r="391" s="74" customFormat="1"/>
    <row r="392" s="74" customFormat="1"/>
    <row r="393" s="74" customFormat="1"/>
    <row r="394" s="74" customFormat="1"/>
    <row r="395" s="74" customFormat="1"/>
    <row r="396" s="74" customFormat="1"/>
    <row r="397" s="74" customFormat="1"/>
    <row r="398" s="74" customFormat="1"/>
    <row r="399" s="74" customFormat="1"/>
    <row r="400" s="74" customFormat="1"/>
    <row r="401" s="74" customFormat="1"/>
    <row r="402" s="74" customFormat="1"/>
    <row r="403" s="74" customFormat="1"/>
    <row r="404" s="74" customFormat="1"/>
    <row r="405" s="74" customFormat="1"/>
    <row r="406" s="74" customFormat="1"/>
    <row r="407" s="74" customFormat="1"/>
    <row r="408" s="74" customFormat="1"/>
    <row r="409" s="74" customFormat="1"/>
    <row r="410" s="74" customFormat="1"/>
    <row r="411" s="74" customFormat="1"/>
    <row r="412" s="74" customFormat="1"/>
    <row r="413" s="74" customFormat="1"/>
    <row r="414" s="74" customFormat="1"/>
    <row r="415" s="74" customFormat="1"/>
    <row r="416" s="74" customFormat="1"/>
    <row r="417" s="74" customFormat="1"/>
    <row r="418" s="74" customFormat="1"/>
    <row r="419" s="74" customFormat="1"/>
    <row r="420" s="74" customFormat="1"/>
    <row r="421" s="74" customFormat="1"/>
    <row r="422" s="74" customFormat="1"/>
    <row r="423" s="74" customFormat="1"/>
    <row r="424" s="74" customFormat="1"/>
    <row r="425" s="74" customFormat="1"/>
    <row r="426" s="74" customFormat="1"/>
    <row r="427" s="74" customFormat="1"/>
    <row r="428" s="74" customFormat="1"/>
    <row r="429" s="74" customFormat="1"/>
    <row r="430" s="74" customFormat="1"/>
    <row r="431" s="74" customFormat="1"/>
    <row r="432" s="74" customFormat="1"/>
    <row r="433" s="74" customFormat="1"/>
    <row r="434" s="74" customFormat="1"/>
    <row r="435" s="74" customFormat="1"/>
    <row r="436" s="74" customFormat="1"/>
    <row r="437" s="74" customFormat="1"/>
    <row r="438" s="74" customFormat="1"/>
    <row r="439" s="74" customFormat="1"/>
    <row r="440" s="74" customFormat="1"/>
    <row r="441" s="74" customFormat="1"/>
    <row r="442" s="74" customFormat="1"/>
    <row r="443" s="74" customFormat="1"/>
    <row r="444" s="74" customFormat="1"/>
    <row r="445" s="74" customFormat="1"/>
    <row r="446" s="74" customFormat="1"/>
    <row r="447" s="74" customFormat="1"/>
    <row r="448" s="74" customFormat="1"/>
    <row r="449" s="74" customFormat="1"/>
    <row r="450" s="74" customFormat="1"/>
    <row r="451" s="74" customFormat="1"/>
    <row r="452" s="74" customFormat="1"/>
    <row r="453" s="74" customFormat="1"/>
    <row r="454" s="74" customFormat="1"/>
    <row r="455" s="74" customFormat="1"/>
    <row r="456" s="74" customFormat="1"/>
    <row r="457" s="74" customFormat="1"/>
    <row r="458" s="74" customFormat="1"/>
    <row r="459" s="74" customFormat="1"/>
    <row r="460" s="74" customFormat="1"/>
    <row r="461" s="74" customFormat="1"/>
    <row r="462" s="74" customFormat="1"/>
    <row r="463" s="74" customFormat="1"/>
    <row r="464" s="74" customFormat="1"/>
    <row r="465" s="74" customFormat="1"/>
    <row r="466" s="74" customFormat="1"/>
    <row r="467" s="74" customFormat="1"/>
    <row r="468" s="74" customFormat="1"/>
    <row r="469" s="74" customFormat="1"/>
    <row r="470" s="74" customFormat="1"/>
    <row r="471" s="74" customFormat="1"/>
    <row r="472" s="74" customFormat="1"/>
    <row r="473" s="74" customFormat="1"/>
    <row r="474" s="74" customFormat="1"/>
    <row r="475" s="74" customFormat="1"/>
    <row r="476" s="74" customFormat="1"/>
    <row r="477" s="74" customFormat="1"/>
    <row r="478" s="74" customFormat="1"/>
    <row r="479" s="74" customFormat="1"/>
    <row r="480" s="74" customFormat="1"/>
    <row r="481" s="74" customFormat="1"/>
    <row r="482" s="74" customFormat="1"/>
    <row r="483" s="74" customFormat="1"/>
    <row r="484" s="74" customFormat="1"/>
    <row r="485" s="74" customFormat="1"/>
    <row r="486" s="74" customFormat="1"/>
    <row r="487" s="74" customFormat="1"/>
    <row r="488" s="74" customFormat="1"/>
    <row r="489" s="74" customFormat="1"/>
    <row r="490" s="74" customFormat="1"/>
    <row r="491" s="74" customFormat="1"/>
    <row r="492" s="74" customFormat="1"/>
    <row r="493" s="74" customFormat="1"/>
    <row r="494" s="74" customFormat="1"/>
    <row r="495" s="74" customFormat="1"/>
    <row r="496" s="74" customFormat="1"/>
    <row r="497" s="74" customFormat="1"/>
    <row r="498" s="74" customFormat="1"/>
    <row r="499" s="74" customFormat="1"/>
    <row r="500" s="74" customFormat="1"/>
    <row r="501" s="74" customFormat="1"/>
    <row r="502" s="74" customFormat="1"/>
    <row r="503" s="74" customFormat="1"/>
    <row r="504" s="74" customFormat="1"/>
    <row r="505" s="74" customFormat="1"/>
    <row r="506" s="74" customFormat="1"/>
    <row r="507" s="74" customFormat="1"/>
    <row r="508" s="74" customFormat="1"/>
    <row r="509" s="74" customFormat="1"/>
    <row r="510" s="74" customFormat="1"/>
    <row r="511" s="74" customFormat="1"/>
    <row r="512" s="74" customFormat="1"/>
    <row r="513" s="74" customFormat="1"/>
    <row r="514" s="74" customFormat="1"/>
    <row r="515" s="74" customFormat="1"/>
    <row r="516" s="74" customFormat="1"/>
    <row r="517" s="74" customFormat="1"/>
    <row r="518" s="74" customFormat="1"/>
    <row r="519" s="74" customFormat="1"/>
    <row r="520" s="74" customFormat="1"/>
    <row r="521" s="74" customFormat="1"/>
    <row r="522" s="74" customFormat="1"/>
    <row r="523" s="74" customFormat="1"/>
    <row r="524" s="74" customFormat="1"/>
    <row r="525" s="74" customFormat="1"/>
    <row r="526" s="74" customFormat="1"/>
    <row r="527" s="74" customFormat="1"/>
    <row r="528" s="74" customFormat="1"/>
    <row r="529" s="74" customFormat="1"/>
    <row r="530" s="74" customFormat="1"/>
    <row r="531" s="74" customFormat="1"/>
    <row r="532" s="74" customFormat="1"/>
    <row r="533" s="74" customFormat="1"/>
    <row r="534" s="74" customFormat="1"/>
    <row r="535" s="74" customFormat="1"/>
    <row r="536" s="74" customFormat="1"/>
    <row r="537" s="74" customFormat="1"/>
    <row r="538" s="74" customFormat="1"/>
    <row r="539" s="74" customFormat="1"/>
    <row r="540" s="74" customFormat="1"/>
    <row r="541" s="74" customFormat="1"/>
    <row r="542" s="74" customFormat="1"/>
    <row r="543" s="74" customFormat="1"/>
    <row r="544" s="74" customFormat="1"/>
    <row r="545" s="74" customFormat="1"/>
    <row r="546" s="74" customFormat="1"/>
    <row r="547" s="74" customFormat="1"/>
    <row r="548" s="74" customFormat="1"/>
    <row r="549" s="74" customFormat="1"/>
    <row r="550" s="74" customFormat="1"/>
    <row r="551" s="74" customFormat="1"/>
    <row r="552" s="74" customFormat="1"/>
    <row r="553" s="74" customFormat="1"/>
    <row r="554" s="74" customFormat="1"/>
    <row r="555" s="74" customFormat="1"/>
    <row r="556" s="74" customFormat="1"/>
    <row r="557" s="74" customFormat="1"/>
    <row r="558" s="74" customFormat="1"/>
    <row r="559" s="74" customFormat="1"/>
    <row r="560" s="74" customFormat="1"/>
    <row r="561" s="74" customFormat="1"/>
    <row r="562" s="74" customFormat="1"/>
    <row r="563" s="74" customFormat="1"/>
    <row r="564" s="74" customFormat="1"/>
    <row r="565" s="74" customFormat="1"/>
    <row r="566" s="74" customFormat="1"/>
    <row r="567" s="74" customFormat="1"/>
    <row r="568" s="74" customFormat="1"/>
    <row r="569" s="74" customFormat="1"/>
    <row r="570" s="74" customFormat="1"/>
    <row r="571" s="74" customFormat="1"/>
    <row r="572" s="74" customFormat="1"/>
    <row r="573" s="74" customFormat="1"/>
    <row r="574" s="74" customFormat="1"/>
    <row r="575" s="74" customFormat="1"/>
    <row r="576" s="74" customFormat="1"/>
    <row r="577" s="74" customFormat="1"/>
    <row r="578" s="74" customFormat="1"/>
    <row r="579" s="74" customFormat="1"/>
    <row r="580" s="74" customFormat="1"/>
    <row r="581" s="74" customFormat="1"/>
    <row r="582" s="74" customFormat="1"/>
    <row r="583" s="74" customFormat="1"/>
    <row r="584" s="74" customFormat="1"/>
    <row r="585" s="74" customFormat="1"/>
    <row r="586" s="74" customFormat="1"/>
    <row r="587" s="74" customFormat="1"/>
    <row r="588" s="74" customFormat="1"/>
    <row r="589" s="74" customFormat="1"/>
    <row r="590" s="74" customFormat="1"/>
    <row r="591" s="74" customFormat="1"/>
    <row r="592" s="74" customFormat="1"/>
    <row r="593" s="74" customFormat="1"/>
    <row r="594" s="74" customFormat="1"/>
    <row r="595" s="74" customFormat="1"/>
    <row r="596" s="74" customFormat="1"/>
    <row r="597" s="74" customFormat="1"/>
    <row r="598" s="74" customFormat="1"/>
    <row r="599" s="74" customFormat="1"/>
    <row r="600" s="74" customFormat="1"/>
    <row r="601" s="74" customFormat="1"/>
    <row r="602" s="74" customFormat="1"/>
    <row r="603" s="74" customFormat="1"/>
    <row r="604" s="74" customFormat="1"/>
    <row r="605" s="74" customFormat="1"/>
    <row r="606" s="74" customFormat="1"/>
    <row r="607" s="74" customFormat="1"/>
    <row r="608" s="74" customFormat="1"/>
    <row r="609" s="74" customFormat="1"/>
    <row r="610" s="74" customFormat="1"/>
    <row r="611" s="74" customFormat="1"/>
    <row r="612" s="74" customFormat="1"/>
    <row r="613" s="74" customFormat="1"/>
    <row r="614" s="74" customFormat="1"/>
    <row r="615" s="74" customFormat="1"/>
    <row r="616" s="74" customFormat="1"/>
    <row r="617" s="74" customFormat="1"/>
    <row r="618" s="74" customFormat="1"/>
    <row r="619" s="74" customFormat="1"/>
    <row r="620" s="74" customFormat="1"/>
    <row r="621" s="74" customFormat="1"/>
    <row r="622" s="74" customFormat="1"/>
    <row r="623" s="74" customFormat="1"/>
    <row r="624" s="74" customFormat="1"/>
    <row r="625" s="74" customFormat="1"/>
    <row r="626" s="74" customFormat="1"/>
    <row r="627" s="74" customFormat="1"/>
    <row r="628" s="74" customFormat="1"/>
    <row r="629" s="74" customFormat="1"/>
    <row r="630" s="74" customFormat="1"/>
    <row r="631" s="74" customFormat="1"/>
    <row r="632" s="74" customFormat="1"/>
    <row r="633" s="74" customFormat="1"/>
    <row r="634" s="74" customFormat="1"/>
    <row r="635" s="74" customFormat="1"/>
    <row r="636" s="74" customFormat="1"/>
    <row r="637" s="74" customFormat="1"/>
    <row r="638" s="74" customFormat="1"/>
    <row r="639" s="74" customFormat="1"/>
    <row r="640" s="74" customFormat="1"/>
    <row r="641" s="74" customFormat="1"/>
    <row r="642" s="74" customFormat="1"/>
    <row r="643" s="74" customFormat="1"/>
    <row r="644" s="74" customFormat="1"/>
    <row r="645" s="74" customFormat="1"/>
    <row r="646" s="74" customFormat="1"/>
    <row r="647" s="74" customFormat="1"/>
    <row r="648" s="74" customFormat="1"/>
    <row r="649" s="74" customFormat="1"/>
    <row r="650" s="74" customFormat="1"/>
    <row r="651" s="74" customFormat="1"/>
    <row r="652" s="74" customFormat="1"/>
    <row r="653" s="74" customFormat="1"/>
    <row r="654" s="74" customFormat="1"/>
    <row r="655" s="74" customFormat="1"/>
    <row r="656" s="74" customFormat="1"/>
    <row r="657" s="74" customFormat="1"/>
    <row r="658" s="74" customFormat="1"/>
    <row r="659" s="74" customFormat="1"/>
    <row r="660" s="74" customFormat="1"/>
    <row r="661" s="74" customFormat="1"/>
    <row r="662" s="74" customFormat="1"/>
    <row r="663" s="74" customFormat="1"/>
    <row r="664" s="74" customFormat="1"/>
    <row r="665" s="74" customFormat="1"/>
    <row r="666" s="74" customFormat="1"/>
    <row r="667" s="74" customFormat="1"/>
    <row r="668" s="74" customFormat="1"/>
    <row r="669" s="74" customFormat="1"/>
    <row r="670" s="74" customFormat="1"/>
    <row r="671" s="74" customFormat="1"/>
    <row r="672" s="74" customFormat="1"/>
    <row r="673" s="74" customFormat="1"/>
    <row r="674" s="74" customFormat="1"/>
    <row r="675" s="74" customFormat="1"/>
    <row r="676" s="74" customFormat="1"/>
    <row r="677" s="74" customFormat="1"/>
    <row r="678" s="74" customFormat="1"/>
    <row r="679" s="74" customFormat="1"/>
    <row r="680" s="74" customFormat="1"/>
    <row r="681" s="74" customFormat="1"/>
    <row r="682" s="74" customFormat="1"/>
    <row r="683" s="74" customFormat="1"/>
    <row r="684" s="74" customFormat="1"/>
    <row r="685" s="74" customFormat="1"/>
    <row r="686" s="74" customFormat="1"/>
    <row r="687" s="74" customFormat="1"/>
    <row r="688" s="74" customFormat="1"/>
    <row r="689" s="74" customFormat="1"/>
    <row r="690" s="74" customFormat="1"/>
    <row r="691" s="74" customFormat="1"/>
    <row r="692" s="74" customFormat="1"/>
    <row r="693" s="74" customFormat="1"/>
    <row r="694" s="74" customFormat="1"/>
    <row r="695" s="74" customFormat="1"/>
    <row r="696" s="74" customFormat="1"/>
    <row r="697" s="74" customFormat="1"/>
    <row r="698" s="74" customFormat="1"/>
    <row r="699" s="74" customFormat="1"/>
    <row r="700" s="74" customFormat="1"/>
    <row r="701" s="74" customFormat="1"/>
    <row r="702" s="74" customFormat="1"/>
    <row r="703" s="74" customFormat="1"/>
    <row r="704" s="74" customFormat="1"/>
    <row r="705" s="74" customFormat="1"/>
    <row r="706" s="74" customFormat="1"/>
    <row r="707" s="74" customFormat="1"/>
    <row r="708" s="74" customFormat="1"/>
    <row r="709" s="74" customFormat="1"/>
    <row r="710" s="74" customFormat="1"/>
    <row r="711" s="74" customFormat="1"/>
    <row r="712" s="74" customFormat="1"/>
    <row r="713" s="74" customFormat="1"/>
    <row r="714" s="74" customFormat="1"/>
    <row r="715" s="74" customFormat="1"/>
    <row r="716" s="74" customFormat="1"/>
    <row r="717" s="74" customFormat="1"/>
    <row r="718" s="74" customFormat="1"/>
    <row r="719" s="74" customFormat="1"/>
    <row r="720" s="74" customFormat="1"/>
    <row r="721" s="74" customFormat="1"/>
    <row r="722" s="74" customFormat="1"/>
    <row r="723" s="74" customFormat="1"/>
    <row r="724" s="74" customFormat="1"/>
    <row r="725" s="74" customFormat="1"/>
    <row r="726" s="74" customFormat="1"/>
    <row r="727" s="74" customFormat="1"/>
    <row r="728" s="74" customFormat="1"/>
    <row r="729" s="74" customFormat="1"/>
    <row r="730" s="74" customFormat="1"/>
    <row r="731" s="74" customFormat="1"/>
    <row r="732" s="74" customFormat="1"/>
    <row r="733" s="74" customFormat="1"/>
    <row r="734" s="74" customFormat="1"/>
    <row r="735" s="74" customFormat="1"/>
    <row r="736" s="74" customFormat="1"/>
    <row r="737" s="74" customFormat="1"/>
    <row r="738" s="74" customFormat="1"/>
    <row r="739" s="74" customFormat="1"/>
    <row r="740" s="74" customFormat="1"/>
    <row r="741" s="74" customFormat="1"/>
    <row r="742" s="74" customFormat="1"/>
    <row r="743" s="74" customFormat="1"/>
    <row r="744" s="74" customFormat="1"/>
    <row r="745" s="74" customFormat="1"/>
    <row r="746" s="74" customFormat="1"/>
    <row r="747" s="74" customFormat="1"/>
    <row r="748" s="74" customFormat="1"/>
    <row r="749" s="74" customFormat="1"/>
    <row r="750" s="74" customFormat="1"/>
    <row r="751" s="74" customFormat="1"/>
    <row r="752" s="74" customFormat="1"/>
    <row r="753" s="74" customFormat="1"/>
    <row r="754" s="74" customFormat="1"/>
    <row r="755" s="74" customFormat="1"/>
    <row r="756" s="74" customFormat="1"/>
    <row r="757" s="74" customFormat="1"/>
    <row r="758" s="74" customFormat="1"/>
    <row r="759" s="74" customFormat="1"/>
    <row r="760" s="74" customFormat="1"/>
    <row r="761" s="74" customFormat="1"/>
    <row r="762" s="74" customFormat="1"/>
    <row r="763" s="74" customFormat="1"/>
    <row r="764" s="74" customFormat="1"/>
    <row r="765" s="74" customFormat="1"/>
    <row r="766" s="74" customFormat="1"/>
    <row r="767" s="74" customFormat="1"/>
    <row r="768" s="74" customFormat="1"/>
    <row r="769" s="74" customFormat="1"/>
    <row r="770" s="74" customFormat="1"/>
    <row r="771" s="74" customFormat="1"/>
    <row r="772" s="74" customFormat="1"/>
    <row r="773" s="74" customFormat="1"/>
    <row r="774" s="74" customFormat="1"/>
    <row r="775" s="74" customFormat="1"/>
    <row r="776" s="74" customFormat="1"/>
    <row r="777" s="74" customFormat="1"/>
    <row r="778" s="74" customFormat="1"/>
    <row r="779" s="74" customFormat="1"/>
    <row r="780" s="74" customFormat="1"/>
    <row r="781" s="74" customFormat="1"/>
    <row r="782" s="74" customFormat="1"/>
    <row r="783" s="74" customFormat="1"/>
    <row r="784" s="74" customFormat="1"/>
    <row r="785" s="74" customFormat="1"/>
    <row r="786" s="74" customFormat="1"/>
    <row r="787" s="74" customFormat="1"/>
    <row r="788" s="74" customFormat="1"/>
    <row r="789" s="74" customFormat="1"/>
    <row r="790" s="74" customFormat="1"/>
    <row r="791" s="74" customFormat="1"/>
    <row r="792" s="74" customFormat="1"/>
    <row r="793" s="74" customFormat="1"/>
    <row r="794" s="74" customFormat="1"/>
    <row r="795" s="74" customFormat="1"/>
    <row r="796" s="74" customFormat="1"/>
    <row r="797" s="74" customFormat="1"/>
    <row r="798" s="74" customFormat="1"/>
    <row r="799" s="74" customFormat="1"/>
    <row r="800" s="74" customFormat="1"/>
    <row r="801" s="74" customFormat="1"/>
    <row r="802" s="74" customFormat="1"/>
    <row r="803" s="74" customFormat="1"/>
    <row r="804" s="74" customFormat="1"/>
    <row r="805" s="74" customFormat="1"/>
    <row r="806" s="74" customFormat="1"/>
    <row r="807" s="74" customFormat="1"/>
    <row r="808" s="74" customFormat="1"/>
    <row r="809" s="74" customFormat="1"/>
    <row r="810" s="74" customFormat="1"/>
    <row r="811" s="74" customFormat="1"/>
    <row r="812" s="74" customFormat="1"/>
    <row r="813" s="74" customFormat="1"/>
    <row r="814" s="74" customFormat="1"/>
    <row r="815" s="74" customFormat="1"/>
    <row r="816" s="74" customFormat="1"/>
    <row r="817" s="74" customFormat="1"/>
    <row r="818" s="74" customFormat="1"/>
    <row r="819" s="74" customFormat="1"/>
    <row r="820" s="74" customFormat="1"/>
    <row r="821" s="74" customFormat="1"/>
    <row r="822" s="74" customFormat="1"/>
    <row r="823" s="74" customFormat="1"/>
    <row r="824" s="74" customFormat="1"/>
    <row r="825" s="74" customFormat="1"/>
    <row r="826" s="74" customFormat="1"/>
    <row r="827" s="74" customFormat="1"/>
    <row r="828" s="74" customFormat="1"/>
    <row r="829" s="74" customFormat="1"/>
    <row r="830" s="74" customFormat="1"/>
    <row r="831" s="74" customFormat="1"/>
    <row r="832" s="74" customFormat="1"/>
    <row r="833" s="74" customFormat="1"/>
    <row r="834" s="74" customFormat="1"/>
    <row r="835" s="74" customFormat="1"/>
    <row r="836" s="74" customFormat="1"/>
    <row r="837" s="74" customFormat="1"/>
    <row r="838" s="74" customFormat="1"/>
    <row r="839" s="74" customFormat="1"/>
    <row r="840" s="74" customFormat="1"/>
    <row r="841" s="74" customFormat="1"/>
    <row r="842" s="74" customFormat="1"/>
    <row r="843" s="74" customFormat="1"/>
    <row r="844" s="74" customFormat="1"/>
    <row r="845" s="74" customFormat="1"/>
    <row r="846" s="74" customFormat="1"/>
    <row r="847" s="74" customFormat="1"/>
    <row r="848" s="74" customFormat="1"/>
    <row r="849" s="74" customFormat="1"/>
    <row r="850" s="74" customFormat="1"/>
    <row r="851" s="74" customFormat="1"/>
    <row r="852" s="74" customFormat="1"/>
    <row r="853" s="74" customFormat="1"/>
    <row r="854" s="74" customFormat="1"/>
    <row r="855" s="74" customFormat="1"/>
    <row r="856" s="74" customFormat="1"/>
    <row r="857" s="74" customFormat="1"/>
    <row r="858" s="74" customFormat="1"/>
    <row r="859" s="74" customFormat="1"/>
    <row r="860" s="74" customFormat="1"/>
    <row r="861" s="74" customFormat="1"/>
    <row r="862" s="74" customFormat="1"/>
    <row r="863" s="74" customFormat="1"/>
    <row r="864" s="74" customFormat="1"/>
    <row r="865" s="74" customFormat="1"/>
    <row r="866" s="74" customFormat="1"/>
    <row r="867" s="74" customFormat="1"/>
    <row r="868" s="74" customFormat="1"/>
    <row r="869" s="74" customFormat="1"/>
    <row r="870" s="74" customFormat="1"/>
    <row r="871" s="74" customFormat="1"/>
    <row r="872" s="74" customFormat="1"/>
    <row r="873" s="74" customFormat="1"/>
    <row r="874" s="74" customFormat="1"/>
    <row r="875" s="74" customFormat="1"/>
    <row r="876" s="74" customFormat="1"/>
    <row r="877" s="74" customFormat="1"/>
    <row r="878" s="74" customFormat="1"/>
    <row r="879" s="74" customFormat="1"/>
    <row r="880" s="74" customFormat="1"/>
    <row r="881" s="74" customFormat="1"/>
    <row r="882" s="74" customFormat="1"/>
    <row r="883" s="74" customFormat="1"/>
    <row r="884" s="74" customFormat="1"/>
    <row r="885" s="74" customFormat="1"/>
    <row r="886" s="74" customFormat="1"/>
    <row r="887" s="74" customFormat="1"/>
    <row r="888" s="74" customFormat="1"/>
    <row r="889" s="74" customFormat="1"/>
    <row r="890" s="74" customFormat="1"/>
    <row r="891" s="74" customFormat="1"/>
    <row r="892" s="74" customFormat="1"/>
    <row r="893" s="74" customFormat="1"/>
    <row r="894" s="74" customFormat="1"/>
    <row r="895" s="74" customFormat="1"/>
    <row r="896" s="74" customFormat="1"/>
    <row r="897" s="74" customFormat="1"/>
    <row r="898" s="74" customFormat="1"/>
    <row r="899" s="74" customFormat="1"/>
    <row r="900" s="74" customFormat="1"/>
    <row r="901" s="74" customFormat="1"/>
    <row r="902" s="74" customFormat="1"/>
    <row r="903" s="74" customFormat="1"/>
    <row r="904" s="74" customFormat="1"/>
    <row r="905" s="74" customFormat="1"/>
    <row r="906" s="74" customFormat="1"/>
    <row r="907" s="74" customFormat="1"/>
    <row r="908" s="74" customFormat="1"/>
    <row r="909" s="74" customFormat="1"/>
    <row r="910" s="74" customFormat="1"/>
    <row r="911" s="74" customFormat="1"/>
    <row r="912" s="74" customFormat="1"/>
    <row r="913" s="74" customFormat="1"/>
    <row r="914" s="74" customFormat="1"/>
    <row r="915" s="74" customFormat="1"/>
    <row r="916" s="74" customFormat="1"/>
    <row r="917" s="74" customFormat="1"/>
    <row r="918" s="74" customFormat="1"/>
    <row r="919" s="74" customFormat="1"/>
    <row r="920" s="74" customFormat="1"/>
    <row r="921" s="74" customFormat="1"/>
    <row r="922" s="74" customFormat="1"/>
    <row r="923" s="74" customFormat="1"/>
    <row r="924" s="74" customFormat="1"/>
    <row r="925" s="74" customFormat="1"/>
    <row r="926" s="74" customFormat="1"/>
    <row r="927" s="74" customFormat="1"/>
    <row r="928" s="74" customFormat="1"/>
    <row r="929" s="74" customFormat="1"/>
    <row r="930" s="74" customFormat="1"/>
    <row r="931" s="74" customFormat="1"/>
    <row r="932" s="74" customFormat="1"/>
    <row r="933" s="74" customFormat="1"/>
    <row r="934" s="74" customFormat="1"/>
    <row r="935" s="74" customFormat="1"/>
    <row r="936" s="74" customFormat="1"/>
    <row r="937" s="74" customFormat="1"/>
    <row r="938" s="74" customFormat="1"/>
    <row r="939" s="74" customFormat="1"/>
    <row r="940" s="74" customFormat="1"/>
    <row r="941" s="74" customFormat="1"/>
    <row r="942" s="74" customFormat="1"/>
    <row r="943" s="74" customFormat="1"/>
    <row r="944" s="74" customFormat="1"/>
    <row r="945" s="74" customFormat="1"/>
    <row r="946" s="74" customFormat="1"/>
    <row r="947" s="74" customFormat="1"/>
    <row r="948" s="74" customFormat="1"/>
    <row r="949" s="74" customFormat="1"/>
    <row r="950" s="74" customFormat="1"/>
    <row r="951" s="74" customFormat="1"/>
    <row r="952" s="74" customFormat="1"/>
    <row r="953" s="74" customFormat="1"/>
    <row r="954" s="74" customFormat="1"/>
    <row r="955" s="74" customFormat="1"/>
    <row r="956" s="74" customFormat="1"/>
    <row r="957" s="74" customFormat="1"/>
    <row r="958" s="74" customFormat="1"/>
    <row r="959" s="74" customFormat="1"/>
    <row r="960" s="74" customFormat="1"/>
    <row r="961" s="74" customFormat="1"/>
    <row r="962" s="74" customFormat="1"/>
    <row r="963" s="74" customFormat="1"/>
    <row r="964" s="74" customFormat="1"/>
    <row r="965" s="74" customFormat="1"/>
    <row r="966" s="74" customFormat="1"/>
    <row r="967" s="74" customFormat="1"/>
    <row r="968" s="74" customFormat="1"/>
    <row r="969" s="74" customFormat="1"/>
    <row r="970" s="74" customFormat="1"/>
    <row r="971" s="74" customFormat="1"/>
    <row r="972" s="74" customFormat="1"/>
    <row r="973" s="74" customFormat="1"/>
    <row r="974" s="74" customFormat="1"/>
    <row r="975" s="74" customFormat="1"/>
    <row r="976" s="74" customFormat="1"/>
    <row r="977" s="74" customFormat="1"/>
    <row r="978" s="74" customFormat="1"/>
    <row r="979" s="74" customFormat="1"/>
    <row r="980" s="74" customFormat="1"/>
    <row r="981" s="74" customFormat="1"/>
    <row r="982" s="74" customFormat="1"/>
    <row r="983" s="74" customFormat="1"/>
    <row r="984" s="74" customFormat="1"/>
    <row r="985" s="74" customFormat="1"/>
    <row r="986" s="74" customFormat="1"/>
    <row r="987" s="74" customFormat="1"/>
    <row r="988" s="74" customFormat="1"/>
    <row r="989" s="74" customFormat="1"/>
    <row r="990" s="74" customFormat="1"/>
    <row r="991" s="74" customFormat="1"/>
    <row r="992" s="74" customFormat="1"/>
    <row r="993" s="74" customFormat="1"/>
    <row r="994" s="74" customFormat="1"/>
    <row r="995" s="74" customFormat="1"/>
    <row r="996" s="74" customFormat="1"/>
    <row r="997" s="74" customFormat="1"/>
    <row r="998" s="74" customFormat="1"/>
    <row r="999" s="74" customFormat="1"/>
    <row r="1000" s="74" customFormat="1"/>
    <row r="1001" s="74" customFormat="1"/>
    <row r="1002" s="74" customFormat="1"/>
    <row r="1003" s="74" customFormat="1"/>
    <row r="1004" s="74" customFormat="1"/>
    <row r="1005" s="74" customFormat="1"/>
    <row r="1006" s="74" customFormat="1"/>
    <row r="1007" s="74" customFormat="1"/>
    <row r="1008" s="74" customFormat="1"/>
    <row r="1009" s="74" customFormat="1"/>
    <row r="1010" s="74" customFormat="1"/>
    <row r="1011" s="74" customFormat="1"/>
    <row r="1012" s="74" customFormat="1"/>
    <row r="1013" s="74" customFormat="1"/>
    <row r="1014" s="74" customFormat="1"/>
    <row r="1015" s="74" customFormat="1"/>
    <row r="1016" s="74" customFormat="1"/>
    <row r="1017" s="74" customFormat="1"/>
    <row r="1018" s="74" customFormat="1"/>
    <row r="1019" s="74" customFormat="1"/>
    <row r="1020" s="74" customFormat="1"/>
    <row r="1021" s="74" customFormat="1"/>
    <row r="1022" s="74" customFormat="1"/>
    <row r="1023" s="74" customFormat="1"/>
    <row r="1024" s="74" customFormat="1"/>
    <row r="1025" s="74" customFormat="1"/>
    <row r="1026" s="74" customFormat="1"/>
    <row r="1027" s="74" customFormat="1"/>
    <row r="1028" s="74" customFormat="1"/>
    <row r="1029" s="74" customFormat="1"/>
    <row r="1030" s="74" customFormat="1"/>
    <row r="1031" s="74" customFormat="1"/>
    <row r="1032" s="74" customFormat="1"/>
    <row r="1033" s="74" customFormat="1"/>
    <row r="1034" s="74" customFormat="1"/>
    <row r="1035" s="74" customFormat="1"/>
    <row r="1036" s="74" customFormat="1"/>
    <row r="1037" s="74" customFormat="1"/>
    <row r="1038" s="74" customFormat="1"/>
    <row r="1039" s="74" customFormat="1"/>
    <row r="1040" s="74" customFormat="1"/>
    <row r="1041" s="74" customFormat="1"/>
    <row r="1042" s="74" customFormat="1"/>
    <row r="1043" s="74" customFormat="1"/>
    <row r="1044" s="74" customFormat="1"/>
    <row r="1045" s="74" customFormat="1"/>
    <row r="1046" s="74" customFormat="1"/>
    <row r="1047" s="74" customFormat="1"/>
    <row r="1048" s="74" customFormat="1"/>
    <row r="1049" s="74" customFormat="1"/>
    <row r="1050" s="74" customFormat="1"/>
    <row r="1051" s="74" customFormat="1"/>
    <row r="1052" s="74" customFormat="1"/>
    <row r="1053" s="74" customFormat="1"/>
    <row r="1054" s="74" customFormat="1"/>
    <row r="1055" s="74" customFormat="1"/>
    <row r="1056" s="74" customFormat="1"/>
    <row r="1057" s="74" customFormat="1"/>
    <row r="1058" s="74" customFormat="1"/>
    <row r="1059" s="74" customFormat="1"/>
    <row r="1060" s="74" customFormat="1"/>
    <row r="1061" s="74" customFormat="1"/>
    <row r="1062" s="74" customFormat="1"/>
    <row r="1063" s="74" customFormat="1"/>
    <row r="1064" s="74" customFormat="1"/>
    <row r="1065" s="74" customFormat="1"/>
    <row r="1066" s="74" customFormat="1"/>
    <row r="1067" s="74" customFormat="1"/>
    <row r="1068" s="74" customFormat="1"/>
    <row r="1069" s="74" customFormat="1"/>
    <row r="1070" s="74" customFormat="1"/>
    <row r="1071" s="74" customFormat="1"/>
    <row r="1072" s="74" customFormat="1"/>
    <row r="1073" s="74" customFormat="1"/>
    <row r="1074" s="74" customFormat="1"/>
    <row r="1075" s="74" customFormat="1"/>
    <row r="1076" s="74" customFormat="1"/>
    <row r="1077" s="74" customFormat="1"/>
    <row r="1078" s="74" customFormat="1"/>
    <row r="1079" s="74" customFormat="1"/>
    <row r="1080" s="74" customFormat="1"/>
    <row r="1081" s="74" customFormat="1"/>
    <row r="1082" s="74" customFormat="1"/>
    <row r="1083" s="74" customFormat="1"/>
    <row r="1084" s="74" customFormat="1"/>
    <row r="1085" s="74" customFormat="1"/>
    <row r="1086" s="74" customFormat="1"/>
    <row r="1087" s="74" customFormat="1"/>
    <row r="1088" s="74" customFormat="1"/>
    <row r="1089" s="74" customFormat="1"/>
    <row r="1090" s="74" customFormat="1"/>
    <row r="1091" s="74" customFormat="1"/>
    <row r="1092" s="74" customFormat="1"/>
    <row r="1093" s="74" customFormat="1"/>
    <row r="1094" s="74" customFormat="1"/>
    <row r="1095" s="74" customFormat="1"/>
    <row r="1096" s="74" customFormat="1"/>
    <row r="1097" s="74" customFormat="1"/>
    <row r="1098" s="74" customFormat="1"/>
    <row r="1099" s="74" customFormat="1"/>
    <row r="1100" s="74" customFormat="1"/>
    <row r="1101" s="74" customFormat="1"/>
    <row r="1102" s="74" customFormat="1"/>
    <row r="1103" s="74" customFormat="1"/>
    <row r="1104" s="74" customFormat="1"/>
    <row r="1105" s="74" customFormat="1"/>
    <row r="1106" s="74" customFormat="1"/>
    <row r="1107" s="74" customFormat="1"/>
    <row r="1108" s="74" customFormat="1"/>
    <row r="1109" s="74" customFormat="1"/>
    <row r="1110" s="74" customFormat="1"/>
    <row r="1111" s="74" customFormat="1"/>
    <row r="1112" s="74" customFormat="1"/>
    <row r="1113" s="74" customFormat="1"/>
    <row r="1114" s="74" customFormat="1"/>
    <row r="1115" s="74" customFormat="1"/>
    <row r="1116" s="74" customFormat="1"/>
    <row r="1117" s="74" customFormat="1"/>
    <row r="1118" s="74" customFormat="1"/>
    <row r="1119" s="74" customFormat="1"/>
    <row r="1120" s="74" customFormat="1"/>
    <row r="1121" s="74" customFormat="1"/>
    <row r="1122" s="74" customFormat="1"/>
    <row r="1123" s="74" customFormat="1"/>
    <row r="1124" s="74" customFormat="1"/>
    <row r="1125" s="74" customFormat="1"/>
    <row r="1126" s="74" customFormat="1"/>
    <row r="1127" s="74" customFormat="1"/>
    <row r="1128" s="74" customFormat="1"/>
    <row r="1129" s="74" customFormat="1"/>
    <row r="1130" s="74" customFormat="1"/>
    <row r="1131" s="74" customFormat="1"/>
    <row r="1132" s="74" customFormat="1"/>
    <row r="1133" s="74" customFormat="1"/>
    <row r="1134" s="74" customFormat="1"/>
    <row r="1135" s="74" customFormat="1"/>
    <row r="1136" s="74" customFormat="1"/>
    <row r="1137" s="74" customFormat="1"/>
    <row r="1138" s="74" customFormat="1"/>
    <row r="1139" s="74" customFormat="1"/>
    <row r="1140" s="74" customFormat="1"/>
    <row r="1141" s="74" customFormat="1"/>
    <row r="1142" s="74" customFormat="1"/>
    <row r="1143" s="74" customFormat="1"/>
    <row r="1144" s="74" customFormat="1"/>
    <row r="1145" s="74" customFormat="1"/>
    <row r="1146" s="74" customFormat="1"/>
    <row r="1147" s="74" customFormat="1"/>
    <row r="1148" s="74" customFormat="1"/>
    <row r="1149" s="74" customFormat="1"/>
    <row r="1150" s="74" customFormat="1"/>
    <row r="1151" s="74" customFormat="1"/>
    <row r="1152" s="74" customFormat="1"/>
    <row r="1153" s="74" customFormat="1"/>
    <row r="1154" s="74" customFormat="1"/>
    <row r="1155" s="74" customFormat="1"/>
    <row r="1156" s="74" customFormat="1"/>
    <row r="1157" s="74" customFormat="1"/>
    <row r="1158" s="74" customFormat="1"/>
    <row r="1159" s="74" customFormat="1"/>
    <row r="1160" s="74" customFormat="1"/>
    <row r="1161" s="74" customFormat="1"/>
    <row r="1162" s="74" customFormat="1"/>
    <row r="1163" s="74" customFormat="1"/>
    <row r="1164" s="74" customFormat="1"/>
    <row r="1165" s="74" customFormat="1"/>
    <row r="1166" s="74" customFormat="1"/>
    <row r="1167" s="74" customFormat="1"/>
    <row r="1168" s="74" customFormat="1"/>
    <row r="1169" s="74" customFormat="1"/>
    <row r="1170" s="74" customFormat="1"/>
    <row r="1171" s="74" customFormat="1"/>
    <row r="1172" s="74" customFormat="1"/>
    <row r="1173" s="74" customFormat="1"/>
    <row r="1174" s="74" customFormat="1"/>
    <row r="1175" s="74" customFormat="1"/>
    <row r="1176" s="74" customFormat="1"/>
    <row r="1177" s="74" customFormat="1"/>
    <row r="1178" s="74" customFormat="1"/>
    <row r="1179" s="74" customFormat="1"/>
    <row r="1180" s="74" customFormat="1"/>
    <row r="1181" s="74" customFormat="1"/>
    <row r="1182" s="74" customFormat="1"/>
    <row r="1183" s="74" customFormat="1"/>
    <row r="1184" s="74" customFormat="1"/>
    <row r="1185" s="74" customFormat="1"/>
    <row r="1186" s="74" customFormat="1"/>
    <row r="1187" s="74" customFormat="1"/>
    <row r="1188" s="74" customFormat="1"/>
    <row r="1189" s="74" customFormat="1"/>
    <row r="1190" s="74" customFormat="1"/>
    <row r="1191" s="74" customFormat="1"/>
    <row r="1192" s="74" customFormat="1"/>
    <row r="1193" s="74" customFormat="1"/>
    <row r="1194" s="74" customFormat="1"/>
    <row r="1195" s="74" customFormat="1"/>
    <row r="1196" s="74" customFormat="1"/>
    <row r="1197" s="74" customFormat="1"/>
    <row r="1198" s="74" customFormat="1"/>
    <row r="1199" s="74" customFormat="1"/>
    <row r="1200" s="74" customFormat="1"/>
    <row r="1201" s="74" customFormat="1"/>
    <row r="1202" s="74" customFormat="1"/>
    <row r="1203" s="74" customFormat="1"/>
    <row r="1204" s="74" customFormat="1"/>
    <row r="1205" s="74" customFormat="1"/>
    <row r="1206" s="74" customFormat="1"/>
    <row r="1207" s="74" customFormat="1"/>
    <row r="1208" s="74" customFormat="1"/>
    <row r="1209" s="74" customFormat="1"/>
    <row r="1210" s="74" customFormat="1"/>
    <row r="1211" s="74" customFormat="1"/>
    <row r="1212" s="74" customFormat="1"/>
    <row r="1213" s="74" customFormat="1"/>
    <row r="1214" s="74" customFormat="1"/>
    <row r="1215" s="74" customFormat="1"/>
    <row r="1216" s="74" customFormat="1"/>
    <row r="1217" s="74" customFormat="1"/>
    <row r="1218" s="74" customFormat="1"/>
    <row r="1219" s="74" customFormat="1"/>
    <row r="1220" s="74" customFormat="1"/>
    <row r="1221" s="74" customFormat="1"/>
    <row r="1222" s="74" customFormat="1"/>
    <row r="1223" s="74" customFormat="1"/>
    <row r="1224" s="74" customFormat="1"/>
    <row r="1225" s="74" customFormat="1"/>
    <row r="1226" s="74" customFormat="1"/>
    <row r="1227" s="74" customFormat="1"/>
    <row r="1228" s="74" customFormat="1"/>
    <row r="1229" s="74" customFormat="1"/>
    <row r="1230" s="74" customFormat="1"/>
    <row r="1231" s="74" customFormat="1"/>
    <row r="1232" s="74" customFormat="1"/>
    <row r="1233" s="74" customFormat="1"/>
    <row r="1234" s="74" customFormat="1"/>
    <row r="1235" s="74" customFormat="1"/>
    <row r="1236" s="74" customFormat="1"/>
    <row r="1237" s="74" customFormat="1"/>
    <row r="1238" s="74" customFormat="1"/>
    <row r="1239" s="74" customFormat="1"/>
    <row r="1240" s="74" customFormat="1"/>
    <row r="1241" s="74" customFormat="1"/>
    <row r="1242" s="74" customFormat="1"/>
    <row r="1243" s="74" customFormat="1"/>
    <row r="1244" s="74" customFormat="1"/>
    <row r="1245" s="74" customFormat="1"/>
    <row r="1246" s="74" customFormat="1"/>
    <row r="1247" s="74" customFormat="1"/>
    <row r="1248" s="74" customFormat="1"/>
    <row r="1249" s="74" customFormat="1"/>
    <row r="1250" s="74" customFormat="1"/>
    <row r="1251" s="74" customFormat="1"/>
    <row r="1252" s="74" customFormat="1"/>
    <row r="1253" s="74" customFormat="1"/>
    <row r="1254" s="74" customFormat="1"/>
    <row r="1255" s="74" customFormat="1"/>
    <row r="1256" s="74" customFormat="1"/>
    <row r="1257" s="74" customFormat="1"/>
    <row r="1258" s="74" customFormat="1"/>
    <row r="1259" s="74" customFormat="1"/>
    <row r="1260" s="74" customFormat="1"/>
    <row r="1261" s="74" customFormat="1"/>
    <row r="1262" s="74" customFormat="1"/>
    <row r="1263" s="74" customFormat="1"/>
    <row r="1264" s="74" customFormat="1"/>
    <row r="1265" s="74" customFormat="1"/>
    <row r="1266" s="74" customFormat="1"/>
    <row r="1267" s="74" customFormat="1"/>
    <row r="1268" s="74" customFormat="1"/>
    <row r="1269" s="74" customFormat="1"/>
    <row r="1270" s="74" customFormat="1"/>
    <row r="1271" s="74" customFormat="1"/>
    <row r="1272" s="74" customFormat="1"/>
    <row r="1273" s="74" customFormat="1"/>
    <row r="1274" s="74" customFormat="1"/>
    <row r="1275" s="74" customFormat="1"/>
    <row r="1276" s="74" customFormat="1"/>
    <row r="1277" s="74" customFormat="1"/>
    <row r="1278" s="74" customFormat="1"/>
    <row r="1279" s="74" customFormat="1"/>
    <row r="1280" s="74" customFormat="1"/>
    <row r="1281" s="74" customFormat="1"/>
    <row r="1282" s="74" customFormat="1"/>
    <row r="1283" s="74" customFormat="1"/>
    <row r="1284" s="74" customFormat="1"/>
    <row r="1285" s="74" customFormat="1"/>
    <row r="1286" s="74" customFormat="1"/>
    <row r="1287" s="74" customFormat="1"/>
    <row r="1288" s="74" customFormat="1"/>
    <row r="1289" s="74" customFormat="1"/>
    <row r="1290" s="74" customFormat="1"/>
    <row r="1291" s="74" customFormat="1"/>
    <row r="1292" s="74" customFormat="1"/>
    <row r="1293" s="74" customFormat="1"/>
    <row r="1294" s="74" customFormat="1"/>
    <row r="1295" s="74" customFormat="1"/>
    <row r="1296" s="74" customFormat="1"/>
    <row r="1297" s="74" customFormat="1"/>
    <row r="1298" s="74" customFormat="1"/>
    <row r="1299" s="74" customFormat="1"/>
    <row r="1300" s="74" customFormat="1"/>
    <row r="1301" s="74" customFormat="1"/>
    <row r="1302" s="74" customFormat="1"/>
    <row r="1303" s="74" customFormat="1"/>
    <row r="1304" s="74" customFormat="1"/>
    <row r="1305" s="74" customFormat="1"/>
    <row r="1306" s="74" customFormat="1"/>
    <row r="1307" s="74" customFormat="1"/>
    <row r="1308" s="74" customFormat="1"/>
    <row r="1309" s="74" customFormat="1"/>
    <row r="1310" s="74" customFormat="1"/>
    <row r="1311" s="74" customFormat="1"/>
    <row r="1312" s="74" customFormat="1"/>
    <row r="1313" s="74" customFormat="1"/>
    <row r="1314" s="74" customFormat="1"/>
    <row r="1315" s="74" customFormat="1"/>
    <row r="1316" s="74" customFormat="1"/>
    <row r="1317" s="74" customFormat="1"/>
    <row r="1318" s="74" customFormat="1"/>
    <row r="1319" s="74" customFormat="1"/>
    <row r="1320" s="74" customFormat="1"/>
    <row r="1321" s="74" customFormat="1"/>
    <row r="1322" s="74" customFormat="1"/>
    <row r="1323" s="74" customFormat="1"/>
    <row r="1324" s="74" customFormat="1"/>
    <row r="1325" s="74" customFormat="1"/>
    <row r="1326" s="74" customFormat="1"/>
    <row r="1327" s="74" customFormat="1"/>
    <row r="1328" s="74" customFormat="1"/>
    <row r="1329" s="74" customFormat="1"/>
    <row r="1330" s="74" customFormat="1"/>
    <row r="1331" s="74" customFormat="1"/>
    <row r="1332" s="74" customFormat="1"/>
    <row r="1333" s="74" customFormat="1"/>
    <row r="1334" s="74" customFormat="1"/>
    <row r="1335" s="74" customFormat="1"/>
    <row r="1336" s="74" customFormat="1"/>
    <row r="1337" s="74" customFormat="1"/>
    <row r="1338" s="74" customFormat="1"/>
    <row r="1339" s="74" customFormat="1"/>
    <row r="1340" s="74" customFormat="1"/>
    <row r="1341" s="74" customFormat="1"/>
    <row r="1342" s="74" customFormat="1"/>
    <row r="1343" s="74" customFormat="1"/>
    <row r="1344" s="74" customFormat="1"/>
    <row r="1345" s="74" customFormat="1"/>
    <row r="1346" s="74" customFormat="1"/>
    <row r="1347" s="74" customFormat="1"/>
    <row r="1348" s="74" customFormat="1"/>
    <row r="1349" s="74" customFormat="1"/>
    <row r="1350" s="74" customFormat="1"/>
    <row r="1351" s="74" customFormat="1"/>
    <row r="1352" s="74" customFormat="1"/>
    <row r="1353" s="74" customFormat="1"/>
    <row r="1354" s="74" customFormat="1"/>
    <row r="1355" s="74" customFormat="1"/>
    <row r="1356" s="74" customFormat="1"/>
    <row r="1357" s="74" customFormat="1"/>
    <row r="1358" s="74" customFormat="1"/>
    <row r="1359" s="74" customFormat="1"/>
    <row r="1360" s="74" customFormat="1"/>
    <row r="1361" s="74" customFormat="1"/>
    <row r="1362" s="74" customFormat="1"/>
    <row r="1363" s="74" customFormat="1"/>
    <row r="1364" s="74" customFormat="1"/>
    <row r="1365" s="74" customFormat="1"/>
    <row r="1366" s="74" customFormat="1"/>
    <row r="1367" s="74" customFormat="1"/>
    <row r="1368" s="74" customFormat="1"/>
    <row r="1369" s="74" customFormat="1"/>
    <row r="1370" s="74" customFormat="1"/>
    <row r="1371" s="74" customFormat="1"/>
    <row r="1372" s="74" customFormat="1"/>
    <row r="1373" s="74" customFormat="1"/>
    <row r="1374" s="74" customFormat="1"/>
    <row r="1375" s="74" customFormat="1"/>
    <row r="1376" s="74" customFormat="1"/>
    <row r="1377" s="74" customFormat="1"/>
    <row r="1378" s="74" customFormat="1"/>
    <row r="1379" s="74" customFormat="1"/>
    <row r="1380" s="74" customFormat="1"/>
    <row r="1381" s="74" customFormat="1"/>
    <row r="1382" s="74" customFormat="1"/>
    <row r="1383" s="74" customFormat="1"/>
    <row r="1384" s="74" customFormat="1"/>
    <row r="1385" s="74" customFormat="1"/>
    <row r="1386" s="74" customFormat="1"/>
    <row r="1387" s="74" customFormat="1"/>
    <row r="1388" s="74" customFormat="1"/>
    <row r="1389" s="74" customFormat="1"/>
    <row r="1390" s="74" customFormat="1"/>
    <row r="1391" s="74" customFormat="1"/>
    <row r="1392" s="74" customFormat="1"/>
    <row r="1393" s="74" customFormat="1"/>
    <row r="1394" s="74" customFormat="1"/>
    <row r="1395" s="74" customFormat="1"/>
    <row r="1396" s="74" customFormat="1"/>
    <row r="1397" s="74" customFormat="1"/>
    <row r="1398" s="74" customFormat="1"/>
    <row r="1399" s="74" customFormat="1"/>
    <row r="1400" s="74" customFormat="1"/>
    <row r="1401" s="74" customFormat="1"/>
    <row r="1402" s="74" customFormat="1"/>
    <row r="1403" s="74" customFormat="1"/>
    <row r="1404" s="74" customFormat="1"/>
    <row r="1405" s="74" customFormat="1"/>
    <row r="1406" s="74" customFormat="1"/>
    <row r="1407" s="74" customFormat="1"/>
    <row r="1408" s="74" customFormat="1"/>
    <row r="1409" s="74" customFormat="1"/>
    <row r="1410" s="74" customFormat="1"/>
    <row r="1411" s="74" customFormat="1"/>
    <row r="1412" s="74" customFormat="1"/>
    <row r="1413" s="74" customFormat="1"/>
    <row r="1414" s="74" customFormat="1"/>
    <row r="1415" s="74" customFormat="1"/>
    <row r="1416" s="74" customFormat="1"/>
    <row r="1417" s="74" customFormat="1"/>
    <row r="1418" s="74" customFormat="1"/>
    <row r="1419" s="74" customFormat="1"/>
    <row r="1420" s="74" customFormat="1"/>
    <row r="1421" s="74" customFormat="1"/>
    <row r="1422" s="74" customFormat="1"/>
    <row r="1423" s="74" customFormat="1"/>
    <row r="1424" s="74" customFormat="1"/>
    <row r="1425" s="74" customFormat="1"/>
    <row r="1426" s="74" customFormat="1"/>
    <row r="1427" s="74" customFormat="1"/>
    <row r="1428" s="74" customFormat="1"/>
    <row r="1429" s="74" customFormat="1"/>
    <row r="1430" s="74" customFormat="1"/>
    <row r="1431" s="74" customFormat="1"/>
    <row r="1432" s="74" customFormat="1"/>
    <row r="1433" s="74" customFormat="1"/>
    <row r="1434" s="74" customFormat="1"/>
    <row r="1435" s="74" customFormat="1"/>
    <row r="1436" s="74" customFormat="1"/>
    <row r="1437" s="74" customFormat="1"/>
    <row r="1438" s="74" customFormat="1"/>
    <row r="1439" s="74" customFormat="1"/>
    <row r="1440" s="74" customFormat="1"/>
    <row r="1441" s="74" customFormat="1"/>
    <row r="1442" s="74" customFormat="1"/>
    <row r="1443" s="74" customFormat="1"/>
    <row r="1444" s="74" customFormat="1"/>
    <row r="1445" s="74" customFormat="1"/>
    <row r="1446" s="74" customFormat="1"/>
    <row r="1447" s="74" customFormat="1"/>
    <row r="1448" s="74" customFormat="1"/>
    <row r="1449" s="74" customFormat="1"/>
    <row r="1450" s="74" customFormat="1"/>
    <row r="1451" s="74" customFormat="1"/>
    <row r="1452" s="74" customFormat="1"/>
    <row r="1453" s="74" customFormat="1"/>
    <row r="1454" s="74" customFormat="1"/>
    <row r="1455" s="74" customFormat="1"/>
    <row r="1456" s="74" customFormat="1"/>
    <row r="1457" s="74" customFormat="1"/>
    <row r="1458" s="74" customFormat="1"/>
    <row r="1459" s="74" customFormat="1"/>
    <row r="1460" s="74" customFormat="1"/>
    <row r="1461" s="74" customFormat="1"/>
    <row r="1462" s="74" customFormat="1"/>
    <row r="1463" s="74" customFormat="1"/>
    <row r="1464" s="74" customFormat="1"/>
    <row r="1465" s="74" customFormat="1"/>
    <row r="1466" s="74" customFormat="1"/>
    <row r="1467" s="74" customFormat="1"/>
    <row r="1468" s="74" customFormat="1"/>
    <row r="1469" s="74" customFormat="1"/>
    <row r="1470" s="74" customFormat="1"/>
    <row r="1471" s="74" customFormat="1"/>
    <row r="1472" s="74" customFormat="1"/>
    <row r="1473" s="74" customFormat="1"/>
    <row r="1474" s="74" customFormat="1"/>
    <row r="1475" s="74" customFormat="1"/>
    <row r="1476" s="74" customFormat="1"/>
    <row r="1477" s="74" customFormat="1"/>
    <row r="1478" s="74" customFormat="1"/>
    <row r="1479" s="74" customFormat="1"/>
    <row r="1480" s="74" customFormat="1"/>
    <row r="1481" s="74" customFormat="1"/>
    <row r="1482" s="74" customFormat="1"/>
    <row r="1483" s="74" customFormat="1"/>
    <row r="1484" s="74" customFormat="1"/>
    <row r="1485" s="74" customFormat="1"/>
    <row r="1486" s="74" customFormat="1"/>
    <row r="1487" s="74" customFormat="1"/>
    <row r="1488" s="74" customFormat="1"/>
    <row r="1489" s="74" customFormat="1"/>
    <row r="1490" s="74" customFormat="1"/>
    <row r="1491" s="74" customFormat="1"/>
    <row r="1492" s="74" customFormat="1"/>
    <row r="1493" s="74" customFormat="1"/>
    <row r="1494" s="74" customFormat="1"/>
    <row r="1495" s="74" customFormat="1"/>
    <row r="1496" s="74" customFormat="1"/>
    <row r="1497" s="74" customFormat="1"/>
    <row r="1498" s="74" customFormat="1"/>
    <row r="1499" s="74" customFormat="1"/>
    <row r="1500" s="74" customFormat="1"/>
    <row r="1501" s="74" customFormat="1"/>
    <row r="1502" s="74" customFormat="1"/>
    <row r="1503" s="74" customFormat="1"/>
    <row r="1504" s="74" customFormat="1"/>
    <row r="1505" s="74" customFormat="1"/>
    <row r="1506" s="74" customFormat="1"/>
    <row r="1507" s="74" customFormat="1"/>
    <row r="1508" s="74" customFormat="1"/>
    <row r="1509" s="74" customFormat="1"/>
    <row r="1510" s="74" customFormat="1"/>
    <row r="1511" s="74" customFormat="1"/>
    <row r="1512" s="74" customFormat="1"/>
    <row r="1513" s="74" customFormat="1"/>
    <row r="1514" s="74" customFormat="1"/>
    <row r="1515" s="74" customFormat="1"/>
    <row r="1516" s="74" customFormat="1"/>
    <row r="1517" s="74" customFormat="1"/>
    <row r="1518" s="74" customFormat="1"/>
    <row r="1519" s="74" customFormat="1"/>
    <row r="1520" s="74" customFormat="1"/>
    <row r="1521" s="74" customFormat="1"/>
    <row r="1522" s="74" customFormat="1"/>
    <row r="1523" s="74" customFormat="1"/>
    <row r="1524" s="74" customFormat="1"/>
    <row r="1525" s="74" customFormat="1"/>
    <row r="1526" s="74" customFormat="1"/>
    <row r="1527" s="74" customFormat="1"/>
    <row r="1528" s="74" customFormat="1"/>
    <row r="1529" s="74" customFormat="1"/>
    <row r="1530" s="74" customFormat="1"/>
    <row r="1531" s="74" customFormat="1"/>
    <row r="1532" s="74" customFormat="1"/>
    <row r="1533" s="74" customFormat="1"/>
    <row r="1534" s="74" customFormat="1"/>
    <row r="1535" s="74" customFormat="1"/>
    <row r="1536" s="74" customFormat="1"/>
    <row r="1537" s="74" customFormat="1"/>
    <row r="1538" s="74" customFormat="1"/>
    <row r="1539" s="74" customFormat="1"/>
    <row r="1540" s="74" customFormat="1"/>
    <row r="1541" s="74" customFormat="1"/>
    <row r="1542" s="74" customFormat="1"/>
    <row r="1543" s="74" customFormat="1"/>
    <row r="1544" s="74" customFormat="1"/>
    <row r="1545" s="74" customFormat="1"/>
    <row r="1546" s="74" customFormat="1"/>
    <row r="1547" s="74" customFormat="1"/>
    <row r="1548" s="74" customFormat="1"/>
    <row r="1549" s="74" customFormat="1"/>
    <row r="1550" s="74" customFormat="1"/>
    <row r="1551" s="74" customFormat="1"/>
    <row r="1552" s="74" customFormat="1"/>
    <row r="1553" s="74" customFormat="1"/>
    <row r="1554" s="74" customFormat="1"/>
    <row r="1555" s="74" customFormat="1"/>
    <row r="1556" s="74" customFormat="1"/>
    <row r="1557" s="74" customFormat="1"/>
    <row r="1558" s="74" customFormat="1"/>
    <row r="1559" s="74" customFormat="1"/>
    <row r="1560" s="74" customFormat="1"/>
    <row r="1561" s="74" customFormat="1"/>
    <row r="1562" s="74" customFormat="1"/>
    <row r="1563" s="74" customFormat="1"/>
    <row r="1564" s="74" customFormat="1"/>
    <row r="1565" s="74" customFormat="1"/>
    <row r="1566" s="74" customFormat="1"/>
    <row r="1567" s="74" customFormat="1"/>
    <row r="1568" s="74" customFormat="1"/>
    <row r="1569" s="74" customFormat="1"/>
    <row r="1570" s="74" customFormat="1"/>
    <row r="1571" s="74" customFormat="1"/>
    <row r="1572" s="74" customFormat="1"/>
    <row r="1573" s="74" customFormat="1"/>
    <row r="1574" s="74" customFormat="1"/>
    <row r="1575" s="74" customFormat="1"/>
    <row r="1576" s="74" customFormat="1"/>
    <row r="1577" s="74" customFormat="1"/>
    <row r="1578" s="74" customFormat="1"/>
    <row r="1579" s="74" customFormat="1"/>
    <row r="1580" s="74" customFormat="1"/>
    <row r="1581" s="74" customFormat="1"/>
    <row r="1582" s="74" customFormat="1"/>
    <row r="1583" s="74" customFormat="1"/>
    <row r="1584" s="74" customFormat="1"/>
    <row r="1585" s="74" customFormat="1"/>
    <row r="1586" s="74" customFormat="1"/>
    <row r="1587" s="74" customFormat="1"/>
    <row r="1588" s="74" customFormat="1"/>
    <row r="1589" s="74" customFormat="1"/>
    <row r="1590" s="74" customFormat="1"/>
    <row r="1591" s="74" customFormat="1"/>
    <row r="1592" s="74" customFormat="1"/>
    <row r="1593" s="74" customFormat="1"/>
    <row r="1594" s="74" customFormat="1"/>
    <row r="1595" s="74" customFormat="1"/>
    <row r="1596" s="74" customFormat="1"/>
    <row r="1597" s="74" customFormat="1"/>
    <row r="1598" s="74" customFormat="1"/>
    <row r="1599" s="74" customFormat="1"/>
    <row r="1600" s="74" customFormat="1"/>
    <row r="1601" s="74" customFormat="1"/>
    <row r="1602" s="74" customFormat="1"/>
    <row r="1603" s="74" customFormat="1"/>
    <row r="1604" s="74" customFormat="1"/>
    <row r="1605" s="74" customFormat="1"/>
    <row r="1606" s="74" customFormat="1"/>
    <row r="1607" s="74" customFormat="1"/>
    <row r="1608" s="74" customFormat="1"/>
    <row r="1609" s="74" customFormat="1"/>
    <row r="1610" s="74" customFormat="1"/>
    <row r="1611" s="74" customFormat="1"/>
    <row r="1612" s="74" customFormat="1"/>
    <row r="1613" s="74" customFormat="1"/>
    <row r="1614" s="74" customFormat="1"/>
    <row r="1615" s="74" customFormat="1"/>
    <row r="1616" s="74" customFormat="1"/>
    <row r="1617" s="74" customFormat="1"/>
    <row r="1618" s="74" customFormat="1"/>
    <row r="1619" s="74" customFormat="1"/>
    <row r="1620" s="74" customFormat="1"/>
    <row r="1621" s="74" customFormat="1"/>
    <row r="1622" s="74" customFormat="1"/>
    <row r="1623" s="74" customFormat="1"/>
    <row r="1624" s="74" customFormat="1"/>
    <row r="1625" s="74" customFormat="1"/>
    <row r="1626" s="74" customFormat="1"/>
    <row r="1627" s="74" customFormat="1"/>
    <row r="1628" s="74" customFormat="1"/>
    <row r="1629" s="74" customFormat="1"/>
    <row r="1630" s="74" customFormat="1"/>
    <row r="1631" s="74" customFormat="1"/>
    <row r="1632" s="74" customFormat="1"/>
    <row r="1633" s="74" customFormat="1"/>
    <row r="1634" s="74" customFormat="1"/>
    <row r="1635" s="74" customFormat="1"/>
    <row r="1636" s="74" customFormat="1"/>
    <row r="1637" s="74" customFormat="1"/>
    <row r="1638" s="74" customFormat="1"/>
    <row r="1639" s="74" customFormat="1"/>
    <row r="1640" s="74" customFormat="1"/>
    <row r="1641" s="74" customFormat="1"/>
    <row r="1642" s="74" customFormat="1"/>
    <row r="1643" s="74" customFormat="1"/>
    <row r="1644" s="74" customFormat="1"/>
    <row r="1645" s="74" customFormat="1"/>
    <row r="1646" s="74" customFormat="1"/>
    <row r="1647" s="74" customFormat="1"/>
    <row r="1648" s="74" customFormat="1"/>
    <row r="1649" s="74" customFormat="1"/>
    <row r="1650" s="74" customFormat="1"/>
    <row r="1651" s="74" customFormat="1"/>
    <row r="1652" s="74" customFormat="1"/>
    <row r="1653" s="74" customFormat="1"/>
    <row r="1654" s="74" customFormat="1"/>
    <row r="1655" s="74" customFormat="1"/>
    <row r="1656" s="74" customFormat="1"/>
    <row r="1657" s="74" customFormat="1"/>
    <row r="1658" s="74" customFormat="1"/>
    <row r="1659" s="74" customFormat="1"/>
    <row r="1660" s="74" customFormat="1"/>
    <row r="1661" s="74" customFormat="1"/>
    <row r="1662" s="74" customFormat="1"/>
    <row r="1663" s="74" customFormat="1"/>
    <row r="1664" s="74" customFormat="1"/>
    <row r="1665" s="74" customFormat="1"/>
    <row r="1666" s="74" customFormat="1"/>
    <row r="1667" s="74" customFormat="1"/>
    <row r="1668" s="74" customFormat="1"/>
    <row r="1669" s="74" customFormat="1"/>
    <row r="1670" s="74" customFormat="1"/>
    <row r="1671" s="74" customFormat="1"/>
    <row r="1672" s="74" customFormat="1"/>
    <row r="1673" s="74" customFormat="1"/>
    <row r="1674" s="74" customFormat="1"/>
    <row r="1675" s="74" customFormat="1"/>
    <row r="1676" s="74" customFormat="1"/>
    <row r="1677" s="74" customFormat="1"/>
    <row r="1678" s="74" customFormat="1"/>
    <row r="1679" s="74" customFormat="1"/>
    <row r="1680" s="74" customFormat="1"/>
    <row r="1681" s="74" customFormat="1"/>
    <row r="1682" s="74" customFormat="1"/>
    <row r="1683" s="74" customFormat="1"/>
    <row r="1684" s="74" customFormat="1"/>
    <row r="1685" s="74" customFormat="1"/>
    <row r="1686" s="74" customFormat="1"/>
    <row r="1687" s="74" customFormat="1"/>
    <row r="1688" s="74" customFormat="1"/>
    <row r="1689" s="74" customFormat="1"/>
    <row r="1690" s="74" customFormat="1"/>
    <row r="1691" s="74" customFormat="1"/>
    <row r="1692" s="74" customFormat="1"/>
    <row r="1693" s="74" customFormat="1"/>
    <row r="1694" s="74" customFormat="1"/>
    <row r="1695" s="74" customFormat="1"/>
    <row r="1696" s="74" customFormat="1"/>
    <row r="1697" s="74" customFormat="1"/>
    <row r="1698" s="74" customFormat="1"/>
    <row r="1699" s="74" customFormat="1"/>
    <row r="1700" s="74" customFormat="1"/>
    <row r="1701" s="74" customFormat="1"/>
    <row r="1702" s="74" customFormat="1"/>
    <row r="1703" s="74" customFormat="1"/>
    <row r="1704" s="74" customFormat="1"/>
    <row r="1705" s="74" customFormat="1"/>
    <row r="1706" s="74" customFormat="1"/>
    <row r="1707" s="74" customFormat="1"/>
    <row r="1708" s="74" customFormat="1"/>
    <row r="1709" s="74" customFormat="1"/>
    <row r="1710" s="74" customFormat="1"/>
    <row r="1711" s="74" customFormat="1"/>
    <row r="1712" s="74" customFormat="1"/>
    <row r="1713" s="74" customFormat="1"/>
    <row r="1714" s="74" customFormat="1"/>
    <row r="1715" s="74" customFormat="1"/>
    <row r="1716" s="74" customFormat="1"/>
    <row r="1717" s="74" customFormat="1"/>
    <row r="1718" s="74" customFormat="1"/>
    <row r="1719" s="74" customFormat="1"/>
    <row r="1720" s="74" customFormat="1"/>
    <row r="1721" s="74" customFormat="1"/>
    <row r="1722" s="74" customFormat="1"/>
    <row r="1723" s="74" customFormat="1"/>
    <row r="1724" s="74" customFormat="1"/>
    <row r="1725" s="74" customFormat="1"/>
    <row r="1726" s="74" customFormat="1"/>
    <row r="1727" s="74" customFormat="1"/>
    <row r="1728" s="74" customFormat="1"/>
    <row r="1729" s="74" customFormat="1"/>
    <row r="1730" s="74" customFormat="1"/>
    <row r="1731" s="74" customFormat="1"/>
    <row r="1732" s="74" customFormat="1"/>
    <row r="1733" s="74" customFormat="1"/>
    <row r="1734" s="74" customFormat="1"/>
    <row r="1735" s="74" customFormat="1"/>
    <row r="1736" s="74" customFormat="1"/>
    <row r="1737" s="74" customFormat="1"/>
    <row r="1738" s="74" customFormat="1"/>
    <row r="1739" s="74" customFormat="1"/>
    <row r="1740" s="74" customFormat="1"/>
    <row r="1741" s="74" customFormat="1"/>
    <row r="1742" s="74" customFormat="1"/>
    <row r="1743" s="74" customFormat="1"/>
    <row r="1744" s="74" customFormat="1"/>
    <row r="1745" s="74" customFormat="1"/>
    <row r="1746" s="74" customFormat="1"/>
    <row r="1747" s="74" customFormat="1"/>
    <row r="1748" s="74" customFormat="1"/>
    <row r="1749" s="74" customFormat="1"/>
    <row r="1750" s="74" customFormat="1"/>
    <row r="1751" s="74" customFormat="1"/>
    <row r="1752" s="74" customFormat="1"/>
    <row r="1753" s="74" customFormat="1"/>
    <row r="1754" s="74" customFormat="1"/>
    <row r="1755" s="74" customFormat="1"/>
    <row r="1756" s="74" customFormat="1"/>
    <row r="1757" s="74" customFormat="1"/>
    <row r="1758" s="74" customFormat="1"/>
    <row r="1759" s="74" customFormat="1"/>
    <row r="1760" s="74" customFormat="1"/>
    <row r="1761" s="74" customFormat="1"/>
    <row r="1762" s="74" customFormat="1"/>
    <row r="1763" s="74" customFormat="1"/>
    <row r="1764" s="74" customFormat="1"/>
    <row r="1765" s="74" customFormat="1"/>
    <row r="1766" s="74" customFormat="1"/>
    <row r="1767" s="74" customFormat="1"/>
    <row r="1768" s="74" customFormat="1"/>
    <row r="1769" s="74" customFormat="1"/>
    <row r="1770" s="74" customFormat="1"/>
    <row r="1771" s="74" customFormat="1"/>
    <row r="1772" s="74" customFormat="1"/>
    <row r="1773" s="74" customFormat="1"/>
    <row r="1774" s="74" customFormat="1"/>
    <row r="1775" s="74" customFormat="1"/>
    <row r="1776" s="74" customFormat="1"/>
    <row r="1777" s="74" customFormat="1"/>
    <row r="1778" s="74" customFormat="1"/>
    <row r="1779" s="74" customFormat="1"/>
    <row r="1780" s="74" customFormat="1"/>
    <row r="1781" s="74" customFormat="1"/>
    <row r="1782" s="74" customFormat="1"/>
    <row r="1783" s="74" customFormat="1"/>
    <row r="1784" s="74" customFormat="1"/>
    <row r="1785" s="74" customFormat="1"/>
    <row r="1786" s="74" customFormat="1"/>
    <row r="1787" s="74" customFormat="1"/>
    <row r="1788" s="74" customFormat="1"/>
    <row r="1789" s="74" customFormat="1"/>
    <row r="1790" s="74" customFormat="1"/>
    <row r="1791" s="74" customFormat="1"/>
    <row r="1792" s="74" customFormat="1"/>
    <row r="1793" s="74" customFormat="1"/>
    <row r="1794" s="74" customFormat="1"/>
    <row r="1795" s="74" customFormat="1"/>
    <row r="1796" s="74" customFormat="1"/>
    <row r="1797" s="74" customFormat="1"/>
    <row r="1798" s="74" customFormat="1"/>
    <row r="1799" s="74" customFormat="1"/>
    <row r="1800" s="74" customFormat="1"/>
    <row r="1801" s="74" customFormat="1"/>
    <row r="1802" s="74" customFormat="1"/>
    <row r="1803" s="74" customFormat="1"/>
    <row r="1804" s="74" customFormat="1"/>
    <row r="1805" s="74" customFormat="1"/>
    <row r="1806" s="74" customFormat="1"/>
    <row r="1807" s="74" customFormat="1"/>
    <row r="1808" s="74" customFormat="1"/>
    <row r="1809" s="74" customFormat="1"/>
    <row r="1810" s="74" customFormat="1"/>
    <row r="1811" s="74" customFormat="1"/>
    <row r="1812" s="74" customFormat="1"/>
    <row r="1813" s="74" customFormat="1"/>
    <row r="1814" s="74" customFormat="1"/>
    <row r="1815" s="74" customFormat="1"/>
    <row r="1816" s="74" customFormat="1"/>
    <row r="1817" s="74" customFormat="1"/>
    <row r="1818" s="74" customFormat="1"/>
    <row r="1819" s="74" customFormat="1"/>
    <row r="1820" s="74" customFormat="1"/>
    <row r="1821" s="74" customFormat="1"/>
    <row r="1822" s="74" customFormat="1"/>
    <row r="1823" s="74" customFormat="1"/>
    <row r="1824" s="74" customFormat="1"/>
    <row r="1825" s="74" customFormat="1"/>
    <row r="1826" s="74" customFormat="1"/>
    <row r="1827" s="74" customFormat="1"/>
    <row r="1828" s="74" customFormat="1"/>
    <row r="1829" s="74" customFormat="1"/>
    <row r="1830" s="74" customFormat="1"/>
    <row r="1831" s="74" customFormat="1"/>
    <row r="1832" s="74" customFormat="1"/>
    <row r="1833" s="74" customFormat="1"/>
    <row r="1834" s="74" customFormat="1"/>
    <row r="1835" s="74" customFormat="1"/>
    <row r="1836" s="74" customFormat="1"/>
    <row r="1837" s="74" customFormat="1"/>
    <row r="1838" s="74" customFormat="1"/>
    <row r="1839" s="74" customFormat="1"/>
    <row r="1840" s="74" customFormat="1"/>
    <row r="1841" s="74" customFormat="1"/>
    <row r="1842" s="74" customFormat="1"/>
    <row r="1843" s="74" customFormat="1"/>
    <row r="1844" s="74" customFormat="1"/>
    <row r="1845" s="74" customFormat="1"/>
    <row r="1846" s="74" customFormat="1"/>
    <row r="1847" s="74" customFormat="1"/>
    <row r="1848" s="74" customFormat="1"/>
    <row r="1849" s="74" customFormat="1"/>
    <row r="1850" s="74" customFormat="1"/>
    <row r="1851" s="74" customFormat="1"/>
    <row r="1852" s="74" customFormat="1"/>
    <row r="1853" s="74" customFormat="1"/>
    <row r="1854" s="74" customFormat="1"/>
    <row r="1855" s="74" customFormat="1"/>
    <row r="1856" s="74" customFormat="1"/>
    <row r="1857" s="74" customFormat="1"/>
    <row r="1858" s="74" customFormat="1"/>
    <row r="1859" s="74" customFormat="1"/>
    <row r="1860" s="74" customFormat="1"/>
    <row r="1861" s="74" customFormat="1"/>
    <row r="1862" s="74" customFormat="1"/>
    <row r="1863" s="74" customFormat="1"/>
    <row r="1864" s="74" customFormat="1"/>
    <row r="1865" s="74" customFormat="1"/>
    <row r="1866" s="74" customFormat="1"/>
    <row r="1867" s="74" customFormat="1"/>
    <row r="1868" s="74" customFormat="1"/>
    <row r="1869" s="74" customFormat="1"/>
    <row r="1870" s="74" customFormat="1"/>
    <row r="1871" s="74" customFormat="1"/>
    <row r="1872" s="74" customFormat="1"/>
    <row r="1873" s="74" customFormat="1"/>
    <row r="1874" s="74" customFormat="1"/>
    <row r="1875" s="74" customFormat="1"/>
    <row r="1876" s="74" customFormat="1"/>
    <row r="1877" s="74" customFormat="1"/>
    <row r="1878" s="74" customFormat="1"/>
    <row r="1879" s="74" customFormat="1"/>
    <row r="1880" s="74" customFormat="1"/>
    <row r="1881" s="74" customFormat="1"/>
    <row r="1882" s="74" customFormat="1"/>
    <row r="1883" s="74" customFormat="1"/>
    <row r="1884" s="74" customFormat="1"/>
    <row r="1885" s="74" customFormat="1"/>
    <row r="1886" s="74" customFormat="1"/>
    <row r="1887" s="74" customFormat="1"/>
    <row r="1888" s="74" customFormat="1"/>
    <row r="1889" s="74" customFormat="1"/>
    <row r="1890" s="74" customFormat="1"/>
    <row r="1891" s="74" customFormat="1"/>
    <row r="1892" s="74" customFormat="1"/>
    <row r="1893" s="74" customFormat="1"/>
    <row r="1894" s="74" customFormat="1"/>
    <row r="1895" s="74" customFormat="1"/>
    <row r="1896" s="74" customFormat="1"/>
    <row r="1897" s="74" customFormat="1"/>
    <row r="1898" s="74" customFormat="1"/>
    <row r="1899" s="74" customFormat="1"/>
    <row r="1900" s="74" customFormat="1"/>
    <row r="1901" s="74" customFormat="1"/>
    <row r="1902" s="74" customFormat="1"/>
    <row r="1903" s="74" customFormat="1"/>
    <row r="1904" s="74" customFormat="1"/>
    <row r="1905" s="74" customFormat="1"/>
    <row r="1906" s="74" customFormat="1"/>
    <row r="1907" s="74" customFormat="1"/>
    <row r="1908" s="74" customFormat="1"/>
    <row r="1909" s="74" customFormat="1"/>
    <row r="1910" s="74" customFormat="1"/>
    <row r="1911" s="74" customFormat="1"/>
    <row r="1912" s="74" customFormat="1"/>
    <row r="1913" s="74" customFormat="1"/>
    <row r="1914" s="74" customFormat="1"/>
    <row r="1915" s="74" customFormat="1"/>
    <row r="1916" s="74" customFormat="1"/>
    <row r="1917" s="74" customFormat="1"/>
    <row r="1918" s="74" customFormat="1"/>
    <row r="1919" s="74" customFormat="1"/>
    <row r="1920" s="74" customFormat="1"/>
    <row r="1921" s="74" customFormat="1"/>
    <row r="1922" s="74" customFormat="1"/>
    <row r="1923" s="74" customFormat="1"/>
    <row r="1924" s="74" customFormat="1"/>
    <row r="1925" s="74" customFormat="1"/>
    <row r="1926" s="74" customFormat="1"/>
    <row r="1927" s="74" customFormat="1"/>
    <row r="1928" s="74" customFormat="1"/>
    <row r="1929" s="74" customFormat="1"/>
    <row r="1930" s="74" customFormat="1"/>
    <row r="1931" s="74" customFormat="1"/>
    <row r="1932" s="74" customFormat="1"/>
    <row r="1933" s="74" customFormat="1"/>
    <row r="1934" s="74" customFormat="1"/>
    <row r="1935" s="74" customFormat="1"/>
    <row r="1936" s="74" customFormat="1"/>
    <row r="1937" s="74" customFormat="1"/>
    <row r="1938" s="74" customFormat="1"/>
    <row r="1939" s="74" customFormat="1"/>
    <row r="1940" s="74" customFormat="1"/>
    <row r="1941" s="74" customFormat="1"/>
    <row r="1942" s="74" customFormat="1"/>
    <row r="1943" s="74" customFormat="1"/>
    <row r="1944" s="74" customFormat="1"/>
    <row r="1945" s="74" customFormat="1"/>
    <row r="1946" s="74" customFormat="1"/>
    <row r="1947" s="74" customFormat="1"/>
    <row r="1948" s="74" customFormat="1"/>
    <row r="1949" s="74" customFormat="1"/>
    <row r="1950" s="74" customFormat="1"/>
    <row r="1951" s="74" customFormat="1"/>
    <row r="1952" s="74" customFormat="1"/>
    <row r="1953" s="74" customFormat="1"/>
    <row r="1954" s="74" customFormat="1"/>
    <row r="1955" s="74" customFormat="1"/>
    <row r="1956" s="74" customFormat="1"/>
    <row r="1957" s="74" customFormat="1"/>
    <row r="1958" s="74" customFormat="1"/>
    <row r="1959" s="74" customFormat="1"/>
    <row r="1960" s="74" customFormat="1"/>
    <row r="1961" s="74" customFormat="1"/>
    <row r="1962" s="74" customFormat="1"/>
    <row r="1963" s="74" customFormat="1"/>
    <row r="1964" s="74" customFormat="1"/>
    <row r="1965" s="74" customFormat="1"/>
    <row r="1966" s="74" customFormat="1"/>
    <row r="1967" s="74" customFormat="1"/>
    <row r="1968" s="74" customFormat="1"/>
    <row r="1969" s="74" customFormat="1"/>
    <row r="1970" s="74" customFormat="1"/>
    <row r="1971" s="74" customFormat="1"/>
    <row r="1972" s="74" customFormat="1"/>
    <row r="1973" s="74" customFormat="1"/>
    <row r="1974" s="74" customFormat="1"/>
    <row r="1975" s="74" customFormat="1"/>
    <row r="1976" s="74" customFormat="1"/>
    <row r="1977" s="74" customFormat="1"/>
    <row r="1978" s="74" customFormat="1"/>
    <row r="1979" s="74" customFormat="1"/>
    <row r="1980" s="74" customFormat="1"/>
    <row r="1981" s="74" customFormat="1"/>
    <row r="1982" s="74" customFormat="1"/>
    <row r="1983" s="74" customFormat="1"/>
    <row r="1984" s="74" customFormat="1"/>
    <row r="1985" s="74" customFormat="1"/>
    <row r="1986" s="74" customFormat="1"/>
    <row r="1987" s="74" customFormat="1"/>
    <row r="1988" s="74" customFormat="1"/>
    <row r="1989" s="74" customFormat="1"/>
    <row r="1990" s="74" customFormat="1"/>
    <row r="1991" s="74" customFormat="1"/>
    <row r="1992" s="74" customFormat="1"/>
    <row r="1993" s="74" customFormat="1"/>
    <row r="1994" s="74" customFormat="1"/>
    <row r="1995" s="74" customFormat="1"/>
    <row r="1996" s="74" customFormat="1"/>
    <row r="1997" s="74" customFormat="1"/>
    <row r="1998" s="74" customFormat="1"/>
    <row r="1999" s="74" customFormat="1"/>
    <row r="2000" s="74" customFormat="1"/>
    <row r="2001" s="74" customFormat="1"/>
    <row r="2002" s="74" customFormat="1"/>
    <row r="2003" s="74" customFormat="1"/>
    <row r="2004" s="74" customFormat="1"/>
    <row r="2005" s="74" customFormat="1"/>
    <row r="2006" s="74" customFormat="1"/>
    <row r="2007" s="74" customFormat="1"/>
    <row r="2008" s="74" customFormat="1"/>
    <row r="2009" s="74" customFormat="1"/>
    <row r="2010" s="74" customFormat="1"/>
    <row r="2011" s="74" customFormat="1"/>
    <row r="2012" s="74" customFormat="1"/>
    <row r="2013" s="74" customFormat="1"/>
    <row r="2014" s="74" customFormat="1"/>
    <row r="2015" s="74" customFormat="1"/>
    <row r="2016" s="74" customFormat="1"/>
    <row r="2017" s="74" customFormat="1"/>
    <row r="2018" s="74" customFormat="1"/>
    <row r="2019" s="74" customFormat="1"/>
    <row r="2020" s="74" customFormat="1"/>
    <row r="2021" s="74" customFormat="1"/>
    <row r="2022" s="74" customFormat="1"/>
    <row r="2023" s="74" customFormat="1"/>
    <row r="2024" s="74" customFormat="1"/>
    <row r="2025" s="74" customFormat="1"/>
    <row r="2026" s="74" customFormat="1"/>
    <row r="2027" s="74" customFormat="1"/>
    <row r="2028" s="74" customFormat="1"/>
    <row r="2029" s="74" customFormat="1"/>
    <row r="2030" s="74" customFormat="1"/>
    <row r="2031" s="74" customFormat="1"/>
    <row r="2032" s="74" customFormat="1"/>
    <row r="2033" s="74" customFormat="1"/>
    <row r="2034" s="74" customFormat="1"/>
    <row r="2035" s="74" customFormat="1"/>
    <row r="2036" s="74" customFormat="1"/>
    <row r="2037" s="74" customFormat="1"/>
    <row r="2038" s="74" customFormat="1"/>
    <row r="2039" s="74" customFormat="1"/>
    <row r="2040" s="74" customFormat="1"/>
    <row r="2041" s="74" customFormat="1"/>
    <row r="2042" s="74" customFormat="1"/>
    <row r="2043" s="74" customFormat="1"/>
    <row r="2044" s="74" customFormat="1"/>
    <row r="2045" s="74" customFormat="1"/>
    <row r="2046" s="74" customFormat="1"/>
    <row r="2047" s="74" customFormat="1"/>
    <row r="2048" s="74" customFormat="1"/>
    <row r="2049" s="74" customFormat="1"/>
    <row r="2050" s="74" customFormat="1"/>
    <row r="2051" s="74" customFormat="1"/>
    <row r="2052" s="74" customFormat="1"/>
    <row r="2053" s="74" customFormat="1"/>
    <row r="2054" s="74" customFormat="1"/>
    <row r="2055" s="74" customFormat="1"/>
    <row r="2056" s="74" customFormat="1"/>
    <row r="2057" s="74" customFormat="1"/>
    <row r="2058" s="74" customFormat="1"/>
    <row r="2059" s="74" customFormat="1"/>
    <row r="2060" s="74" customFormat="1"/>
    <row r="2061" s="74" customFormat="1"/>
    <row r="2062" s="74" customFormat="1"/>
    <row r="2063" s="74" customFormat="1"/>
    <row r="2064" s="74" customFormat="1"/>
    <row r="2065" s="74" customFormat="1"/>
    <row r="2066" s="74" customFormat="1"/>
    <row r="2067" s="74" customFormat="1"/>
    <row r="2068" s="74" customFormat="1"/>
    <row r="2069" s="74" customFormat="1"/>
    <row r="2070" s="74" customFormat="1"/>
    <row r="2071" s="74" customFormat="1"/>
    <row r="2072" s="74" customFormat="1"/>
    <row r="2073" s="74" customFormat="1"/>
    <row r="2074" s="74" customFormat="1"/>
    <row r="2075" s="74" customFormat="1"/>
    <row r="2076" s="74" customFormat="1"/>
    <row r="2077" s="74" customFormat="1"/>
    <row r="2078" s="74" customFormat="1"/>
    <row r="2079" s="74" customFormat="1"/>
    <row r="2080" s="74" customFormat="1"/>
    <row r="2081" s="74" customFormat="1"/>
    <row r="2082" s="74" customFormat="1"/>
    <row r="2083" s="74" customFormat="1"/>
    <row r="2084" s="74" customFormat="1"/>
    <row r="2085" s="74" customFormat="1"/>
    <row r="2086" s="74" customFormat="1"/>
    <row r="2087" s="74" customFormat="1"/>
    <row r="2088" s="74" customFormat="1"/>
    <row r="2089" s="74" customFormat="1"/>
    <row r="2090" s="74" customFormat="1"/>
    <row r="2091" s="74" customFormat="1"/>
    <row r="2092" s="74" customFormat="1"/>
    <row r="2093" s="74" customFormat="1"/>
    <row r="2094" s="74" customFormat="1"/>
    <row r="2095" s="74" customFormat="1"/>
    <row r="2096" s="74" customFormat="1"/>
    <row r="2097" s="74" customFormat="1"/>
    <row r="2098" s="74" customFormat="1"/>
    <row r="2099" s="74" customFormat="1"/>
    <row r="2100" s="74" customFormat="1"/>
    <row r="2101" s="74" customFormat="1"/>
    <row r="2102" s="74" customFormat="1"/>
    <row r="2103" s="74" customFormat="1"/>
    <row r="2104" s="74" customFormat="1"/>
    <row r="2105" s="74" customFormat="1"/>
    <row r="2106" s="74" customFormat="1"/>
    <row r="2107" s="74" customFormat="1"/>
    <row r="2108" s="74" customFormat="1"/>
    <row r="2109" s="74" customFormat="1"/>
    <row r="2110" s="74" customFormat="1"/>
    <row r="2111" s="74" customFormat="1"/>
    <row r="2112" s="74" customFormat="1"/>
    <row r="2113" s="74" customFormat="1"/>
    <row r="2114" s="74" customFormat="1"/>
    <row r="2115" s="74" customFormat="1"/>
    <row r="2116" s="74" customFormat="1"/>
    <row r="2117" s="74" customFormat="1"/>
    <row r="2118" s="74" customFormat="1"/>
    <row r="2119" s="74" customFormat="1"/>
    <row r="2120" s="74" customFormat="1"/>
    <row r="2121" s="74" customFormat="1"/>
    <row r="2122" s="74" customFormat="1"/>
    <row r="2123" s="74" customFormat="1"/>
    <row r="2124" s="74" customFormat="1"/>
    <row r="2125" s="74" customFormat="1"/>
    <row r="2126" s="74" customFormat="1"/>
    <row r="2127" s="74" customFormat="1"/>
    <row r="2128" s="74" customFormat="1"/>
    <row r="2129" s="74" customFormat="1"/>
    <row r="2130" s="74" customFormat="1"/>
    <row r="2131" s="74" customFormat="1"/>
    <row r="2132" s="74" customFormat="1"/>
    <row r="2133" s="74" customFormat="1"/>
    <row r="2134" s="74" customFormat="1"/>
    <row r="2135" s="74" customFormat="1"/>
    <row r="2136" s="74" customFormat="1"/>
    <row r="2137" s="74" customFormat="1"/>
    <row r="2138" s="74" customFormat="1"/>
    <row r="2139" s="74" customFormat="1"/>
    <row r="2140" s="74" customFormat="1"/>
    <row r="2141" s="74" customFormat="1"/>
    <row r="2142" s="74" customFormat="1"/>
    <row r="2143" s="74" customFormat="1"/>
    <row r="2144" s="74" customFormat="1"/>
    <row r="2145" s="74" customFormat="1"/>
    <row r="2146" s="74" customFormat="1"/>
    <row r="2147" s="74" customFormat="1"/>
    <row r="2148" s="74" customFormat="1"/>
    <row r="2149" s="74" customFormat="1"/>
    <row r="2150" s="74" customFormat="1"/>
    <row r="2151" s="74" customFormat="1"/>
    <row r="2152" s="74" customFormat="1"/>
    <row r="2153" s="74" customFormat="1"/>
    <row r="2154" s="74" customFormat="1"/>
    <row r="2155" s="74" customFormat="1"/>
    <row r="2156" s="74" customFormat="1"/>
    <row r="2157" s="74" customFormat="1"/>
    <row r="2158" s="74" customFormat="1"/>
    <row r="2159" s="74" customFormat="1"/>
    <row r="2160" s="74" customFormat="1"/>
    <row r="2161" s="74" customFormat="1"/>
    <row r="2162" s="74" customFormat="1"/>
    <row r="2163" s="74" customFormat="1"/>
    <row r="2164" s="74" customFormat="1"/>
    <row r="2165" s="74" customFormat="1"/>
    <row r="2166" s="74" customFormat="1"/>
    <row r="2167" s="74" customFormat="1"/>
    <row r="2168" s="74" customFormat="1"/>
    <row r="2169" s="74" customFormat="1"/>
    <row r="2170" s="74" customFormat="1"/>
    <row r="2171" s="74" customFormat="1"/>
    <row r="2172" s="74" customFormat="1"/>
    <row r="2173" s="74" customFormat="1"/>
    <row r="2174" s="74" customFormat="1"/>
    <row r="2175" s="74" customFormat="1"/>
    <row r="2176" s="74" customFormat="1"/>
    <row r="2177" s="74" customFormat="1"/>
    <row r="2178" s="74" customFormat="1"/>
    <row r="2179" s="74" customFormat="1"/>
    <row r="2180" s="74" customFormat="1"/>
    <row r="2181" s="74" customFormat="1"/>
    <row r="2182" s="74" customFormat="1"/>
    <row r="2183" s="74" customFormat="1"/>
    <row r="2184" s="74" customFormat="1"/>
    <row r="2185" s="74" customFormat="1"/>
    <row r="2186" s="74" customFormat="1"/>
    <row r="2187" s="74" customFormat="1"/>
    <row r="2188" s="74" customFormat="1"/>
    <row r="2189" s="74" customFormat="1"/>
    <row r="2190" s="74" customFormat="1"/>
    <row r="2191" s="74" customFormat="1"/>
    <row r="2192" s="74" customFormat="1"/>
    <row r="2193" s="74" customFormat="1"/>
    <row r="2194" s="74" customFormat="1"/>
    <row r="2195" s="74" customFormat="1"/>
    <row r="2196" s="74" customFormat="1"/>
    <row r="2197" s="74" customFormat="1"/>
    <row r="2198" s="74" customFormat="1"/>
    <row r="2199" s="74" customFormat="1"/>
    <row r="2200" s="74" customFormat="1"/>
    <row r="2201" s="74" customFormat="1"/>
    <row r="2202" s="74" customFormat="1"/>
    <row r="2203" s="74" customFormat="1"/>
    <row r="2204" s="74" customFormat="1"/>
    <row r="2205" s="74" customFormat="1"/>
    <row r="2206" s="74" customFormat="1"/>
    <row r="2207" s="74" customFormat="1"/>
    <row r="2208" s="74" customFormat="1"/>
    <row r="2209" s="74" customFormat="1"/>
    <row r="2210" s="74" customFormat="1"/>
    <row r="2211" s="74" customFormat="1"/>
    <row r="2212" s="74" customFormat="1"/>
    <row r="2213" s="74" customFormat="1"/>
    <row r="2214" s="74" customFormat="1"/>
    <row r="2215" s="74" customFormat="1"/>
    <row r="2216" s="74" customFormat="1"/>
    <row r="2217" s="74" customFormat="1"/>
    <row r="2218" s="74" customFormat="1"/>
    <row r="2219" s="74" customFormat="1"/>
    <row r="2220" s="74" customFormat="1"/>
    <row r="2221" s="74" customFormat="1"/>
    <row r="2222" s="74" customFormat="1"/>
    <row r="2223" s="74" customFormat="1"/>
    <row r="2224" s="74" customFormat="1"/>
    <row r="2225" s="74" customFormat="1"/>
    <row r="2226" s="74" customFormat="1"/>
    <row r="2227" s="74" customFormat="1"/>
    <row r="2228" s="74" customFormat="1"/>
    <row r="2229" s="74" customFormat="1"/>
    <row r="2230" s="74" customFormat="1"/>
    <row r="2231" s="74" customFormat="1"/>
    <row r="2232" s="74" customFormat="1"/>
    <row r="2233" s="74" customFormat="1"/>
    <row r="2234" s="74" customFormat="1"/>
    <row r="2235" s="74" customFormat="1"/>
    <row r="2236" s="74" customFormat="1"/>
    <row r="2237" s="74" customFormat="1"/>
    <row r="2238" s="74" customFormat="1"/>
    <row r="2239" s="74" customFormat="1"/>
    <row r="2240" s="74" customFormat="1"/>
    <row r="2241" s="74" customFormat="1"/>
    <row r="2242" s="74" customFormat="1"/>
    <row r="2243" s="74" customFormat="1"/>
    <row r="2244" s="74" customFormat="1"/>
    <row r="2245" s="74" customFormat="1"/>
    <row r="2246" s="74" customFormat="1"/>
    <row r="2247" s="74" customFormat="1"/>
    <row r="2248" s="74" customFormat="1"/>
    <row r="2249" s="74" customFormat="1"/>
    <row r="2250" s="74" customFormat="1"/>
    <row r="2251" s="74" customFormat="1"/>
    <row r="2252" s="74" customFormat="1"/>
    <row r="2253" s="74" customFormat="1"/>
    <row r="2254" s="74" customFormat="1"/>
    <row r="2255" s="74" customFormat="1"/>
    <row r="2256" s="74" customFormat="1"/>
    <row r="2257" s="74" customFormat="1"/>
    <row r="2258" s="74" customFormat="1"/>
    <row r="2259" s="74" customFormat="1"/>
    <row r="2260" s="74" customFormat="1"/>
    <row r="2261" s="74" customFormat="1"/>
    <row r="2262" s="74" customFormat="1"/>
    <row r="2263" s="74" customFormat="1"/>
    <row r="2264" s="74" customFormat="1"/>
    <row r="2265" s="74" customFormat="1"/>
    <row r="2266" s="74" customFormat="1"/>
    <row r="2267" s="74" customFormat="1"/>
    <row r="2268" s="74" customFormat="1"/>
    <row r="2269" s="74" customFormat="1"/>
    <row r="2270" s="74" customFormat="1"/>
    <row r="2271" s="74" customFormat="1"/>
    <row r="2272" s="74" customFormat="1"/>
    <row r="2273" s="74" customFormat="1"/>
    <row r="2274" s="74" customFormat="1"/>
    <row r="2275" s="74" customFormat="1"/>
    <row r="2276" s="74" customFormat="1"/>
    <row r="2277" s="74" customFormat="1"/>
    <row r="2278" s="74" customFormat="1"/>
    <row r="2279" s="74" customFormat="1"/>
    <row r="2280" s="74" customFormat="1"/>
    <row r="2281" s="74" customFormat="1"/>
    <row r="2282" s="74" customFormat="1"/>
    <row r="2283" s="74" customFormat="1"/>
    <row r="2284" s="74" customFormat="1"/>
    <row r="2285" s="74" customFormat="1"/>
    <row r="2286" s="74" customFormat="1"/>
    <row r="2287" s="74" customFormat="1"/>
    <row r="2288" s="74" customFormat="1"/>
    <row r="2289" s="74" customFormat="1"/>
    <row r="2290" s="74" customFormat="1"/>
    <row r="2291" s="74" customFormat="1"/>
    <row r="2292" s="74" customFormat="1"/>
    <row r="2293" s="74" customFormat="1"/>
    <row r="2294" s="74" customFormat="1"/>
    <row r="2295" s="74" customFormat="1"/>
    <row r="2296" s="74" customFormat="1"/>
    <row r="2297" s="74" customFormat="1"/>
    <row r="2298" s="74" customFormat="1"/>
    <row r="2299" s="74" customFormat="1"/>
    <row r="2300" s="74" customFormat="1"/>
    <row r="2301" s="74" customFormat="1"/>
    <row r="2302" s="74" customFormat="1"/>
    <row r="2303" s="74" customFormat="1"/>
    <row r="2304" s="74" customFormat="1"/>
    <row r="2305" s="74" customFormat="1"/>
    <row r="2306" s="74" customFormat="1"/>
    <row r="2307" s="74" customFormat="1"/>
    <row r="2308" s="74" customFormat="1"/>
    <row r="2309" s="74" customFormat="1"/>
    <row r="2310" s="74" customFormat="1"/>
    <row r="2311" s="74" customFormat="1"/>
    <row r="2312" s="74" customFormat="1"/>
    <row r="2313" s="74" customFormat="1"/>
    <row r="2314" s="74" customFormat="1"/>
    <row r="2315" s="74" customFormat="1"/>
    <row r="2316" s="74" customFormat="1"/>
    <row r="2317" s="74" customFormat="1"/>
    <row r="2318" s="74" customFormat="1"/>
    <row r="2319" s="74" customFormat="1"/>
    <row r="2320" s="74" customFormat="1"/>
    <row r="2321" s="74" customFormat="1"/>
    <row r="2322" s="74" customFormat="1"/>
    <row r="2323" s="74" customFormat="1"/>
    <row r="2324" s="74" customFormat="1"/>
    <row r="2325" s="74" customFormat="1"/>
    <row r="2326" s="74" customFormat="1"/>
    <row r="2327" s="74" customFormat="1"/>
    <row r="2328" s="74" customFormat="1"/>
    <row r="2329" s="74" customFormat="1"/>
    <row r="2330" s="74" customFormat="1"/>
    <row r="2331" s="74" customFormat="1"/>
    <row r="2332" s="74" customFormat="1"/>
    <row r="2333" s="74" customFormat="1"/>
    <row r="2334" s="74" customFormat="1"/>
    <row r="2335" s="74" customFormat="1"/>
    <row r="2336" s="74" customFormat="1"/>
    <row r="2337" s="74" customFormat="1"/>
    <row r="2338" s="74" customFormat="1"/>
    <row r="2339" s="74" customFormat="1"/>
    <row r="2340" s="74" customFormat="1"/>
    <row r="2341" s="74" customFormat="1"/>
    <row r="2342" s="74" customFormat="1"/>
    <row r="2343" s="74" customFormat="1"/>
    <row r="2344" s="74" customFormat="1"/>
    <row r="2345" s="74" customFormat="1"/>
    <row r="2346" s="74" customFormat="1"/>
    <row r="2347" s="74" customFormat="1"/>
    <row r="2348" s="74" customFormat="1"/>
    <row r="2349" s="74" customFormat="1"/>
    <row r="2350" s="74" customFormat="1"/>
    <row r="2351" s="74" customFormat="1"/>
    <row r="2352" s="74" customFormat="1"/>
    <row r="2353" s="74" customFormat="1"/>
    <row r="2354" s="74" customFormat="1"/>
    <row r="2355" s="74" customFormat="1"/>
    <row r="2356" s="74" customFormat="1"/>
    <row r="2357" s="74" customFormat="1"/>
    <row r="2358" s="74" customFormat="1"/>
    <row r="2359" s="74" customFormat="1"/>
    <row r="2360" s="74" customFormat="1"/>
    <row r="2361" s="74" customFormat="1"/>
    <row r="2362" s="74" customFormat="1"/>
    <row r="2363" s="74" customFormat="1"/>
    <row r="2364" s="74" customFormat="1"/>
    <row r="2365" s="74" customFormat="1"/>
    <row r="2366" s="74" customFormat="1"/>
    <row r="2367" s="74" customFormat="1"/>
    <row r="2368" s="74" customFormat="1"/>
    <row r="2369" s="74" customFormat="1"/>
    <row r="2370" s="74" customFormat="1"/>
    <row r="2371" s="74" customFormat="1"/>
    <row r="2372" s="74" customFormat="1"/>
    <row r="2373" s="74" customFormat="1"/>
    <row r="2374" s="74" customFormat="1"/>
    <row r="2375" s="74" customFormat="1"/>
    <row r="2376" s="74" customFormat="1"/>
    <row r="2377" s="74" customFormat="1"/>
    <row r="2378" s="74" customFormat="1"/>
    <row r="2379" s="74" customFormat="1"/>
    <row r="2380" s="74" customFormat="1"/>
    <row r="2381" s="74" customFormat="1"/>
    <row r="2382" s="74" customFormat="1"/>
    <row r="2383" s="74" customFormat="1"/>
    <row r="2384" s="74" customFormat="1"/>
    <row r="2385" s="74" customFormat="1"/>
    <row r="2386" s="74" customFormat="1"/>
    <row r="2387" s="74" customFormat="1"/>
    <row r="2388" s="74" customFormat="1"/>
    <row r="2389" s="74" customFormat="1"/>
    <row r="2390" s="74" customFormat="1"/>
    <row r="2391" s="74" customFormat="1"/>
    <row r="2392" s="74" customFormat="1"/>
    <row r="2393" s="74" customFormat="1"/>
    <row r="2394" s="74" customFormat="1"/>
    <row r="2395" s="74" customFormat="1"/>
    <row r="2396" s="74" customFormat="1"/>
    <row r="2397" s="74" customFormat="1"/>
    <row r="2398" s="74" customFormat="1"/>
    <row r="2399" s="74" customFormat="1"/>
    <row r="2400" s="74" customFormat="1"/>
    <row r="2401" s="74" customFormat="1"/>
    <row r="2402" s="74" customFormat="1"/>
    <row r="2403" s="74" customFormat="1"/>
    <row r="2404" s="74" customFormat="1"/>
    <row r="2405" s="74" customFormat="1"/>
    <row r="2406" s="74" customFormat="1"/>
    <row r="2407" s="74" customFormat="1"/>
    <row r="2408" s="74" customFormat="1"/>
    <row r="2409" s="74" customFormat="1"/>
    <row r="2410" s="74" customFormat="1"/>
    <row r="2411" s="74" customFormat="1"/>
    <row r="2412" s="74" customFormat="1"/>
    <row r="2413" s="74" customFormat="1"/>
    <row r="2414" s="74" customFormat="1"/>
    <row r="2415" s="74" customFormat="1"/>
    <row r="2416" s="74" customFormat="1"/>
    <row r="2417" s="74" customFormat="1"/>
    <row r="2418" s="74" customFormat="1"/>
    <row r="2419" s="74" customFormat="1"/>
    <row r="2420" s="74" customFormat="1"/>
    <row r="2421" s="74" customFormat="1"/>
    <row r="2422" s="74" customFormat="1"/>
    <row r="2423" s="74" customFormat="1"/>
    <row r="2424" s="74" customFormat="1"/>
    <row r="2425" s="74" customFormat="1"/>
    <row r="2426" s="74" customFormat="1"/>
    <row r="2427" s="74" customFormat="1"/>
    <row r="2428" s="74" customFormat="1"/>
    <row r="2429" s="74" customFormat="1"/>
    <row r="2430" s="74" customFormat="1"/>
    <row r="2431" s="74" customFormat="1"/>
    <row r="2432" s="74" customFormat="1"/>
    <row r="2433" s="74" customFormat="1"/>
    <row r="2434" s="74" customFormat="1"/>
    <row r="2435" s="74" customFormat="1"/>
    <row r="2436" s="74" customFormat="1"/>
    <row r="2437" s="74" customFormat="1"/>
    <row r="2438" s="74" customFormat="1"/>
    <row r="2439" s="74" customFormat="1"/>
    <row r="2440" s="74" customFormat="1"/>
    <row r="2441" s="74" customFormat="1"/>
    <row r="2442" s="74" customFormat="1"/>
    <row r="2443" s="74" customFormat="1"/>
    <row r="2444" s="74" customFormat="1"/>
    <row r="2445" s="74" customFormat="1"/>
    <row r="2446" s="74" customFormat="1"/>
    <row r="2447" s="74" customFormat="1"/>
    <row r="2448" s="74" customFormat="1"/>
    <row r="2449" s="74" customFormat="1"/>
    <row r="2450" s="74" customFormat="1"/>
    <row r="2451" s="74" customFormat="1"/>
    <row r="2452" s="74" customFormat="1"/>
    <row r="2453" s="74" customFormat="1"/>
    <row r="2454" s="74" customFormat="1"/>
    <row r="2455" s="74" customFormat="1"/>
    <row r="2456" s="74" customFormat="1"/>
    <row r="2457" s="74" customFormat="1"/>
    <row r="2458" s="74" customFormat="1"/>
    <row r="2459" s="74" customFormat="1"/>
    <row r="2460" s="74" customFormat="1"/>
    <row r="2461" s="74" customFormat="1"/>
    <row r="2462" s="74" customFormat="1"/>
    <row r="2463" s="74" customFormat="1"/>
    <row r="2464" s="74" customFormat="1"/>
    <row r="2465" s="74" customFormat="1"/>
    <row r="2466" s="74" customFormat="1"/>
    <row r="2467" s="74" customFormat="1"/>
    <row r="2468" s="74" customFormat="1"/>
    <row r="2469" s="74" customFormat="1"/>
    <row r="2470" s="74" customFormat="1"/>
    <row r="2471" s="74" customFormat="1"/>
    <row r="2472" s="74" customFormat="1"/>
    <row r="2473" s="74" customFormat="1"/>
    <row r="2474" s="74" customFormat="1"/>
    <row r="2475" s="74" customFormat="1"/>
    <row r="2476" s="74" customFormat="1"/>
    <row r="2477" s="74" customFormat="1"/>
    <row r="2478" s="74" customFormat="1"/>
    <row r="2479" s="74" customFormat="1"/>
    <row r="2480" s="74" customFormat="1"/>
    <row r="2481" s="74" customFormat="1"/>
    <row r="2482" s="74" customFormat="1"/>
    <row r="2483" s="74" customFormat="1"/>
  </sheetData>
  <sheetProtection selectLockedCells="1"/>
  <mergeCells count="18">
    <mergeCell ref="F4:M4"/>
    <mergeCell ref="F6:M6"/>
    <mergeCell ref="C9:G9"/>
    <mergeCell ref="K9:M9"/>
    <mergeCell ref="O9:Q9"/>
    <mergeCell ref="D59:F59"/>
    <mergeCell ref="L59:N59"/>
    <mergeCell ref="D72:F72"/>
    <mergeCell ref="L72:N72"/>
    <mergeCell ref="C21:H21"/>
    <mergeCell ref="D124:F124"/>
    <mergeCell ref="L124:N124"/>
    <mergeCell ref="D85:F85"/>
    <mergeCell ref="L85:N85"/>
    <mergeCell ref="D98:F98"/>
    <mergeCell ref="L98:N98"/>
    <mergeCell ref="D111:F111"/>
    <mergeCell ref="L111:N111"/>
  </mergeCells>
  <conditionalFormatting sqref="E32:P39">
    <cfRule type="cellIs" dxfId="299" priority="15" stopIfTrue="1" operator="equal">
      <formula>$I11</formula>
    </cfRule>
  </conditionalFormatting>
  <conditionalFormatting sqref="E32:P39">
    <cfRule type="cellIs" dxfId="298" priority="14" stopIfTrue="1" operator="notEqual">
      <formula>$I11</formula>
    </cfRule>
  </conditionalFormatting>
  <conditionalFormatting sqref="E32:P39">
    <cfRule type="expression" dxfId="297" priority="13" stopIfTrue="1">
      <formula>ISBLANK($I11)</formula>
    </cfRule>
  </conditionalFormatting>
  <conditionalFormatting sqref="E44:E51">
    <cfRule type="cellIs" dxfId="296" priority="12" stopIfTrue="1" operator="equal">
      <formula>$I61</formula>
    </cfRule>
  </conditionalFormatting>
  <conditionalFormatting sqref="F44:F51">
    <cfRule type="cellIs" dxfId="295" priority="11" stopIfTrue="1" operator="equal">
      <formula>$Q61</formula>
    </cfRule>
  </conditionalFormatting>
  <conditionalFormatting sqref="G44:G51">
    <cfRule type="cellIs" dxfId="294" priority="10" stopIfTrue="1" operator="equal">
      <formula>$I74</formula>
    </cfRule>
  </conditionalFormatting>
  <conditionalFormatting sqref="H44:H51">
    <cfRule type="cellIs" dxfId="293" priority="9" stopIfTrue="1" operator="equal">
      <formula>$Q74</formula>
    </cfRule>
  </conditionalFormatting>
  <conditionalFormatting sqref="I44:I51">
    <cfRule type="cellIs" dxfId="292" priority="8" stopIfTrue="1" operator="equal">
      <formula>$I87</formula>
    </cfRule>
  </conditionalFormatting>
  <conditionalFormatting sqref="J44:J51">
    <cfRule type="cellIs" dxfId="291" priority="7" stopIfTrue="1" operator="equal">
      <formula>$Q87</formula>
    </cfRule>
  </conditionalFormatting>
  <conditionalFormatting sqref="K44:K51">
    <cfRule type="cellIs" dxfId="290" priority="6" stopIfTrue="1" operator="equal">
      <formula>$I100</formula>
    </cfRule>
  </conditionalFormatting>
  <conditionalFormatting sqref="L44:L51">
    <cfRule type="cellIs" dxfId="289" priority="5" stopIfTrue="1" operator="equal">
      <formula>$Q100</formula>
    </cfRule>
  </conditionalFormatting>
  <conditionalFormatting sqref="M44:M51">
    <cfRule type="cellIs" dxfId="288" priority="4" stopIfTrue="1" operator="equal">
      <formula>$I113</formula>
    </cfRule>
  </conditionalFormatting>
  <conditionalFormatting sqref="N44:N51">
    <cfRule type="cellIs" dxfId="287" priority="3" stopIfTrue="1" operator="equal">
      <formula>$Q113</formula>
    </cfRule>
  </conditionalFormatting>
  <conditionalFormatting sqref="O44:O51">
    <cfRule type="cellIs" dxfId="286" priority="2" stopIfTrue="1" operator="equal">
      <formula>$I126</formula>
    </cfRule>
  </conditionalFormatting>
  <conditionalFormatting sqref="P44:P51">
    <cfRule type="cellIs" dxfId="285" priority="1" stopIfTrue="1" operator="equal">
      <formula>$Q126</formula>
    </cfRule>
  </conditionalFormatting>
  <pageMargins left="0.75" right="0.75" top="1" bottom="1" header="0.5" footer="0.5"/>
  <pageSetup paperSize="9" orientation="landscape" r:id="rId1"/>
  <headerFooter alignWithMargins="0"/>
  <drawing r:id="rId2"/>
  <tableParts count="1">
    <tablePart r:id="rId3"/>
  </tableParts>
</worksheet>
</file>

<file path=xl/worksheets/sheet18.xml><?xml version="1.0" encoding="utf-8"?>
<worksheet xmlns="http://schemas.openxmlformats.org/spreadsheetml/2006/main" xmlns:r="http://schemas.openxmlformats.org/officeDocument/2006/relationships">
  <dimension ref="A1:FX2483"/>
  <sheetViews>
    <sheetView showGridLines="0" zoomScaleNormal="100" workbookViewId="0">
      <selection activeCell="R1" sqref="R1:AY1048576"/>
    </sheetView>
  </sheetViews>
  <sheetFormatPr defaultRowHeight="12.75"/>
  <cols>
    <col min="1" max="1" width="5.42578125" style="74" customWidth="1"/>
    <col min="2" max="2" width="8.140625" customWidth="1"/>
    <col min="3" max="3" width="14.5703125" customWidth="1"/>
    <col min="4" max="4" width="14.42578125" customWidth="1"/>
    <col min="5" max="5" width="10.42578125" customWidth="1"/>
    <col min="6" max="6" width="11.28515625" customWidth="1"/>
    <col min="7" max="7" width="10.28515625" customWidth="1"/>
    <col min="8" max="8" width="10" customWidth="1"/>
    <col min="9" max="9" width="10.7109375" customWidth="1"/>
    <col min="10" max="10" width="11.140625" customWidth="1"/>
    <col min="11" max="11" width="11" customWidth="1"/>
    <col min="12" max="12" width="13.28515625" customWidth="1"/>
    <col min="13" max="13" width="10.28515625" customWidth="1"/>
    <col min="14" max="14" width="10.85546875" customWidth="1"/>
    <col min="15" max="15" width="11.42578125" customWidth="1"/>
    <col min="16" max="16" width="12.28515625" customWidth="1"/>
    <col min="17" max="17" width="11.140625" customWidth="1"/>
    <col min="18" max="18" width="6.7109375" style="72" customWidth="1"/>
    <col min="19" max="19" width="11.5703125" style="74" customWidth="1"/>
    <col min="20" max="20" width="9.140625" style="74" customWidth="1"/>
    <col min="21" max="23" width="10.42578125" style="74" hidden="1" customWidth="1"/>
    <col min="24" max="24" width="9.85546875" style="74" hidden="1" customWidth="1"/>
    <col min="25" max="26" width="9.140625" style="74"/>
    <col min="27" max="27" width="10" style="74" customWidth="1"/>
    <col min="28" max="28" width="10.28515625" style="74" customWidth="1"/>
    <col min="29" max="29" width="9.140625" style="74"/>
    <col min="30" max="30" width="10.42578125" style="74" customWidth="1"/>
    <col min="31" max="180" width="9.140625" style="74"/>
  </cols>
  <sheetData>
    <row r="1" spans="1:26" s="155" customFormat="1" ht="13.5" thickBot="1">
      <c r="A1" s="72"/>
      <c r="B1" s="72"/>
      <c r="C1" s="72"/>
      <c r="D1" s="72"/>
      <c r="E1" s="72"/>
      <c r="F1" s="72"/>
      <c r="G1" s="72"/>
      <c r="H1" s="72"/>
      <c r="I1" s="72"/>
      <c r="J1" s="72"/>
      <c r="K1" s="72"/>
      <c r="L1" s="72"/>
      <c r="M1" s="72"/>
      <c r="N1" s="72"/>
      <c r="O1" s="72"/>
      <c r="P1" s="72"/>
      <c r="Q1" s="72"/>
      <c r="R1" s="72"/>
      <c r="S1" s="72"/>
    </row>
    <row r="2" spans="1:26">
      <c r="A2" s="72"/>
      <c r="B2" s="64"/>
      <c r="C2" s="65"/>
      <c r="D2" s="65"/>
      <c r="E2" s="65"/>
      <c r="F2" s="65"/>
      <c r="G2" s="65"/>
      <c r="H2" s="65"/>
      <c r="I2" s="65"/>
      <c r="J2" s="65"/>
      <c r="K2" s="65"/>
      <c r="L2" s="65"/>
      <c r="M2" s="65"/>
      <c r="N2" s="65"/>
      <c r="O2" s="65"/>
      <c r="P2" s="65"/>
      <c r="Q2" s="65"/>
      <c r="R2" s="75"/>
      <c r="S2" s="72"/>
    </row>
    <row r="3" spans="1:26">
      <c r="A3" s="72"/>
      <c r="B3" s="66"/>
      <c r="C3" s="3"/>
      <c r="D3" s="3"/>
      <c r="E3" s="3"/>
      <c r="F3" s="3"/>
      <c r="G3" s="3"/>
      <c r="H3" s="3"/>
      <c r="I3" s="3"/>
      <c r="J3" s="3"/>
      <c r="K3" s="3"/>
      <c r="L3" s="3"/>
      <c r="M3" s="3"/>
      <c r="N3" s="3"/>
      <c r="O3" s="3"/>
      <c r="P3" s="3"/>
      <c r="Q3" s="3"/>
      <c r="R3" s="75"/>
      <c r="S3" s="72"/>
    </row>
    <row r="4" spans="1:26" ht="25.5">
      <c r="A4" s="72"/>
      <c r="B4" s="66"/>
      <c r="C4" s="3"/>
      <c r="D4" s="3"/>
      <c r="E4" s="3"/>
      <c r="F4" s="182" t="s">
        <v>70</v>
      </c>
      <c r="G4" s="183"/>
      <c r="H4" s="183"/>
      <c r="I4" s="183"/>
      <c r="J4" s="183"/>
      <c r="K4" s="183"/>
      <c r="L4" s="183"/>
      <c r="M4" s="184"/>
      <c r="N4" s="3"/>
      <c r="O4" s="3"/>
      <c r="P4" s="3"/>
      <c r="Q4" s="3"/>
      <c r="R4" s="75"/>
      <c r="S4" s="72"/>
    </row>
    <row r="5" spans="1:26" ht="15.75">
      <c r="A5" s="72"/>
      <c r="B5" s="66"/>
      <c r="C5" s="3"/>
      <c r="D5" s="3"/>
      <c r="E5" s="3"/>
      <c r="F5" s="46"/>
      <c r="G5" s="3"/>
      <c r="H5" s="3"/>
      <c r="I5" s="3"/>
      <c r="J5" s="3"/>
      <c r="K5" s="3"/>
      <c r="L5" s="3"/>
      <c r="M5" s="3"/>
      <c r="N5" s="3"/>
      <c r="O5" s="3"/>
      <c r="P5" s="3"/>
      <c r="Q5" s="3"/>
      <c r="R5" s="75"/>
      <c r="S5" s="72"/>
    </row>
    <row r="6" spans="1:26" ht="15.75">
      <c r="A6" s="72"/>
      <c r="B6" s="66"/>
      <c r="C6" s="3"/>
      <c r="D6" s="3"/>
      <c r="E6" s="3"/>
      <c r="F6" s="185" t="s">
        <v>134</v>
      </c>
      <c r="G6" s="183"/>
      <c r="H6" s="183"/>
      <c r="I6" s="183"/>
      <c r="J6" s="183"/>
      <c r="K6" s="183"/>
      <c r="L6" s="183"/>
      <c r="M6" s="184"/>
      <c r="N6" s="3"/>
      <c r="O6" s="3"/>
      <c r="P6" s="3"/>
      <c r="Q6" s="3"/>
      <c r="R6" s="75"/>
      <c r="S6" s="72"/>
    </row>
    <row r="7" spans="1:26">
      <c r="A7" s="72"/>
      <c r="B7" s="66"/>
      <c r="C7" s="3"/>
      <c r="D7" s="3"/>
      <c r="E7" s="3"/>
      <c r="F7" s="3"/>
      <c r="G7" s="3"/>
      <c r="H7" s="3"/>
      <c r="I7" s="3"/>
      <c r="J7" s="3"/>
      <c r="K7" s="3"/>
      <c r="L7" s="3"/>
      <c r="M7" s="3"/>
      <c r="N7" s="3"/>
      <c r="O7" s="3"/>
      <c r="P7" s="3"/>
      <c r="Q7" s="3"/>
      <c r="R7" s="75"/>
      <c r="S7" s="72"/>
    </row>
    <row r="8" spans="1:26" ht="18.75" customHeight="1" thickBot="1">
      <c r="A8" s="72"/>
      <c r="B8" s="66"/>
      <c r="C8" s="3"/>
      <c r="D8" s="3"/>
      <c r="E8" s="3"/>
      <c r="F8" s="3"/>
      <c r="G8" s="3"/>
      <c r="H8" s="3"/>
      <c r="I8" s="3"/>
      <c r="J8" s="3"/>
      <c r="K8" s="3"/>
      <c r="L8" s="3"/>
      <c r="M8" s="3"/>
      <c r="N8" s="3"/>
      <c r="O8" s="3"/>
      <c r="P8" s="3"/>
      <c r="Q8" s="3"/>
      <c r="R8" s="75"/>
      <c r="S8" s="72"/>
    </row>
    <row r="9" spans="1:26" ht="24.75" customHeight="1" thickBot="1">
      <c r="A9" s="72"/>
      <c r="B9" s="66"/>
      <c r="C9" s="199" t="s">
        <v>54</v>
      </c>
      <c r="D9" s="200"/>
      <c r="E9" s="200"/>
      <c r="F9" s="200"/>
      <c r="G9" s="201"/>
      <c r="H9" s="3"/>
      <c r="I9" s="45" t="s">
        <v>55</v>
      </c>
      <c r="J9" s="3"/>
      <c r="K9" s="179" t="s">
        <v>129</v>
      </c>
      <c r="L9" s="180"/>
      <c r="M9" s="181"/>
      <c r="O9" s="179" t="s">
        <v>130</v>
      </c>
      <c r="P9" s="180"/>
      <c r="Q9" s="181"/>
      <c r="R9" s="75"/>
      <c r="S9" s="72"/>
    </row>
    <row r="10" spans="1:26" ht="13.5" thickBot="1">
      <c r="A10" s="72"/>
      <c r="B10" s="66"/>
      <c r="C10" s="78" t="s">
        <v>0</v>
      </c>
      <c r="D10" s="79" t="s">
        <v>1</v>
      </c>
      <c r="E10" s="12">
        <v>1</v>
      </c>
      <c r="F10" s="12" t="s">
        <v>18</v>
      </c>
      <c r="G10" s="40">
        <v>2</v>
      </c>
      <c r="H10" s="3"/>
      <c r="I10" s="39" t="s">
        <v>6</v>
      </c>
      <c r="J10" s="3"/>
      <c r="K10" s="19" t="s">
        <v>97</v>
      </c>
      <c r="L10" s="20" t="s">
        <v>51</v>
      </c>
      <c r="M10" s="20" t="s">
        <v>25</v>
      </c>
      <c r="O10" s="19" t="s">
        <v>97</v>
      </c>
      <c r="P10" s="20" t="s">
        <v>51</v>
      </c>
      <c r="Q10" s="20" t="s">
        <v>25</v>
      </c>
      <c r="R10" s="75"/>
      <c r="S10" s="72"/>
    </row>
    <row r="11" spans="1:26">
      <c r="A11" s="72"/>
      <c r="B11" s="66"/>
      <c r="C11" s="115"/>
      <c r="D11" s="109"/>
      <c r="E11" s="112"/>
      <c r="F11" s="112"/>
      <c r="G11" s="116"/>
      <c r="H11" s="3"/>
      <c r="I11" s="54"/>
      <c r="J11" s="3"/>
      <c r="K11" s="139">
        <v>1</v>
      </c>
      <c r="L11" s="138" t="str">
        <f>VLOOKUP(SMALL($V$11:$V$22,1),$V$11:$X$22,2,FALSE)</f>
        <v>Tim</v>
      </c>
      <c r="M11" s="146">
        <f>VLOOKUP(SMALL($V$11:$V$22,1),$V$11:$X$22,3,FALSE)</f>
        <v>0</v>
      </c>
      <c r="O11" s="139">
        <v>1</v>
      </c>
      <c r="P11" s="138" t="str">
        <f>VLOOKUP(SMALL($V$25:$V$36,1),$V$25:$X$36,2,FALSE)</f>
        <v>Didier</v>
      </c>
      <c r="Q11" s="140">
        <f>VLOOKUP(SMALL($V$25:$V$36,1),$V$25:$X$36,3,FALSE)</f>
        <v>74.160000000000011</v>
      </c>
      <c r="R11" s="75"/>
      <c r="S11" s="72"/>
      <c r="U11" s="124">
        <f>RANK($E$40,$E$40:$P$40)</f>
        <v>1</v>
      </c>
      <c r="V11" s="124">
        <f>RANK($E$40,$E$40:$P$40)</f>
        <v>1</v>
      </c>
      <c r="W11" s="124" t="str">
        <f>E31</f>
        <v>Tim</v>
      </c>
      <c r="X11" s="125">
        <f>E40</f>
        <v>0</v>
      </c>
      <c r="Z11" s="126"/>
    </row>
    <row r="12" spans="1:26">
      <c r="A12" s="72"/>
      <c r="B12" s="66"/>
      <c r="C12" s="115"/>
      <c r="D12" s="109"/>
      <c r="E12" s="113"/>
      <c r="F12" s="113"/>
      <c r="G12" s="117"/>
      <c r="H12" s="3"/>
      <c r="I12" s="54"/>
      <c r="J12" s="3"/>
      <c r="K12" s="141" t="str">
        <f>IF(M12=M11,"",2)</f>
        <v/>
      </c>
      <c r="L12" s="137" t="str">
        <f>VLOOKUP(SMALL($V$11:$V$22,2),$V$11:$X$22,2,FALSE)</f>
        <v>Grégory</v>
      </c>
      <c r="M12" s="147">
        <f>VLOOKUP(SMALL($V$11:$V$22,2),$V$11:$X$22,3,FALSE)</f>
        <v>0</v>
      </c>
      <c r="O12" s="141">
        <f>IF(Q12=Q11,"",2)</f>
        <v>2</v>
      </c>
      <c r="P12" s="137" t="str">
        <f>VLOOKUP(SMALL($V$25:$V$36,2),$V$25:$X$36,2,FALSE)</f>
        <v>Deborah</v>
      </c>
      <c r="Q12" s="142">
        <f>VLOOKUP(SMALL($V$25:$V$36,2),$V$25:$X$36,3,FALSE)</f>
        <v>69.890000000000015</v>
      </c>
      <c r="R12" s="75"/>
      <c r="S12" s="72"/>
      <c r="U12" s="124">
        <f>RANK($F$40,$E$40:$P$40)</f>
        <v>1</v>
      </c>
      <c r="V12" s="124">
        <f>IF(COUNTIF($U$11:U11,RANK($F$40,$E$40:$P$40))&gt;0,RANK($F$40,$E$40:$P$40)+COUNTIF($U$11:U11,RANK($F$40,$E$40:$P$40)),RANK($F$40,$E$40:$P$40))</f>
        <v>2</v>
      </c>
      <c r="W12" s="124" t="str">
        <f>F31</f>
        <v>Grégory</v>
      </c>
      <c r="X12" s="125">
        <f>F40</f>
        <v>0</v>
      </c>
      <c r="Z12" s="126"/>
    </row>
    <row r="13" spans="1:26">
      <c r="A13" s="72"/>
      <c r="B13" s="66"/>
      <c r="C13" s="118"/>
      <c r="D13" s="110"/>
      <c r="E13" s="113"/>
      <c r="F13" s="113"/>
      <c r="G13" s="117"/>
      <c r="H13" s="3"/>
      <c r="I13" s="54"/>
      <c r="J13" s="3"/>
      <c r="K13" s="141" t="str">
        <f>IF(M13=M12,"",3)</f>
        <v/>
      </c>
      <c r="L13" s="137" t="str">
        <f>VLOOKUP(SMALL($V$11:$V$22,3),$V$11:$X$22,2,FALSE)</f>
        <v>Christophe</v>
      </c>
      <c r="M13" s="147">
        <f>VLOOKUP(SMALL($V$11:$V$22,3),$V$11:$X$22,3,FALSE)</f>
        <v>0</v>
      </c>
      <c r="O13" s="141">
        <f>IF(Q13=Q12,"",3)</f>
        <v>3</v>
      </c>
      <c r="P13" s="137" t="str">
        <f>VLOOKUP(SMALL($V$25:$V$36,3),$V$25:$X$36,2,FALSE)</f>
        <v>Pieter</v>
      </c>
      <c r="Q13" s="142">
        <f>VLOOKUP(SMALL($V$25:$V$36,3),$V$25:$X$36,3,FALSE)</f>
        <v>66.239999999999995</v>
      </c>
      <c r="R13" s="75"/>
      <c r="S13" s="72"/>
      <c r="U13" s="124">
        <f>RANK($G$40,$E$40:$P$40)</f>
        <v>1</v>
      </c>
      <c r="V13" s="124">
        <f>IF(COUNTIF($U$11:U12,RANK($G$40,$E$40:$P$40))&gt;0,RANK($G$40,$E$40:$P$40)+COUNTIF($U$11:U12,RANK($G$40,$E$40:$P$40)),RANK($G$40,$E$40:$P$40))</f>
        <v>3</v>
      </c>
      <c r="W13" s="124" t="str">
        <f>G31</f>
        <v>Christophe</v>
      </c>
      <c r="X13" s="125">
        <f>G40</f>
        <v>0</v>
      </c>
      <c r="Z13" s="126"/>
    </row>
    <row r="14" spans="1:26">
      <c r="A14" s="72"/>
      <c r="B14" s="66"/>
      <c r="C14" s="118"/>
      <c r="D14" s="110"/>
      <c r="E14" s="113"/>
      <c r="F14" s="113"/>
      <c r="G14" s="117"/>
      <c r="H14" s="3"/>
      <c r="I14" s="54"/>
      <c r="J14" s="4"/>
      <c r="K14" s="141" t="str">
        <f>IF(M14=M13,"",4)</f>
        <v/>
      </c>
      <c r="L14" s="137" t="str">
        <f>VLOOKUP(SMALL($V$11:$V$22,4),$V$11:$X$22,2,FALSE)</f>
        <v>Ruben</v>
      </c>
      <c r="M14" s="147">
        <f>VLOOKUP(SMALL($V$11:$V$22,4),$V$11:$X$22,3,FALSE)</f>
        <v>0</v>
      </c>
      <c r="O14" s="141">
        <f>IF(Q14=Q13,"",4)</f>
        <v>4</v>
      </c>
      <c r="P14" s="137" t="str">
        <f>VLOOKUP(SMALL($V$25:$V$36,4),$V$25:$X$36,2,FALSE)</f>
        <v>Maarten</v>
      </c>
      <c r="Q14" s="142">
        <f>VLOOKUP(SMALL($V$25:$V$36,4),$V$25:$X$36,3,FALSE)</f>
        <v>63.04</v>
      </c>
      <c r="R14" s="75"/>
      <c r="S14" s="72"/>
      <c r="U14" s="124">
        <f>RANK($H$40,$E$40:$P$40)</f>
        <v>1</v>
      </c>
      <c r="V14" s="124">
        <f>IF(COUNTIF($U$11:U13,RANK($H$40,$E$40:$P$40))&gt;0,RANK($H$40,$E$40:$P$40)+COUNTIF($U$11:U13,RANK($H$40,$E$40:$P$40)),RANK($H$40,$E$40:$P$40))</f>
        <v>4</v>
      </c>
      <c r="W14" s="124" t="str">
        <f>H31</f>
        <v>Ruben</v>
      </c>
      <c r="X14" s="125">
        <f>H40</f>
        <v>0</v>
      </c>
      <c r="Z14" s="126"/>
    </row>
    <row r="15" spans="1:26">
      <c r="A15" s="72"/>
      <c r="B15" s="66"/>
      <c r="C15" s="118"/>
      <c r="D15" s="110"/>
      <c r="E15" s="113"/>
      <c r="F15" s="113"/>
      <c r="G15" s="117"/>
      <c r="H15" s="3"/>
      <c r="I15" s="54"/>
      <c r="J15" s="3"/>
      <c r="K15" s="141" t="str">
        <f>IF(M15=M14,"",5)</f>
        <v/>
      </c>
      <c r="L15" s="137" t="str">
        <f>VLOOKUP(SMALL($V$11:$V$22,5),$V$11:$X$22,2,FALSE)</f>
        <v>Guillaume</v>
      </c>
      <c r="M15" s="147">
        <f>VLOOKUP(SMALL($V$11:$V$22,5),$V$11:$X$22,3,FALSE)</f>
        <v>0</v>
      </c>
      <c r="O15" s="141">
        <f>IF(Q15=Q14,"",5)</f>
        <v>5</v>
      </c>
      <c r="P15" s="137" t="str">
        <f>VLOOKUP(SMALL($V$25:$V$36,5),$V$25:$X$36,2,FALSE)</f>
        <v>Lienkeuh</v>
      </c>
      <c r="Q15" s="142">
        <f>VLOOKUP(SMALL($V$25:$V$36,5),$V$25:$X$36,3,FALSE)</f>
        <v>62.86</v>
      </c>
      <c r="R15" s="75"/>
      <c r="S15" s="72"/>
      <c r="U15" s="124">
        <f>RANK($I$40,$E$40:$P$40)</f>
        <v>1</v>
      </c>
      <c r="V15" s="124">
        <f>IF(COUNTIF($U$11:U14,RANK($I$40,$E$40:$P$40))&gt;0,RANK($I$40,$E$40:$P$40)+COUNTIF($U$11:U14,RANK($I$40,$E$40:$P$40)),RANK($I$40,$E$40:$P$40))</f>
        <v>5</v>
      </c>
      <c r="W15" s="124" t="str">
        <f>I31</f>
        <v>Guillaume</v>
      </c>
      <c r="X15" s="125">
        <f>I40</f>
        <v>0</v>
      </c>
      <c r="Z15" s="126"/>
    </row>
    <row r="16" spans="1:26">
      <c r="A16" s="72"/>
      <c r="B16" s="66"/>
      <c r="C16" s="118"/>
      <c r="D16" s="110"/>
      <c r="E16" s="113"/>
      <c r="F16" s="113"/>
      <c r="G16" s="117"/>
      <c r="H16" s="3"/>
      <c r="I16" s="54"/>
      <c r="J16" s="3"/>
      <c r="K16" s="141" t="str">
        <f>IF(M16=M15,"",6)</f>
        <v/>
      </c>
      <c r="L16" s="137" t="str">
        <f>VLOOKUP(SMALL($V$11:$V$22,6),$V$11:$X$22,2,FALSE)</f>
        <v>Maarten</v>
      </c>
      <c r="M16" s="147">
        <f>VLOOKUP(SMALL($V$11:$V$22,6),$V$11:$X$22,3,FALSE)</f>
        <v>0</v>
      </c>
      <c r="O16" s="141">
        <f>IF(Q16=Q15,"",6)</f>
        <v>6</v>
      </c>
      <c r="P16" s="137" t="str">
        <f>VLOOKUP(SMALL($V$25:$V$36,6),$V$25:$X$36,2,FALSE)</f>
        <v xml:space="preserve">Lien </v>
      </c>
      <c r="Q16" s="142">
        <f>VLOOKUP(SMALL($V$25:$V$36,6),$V$25:$X$36,3,FALSE)</f>
        <v>62.64</v>
      </c>
      <c r="R16" s="75"/>
      <c r="S16" s="72"/>
      <c r="U16" s="124">
        <f>RANK($J$40,$E$40:$P$40)</f>
        <v>1</v>
      </c>
      <c r="V16" s="124">
        <f>IF(COUNTIF($U$11:U15,RANK($J$40,$E$40:$P$40))&gt;0,RANK($J$40,$E$40:$P$40)+COUNTIF($U$11:U15,RANK($J$40,$E$40:$P$40)),RANK($J$40,$E$40:$P$40))</f>
        <v>6</v>
      </c>
      <c r="W16" s="124" t="str">
        <f>J31</f>
        <v>Maarten</v>
      </c>
      <c r="X16" s="125">
        <f>J40</f>
        <v>0</v>
      </c>
      <c r="Z16" s="126"/>
    </row>
    <row r="17" spans="1:180">
      <c r="A17" s="72"/>
      <c r="B17" s="66"/>
      <c r="C17" s="118"/>
      <c r="D17" s="110"/>
      <c r="E17" s="113"/>
      <c r="F17" s="113"/>
      <c r="G17" s="117"/>
      <c r="H17" s="47" t="s">
        <v>56</v>
      </c>
      <c r="I17" s="54"/>
      <c r="J17" s="3"/>
      <c r="K17" s="141" t="str">
        <f>IF(M17=M16,"",7)</f>
        <v/>
      </c>
      <c r="L17" s="137" t="str">
        <f>VLOOKUP(SMALL($V$11:$V$22,7),$V$11:$X$22,2,FALSE)</f>
        <v>Dieter</v>
      </c>
      <c r="M17" s="147">
        <f>VLOOKUP(SMALL($V$11:$V$22,7),$V$11:$X$22,3,FALSE)</f>
        <v>0</v>
      </c>
      <c r="O17" s="141">
        <f>IF(Q17=Q16,"",7)</f>
        <v>7</v>
      </c>
      <c r="P17" s="137" t="str">
        <f>VLOOKUP(SMALL($V$25:$V$36,7),$V$25:$X$36,2,FALSE)</f>
        <v>Tim</v>
      </c>
      <c r="Q17" s="142">
        <f>VLOOKUP(SMALL($V$25:$V$36,7),$V$25:$X$36,3,FALSE)</f>
        <v>62.560000000000009</v>
      </c>
      <c r="R17" s="75"/>
      <c r="S17" s="72"/>
      <c r="U17" s="124">
        <f>RANK($K$40,$E$40:$P$40)</f>
        <v>1</v>
      </c>
      <c r="V17" s="124">
        <f>IF(COUNTIF($U$11:U16,RANK($K$40,$E$40:$P$40))&gt;0,RANK($K$40,$E$40:$P$40)+COUNTIF($U$11:U16,RANK($K$40,$E$40:$P$40)),RANK($K$40,$E$40:$P$40))</f>
        <v>7</v>
      </c>
      <c r="W17" s="124" t="str">
        <f>K31</f>
        <v>Dieter</v>
      </c>
      <c r="X17" s="125">
        <f>K40</f>
        <v>0</v>
      </c>
      <c r="Z17" s="126"/>
    </row>
    <row r="18" spans="1:180" ht="13.5" thickBot="1">
      <c r="A18" s="72"/>
      <c r="B18" s="66"/>
      <c r="C18" s="119"/>
      <c r="D18" s="111"/>
      <c r="E18" s="114"/>
      <c r="F18" s="114"/>
      <c r="G18" s="120"/>
      <c r="H18" s="3"/>
      <c r="I18" s="55"/>
      <c r="J18" s="3"/>
      <c r="K18" s="141" t="str">
        <f>IF(M18=M17,"",8)</f>
        <v/>
      </c>
      <c r="L18" s="137" t="str">
        <f>VLOOKUP(SMALL($V$11:$V$22,8),$V$11:$X$22,2,FALSE)</f>
        <v>Deborah</v>
      </c>
      <c r="M18" s="147">
        <f>VLOOKUP(SMALL($V$11:$V$22,8),$V$11:$X$22,3,FALSE)</f>
        <v>0</v>
      </c>
      <c r="O18" s="141">
        <f>IF(Q18=Q17,"",8)</f>
        <v>8</v>
      </c>
      <c r="P18" s="137" t="str">
        <f>VLOOKUP(SMALL($V$25:$V$36,8),$V$25:$X$36,2,FALSE)</f>
        <v>Grégory</v>
      </c>
      <c r="Q18" s="142">
        <f>VLOOKUP(SMALL($V$25:$V$36,8),$V$25:$X$36,3,FALSE)</f>
        <v>62.169999999999995</v>
      </c>
      <c r="R18" s="75"/>
      <c r="S18" s="72"/>
      <c r="U18" s="124">
        <f>RANK($L$40,$E$40:$P$40)</f>
        <v>1</v>
      </c>
      <c r="V18" s="124">
        <f>IF(COUNTIF($U$11:U17,RANK($L$40,$E$40:$P$40))&gt;0,RANK($L$40,$E$40:$P$40)+COUNTIF($U$11:U17,RANK($L$40,$E$40:$P$40)),RANK($L$40,$E$40:$P$40))</f>
        <v>8</v>
      </c>
      <c r="W18" s="124" t="str">
        <f>L31</f>
        <v>Deborah</v>
      </c>
      <c r="X18" s="125">
        <f>L40</f>
        <v>0</v>
      </c>
      <c r="Z18" s="126"/>
    </row>
    <row r="19" spans="1:180">
      <c r="A19" s="72"/>
      <c r="B19" s="66"/>
      <c r="C19" s="3"/>
      <c r="D19" s="3"/>
      <c r="E19" s="3"/>
      <c r="F19" s="3"/>
      <c r="G19" s="3"/>
      <c r="H19" s="3"/>
      <c r="I19" s="3"/>
      <c r="J19" s="3"/>
      <c r="K19" s="141" t="str">
        <f>IF(M19=M18,"",9)</f>
        <v/>
      </c>
      <c r="L19" s="137" t="str">
        <f>VLOOKUP(SMALL($V$11:$V$22,9),$V$11:$X$22,2,FALSE)</f>
        <v>Lienkeuh</v>
      </c>
      <c r="M19" s="147">
        <f>VLOOKUP(SMALL($V$11:$V$22,9),$V$11:$X$22,3,FALSE)</f>
        <v>0</v>
      </c>
      <c r="O19" s="141">
        <f>IF(Q19=Q18,"",9)</f>
        <v>9</v>
      </c>
      <c r="P19" s="137" t="str">
        <f>VLOOKUP(SMALL($V$25:$V$36,9),$V$25:$X$36,2,FALSE)</f>
        <v>Christophe</v>
      </c>
      <c r="Q19" s="142">
        <f>VLOOKUP(SMALL($V$25:$V$36,9),$V$25:$X$36,3,FALSE)</f>
        <v>61.109999999999992</v>
      </c>
      <c r="R19" s="75"/>
      <c r="S19" s="72"/>
      <c r="U19" s="124">
        <f>RANK($M$40,$E$40:$P$40)</f>
        <v>1</v>
      </c>
      <c r="V19" s="124">
        <f>IF(COUNTIF($U$11:U18,RANK($M$40,$E$40:$P$40))&gt;0,RANK($M$40,$E$40:$P$40)+COUNTIF($U$11:U18,RANK($M$40,$E$40:$P$40)),RANK($M$40,$E$40:$P$40))</f>
        <v>9</v>
      </c>
      <c r="W19" s="124" t="str">
        <f>M31</f>
        <v>Lienkeuh</v>
      </c>
      <c r="X19" s="125">
        <f>M40</f>
        <v>0</v>
      </c>
      <c r="Z19" s="126"/>
    </row>
    <row r="20" spans="1:180" ht="12.75" customHeight="1" thickBot="1">
      <c r="A20" s="72"/>
      <c r="B20" s="66"/>
      <c r="I20" s="3"/>
      <c r="J20" s="3"/>
      <c r="K20" s="141" t="str">
        <f>IF(M20=M19,"",10)</f>
        <v/>
      </c>
      <c r="L20" s="137" t="str">
        <f>VLOOKUP(SMALL($V$11:$V$22,10),$V$11:$X$22,2,FALSE)</f>
        <v>Pieter</v>
      </c>
      <c r="M20" s="147">
        <f>VLOOKUP(SMALL($V$11:$V$22,10),$V$11:$X$22,3,FALSE)</f>
        <v>0</v>
      </c>
      <c r="O20" s="141">
        <f>IF(Q20=Q19,"",10)</f>
        <v>10</v>
      </c>
      <c r="P20" s="137" t="str">
        <f>VLOOKUP(SMALL($V$25:$V$36,10),$V$25:$X$36,2,FALSE)</f>
        <v>Ruben</v>
      </c>
      <c r="Q20" s="142">
        <f>VLOOKUP(SMALL($V$25:$V$36,10),$V$25:$X$36,3,FALSE)</f>
        <v>60.06</v>
      </c>
      <c r="R20" s="75"/>
      <c r="S20" s="72"/>
      <c r="U20" s="124">
        <f>RANK($N$40,$E$40:$P$40)</f>
        <v>1</v>
      </c>
      <c r="V20" s="124">
        <f>IF(COUNTIF($U$11:U19,RANK($N$40,$E$40:$P$40))&gt;0,RANK($N$40,$E$40:$P$40)+COUNTIF($U$11:U19,RANK($N$40,$E$40:$P$40)),RANK($N$40,$E$40:$P$40))</f>
        <v>10</v>
      </c>
      <c r="W20" s="124" t="str">
        <f>N31</f>
        <v>Pieter</v>
      </c>
      <c r="X20" s="125">
        <f>N40</f>
        <v>0</v>
      </c>
      <c r="Z20" s="126"/>
    </row>
    <row r="21" spans="1:180" ht="12.75" customHeight="1" thickBot="1">
      <c r="A21" s="72"/>
      <c r="B21" s="66"/>
      <c r="C21" s="186" t="s">
        <v>57</v>
      </c>
      <c r="D21" s="187"/>
      <c r="E21" s="187"/>
      <c r="F21" s="188"/>
      <c r="G21" s="188"/>
      <c r="H21" s="189"/>
      <c r="I21" s="3"/>
      <c r="J21" s="3"/>
      <c r="K21" s="141" t="str">
        <f>IF(M21=M20,"",11)</f>
        <v/>
      </c>
      <c r="L21" s="137" t="str">
        <f>VLOOKUP(SMALL($V$11:$V$22,11),$V$11:$X$22,2,FALSE)</f>
        <v>Didier</v>
      </c>
      <c r="M21" s="147">
        <f>VLOOKUP(SMALL($V$11:$V$22,11),$V$11:$X$22,3,FALSE)</f>
        <v>0</v>
      </c>
      <c r="O21" s="141">
        <f>IF(Q21=Q20,"",11)</f>
        <v>11</v>
      </c>
      <c r="P21" s="137" t="str">
        <f>VLOOKUP(SMALL($V$25:$V$36,11),$V$25:$X$36,2,FALSE)</f>
        <v>Guillaume</v>
      </c>
      <c r="Q21" s="142">
        <f>VLOOKUP(SMALL($V$25:$V$36,11),$V$25:$X$36,3,FALSE)</f>
        <v>58.88000000000001</v>
      </c>
      <c r="R21" s="75"/>
      <c r="S21" s="72"/>
      <c r="U21" s="124">
        <f>RANK($O$40,$E$40:$P$40)</f>
        <v>1</v>
      </c>
      <c r="V21" s="124">
        <f>IF(COUNTIF($U$11:U20,RANK($O$40,$E$40:$P$40))&gt;0,RANK($O$40,$E$40:$P$40)+COUNTIF($U$11:U20,RANK($O$40,$E$40:$P$40)),RANK($O$40,$E$40:$P$40))</f>
        <v>11</v>
      </c>
      <c r="W21" s="124" t="str">
        <f>O31</f>
        <v>Didier</v>
      </c>
      <c r="X21" s="125">
        <f>O40</f>
        <v>0</v>
      </c>
      <c r="Z21" s="126"/>
    </row>
    <row r="22" spans="1:180" ht="12.75" customHeight="1" thickBot="1">
      <c r="A22" s="72"/>
      <c r="B22" s="66"/>
      <c r="C22" s="50" t="s">
        <v>20</v>
      </c>
      <c r="D22" s="134"/>
      <c r="E22" s="135"/>
      <c r="F22" s="131" t="str">
        <f>K31</f>
        <v>Dieter</v>
      </c>
      <c r="G22" s="129"/>
      <c r="H22" s="130"/>
      <c r="I22" s="3"/>
      <c r="J22" s="3"/>
      <c r="K22" s="143" t="str">
        <f>IF(M22=M21,"",12)</f>
        <v/>
      </c>
      <c r="L22" s="144" t="str">
        <f>VLOOKUP(SMALL($V$11:$V$22,12),$V$11:$X$22,2,FALSE)</f>
        <v>Lien</v>
      </c>
      <c r="M22" s="148">
        <f>VLOOKUP(SMALL($V$11:$V$22,12),$V$11:$X$22,3,FALSE)</f>
        <v>0</v>
      </c>
      <c r="O22" s="143">
        <f>IF(Q22=Q21,"",12)</f>
        <v>12</v>
      </c>
      <c r="P22" s="144" t="str">
        <f>VLOOKUP(SMALL($V$25:$V$36,12),$V$25:$X$36,2,FALSE)</f>
        <v>Dieter</v>
      </c>
      <c r="Q22" s="145">
        <f>VLOOKUP(SMALL($V$25:$V$36,12),$V$25:$X$36,3,FALSE)</f>
        <v>47.989999999999995</v>
      </c>
      <c r="R22" s="75"/>
      <c r="S22" s="72"/>
      <c r="U22" s="124">
        <f>RANK($P$40,$E$40:$P$40)</f>
        <v>1</v>
      </c>
      <c r="V22" s="124">
        <f>IF(COUNTIF($U$11:U21,RANK($P$40,$E$40:$P$40))&gt;0,RANK($P$40,$E$40:$P$40)+COUNTIF($U$11:U21,RANK($P$40,$E$40:$P$40)),RANK($P$40,$E$40:$P$40))</f>
        <v>12</v>
      </c>
      <c r="W22" s="124" t="str">
        <f>P31</f>
        <v>Lien</v>
      </c>
      <c r="X22" s="125">
        <f>P40</f>
        <v>0</v>
      </c>
      <c r="Z22" s="126"/>
    </row>
    <row r="23" spans="1:180">
      <c r="A23" s="72"/>
      <c r="B23" s="66"/>
      <c r="C23" s="48" t="s">
        <v>45</v>
      </c>
      <c r="D23" s="21"/>
      <c r="E23" s="22"/>
      <c r="F23" s="132" t="str">
        <f>L31</f>
        <v>Deborah</v>
      </c>
      <c r="G23" s="21"/>
      <c r="H23" s="22"/>
      <c r="I23" s="3"/>
      <c r="J23" s="3"/>
      <c r="K23" s="3"/>
      <c r="L23" s="3"/>
      <c r="M23" s="3"/>
      <c r="N23" s="3"/>
      <c r="O23" s="3"/>
      <c r="P23" s="3"/>
      <c r="Q23" s="3"/>
      <c r="R23" s="3"/>
      <c r="S23" s="72"/>
      <c r="U23" s="124"/>
      <c r="V23" s="124"/>
      <c r="W23" s="124"/>
      <c r="X23" s="124"/>
    </row>
    <row r="24" spans="1:180" s="3" customFormat="1">
      <c r="A24" s="127"/>
      <c r="C24" s="48" t="s">
        <v>24</v>
      </c>
      <c r="D24" s="21"/>
      <c r="E24" s="22"/>
      <c r="F24" s="132" t="str">
        <f>M31</f>
        <v>Lienkeuh</v>
      </c>
      <c r="G24" s="21"/>
      <c r="H24" s="22"/>
      <c r="S24" s="127"/>
      <c r="T24" s="75"/>
      <c r="U24" s="153"/>
      <c r="V24" s="153"/>
      <c r="W24" s="153"/>
      <c r="X24" s="153"/>
      <c r="Y24" s="75"/>
      <c r="Z24" s="75"/>
      <c r="AA24" s="75"/>
      <c r="AB24" s="75"/>
      <c r="AC24" s="75"/>
      <c r="AD24" s="75"/>
      <c r="AE24" s="75"/>
      <c r="AF24" s="75"/>
      <c r="AG24" s="75"/>
      <c r="AH24" s="75"/>
      <c r="AI24" s="75"/>
      <c r="AJ24" s="75"/>
      <c r="AK24" s="75"/>
      <c r="AL24" s="75"/>
      <c r="AM24" s="75"/>
      <c r="AN24" s="75"/>
      <c r="AO24" s="75"/>
      <c r="AP24" s="75"/>
      <c r="AQ24" s="75"/>
      <c r="AR24" s="75"/>
      <c r="AS24" s="75"/>
      <c r="AT24" s="75"/>
      <c r="AU24" s="75"/>
      <c r="AV24" s="75"/>
      <c r="AW24" s="75"/>
      <c r="AX24" s="75"/>
      <c r="AY24" s="75"/>
      <c r="AZ24" s="75"/>
      <c r="BA24" s="75"/>
      <c r="BB24" s="75"/>
      <c r="BC24" s="75"/>
      <c r="BD24" s="75"/>
      <c r="BE24" s="75"/>
      <c r="BF24" s="75"/>
      <c r="BG24" s="75"/>
      <c r="BH24" s="75"/>
      <c r="BI24" s="75"/>
      <c r="BJ24" s="75"/>
      <c r="BK24" s="75"/>
      <c r="BL24" s="75"/>
      <c r="BM24" s="75"/>
      <c r="BN24" s="75"/>
      <c r="BO24" s="75"/>
      <c r="BP24" s="75"/>
      <c r="BQ24" s="75"/>
      <c r="BR24" s="75"/>
      <c r="BS24" s="75"/>
      <c r="BT24" s="75"/>
      <c r="BU24" s="75"/>
      <c r="BV24" s="75"/>
      <c r="BW24" s="75"/>
      <c r="BX24" s="75"/>
      <c r="BY24" s="75"/>
      <c r="BZ24" s="75"/>
      <c r="CA24" s="75"/>
      <c r="CB24" s="75"/>
      <c r="CC24" s="75"/>
      <c r="CD24" s="75"/>
      <c r="CE24" s="75"/>
      <c r="CF24" s="75"/>
      <c r="CG24" s="75"/>
      <c r="CH24" s="75"/>
      <c r="CI24" s="75"/>
      <c r="CJ24" s="75"/>
      <c r="CK24" s="75"/>
      <c r="CL24" s="75"/>
      <c r="CM24" s="75"/>
      <c r="CN24" s="75"/>
      <c r="CO24" s="75"/>
      <c r="CP24" s="75"/>
      <c r="CQ24" s="75"/>
      <c r="CR24" s="75"/>
      <c r="CS24" s="75"/>
      <c r="CT24" s="75"/>
      <c r="CU24" s="75"/>
      <c r="CV24" s="75"/>
      <c r="CW24" s="75"/>
      <c r="CX24" s="75"/>
      <c r="CY24" s="75"/>
      <c r="CZ24" s="75"/>
      <c r="DA24" s="75"/>
      <c r="DB24" s="75"/>
      <c r="DC24" s="75"/>
      <c r="DD24" s="75"/>
      <c r="DE24" s="75"/>
      <c r="DF24" s="75"/>
      <c r="DG24" s="75"/>
      <c r="DH24" s="75"/>
      <c r="DI24" s="75"/>
      <c r="DJ24" s="75"/>
      <c r="DK24" s="75"/>
      <c r="DL24" s="75"/>
      <c r="DM24" s="75"/>
      <c r="DN24" s="75"/>
      <c r="DO24" s="75"/>
      <c r="DP24" s="75"/>
      <c r="DQ24" s="75"/>
      <c r="DR24" s="75"/>
      <c r="DS24" s="75"/>
      <c r="DT24" s="75"/>
      <c r="DU24" s="75"/>
      <c r="DV24" s="75"/>
      <c r="DW24" s="75"/>
      <c r="DX24" s="75"/>
      <c r="DY24" s="75"/>
      <c r="DZ24" s="75"/>
      <c r="EA24" s="75"/>
      <c r="EB24" s="75"/>
      <c r="EC24" s="75"/>
      <c r="ED24" s="75"/>
      <c r="EE24" s="75"/>
      <c r="EF24" s="75"/>
      <c r="EG24" s="75"/>
      <c r="EH24" s="75"/>
      <c r="EI24" s="75"/>
      <c r="EJ24" s="75"/>
      <c r="EK24" s="75"/>
      <c r="EL24" s="75"/>
      <c r="EM24" s="75"/>
      <c r="EN24" s="75"/>
      <c r="EO24" s="75"/>
      <c r="EP24" s="75"/>
      <c r="EQ24" s="75"/>
      <c r="ER24" s="75"/>
      <c r="ES24" s="75"/>
      <c r="ET24" s="75"/>
      <c r="EU24" s="75"/>
      <c r="EV24" s="75"/>
      <c r="EW24" s="75"/>
      <c r="EX24" s="75"/>
      <c r="EY24" s="75"/>
      <c r="EZ24" s="75"/>
      <c r="FA24" s="75"/>
      <c r="FB24" s="75"/>
      <c r="FC24" s="75"/>
      <c r="FD24" s="75"/>
      <c r="FE24" s="75"/>
      <c r="FF24" s="75"/>
      <c r="FG24" s="75"/>
      <c r="FH24" s="75"/>
      <c r="FI24" s="75"/>
      <c r="FJ24" s="75"/>
      <c r="FK24" s="75"/>
      <c r="FL24" s="75"/>
      <c r="FM24" s="75"/>
      <c r="FN24" s="75"/>
      <c r="FO24" s="75"/>
      <c r="FP24" s="75"/>
      <c r="FQ24" s="75"/>
      <c r="FR24" s="75"/>
      <c r="FS24" s="75"/>
      <c r="FT24" s="75"/>
      <c r="FU24" s="75"/>
      <c r="FV24" s="75"/>
      <c r="FW24" s="75"/>
      <c r="FX24" s="75"/>
    </row>
    <row r="25" spans="1:180" s="3" customFormat="1">
      <c r="A25" s="127"/>
      <c r="C25" s="48" t="s">
        <v>16</v>
      </c>
      <c r="D25" s="21"/>
      <c r="E25" s="22"/>
      <c r="F25" s="132" t="str">
        <f>N31</f>
        <v>Pieter</v>
      </c>
      <c r="G25" s="21"/>
      <c r="H25" s="22"/>
      <c r="S25" s="127"/>
      <c r="T25" s="75"/>
      <c r="U25" s="124">
        <f>RANK(Result!AK7,Result!$AK$7:$AK$18)</f>
        <v>7</v>
      </c>
      <c r="V25" s="124">
        <f>RANK(Result!AK7,Result!$AK$7:$AK$18)</f>
        <v>7</v>
      </c>
      <c r="W25" s="153" t="str">
        <f>Result!T7</f>
        <v>Tim</v>
      </c>
      <c r="X25" s="154">
        <f>Result!AK7</f>
        <v>62.560000000000009</v>
      </c>
      <c r="Y25" s="75"/>
      <c r="Z25" s="75"/>
      <c r="AA25" s="75"/>
      <c r="AB25" s="75"/>
      <c r="AC25" s="75"/>
      <c r="AD25" s="75"/>
      <c r="AE25" s="75"/>
      <c r="AF25" s="75"/>
      <c r="AG25" s="75"/>
      <c r="AH25" s="75"/>
      <c r="AI25" s="75"/>
      <c r="AJ25" s="75"/>
      <c r="AK25" s="75"/>
      <c r="AL25" s="75"/>
      <c r="AM25" s="75"/>
      <c r="AN25" s="75"/>
      <c r="AO25" s="75"/>
      <c r="AP25" s="75"/>
      <c r="AQ25" s="75"/>
      <c r="AR25" s="75"/>
      <c r="AS25" s="75"/>
      <c r="AT25" s="75"/>
      <c r="AU25" s="75"/>
      <c r="AV25" s="75"/>
      <c r="AW25" s="75"/>
      <c r="AX25" s="75"/>
      <c r="AY25" s="75"/>
      <c r="AZ25" s="75"/>
      <c r="BA25" s="75"/>
      <c r="BB25" s="75"/>
      <c r="BC25" s="75"/>
      <c r="BD25" s="75"/>
      <c r="BE25" s="75"/>
      <c r="BF25" s="75"/>
      <c r="BG25" s="75"/>
      <c r="BH25" s="75"/>
      <c r="BI25" s="75"/>
      <c r="BJ25" s="75"/>
      <c r="BK25" s="75"/>
      <c r="BL25" s="75"/>
      <c r="BM25" s="75"/>
      <c r="BN25" s="75"/>
      <c r="BO25" s="75"/>
      <c r="BP25" s="75"/>
      <c r="BQ25" s="75"/>
      <c r="BR25" s="75"/>
      <c r="BS25" s="75"/>
      <c r="BT25" s="75"/>
      <c r="BU25" s="75"/>
      <c r="BV25" s="75"/>
      <c r="BW25" s="75"/>
      <c r="BX25" s="75"/>
      <c r="BY25" s="75"/>
      <c r="BZ25" s="75"/>
      <c r="CA25" s="75"/>
      <c r="CB25" s="75"/>
      <c r="CC25" s="75"/>
      <c r="CD25" s="75"/>
      <c r="CE25" s="75"/>
      <c r="CF25" s="75"/>
      <c r="CG25" s="75"/>
      <c r="CH25" s="75"/>
      <c r="CI25" s="75"/>
      <c r="CJ25" s="75"/>
      <c r="CK25" s="75"/>
      <c r="CL25" s="75"/>
      <c r="CM25" s="75"/>
      <c r="CN25" s="75"/>
      <c r="CO25" s="75"/>
      <c r="CP25" s="75"/>
      <c r="CQ25" s="75"/>
      <c r="CR25" s="75"/>
      <c r="CS25" s="75"/>
      <c r="CT25" s="75"/>
      <c r="CU25" s="75"/>
      <c r="CV25" s="75"/>
      <c r="CW25" s="75"/>
      <c r="CX25" s="75"/>
      <c r="CY25" s="75"/>
      <c r="CZ25" s="75"/>
      <c r="DA25" s="75"/>
      <c r="DB25" s="75"/>
      <c r="DC25" s="75"/>
      <c r="DD25" s="75"/>
      <c r="DE25" s="75"/>
      <c r="DF25" s="75"/>
      <c r="DG25" s="75"/>
      <c r="DH25" s="75"/>
      <c r="DI25" s="75"/>
      <c r="DJ25" s="75"/>
      <c r="DK25" s="75"/>
      <c r="DL25" s="75"/>
      <c r="DM25" s="75"/>
      <c r="DN25" s="75"/>
      <c r="DO25" s="75"/>
      <c r="DP25" s="75"/>
      <c r="DQ25" s="75"/>
      <c r="DR25" s="75"/>
      <c r="DS25" s="75"/>
      <c r="DT25" s="75"/>
      <c r="DU25" s="75"/>
      <c r="DV25" s="75"/>
      <c r="DW25" s="75"/>
      <c r="DX25" s="75"/>
      <c r="DY25" s="75"/>
      <c r="DZ25" s="75"/>
      <c r="EA25" s="75"/>
      <c r="EB25" s="75"/>
      <c r="EC25" s="75"/>
      <c r="ED25" s="75"/>
      <c r="EE25" s="75"/>
      <c r="EF25" s="75"/>
      <c r="EG25" s="75"/>
      <c r="EH25" s="75"/>
      <c r="EI25" s="75"/>
      <c r="EJ25" s="75"/>
      <c r="EK25" s="75"/>
      <c r="EL25" s="75"/>
      <c r="EM25" s="75"/>
      <c r="EN25" s="75"/>
      <c r="EO25" s="75"/>
      <c r="EP25" s="75"/>
      <c r="EQ25" s="75"/>
      <c r="ER25" s="75"/>
      <c r="ES25" s="75"/>
      <c r="ET25" s="75"/>
      <c r="EU25" s="75"/>
      <c r="EV25" s="75"/>
      <c r="EW25" s="75"/>
      <c r="EX25" s="75"/>
      <c r="EY25" s="75"/>
      <c r="EZ25" s="75"/>
      <c r="FA25" s="75"/>
      <c r="FB25" s="75"/>
      <c r="FC25" s="75"/>
      <c r="FD25" s="75"/>
      <c r="FE25" s="75"/>
      <c r="FF25" s="75"/>
      <c r="FG25" s="75"/>
      <c r="FH25" s="75"/>
      <c r="FI25" s="75"/>
      <c r="FJ25" s="75"/>
      <c r="FK25" s="75"/>
      <c r="FL25" s="75"/>
      <c r="FM25" s="75"/>
      <c r="FN25" s="75"/>
      <c r="FO25" s="75"/>
      <c r="FP25" s="75"/>
      <c r="FQ25" s="75"/>
      <c r="FR25" s="75"/>
      <c r="FS25" s="75"/>
      <c r="FT25" s="75"/>
      <c r="FU25" s="75"/>
      <c r="FV25" s="75"/>
      <c r="FW25" s="75"/>
      <c r="FX25" s="75"/>
    </row>
    <row r="26" spans="1:180">
      <c r="A26" s="72"/>
      <c r="B26" s="3"/>
      <c r="C26" s="48" t="s">
        <v>2</v>
      </c>
      <c r="D26" s="21"/>
      <c r="E26" s="22"/>
      <c r="F26" s="132" t="str">
        <f>O31</f>
        <v>Didier</v>
      </c>
      <c r="G26" s="21"/>
      <c r="H26" s="22"/>
      <c r="I26" s="3"/>
      <c r="J26" s="3"/>
      <c r="K26" s="3"/>
      <c r="L26" s="3"/>
      <c r="M26" s="3"/>
      <c r="N26" s="3"/>
      <c r="O26" s="3"/>
      <c r="P26" s="3"/>
      <c r="Q26" s="3"/>
      <c r="R26" s="3"/>
      <c r="S26" s="72"/>
      <c r="U26" s="124">
        <f>RANK(Result!AK8,Result!$AK$7:$AK$18)</f>
        <v>8</v>
      </c>
      <c r="V26" s="124">
        <f>IF(COUNTIF($U$25:U25,RANK(Result!AK8,Result!$AK$7:$AK$18))&gt;0,RANK(Result!AK8,Result!$AK$7:$AK$18)+COUNTIF($U$25:U25,RANK(Result!AK8,Result!$AK$7:$AK$18)),RANK(Result!AK8,Result!$AK$7:$AK$18))</f>
        <v>8</v>
      </c>
      <c r="W26" s="153" t="str">
        <f>Result!T8</f>
        <v>Grégory</v>
      </c>
      <c r="X26" s="154">
        <f>Result!AK8</f>
        <v>62.169999999999995</v>
      </c>
    </row>
    <row r="27" spans="1:180" ht="13.5" thickBot="1">
      <c r="A27" s="72"/>
      <c r="B27" s="3"/>
      <c r="C27" s="52" t="s">
        <v>3</v>
      </c>
      <c r="D27" s="23"/>
      <c r="E27" s="24"/>
      <c r="F27" s="133" t="str">
        <f>P31</f>
        <v>Lien</v>
      </c>
      <c r="G27" s="23"/>
      <c r="H27" s="24"/>
      <c r="I27" s="3"/>
      <c r="J27" s="3"/>
      <c r="K27" s="3"/>
      <c r="L27" s="3"/>
      <c r="M27" s="3"/>
      <c r="N27" s="3"/>
      <c r="O27" s="3"/>
      <c r="P27" s="3"/>
      <c r="Q27" s="3"/>
      <c r="R27" s="3"/>
      <c r="S27" s="72"/>
      <c r="U27" s="124">
        <f>RANK(Result!AK9,Result!$AK$7:$AK$18)</f>
        <v>9</v>
      </c>
      <c r="V27" s="124">
        <f>IF(COUNTIF($U$25:U26,RANK(Result!AK9,Result!$AK$7:$AK$18))&gt;0,RANK(Result!AK9,Result!$AK$7:$AK$18)+COUNTIF($U$25:U26,RANK(Result!AK9,Result!$AK$7:$AK$18)),RANK(Result!AK9,Result!$AK$7:$AK$18))</f>
        <v>9</v>
      </c>
      <c r="W27" s="153" t="str">
        <f>Result!T9</f>
        <v>Christophe</v>
      </c>
      <c r="X27" s="154">
        <f>Result!AK9</f>
        <v>61.109999999999992</v>
      </c>
    </row>
    <row r="28" spans="1:180" ht="16.5" customHeight="1">
      <c r="A28" s="72"/>
      <c r="B28" s="3"/>
      <c r="C28" s="3"/>
      <c r="D28" s="3"/>
      <c r="E28" s="3"/>
      <c r="F28" s="3"/>
      <c r="G28" s="3"/>
      <c r="H28" s="3"/>
      <c r="I28" s="3"/>
      <c r="J28" s="3"/>
      <c r="K28" s="3"/>
      <c r="L28" s="3"/>
      <c r="M28" s="3"/>
      <c r="N28" s="3"/>
      <c r="O28" s="3"/>
      <c r="P28" s="3"/>
      <c r="Q28" s="3"/>
      <c r="R28" s="3"/>
      <c r="S28" s="72"/>
      <c r="U28" s="124">
        <f>RANK(Result!AK10,Result!$AK$7:$AK$18)</f>
        <v>10</v>
      </c>
      <c r="V28" s="124">
        <f>IF(COUNTIF($U$25:U27,RANK(Result!AK10,Result!$AK$7:$AK$18))&gt;0,RANK(Result!AK10,Result!$AK$7:$AK$18)+COUNTIF($U$25:U27,RANK(Result!AK10,Result!$AK$7:$AK$18)),RANK(Result!AK10,Result!$AK$7:$AK$18))</f>
        <v>10</v>
      </c>
      <c r="W28" s="153" t="str">
        <f>Result!T10</f>
        <v>Ruben</v>
      </c>
      <c r="X28" s="154">
        <f>Result!AK10</f>
        <v>60.06</v>
      </c>
    </row>
    <row r="29" spans="1:180" s="155" customFormat="1" ht="13.5" thickBot="1">
      <c r="A29" s="72"/>
      <c r="B29" s="72"/>
      <c r="C29" s="72"/>
      <c r="D29" s="72"/>
      <c r="E29" s="72"/>
      <c r="F29" s="72"/>
      <c r="G29" s="72"/>
      <c r="H29" s="72"/>
      <c r="I29" s="72"/>
      <c r="J29" s="72"/>
      <c r="K29" s="72"/>
      <c r="L29" s="72"/>
      <c r="M29" s="72"/>
      <c r="N29" s="72"/>
      <c r="O29" s="72"/>
      <c r="P29" s="72"/>
      <c r="Q29" s="72"/>
      <c r="R29" s="72"/>
      <c r="S29" s="72"/>
      <c r="U29" s="124">
        <f>RANK(Result!AK11,Result!$AK$7:$AK$18)</f>
        <v>11</v>
      </c>
      <c r="V29" s="124">
        <f>IF(COUNTIF($U$25:U28,RANK(Result!AK11,Result!$AK$7:$AK$18))&gt;0,RANK(Result!AK11,Result!$AK$7:$AK$18)+COUNTIF($U$25:U28,RANK(Result!AK11,Result!$AK$7:$AK$18)),RANK(Result!AK11,Result!$AK$7:$AK$18))</f>
        <v>11</v>
      </c>
      <c r="W29" s="157" t="str">
        <f>Result!T11</f>
        <v>Guillaume</v>
      </c>
      <c r="X29" s="154">
        <f>Result!AK11</f>
        <v>58.88000000000001</v>
      </c>
    </row>
    <row r="30" spans="1:180" ht="13.5" thickBot="1">
      <c r="A30" s="72"/>
      <c r="B30" s="64"/>
      <c r="C30" s="65"/>
      <c r="D30" s="65"/>
      <c r="E30" s="65"/>
      <c r="F30" s="65"/>
      <c r="G30" s="65"/>
      <c r="H30" s="65"/>
      <c r="I30" s="65"/>
      <c r="J30" s="65"/>
      <c r="K30" s="65"/>
      <c r="L30" s="65"/>
      <c r="M30" s="65"/>
      <c r="N30" s="65"/>
      <c r="O30" s="65"/>
      <c r="P30" s="65"/>
      <c r="Q30" s="65"/>
      <c r="R30" s="75"/>
      <c r="S30" s="72"/>
      <c r="U30" s="124">
        <f>RANK(Result!AK12,Result!$AK$7:$AK$18)</f>
        <v>4</v>
      </c>
      <c r="V30" s="124">
        <f>IF(COUNTIF($U$25:U29,RANK(Result!AK12,Result!$AK$7:$AK$18))&gt;0,RANK(Result!AK12,Result!$AK$7:$AK$18)+COUNTIF($U$25:U29,RANK(Result!AK12,Result!$AK$7:$AK$18)),RANK(Result!AK12,Result!$AK$7:$AK$18))</f>
        <v>4</v>
      </c>
      <c r="W30" s="153" t="str">
        <f>Result!T12</f>
        <v>Maarten</v>
      </c>
      <c r="X30" s="154">
        <f>Result!AK12</f>
        <v>63.04</v>
      </c>
    </row>
    <row r="31" spans="1:180" ht="13.5" thickBot="1">
      <c r="A31" s="72"/>
      <c r="B31" s="66"/>
      <c r="C31" s="36" t="s">
        <v>0</v>
      </c>
      <c r="D31" s="37" t="s">
        <v>1</v>
      </c>
      <c r="E31" s="36" t="str">
        <f>D59</f>
        <v>Tim</v>
      </c>
      <c r="F31" s="38" t="str">
        <f>L59</f>
        <v>Grégory</v>
      </c>
      <c r="G31" s="38" t="str">
        <f>D72</f>
        <v>Christophe</v>
      </c>
      <c r="H31" s="38" t="str">
        <f>L72</f>
        <v>Ruben</v>
      </c>
      <c r="I31" s="38" t="str">
        <f>D85</f>
        <v>Guillaume</v>
      </c>
      <c r="J31" s="38" t="str">
        <f>L85</f>
        <v>Maarten</v>
      </c>
      <c r="K31" s="38" t="str">
        <f>D98</f>
        <v>Dieter</v>
      </c>
      <c r="L31" s="38" t="str">
        <f>L98</f>
        <v>Deborah</v>
      </c>
      <c r="M31" s="38" t="str">
        <f>D111</f>
        <v>Lienkeuh</v>
      </c>
      <c r="N31" s="38" t="str">
        <f>L111</f>
        <v>Pieter</v>
      </c>
      <c r="O31" s="38" t="str">
        <f>D124</f>
        <v>Didier</v>
      </c>
      <c r="P31" s="37" t="str">
        <f>L124</f>
        <v>Lien</v>
      </c>
      <c r="Q31" s="3"/>
      <c r="R31" s="75"/>
      <c r="S31" s="72"/>
      <c r="U31" s="124">
        <f>RANK(Result!AK13,Result!$AK$7:$AK$18)</f>
        <v>12</v>
      </c>
      <c r="V31" s="124">
        <f>IF(COUNTIF($U$25:U30,RANK(Result!AK13,Result!$AK$7:$AK$18))&gt;0,RANK(Result!AK13,Result!$AK$7:$AK$18)+COUNTIF($U$25:U30,RANK(Result!AK13,Result!$AK$7:$AK$18)),RANK(Result!AK13,Result!$AK$7:$AK$18))</f>
        <v>12</v>
      </c>
      <c r="W31" s="153" t="str">
        <f>Result!T13</f>
        <v>Dieter</v>
      </c>
      <c r="X31" s="154">
        <f>Result!AK13</f>
        <v>47.989999999999995</v>
      </c>
    </row>
    <row r="32" spans="1:180">
      <c r="A32" s="72"/>
      <c r="B32" s="66"/>
      <c r="C32" s="29">
        <f t="shared" ref="C32:D39" si="0">C11</f>
        <v>0</v>
      </c>
      <c r="D32" s="30">
        <f t="shared" si="0"/>
        <v>0</v>
      </c>
      <c r="E32" s="31">
        <f t="shared" ref="E32:E39" si="1">E61</f>
        <v>0</v>
      </c>
      <c r="F32" s="32">
        <f>M61</f>
        <v>0</v>
      </c>
      <c r="G32" s="32">
        <f>E74</f>
        <v>0</v>
      </c>
      <c r="H32" s="32">
        <f>M74</f>
        <v>0</v>
      </c>
      <c r="I32" s="32">
        <f>E87</f>
        <v>0</v>
      </c>
      <c r="J32" s="32">
        <f>M87</f>
        <v>0</v>
      </c>
      <c r="K32" s="32">
        <f>E100</f>
        <v>0</v>
      </c>
      <c r="L32" s="32">
        <f t="shared" ref="L32:L39" si="2">M100</f>
        <v>0</v>
      </c>
      <c r="M32" s="32">
        <f>E113</f>
        <v>0</v>
      </c>
      <c r="N32" s="32">
        <f t="shared" ref="N32:N39" si="3">M113</f>
        <v>0</v>
      </c>
      <c r="O32" s="32">
        <f>E126</f>
        <v>0</v>
      </c>
      <c r="P32" s="33">
        <f>M126</f>
        <v>0</v>
      </c>
      <c r="Q32" s="3"/>
      <c r="R32" s="75"/>
      <c r="S32" s="72"/>
      <c r="U32" s="124">
        <f>RANK(Result!AK14,Result!$AK$7:$AK$18)</f>
        <v>2</v>
      </c>
      <c r="V32" s="124">
        <f>IF(COUNTIF($U$25:U31,RANK(Result!AK14,Result!$AK$7:$AK$18))&gt;0,RANK(Result!AK14,Result!$AK$7:$AK$18)+COUNTIF($U$25:U31,RANK(Result!AK14,Result!$AK$7:$AK$18)),RANK(Result!AK14,Result!$AK$7:$AK$18))</f>
        <v>2</v>
      </c>
      <c r="W32" s="153" t="str">
        <f>Result!T14</f>
        <v>Deborah</v>
      </c>
      <c r="X32" s="154">
        <f>Result!AK14</f>
        <v>69.890000000000015</v>
      </c>
    </row>
    <row r="33" spans="1:24">
      <c r="A33" s="72"/>
      <c r="B33" s="66"/>
      <c r="C33" s="25">
        <f t="shared" si="0"/>
        <v>0</v>
      </c>
      <c r="D33" s="26">
        <f t="shared" si="0"/>
        <v>0</v>
      </c>
      <c r="E33" s="31">
        <f t="shared" si="1"/>
        <v>0</v>
      </c>
      <c r="F33" s="32">
        <f t="shared" ref="F33:F39" si="4">M62</f>
        <v>0</v>
      </c>
      <c r="G33" s="32">
        <f t="shared" ref="G33:G39" si="5">E75</f>
        <v>0</v>
      </c>
      <c r="H33" s="32">
        <f t="shared" ref="H33:H39" si="6">M75</f>
        <v>0</v>
      </c>
      <c r="I33" s="32">
        <f t="shared" ref="I33:I39" si="7">E88</f>
        <v>0</v>
      </c>
      <c r="J33" s="32">
        <f t="shared" ref="J33:J39" si="8">M88</f>
        <v>0</v>
      </c>
      <c r="K33" s="32">
        <f t="shared" ref="K33:K39" si="9">E101</f>
        <v>0</v>
      </c>
      <c r="L33" s="32">
        <f t="shared" si="2"/>
        <v>0</v>
      </c>
      <c r="M33" s="32">
        <f t="shared" ref="M33:M39" si="10">E114</f>
        <v>0</v>
      </c>
      <c r="N33" s="32">
        <f t="shared" si="3"/>
        <v>0</v>
      </c>
      <c r="O33" s="32">
        <f t="shared" ref="O33:O39" si="11">E127</f>
        <v>0</v>
      </c>
      <c r="P33" s="33">
        <f t="shared" ref="P33:P39" si="12">M127</f>
        <v>0</v>
      </c>
      <c r="Q33" s="3"/>
      <c r="R33" s="75"/>
      <c r="S33" s="72"/>
      <c r="U33" s="124">
        <f>RANK(Result!AK15,Result!$AK$7:$AK$18)</f>
        <v>5</v>
      </c>
      <c r="V33" s="124">
        <f>IF(COUNTIF($U$25:U32,RANK(Result!AK15,Result!$AK$7:$AK$18))&gt;0,RANK(Result!AK15,Result!$AK$7:$AK$18)+COUNTIF($U$25:U32,RANK(Result!AK15,Result!$AK$7:$AK$18)),RANK(Result!AK15,Result!$AK$7:$AK$18))</f>
        <v>5</v>
      </c>
      <c r="W33" s="153" t="str">
        <f>Result!T15</f>
        <v>Lienkeuh</v>
      </c>
      <c r="X33" s="154">
        <f>Result!AK15</f>
        <v>62.86</v>
      </c>
    </row>
    <row r="34" spans="1:24">
      <c r="A34" s="72"/>
      <c r="B34" s="66"/>
      <c r="C34" s="25">
        <f t="shared" si="0"/>
        <v>0</v>
      </c>
      <c r="D34" s="26">
        <f t="shared" si="0"/>
        <v>0</v>
      </c>
      <c r="E34" s="31">
        <f t="shared" si="1"/>
        <v>0</v>
      </c>
      <c r="F34" s="32">
        <f t="shared" si="4"/>
        <v>0</v>
      </c>
      <c r="G34" s="32">
        <f t="shared" si="5"/>
        <v>0</v>
      </c>
      <c r="H34" s="32">
        <f t="shared" si="6"/>
        <v>0</v>
      </c>
      <c r="I34" s="32">
        <f t="shared" si="7"/>
        <v>0</v>
      </c>
      <c r="J34" s="32">
        <f t="shared" si="8"/>
        <v>0</v>
      </c>
      <c r="K34" s="32">
        <f t="shared" si="9"/>
        <v>0</v>
      </c>
      <c r="L34" s="32">
        <f t="shared" si="2"/>
        <v>0</v>
      </c>
      <c r="M34" s="32">
        <f t="shared" si="10"/>
        <v>0</v>
      </c>
      <c r="N34" s="32">
        <f t="shared" si="3"/>
        <v>0</v>
      </c>
      <c r="O34" s="32">
        <f t="shared" si="11"/>
        <v>0</v>
      </c>
      <c r="P34" s="33">
        <f t="shared" si="12"/>
        <v>0</v>
      </c>
      <c r="Q34" s="3"/>
      <c r="R34" s="75"/>
      <c r="S34" s="72"/>
      <c r="U34" s="124">
        <f>RANK(Result!AK16,Result!$AK$7:$AK$18)</f>
        <v>3</v>
      </c>
      <c r="V34" s="124">
        <f>IF(COUNTIF($U$25:U33,RANK(Result!AK16,Result!$AK$7:$AK$18))&gt;0,RANK(Result!AK16,Result!$AK$7:$AK$18)+COUNTIF($U$25:U33,RANK(Result!AK16,Result!$AK$7:$AK$18)),RANK(Result!AK16,Result!$AK$7:$AK$18))</f>
        <v>3</v>
      </c>
      <c r="W34" s="153" t="str">
        <f>Result!T16</f>
        <v>Pieter</v>
      </c>
      <c r="X34" s="154">
        <f>Result!AK16</f>
        <v>66.239999999999995</v>
      </c>
    </row>
    <row r="35" spans="1:24">
      <c r="A35" s="72"/>
      <c r="B35" s="66"/>
      <c r="C35" s="25">
        <f t="shared" si="0"/>
        <v>0</v>
      </c>
      <c r="D35" s="26">
        <f t="shared" si="0"/>
        <v>0</v>
      </c>
      <c r="E35" s="31">
        <f t="shared" si="1"/>
        <v>0</v>
      </c>
      <c r="F35" s="32">
        <f t="shared" si="4"/>
        <v>0</v>
      </c>
      <c r="G35" s="32">
        <f t="shared" si="5"/>
        <v>0</v>
      </c>
      <c r="H35" s="32">
        <f t="shared" si="6"/>
        <v>0</v>
      </c>
      <c r="I35" s="32">
        <f t="shared" si="7"/>
        <v>0</v>
      </c>
      <c r="J35" s="32">
        <f t="shared" si="8"/>
        <v>0</v>
      </c>
      <c r="K35" s="32">
        <f t="shared" si="9"/>
        <v>0</v>
      </c>
      <c r="L35" s="32">
        <f t="shared" si="2"/>
        <v>0</v>
      </c>
      <c r="M35" s="32">
        <f t="shared" si="10"/>
        <v>0</v>
      </c>
      <c r="N35" s="32">
        <f t="shared" si="3"/>
        <v>0</v>
      </c>
      <c r="O35" s="32">
        <f t="shared" si="11"/>
        <v>0</v>
      </c>
      <c r="P35" s="33">
        <f t="shared" si="12"/>
        <v>0</v>
      </c>
      <c r="Q35" s="3"/>
      <c r="R35" s="75"/>
      <c r="S35" s="72"/>
      <c r="U35" s="124">
        <f>RANK(Result!AK17,Result!$AK$7:$AK$18)</f>
        <v>1</v>
      </c>
      <c r="V35" s="124">
        <f>IF(COUNTIF($U$25:U34,RANK(Result!AK17,Result!$AK$7:$AK$18))&gt;0,RANK(Result!AK17,Result!$AK$7:$AK$18)+COUNTIF($U$25:U34,RANK(Result!AK17,Result!$AK$7:$AK$18)),RANK(Result!AK17,Result!$AK$7:$AK$18))</f>
        <v>1</v>
      </c>
      <c r="W35" s="153" t="str">
        <f>Result!T17</f>
        <v>Didier</v>
      </c>
      <c r="X35" s="154">
        <f>Result!AK17</f>
        <v>74.160000000000011</v>
      </c>
    </row>
    <row r="36" spans="1:24">
      <c r="A36" s="72"/>
      <c r="B36" s="66"/>
      <c r="C36" s="25">
        <f t="shared" si="0"/>
        <v>0</v>
      </c>
      <c r="D36" s="26">
        <f t="shared" si="0"/>
        <v>0</v>
      </c>
      <c r="E36" s="31">
        <f t="shared" si="1"/>
        <v>0</v>
      </c>
      <c r="F36" s="32">
        <f t="shared" si="4"/>
        <v>0</v>
      </c>
      <c r="G36" s="32">
        <f t="shared" si="5"/>
        <v>0</v>
      </c>
      <c r="H36" s="32">
        <f t="shared" si="6"/>
        <v>0</v>
      </c>
      <c r="I36" s="32">
        <f t="shared" si="7"/>
        <v>0</v>
      </c>
      <c r="J36" s="32">
        <f t="shared" si="8"/>
        <v>0</v>
      </c>
      <c r="K36" s="32">
        <f t="shared" si="9"/>
        <v>0</v>
      </c>
      <c r="L36" s="32">
        <f t="shared" si="2"/>
        <v>0</v>
      </c>
      <c r="M36" s="32">
        <f t="shared" si="10"/>
        <v>0</v>
      </c>
      <c r="N36" s="32">
        <f t="shared" si="3"/>
        <v>0</v>
      </c>
      <c r="O36" s="32">
        <f t="shared" si="11"/>
        <v>0</v>
      </c>
      <c r="P36" s="33">
        <f t="shared" si="12"/>
        <v>0</v>
      </c>
      <c r="Q36" s="3"/>
      <c r="R36" s="75"/>
      <c r="S36" s="72"/>
      <c r="U36" s="124">
        <f>RANK(Result!AK18,Result!$AK$7:$AK$18)</f>
        <v>6</v>
      </c>
      <c r="V36" s="124">
        <f>IF(COUNTIF($U$25:U35,RANK(Result!AK18,Result!$AK$7:$AK$18))&gt;0,RANK(Result!AK18,Result!$AK$7:$AK$18)+COUNTIF($U$25:U35,RANK(Result!AK18,Result!$AK$7:$AK$18)),RANK(Result!AK18,Result!$AK$7:$AK$18))</f>
        <v>6</v>
      </c>
      <c r="W36" s="153" t="str">
        <f>Result!T18</f>
        <v xml:space="preserve">Lien </v>
      </c>
      <c r="X36" s="154">
        <f>Result!AK18</f>
        <v>62.64</v>
      </c>
    </row>
    <row r="37" spans="1:24">
      <c r="A37" s="72"/>
      <c r="B37" s="66"/>
      <c r="C37" s="25">
        <f t="shared" si="0"/>
        <v>0</v>
      </c>
      <c r="D37" s="26">
        <f t="shared" si="0"/>
        <v>0</v>
      </c>
      <c r="E37" s="31">
        <f t="shared" si="1"/>
        <v>0</v>
      </c>
      <c r="F37" s="32">
        <f t="shared" si="4"/>
        <v>0</v>
      </c>
      <c r="G37" s="32">
        <f t="shared" si="5"/>
        <v>0</v>
      </c>
      <c r="H37" s="32">
        <f t="shared" si="6"/>
        <v>0</v>
      </c>
      <c r="I37" s="32">
        <f t="shared" si="7"/>
        <v>0</v>
      </c>
      <c r="J37" s="32">
        <f t="shared" si="8"/>
        <v>0</v>
      </c>
      <c r="K37" s="32">
        <f t="shared" si="9"/>
        <v>0</v>
      </c>
      <c r="L37" s="32">
        <f t="shared" si="2"/>
        <v>0</v>
      </c>
      <c r="M37" s="32">
        <f t="shared" si="10"/>
        <v>0</v>
      </c>
      <c r="N37" s="32">
        <f t="shared" si="3"/>
        <v>0</v>
      </c>
      <c r="O37" s="32">
        <f t="shared" si="11"/>
        <v>0</v>
      </c>
      <c r="P37" s="33">
        <f t="shared" si="12"/>
        <v>0</v>
      </c>
      <c r="Q37" s="3"/>
      <c r="R37" s="75"/>
      <c r="S37" s="72"/>
      <c r="U37" s="124"/>
      <c r="V37" s="124"/>
      <c r="W37" s="124"/>
    </row>
    <row r="38" spans="1:24">
      <c r="A38" s="72"/>
      <c r="B38" s="66"/>
      <c r="C38" s="25">
        <f t="shared" si="0"/>
        <v>0</v>
      </c>
      <c r="D38" s="26">
        <f t="shared" si="0"/>
        <v>0</v>
      </c>
      <c r="E38" s="31">
        <f t="shared" si="1"/>
        <v>0</v>
      </c>
      <c r="F38" s="32">
        <f t="shared" si="4"/>
        <v>0</v>
      </c>
      <c r="G38" s="32">
        <f t="shared" si="5"/>
        <v>0</v>
      </c>
      <c r="H38" s="32">
        <f t="shared" si="6"/>
        <v>0</v>
      </c>
      <c r="I38" s="32">
        <f t="shared" si="7"/>
        <v>0</v>
      </c>
      <c r="J38" s="32">
        <f t="shared" si="8"/>
        <v>0</v>
      </c>
      <c r="K38" s="32">
        <f t="shared" si="9"/>
        <v>0</v>
      </c>
      <c r="L38" s="32">
        <f t="shared" si="2"/>
        <v>0</v>
      </c>
      <c r="M38" s="32">
        <f t="shared" si="10"/>
        <v>0</v>
      </c>
      <c r="N38" s="32">
        <f t="shared" si="3"/>
        <v>0</v>
      </c>
      <c r="O38" s="32">
        <f t="shared" si="11"/>
        <v>0</v>
      </c>
      <c r="P38" s="33">
        <f t="shared" si="12"/>
        <v>0</v>
      </c>
      <c r="Q38" s="3"/>
      <c r="R38" s="75"/>
      <c r="S38" s="72"/>
      <c r="U38" s="124"/>
      <c r="V38" s="124"/>
      <c r="W38" s="124"/>
    </row>
    <row r="39" spans="1:24" ht="13.5" thickBot="1">
      <c r="A39" s="72"/>
      <c r="B39" s="66"/>
      <c r="C39" s="27">
        <f t="shared" si="0"/>
        <v>0</v>
      </c>
      <c r="D39" s="28">
        <f t="shared" si="0"/>
        <v>0</v>
      </c>
      <c r="E39" s="31">
        <f t="shared" si="1"/>
        <v>0</v>
      </c>
      <c r="F39" s="32">
        <f t="shared" si="4"/>
        <v>0</v>
      </c>
      <c r="G39" s="32">
        <f t="shared" si="5"/>
        <v>0</v>
      </c>
      <c r="H39" s="32">
        <f t="shared" si="6"/>
        <v>0</v>
      </c>
      <c r="I39" s="32">
        <f t="shared" si="7"/>
        <v>0</v>
      </c>
      <c r="J39" s="32">
        <f t="shared" si="8"/>
        <v>0</v>
      </c>
      <c r="K39" s="32">
        <f t="shared" si="9"/>
        <v>0</v>
      </c>
      <c r="L39" s="32">
        <f t="shared" si="2"/>
        <v>0</v>
      </c>
      <c r="M39" s="32">
        <f t="shared" si="10"/>
        <v>0</v>
      </c>
      <c r="N39" s="32">
        <f t="shared" si="3"/>
        <v>0</v>
      </c>
      <c r="O39" s="32">
        <f t="shared" si="11"/>
        <v>0</v>
      </c>
      <c r="P39" s="33">
        <f t="shared" si="12"/>
        <v>0</v>
      </c>
      <c r="Q39" s="3"/>
      <c r="R39" s="75"/>
      <c r="S39" s="72"/>
      <c r="U39" s="124"/>
      <c r="V39" s="124"/>
      <c r="W39" s="124"/>
    </row>
    <row r="40" spans="1:24" ht="13.5" thickBot="1">
      <c r="A40" s="72"/>
      <c r="B40" s="66"/>
      <c r="C40" s="3"/>
      <c r="D40" s="3"/>
      <c r="E40" s="58">
        <f>I69</f>
        <v>0</v>
      </c>
      <c r="F40" s="59">
        <f>Q69</f>
        <v>0</v>
      </c>
      <c r="G40" s="59">
        <f>I82</f>
        <v>0</v>
      </c>
      <c r="H40" s="59">
        <f>Q82</f>
        <v>0</v>
      </c>
      <c r="I40" s="59">
        <f>I95</f>
        <v>0</v>
      </c>
      <c r="J40" s="59">
        <f>Q95</f>
        <v>0</v>
      </c>
      <c r="K40" s="59">
        <f>I108</f>
        <v>0</v>
      </c>
      <c r="L40" s="59">
        <f>Q108</f>
        <v>0</v>
      </c>
      <c r="M40" s="59">
        <f>I121</f>
        <v>0</v>
      </c>
      <c r="N40" s="59">
        <f>Q121</f>
        <v>0</v>
      </c>
      <c r="O40" s="59">
        <f>I134</f>
        <v>0</v>
      </c>
      <c r="P40" s="60">
        <f>Q134</f>
        <v>0</v>
      </c>
      <c r="Q40" s="3"/>
      <c r="R40" s="75"/>
      <c r="S40" s="72"/>
      <c r="U40" s="124"/>
      <c r="V40" s="124"/>
      <c r="W40" s="124"/>
    </row>
    <row r="41" spans="1:24">
      <c r="A41" s="72"/>
      <c r="B41" s="66"/>
      <c r="C41" s="3"/>
      <c r="D41" s="3"/>
      <c r="E41" s="3"/>
      <c r="F41" s="3"/>
      <c r="G41" s="3"/>
      <c r="H41" s="3"/>
      <c r="I41" s="3"/>
      <c r="J41" s="3"/>
      <c r="K41" s="3"/>
      <c r="L41" s="3"/>
      <c r="M41" s="3"/>
      <c r="N41" s="3"/>
      <c r="O41" s="3"/>
      <c r="P41" s="3"/>
      <c r="Q41" s="3"/>
      <c r="R41" s="75"/>
      <c r="S41" s="72"/>
    </row>
    <row r="42" spans="1:24" ht="13.5" thickBot="1">
      <c r="A42" s="72"/>
      <c r="B42" s="66"/>
      <c r="C42" s="3"/>
      <c r="D42" s="3"/>
      <c r="E42" s="3"/>
      <c r="F42" s="3"/>
      <c r="G42" s="3"/>
      <c r="H42" s="3"/>
      <c r="I42" s="3"/>
      <c r="J42" s="3"/>
      <c r="K42" s="3"/>
      <c r="L42" s="3"/>
      <c r="M42" s="3"/>
      <c r="N42" s="3"/>
      <c r="O42" s="3"/>
      <c r="P42" s="3"/>
      <c r="Q42" s="3"/>
      <c r="R42" s="75"/>
      <c r="S42" s="72"/>
    </row>
    <row r="43" spans="1:24" ht="13.5" thickBot="1">
      <c r="A43" s="72"/>
      <c r="B43" s="66"/>
      <c r="C43" s="36" t="s">
        <v>0</v>
      </c>
      <c r="D43" s="37" t="s">
        <v>1</v>
      </c>
      <c r="E43" s="36" t="str">
        <f t="shared" ref="E43:O43" si="13">E31</f>
        <v>Tim</v>
      </c>
      <c r="F43" s="38" t="str">
        <f t="shared" si="13"/>
        <v>Grégory</v>
      </c>
      <c r="G43" s="38" t="str">
        <f t="shared" si="13"/>
        <v>Christophe</v>
      </c>
      <c r="H43" s="38" t="str">
        <f t="shared" si="13"/>
        <v>Ruben</v>
      </c>
      <c r="I43" s="38" t="str">
        <f t="shared" si="13"/>
        <v>Guillaume</v>
      </c>
      <c r="J43" s="38" t="str">
        <f t="shared" si="13"/>
        <v>Maarten</v>
      </c>
      <c r="K43" s="38" t="str">
        <f t="shared" si="13"/>
        <v>Dieter</v>
      </c>
      <c r="L43" s="38" t="str">
        <f t="shared" si="13"/>
        <v>Deborah</v>
      </c>
      <c r="M43" s="38" t="str">
        <f t="shared" si="13"/>
        <v>Lienkeuh</v>
      </c>
      <c r="N43" s="38" t="str">
        <f t="shared" si="13"/>
        <v>Pieter</v>
      </c>
      <c r="O43" s="38" t="str">
        <f t="shared" si="13"/>
        <v>Didier</v>
      </c>
      <c r="P43" s="37" t="str">
        <f>L124</f>
        <v>Lien</v>
      </c>
      <c r="Q43" s="3"/>
      <c r="R43" s="75"/>
      <c r="S43" s="72"/>
    </row>
    <row r="44" spans="1:24">
      <c r="A44" s="72"/>
      <c r="B44" s="66"/>
      <c r="C44" s="29">
        <f t="shared" ref="C44:D51" si="14">K61</f>
        <v>0</v>
      </c>
      <c r="D44" s="69">
        <f t="shared" si="14"/>
        <v>0</v>
      </c>
      <c r="E44" s="56">
        <f>IF(E61=$F$60,F61,IF(E61=$G$60,G61,IF(E61=$H$60,H61,0)))</f>
        <v>0</v>
      </c>
      <c r="F44" s="56">
        <f>IF(M61=$N$60,N61,IF(M61=$O$60,O61,IF(M61=$P$60,P61,0)))</f>
        <v>0</v>
      </c>
      <c r="G44" s="56">
        <f>IF(E74=$F$73,F74,IF(E74=$G$73,G74,IF(E74=$H$73,H74,0)))</f>
        <v>0</v>
      </c>
      <c r="H44" s="56">
        <f>IF(M74=$N$73,N74,IF(M74=$O$73,O74,IF(M74=$P$73,P74,0)))</f>
        <v>0</v>
      </c>
      <c r="I44" s="56">
        <f>IF(E87=$F$86,F87,IF(E87=$G$86,G87,IF(E87=$H$86,H87,0)))</f>
        <v>0</v>
      </c>
      <c r="J44" s="56">
        <f>IF(M87=$N$86,N87,IF(M87=$O$86,O87,IF(M87=$P$86,P87,0)))</f>
        <v>0</v>
      </c>
      <c r="K44" s="56">
        <f>IF(E100=$F$99,F100,IF(E100=$G$99,G100,IF(E100=$H$99,H100,0)))</f>
        <v>0</v>
      </c>
      <c r="L44" s="56">
        <f>IF(M100=$N$99,N100,IF(M100=$O$99,O100,IF(M100=$P$99,P100,0)))</f>
        <v>0</v>
      </c>
      <c r="M44" s="56">
        <f>IF(E113=$F$112,F113,IF(E113=$G$112,G113,IF(E113=$H$112,H113,0)))</f>
        <v>0</v>
      </c>
      <c r="N44" s="56">
        <f>IF(M113=$N$112,N113,IF(M113=$O$112,O113,IF(M113=$P$112,P113,0)))</f>
        <v>0</v>
      </c>
      <c r="O44" s="56">
        <f>IF(E126=$F$125,F126,IF(E126=$G$125,G126,IF(E126=$H$125,H126,0)))</f>
        <v>0</v>
      </c>
      <c r="P44" s="57">
        <f>IF(M126=$N$125,N126,IF(M126=$O$125,O126,IF(M126=$P$125,P126,0)))</f>
        <v>0</v>
      </c>
      <c r="Q44" s="3"/>
      <c r="R44" s="75"/>
      <c r="S44" s="72"/>
    </row>
    <row r="45" spans="1:24">
      <c r="A45" s="72"/>
      <c r="B45" s="66"/>
      <c r="C45" s="25">
        <f t="shared" si="14"/>
        <v>0</v>
      </c>
      <c r="D45" s="70">
        <f t="shared" si="14"/>
        <v>0</v>
      </c>
      <c r="E45" s="56">
        <f t="shared" ref="E45:E51" si="15">IF(E62=$F$60,F62,IF(E62=$G$60,G62,IF(E62=$H$60,H62,0)))</f>
        <v>0</v>
      </c>
      <c r="F45" s="56">
        <f t="shared" ref="F45:F51" si="16">IF(M62=$N$60,N62,IF(M62=$O$60,O62,IF(M62=$P$60,P62,0)))</f>
        <v>0</v>
      </c>
      <c r="G45" s="56">
        <f t="shared" ref="G45:G51" si="17">IF(E75=$F$73,F75,IF(E75=$G$73,G75,IF(E75=$H$73,H75,0)))</f>
        <v>0</v>
      </c>
      <c r="H45" s="56">
        <f t="shared" ref="H45:H51" si="18">IF(M75=$N$73,N75,IF(M75=$O$73,O75,IF(M75=$P$73,P75,0)))</f>
        <v>0</v>
      </c>
      <c r="I45" s="56">
        <f t="shared" ref="I45:I51" si="19">IF(E88=$F$86,F88,IF(E88=$G$86,G88,IF(E88=$H$86,H88,0)))</f>
        <v>0</v>
      </c>
      <c r="J45" s="56">
        <f t="shared" ref="J45:J51" si="20">IF(M88=$N$86,N88,IF(M88=$O$86,O88,IF(M88=$P$86,P88,0)))</f>
        <v>0</v>
      </c>
      <c r="K45" s="56">
        <f t="shared" ref="K45:K51" si="21">IF(E101=$F$99,F101,IF(E101=$G$99,G101,IF(E101=$H$99,H101,0)))</f>
        <v>0</v>
      </c>
      <c r="L45" s="56">
        <f t="shared" ref="L45:L51" si="22">IF(M101=$N$99,N101,IF(M101=$O$99,O101,IF(M101=$P$99,P101,0)))</f>
        <v>0</v>
      </c>
      <c r="M45" s="56">
        <f t="shared" ref="M45:M51" si="23">IF(E114=$F$112,F114,IF(E114=$G$112,G114,IF(E114=$H$112,H114,0)))</f>
        <v>0</v>
      </c>
      <c r="N45" s="56">
        <f t="shared" ref="N45:N51" si="24">IF(M114=$N$112,N114,IF(M114=$O$112,O114,IF(M114=$P$112,P114,0)))</f>
        <v>0</v>
      </c>
      <c r="O45" s="56">
        <f t="shared" ref="O45:O51" si="25">IF(E127=$F$125,F127,IF(E127=$G$125,G127,IF(E127=$H$125,H127,0)))</f>
        <v>0</v>
      </c>
      <c r="P45" s="57">
        <f t="shared" ref="P45:P51" si="26">IF(M127=$N$125,N127,IF(M127=$O$125,O127,IF(M127=$P$125,P127,0)))</f>
        <v>0</v>
      </c>
      <c r="Q45" s="3"/>
      <c r="R45" s="75"/>
      <c r="S45" s="72"/>
    </row>
    <row r="46" spans="1:24">
      <c r="A46" s="72"/>
      <c r="B46" s="66"/>
      <c r="C46" s="25">
        <f t="shared" si="14"/>
        <v>0</v>
      </c>
      <c r="D46" s="70">
        <f t="shared" si="14"/>
        <v>0</v>
      </c>
      <c r="E46" s="56">
        <f t="shared" si="15"/>
        <v>0</v>
      </c>
      <c r="F46" s="56">
        <f t="shared" si="16"/>
        <v>0</v>
      </c>
      <c r="G46" s="56">
        <f t="shared" si="17"/>
        <v>0</v>
      </c>
      <c r="H46" s="56">
        <f t="shared" si="18"/>
        <v>0</v>
      </c>
      <c r="I46" s="56">
        <f t="shared" si="19"/>
        <v>0</v>
      </c>
      <c r="J46" s="56">
        <f t="shared" si="20"/>
        <v>0</v>
      </c>
      <c r="K46" s="56">
        <f t="shared" si="21"/>
        <v>0</v>
      </c>
      <c r="L46" s="56">
        <f t="shared" si="22"/>
        <v>0</v>
      </c>
      <c r="M46" s="56">
        <f t="shared" si="23"/>
        <v>0</v>
      </c>
      <c r="N46" s="56">
        <f t="shared" si="24"/>
        <v>0</v>
      </c>
      <c r="O46" s="56">
        <f t="shared" si="25"/>
        <v>0</v>
      </c>
      <c r="P46" s="57">
        <f t="shared" si="26"/>
        <v>0</v>
      </c>
      <c r="Q46" s="3"/>
      <c r="R46" s="75"/>
      <c r="S46" s="72"/>
    </row>
    <row r="47" spans="1:24">
      <c r="A47" s="72"/>
      <c r="B47" s="66"/>
      <c r="C47" s="25">
        <f t="shared" si="14"/>
        <v>0</v>
      </c>
      <c r="D47" s="70">
        <f t="shared" si="14"/>
        <v>0</v>
      </c>
      <c r="E47" s="56">
        <f t="shared" si="15"/>
        <v>0</v>
      </c>
      <c r="F47" s="56">
        <f t="shared" si="16"/>
        <v>0</v>
      </c>
      <c r="G47" s="56">
        <f t="shared" si="17"/>
        <v>0</v>
      </c>
      <c r="H47" s="56">
        <f t="shared" si="18"/>
        <v>0</v>
      </c>
      <c r="I47" s="56">
        <f t="shared" si="19"/>
        <v>0</v>
      </c>
      <c r="J47" s="56">
        <f t="shared" si="20"/>
        <v>0</v>
      </c>
      <c r="K47" s="56">
        <f t="shared" si="21"/>
        <v>0</v>
      </c>
      <c r="L47" s="56">
        <f t="shared" si="22"/>
        <v>0</v>
      </c>
      <c r="M47" s="56">
        <f t="shared" si="23"/>
        <v>0</v>
      </c>
      <c r="N47" s="56">
        <f t="shared" si="24"/>
        <v>0</v>
      </c>
      <c r="O47" s="56">
        <f t="shared" si="25"/>
        <v>0</v>
      </c>
      <c r="P47" s="57">
        <f t="shared" si="26"/>
        <v>0</v>
      </c>
      <c r="Q47" s="3"/>
      <c r="R47" s="75"/>
      <c r="S47" s="72"/>
    </row>
    <row r="48" spans="1:24">
      <c r="A48" s="72"/>
      <c r="B48" s="66"/>
      <c r="C48" s="25">
        <f t="shared" si="14"/>
        <v>0</v>
      </c>
      <c r="D48" s="70">
        <f t="shared" si="14"/>
        <v>0</v>
      </c>
      <c r="E48" s="56">
        <f t="shared" si="15"/>
        <v>0</v>
      </c>
      <c r="F48" s="56">
        <f t="shared" si="16"/>
        <v>0</v>
      </c>
      <c r="G48" s="56">
        <f t="shared" si="17"/>
        <v>0</v>
      </c>
      <c r="H48" s="56">
        <f t="shared" si="18"/>
        <v>0</v>
      </c>
      <c r="I48" s="56">
        <f t="shared" si="19"/>
        <v>0</v>
      </c>
      <c r="J48" s="56">
        <f t="shared" si="20"/>
        <v>0</v>
      </c>
      <c r="K48" s="56">
        <f t="shared" si="21"/>
        <v>0</v>
      </c>
      <c r="L48" s="56">
        <f t="shared" si="22"/>
        <v>0</v>
      </c>
      <c r="M48" s="56">
        <f t="shared" si="23"/>
        <v>0</v>
      </c>
      <c r="N48" s="56">
        <f t="shared" si="24"/>
        <v>0</v>
      </c>
      <c r="O48" s="56">
        <f t="shared" si="25"/>
        <v>0</v>
      </c>
      <c r="P48" s="57">
        <f t="shared" si="26"/>
        <v>0</v>
      </c>
      <c r="Q48" s="3"/>
      <c r="R48" s="75"/>
      <c r="S48" s="72"/>
    </row>
    <row r="49" spans="1:20">
      <c r="A49" s="72"/>
      <c r="B49" s="66"/>
      <c r="C49" s="25">
        <f t="shared" si="14"/>
        <v>0</v>
      </c>
      <c r="D49" s="70">
        <f t="shared" si="14"/>
        <v>0</v>
      </c>
      <c r="E49" s="56">
        <f t="shared" si="15"/>
        <v>0</v>
      </c>
      <c r="F49" s="56">
        <f t="shared" si="16"/>
        <v>0</v>
      </c>
      <c r="G49" s="56">
        <f t="shared" si="17"/>
        <v>0</v>
      </c>
      <c r="H49" s="56">
        <f t="shared" si="18"/>
        <v>0</v>
      </c>
      <c r="I49" s="56">
        <f t="shared" si="19"/>
        <v>0</v>
      </c>
      <c r="J49" s="56">
        <f t="shared" si="20"/>
        <v>0</v>
      </c>
      <c r="K49" s="56">
        <f t="shared" si="21"/>
        <v>0</v>
      </c>
      <c r="L49" s="56">
        <f t="shared" si="22"/>
        <v>0</v>
      </c>
      <c r="M49" s="56">
        <f t="shared" si="23"/>
        <v>0</v>
      </c>
      <c r="N49" s="56">
        <f t="shared" si="24"/>
        <v>0</v>
      </c>
      <c r="O49" s="56">
        <f t="shared" si="25"/>
        <v>0</v>
      </c>
      <c r="P49" s="57">
        <f t="shared" si="26"/>
        <v>0</v>
      </c>
      <c r="Q49" s="3"/>
      <c r="R49" s="75"/>
      <c r="S49" s="72"/>
    </row>
    <row r="50" spans="1:20">
      <c r="A50" s="72"/>
      <c r="B50" s="66"/>
      <c r="C50" s="25">
        <f t="shared" si="14"/>
        <v>0</v>
      </c>
      <c r="D50" s="70">
        <f t="shared" si="14"/>
        <v>0</v>
      </c>
      <c r="E50" s="56">
        <f t="shared" si="15"/>
        <v>0</v>
      </c>
      <c r="F50" s="56">
        <f t="shared" si="16"/>
        <v>0</v>
      </c>
      <c r="G50" s="56">
        <f t="shared" si="17"/>
        <v>0</v>
      </c>
      <c r="H50" s="56">
        <f t="shared" si="18"/>
        <v>0</v>
      </c>
      <c r="I50" s="56">
        <f t="shared" si="19"/>
        <v>0</v>
      </c>
      <c r="J50" s="56">
        <f t="shared" si="20"/>
        <v>0</v>
      </c>
      <c r="K50" s="56">
        <f t="shared" si="21"/>
        <v>0</v>
      </c>
      <c r="L50" s="56">
        <f t="shared" si="22"/>
        <v>0</v>
      </c>
      <c r="M50" s="56">
        <f t="shared" si="23"/>
        <v>0</v>
      </c>
      <c r="N50" s="56">
        <f t="shared" si="24"/>
        <v>0</v>
      </c>
      <c r="O50" s="56">
        <f t="shared" si="25"/>
        <v>0</v>
      </c>
      <c r="P50" s="57">
        <f t="shared" si="26"/>
        <v>0</v>
      </c>
      <c r="Q50" s="3"/>
      <c r="R50" s="75"/>
      <c r="S50" s="72"/>
    </row>
    <row r="51" spans="1:20" ht="13.5" thickBot="1">
      <c r="A51" s="72"/>
      <c r="B51" s="66"/>
      <c r="C51" s="27">
        <f t="shared" si="14"/>
        <v>0</v>
      </c>
      <c r="D51" s="71">
        <f t="shared" si="14"/>
        <v>0</v>
      </c>
      <c r="E51" s="56">
        <f t="shared" si="15"/>
        <v>0</v>
      </c>
      <c r="F51" s="56">
        <f t="shared" si="16"/>
        <v>0</v>
      </c>
      <c r="G51" s="56">
        <f t="shared" si="17"/>
        <v>0</v>
      </c>
      <c r="H51" s="56">
        <f t="shared" si="18"/>
        <v>0</v>
      </c>
      <c r="I51" s="56">
        <f t="shared" si="19"/>
        <v>0</v>
      </c>
      <c r="J51" s="56">
        <f t="shared" si="20"/>
        <v>0</v>
      </c>
      <c r="K51" s="56">
        <f t="shared" si="21"/>
        <v>0</v>
      </c>
      <c r="L51" s="56">
        <f t="shared" si="22"/>
        <v>0</v>
      </c>
      <c r="M51" s="56">
        <f t="shared" si="23"/>
        <v>0</v>
      </c>
      <c r="N51" s="56">
        <f t="shared" si="24"/>
        <v>0</v>
      </c>
      <c r="O51" s="56">
        <f t="shared" si="25"/>
        <v>0</v>
      </c>
      <c r="P51" s="57">
        <f t="shared" si="26"/>
        <v>0</v>
      </c>
      <c r="Q51" s="3"/>
      <c r="R51" s="75"/>
      <c r="S51" s="72"/>
    </row>
    <row r="52" spans="1:20" ht="13.5" thickBot="1">
      <c r="A52" s="72"/>
      <c r="B52" s="66"/>
      <c r="C52" s="34" t="s">
        <v>34</v>
      </c>
      <c r="D52" s="35"/>
      <c r="E52" s="58">
        <f>SUM(E44:E51)</f>
        <v>0</v>
      </c>
      <c r="F52" s="59">
        <f t="shared" ref="F52:P52" si="27">SUM(F44:F51)</f>
        <v>0</v>
      </c>
      <c r="G52" s="59">
        <f t="shared" si="27"/>
        <v>0</v>
      </c>
      <c r="H52" s="59">
        <f t="shared" si="27"/>
        <v>0</v>
      </c>
      <c r="I52" s="59">
        <f t="shared" si="27"/>
        <v>0</v>
      </c>
      <c r="J52" s="59">
        <f t="shared" si="27"/>
        <v>0</v>
      </c>
      <c r="K52" s="59">
        <f t="shared" si="27"/>
        <v>0</v>
      </c>
      <c r="L52" s="59">
        <f t="shared" si="27"/>
        <v>0</v>
      </c>
      <c r="M52" s="59">
        <f t="shared" si="27"/>
        <v>0</v>
      </c>
      <c r="N52" s="59">
        <f t="shared" si="27"/>
        <v>0</v>
      </c>
      <c r="O52" s="59">
        <f t="shared" si="27"/>
        <v>0</v>
      </c>
      <c r="P52" s="60">
        <f t="shared" si="27"/>
        <v>0</v>
      </c>
      <c r="Q52" s="3"/>
      <c r="R52" s="75"/>
      <c r="S52" s="72"/>
    </row>
    <row r="53" spans="1:20" ht="13.5" thickBot="1">
      <c r="A53" s="72"/>
      <c r="B53" s="66"/>
      <c r="C53" s="34" t="s">
        <v>59</v>
      </c>
      <c r="D53" s="35"/>
      <c r="E53" s="58">
        <f>E40</f>
        <v>0</v>
      </c>
      <c r="F53" s="59">
        <f t="shared" ref="F53:P53" si="28">F40</f>
        <v>0</v>
      </c>
      <c r="G53" s="59">
        <f t="shared" si="28"/>
        <v>0</v>
      </c>
      <c r="H53" s="59">
        <f t="shared" si="28"/>
        <v>0</v>
      </c>
      <c r="I53" s="59">
        <f t="shared" si="28"/>
        <v>0</v>
      </c>
      <c r="J53" s="59">
        <f t="shared" si="28"/>
        <v>0</v>
      </c>
      <c r="K53" s="59">
        <f t="shared" si="28"/>
        <v>0</v>
      </c>
      <c r="L53" s="59">
        <f t="shared" si="28"/>
        <v>0</v>
      </c>
      <c r="M53" s="59">
        <f t="shared" si="28"/>
        <v>0</v>
      </c>
      <c r="N53" s="59">
        <f t="shared" si="28"/>
        <v>0</v>
      </c>
      <c r="O53" s="59">
        <f t="shared" si="28"/>
        <v>0</v>
      </c>
      <c r="P53" s="60">
        <f t="shared" si="28"/>
        <v>0</v>
      </c>
      <c r="Q53" s="3"/>
      <c r="R53" s="75"/>
      <c r="S53" s="72"/>
    </row>
    <row r="54" spans="1:20" ht="13.5" thickBot="1">
      <c r="A54" s="72"/>
      <c r="B54" s="66"/>
      <c r="C54" s="34" t="s">
        <v>60</v>
      </c>
      <c r="D54" s="35"/>
      <c r="E54" s="61" t="e">
        <f>E53/E52</f>
        <v>#DIV/0!</v>
      </c>
      <c r="F54" s="62" t="e">
        <f t="shared" ref="F54:P54" si="29">F53/F52</f>
        <v>#DIV/0!</v>
      </c>
      <c r="G54" s="62" t="e">
        <f t="shared" si="29"/>
        <v>#DIV/0!</v>
      </c>
      <c r="H54" s="62" t="e">
        <f t="shared" si="29"/>
        <v>#DIV/0!</v>
      </c>
      <c r="I54" s="62" t="e">
        <f t="shared" si="29"/>
        <v>#DIV/0!</v>
      </c>
      <c r="J54" s="62" t="e">
        <f t="shared" si="29"/>
        <v>#DIV/0!</v>
      </c>
      <c r="K54" s="62" t="e">
        <f t="shared" si="29"/>
        <v>#DIV/0!</v>
      </c>
      <c r="L54" s="62" t="e">
        <f t="shared" si="29"/>
        <v>#DIV/0!</v>
      </c>
      <c r="M54" s="62" t="e">
        <f t="shared" si="29"/>
        <v>#DIV/0!</v>
      </c>
      <c r="N54" s="62" t="e">
        <f t="shared" si="29"/>
        <v>#DIV/0!</v>
      </c>
      <c r="O54" s="62" t="e">
        <f t="shared" si="29"/>
        <v>#DIV/0!</v>
      </c>
      <c r="P54" s="63" t="e">
        <f t="shared" si="29"/>
        <v>#DIV/0!</v>
      </c>
      <c r="Q54" s="3"/>
      <c r="R54" s="75"/>
      <c r="S54" s="72"/>
    </row>
    <row r="55" spans="1:20" ht="13.5" thickBot="1">
      <c r="A55" s="72"/>
      <c r="B55" s="67"/>
      <c r="C55" s="68"/>
      <c r="D55" s="68"/>
      <c r="E55" s="68"/>
      <c r="F55" s="68"/>
      <c r="G55" s="68"/>
      <c r="H55" s="68"/>
      <c r="I55" s="68"/>
      <c r="J55" s="68"/>
      <c r="K55" s="68"/>
      <c r="L55" s="68"/>
      <c r="M55" s="68"/>
      <c r="N55" s="68"/>
      <c r="O55" s="68"/>
      <c r="P55" s="68"/>
      <c r="Q55" s="68"/>
      <c r="R55" s="68"/>
      <c r="S55" s="72"/>
    </row>
    <row r="56" spans="1:20" s="155" customFormat="1">
      <c r="A56" s="72"/>
      <c r="B56" s="72"/>
      <c r="C56" s="72"/>
      <c r="D56" s="72"/>
      <c r="E56" s="72"/>
      <c r="F56" s="72"/>
      <c r="G56" s="72"/>
      <c r="H56" s="72"/>
      <c r="I56" s="72"/>
      <c r="J56" s="72"/>
      <c r="K56" s="72"/>
      <c r="L56" s="72"/>
      <c r="M56" s="72"/>
      <c r="N56" s="72"/>
      <c r="O56" s="72"/>
      <c r="P56" s="72"/>
      <c r="Q56" s="72"/>
      <c r="R56" s="72"/>
      <c r="S56" s="72"/>
      <c r="T56" s="74"/>
    </row>
    <row r="57" spans="1:20">
      <c r="A57" s="72"/>
      <c r="R57" s="74"/>
      <c r="S57" s="72"/>
    </row>
    <row r="58" spans="1:20" ht="13.5" thickBot="1">
      <c r="A58" s="72"/>
      <c r="R58" s="74"/>
      <c r="S58" s="72"/>
    </row>
    <row r="59" spans="1:20" ht="18.75" customHeight="1" thickBot="1">
      <c r="A59" s="72"/>
      <c r="C59" s="1"/>
      <c r="D59" s="196" t="s">
        <v>20</v>
      </c>
      <c r="E59" s="197"/>
      <c r="F59" s="198"/>
      <c r="G59" s="8"/>
      <c r="H59" s="8"/>
      <c r="K59" s="1"/>
      <c r="L59" s="196" t="s">
        <v>45</v>
      </c>
      <c r="M59" s="194"/>
      <c r="N59" s="195"/>
      <c r="O59" s="8"/>
      <c r="P59" s="8"/>
      <c r="R59" s="74"/>
      <c r="S59" s="72"/>
    </row>
    <row r="60" spans="1:20" ht="13.5" thickBot="1">
      <c r="A60" s="72"/>
      <c r="C60" s="78" t="s">
        <v>0</v>
      </c>
      <c r="D60" s="79" t="s">
        <v>1</v>
      </c>
      <c r="E60" s="11"/>
      <c r="F60" s="12">
        <v>1</v>
      </c>
      <c r="G60" s="12" t="s">
        <v>18</v>
      </c>
      <c r="H60" s="12">
        <v>2</v>
      </c>
      <c r="I60" s="13" t="s">
        <v>5</v>
      </c>
      <c r="K60" s="78" t="s">
        <v>0</v>
      </c>
      <c r="L60" s="79" t="s">
        <v>1</v>
      </c>
      <c r="M60" s="11"/>
      <c r="N60" s="12">
        <v>1</v>
      </c>
      <c r="O60" s="12" t="s">
        <v>18</v>
      </c>
      <c r="P60" s="12">
        <v>2</v>
      </c>
      <c r="Q60" s="13" t="s">
        <v>5</v>
      </c>
      <c r="R60" s="74"/>
      <c r="S60" s="72"/>
    </row>
    <row r="61" spans="1:20">
      <c r="A61" s="72"/>
      <c r="C61" s="14">
        <f t="shared" ref="C61:D68" si="30">C11</f>
        <v>0</v>
      </c>
      <c r="D61" s="80">
        <f t="shared" si="30"/>
        <v>0</v>
      </c>
      <c r="E61" s="81"/>
      <c r="F61" s="82">
        <f>$E$11</f>
        <v>0</v>
      </c>
      <c r="G61" s="82">
        <f>$F$11</f>
        <v>0</v>
      </c>
      <c r="H61" s="82">
        <f>$G$11</f>
        <v>0</v>
      </c>
      <c r="I61" s="83" t="str">
        <f t="shared" ref="I61:I68" si="31">IF($E61=$I11,IF($E61=$F$60,$F61,IF($E61=$G$60,$G61,IF($E61=$H$60,$H61,""))),"-")</f>
        <v/>
      </c>
      <c r="K61" s="14">
        <f t="shared" ref="K61:L68" si="32">C11</f>
        <v>0</v>
      </c>
      <c r="L61" s="80">
        <f t="shared" si="32"/>
        <v>0</v>
      </c>
      <c r="M61" s="81"/>
      <c r="N61" s="82">
        <f>$E$11</f>
        <v>0</v>
      </c>
      <c r="O61" s="82">
        <f>$F$11</f>
        <v>0</v>
      </c>
      <c r="P61" s="82">
        <f>$G$11</f>
        <v>0</v>
      </c>
      <c r="Q61" s="83" t="str">
        <f t="shared" ref="Q61:Q68" si="33">IF($M61=$I11,IF($M61=$N$60,$N61,IF($M61=$O$60,$O61,IF($M61=$P$60,$P61,""))),"-")</f>
        <v/>
      </c>
      <c r="R61" s="74"/>
      <c r="S61" s="72"/>
    </row>
    <row r="62" spans="1:20">
      <c r="A62" s="72"/>
      <c r="C62" s="15">
        <f t="shared" si="30"/>
        <v>0</v>
      </c>
      <c r="D62" s="77">
        <f t="shared" si="30"/>
        <v>0</v>
      </c>
      <c r="E62" s="76"/>
      <c r="F62" s="17">
        <f>$E$12</f>
        <v>0</v>
      </c>
      <c r="G62" s="17">
        <f>$F$12</f>
        <v>0</v>
      </c>
      <c r="H62" s="17">
        <f>$G$12</f>
        <v>0</v>
      </c>
      <c r="I62" s="16" t="str">
        <f t="shared" si="31"/>
        <v/>
      </c>
      <c r="K62" s="15">
        <f t="shared" si="32"/>
        <v>0</v>
      </c>
      <c r="L62" s="77">
        <f t="shared" si="32"/>
        <v>0</v>
      </c>
      <c r="M62" s="76"/>
      <c r="N62" s="17">
        <f>$E$12</f>
        <v>0</v>
      </c>
      <c r="O62" s="17">
        <f>$F$12</f>
        <v>0</v>
      </c>
      <c r="P62" s="17">
        <f>$G$12</f>
        <v>0</v>
      </c>
      <c r="Q62" s="16" t="str">
        <f t="shared" si="33"/>
        <v/>
      </c>
      <c r="R62" s="74"/>
      <c r="S62" s="72"/>
    </row>
    <row r="63" spans="1:20">
      <c r="A63" s="72"/>
      <c r="C63" s="15">
        <f t="shared" si="30"/>
        <v>0</v>
      </c>
      <c r="D63" s="77">
        <f t="shared" si="30"/>
        <v>0</v>
      </c>
      <c r="E63" s="76"/>
      <c r="F63" s="17">
        <f>$E$13</f>
        <v>0</v>
      </c>
      <c r="G63" s="17">
        <f>$F$13</f>
        <v>0</v>
      </c>
      <c r="H63" s="17">
        <f>$G$13</f>
        <v>0</v>
      </c>
      <c r="I63" s="16" t="str">
        <f t="shared" si="31"/>
        <v/>
      </c>
      <c r="K63" s="15">
        <f t="shared" si="32"/>
        <v>0</v>
      </c>
      <c r="L63" s="77">
        <f t="shared" si="32"/>
        <v>0</v>
      </c>
      <c r="M63" s="76"/>
      <c r="N63" s="17">
        <f>$E$13</f>
        <v>0</v>
      </c>
      <c r="O63" s="17">
        <f>$F$13</f>
        <v>0</v>
      </c>
      <c r="P63" s="17">
        <f>$G$13</f>
        <v>0</v>
      </c>
      <c r="Q63" s="16" t="str">
        <f t="shared" si="33"/>
        <v/>
      </c>
      <c r="R63" s="74"/>
      <c r="S63" s="72"/>
    </row>
    <row r="64" spans="1:20">
      <c r="A64" s="72"/>
      <c r="C64" s="15">
        <f t="shared" si="30"/>
        <v>0</v>
      </c>
      <c r="D64" s="77">
        <f t="shared" si="30"/>
        <v>0</v>
      </c>
      <c r="E64" s="76"/>
      <c r="F64" s="17">
        <f>$E$14</f>
        <v>0</v>
      </c>
      <c r="G64" s="17">
        <f>$F$14</f>
        <v>0</v>
      </c>
      <c r="H64" s="17">
        <f>$G$14</f>
        <v>0</v>
      </c>
      <c r="I64" s="16" t="str">
        <f t="shared" si="31"/>
        <v/>
      </c>
      <c r="K64" s="15">
        <f t="shared" si="32"/>
        <v>0</v>
      </c>
      <c r="L64" s="77">
        <f t="shared" si="32"/>
        <v>0</v>
      </c>
      <c r="M64" s="76"/>
      <c r="N64" s="17">
        <f>$E$14</f>
        <v>0</v>
      </c>
      <c r="O64" s="17">
        <f>$F$14</f>
        <v>0</v>
      </c>
      <c r="P64" s="17">
        <f>$G$14</f>
        <v>0</v>
      </c>
      <c r="Q64" s="16" t="str">
        <f t="shared" si="33"/>
        <v/>
      </c>
      <c r="R64" s="74"/>
      <c r="S64" s="72"/>
    </row>
    <row r="65" spans="1:20">
      <c r="A65" s="72"/>
      <c r="C65" s="15">
        <f t="shared" si="30"/>
        <v>0</v>
      </c>
      <c r="D65" s="77">
        <f t="shared" si="30"/>
        <v>0</v>
      </c>
      <c r="E65" s="76"/>
      <c r="F65" s="17">
        <f>$E$15</f>
        <v>0</v>
      </c>
      <c r="G65" s="17">
        <f>$F$15</f>
        <v>0</v>
      </c>
      <c r="H65" s="17">
        <f>$G$15</f>
        <v>0</v>
      </c>
      <c r="I65" s="16" t="str">
        <f t="shared" si="31"/>
        <v/>
      </c>
      <c r="K65" s="15">
        <f t="shared" si="32"/>
        <v>0</v>
      </c>
      <c r="L65" s="77">
        <f t="shared" si="32"/>
        <v>0</v>
      </c>
      <c r="M65" s="76"/>
      <c r="N65" s="17">
        <f>$E$15</f>
        <v>0</v>
      </c>
      <c r="O65" s="17">
        <f>$F$15</f>
        <v>0</v>
      </c>
      <c r="P65" s="17">
        <f>$G$15</f>
        <v>0</v>
      </c>
      <c r="Q65" s="16" t="str">
        <f t="shared" si="33"/>
        <v/>
      </c>
      <c r="R65" s="74"/>
      <c r="S65" s="72"/>
    </row>
    <row r="66" spans="1:20">
      <c r="A66" s="72"/>
      <c r="C66" s="15">
        <f t="shared" si="30"/>
        <v>0</v>
      </c>
      <c r="D66" s="77">
        <f t="shared" si="30"/>
        <v>0</v>
      </c>
      <c r="E66" s="76"/>
      <c r="F66" s="17">
        <f>$E$16</f>
        <v>0</v>
      </c>
      <c r="G66" s="17">
        <f>$F$16</f>
        <v>0</v>
      </c>
      <c r="H66" s="17">
        <f>$G$16</f>
        <v>0</v>
      </c>
      <c r="I66" s="16" t="str">
        <f t="shared" si="31"/>
        <v/>
      </c>
      <c r="K66" s="15">
        <f t="shared" si="32"/>
        <v>0</v>
      </c>
      <c r="L66" s="77">
        <f t="shared" si="32"/>
        <v>0</v>
      </c>
      <c r="M66" s="76"/>
      <c r="N66" s="17">
        <f>$E$16</f>
        <v>0</v>
      </c>
      <c r="O66" s="17">
        <f>$F$16</f>
        <v>0</v>
      </c>
      <c r="P66" s="17">
        <f>$G$16</f>
        <v>0</v>
      </c>
      <c r="Q66" s="16" t="str">
        <f t="shared" si="33"/>
        <v/>
      </c>
      <c r="R66" s="74"/>
      <c r="S66" s="72"/>
    </row>
    <row r="67" spans="1:20">
      <c r="A67" s="72"/>
      <c r="C67" s="15">
        <f t="shared" si="30"/>
        <v>0</v>
      </c>
      <c r="D67" s="77">
        <f t="shared" si="30"/>
        <v>0</v>
      </c>
      <c r="E67" s="76"/>
      <c r="F67" s="17">
        <f>$E$17</f>
        <v>0</v>
      </c>
      <c r="G67" s="17">
        <f>$F$17</f>
        <v>0</v>
      </c>
      <c r="H67" s="17">
        <f>$G$17</f>
        <v>0</v>
      </c>
      <c r="I67" s="16" t="str">
        <f t="shared" si="31"/>
        <v/>
      </c>
      <c r="K67" s="15">
        <f t="shared" si="32"/>
        <v>0</v>
      </c>
      <c r="L67" s="77">
        <f t="shared" si="32"/>
        <v>0</v>
      </c>
      <c r="M67" s="76"/>
      <c r="N67" s="17">
        <f>$E$17</f>
        <v>0</v>
      </c>
      <c r="O67" s="17">
        <f>$F$17</f>
        <v>0</v>
      </c>
      <c r="P67" s="17">
        <f>$G$17</f>
        <v>0</v>
      </c>
      <c r="Q67" s="16" t="str">
        <f t="shared" si="33"/>
        <v/>
      </c>
      <c r="R67" s="74"/>
      <c r="S67" s="72"/>
    </row>
    <row r="68" spans="1:20" ht="13.5" thickBot="1">
      <c r="A68" s="72"/>
      <c r="C68" s="84">
        <f t="shared" si="30"/>
        <v>0</v>
      </c>
      <c r="D68" s="85">
        <f t="shared" si="30"/>
        <v>0</v>
      </c>
      <c r="E68" s="86"/>
      <c r="F68" s="87">
        <f>$E$18</f>
        <v>0</v>
      </c>
      <c r="G68" s="87">
        <f>$F$18</f>
        <v>0</v>
      </c>
      <c r="H68" s="87">
        <f>$G$18</f>
        <v>0</v>
      </c>
      <c r="I68" s="88" t="str">
        <f t="shared" si="31"/>
        <v/>
      </c>
      <c r="K68" s="84">
        <f t="shared" si="32"/>
        <v>0</v>
      </c>
      <c r="L68" s="85">
        <f t="shared" si="32"/>
        <v>0</v>
      </c>
      <c r="M68" s="86"/>
      <c r="N68" s="87">
        <f>$E$18</f>
        <v>0</v>
      </c>
      <c r="O68" s="87">
        <f>$F$18</f>
        <v>0</v>
      </c>
      <c r="P68" s="87">
        <f>$G$18</f>
        <v>0</v>
      </c>
      <c r="Q68" s="88" t="str">
        <f t="shared" si="33"/>
        <v/>
      </c>
      <c r="R68" s="74"/>
      <c r="S68" s="72"/>
    </row>
    <row r="69" spans="1:20" ht="13.5" thickBot="1">
      <c r="A69" s="72"/>
      <c r="I69" s="89">
        <f>SUM(I61:I68)</f>
        <v>0</v>
      </c>
      <c r="Q69" s="89">
        <f>SUM(Q61:Q68)</f>
        <v>0</v>
      </c>
      <c r="R69" s="74"/>
      <c r="S69" s="72"/>
    </row>
    <row r="70" spans="1:20">
      <c r="A70" s="72"/>
      <c r="R70" s="74"/>
      <c r="S70" s="72"/>
    </row>
    <row r="71" spans="1:20" ht="12.75" customHeight="1" thickBot="1">
      <c r="A71" s="72"/>
      <c r="Q71" s="5"/>
      <c r="R71" s="5"/>
      <c r="S71" s="73"/>
      <c r="T71" s="6"/>
    </row>
    <row r="72" spans="1:20" ht="17.25" customHeight="1" thickBot="1">
      <c r="A72" s="72"/>
      <c r="C72" s="1"/>
      <c r="D72" s="193" t="s">
        <v>24</v>
      </c>
      <c r="E72" s="194"/>
      <c r="F72" s="195"/>
      <c r="G72" s="8"/>
      <c r="H72" s="8"/>
      <c r="K72" s="1"/>
      <c r="L72" s="193" t="s">
        <v>16</v>
      </c>
      <c r="M72" s="194"/>
      <c r="N72" s="195"/>
      <c r="O72" s="8"/>
      <c r="P72" s="8"/>
      <c r="R72" s="5"/>
      <c r="S72" s="73"/>
      <c r="T72" s="6"/>
    </row>
    <row r="73" spans="1:20" ht="13.5" thickBot="1">
      <c r="A73" s="72"/>
      <c r="C73" s="78" t="s">
        <v>0</v>
      </c>
      <c r="D73" s="79" t="s">
        <v>1</v>
      </c>
      <c r="E73" s="11"/>
      <c r="F73" s="12">
        <v>1</v>
      </c>
      <c r="G73" s="12" t="s">
        <v>18</v>
      </c>
      <c r="H73" s="12">
        <v>2</v>
      </c>
      <c r="I73" s="13" t="s">
        <v>5</v>
      </c>
      <c r="K73" s="78" t="s">
        <v>0</v>
      </c>
      <c r="L73" s="79" t="s">
        <v>1</v>
      </c>
      <c r="M73" s="11"/>
      <c r="N73" s="12">
        <v>1</v>
      </c>
      <c r="O73" s="12" t="s">
        <v>18</v>
      </c>
      <c r="P73" s="12">
        <v>2</v>
      </c>
      <c r="Q73" s="13" t="s">
        <v>5</v>
      </c>
      <c r="R73" s="5"/>
      <c r="S73" s="73"/>
      <c r="T73" s="6"/>
    </row>
    <row r="74" spans="1:20">
      <c r="A74" s="72"/>
      <c r="C74" s="14">
        <f t="shared" ref="C74:D81" si="34">C11</f>
        <v>0</v>
      </c>
      <c r="D74" s="80">
        <f t="shared" si="34"/>
        <v>0</v>
      </c>
      <c r="E74" s="81"/>
      <c r="F74" s="82">
        <f>$E$11</f>
        <v>0</v>
      </c>
      <c r="G74" s="82">
        <f>$F$11</f>
        <v>0</v>
      </c>
      <c r="H74" s="82">
        <f>$G$11</f>
        <v>0</v>
      </c>
      <c r="I74" s="83" t="str">
        <f t="shared" ref="I74:I81" si="35">IF($E74=$I11,IF($E74=$F$73,$F74,IF($E74=$G$73,$G74,IF($E74=$H$73,$H74,""))),"-")</f>
        <v/>
      </c>
      <c r="K74" s="14">
        <f t="shared" ref="K74:L81" si="36">C11</f>
        <v>0</v>
      </c>
      <c r="L74" s="80">
        <f t="shared" si="36"/>
        <v>0</v>
      </c>
      <c r="M74" s="81"/>
      <c r="N74" s="82">
        <f>$E$11</f>
        <v>0</v>
      </c>
      <c r="O74" s="82">
        <f>$F$11</f>
        <v>0</v>
      </c>
      <c r="P74" s="82">
        <f>$G$11</f>
        <v>0</v>
      </c>
      <c r="Q74" s="83" t="str">
        <f t="shared" ref="Q74:Q81" si="37">IF($M74=$I11,IF($M74=$N$73,$N74,IF($M74=$O$73,$O74,IF($M74=$P$73,$P74,""))),"-")</f>
        <v/>
      </c>
      <c r="R74" s="74"/>
      <c r="S74" s="72"/>
    </row>
    <row r="75" spans="1:20">
      <c r="A75" s="72"/>
      <c r="C75" s="15">
        <f t="shared" si="34"/>
        <v>0</v>
      </c>
      <c r="D75" s="77">
        <f t="shared" si="34"/>
        <v>0</v>
      </c>
      <c r="E75" s="76"/>
      <c r="F75" s="17">
        <f>$E$12</f>
        <v>0</v>
      </c>
      <c r="G75" s="17">
        <f>$F$12</f>
        <v>0</v>
      </c>
      <c r="H75" s="17">
        <f>$G$12</f>
        <v>0</v>
      </c>
      <c r="I75" s="16" t="str">
        <f t="shared" si="35"/>
        <v/>
      </c>
      <c r="K75" s="15">
        <f t="shared" si="36"/>
        <v>0</v>
      </c>
      <c r="L75" s="77">
        <f t="shared" si="36"/>
        <v>0</v>
      </c>
      <c r="M75" s="76"/>
      <c r="N75" s="17">
        <f>$E$12</f>
        <v>0</v>
      </c>
      <c r="O75" s="17">
        <f>$F$12</f>
        <v>0</v>
      </c>
      <c r="P75" s="17">
        <f>$G$12</f>
        <v>0</v>
      </c>
      <c r="Q75" s="16" t="str">
        <f t="shared" si="37"/>
        <v/>
      </c>
      <c r="R75" s="74"/>
      <c r="S75" s="72"/>
    </row>
    <row r="76" spans="1:20">
      <c r="A76" s="72"/>
      <c r="C76" s="15">
        <f t="shared" si="34"/>
        <v>0</v>
      </c>
      <c r="D76" s="77">
        <f t="shared" si="34"/>
        <v>0</v>
      </c>
      <c r="E76" s="76"/>
      <c r="F76" s="17">
        <f>$E$13</f>
        <v>0</v>
      </c>
      <c r="G76" s="17">
        <f>$F$13</f>
        <v>0</v>
      </c>
      <c r="H76" s="17">
        <f>$G$13</f>
        <v>0</v>
      </c>
      <c r="I76" s="16" t="str">
        <f t="shared" si="35"/>
        <v/>
      </c>
      <c r="J76" s="2"/>
      <c r="K76" s="15">
        <f t="shared" si="36"/>
        <v>0</v>
      </c>
      <c r="L76" s="77">
        <f t="shared" si="36"/>
        <v>0</v>
      </c>
      <c r="M76" s="76"/>
      <c r="N76" s="17">
        <f>$E$13</f>
        <v>0</v>
      </c>
      <c r="O76" s="17">
        <f>$F$13</f>
        <v>0</v>
      </c>
      <c r="P76" s="17">
        <f>$G$13</f>
        <v>0</v>
      </c>
      <c r="Q76" s="16" t="str">
        <f t="shared" si="37"/>
        <v/>
      </c>
      <c r="R76" s="74"/>
      <c r="S76" s="72"/>
    </row>
    <row r="77" spans="1:20">
      <c r="A77" s="72"/>
      <c r="C77" s="15">
        <f t="shared" si="34"/>
        <v>0</v>
      </c>
      <c r="D77" s="77">
        <f t="shared" si="34"/>
        <v>0</v>
      </c>
      <c r="E77" s="76"/>
      <c r="F77" s="17">
        <f>$E$14</f>
        <v>0</v>
      </c>
      <c r="G77" s="17">
        <f>$F$14</f>
        <v>0</v>
      </c>
      <c r="H77" s="17">
        <f>$G$14</f>
        <v>0</v>
      </c>
      <c r="I77" s="16" t="str">
        <f t="shared" si="35"/>
        <v/>
      </c>
      <c r="K77" s="15">
        <f t="shared" si="36"/>
        <v>0</v>
      </c>
      <c r="L77" s="77">
        <f t="shared" si="36"/>
        <v>0</v>
      </c>
      <c r="M77" s="76"/>
      <c r="N77" s="17">
        <f>$E$14</f>
        <v>0</v>
      </c>
      <c r="O77" s="17">
        <f>$F$14</f>
        <v>0</v>
      </c>
      <c r="P77" s="17">
        <f>$G$14</f>
        <v>0</v>
      </c>
      <c r="Q77" s="16" t="str">
        <f t="shared" si="37"/>
        <v/>
      </c>
      <c r="R77" s="74"/>
      <c r="S77" s="72"/>
    </row>
    <row r="78" spans="1:20">
      <c r="A78" s="72"/>
      <c r="C78" s="15">
        <f t="shared" si="34"/>
        <v>0</v>
      </c>
      <c r="D78" s="77">
        <f t="shared" si="34"/>
        <v>0</v>
      </c>
      <c r="E78" s="76"/>
      <c r="F78" s="17">
        <f>$E$15</f>
        <v>0</v>
      </c>
      <c r="G78" s="17">
        <f>$F$15</f>
        <v>0</v>
      </c>
      <c r="H78" s="17">
        <f>$G$15</f>
        <v>0</v>
      </c>
      <c r="I78" s="16" t="str">
        <f t="shared" si="35"/>
        <v/>
      </c>
      <c r="K78" s="15">
        <f t="shared" si="36"/>
        <v>0</v>
      </c>
      <c r="L78" s="77">
        <f t="shared" si="36"/>
        <v>0</v>
      </c>
      <c r="M78" s="76"/>
      <c r="N78" s="17">
        <f>$E$15</f>
        <v>0</v>
      </c>
      <c r="O78" s="17">
        <f>$F$15</f>
        <v>0</v>
      </c>
      <c r="P78" s="17">
        <f>$G$15</f>
        <v>0</v>
      </c>
      <c r="Q78" s="16" t="str">
        <f t="shared" si="37"/>
        <v/>
      </c>
      <c r="R78" s="74"/>
      <c r="S78" s="72"/>
    </row>
    <row r="79" spans="1:20">
      <c r="A79" s="72"/>
      <c r="C79" s="15">
        <f t="shared" si="34"/>
        <v>0</v>
      </c>
      <c r="D79" s="77">
        <f t="shared" si="34"/>
        <v>0</v>
      </c>
      <c r="E79" s="76"/>
      <c r="F79" s="17">
        <f>$E$16</f>
        <v>0</v>
      </c>
      <c r="G79" s="17">
        <f>$F$16</f>
        <v>0</v>
      </c>
      <c r="H79" s="17">
        <f>$G$16</f>
        <v>0</v>
      </c>
      <c r="I79" s="16" t="str">
        <f t="shared" si="35"/>
        <v/>
      </c>
      <c r="K79" s="15">
        <f t="shared" si="36"/>
        <v>0</v>
      </c>
      <c r="L79" s="77">
        <f t="shared" si="36"/>
        <v>0</v>
      </c>
      <c r="M79" s="76"/>
      <c r="N79" s="17">
        <f>$E$16</f>
        <v>0</v>
      </c>
      <c r="O79" s="17">
        <f>$F$16</f>
        <v>0</v>
      </c>
      <c r="P79" s="17">
        <f>$G$16</f>
        <v>0</v>
      </c>
      <c r="Q79" s="16" t="str">
        <f t="shared" si="37"/>
        <v/>
      </c>
      <c r="R79" s="74"/>
      <c r="S79" s="72"/>
    </row>
    <row r="80" spans="1:20">
      <c r="A80" s="72"/>
      <c r="C80" s="15">
        <f t="shared" si="34"/>
        <v>0</v>
      </c>
      <c r="D80" s="77">
        <f t="shared" si="34"/>
        <v>0</v>
      </c>
      <c r="E80" s="76"/>
      <c r="F80" s="17">
        <f>$E$17</f>
        <v>0</v>
      </c>
      <c r="G80" s="17">
        <f>$F$17</f>
        <v>0</v>
      </c>
      <c r="H80" s="17">
        <f>$G$17</f>
        <v>0</v>
      </c>
      <c r="I80" s="16" t="str">
        <f t="shared" si="35"/>
        <v/>
      </c>
      <c r="K80" s="15">
        <f t="shared" si="36"/>
        <v>0</v>
      </c>
      <c r="L80" s="77">
        <f t="shared" si="36"/>
        <v>0</v>
      </c>
      <c r="M80" s="76"/>
      <c r="N80" s="17">
        <f>$E$17</f>
        <v>0</v>
      </c>
      <c r="O80" s="17">
        <f>$F$17</f>
        <v>0</v>
      </c>
      <c r="P80" s="17">
        <f>$G$17</f>
        <v>0</v>
      </c>
      <c r="Q80" s="16" t="str">
        <f t="shared" si="37"/>
        <v/>
      </c>
      <c r="R80" s="74"/>
      <c r="S80" s="72"/>
    </row>
    <row r="81" spans="1:19" ht="13.5" thickBot="1">
      <c r="A81" s="72"/>
      <c r="C81" s="84">
        <f t="shared" si="34"/>
        <v>0</v>
      </c>
      <c r="D81" s="85">
        <f t="shared" si="34"/>
        <v>0</v>
      </c>
      <c r="E81" s="86"/>
      <c r="F81" s="87">
        <f>$E$18</f>
        <v>0</v>
      </c>
      <c r="G81" s="87">
        <f>$F$18</f>
        <v>0</v>
      </c>
      <c r="H81" s="87">
        <f>$G$18</f>
        <v>0</v>
      </c>
      <c r="I81" s="88" t="str">
        <f t="shared" si="35"/>
        <v/>
      </c>
      <c r="K81" s="84">
        <f t="shared" si="36"/>
        <v>0</v>
      </c>
      <c r="L81" s="85">
        <f t="shared" si="36"/>
        <v>0</v>
      </c>
      <c r="M81" s="86"/>
      <c r="N81" s="87">
        <f>$E$18</f>
        <v>0</v>
      </c>
      <c r="O81" s="87">
        <f>$F$18</f>
        <v>0</v>
      </c>
      <c r="P81" s="87">
        <f>$G$18</f>
        <v>0</v>
      </c>
      <c r="Q81" s="88" t="str">
        <f t="shared" si="37"/>
        <v/>
      </c>
      <c r="R81" s="74"/>
      <c r="S81" s="72"/>
    </row>
    <row r="82" spans="1:19" ht="13.5" thickBot="1">
      <c r="A82" s="72"/>
      <c r="I82" s="89">
        <f>SUM(I74:I81)</f>
        <v>0</v>
      </c>
      <c r="Q82" s="89">
        <f>SUM(Q74:Q81)</f>
        <v>0</v>
      </c>
      <c r="R82" s="74"/>
      <c r="S82" s="72"/>
    </row>
    <row r="83" spans="1:19">
      <c r="A83" s="72"/>
      <c r="L83" s="7"/>
      <c r="R83" s="74"/>
      <c r="S83" s="72"/>
    </row>
    <row r="84" spans="1:19" ht="13.5" thickBot="1">
      <c r="A84" s="72"/>
      <c r="R84" s="74"/>
      <c r="S84" s="72"/>
    </row>
    <row r="85" spans="1:19" ht="18" customHeight="1" thickBot="1">
      <c r="A85" s="72"/>
      <c r="C85" s="1"/>
      <c r="D85" s="193" t="s">
        <v>2</v>
      </c>
      <c r="E85" s="194"/>
      <c r="F85" s="195"/>
      <c r="G85" s="8"/>
      <c r="H85" s="8"/>
      <c r="K85" s="1"/>
      <c r="L85" s="193" t="s">
        <v>3</v>
      </c>
      <c r="M85" s="194"/>
      <c r="N85" s="195"/>
      <c r="O85" s="8"/>
      <c r="P85" s="8"/>
      <c r="R85" s="74"/>
      <c r="S85" s="72"/>
    </row>
    <row r="86" spans="1:19" ht="13.5" thickBot="1">
      <c r="A86" s="72"/>
      <c r="C86" s="78" t="s">
        <v>0</v>
      </c>
      <c r="D86" s="79" t="s">
        <v>1</v>
      </c>
      <c r="E86" s="11"/>
      <c r="F86" s="12">
        <v>1</v>
      </c>
      <c r="G86" s="12" t="s">
        <v>18</v>
      </c>
      <c r="H86" s="12">
        <v>2</v>
      </c>
      <c r="I86" s="13" t="s">
        <v>5</v>
      </c>
      <c r="K86" s="78" t="s">
        <v>0</v>
      </c>
      <c r="L86" s="79" t="s">
        <v>1</v>
      </c>
      <c r="M86" s="11"/>
      <c r="N86" s="12">
        <v>1</v>
      </c>
      <c r="O86" s="12" t="s">
        <v>18</v>
      </c>
      <c r="P86" s="12">
        <v>2</v>
      </c>
      <c r="Q86" s="13" t="s">
        <v>5</v>
      </c>
      <c r="R86" s="74"/>
      <c r="S86" s="72"/>
    </row>
    <row r="87" spans="1:19">
      <c r="A87" s="72"/>
      <c r="C87" s="14">
        <f t="shared" ref="C87:D94" si="38">C11</f>
        <v>0</v>
      </c>
      <c r="D87" s="80">
        <f t="shared" si="38"/>
        <v>0</v>
      </c>
      <c r="E87" s="81"/>
      <c r="F87" s="82">
        <f>$E$11</f>
        <v>0</v>
      </c>
      <c r="G87" s="82">
        <f>$F$11</f>
        <v>0</v>
      </c>
      <c r="H87" s="82">
        <f>$G$11</f>
        <v>0</v>
      </c>
      <c r="I87" s="83" t="str">
        <f t="shared" ref="I87:I94" si="39">IF($E87=$I11,IF($E87=$F$86,$F87,IF($E87=$G$86,$G87,IF($E87=$H$86,$H87,""))),"-")</f>
        <v/>
      </c>
      <c r="K87" s="14">
        <f t="shared" ref="K87:L94" si="40">C11</f>
        <v>0</v>
      </c>
      <c r="L87" s="80">
        <f t="shared" si="40"/>
        <v>0</v>
      </c>
      <c r="M87" s="81"/>
      <c r="N87" s="82">
        <f>$E$11</f>
        <v>0</v>
      </c>
      <c r="O87" s="82">
        <f>$F$11</f>
        <v>0</v>
      </c>
      <c r="P87" s="82">
        <f>$G$11</f>
        <v>0</v>
      </c>
      <c r="Q87" s="83" t="str">
        <f t="shared" ref="Q87:Q94" si="41">IF($M87=$I11,IF($M87=$N$86,$N87,IF($M87=$O$86,$O87,IF($M87=$P$86,$P87,""))),"-")</f>
        <v/>
      </c>
      <c r="R87" s="74"/>
      <c r="S87" s="72"/>
    </row>
    <row r="88" spans="1:19">
      <c r="A88" s="72"/>
      <c r="C88" s="15">
        <f t="shared" si="38"/>
        <v>0</v>
      </c>
      <c r="D88" s="77">
        <f t="shared" si="38"/>
        <v>0</v>
      </c>
      <c r="E88" s="76"/>
      <c r="F88" s="17">
        <f>$E$12</f>
        <v>0</v>
      </c>
      <c r="G88" s="17">
        <f>$F$12</f>
        <v>0</v>
      </c>
      <c r="H88" s="17">
        <f>$G$12</f>
        <v>0</v>
      </c>
      <c r="I88" s="16" t="str">
        <f t="shared" si="39"/>
        <v/>
      </c>
      <c r="K88" s="15">
        <f t="shared" si="40"/>
        <v>0</v>
      </c>
      <c r="L88" s="77">
        <f t="shared" si="40"/>
        <v>0</v>
      </c>
      <c r="M88" s="76"/>
      <c r="N88" s="17">
        <f>$E$12</f>
        <v>0</v>
      </c>
      <c r="O88" s="17">
        <f>$F$12</f>
        <v>0</v>
      </c>
      <c r="P88" s="17">
        <f>$G$12</f>
        <v>0</v>
      </c>
      <c r="Q88" s="16" t="str">
        <f t="shared" si="41"/>
        <v/>
      </c>
      <c r="R88" s="74"/>
      <c r="S88" s="72"/>
    </row>
    <row r="89" spans="1:19">
      <c r="A89" s="72"/>
      <c r="C89" s="15">
        <f t="shared" si="38"/>
        <v>0</v>
      </c>
      <c r="D89" s="77">
        <f t="shared" si="38"/>
        <v>0</v>
      </c>
      <c r="E89" s="76"/>
      <c r="F89" s="17">
        <f>$E$13</f>
        <v>0</v>
      </c>
      <c r="G89" s="17">
        <f>$F$13</f>
        <v>0</v>
      </c>
      <c r="H89" s="17">
        <f>$G$13</f>
        <v>0</v>
      </c>
      <c r="I89" s="16" t="str">
        <f t="shared" si="39"/>
        <v/>
      </c>
      <c r="K89" s="15">
        <f t="shared" si="40"/>
        <v>0</v>
      </c>
      <c r="L89" s="77">
        <f t="shared" si="40"/>
        <v>0</v>
      </c>
      <c r="M89" s="76"/>
      <c r="N89" s="17">
        <f>$E$13</f>
        <v>0</v>
      </c>
      <c r="O89" s="17">
        <f>$F$13</f>
        <v>0</v>
      </c>
      <c r="P89" s="17">
        <f>$G$13</f>
        <v>0</v>
      </c>
      <c r="Q89" s="16" t="str">
        <f t="shared" si="41"/>
        <v/>
      </c>
      <c r="R89" s="74"/>
      <c r="S89" s="72"/>
    </row>
    <row r="90" spans="1:19">
      <c r="A90" s="72"/>
      <c r="C90" s="15">
        <f t="shared" si="38"/>
        <v>0</v>
      </c>
      <c r="D90" s="77">
        <f t="shared" si="38"/>
        <v>0</v>
      </c>
      <c r="E90" s="76"/>
      <c r="F90" s="17">
        <f>$E$14</f>
        <v>0</v>
      </c>
      <c r="G90" s="17">
        <f>$F$14</f>
        <v>0</v>
      </c>
      <c r="H90" s="17">
        <f>$G$14</f>
        <v>0</v>
      </c>
      <c r="I90" s="16" t="str">
        <f t="shared" si="39"/>
        <v/>
      </c>
      <c r="J90" s="2"/>
      <c r="K90" s="15">
        <f t="shared" si="40"/>
        <v>0</v>
      </c>
      <c r="L90" s="77">
        <f t="shared" si="40"/>
        <v>0</v>
      </c>
      <c r="M90" s="76"/>
      <c r="N90" s="17">
        <f>$E$14</f>
        <v>0</v>
      </c>
      <c r="O90" s="17">
        <f>$F$14</f>
        <v>0</v>
      </c>
      <c r="P90" s="17">
        <f>$G$14</f>
        <v>0</v>
      </c>
      <c r="Q90" s="16" t="str">
        <f t="shared" si="41"/>
        <v/>
      </c>
      <c r="R90" s="74"/>
      <c r="S90" s="72"/>
    </row>
    <row r="91" spans="1:19">
      <c r="A91" s="72"/>
      <c r="C91" s="15">
        <f t="shared" si="38"/>
        <v>0</v>
      </c>
      <c r="D91" s="77">
        <f t="shared" si="38"/>
        <v>0</v>
      </c>
      <c r="E91" s="76"/>
      <c r="F91" s="17">
        <f>$E$15</f>
        <v>0</v>
      </c>
      <c r="G91" s="17">
        <f>$F$15</f>
        <v>0</v>
      </c>
      <c r="H91" s="17">
        <f>$G$15</f>
        <v>0</v>
      </c>
      <c r="I91" s="16" t="str">
        <f t="shared" si="39"/>
        <v/>
      </c>
      <c r="K91" s="15">
        <f t="shared" si="40"/>
        <v>0</v>
      </c>
      <c r="L91" s="77">
        <f t="shared" si="40"/>
        <v>0</v>
      </c>
      <c r="M91" s="76"/>
      <c r="N91" s="17">
        <f>$E$15</f>
        <v>0</v>
      </c>
      <c r="O91" s="17">
        <f>$F$15</f>
        <v>0</v>
      </c>
      <c r="P91" s="17">
        <f>$G$15</f>
        <v>0</v>
      </c>
      <c r="Q91" s="16" t="str">
        <f t="shared" si="41"/>
        <v/>
      </c>
      <c r="R91" s="74"/>
      <c r="S91" s="72"/>
    </row>
    <row r="92" spans="1:19">
      <c r="A92" s="72"/>
      <c r="C92" s="15">
        <f t="shared" si="38"/>
        <v>0</v>
      </c>
      <c r="D92" s="77">
        <f t="shared" si="38"/>
        <v>0</v>
      </c>
      <c r="E92" s="76"/>
      <c r="F92" s="17">
        <f>$E$16</f>
        <v>0</v>
      </c>
      <c r="G92" s="17">
        <f>$F$16</f>
        <v>0</v>
      </c>
      <c r="H92" s="17">
        <f>$G$16</f>
        <v>0</v>
      </c>
      <c r="I92" s="16" t="str">
        <f t="shared" si="39"/>
        <v/>
      </c>
      <c r="K92" s="15">
        <f t="shared" si="40"/>
        <v>0</v>
      </c>
      <c r="L92" s="77">
        <f t="shared" si="40"/>
        <v>0</v>
      </c>
      <c r="M92" s="76"/>
      <c r="N92" s="17">
        <f>$E$16</f>
        <v>0</v>
      </c>
      <c r="O92" s="17">
        <f>$F$16</f>
        <v>0</v>
      </c>
      <c r="P92" s="17">
        <f>$G$16</f>
        <v>0</v>
      </c>
      <c r="Q92" s="16" t="str">
        <f t="shared" si="41"/>
        <v/>
      </c>
      <c r="R92" s="74"/>
      <c r="S92" s="72"/>
    </row>
    <row r="93" spans="1:19">
      <c r="A93" s="72"/>
      <c r="C93" s="15">
        <f t="shared" si="38"/>
        <v>0</v>
      </c>
      <c r="D93" s="77">
        <f t="shared" si="38"/>
        <v>0</v>
      </c>
      <c r="E93" s="76"/>
      <c r="F93" s="17">
        <f>$E$17</f>
        <v>0</v>
      </c>
      <c r="G93" s="17">
        <f>$F$17</f>
        <v>0</v>
      </c>
      <c r="H93" s="17">
        <f>$G$17</f>
        <v>0</v>
      </c>
      <c r="I93" s="16" t="str">
        <f t="shared" si="39"/>
        <v/>
      </c>
      <c r="K93" s="15">
        <f t="shared" si="40"/>
        <v>0</v>
      </c>
      <c r="L93" s="77">
        <f t="shared" si="40"/>
        <v>0</v>
      </c>
      <c r="M93" s="76"/>
      <c r="N93" s="17">
        <f>$E$17</f>
        <v>0</v>
      </c>
      <c r="O93" s="17">
        <f>$F$17</f>
        <v>0</v>
      </c>
      <c r="P93" s="17">
        <f>$G$17</f>
        <v>0</v>
      </c>
      <c r="Q93" s="16" t="str">
        <f t="shared" si="41"/>
        <v/>
      </c>
      <c r="R93" s="74"/>
      <c r="S93" s="72"/>
    </row>
    <row r="94" spans="1:19" ht="13.5" thickBot="1">
      <c r="A94" s="72"/>
      <c r="C94" s="84">
        <f t="shared" si="38"/>
        <v>0</v>
      </c>
      <c r="D94" s="85">
        <f t="shared" si="38"/>
        <v>0</v>
      </c>
      <c r="E94" s="86"/>
      <c r="F94" s="87">
        <f>$E$18</f>
        <v>0</v>
      </c>
      <c r="G94" s="87">
        <f>$F$18</f>
        <v>0</v>
      </c>
      <c r="H94" s="87">
        <f>$G$18</f>
        <v>0</v>
      </c>
      <c r="I94" s="88" t="str">
        <f t="shared" si="39"/>
        <v/>
      </c>
      <c r="K94" s="84">
        <f t="shared" si="40"/>
        <v>0</v>
      </c>
      <c r="L94" s="85">
        <f t="shared" si="40"/>
        <v>0</v>
      </c>
      <c r="M94" s="86"/>
      <c r="N94" s="87">
        <f>$E$18</f>
        <v>0</v>
      </c>
      <c r="O94" s="87">
        <f>$F$18</f>
        <v>0</v>
      </c>
      <c r="P94" s="87">
        <f>$G$18</f>
        <v>0</v>
      </c>
      <c r="Q94" s="88" t="str">
        <f t="shared" si="41"/>
        <v/>
      </c>
      <c r="R94" s="74"/>
      <c r="S94" s="72"/>
    </row>
    <row r="95" spans="1:19" ht="13.5" thickBot="1">
      <c r="A95" s="72"/>
      <c r="I95" s="89">
        <f>SUM(I87:I94)</f>
        <v>0</v>
      </c>
      <c r="Q95" s="89">
        <f>SUM(Q87:Q94)</f>
        <v>0</v>
      </c>
      <c r="R95" s="74"/>
      <c r="S95" s="72"/>
    </row>
    <row r="96" spans="1:19">
      <c r="A96" s="72"/>
      <c r="R96" s="74"/>
      <c r="S96" s="72"/>
    </row>
    <row r="97" spans="1:19" ht="13.5" thickBot="1">
      <c r="A97" s="72"/>
      <c r="R97" s="74"/>
      <c r="S97" s="72"/>
    </row>
    <row r="98" spans="1:19" ht="13.5" thickBot="1">
      <c r="A98" s="72"/>
      <c r="C98" s="1"/>
      <c r="D98" s="193" t="s">
        <v>4</v>
      </c>
      <c r="E98" s="194"/>
      <c r="F98" s="195"/>
      <c r="G98" s="8"/>
      <c r="H98" s="8"/>
      <c r="K98" s="1"/>
      <c r="L98" s="193" t="s">
        <v>23</v>
      </c>
      <c r="M98" s="194"/>
      <c r="N98" s="195"/>
      <c r="O98" s="8"/>
      <c r="P98" s="8"/>
      <c r="R98" s="74"/>
      <c r="S98" s="72"/>
    </row>
    <row r="99" spans="1:19" ht="13.5" thickBot="1">
      <c r="A99" s="72"/>
      <c r="C99" s="78" t="s">
        <v>0</v>
      </c>
      <c r="D99" s="79" t="s">
        <v>1</v>
      </c>
      <c r="E99" s="11"/>
      <c r="F99" s="12">
        <v>1</v>
      </c>
      <c r="G99" s="12" t="s">
        <v>18</v>
      </c>
      <c r="H99" s="12">
        <v>2</v>
      </c>
      <c r="I99" s="13" t="s">
        <v>5</v>
      </c>
      <c r="K99" s="78" t="s">
        <v>0</v>
      </c>
      <c r="L99" s="79" t="s">
        <v>1</v>
      </c>
      <c r="M99" s="11"/>
      <c r="N99" s="12">
        <v>1</v>
      </c>
      <c r="O99" s="12" t="s">
        <v>18</v>
      </c>
      <c r="P99" s="12">
        <v>2</v>
      </c>
      <c r="Q99" s="13" t="s">
        <v>5</v>
      </c>
      <c r="R99" s="74"/>
      <c r="S99" s="72"/>
    </row>
    <row r="100" spans="1:19">
      <c r="A100" s="72"/>
      <c r="C100" s="14">
        <f t="shared" ref="C100:D107" si="42">C11</f>
        <v>0</v>
      </c>
      <c r="D100" s="80">
        <f t="shared" si="42"/>
        <v>0</v>
      </c>
      <c r="E100" s="81"/>
      <c r="F100" s="82">
        <f>$E$11</f>
        <v>0</v>
      </c>
      <c r="G100" s="82">
        <f>$F$11</f>
        <v>0</v>
      </c>
      <c r="H100" s="82">
        <f>$G$11</f>
        <v>0</v>
      </c>
      <c r="I100" s="83" t="str">
        <f t="shared" ref="I100:I107" si="43">IF($E100=$I11,IF($E100=$F$99,$F100,IF($E100=$G$99,$G100,IF($E100=$H$99,$H100,""))),"-")</f>
        <v/>
      </c>
      <c r="K100" s="14">
        <f t="shared" ref="K100:L107" si="44">C11</f>
        <v>0</v>
      </c>
      <c r="L100" s="80">
        <f t="shared" si="44"/>
        <v>0</v>
      </c>
      <c r="M100" s="81"/>
      <c r="N100" s="82">
        <f>$E$11</f>
        <v>0</v>
      </c>
      <c r="O100" s="82">
        <f>$F$11</f>
        <v>0</v>
      </c>
      <c r="P100" s="82">
        <f>$G$11</f>
        <v>0</v>
      </c>
      <c r="Q100" s="83" t="str">
        <f t="shared" ref="Q100:Q107" si="45">IF($M100=$I11,IF($M100=$N$99,$N100,IF($M100=$O$99,$O100,IF($M100=$P$99,$P100,""))),"-")</f>
        <v/>
      </c>
      <c r="R100" s="74"/>
      <c r="S100" s="72"/>
    </row>
    <row r="101" spans="1:19">
      <c r="A101" s="72"/>
      <c r="C101" s="15">
        <f t="shared" si="42"/>
        <v>0</v>
      </c>
      <c r="D101" s="77">
        <f t="shared" si="42"/>
        <v>0</v>
      </c>
      <c r="E101" s="76"/>
      <c r="F101" s="17">
        <f>$E$12</f>
        <v>0</v>
      </c>
      <c r="G101" s="17">
        <f>$F$12</f>
        <v>0</v>
      </c>
      <c r="H101" s="17">
        <f>$G$12</f>
        <v>0</v>
      </c>
      <c r="I101" s="16" t="str">
        <f t="shared" si="43"/>
        <v/>
      </c>
      <c r="K101" s="15">
        <f t="shared" si="44"/>
        <v>0</v>
      </c>
      <c r="L101" s="77">
        <f t="shared" si="44"/>
        <v>0</v>
      </c>
      <c r="M101" s="76"/>
      <c r="N101" s="17">
        <f>$E$12</f>
        <v>0</v>
      </c>
      <c r="O101" s="17">
        <f>$F$12</f>
        <v>0</v>
      </c>
      <c r="P101" s="17">
        <f>$G$12</f>
        <v>0</v>
      </c>
      <c r="Q101" s="16" t="str">
        <f t="shared" si="45"/>
        <v/>
      </c>
      <c r="R101" s="74"/>
      <c r="S101" s="72"/>
    </row>
    <row r="102" spans="1:19">
      <c r="A102" s="72"/>
      <c r="C102" s="15">
        <f t="shared" si="42"/>
        <v>0</v>
      </c>
      <c r="D102" s="77">
        <f t="shared" si="42"/>
        <v>0</v>
      </c>
      <c r="E102" s="76"/>
      <c r="F102" s="17">
        <f>$E$13</f>
        <v>0</v>
      </c>
      <c r="G102" s="17">
        <f>$F$13</f>
        <v>0</v>
      </c>
      <c r="H102" s="17">
        <f>$G$13</f>
        <v>0</v>
      </c>
      <c r="I102" s="16" t="str">
        <f t="shared" si="43"/>
        <v/>
      </c>
      <c r="K102" s="15">
        <f t="shared" si="44"/>
        <v>0</v>
      </c>
      <c r="L102" s="77">
        <f t="shared" si="44"/>
        <v>0</v>
      </c>
      <c r="M102" s="76"/>
      <c r="N102" s="17">
        <f>$E$13</f>
        <v>0</v>
      </c>
      <c r="O102" s="17">
        <f>$F$13</f>
        <v>0</v>
      </c>
      <c r="P102" s="17">
        <f>$G$13</f>
        <v>0</v>
      </c>
      <c r="Q102" s="16" t="str">
        <f t="shared" si="45"/>
        <v/>
      </c>
      <c r="R102" s="74"/>
      <c r="S102" s="72"/>
    </row>
    <row r="103" spans="1:19">
      <c r="A103" s="72"/>
      <c r="C103" s="15">
        <f t="shared" si="42"/>
        <v>0</v>
      </c>
      <c r="D103" s="77">
        <f t="shared" si="42"/>
        <v>0</v>
      </c>
      <c r="E103" s="76"/>
      <c r="F103" s="17">
        <f>$E$14</f>
        <v>0</v>
      </c>
      <c r="G103" s="17">
        <f>$F$14</f>
        <v>0</v>
      </c>
      <c r="H103" s="17">
        <f>$G$14</f>
        <v>0</v>
      </c>
      <c r="I103" s="16" t="str">
        <f t="shared" si="43"/>
        <v/>
      </c>
      <c r="K103" s="15">
        <f t="shared" si="44"/>
        <v>0</v>
      </c>
      <c r="L103" s="77">
        <f t="shared" si="44"/>
        <v>0</v>
      </c>
      <c r="M103" s="76"/>
      <c r="N103" s="17">
        <f>$E$14</f>
        <v>0</v>
      </c>
      <c r="O103" s="17">
        <f>$F$14</f>
        <v>0</v>
      </c>
      <c r="P103" s="17">
        <f>$G$14</f>
        <v>0</v>
      </c>
      <c r="Q103" s="16" t="str">
        <f t="shared" si="45"/>
        <v/>
      </c>
      <c r="R103" s="74"/>
      <c r="S103" s="72"/>
    </row>
    <row r="104" spans="1:19">
      <c r="A104" s="72"/>
      <c r="C104" s="15">
        <f t="shared" si="42"/>
        <v>0</v>
      </c>
      <c r="D104" s="77">
        <f t="shared" si="42"/>
        <v>0</v>
      </c>
      <c r="E104" s="76"/>
      <c r="F104" s="17">
        <f>$E$15</f>
        <v>0</v>
      </c>
      <c r="G104" s="17">
        <f>$F$15</f>
        <v>0</v>
      </c>
      <c r="H104" s="17">
        <f>$G$15</f>
        <v>0</v>
      </c>
      <c r="I104" s="16" t="str">
        <f t="shared" si="43"/>
        <v/>
      </c>
      <c r="K104" s="15">
        <f t="shared" si="44"/>
        <v>0</v>
      </c>
      <c r="L104" s="77">
        <f t="shared" si="44"/>
        <v>0</v>
      </c>
      <c r="M104" s="76"/>
      <c r="N104" s="17">
        <f>$E$15</f>
        <v>0</v>
      </c>
      <c r="O104" s="17">
        <f>$F$15</f>
        <v>0</v>
      </c>
      <c r="P104" s="17">
        <f>$G$15</f>
        <v>0</v>
      </c>
      <c r="Q104" s="16" t="str">
        <f t="shared" si="45"/>
        <v/>
      </c>
      <c r="R104" s="74"/>
      <c r="S104" s="72"/>
    </row>
    <row r="105" spans="1:19">
      <c r="A105" s="72"/>
      <c r="C105" s="15">
        <f t="shared" si="42"/>
        <v>0</v>
      </c>
      <c r="D105" s="77">
        <f t="shared" si="42"/>
        <v>0</v>
      </c>
      <c r="E105" s="76"/>
      <c r="F105" s="17">
        <f>$E$16</f>
        <v>0</v>
      </c>
      <c r="G105" s="17">
        <f>$F$16</f>
        <v>0</v>
      </c>
      <c r="H105" s="17">
        <f>$G$16</f>
        <v>0</v>
      </c>
      <c r="I105" s="16" t="str">
        <f t="shared" si="43"/>
        <v/>
      </c>
      <c r="K105" s="15">
        <f t="shared" si="44"/>
        <v>0</v>
      </c>
      <c r="L105" s="77">
        <f t="shared" si="44"/>
        <v>0</v>
      </c>
      <c r="M105" s="76"/>
      <c r="N105" s="17">
        <f>$E$16</f>
        <v>0</v>
      </c>
      <c r="O105" s="17">
        <f>$F$16</f>
        <v>0</v>
      </c>
      <c r="P105" s="17">
        <f>$G$16</f>
        <v>0</v>
      </c>
      <c r="Q105" s="16" t="str">
        <f t="shared" si="45"/>
        <v/>
      </c>
      <c r="R105" s="74"/>
      <c r="S105" s="72"/>
    </row>
    <row r="106" spans="1:19">
      <c r="A106" s="72"/>
      <c r="C106" s="15">
        <f t="shared" si="42"/>
        <v>0</v>
      </c>
      <c r="D106" s="77">
        <f t="shared" si="42"/>
        <v>0</v>
      </c>
      <c r="E106" s="76"/>
      <c r="F106" s="17">
        <f>$E$17</f>
        <v>0</v>
      </c>
      <c r="G106" s="17">
        <f>$F$17</f>
        <v>0</v>
      </c>
      <c r="H106" s="17">
        <f>$G$17</f>
        <v>0</v>
      </c>
      <c r="I106" s="16" t="str">
        <f t="shared" si="43"/>
        <v/>
      </c>
      <c r="K106" s="15">
        <f t="shared" si="44"/>
        <v>0</v>
      </c>
      <c r="L106" s="77">
        <f t="shared" si="44"/>
        <v>0</v>
      </c>
      <c r="M106" s="76"/>
      <c r="N106" s="17">
        <f>$E$17</f>
        <v>0</v>
      </c>
      <c r="O106" s="17">
        <f>$F$17</f>
        <v>0</v>
      </c>
      <c r="P106" s="17">
        <f>$G$17</f>
        <v>0</v>
      </c>
      <c r="Q106" s="16" t="str">
        <f t="shared" si="45"/>
        <v/>
      </c>
      <c r="R106" s="74"/>
      <c r="S106" s="72"/>
    </row>
    <row r="107" spans="1:19" ht="13.5" thickBot="1">
      <c r="A107" s="72"/>
      <c r="C107" s="84">
        <f t="shared" si="42"/>
        <v>0</v>
      </c>
      <c r="D107" s="85">
        <f t="shared" si="42"/>
        <v>0</v>
      </c>
      <c r="E107" s="86"/>
      <c r="F107" s="87">
        <f>$E$18</f>
        <v>0</v>
      </c>
      <c r="G107" s="87">
        <f>$F$18</f>
        <v>0</v>
      </c>
      <c r="H107" s="87">
        <f>$G$18</f>
        <v>0</v>
      </c>
      <c r="I107" s="88" t="str">
        <f t="shared" si="43"/>
        <v/>
      </c>
      <c r="K107" s="84">
        <f t="shared" si="44"/>
        <v>0</v>
      </c>
      <c r="L107" s="85">
        <f t="shared" si="44"/>
        <v>0</v>
      </c>
      <c r="M107" s="86"/>
      <c r="N107" s="87">
        <f>$E$18</f>
        <v>0</v>
      </c>
      <c r="O107" s="87">
        <f>$F$18</f>
        <v>0</v>
      </c>
      <c r="P107" s="87">
        <f>$G$18</f>
        <v>0</v>
      </c>
      <c r="Q107" s="88" t="str">
        <f t="shared" si="45"/>
        <v/>
      </c>
      <c r="R107" s="74"/>
      <c r="S107" s="72"/>
    </row>
    <row r="108" spans="1:19" ht="13.5" thickBot="1">
      <c r="A108" s="72"/>
      <c r="I108" s="89">
        <f>SUM(I100:I107)</f>
        <v>0</v>
      </c>
      <c r="Q108" s="89">
        <f>SUM(Q100:Q107)</f>
        <v>0</v>
      </c>
      <c r="R108" s="74"/>
      <c r="S108" s="72"/>
    </row>
    <row r="109" spans="1:19">
      <c r="A109" s="72"/>
      <c r="R109" s="74"/>
      <c r="S109" s="72"/>
    </row>
    <row r="110" spans="1:19" ht="13.5" thickBot="1">
      <c r="A110" s="72"/>
      <c r="R110" s="74"/>
      <c r="S110" s="72"/>
    </row>
    <row r="111" spans="1:19" ht="13.5" thickBot="1">
      <c r="A111" s="72"/>
      <c r="C111" s="1"/>
      <c r="D111" s="193" t="s">
        <v>29</v>
      </c>
      <c r="E111" s="194"/>
      <c r="F111" s="195"/>
      <c r="G111" s="8"/>
      <c r="H111" s="8"/>
      <c r="K111" s="1"/>
      <c r="L111" s="193" t="s">
        <v>31</v>
      </c>
      <c r="M111" s="194"/>
      <c r="N111" s="195"/>
      <c r="O111" s="8"/>
      <c r="P111" s="8"/>
      <c r="R111" s="74"/>
      <c r="S111" s="72"/>
    </row>
    <row r="112" spans="1:19" ht="13.5" thickBot="1">
      <c r="A112" s="72"/>
      <c r="C112" s="78" t="s">
        <v>0</v>
      </c>
      <c r="D112" s="79" t="s">
        <v>1</v>
      </c>
      <c r="E112" s="11"/>
      <c r="F112" s="12">
        <v>1</v>
      </c>
      <c r="G112" s="12" t="s">
        <v>18</v>
      </c>
      <c r="H112" s="12">
        <v>2</v>
      </c>
      <c r="I112" s="13" t="s">
        <v>5</v>
      </c>
      <c r="K112" s="78" t="s">
        <v>0</v>
      </c>
      <c r="L112" s="79" t="s">
        <v>1</v>
      </c>
      <c r="M112" s="11"/>
      <c r="N112" s="12">
        <v>1</v>
      </c>
      <c r="O112" s="12" t="s">
        <v>18</v>
      </c>
      <c r="P112" s="12">
        <v>2</v>
      </c>
      <c r="Q112" s="13" t="s">
        <v>5</v>
      </c>
      <c r="R112" s="74"/>
      <c r="S112" s="72"/>
    </row>
    <row r="113" spans="1:19">
      <c r="A113" s="72"/>
      <c r="C113" s="14">
        <f t="shared" ref="C113:D120" si="46">C11</f>
        <v>0</v>
      </c>
      <c r="D113" s="80">
        <f t="shared" si="46"/>
        <v>0</v>
      </c>
      <c r="E113" s="81"/>
      <c r="F113" s="82">
        <f>$E$11</f>
        <v>0</v>
      </c>
      <c r="G113" s="82">
        <f>$F$11</f>
        <v>0</v>
      </c>
      <c r="H113" s="82">
        <f>$G$11</f>
        <v>0</v>
      </c>
      <c r="I113" s="83" t="str">
        <f t="shared" ref="I113:I120" si="47">IF($E113=$I11,IF($E113=$F$112,$F113,IF($E113=$G$112,$G113,IF($E113=$H$112,$H113,""))),"-")</f>
        <v/>
      </c>
      <c r="K113" s="14">
        <f t="shared" ref="K113:L120" si="48">C11</f>
        <v>0</v>
      </c>
      <c r="L113" s="80">
        <f t="shared" si="48"/>
        <v>0</v>
      </c>
      <c r="M113" s="81"/>
      <c r="N113" s="82">
        <f>$E$11</f>
        <v>0</v>
      </c>
      <c r="O113" s="82">
        <f>$F$11</f>
        <v>0</v>
      </c>
      <c r="P113" s="82">
        <f>$G$11</f>
        <v>0</v>
      </c>
      <c r="Q113" s="83" t="str">
        <f t="shared" ref="Q113:Q120" si="49">IF($M113=$I11,IF($M113=$N$112,$N113,IF($M113=$O$112,$O113,IF($M113=$P$112,$P113,""))),"-")</f>
        <v/>
      </c>
      <c r="R113" s="74"/>
      <c r="S113" s="72"/>
    </row>
    <row r="114" spans="1:19">
      <c r="A114" s="72"/>
      <c r="C114" s="15">
        <f t="shared" si="46"/>
        <v>0</v>
      </c>
      <c r="D114" s="77">
        <f t="shared" si="46"/>
        <v>0</v>
      </c>
      <c r="E114" s="76"/>
      <c r="F114" s="17">
        <f>$E$12</f>
        <v>0</v>
      </c>
      <c r="G114" s="17">
        <f>$F$12</f>
        <v>0</v>
      </c>
      <c r="H114" s="17">
        <f>$G$12</f>
        <v>0</v>
      </c>
      <c r="I114" s="16" t="str">
        <f t="shared" si="47"/>
        <v/>
      </c>
      <c r="K114" s="15">
        <f t="shared" si="48"/>
        <v>0</v>
      </c>
      <c r="L114" s="77">
        <f t="shared" si="48"/>
        <v>0</v>
      </c>
      <c r="M114" s="76"/>
      <c r="N114" s="17">
        <f>$E$12</f>
        <v>0</v>
      </c>
      <c r="O114" s="17">
        <f>$F$12</f>
        <v>0</v>
      </c>
      <c r="P114" s="17">
        <f>$G$12</f>
        <v>0</v>
      </c>
      <c r="Q114" s="16" t="str">
        <f t="shared" si="49"/>
        <v/>
      </c>
      <c r="R114" s="74"/>
      <c r="S114" s="72"/>
    </row>
    <row r="115" spans="1:19">
      <c r="A115" s="72"/>
      <c r="C115" s="15">
        <f t="shared" si="46"/>
        <v>0</v>
      </c>
      <c r="D115" s="77">
        <f t="shared" si="46"/>
        <v>0</v>
      </c>
      <c r="E115" s="76"/>
      <c r="F115" s="17">
        <f>$E$13</f>
        <v>0</v>
      </c>
      <c r="G115" s="17">
        <f>$F$13</f>
        <v>0</v>
      </c>
      <c r="H115" s="17">
        <f>$G$13</f>
        <v>0</v>
      </c>
      <c r="I115" s="16" t="str">
        <f t="shared" si="47"/>
        <v/>
      </c>
      <c r="K115" s="15">
        <f t="shared" si="48"/>
        <v>0</v>
      </c>
      <c r="L115" s="77">
        <f t="shared" si="48"/>
        <v>0</v>
      </c>
      <c r="M115" s="76"/>
      <c r="N115" s="17">
        <f>$E$13</f>
        <v>0</v>
      </c>
      <c r="O115" s="17">
        <f>$F$13</f>
        <v>0</v>
      </c>
      <c r="P115" s="17">
        <f>$G$13</f>
        <v>0</v>
      </c>
      <c r="Q115" s="16" t="str">
        <f t="shared" si="49"/>
        <v/>
      </c>
      <c r="R115" s="74"/>
      <c r="S115" s="72"/>
    </row>
    <row r="116" spans="1:19">
      <c r="A116" s="72"/>
      <c r="C116" s="15">
        <f t="shared" si="46"/>
        <v>0</v>
      </c>
      <c r="D116" s="77">
        <f t="shared" si="46"/>
        <v>0</v>
      </c>
      <c r="E116" s="76"/>
      <c r="F116" s="17">
        <f>$E$14</f>
        <v>0</v>
      </c>
      <c r="G116" s="17">
        <f>$F$14</f>
        <v>0</v>
      </c>
      <c r="H116" s="17">
        <f>$G$14</f>
        <v>0</v>
      </c>
      <c r="I116" s="16" t="str">
        <f t="shared" si="47"/>
        <v/>
      </c>
      <c r="K116" s="15">
        <f t="shared" si="48"/>
        <v>0</v>
      </c>
      <c r="L116" s="77">
        <f t="shared" si="48"/>
        <v>0</v>
      </c>
      <c r="M116" s="76"/>
      <c r="N116" s="17">
        <f>$E$14</f>
        <v>0</v>
      </c>
      <c r="O116" s="17">
        <f>$F$14</f>
        <v>0</v>
      </c>
      <c r="P116" s="17">
        <f>$G$14</f>
        <v>0</v>
      </c>
      <c r="Q116" s="16" t="str">
        <f t="shared" si="49"/>
        <v/>
      </c>
      <c r="R116" s="74"/>
      <c r="S116" s="72"/>
    </row>
    <row r="117" spans="1:19">
      <c r="A117" s="72"/>
      <c r="C117" s="15">
        <f t="shared" si="46"/>
        <v>0</v>
      </c>
      <c r="D117" s="77">
        <f t="shared" si="46"/>
        <v>0</v>
      </c>
      <c r="E117" s="76"/>
      <c r="F117" s="17">
        <f>$E$15</f>
        <v>0</v>
      </c>
      <c r="G117" s="17">
        <f>$F$15</f>
        <v>0</v>
      </c>
      <c r="H117" s="17">
        <f>$G$15</f>
        <v>0</v>
      </c>
      <c r="I117" s="16" t="str">
        <f t="shared" si="47"/>
        <v/>
      </c>
      <c r="K117" s="15">
        <f t="shared" si="48"/>
        <v>0</v>
      </c>
      <c r="L117" s="77">
        <f t="shared" si="48"/>
        <v>0</v>
      </c>
      <c r="M117" s="76"/>
      <c r="N117" s="17">
        <f>$E$15</f>
        <v>0</v>
      </c>
      <c r="O117" s="17">
        <f>$F$15</f>
        <v>0</v>
      </c>
      <c r="P117" s="17">
        <f>$G$15</f>
        <v>0</v>
      </c>
      <c r="Q117" s="16" t="str">
        <f t="shared" si="49"/>
        <v/>
      </c>
      <c r="R117" s="74"/>
      <c r="S117" s="72"/>
    </row>
    <row r="118" spans="1:19">
      <c r="A118" s="72"/>
      <c r="C118" s="15">
        <f t="shared" si="46"/>
        <v>0</v>
      </c>
      <c r="D118" s="77">
        <f t="shared" si="46"/>
        <v>0</v>
      </c>
      <c r="E118" s="76"/>
      <c r="F118" s="17">
        <f>$E$16</f>
        <v>0</v>
      </c>
      <c r="G118" s="17">
        <f>$F$16</f>
        <v>0</v>
      </c>
      <c r="H118" s="17">
        <f>$G$16</f>
        <v>0</v>
      </c>
      <c r="I118" s="16" t="str">
        <f t="shared" si="47"/>
        <v/>
      </c>
      <c r="K118" s="15">
        <f t="shared" si="48"/>
        <v>0</v>
      </c>
      <c r="L118" s="77">
        <f t="shared" si="48"/>
        <v>0</v>
      </c>
      <c r="M118" s="76"/>
      <c r="N118" s="17">
        <f>$E$16</f>
        <v>0</v>
      </c>
      <c r="O118" s="17">
        <f>$F$16</f>
        <v>0</v>
      </c>
      <c r="P118" s="17">
        <f>$G$16</f>
        <v>0</v>
      </c>
      <c r="Q118" s="16" t="str">
        <f t="shared" si="49"/>
        <v/>
      </c>
      <c r="R118" s="74"/>
      <c r="S118" s="72"/>
    </row>
    <row r="119" spans="1:19">
      <c r="A119" s="72"/>
      <c r="C119" s="15">
        <f t="shared" si="46"/>
        <v>0</v>
      </c>
      <c r="D119" s="77">
        <f t="shared" si="46"/>
        <v>0</v>
      </c>
      <c r="E119" s="76"/>
      <c r="F119" s="17">
        <f>$E$17</f>
        <v>0</v>
      </c>
      <c r="G119" s="17">
        <f>$F$17</f>
        <v>0</v>
      </c>
      <c r="H119" s="17">
        <f>$G$17</f>
        <v>0</v>
      </c>
      <c r="I119" s="16" t="str">
        <f t="shared" si="47"/>
        <v/>
      </c>
      <c r="K119" s="15">
        <f t="shared" si="48"/>
        <v>0</v>
      </c>
      <c r="L119" s="77">
        <f t="shared" si="48"/>
        <v>0</v>
      </c>
      <c r="M119" s="76"/>
      <c r="N119" s="17">
        <f>$E$17</f>
        <v>0</v>
      </c>
      <c r="O119" s="17">
        <f>$F$17</f>
        <v>0</v>
      </c>
      <c r="P119" s="17">
        <f>$G$17</f>
        <v>0</v>
      </c>
      <c r="Q119" s="16" t="str">
        <f t="shared" si="49"/>
        <v/>
      </c>
      <c r="R119" s="74"/>
      <c r="S119" s="72"/>
    </row>
    <row r="120" spans="1:19" ht="13.5" thickBot="1">
      <c r="A120" s="72"/>
      <c r="C120" s="84">
        <f t="shared" si="46"/>
        <v>0</v>
      </c>
      <c r="D120" s="85">
        <f t="shared" si="46"/>
        <v>0</v>
      </c>
      <c r="E120" s="86"/>
      <c r="F120" s="87">
        <f>$E$18</f>
        <v>0</v>
      </c>
      <c r="G120" s="87">
        <f>$F$18</f>
        <v>0</v>
      </c>
      <c r="H120" s="87">
        <f>$G$18</f>
        <v>0</v>
      </c>
      <c r="I120" s="88" t="str">
        <f t="shared" si="47"/>
        <v/>
      </c>
      <c r="K120" s="84">
        <f t="shared" si="48"/>
        <v>0</v>
      </c>
      <c r="L120" s="85">
        <f t="shared" si="48"/>
        <v>0</v>
      </c>
      <c r="M120" s="86"/>
      <c r="N120" s="87">
        <f>$E$18</f>
        <v>0</v>
      </c>
      <c r="O120" s="87">
        <f>$F$18</f>
        <v>0</v>
      </c>
      <c r="P120" s="87">
        <f>$G$18</f>
        <v>0</v>
      </c>
      <c r="Q120" s="88" t="str">
        <f t="shared" si="49"/>
        <v/>
      </c>
      <c r="R120" s="74"/>
      <c r="S120" s="72"/>
    </row>
    <row r="121" spans="1:19" ht="13.5" thickBot="1">
      <c r="A121" s="72"/>
      <c r="I121" s="89">
        <f>SUM(I113:I120)</f>
        <v>0</v>
      </c>
      <c r="Q121" s="89">
        <f>SUM(Q113:Q120)</f>
        <v>0</v>
      </c>
      <c r="R121" s="74"/>
      <c r="S121" s="72"/>
    </row>
    <row r="122" spans="1:19">
      <c r="A122" s="72"/>
      <c r="R122" s="74"/>
      <c r="S122" s="72"/>
    </row>
    <row r="123" spans="1:19" ht="13.5" thickBot="1">
      <c r="A123" s="72"/>
      <c r="R123" s="74"/>
      <c r="S123" s="72"/>
    </row>
    <row r="124" spans="1:19" ht="13.5" thickBot="1">
      <c r="A124" s="72"/>
      <c r="C124" s="1"/>
      <c r="D124" s="193" t="s">
        <v>28</v>
      </c>
      <c r="E124" s="194"/>
      <c r="F124" s="195"/>
      <c r="G124" s="8"/>
      <c r="H124" s="8"/>
      <c r="K124" s="1"/>
      <c r="L124" s="193" t="s">
        <v>17</v>
      </c>
      <c r="M124" s="194"/>
      <c r="N124" s="195"/>
      <c r="O124" s="8"/>
      <c r="P124" s="8"/>
      <c r="R124" s="74"/>
      <c r="S124" s="72"/>
    </row>
    <row r="125" spans="1:19" ht="13.5" thickBot="1">
      <c r="A125" s="72"/>
      <c r="C125" s="78" t="s">
        <v>0</v>
      </c>
      <c r="D125" s="79" t="s">
        <v>1</v>
      </c>
      <c r="E125" s="11"/>
      <c r="F125" s="12">
        <v>1</v>
      </c>
      <c r="G125" s="12" t="s">
        <v>18</v>
      </c>
      <c r="H125" s="12">
        <v>2</v>
      </c>
      <c r="I125" s="13" t="s">
        <v>5</v>
      </c>
      <c r="K125" s="78" t="s">
        <v>0</v>
      </c>
      <c r="L125" s="79" t="s">
        <v>1</v>
      </c>
      <c r="M125" s="11"/>
      <c r="N125" s="12">
        <v>1</v>
      </c>
      <c r="O125" s="12" t="s">
        <v>18</v>
      </c>
      <c r="P125" s="12">
        <v>2</v>
      </c>
      <c r="Q125" s="13" t="s">
        <v>5</v>
      </c>
      <c r="R125" s="74"/>
      <c r="S125" s="72"/>
    </row>
    <row r="126" spans="1:19">
      <c r="A126" s="72"/>
      <c r="C126" s="14">
        <f t="shared" ref="C126:D133" si="50">K61</f>
        <v>0</v>
      </c>
      <c r="D126" s="80">
        <f t="shared" si="50"/>
        <v>0</v>
      </c>
      <c r="E126" s="81"/>
      <c r="F126" s="82">
        <f>$E$11</f>
        <v>0</v>
      </c>
      <c r="G126" s="82">
        <f>$F$11</f>
        <v>0</v>
      </c>
      <c r="H126" s="82">
        <f>$G$11</f>
        <v>0</v>
      </c>
      <c r="I126" s="83" t="str">
        <f t="shared" ref="I126:I133" si="51">IF($E126=$I11,IF($E126=$F$125,$F126,IF($E126=$G$125,$G126,IF($E126=$H$125,$H126,""))),"-")</f>
        <v/>
      </c>
      <c r="K126" s="14">
        <f t="shared" ref="K126:L133" si="52">C74</f>
        <v>0</v>
      </c>
      <c r="L126" s="80">
        <f t="shared" si="52"/>
        <v>0</v>
      </c>
      <c r="M126" s="81"/>
      <c r="N126" s="82">
        <f>$E$11</f>
        <v>0</v>
      </c>
      <c r="O126" s="82">
        <f>$F$11</f>
        <v>0</v>
      </c>
      <c r="P126" s="82">
        <f>$G$11</f>
        <v>0</v>
      </c>
      <c r="Q126" s="83" t="str">
        <f t="shared" ref="Q126:Q133" si="53">IF($M126=$I11,IF($M126=$N$125,$N126,IF($M126=$O$125,$O126,IF($M126=$P$125,$P126,""))),"-")</f>
        <v/>
      </c>
      <c r="R126" s="74"/>
      <c r="S126" s="72"/>
    </row>
    <row r="127" spans="1:19">
      <c r="A127" s="72"/>
      <c r="C127" s="15">
        <f t="shared" si="50"/>
        <v>0</v>
      </c>
      <c r="D127" s="77">
        <f t="shared" si="50"/>
        <v>0</v>
      </c>
      <c r="E127" s="76"/>
      <c r="F127" s="17">
        <f>$E$12</f>
        <v>0</v>
      </c>
      <c r="G127" s="17">
        <f>$F$12</f>
        <v>0</v>
      </c>
      <c r="H127" s="17">
        <f>$G$12</f>
        <v>0</v>
      </c>
      <c r="I127" s="16" t="str">
        <f t="shared" si="51"/>
        <v/>
      </c>
      <c r="K127" s="15">
        <f t="shared" si="52"/>
        <v>0</v>
      </c>
      <c r="L127" s="77">
        <f t="shared" si="52"/>
        <v>0</v>
      </c>
      <c r="M127" s="76"/>
      <c r="N127" s="17">
        <f>$E$12</f>
        <v>0</v>
      </c>
      <c r="O127" s="17">
        <f>$F$12</f>
        <v>0</v>
      </c>
      <c r="P127" s="17">
        <f>$G$12</f>
        <v>0</v>
      </c>
      <c r="Q127" s="16" t="str">
        <f t="shared" si="53"/>
        <v/>
      </c>
      <c r="R127" s="74"/>
      <c r="S127" s="72"/>
    </row>
    <row r="128" spans="1:19">
      <c r="A128" s="72"/>
      <c r="C128" s="15">
        <f t="shared" si="50"/>
        <v>0</v>
      </c>
      <c r="D128" s="77">
        <f t="shared" si="50"/>
        <v>0</v>
      </c>
      <c r="E128" s="76"/>
      <c r="F128" s="17">
        <f>$E$13</f>
        <v>0</v>
      </c>
      <c r="G128" s="17">
        <f>$F$13</f>
        <v>0</v>
      </c>
      <c r="H128" s="17">
        <f>$G$13</f>
        <v>0</v>
      </c>
      <c r="I128" s="16" t="str">
        <f t="shared" si="51"/>
        <v/>
      </c>
      <c r="K128" s="15">
        <f t="shared" si="52"/>
        <v>0</v>
      </c>
      <c r="L128" s="77">
        <f t="shared" si="52"/>
        <v>0</v>
      </c>
      <c r="M128" s="76"/>
      <c r="N128" s="17">
        <f>$E$13</f>
        <v>0</v>
      </c>
      <c r="O128" s="17">
        <f>$F$13</f>
        <v>0</v>
      </c>
      <c r="P128" s="17">
        <f>$G$13</f>
        <v>0</v>
      </c>
      <c r="Q128" s="16" t="str">
        <f t="shared" si="53"/>
        <v/>
      </c>
      <c r="R128" s="74"/>
      <c r="S128" s="72"/>
    </row>
    <row r="129" spans="1:19">
      <c r="A129" s="72"/>
      <c r="C129" s="15">
        <f t="shared" si="50"/>
        <v>0</v>
      </c>
      <c r="D129" s="77">
        <f t="shared" si="50"/>
        <v>0</v>
      </c>
      <c r="E129" s="76"/>
      <c r="F129" s="17">
        <f>$E$14</f>
        <v>0</v>
      </c>
      <c r="G129" s="17">
        <f>$F$14</f>
        <v>0</v>
      </c>
      <c r="H129" s="17">
        <f>$G$14</f>
        <v>0</v>
      </c>
      <c r="I129" s="16" t="str">
        <f t="shared" si="51"/>
        <v/>
      </c>
      <c r="K129" s="15">
        <f t="shared" si="52"/>
        <v>0</v>
      </c>
      <c r="L129" s="77">
        <f t="shared" si="52"/>
        <v>0</v>
      </c>
      <c r="M129" s="76"/>
      <c r="N129" s="17">
        <f>$E$14</f>
        <v>0</v>
      </c>
      <c r="O129" s="17">
        <f>$F$14</f>
        <v>0</v>
      </c>
      <c r="P129" s="17">
        <f>$G$14</f>
        <v>0</v>
      </c>
      <c r="Q129" s="16" t="str">
        <f t="shared" si="53"/>
        <v/>
      </c>
      <c r="R129" s="74"/>
      <c r="S129" s="72"/>
    </row>
    <row r="130" spans="1:19">
      <c r="A130" s="72"/>
      <c r="C130" s="15">
        <f t="shared" si="50"/>
        <v>0</v>
      </c>
      <c r="D130" s="77">
        <f t="shared" si="50"/>
        <v>0</v>
      </c>
      <c r="E130" s="76"/>
      <c r="F130" s="17">
        <f>$E$15</f>
        <v>0</v>
      </c>
      <c r="G130" s="17">
        <f>$F$15</f>
        <v>0</v>
      </c>
      <c r="H130" s="17">
        <f>$G$15</f>
        <v>0</v>
      </c>
      <c r="I130" s="16" t="str">
        <f t="shared" si="51"/>
        <v/>
      </c>
      <c r="K130" s="15">
        <f t="shared" si="52"/>
        <v>0</v>
      </c>
      <c r="L130" s="77">
        <f t="shared" si="52"/>
        <v>0</v>
      </c>
      <c r="M130" s="76"/>
      <c r="N130" s="17">
        <f>$E$15</f>
        <v>0</v>
      </c>
      <c r="O130" s="17">
        <f>$F$15</f>
        <v>0</v>
      </c>
      <c r="P130" s="17">
        <f>$G$15</f>
        <v>0</v>
      </c>
      <c r="Q130" s="16" t="str">
        <f t="shared" si="53"/>
        <v/>
      </c>
      <c r="R130" s="74"/>
      <c r="S130" s="72"/>
    </row>
    <row r="131" spans="1:19">
      <c r="A131" s="72"/>
      <c r="C131" s="15">
        <f t="shared" si="50"/>
        <v>0</v>
      </c>
      <c r="D131" s="77">
        <f t="shared" si="50"/>
        <v>0</v>
      </c>
      <c r="E131" s="76"/>
      <c r="F131" s="17">
        <f>$E$16</f>
        <v>0</v>
      </c>
      <c r="G131" s="17">
        <f>$F$16</f>
        <v>0</v>
      </c>
      <c r="H131" s="17">
        <f>$G$16</f>
        <v>0</v>
      </c>
      <c r="I131" s="16" t="str">
        <f t="shared" si="51"/>
        <v/>
      </c>
      <c r="K131" s="15">
        <f t="shared" si="52"/>
        <v>0</v>
      </c>
      <c r="L131" s="77">
        <f t="shared" si="52"/>
        <v>0</v>
      </c>
      <c r="M131" s="76"/>
      <c r="N131" s="17">
        <f>$E$16</f>
        <v>0</v>
      </c>
      <c r="O131" s="17">
        <f>$F$16</f>
        <v>0</v>
      </c>
      <c r="P131" s="17">
        <f>$G$16</f>
        <v>0</v>
      </c>
      <c r="Q131" s="16" t="str">
        <f t="shared" si="53"/>
        <v/>
      </c>
      <c r="R131" s="74"/>
      <c r="S131" s="72"/>
    </row>
    <row r="132" spans="1:19">
      <c r="A132" s="72"/>
      <c r="C132" s="15">
        <f t="shared" si="50"/>
        <v>0</v>
      </c>
      <c r="D132" s="77">
        <f t="shared" si="50"/>
        <v>0</v>
      </c>
      <c r="E132" s="76"/>
      <c r="F132" s="17">
        <f>$E$17</f>
        <v>0</v>
      </c>
      <c r="G132" s="17">
        <f>$F$17</f>
        <v>0</v>
      </c>
      <c r="H132" s="17">
        <f>$G$17</f>
        <v>0</v>
      </c>
      <c r="I132" s="16" t="str">
        <f t="shared" si="51"/>
        <v/>
      </c>
      <c r="K132" s="15">
        <f t="shared" si="52"/>
        <v>0</v>
      </c>
      <c r="L132" s="77">
        <f t="shared" si="52"/>
        <v>0</v>
      </c>
      <c r="M132" s="76"/>
      <c r="N132" s="17">
        <f>$E$17</f>
        <v>0</v>
      </c>
      <c r="O132" s="17">
        <f>$F$17</f>
        <v>0</v>
      </c>
      <c r="P132" s="17">
        <f>$G$17</f>
        <v>0</v>
      </c>
      <c r="Q132" s="16" t="str">
        <f t="shared" si="53"/>
        <v/>
      </c>
      <c r="R132" s="74"/>
      <c r="S132" s="72"/>
    </row>
    <row r="133" spans="1:19" ht="13.5" thickBot="1">
      <c r="A133" s="72"/>
      <c r="C133" s="84">
        <f t="shared" si="50"/>
        <v>0</v>
      </c>
      <c r="D133" s="85">
        <f t="shared" si="50"/>
        <v>0</v>
      </c>
      <c r="E133" s="86"/>
      <c r="F133" s="87">
        <f>$E$18</f>
        <v>0</v>
      </c>
      <c r="G133" s="87">
        <f>$F$18</f>
        <v>0</v>
      </c>
      <c r="H133" s="87">
        <f>$G$18</f>
        <v>0</v>
      </c>
      <c r="I133" s="88" t="str">
        <f t="shared" si="51"/>
        <v/>
      </c>
      <c r="K133" s="84">
        <f t="shared" si="52"/>
        <v>0</v>
      </c>
      <c r="L133" s="85">
        <f t="shared" si="52"/>
        <v>0</v>
      </c>
      <c r="M133" s="86"/>
      <c r="N133" s="87">
        <f>$E$18</f>
        <v>0</v>
      </c>
      <c r="O133" s="87">
        <f>$F$18</f>
        <v>0</v>
      </c>
      <c r="P133" s="87">
        <f>$G$18</f>
        <v>0</v>
      </c>
      <c r="Q133" s="88" t="str">
        <f t="shared" si="53"/>
        <v/>
      </c>
      <c r="R133" s="74"/>
      <c r="S133" s="72"/>
    </row>
    <row r="134" spans="1:19" ht="13.5" thickBot="1">
      <c r="A134" s="72"/>
      <c r="I134" s="89">
        <f>SUM(I126:I133)</f>
        <v>0</v>
      </c>
      <c r="Q134" s="89">
        <f>SUM(Q126:Q133)</f>
        <v>0</v>
      </c>
      <c r="R134" s="74"/>
      <c r="S134" s="72"/>
    </row>
    <row r="135" spans="1:19" ht="16.5" customHeight="1">
      <c r="A135" s="72"/>
      <c r="R135" s="74"/>
      <c r="S135" s="72"/>
    </row>
    <row r="136" spans="1:19" s="155" customFormat="1">
      <c r="A136" s="72"/>
      <c r="B136" s="72"/>
      <c r="C136" s="72"/>
      <c r="D136" s="72"/>
      <c r="E136" s="72"/>
      <c r="F136" s="72"/>
      <c r="G136" s="72"/>
      <c r="H136" s="72"/>
      <c r="I136" s="72"/>
      <c r="J136" s="72"/>
      <c r="K136" s="72"/>
      <c r="L136" s="72"/>
      <c r="M136" s="72"/>
      <c r="N136" s="72"/>
      <c r="O136" s="72"/>
      <c r="P136" s="72"/>
      <c r="Q136" s="72"/>
      <c r="R136" s="72"/>
      <c r="S136" s="72"/>
    </row>
    <row r="137" spans="1:19" s="155" customFormat="1">
      <c r="A137" s="72"/>
      <c r="B137" s="72"/>
      <c r="C137" s="72"/>
      <c r="D137" s="72"/>
      <c r="E137" s="72"/>
      <c r="F137" s="72"/>
      <c r="G137" s="72"/>
      <c r="H137" s="72"/>
      <c r="I137" s="72"/>
      <c r="J137" s="72"/>
      <c r="K137" s="72"/>
      <c r="L137" s="72"/>
      <c r="M137" s="72"/>
      <c r="N137" s="72"/>
      <c r="O137" s="72"/>
      <c r="P137" s="72"/>
      <c r="Q137" s="72"/>
      <c r="R137" s="72"/>
      <c r="S137" s="72"/>
    </row>
    <row r="138" spans="1:19" s="74" customFormat="1"/>
    <row r="139" spans="1:19" s="74" customFormat="1"/>
    <row r="140" spans="1:19" s="74" customFormat="1"/>
    <row r="141" spans="1:19" s="74" customFormat="1">
      <c r="J141" s="123"/>
    </row>
    <row r="142" spans="1:19" s="74" customFormat="1"/>
    <row r="143" spans="1:19" s="74" customFormat="1">
      <c r="J143" s="124"/>
      <c r="K143" s="124"/>
      <c r="L143" s="125"/>
    </row>
    <row r="144" spans="1:19" s="74" customFormat="1">
      <c r="J144" s="124"/>
      <c r="K144" s="124"/>
      <c r="L144" s="125"/>
    </row>
    <row r="145" spans="10:14" s="74" customFormat="1">
      <c r="J145" s="124"/>
      <c r="K145" s="124"/>
      <c r="L145" s="125"/>
    </row>
    <row r="146" spans="10:14" s="74" customFormat="1">
      <c r="J146" s="124"/>
      <c r="K146" s="124"/>
      <c r="L146" s="125"/>
    </row>
    <row r="147" spans="10:14" s="74" customFormat="1">
      <c r="J147" s="124"/>
      <c r="K147" s="124"/>
      <c r="L147" s="125"/>
      <c r="N147" s="75"/>
    </row>
    <row r="148" spans="10:14" s="74" customFormat="1">
      <c r="J148" s="124"/>
      <c r="K148" s="124"/>
      <c r="L148" s="125"/>
    </row>
    <row r="149" spans="10:14" s="74" customFormat="1">
      <c r="J149" s="124"/>
      <c r="K149" s="124"/>
      <c r="L149" s="125"/>
    </row>
    <row r="150" spans="10:14" s="74" customFormat="1">
      <c r="J150" s="124"/>
      <c r="K150" s="124"/>
      <c r="L150" s="125"/>
    </row>
    <row r="151" spans="10:14" s="74" customFormat="1">
      <c r="J151" s="124"/>
      <c r="K151" s="124"/>
      <c r="L151" s="125"/>
    </row>
    <row r="152" spans="10:14" s="74" customFormat="1">
      <c r="J152" s="124"/>
      <c r="K152" s="124"/>
      <c r="L152" s="125"/>
    </row>
    <row r="153" spans="10:14" s="74" customFormat="1">
      <c r="J153" s="124"/>
      <c r="K153" s="124"/>
      <c r="L153" s="125"/>
    </row>
    <row r="154" spans="10:14" s="74" customFormat="1">
      <c r="J154" s="124"/>
      <c r="K154" s="124"/>
      <c r="L154" s="125"/>
    </row>
    <row r="155" spans="10:14" s="74" customFormat="1"/>
    <row r="156" spans="10:14" s="74" customFormat="1"/>
    <row r="157" spans="10:14" s="74" customFormat="1"/>
    <row r="158" spans="10:14" s="74" customFormat="1"/>
    <row r="159" spans="10:14" s="74" customFormat="1"/>
    <row r="160" spans="10:14" s="74" customFormat="1"/>
    <row r="161" s="74" customFormat="1"/>
    <row r="162" s="74" customFormat="1"/>
    <row r="163" s="74" customFormat="1"/>
    <row r="164" s="74" customFormat="1"/>
    <row r="165" s="74" customFormat="1"/>
    <row r="166" s="74" customFormat="1"/>
    <row r="167" s="74" customFormat="1"/>
    <row r="168" s="74" customFormat="1"/>
    <row r="169" s="74" customFormat="1"/>
    <row r="170" s="74" customFormat="1"/>
    <row r="171" s="74" customFormat="1"/>
    <row r="172" s="74" customFormat="1"/>
    <row r="173" s="74" customFormat="1"/>
    <row r="174" s="74" customFormat="1"/>
    <row r="175" s="74" customFormat="1"/>
    <row r="176" s="74" customFormat="1"/>
    <row r="177" s="74" customFormat="1"/>
    <row r="178" s="74" customFormat="1"/>
    <row r="179" s="74" customFormat="1"/>
    <row r="180" s="74" customFormat="1"/>
    <row r="181" s="74" customFormat="1"/>
    <row r="182" s="74" customFormat="1"/>
    <row r="183" s="74" customFormat="1"/>
    <row r="184" s="74" customFormat="1"/>
    <row r="185" s="74" customFormat="1"/>
    <row r="186" s="74" customFormat="1"/>
    <row r="187" s="74" customFormat="1"/>
    <row r="188" s="74" customFormat="1"/>
    <row r="189" s="74" customFormat="1"/>
    <row r="190" s="74" customFormat="1"/>
    <row r="191" s="74" customFormat="1"/>
    <row r="192" s="74" customFormat="1"/>
    <row r="193" s="74" customFormat="1"/>
    <row r="194" s="74" customFormat="1"/>
    <row r="195" s="74" customFormat="1"/>
    <row r="196" s="74" customFormat="1"/>
    <row r="197" s="74" customFormat="1"/>
    <row r="198" s="74" customFormat="1"/>
    <row r="199" s="74" customFormat="1"/>
    <row r="200" s="74" customFormat="1"/>
    <row r="201" s="74" customFormat="1"/>
    <row r="202" s="74" customFormat="1"/>
    <row r="203" s="74" customFormat="1"/>
    <row r="204" s="74" customFormat="1"/>
    <row r="205" s="74" customFormat="1"/>
    <row r="206" s="74" customFormat="1"/>
    <row r="207" s="74" customFormat="1"/>
    <row r="208" s="74" customFormat="1"/>
    <row r="209" s="74" customFormat="1"/>
    <row r="210" s="74" customFormat="1"/>
    <row r="211" s="74" customFormat="1"/>
    <row r="212" s="74" customFormat="1"/>
    <row r="213" s="74" customFormat="1"/>
    <row r="214" s="74" customFormat="1"/>
    <row r="215" s="74" customFormat="1"/>
    <row r="216" s="74" customFormat="1"/>
    <row r="217" s="74" customFormat="1"/>
    <row r="218" s="74" customFormat="1"/>
    <row r="219" s="74" customFormat="1"/>
    <row r="220" s="74" customFormat="1"/>
    <row r="221" s="74" customFormat="1"/>
    <row r="222" s="74" customFormat="1"/>
    <row r="223" s="74" customFormat="1"/>
    <row r="224" s="74" customFormat="1"/>
    <row r="225" s="74" customFormat="1"/>
    <row r="226" s="74" customFormat="1"/>
    <row r="227" s="74" customFormat="1"/>
    <row r="228" s="74" customFormat="1"/>
    <row r="229" s="74" customFormat="1"/>
    <row r="230" s="74" customFormat="1"/>
    <row r="231" s="74" customFormat="1"/>
    <row r="232" s="74" customFormat="1"/>
    <row r="233" s="74" customFormat="1"/>
    <row r="234" s="74" customFormat="1"/>
    <row r="235" s="74" customFormat="1"/>
    <row r="236" s="74" customFormat="1"/>
    <row r="237" s="74" customFormat="1"/>
    <row r="238" s="74" customFormat="1"/>
    <row r="239" s="74" customFormat="1"/>
    <row r="240" s="74" customFormat="1"/>
    <row r="241" s="74" customFormat="1"/>
    <row r="242" s="74" customFormat="1"/>
    <row r="243" s="74" customFormat="1"/>
    <row r="244" s="74" customFormat="1"/>
    <row r="245" s="74" customFormat="1"/>
    <row r="246" s="74" customFormat="1"/>
    <row r="247" s="74" customFormat="1"/>
    <row r="248" s="74" customFormat="1"/>
    <row r="249" s="74" customFormat="1"/>
    <row r="250" s="74" customFormat="1"/>
    <row r="251" s="74" customFormat="1"/>
    <row r="252" s="74" customFormat="1"/>
    <row r="253" s="74" customFormat="1"/>
    <row r="254" s="74" customFormat="1"/>
    <row r="255" s="74" customFormat="1"/>
    <row r="256" s="74" customFormat="1"/>
    <row r="257" s="74" customFormat="1"/>
    <row r="258" s="74" customFormat="1"/>
    <row r="259" s="74" customFormat="1"/>
    <row r="260" s="74" customFormat="1"/>
    <row r="261" s="74" customFormat="1"/>
    <row r="262" s="74" customFormat="1"/>
    <row r="263" s="74" customFormat="1"/>
    <row r="264" s="74" customFormat="1"/>
    <row r="265" s="74" customFormat="1"/>
    <row r="266" s="74" customFormat="1"/>
    <row r="267" s="74" customFormat="1"/>
    <row r="268" s="74" customFormat="1"/>
    <row r="269" s="74" customFormat="1"/>
    <row r="270" s="74" customFormat="1"/>
    <row r="271" s="74" customFormat="1"/>
    <row r="272" s="74" customFormat="1"/>
    <row r="273" s="74" customFormat="1"/>
    <row r="274" s="74" customFormat="1"/>
    <row r="275" s="74" customFormat="1"/>
    <row r="276" s="74" customFormat="1"/>
    <row r="277" s="74" customFormat="1"/>
    <row r="278" s="74" customFormat="1"/>
    <row r="279" s="74" customFormat="1"/>
    <row r="280" s="74" customFormat="1"/>
    <row r="281" s="74" customFormat="1"/>
    <row r="282" s="74" customFormat="1"/>
    <row r="283" s="74" customFormat="1"/>
    <row r="284" s="74" customFormat="1"/>
    <row r="285" s="74" customFormat="1"/>
    <row r="286" s="74" customFormat="1"/>
    <row r="287" s="74" customFormat="1"/>
    <row r="288" s="74" customFormat="1"/>
    <row r="289" s="74" customFormat="1"/>
    <row r="290" s="74" customFormat="1"/>
    <row r="291" s="74" customFormat="1"/>
    <row r="292" s="74" customFormat="1"/>
    <row r="293" s="74" customFormat="1"/>
    <row r="294" s="74" customFormat="1"/>
    <row r="295" s="74" customFormat="1"/>
    <row r="296" s="74" customFormat="1"/>
    <row r="297" s="74" customFormat="1"/>
    <row r="298" s="74" customFormat="1"/>
    <row r="299" s="74" customFormat="1"/>
    <row r="300" s="74" customFormat="1"/>
    <row r="301" s="74" customFormat="1"/>
    <row r="302" s="74" customFormat="1"/>
    <row r="303" s="74" customFormat="1"/>
    <row r="304" s="74" customFormat="1"/>
    <row r="305" s="74" customFormat="1"/>
    <row r="306" s="74" customFormat="1"/>
    <row r="307" s="74" customFormat="1"/>
    <row r="308" s="74" customFormat="1"/>
    <row r="309" s="74" customFormat="1"/>
    <row r="310" s="74" customFormat="1"/>
    <row r="311" s="74" customFormat="1"/>
    <row r="312" s="74" customFormat="1"/>
    <row r="313" s="74" customFormat="1"/>
    <row r="314" s="74" customFormat="1"/>
    <row r="315" s="74" customFormat="1"/>
    <row r="316" s="74" customFormat="1"/>
    <row r="317" s="74" customFormat="1"/>
    <row r="318" s="74" customFormat="1"/>
    <row r="319" s="74" customFormat="1"/>
    <row r="320" s="74" customFormat="1"/>
    <row r="321" s="74" customFormat="1"/>
    <row r="322" s="74" customFormat="1"/>
    <row r="323" s="74" customFormat="1"/>
    <row r="324" s="74" customFormat="1"/>
    <row r="325" s="74" customFormat="1"/>
    <row r="326" s="74" customFormat="1"/>
    <row r="327" s="74" customFormat="1"/>
    <row r="328" s="74" customFormat="1"/>
    <row r="329" s="74" customFormat="1"/>
    <row r="330" s="74" customFormat="1"/>
    <row r="331" s="74" customFormat="1"/>
    <row r="332" s="74" customFormat="1"/>
    <row r="333" s="74" customFormat="1"/>
    <row r="334" s="74" customFormat="1"/>
    <row r="335" s="74" customFormat="1"/>
    <row r="336" s="74" customFormat="1"/>
    <row r="337" s="74" customFormat="1"/>
    <row r="338" s="74" customFormat="1"/>
    <row r="339" s="74" customFormat="1"/>
    <row r="340" s="74" customFormat="1"/>
    <row r="341" s="74" customFormat="1"/>
    <row r="342" s="74" customFormat="1"/>
    <row r="343" s="74" customFormat="1"/>
    <row r="344" s="74" customFormat="1"/>
    <row r="345" s="74" customFormat="1"/>
    <row r="346" s="74" customFormat="1"/>
    <row r="347" s="74" customFormat="1"/>
    <row r="348" s="74" customFormat="1"/>
    <row r="349" s="74" customFormat="1"/>
    <row r="350" s="74" customFormat="1"/>
    <row r="351" s="74" customFormat="1"/>
    <row r="352" s="74" customFormat="1"/>
    <row r="353" s="74" customFormat="1"/>
    <row r="354" s="74" customFormat="1"/>
    <row r="355" s="74" customFormat="1"/>
    <row r="356" s="74" customFormat="1"/>
    <row r="357" s="74" customFormat="1"/>
    <row r="358" s="74" customFormat="1"/>
    <row r="359" s="74" customFormat="1"/>
    <row r="360" s="74" customFormat="1"/>
    <row r="361" s="74" customFormat="1"/>
    <row r="362" s="74" customFormat="1"/>
    <row r="363" s="74" customFormat="1"/>
    <row r="364" s="74" customFormat="1"/>
    <row r="365" s="74" customFormat="1"/>
    <row r="366" s="74" customFormat="1"/>
    <row r="367" s="74" customFormat="1"/>
    <row r="368" s="74" customFormat="1"/>
    <row r="369" s="74" customFormat="1"/>
    <row r="370" s="74" customFormat="1"/>
    <row r="371" s="74" customFormat="1"/>
    <row r="372" s="74" customFormat="1"/>
    <row r="373" s="74" customFormat="1"/>
    <row r="374" s="74" customFormat="1"/>
    <row r="375" s="74" customFormat="1"/>
    <row r="376" s="74" customFormat="1"/>
    <row r="377" s="74" customFormat="1"/>
    <row r="378" s="74" customFormat="1"/>
    <row r="379" s="74" customFormat="1"/>
    <row r="380" s="74" customFormat="1"/>
    <row r="381" s="74" customFormat="1"/>
    <row r="382" s="74" customFormat="1"/>
    <row r="383" s="74" customFormat="1"/>
    <row r="384" s="74" customFormat="1"/>
    <row r="385" s="74" customFormat="1"/>
    <row r="386" s="74" customFormat="1"/>
    <row r="387" s="74" customFormat="1"/>
    <row r="388" s="74" customFormat="1"/>
    <row r="389" s="74" customFormat="1"/>
    <row r="390" s="74" customFormat="1"/>
    <row r="391" s="74" customFormat="1"/>
    <row r="392" s="74" customFormat="1"/>
    <row r="393" s="74" customFormat="1"/>
    <row r="394" s="74" customFormat="1"/>
    <row r="395" s="74" customFormat="1"/>
    <row r="396" s="74" customFormat="1"/>
    <row r="397" s="74" customFormat="1"/>
    <row r="398" s="74" customFormat="1"/>
    <row r="399" s="74" customFormat="1"/>
    <row r="400" s="74" customFormat="1"/>
    <row r="401" s="74" customFormat="1"/>
    <row r="402" s="74" customFormat="1"/>
    <row r="403" s="74" customFormat="1"/>
    <row r="404" s="74" customFormat="1"/>
    <row r="405" s="74" customFormat="1"/>
    <row r="406" s="74" customFormat="1"/>
    <row r="407" s="74" customFormat="1"/>
    <row r="408" s="74" customFormat="1"/>
    <row r="409" s="74" customFormat="1"/>
    <row r="410" s="74" customFormat="1"/>
    <row r="411" s="74" customFormat="1"/>
    <row r="412" s="74" customFormat="1"/>
    <row r="413" s="74" customFormat="1"/>
    <row r="414" s="74" customFormat="1"/>
    <row r="415" s="74" customFormat="1"/>
    <row r="416" s="74" customFormat="1"/>
    <row r="417" s="74" customFormat="1"/>
    <row r="418" s="74" customFormat="1"/>
    <row r="419" s="74" customFormat="1"/>
    <row r="420" s="74" customFormat="1"/>
    <row r="421" s="74" customFormat="1"/>
    <row r="422" s="74" customFormat="1"/>
    <row r="423" s="74" customFormat="1"/>
    <row r="424" s="74" customFormat="1"/>
    <row r="425" s="74" customFormat="1"/>
    <row r="426" s="74" customFormat="1"/>
    <row r="427" s="74" customFormat="1"/>
    <row r="428" s="74" customFormat="1"/>
    <row r="429" s="74" customFormat="1"/>
    <row r="430" s="74" customFormat="1"/>
    <row r="431" s="74" customFormat="1"/>
    <row r="432" s="74" customFormat="1"/>
    <row r="433" s="74" customFormat="1"/>
    <row r="434" s="74" customFormat="1"/>
    <row r="435" s="74" customFormat="1"/>
    <row r="436" s="74" customFormat="1"/>
    <row r="437" s="74" customFormat="1"/>
    <row r="438" s="74" customFormat="1"/>
    <row r="439" s="74" customFormat="1"/>
    <row r="440" s="74" customFormat="1"/>
    <row r="441" s="74" customFormat="1"/>
    <row r="442" s="74" customFormat="1"/>
    <row r="443" s="74" customFormat="1"/>
    <row r="444" s="74" customFormat="1"/>
    <row r="445" s="74" customFormat="1"/>
    <row r="446" s="74" customFormat="1"/>
    <row r="447" s="74" customFormat="1"/>
    <row r="448" s="74" customFormat="1"/>
    <row r="449" s="74" customFormat="1"/>
    <row r="450" s="74" customFormat="1"/>
    <row r="451" s="74" customFormat="1"/>
    <row r="452" s="74" customFormat="1"/>
    <row r="453" s="74" customFormat="1"/>
    <row r="454" s="74" customFormat="1"/>
    <row r="455" s="74" customFormat="1"/>
    <row r="456" s="74" customFormat="1"/>
    <row r="457" s="74" customFormat="1"/>
    <row r="458" s="74" customFormat="1"/>
    <row r="459" s="74" customFormat="1"/>
    <row r="460" s="74" customFormat="1"/>
    <row r="461" s="74" customFormat="1"/>
    <row r="462" s="74" customFormat="1"/>
    <row r="463" s="74" customFormat="1"/>
    <row r="464" s="74" customFormat="1"/>
    <row r="465" s="74" customFormat="1"/>
    <row r="466" s="74" customFormat="1"/>
    <row r="467" s="74" customFormat="1"/>
    <row r="468" s="74" customFormat="1"/>
    <row r="469" s="74" customFormat="1"/>
    <row r="470" s="74" customFormat="1"/>
    <row r="471" s="74" customFormat="1"/>
    <row r="472" s="74" customFormat="1"/>
    <row r="473" s="74" customFormat="1"/>
    <row r="474" s="74" customFormat="1"/>
    <row r="475" s="74" customFormat="1"/>
    <row r="476" s="74" customFormat="1"/>
    <row r="477" s="74" customFormat="1"/>
    <row r="478" s="74" customFormat="1"/>
    <row r="479" s="74" customFormat="1"/>
    <row r="480" s="74" customFormat="1"/>
    <row r="481" s="74" customFormat="1"/>
    <row r="482" s="74" customFormat="1"/>
    <row r="483" s="74" customFormat="1"/>
    <row r="484" s="74" customFormat="1"/>
    <row r="485" s="74" customFormat="1"/>
    <row r="486" s="74" customFormat="1"/>
    <row r="487" s="74" customFormat="1"/>
    <row r="488" s="74" customFormat="1"/>
    <row r="489" s="74" customFormat="1"/>
    <row r="490" s="74" customFormat="1"/>
    <row r="491" s="74" customFormat="1"/>
    <row r="492" s="74" customFormat="1"/>
    <row r="493" s="74" customFormat="1"/>
    <row r="494" s="74" customFormat="1"/>
    <row r="495" s="74" customFormat="1"/>
    <row r="496" s="74" customFormat="1"/>
    <row r="497" s="74" customFormat="1"/>
    <row r="498" s="74" customFormat="1"/>
    <row r="499" s="74" customFormat="1"/>
    <row r="500" s="74" customFormat="1"/>
    <row r="501" s="74" customFormat="1"/>
    <row r="502" s="74" customFormat="1"/>
    <row r="503" s="74" customFormat="1"/>
    <row r="504" s="74" customFormat="1"/>
    <row r="505" s="74" customFormat="1"/>
    <row r="506" s="74" customFormat="1"/>
    <row r="507" s="74" customFormat="1"/>
    <row r="508" s="74" customFormat="1"/>
    <row r="509" s="74" customFormat="1"/>
    <row r="510" s="74" customFormat="1"/>
    <row r="511" s="74" customFormat="1"/>
    <row r="512" s="74" customFormat="1"/>
    <row r="513" s="74" customFormat="1"/>
    <row r="514" s="74" customFormat="1"/>
    <row r="515" s="74" customFormat="1"/>
    <row r="516" s="74" customFormat="1"/>
    <row r="517" s="74" customFormat="1"/>
    <row r="518" s="74" customFormat="1"/>
    <row r="519" s="74" customFormat="1"/>
    <row r="520" s="74" customFormat="1"/>
    <row r="521" s="74" customFormat="1"/>
    <row r="522" s="74" customFormat="1"/>
    <row r="523" s="74" customFormat="1"/>
    <row r="524" s="74" customFormat="1"/>
    <row r="525" s="74" customFormat="1"/>
    <row r="526" s="74" customFormat="1"/>
    <row r="527" s="74" customFormat="1"/>
    <row r="528" s="74" customFormat="1"/>
    <row r="529" s="74" customFormat="1"/>
    <row r="530" s="74" customFormat="1"/>
    <row r="531" s="74" customFormat="1"/>
    <row r="532" s="74" customFormat="1"/>
    <row r="533" s="74" customFormat="1"/>
    <row r="534" s="74" customFormat="1"/>
    <row r="535" s="74" customFormat="1"/>
    <row r="536" s="74" customFormat="1"/>
    <row r="537" s="74" customFormat="1"/>
    <row r="538" s="74" customFormat="1"/>
    <row r="539" s="74" customFormat="1"/>
    <row r="540" s="74" customFormat="1"/>
    <row r="541" s="74" customFormat="1"/>
    <row r="542" s="74" customFormat="1"/>
    <row r="543" s="74" customFormat="1"/>
    <row r="544" s="74" customFormat="1"/>
    <row r="545" s="74" customFormat="1"/>
    <row r="546" s="74" customFormat="1"/>
    <row r="547" s="74" customFormat="1"/>
    <row r="548" s="74" customFormat="1"/>
    <row r="549" s="74" customFormat="1"/>
    <row r="550" s="74" customFormat="1"/>
    <row r="551" s="74" customFormat="1"/>
    <row r="552" s="74" customFormat="1"/>
    <row r="553" s="74" customFormat="1"/>
    <row r="554" s="74" customFormat="1"/>
    <row r="555" s="74" customFormat="1"/>
    <row r="556" s="74" customFormat="1"/>
    <row r="557" s="74" customFormat="1"/>
    <row r="558" s="74" customFormat="1"/>
    <row r="559" s="74" customFormat="1"/>
    <row r="560" s="74" customFormat="1"/>
    <row r="561" s="74" customFormat="1"/>
    <row r="562" s="74" customFormat="1"/>
    <row r="563" s="74" customFormat="1"/>
    <row r="564" s="74" customFormat="1"/>
    <row r="565" s="74" customFormat="1"/>
    <row r="566" s="74" customFormat="1"/>
    <row r="567" s="74" customFormat="1"/>
    <row r="568" s="74" customFormat="1"/>
    <row r="569" s="74" customFormat="1"/>
    <row r="570" s="74" customFormat="1"/>
    <row r="571" s="74" customFormat="1"/>
    <row r="572" s="74" customFormat="1"/>
    <row r="573" s="74" customFormat="1"/>
    <row r="574" s="74" customFormat="1"/>
    <row r="575" s="74" customFormat="1"/>
    <row r="576" s="74" customFormat="1"/>
    <row r="577" s="74" customFormat="1"/>
    <row r="578" s="74" customFormat="1"/>
    <row r="579" s="74" customFormat="1"/>
    <row r="580" s="74" customFormat="1"/>
    <row r="581" s="74" customFormat="1"/>
    <row r="582" s="74" customFormat="1"/>
    <row r="583" s="74" customFormat="1"/>
    <row r="584" s="74" customFormat="1"/>
    <row r="585" s="74" customFormat="1"/>
    <row r="586" s="74" customFormat="1"/>
    <row r="587" s="74" customFormat="1"/>
    <row r="588" s="74" customFormat="1"/>
    <row r="589" s="74" customFormat="1"/>
    <row r="590" s="74" customFormat="1"/>
    <row r="591" s="74" customFormat="1"/>
    <row r="592" s="74" customFormat="1"/>
    <row r="593" s="74" customFormat="1"/>
    <row r="594" s="74" customFormat="1"/>
    <row r="595" s="74" customFormat="1"/>
    <row r="596" s="74" customFormat="1"/>
    <row r="597" s="74" customFormat="1"/>
    <row r="598" s="74" customFormat="1"/>
    <row r="599" s="74" customFormat="1"/>
    <row r="600" s="74" customFormat="1"/>
    <row r="601" s="74" customFormat="1"/>
    <row r="602" s="74" customFormat="1"/>
    <row r="603" s="74" customFormat="1"/>
    <row r="604" s="74" customFormat="1"/>
    <row r="605" s="74" customFormat="1"/>
    <row r="606" s="74" customFormat="1"/>
    <row r="607" s="74" customFormat="1"/>
    <row r="608" s="74" customFormat="1"/>
    <row r="609" s="74" customFormat="1"/>
    <row r="610" s="74" customFormat="1"/>
    <row r="611" s="74" customFormat="1"/>
    <row r="612" s="74" customFormat="1"/>
    <row r="613" s="74" customFormat="1"/>
    <row r="614" s="74" customFormat="1"/>
    <row r="615" s="74" customFormat="1"/>
    <row r="616" s="74" customFormat="1"/>
    <row r="617" s="74" customFormat="1"/>
    <row r="618" s="74" customFormat="1"/>
    <row r="619" s="74" customFormat="1"/>
    <row r="620" s="74" customFormat="1"/>
    <row r="621" s="74" customFormat="1"/>
    <row r="622" s="74" customFormat="1"/>
    <row r="623" s="74" customFormat="1"/>
    <row r="624" s="74" customFormat="1"/>
    <row r="625" s="74" customFormat="1"/>
    <row r="626" s="74" customFormat="1"/>
    <row r="627" s="74" customFormat="1"/>
    <row r="628" s="74" customFormat="1"/>
    <row r="629" s="74" customFormat="1"/>
    <row r="630" s="74" customFormat="1"/>
    <row r="631" s="74" customFormat="1"/>
    <row r="632" s="74" customFormat="1"/>
    <row r="633" s="74" customFormat="1"/>
    <row r="634" s="74" customFormat="1"/>
    <row r="635" s="74" customFormat="1"/>
    <row r="636" s="74" customFormat="1"/>
    <row r="637" s="74" customFormat="1"/>
    <row r="638" s="74" customFormat="1"/>
    <row r="639" s="74" customFormat="1"/>
    <row r="640" s="74" customFormat="1"/>
    <row r="641" s="74" customFormat="1"/>
    <row r="642" s="74" customFormat="1"/>
    <row r="643" s="74" customFormat="1"/>
    <row r="644" s="74" customFormat="1"/>
    <row r="645" s="74" customFormat="1"/>
    <row r="646" s="74" customFormat="1"/>
    <row r="647" s="74" customFormat="1"/>
    <row r="648" s="74" customFormat="1"/>
    <row r="649" s="74" customFormat="1"/>
    <row r="650" s="74" customFormat="1"/>
    <row r="651" s="74" customFormat="1"/>
    <row r="652" s="74" customFormat="1"/>
    <row r="653" s="74" customFormat="1"/>
    <row r="654" s="74" customFormat="1"/>
    <row r="655" s="74" customFormat="1"/>
    <row r="656" s="74" customFormat="1"/>
    <row r="657" s="74" customFormat="1"/>
    <row r="658" s="74" customFormat="1"/>
    <row r="659" s="74" customFormat="1"/>
    <row r="660" s="74" customFormat="1"/>
    <row r="661" s="74" customFormat="1"/>
    <row r="662" s="74" customFormat="1"/>
    <row r="663" s="74" customFormat="1"/>
    <row r="664" s="74" customFormat="1"/>
    <row r="665" s="74" customFormat="1"/>
    <row r="666" s="74" customFormat="1"/>
    <row r="667" s="74" customFormat="1"/>
    <row r="668" s="74" customFormat="1"/>
    <row r="669" s="74" customFormat="1"/>
    <row r="670" s="74" customFormat="1"/>
    <row r="671" s="74" customFormat="1"/>
    <row r="672" s="74" customFormat="1"/>
    <row r="673" s="74" customFormat="1"/>
    <row r="674" s="74" customFormat="1"/>
    <row r="675" s="74" customFormat="1"/>
    <row r="676" s="74" customFormat="1"/>
    <row r="677" s="74" customFormat="1"/>
    <row r="678" s="74" customFormat="1"/>
    <row r="679" s="74" customFormat="1"/>
    <row r="680" s="74" customFormat="1"/>
    <row r="681" s="74" customFormat="1"/>
    <row r="682" s="74" customFormat="1"/>
    <row r="683" s="74" customFormat="1"/>
    <row r="684" s="74" customFormat="1"/>
    <row r="685" s="74" customFormat="1"/>
    <row r="686" s="74" customFormat="1"/>
    <row r="687" s="74" customFormat="1"/>
    <row r="688" s="74" customFormat="1"/>
    <row r="689" s="74" customFormat="1"/>
    <row r="690" s="74" customFormat="1"/>
    <row r="691" s="74" customFormat="1"/>
    <row r="692" s="74" customFormat="1"/>
    <row r="693" s="74" customFormat="1"/>
    <row r="694" s="74" customFormat="1"/>
    <row r="695" s="74" customFormat="1"/>
    <row r="696" s="74" customFormat="1"/>
    <row r="697" s="74" customFormat="1"/>
    <row r="698" s="74" customFormat="1"/>
    <row r="699" s="74" customFormat="1"/>
    <row r="700" s="74" customFormat="1"/>
    <row r="701" s="74" customFormat="1"/>
    <row r="702" s="74" customFormat="1"/>
    <row r="703" s="74" customFormat="1"/>
    <row r="704" s="74" customFormat="1"/>
    <row r="705" s="74" customFormat="1"/>
    <row r="706" s="74" customFormat="1"/>
    <row r="707" s="74" customFormat="1"/>
    <row r="708" s="74" customFormat="1"/>
    <row r="709" s="74" customFormat="1"/>
    <row r="710" s="74" customFormat="1"/>
    <row r="711" s="74" customFormat="1"/>
    <row r="712" s="74" customFormat="1"/>
    <row r="713" s="74" customFormat="1"/>
    <row r="714" s="74" customFormat="1"/>
    <row r="715" s="74" customFormat="1"/>
    <row r="716" s="74" customFormat="1"/>
    <row r="717" s="74" customFormat="1"/>
    <row r="718" s="74" customFormat="1"/>
    <row r="719" s="74" customFormat="1"/>
    <row r="720" s="74" customFormat="1"/>
    <row r="721" s="74" customFormat="1"/>
    <row r="722" s="74" customFormat="1"/>
    <row r="723" s="74" customFormat="1"/>
    <row r="724" s="74" customFormat="1"/>
    <row r="725" s="74" customFormat="1"/>
    <row r="726" s="74" customFormat="1"/>
    <row r="727" s="74" customFormat="1"/>
    <row r="728" s="74" customFormat="1"/>
    <row r="729" s="74" customFormat="1"/>
    <row r="730" s="74" customFormat="1"/>
    <row r="731" s="74" customFormat="1"/>
    <row r="732" s="74" customFormat="1"/>
    <row r="733" s="74" customFormat="1"/>
    <row r="734" s="74" customFormat="1"/>
    <row r="735" s="74" customFormat="1"/>
    <row r="736" s="74" customFormat="1"/>
    <row r="737" s="74" customFormat="1"/>
    <row r="738" s="74" customFormat="1"/>
    <row r="739" s="74" customFormat="1"/>
    <row r="740" s="74" customFormat="1"/>
    <row r="741" s="74" customFormat="1"/>
    <row r="742" s="74" customFormat="1"/>
    <row r="743" s="74" customFormat="1"/>
    <row r="744" s="74" customFormat="1"/>
    <row r="745" s="74" customFormat="1"/>
    <row r="746" s="74" customFormat="1"/>
    <row r="747" s="74" customFormat="1"/>
    <row r="748" s="74" customFormat="1"/>
    <row r="749" s="74" customFormat="1"/>
    <row r="750" s="74" customFormat="1"/>
    <row r="751" s="74" customFormat="1"/>
    <row r="752" s="74" customFormat="1"/>
    <row r="753" s="74" customFormat="1"/>
    <row r="754" s="74" customFormat="1"/>
    <row r="755" s="74" customFormat="1"/>
    <row r="756" s="74" customFormat="1"/>
    <row r="757" s="74" customFormat="1"/>
    <row r="758" s="74" customFormat="1"/>
    <row r="759" s="74" customFormat="1"/>
    <row r="760" s="74" customFormat="1"/>
    <row r="761" s="74" customFormat="1"/>
    <row r="762" s="74" customFormat="1"/>
    <row r="763" s="74" customFormat="1"/>
    <row r="764" s="74" customFormat="1"/>
    <row r="765" s="74" customFormat="1"/>
    <row r="766" s="74" customFormat="1"/>
    <row r="767" s="74" customFormat="1"/>
    <row r="768" s="74" customFormat="1"/>
    <row r="769" s="74" customFormat="1"/>
    <row r="770" s="74" customFormat="1"/>
    <row r="771" s="74" customFormat="1"/>
    <row r="772" s="74" customFormat="1"/>
    <row r="773" s="74" customFormat="1"/>
    <row r="774" s="74" customFormat="1"/>
    <row r="775" s="74" customFormat="1"/>
    <row r="776" s="74" customFormat="1"/>
    <row r="777" s="74" customFormat="1"/>
    <row r="778" s="74" customFormat="1"/>
    <row r="779" s="74" customFormat="1"/>
    <row r="780" s="74" customFormat="1"/>
    <row r="781" s="74" customFormat="1"/>
    <row r="782" s="74" customFormat="1"/>
    <row r="783" s="74" customFormat="1"/>
    <row r="784" s="74" customFormat="1"/>
    <row r="785" s="74" customFormat="1"/>
    <row r="786" s="74" customFormat="1"/>
    <row r="787" s="74" customFormat="1"/>
    <row r="788" s="74" customFormat="1"/>
    <row r="789" s="74" customFormat="1"/>
    <row r="790" s="74" customFormat="1"/>
    <row r="791" s="74" customFormat="1"/>
    <row r="792" s="74" customFormat="1"/>
    <row r="793" s="74" customFormat="1"/>
    <row r="794" s="74" customFormat="1"/>
    <row r="795" s="74" customFormat="1"/>
    <row r="796" s="74" customFormat="1"/>
    <row r="797" s="74" customFormat="1"/>
    <row r="798" s="74" customFormat="1"/>
    <row r="799" s="74" customFormat="1"/>
    <row r="800" s="74" customFormat="1"/>
    <row r="801" s="74" customFormat="1"/>
    <row r="802" s="74" customFormat="1"/>
    <row r="803" s="74" customFormat="1"/>
    <row r="804" s="74" customFormat="1"/>
    <row r="805" s="74" customFormat="1"/>
    <row r="806" s="74" customFormat="1"/>
    <row r="807" s="74" customFormat="1"/>
    <row r="808" s="74" customFormat="1"/>
    <row r="809" s="74" customFormat="1"/>
    <row r="810" s="74" customFormat="1"/>
    <row r="811" s="74" customFormat="1"/>
    <row r="812" s="74" customFormat="1"/>
    <row r="813" s="74" customFormat="1"/>
    <row r="814" s="74" customFormat="1"/>
    <row r="815" s="74" customFormat="1"/>
    <row r="816" s="74" customFormat="1"/>
    <row r="817" s="74" customFormat="1"/>
    <row r="818" s="74" customFormat="1"/>
    <row r="819" s="74" customFormat="1"/>
    <row r="820" s="74" customFormat="1"/>
    <row r="821" s="74" customFormat="1"/>
    <row r="822" s="74" customFormat="1"/>
    <row r="823" s="74" customFormat="1"/>
    <row r="824" s="74" customFormat="1"/>
    <row r="825" s="74" customFormat="1"/>
    <row r="826" s="74" customFormat="1"/>
    <row r="827" s="74" customFormat="1"/>
    <row r="828" s="74" customFormat="1"/>
    <row r="829" s="74" customFormat="1"/>
    <row r="830" s="74" customFormat="1"/>
    <row r="831" s="74" customFormat="1"/>
    <row r="832" s="74" customFormat="1"/>
    <row r="833" s="74" customFormat="1"/>
    <row r="834" s="74" customFormat="1"/>
    <row r="835" s="74" customFormat="1"/>
    <row r="836" s="74" customFormat="1"/>
    <row r="837" s="74" customFormat="1"/>
    <row r="838" s="74" customFormat="1"/>
    <row r="839" s="74" customFormat="1"/>
    <row r="840" s="74" customFormat="1"/>
    <row r="841" s="74" customFormat="1"/>
    <row r="842" s="74" customFormat="1"/>
    <row r="843" s="74" customFormat="1"/>
    <row r="844" s="74" customFormat="1"/>
    <row r="845" s="74" customFormat="1"/>
    <row r="846" s="74" customFormat="1"/>
    <row r="847" s="74" customFormat="1"/>
    <row r="848" s="74" customFormat="1"/>
    <row r="849" s="74" customFormat="1"/>
    <row r="850" s="74" customFormat="1"/>
    <row r="851" s="74" customFormat="1"/>
    <row r="852" s="74" customFormat="1"/>
    <row r="853" s="74" customFormat="1"/>
    <row r="854" s="74" customFormat="1"/>
    <row r="855" s="74" customFormat="1"/>
    <row r="856" s="74" customFormat="1"/>
    <row r="857" s="74" customFormat="1"/>
    <row r="858" s="74" customFormat="1"/>
    <row r="859" s="74" customFormat="1"/>
    <row r="860" s="74" customFormat="1"/>
    <row r="861" s="74" customFormat="1"/>
    <row r="862" s="74" customFormat="1"/>
    <row r="863" s="74" customFormat="1"/>
    <row r="864" s="74" customFormat="1"/>
    <row r="865" s="74" customFormat="1"/>
    <row r="866" s="74" customFormat="1"/>
    <row r="867" s="74" customFormat="1"/>
    <row r="868" s="74" customFormat="1"/>
    <row r="869" s="74" customFormat="1"/>
    <row r="870" s="74" customFormat="1"/>
    <row r="871" s="74" customFormat="1"/>
    <row r="872" s="74" customFormat="1"/>
    <row r="873" s="74" customFormat="1"/>
    <row r="874" s="74" customFormat="1"/>
    <row r="875" s="74" customFormat="1"/>
    <row r="876" s="74" customFormat="1"/>
    <row r="877" s="74" customFormat="1"/>
    <row r="878" s="74" customFormat="1"/>
    <row r="879" s="74" customFormat="1"/>
    <row r="880" s="74" customFormat="1"/>
    <row r="881" s="74" customFormat="1"/>
    <row r="882" s="74" customFormat="1"/>
    <row r="883" s="74" customFormat="1"/>
    <row r="884" s="74" customFormat="1"/>
    <row r="885" s="74" customFormat="1"/>
    <row r="886" s="74" customFormat="1"/>
    <row r="887" s="74" customFormat="1"/>
    <row r="888" s="74" customFormat="1"/>
    <row r="889" s="74" customFormat="1"/>
    <row r="890" s="74" customFormat="1"/>
    <row r="891" s="74" customFormat="1"/>
    <row r="892" s="74" customFormat="1"/>
    <row r="893" s="74" customFormat="1"/>
    <row r="894" s="74" customFormat="1"/>
    <row r="895" s="74" customFormat="1"/>
    <row r="896" s="74" customFormat="1"/>
    <row r="897" s="74" customFormat="1"/>
    <row r="898" s="74" customFormat="1"/>
    <row r="899" s="74" customFormat="1"/>
    <row r="900" s="74" customFormat="1"/>
    <row r="901" s="74" customFormat="1"/>
    <row r="902" s="74" customFormat="1"/>
    <row r="903" s="74" customFormat="1"/>
    <row r="904" s="74" customFormat="1"/>
    <row r="905" s="74" customFormat="1"/>
    <row r="906" s="74" customFormat="1"/>
    <row r="907" s="74" customFormat="1"/>
    <row r="908" s="74" customFormat="1"/>
    <row r="909" s="74" customFormat="1"/>
    <row r="910" s="74" customFormat="1"/>
    <row r="911" s="74" customFormat="1"/>
    <row r="912" s="74" customFormat="1"/>
    <row r="913" s="74" customFormat="1"/>
    <row r="914" s="74" customFormat="1"/>
    <row r="915" s="74" customFormat="1"/>
    <row r="916" s="74" customFormat="1"/>
    <row r="917" s="74" customFormat="1"/>
    <row r="918" s="74" customFormat="1"/>
    <row r="919" s="74" customFormat="1"/>
    <row r="920" s="74" customFormat="1"/>
    <row r="921" s="74" customFormat="1"/>
    <row r="922" s="74" customFormat="1"/>
    <row r="923" s="74" customFormat="1"/>
    <row r="924" s="74" customFormat="1"/>
    <row r="925" s="74" customFormat="1"/>
    <row r="926" s="74" customFormat="1"/>
    <row r="927" s="74" customFormat="1"/>
    <row r="928" s="74" customFormat="1"/>
    <row r="929" s="74" customFormat="1"/>
    <row r="930" s="74" customFormat="1"/>
    <row r="931" s="74" customFormat="1"/>
    <row r="932" s="74" customFormat="1"/>
    <row r="933" s="74" customFormat="1"/>
    <row r="934" s="74" customFormat="1"/>
    <row r="935" s="74" customFormat="1"/>
    <row r="936" s="74" customFormat="1"/>
    <row r="937" s="74" customFormat="1"/>
    <row r="938" s="74" customFormat="1"/>
    <row r="939" s="74" customFormat="1"/>
    <row r="940" s="74" customFormat="1"/>
    <row r="941" s="74" customFormat="1"/>
    <row r="942" s="74" customFormat="1"/>
    <row r="943" s="74" customFormat="1"/>
    <row r="944" s="74" customFormat="1"/>
    <row r="945" s="74" customFormat="1"/>
    <row r="946" s="74" customFormat="1"/>
    <row r="947" s="74" customFormat="1"/>
    <row r="948" s="74" customFormat="1"/>
    <row r="949" s="74" customFormat="1"/>
    <row r="950" s="74" customFormat="1"/>
    <row r="951" s="74" customFormat="1"/>
    <row r="952" s="74" customFormat="1"/>
    <row r="953" s="74" customFormat="1"/>
    <row r="954" s="74" customFormat="1"/>
    <row r="955" s="74" customFormat="1"/>
    <row r="956" s="74" customFormat="1"/>
    <row r="957" s="74" customFormat="1"/>
    <row r="958" s="74" customFormat="1"/>
    <row r="959" s="74" customFormat="1"/>
    <row r="960" s="74" customFormat="1"/>
    <row r="961" s="74" customFormat="1"/>
    <row r="962" s="74" customFormat="1"/>
    <row r="963" s="74" customFormat="1"/>
    <row r="964" s="74" customFormat="1"/>
    <row r="965" s="74" customFormat="1"/>
    <row r="966" s="74" customFormat="1"/>
    <row r="967" s="74" customFormat="1"/>
    <row r="968" s="74" customFormat="1"/>
    <row r="969" s="74" customFormat="1"/>
    <row r="970" s="74" customFormat="1"/>
    <row r="971" s="74" customFormat="1"/>
    <row r="972" s="74" customFormat="1"/>
    <row r="973" s="74" customFormat="1"/>
    <row r="974" s="74" customFormat="1"/>
    <row r="975" s="74" customFormat="1"/>
    <row r="976" s="74" customFormat="1"/>
    <row r="977" s="74" customFormat="1"/>
    <row r="978" s="74" customFormat="1"/>
    <row r="979" s="74" customFormat="1"/>
    <row r="980" s="74" customFormat="1"/>
    <row r="981" s="74" customFormat="1"/>
    <row r="982" s="74" customFormat="1"/>
    <row r="983" s="74" customFormat="1"/>
    <row r="984" s="74" customFormat="1"/>
    <row r="985" s="74" customFormat="1"/>
    <row r="986" s="74" customFormat="1"/>
    <row r="987" s="74" customFormat="1"/>
    <row r="988" s="74" customFormat="1"/>
    <row r="989" s="74" customFormat="1"/>
    <row r="990" s="74" customFormat="1"/>
    <row r="991" s="74" customFormat="1"/>
    <row r="992" s="74" customFormat="1"/>
    <row r="993" s="74" customFormat="1"/>
    <row r="994" s="74" customFormat="1"/>
    <row r="995" s="74" customFormat="1"/>
    <row r="996" s="74" customFormat="1"/>
    <row r="997" s="74" customFormat="1"/>
    <row r="998" s="74" customFormat="1"/>
    <row r="999" s="74" customFormat="1"/>
    <row r="1000" s="74" customFormat="1"/>
    <row r="1001" s="74" customFormat="1"/>
    <row r="1002" s="74" customFormat="1"/>
    <row r="1003" s="74" customFormat="1"/>
    <row r="1004" s="74" customFormat="1"/>
    <row r="1005" s="74" customFormat="1"/>
    <row r="1006" s="74" customFormat="1"/>
    <row r="1007" s="74" customFormat="1"/>
    <row r="1008" s="74" customFormat="1"/>
    <row r="1009" s="74" customFormat="1"/>
    <row r="1010" s="74" customFormat="1"/>
    <row r="1011" s="74" customFormat="1"/>
    <row r="1012" s="74" customFormat="1"/>
    <row r="1013" s="74" customFormat="1"/>
    <row r="1014" s="74" customFormat="1"/>
    <row r="1015" s="74" customFormat="1"/>
    <row r="1016" s="74" customFormat="1"/>
    <row r="1017" s="74" customFormat="1"/>
    <row r="1018" s="74" customFormat="1"/>
    <row r="1019" s="74" customFormat="1"/>
    <row r="1020" s="74" customFormat="1"/>
    <row r="1021" s="74" customFormat="1"/>
    <row r="1022" s="74" customFormat="1"/>
    <row r="1023" s="74" customFormat="1"/>
    <row r="1024" s="74" customFormat="1"/>
    <row r="1025" s="74" customFormat="1"/>
    <row r="1026" s="74" customFormat="1"/>
    <row r="1027" s="74" customFormat="1"/>
    <row r="1028" s="74" customFormat="1"/>
    <row r="1029" s="74" customFormat="1"/>
    <row r="1030" s="74" customFormat="1"/>
    <row r="1031" s="74" customFormat="1"/>
    <row r="1032" s="74" customFormat="1"/>
    <row r="1033" s="74" customFormat="1"/>
    <row r="1034" s="74" customFormat="1"/>
    <row r="1035" s="74" customFormat="1"/>
    <row r="1036" s="74" customFormat="1"/>
    <row r="1037" s="74" customFormat="1"/>
    <row r="1038" s="74" customFormat="1"/>
    <row r="1039" s="74" customFormat="1"/>
    <row r="1040" s="74" customFormat="1"/>
    <row r="1041" s="74" customFormat="1"/>
    <row r="1042" s="74" customFormat="1"/>
    <row r="1043" s="74" customFormat="1"/>
    <row r="1044" s="74" customFormat="1"/>
    <row r="1045" s="74" customFormat="1"/>
    <row r="1046" s="74" customFormat="1"/>
    <row r="1047" s="74" customFormat="1"/>
    <row r="1048" s="74" customFormat="1"/>
    <row r="1049" s="74" customFormat="1"/>
    <row r="1050" s="74" customFormat="1"/>
    <row r="1051" s="74" customFormat="1"/>
    <row r="1052" s="74" customFormat="1"/>
    <row r="1053" s="74" customFormat="1"/>
    <row r="1054" s="74" customFormat="1"/>
    <row r="1055" s="74" customFormat="1"/>
    <row r="1056" s="74" customFormat="1"/>
    <row r="1057" s="74" customFormat="1"/>
    <row r="1058" s="74" customFormat="1"/>
    <row r="1059" s="74" customFormat="1"/>
    <row r="1060" s="74" customFormat="1"/>
    <row r="1061" s="74" customFormat="1"/>
    <row r="1062" s="74" customFormat="1"/>
    <row r="1063" s="74" customFormat="1"/>
    <row r="1064" s="74" customFormat="1"/>
    <row r="1065" s="74" customFormat="1"/>
    <row r="1066" s="74" customFormat="1"/>
    <row r="1067" s="74" customFormat="1"/>
    <row r="1068" s="74" customFormat="1"/>
    <row r="1069" s="74" customFormat="1"/>
    <row r="1070" s="74" customFormat="1"/>
    <row r="1071" s="74" customFormat="1"/>
    <row r="1072" s="74" customFormat="1"/>
    <row r="1073" s="74" customFormat="1"/>
    <row r="1074" s="74" customFormat="1"/>
    <row r="1075" s="74" customFormat="1"/>
    <row r="1076" s="74" customFormat="1"/>
    <row r="1077" s="74" customFormat="1"/>
    <row r="1078" s="74" customFormat="1"/>
    <row r="1079" s="74" customFormat="1"/>
    <row r="1080" s="74" customFormat="1"/>
    <row r="1081" s="74" customFormat="1"/>
    <row r="1082" s="74" customFormat="1"/>
    <row r="1083" s="74" customFormat="1"/>
    <row r="1084" s="74" customFormat="1"/>
    <row r="1085" s="74" customFormat="1"/>
    <row r="1086" s="74" customFormat="1"/>
    <row r="1087" s="74" customFormat="1"/>
    <row r="1088" s="74" customFormat="1"/>
    <row r="1089" s="74" customFormat="1"/>
    <row r="1090" s="74" customFormat="1"/>
    <row r="1091" s="74" customFormat="1"/>
    <row r="1092" s="74" customFormat="1"/>
    <row r="1093" s="74" customFormat="1"/>
    <row r="1094" s="74" customFormat="1"/>
    <row r="1095" s="74" customFormat="1"/>
    <row r="1096" s="74" customFormat="1"/>
    <row r="1097" s="74" customFormat="1"/>
    <row r="1098" s="74" customFormat="1"/>
    <row r="1099" s="74" customFormat="1"/>
    <row r="1100" s="74" customFormat="1"/>
    <row r="1101" s="74" customFormat="1"/>
    <row r="1102" s="74" customFormat="1"/>
    <row r="1103" s="74" customFormat="1"/>
    <row r="1104" s="74" customFormat="1"/>
    <row r="1105" s="74" customFormat="1"/>
    <row r="1106" s="74" customFormat="1"/>
    <row r="1107" s="74" customFormat="1"/>
    <row r="1108" s="74" customFormat="1"/>
    <row r="1109" s="74" customFormat="1"/>
    <row r="1110" s="74" customFormat="1"/>
    <row r="1111" s="74" customFormat="1"/>
    <row r="1112" s="74" customFormat="1"/>
    <row r="1113" s="74" customFormat="1"/>
    <row r="1114" s="74" customFormat="1"/>
    <row r="1115" s="74" customFormat="1"/>
    <row r="1116" s="74" customFormat="1"/>
    <row r="1117" s="74" customFormat="1"/>
    <row r="1118" s="74" customFormat="1"/>
    <row r="1119" s="74" customFormat="1"/>
    <row r="1120" s="74" customFormat="1"/>
    <row r="1121" s="74" customFormat="1"/>
    <row r="1122" s="74" customFormat="1"/>
    <row r="1123" s="74" customFormat="1"/>
    <row r="1124" s="74" customFormat="1"/>
    <row r="1125" s="74" customFormat="1"/>
    <row r="1126" s="74" customFormat="1"/>
    <row r="1127" s="74" customFormat="1"/>
    <row r="1128" s="74" customFormat="1"/>
    <row r="1129" s="74" customFormat="1"/>
    <row r="1130" s="74" customFormat="1"/>
    <row r="1131" s="74" customFormat="1"/>
    <row r="1132" s="74" customFormat="1"/>
    <row r="1133" s="74" customFormat="1"/>
    <row r="1134" s="74" customFormat="1"/>
    <row r="1135" s="74" customFormat="1"/>
    <row r="1136" s="74" customFormat="1"/>
    <row r="1137" s="74" customFormat="1"/>
    <row r="1138" s="74" customFormat="1"/>
    <row r="1139" s="74" customFormat="1"/>
    <row r="1140" s="74" customFormat="1"/>
    <row r="1141" s="74" customFormat="1"/>
    <row r="1142" s="74" customFormat="1"/>
    <row r="1143" s="74" customFormat="1"/>
    <row r="1144" s="74" customFormat="1"/>
    <row r="1145" s="74" customFormat="1"/>
    <row r="1146" s="74" customFormat="1"/>
    <row r="1147" s="74" customFormat="1"/>
    <row r="1148" s="74" customFormat="1"/>
    <row r="1149" s="74" customFormat="1"/>
    <row r="1150" s="74" customFormat="1"/>
    <row r="1151" s="74" customFormat="1"/>
    <row r="1152" s="74" customFormat="1"/>
    <row r="1153" s="74" customFormat="1"/>
    <row r="1154" s="74" customFormat="1"/>
    <row r="1155" s="74" customFormat="1"/>
    <row r="1156" s="74" customFormat="1"/>
    <row r="1157" s="74" customFormat="1"/>
    <row r="1158" s="74" customFormat="1"/>
    <row r="1159" s="74" customFormat="1"/>
    <row r="1160" s="74" customFormat="1"/>
    <row r="1161" s="74" customFormat="1"/>
    <row r="1162" s="74" customFormat="1"/>
    <row r="1163" s="74" customFormat="1"/>
    <row r="1164" s="74" customFormat="1"/>
    <row r="1165" s="74" customFormat="1"/>
    <row r="1166" s="74" customFormat="1"/>
    <row r="1167" s="74" customFormat="1"/>
    <row r="1168" s="74" customFormat="1"/>
    <row r="1169" s="74" customFormat="1"/>
    <row r="1170" s="74" customFormat="1"/>
    <row r="1171" s="74" customFormat="1"/>
    <row r="1172" s="74" customFormat="1"/>
    <row r="1173" s="74" customFormat="1"/>
    <row r="1174" s="74" customFormat="1"/>
    <row r="1175" s="74" customFormat="1"/>
    <row r="1176" s="74" customFormat="1"/>
    <row r="1177" s="74" customFormat="1"/>
    <row r="1178" s="74" customFormat="1"/>
    <row r="1179" s="74" customFormat="1"/>
    <row r="1180" s="74" customFormat="1"/>
    <row r="1181" s="74" customFormat="1"/>
    <row r="1182" s="74" customFormat="1"/>
    <row r="1183" s="74" customFormat="1"/>
    <row r="1184" s="74" customFormat="1"/>
    <row r="1185" s="74" customFormat="1"/>
    <row r="1186" s="74" customFormat="1"/>
    <row r="1187" s="74" customFormat="1"/>
    <row r="1188" s="74" customFormat="1"/>
    <row r="1189" s="74" customFormat="1"/>
    <row r="1190" s="74" customFormat="1"/>
    <row r="1191" s="74" customFormat="1"/>
    <row r="1192" s="74" customFormat="1"/>
    <row r="1193" s="74" customFormat="1"/>
    <row r="1194" s="74" customFormat="1"/>
    <row r="1195" s="74" customFormat="1"/>
    <row r="1196" s="74" customFormat="1"/>
    <row r="1197" s="74" customFormat="1"/>
    <row r="1198" s="74" customFormat="1"/>
    <row r="1199" s="74" customFormat="1"/>
    <row r="1200" s="74" customFormat="1"/>
    <row r="1201" s="74" customFormat="1"/>
    <row r="1202" s="74" customFormat="1"/>
    <row r="1203" s="74" customFormat="1"/>
    <row r="1204" s="74" customFormat="1"/>
    <row r="1205" s="74" customFormat="1"/>
    <row r="1206" s="74" customFormat="1"/>
    <row r="1207" s="74" customFormat="1"/>
    <row r="1208" s="74" customFormat="1"/>
    <row r="1209" s="74" customFormat="1"/>
    <row r="1210" s="74" customFormat="1"/>
    <row r="1211" s="74" customFormat="1"/>
    <row r="1212" s="74" customFormat="1"/>
    <row r="1213" s="74" customFormat="1"/>
    <row r="1214" s="74" customFormat="1"/>
    <row r="1215" s="74" customFormat="1"/>
    <row r="1216" s="74" customFormat="1"/>
    <row r="1217" s="74" customFormat="1"/>
    <row r="1218" s="74" customFormat="1"/>
    <row r="1219" s="74" customFormat="1"/>
    <row r="1220" s="74" customFormat="1"/>
    <row r="1221" s="74" customFormat="1"/>
    <row r="1222" s="74" customFormat="1"/>
    <row r="1223" s="74" customFormat="1"/>
    <row r="1224" s="74" customFormat="1"/>
    <row r="1225" s="74" customFormat="1"/>
    <row r="1226" s="74" customFormat="1"/>
    <row r="1227" s="74" customFormat="1"/>
    <row r="1228" s="74" customFormat="1"/>
    <row r="1229" s="74" customFormat="1"/>
    <row r="1230" s="74" customFormat="1"/>
    <row r="1231" s="74" customFormat="1"/>
    <row r="1232" s="74" customFormat="1"/>
    <row r="1233" s="74" customFormat="1"/>
    <row r="1234" s="74" customFormat="1"/>
    <row r="1235" s="74" customFormat="1"/>
    <row r="1236" s="74" customFormat="1"/>
    <row r="1237" s="74" customFormat="1"/>
    <row r="1238" s="74" customFormat="1"/>
    <row r="1239" s="74" customFormat="1"/>
    <row r="1240" s="74" customFormat="1"/>
    <row r="1241" s="74" customFormat="1"/>
    <row r="1242" s="74" customFormat="1"/>
    <row r="1243" s="74" customFormat="1"/>
    <row r="1244" s="74" customFormat="1"/>
    <row r="1245" s="74" customFormat="1"/>
    <row r="1246" s="74" customFormat="1"/>
    <row r="1247" s="74" customFormat="1"/>
    <row r="1248" s="74" customFormat="1"/>
    <row r="1249" s="74" customFormat="1"/>
    <row r="1250" s="74" customFormat="1"/>
    <row r="1251" s="74" customFormat="1"/>
    <row r="1252" s="74" customFormat="1"/>
    <row r="1253" s="74" customFormat="1"/>
    <row r="1254" s="74" customFormat="1"/>
    <row r="1255" s="74" customFormat="1"/>
    <row r="1256" s="74" customFormat="1"/>
    <row r="1257" s="74" customFormat="1"/>
    <row r="1258" s="74" customFormat="1"/>
    <row r="1259" s="74" customFormat="1"/>
    <row r="1260" s="74" customFormat="1"/>
    <row r="1261" s="74" customFormat="1"/>
    <row r="1262" s="74" customFormat="1"/>
    <row r="1263" s="74" customFormat="1"/>
    <row r="1264" s="74" customFormat="1"/>
    <row r="1265" s="74" customFormat="1"/>
    <row r="1266" s="74" customFormat="1"/>
    <row r="1267" s="74" customFormat="1"/>
    <row r="1268" s="74" customFormat="1"/>
    <row r="1269" s="74" customFormat="1"/>
    <row r="1270" s="74" customFormat="1"/>
    <row r="1271" s="74" customFormat="1"/>
    <row r="1272" s="74" customFormat="1"/>
    <row r="1273" s="74" customFormat="1"/>
    <row r="1274" s="74" customFormat="1"/>
    <row r="1275" s="74" customFormat="1"/>
    <row r="1276" s="74" customFormat="1"/>
    <row r="1277" s="74" customFormat="1"/>
    <row r="1278" s="74" customFormat="1"/>
    <row r="1279" s="74" customFormat="1"/>
    <row r="1280" s="74" customFormat="1"/>
    <row r="1281" s="74" customFormat="1"/>
    <row r="1282" s="74" customFormat="1"/>
    <row r="1283" s="74" customFormat="1"/>
    <row r="1284" s="74" customFormat="1"/>
    <row r="1285" s="74" customFormat="1"/>
    <row r="1286" s="74" customFormat="1"/>
    <row r="1287" s="74" customFormat="1"/>
    <row r="1288" s="74" customFormat="1"/>
    <row r="1289" s="74" customFormat="1"/>
    <row r="1290" s="74" customFormat="1"/>
    <row r="1291" s="74" customFormat="1"/>
    <row r="1292" s="74" customFormat="1"/>
    <row r="1293" s="74" customFormat="1"/>
    <row r="1294" s="74" customFormat="1"/>
    <row r="1295" s="74" customFormat="1"/>
    <row r="1296" s="74" customFormat="1"/>
    <row r="1297" s="74" customFormat="1"/>
    <row r="1298" s="74" customFormat="1"/>
    <row r="1299" s="74" customFormat="1"/>
    <row r="1300" s="74" customFormat="1"/>
    <row r="1301" s="74" customFormat="1"/>
    <row r="1302" s="74" customFormat="1"/>
    <row r="1303" s="74" customFormat="1"/>
    <row r="1304" s="74" customFormat="1"/>
    <row r="1305" s="74" customFormat="1"/>
    <row r="1306" s="74" customFormat="1"/>
    <row r="1307" s="74" customFormat="1"/>
    <row r="1308" s="74" customFormat="1"/>
    <row r="1309" s="74" customFormat="1"/>
    <row r="1310" s="74" customFormat="1"/>
    <row r="1311" s="74" customFormat="1"/>
    <row r="1312" s="74" customFormat="1"/>
    <row r="1313" s="74" customFormat="1"/>
    <row r="1314" s="74" customFormat="1"/>
    <row r="1315" s="74" customFormat="1"/>
    <row r="1316" s="74" customFormat="1"/>
    <row r="1317" s="74" customFormat="1"/>
    <row r="1318" s="74" customFormat="1"/>
    <row r="1319" s="74" customFormat="1"/>
    <row r="1320" s="74" customFormat="1"/>
    <row r="1321" s="74" customFormat="1"/>
    <row r="1322" s="74" customFormat="1"/>
    <row r="1323" s="74" customFormat="1"/>
    <row r="1324" s="74" customFormat="1"/>
    <row r="1325" s="74" customFormat="1"/>
    <row r="1326" s="74" customFormat="1"/>
    <row r="1327" s="74" customFormat="1"/>
    <row r="1328" s="74" customFormat="1"/>
    <row r="1329" s="74" customFormat="1"/>
    <row r="1330" s="74" customFormat="1"/>
    <row r="1331" s="74" customFormat="1"/>
    <row r="1332" s="74" customFormat="1"/>
    <row r="1333" s="74" customFormat="1"/>
    <row r="1334" s="74" customFormat="1"/>
    <row r="1335" s="74" customFormat="1"/>
    <row r="1336" s="74" customFormat="1"/>
    <row r="1337" s="74" customFormat="1"/>
    <row r="1338" s="74" customFormat="1"/>
    <row r="1339" s="74" customFormat="1"/>
    <row r="1340" s="74" customFormat="1"/>
    <row r="1341" s="74" customFormat="1"/>
    <row r="1342" s="74" customFormat="1"/>
    <row r="1343" s="74" customFormat="1"/>
    <row r="1344" s="74" customFormat="1"/>
    <row r="1345" s="74" customFormat="1"/>
    <row r="1346" s="74" customFormat="1"/>
    <row r="1347" s="74" customFormat="1"/>
    <row r="1348" s="74" customFormat="1"/>
    <row r="1349" s="74" customFormat="1"/>
    <row r="1350" s="74" customFormat="1"/>
    <row r="1351" s="74" customFormat="1"/>
    <row r="1352" s="74" customFormat="1"/>
    <row r="1353" s="74" customFormat="1"/>
    <row r="1354" s="74" customFormat="1"/>
    <row r="1355" s="74" customFormat="1"/>
    <row r="1356" s="74" customFormat="1"/>
    <row r="1357" s="74" customFormat="1"/>
    <row r="1358" s="74" customFormat="1"/>
    <row r="1359" s="74" customFormat="1"/>
    <row r="1360" s="74" customFormat="1"/>
    <row r="1361" s="74" customFormat="1"/>
    <row r="1362" s="74" customFormat="1"/>
    <row r="1363" s="74" customFormat="1"/>
    <row r="1364" s="74" customFormat="1"/>
    <row r="1365" s="74" customFormat="1"/>
    <row r="1366" s="74" customFormat="1"/>
    <row r="1367" s="74" customFormat="1"/>
    <row r="1368" s="74" customFormat="1"/>
    <row r="1369" s="74" customFormat="1"/>
    <row r="1370" s="74" customFormat="1"/>
    <row r="1371" s="74" customFormat="1"/>
    <row r="1372" s="74" customFormat="1"/>
    <row r="1373" s="74" customFormat="1"/>
    <row r="1374" s="74" customFormat="1"/>
    <row r="1375" s="74" customFormat="1"/>
    <row r="1376" s="74" customFormat="1"/>
    <row r="1377" s="74" customFormat="1"/>
    <row r="1378" s="74" customFormat="1"/>
    <row r="1379" s="74" customFormat="1"/>
    <row r="1380" s="74" customFormat="1"/>
    <row r="1381" s="74" customFormat="1"/>
    <row r="1382" s="74" customFormat="1"/>
    <row r="1383" s="74" customFormat="1"/>
    <row r="1384" s="74" customFormat="1"/>
    <row r="1385" s="74" customFormat="1"/>
    <row r="1386" s="74" customFormat="1"/>
    <row r="1387" s="74" customFormat="1"/>
    <row r="1388" s="74" customFormat="1"/>
    <row r="1389" s="74" customFormat="1"/>
    <row r="1390" s="74" customFormat="1"/>
    <row r="1391" s="74" customFormat="1"/>
    <row r="1392" s="74" customFormat="1"/>
    <row r="1393" s="74" customFormat="1"/>
    <row r="1394" s="74" customFormat="1"/>
    <row r="1395" s="74" customFormat="1"/>
    <row r="1396" s="74" customFormat="1"/>
    <row r="1397" s="74" customFormat="1"/>
    <row r="1398" s="74" customFormat="1"/>
    <row r="1399" s="74" customFormat="1"/>
    <row r="1400" s="74" customFormat="1"/>
    <row r="1401" s="74" customFormat="1"/>
    <row r="1402" s="74" customFormat="1"/>
    <row r="1403" s="74" customFormat="1"/>
    <row r="1404" s="74" customFormat="1"/>
    <row r="1405" s="74" customFormat="1"/>
    <row r="1406" s="74" customFormat="1"/>
    <row r="1407" s="74" customFormat="1"/>
    <row r="1408" s="74" customFormat="1"/>
    <row r="1409" s="74" customFormat="1"/>
    <row r="1410" s="74" customFormat="1"/>
    <row r="1411" s="74" customFormat="1"/>
    <row r="1412" s="74" customFormat="1"/>
    <row r="1413" s="74" customFormat="1"/>
    <row r="1414" s="74" customFormat="1"/>
    <row r="1415" s="74" customFormat="1"/>
    <row r="1416" s="74" customFormat="1"/>
    <row r="1417" s="74" customFormat="1"/>
    <row r="1418" s="74" customFormat="1"/>
    <row r="1419" s="74" customFormat="1"/>
    <row r="1420" s="74" customFormat="1"/>
    <row r="1421" s="74" customFormat="1"/>
    <row r="1422" s="74" customFormat="1"/>
    <row r="1423" s="74" customFormat="1"/>
    <row r="1424" s="74" customFormat="1"/>
    <row r="1425" s="74" customFormat="1"/>
    <row r="1426" s="74" customFormat="1"/>
    <row r="1427" s="74" customFormat="1"/>
    <row r="1428" s="74" customFormat="1"/>
    <row r="1429" s="74" customFormat="1"/>
    <row r="1430" s="74" customFormat="1"/>
    <row r="1431" s="74" customFormat="1"/>
    <row r="1432" s="74" customFormat="1"/>
    <row r="1433" s="74" customFormat="1"/>
    <row r="1434" s="74" customFormat="1"/>
    <row r="1435" s="74" customFormat="1"/>
    <row r="1436" s="74" customFormat="1"/>
    <row r="1437" s="74" customFormat="1"/>
    <row r="1438" s="74" customFormat="1"/>
    <row r="1439" s="74" customFormat="1"/>
    <row r="1440" s="74" customFormat="1"/>
    <row r="1441" s="74" customFormat="1"/>
    <row r="1442" s="74" customFormat="1"/>
    <row r="1443" s="74" customFormat="1"/>
    <row r="1444" s="74" customFormat="1"/>
    <row r="1445" s="74" customFormat="1"/>
    <row r="1446" s="74" customFormat="1"/>
    <row r="1447" s="74" customFormat="1"/>
    <row r="1448" s="74" customFormat="1"/>
    <row r="1449" s="74" customFormat="1"/>
    <row r="1450" s="74" customFormat="1"/>
    <row r="1451" s="74" customFormat="1"/>
    <row r="1452" s="74" customFormat="1"/>
    <row r="1453" s="74" customFormat="1"/>
    <row r="1454" s="74" customFormat="1"/>
    <row r="1455" s="74" customFormat="1"/>
    <row r="1456" s="74" customFormat="1"/>
    <row r="1457" s="74" customFormat="1"/>
    <row r="1458" s="74" customFormat="1"/>
    <row r="1459" s="74" customFormat="1"/>
    <row r="1460" s="74" customFormat="1"/>
    <row r="1461" s="74" customFormat="1"/>
    <row r="1462" s="74" customFormat="1"/>
    <row r="1463" s="74" customFormat="1"/>
    <row r="1464" s="74" customFormat="1"/>
    <row r="1465" s="74" customFormat="1"/>
    <row r="1466" s="74" customFormat="1"/>
    <row r="1467" s="74" customFormat="1"/>
    <row r="1468" s="74" customFormat="1"/>
    <row r="1469" s="74" customFormat="1"/>
    <row r="1470" s="74" customFormat="1"/>
    <row r="1471" s="74" customFormat="1"/>
    <row r="1472" s="74" customFormat="1"/>
    <row r="1473" s="74" customFormat="1"/>
    <row r="1474" s="74" customFormat="1"/>
    <row r="1475" s="74" customFormat="1"/>
    <row r="1476" s="74" customFormat="1"/>
    <row r="1477" s="74" customFormat="1"/>
    <row r="1478" s="74" customFormat="1"/>
    <row r="1479" s="74" customFormat="1"/>
    <row r="1480" s="74" customFormat="1"/>
    <row r="1481" s="74" customFormat="1"/>
    <row r="1482" s="74" customFormat="1"/>
    <row r="1483" s="74" customFormat="1"/>
    <row r="1484" s="74" customFormat="1"/>
    <row r="1485" s="74" customFormat="1"/>
    <row r="1486" s="74" customFormat="1"/>
    <row r="1487" s="74" customFormat="1"/>
    <row r="1488" s="74" customFormat="1"/>
    <row r="1489" s="74" customFormat="1"/>
    <row r="1490" s="74" customFormat="1"/>
    <row r="1491" s="74" customFormat="1"/>
    <row r="1492" s="74" customFormat="1"/>
    <row r="1493" s="74" customFormat="1"/>
    <row r="1494" s="74" customFormat="1"/>
    <row r="1495" s="74" customFormat="1"/>
    <row r="1496" s="74" customFormat="1"/>
    <row r="1497" s="74" customFormat="1"/>
    <row r="1498" s="74" customFormat="1"/>
    <row r="1499" s="74" customFormat="1"/>
    <row r="1500" s="74" customFormat="1"/>
    <row r="1501" s="74" customFormat="1"/>
    <row r="1502" s="74" customFormat="1"/>
    <row r="1503" s="74" customFormat="1"/>
    <row r="1504" s="74" customFormat="1"/>
    <row r="1505" s="74" customFormat="1"/>
    <row r="1506" s="74" customFormat="1"/>
    <row r="1507" s="74" customFormat="1"/>
    <row r="1508" s="74" customFormat="1"/>
    <row r="1509" s="74" customFormat="1"/>
    <row r="1510" s="74" customFormat="1"/>
    <row r="1511" s="74" customFormat="1"/>
    <row r="1512" s="74" customFormat="1"/>
    <row r="1513" s="74" customFormat="1"/>
    <row r="1514" s="74" customFormat="1"/>
    <row r="1515" s="74" customFormat="1"/>
    <row r="1516" s="74" customFormat="1"/>
    <row r="1517" s="74" customFormat="1"/>
    <row r="1518" s="74" customFormat="1"/>
    <row r="1519" s="74" customFormat="1"/>
    <row r="1520" s="74" customFormat="1"/>
    <row r="1521" s="74" customFormat="1"/>
    <row r="1522" s="74" customFormat="1"/>
    <row r="1523" s="74" customFormat="1"/>
    <row r="1524" s="74" customFormat="1"/>
    <row r="1525" s="74" customFormat="1"/>
    <row r="1526" s="74" customFormat="1"/>
    <row r="1527" s="74" customFormat="1"/>
    <row r="1528" s="74" customFormat="1"/>
    <row r="1529" s="74" customFormat="1"/>
    <row r="1530" s="74" customFormat="1"/>
    <row r="1531" s="74" customFormat="1"/>
    <row r="1532" s="74" customFormat="1"/>
    <row r="1533" s="74" customFormat="1"/>
    <row r="1534" s="74" customFormat="1"/>
    <row r="1535" s="74" customFormat="1"/>
    <row r="1536" s="74" customFormat="1"/>
    <row r="1537" s="74" customFormat="1"/>
    <row r="1538" s="74" customFormat="1"/>
    <row r="1539" s="74" customFormat="1"/>
    <row r="1540" s="74" customFormat="1"/>
    <row r="1541" s="74" customFormat="1"/>
    <row r="1542" s="74" customFormat="1"/>
    <row r="1543" s="74" customFormat="1"/>
    <row r="1544" s="74" customFormat="1"/>
    <row r="1545" s="74" customFormat="1"/>
    <row r="1546" s="74" customFormat="1"/>
    <row r="1547" s="74" customFormat="1"/>
    <row r="1548" s="74" customFormat="1"/>
    <row r="1549" s="74" customFormat="1"/>
    <row r="1550" s="74" customFormat="1"/>
    <row r="1551" s="74" customFormat="1"/>
    <row r="1552" s="74" customFormat="1"/>
    <row r="1553" s="74" customFormat="1"/>
    <row r="1554" s="74" customFormat="1"/>
    <row r="1555" s="74" customFormat="1"/>
    <row r="1556" s="74" customFormat="1"/>
    <row r="1557" s="74" customFormat="1"/>
    <row r="1558" s="74" customFormat="1"/>
    <row r="1559" s="74" customFormat="1"/>
    <row r="1560" s="74" customFormat="1"/>
    <row r="1561" s="74" customFormat="1"/>
    <row r="1562" s="74" customFormat="1"/>
    <row r="1563" s="74" customFormat="1"/>
    <row r="1564" s="74" customFormat="1"/>
    <row r="1565" s="74" customFormat="1"/>
    <row r="1566" s="74" customFormat="1"/>
    <row r="1567" s="74" customFormat="1"/>
    <row r="1568" s="74" customFormat="1"/>
    <row r="1569" s="74" customFormat="1"/>
    <row r="1570" s="74" customFormat="1"/>
    <row r="1571" s="74" customFormat="1"/>
    <row r="1572" s="74" customFormat="1"/>
    <row r="1573" s="74" customFormat="1"/>
    <row r="1574" s="74" customFormat="1"/>
    <row r="1575" s="74" customFormat="1"/>
    <row r="1576" s="74" customFormat="1"/>
    <row r="1577" s="74" customFormat="1"/>
    <row r="1578" s="74" customFormat="1"/>
    <row r="1579" s="74" customFormat="1"/>
    <row r="1580" s="74" customFormat="1"/>
    <row r="1581" s="74" customFormat="1"/>
    <row r="1582" s="74" customFormat="1"/>
    <row r="1583" s="74" customFormat="1"/>
    <row r="1584" s="74" customFormat="1"/>
    <row r="1585" s="74" customFormat="1"/>
    <row r="1586" s="74" customFormat="1"/>
    <row r="1587" s="74" customFormat="1"/>
    <row r="1588" s="74" customFormat="1"/>
    <row r="1589" s="74" customFormat="1"/>
    <row r="1590" s="74" customFormat="1"/>
    <row r="1591" s="74" customFormat="1"/>
    <row r="1592" s="74" customFormat="1"/>
    <row r="1593" s="74" customFormat="1"/>
    <row r="1594" s="74" customFormat="1"/>
    <row r="1595" s="74" customFormat="1"/>
    <row r="1596" s="74" customFormat="1"/>
    <row r="1597" s="74" customFormat="1"/>
    <row r="1598" s="74" customFormat="1"/>
    <row r="1599" s="74" customFormat="1"/>
    <row r="1600" s="74" customFormat="1"/>
    <row r="1601" s="74" customFormat="1"/>
    <row r="1602" s="74" customFormat="1"/>
    <row r="1603" s="74" customFormat="1"/>
    <row r="1604" s="74" customFormat="1"/>
    <row r="1605" s="74" customFormat="1"/>
    <row r="1606" s="74" customFormat="1"/>
    <row r="1607" s="74" customFormat="1"/>
    <row r="1608" s="74" customFormat="1"/>
    <row r="1609" s="74" customFormat="1"/>
    <row r="1610" s="74" customFormat="1"/>
    <row r="1611" s="74" customFormat="1"/>
    <row r="1612" s="74" customFormat="1"/>
    <row r="1613" s="74" customFormat="1"/>
    <row r="1614" s="74" customFormat="1"/>
    <row r="1615" s="74" customFormat="1"/>
    <row r="1616" s="74" customFormat="1"/>
    <row r="1617" s="74" customFormat="1"/>
    <row r="1618" s="74" customFormat="1"/>
    <row r="1619" s="74" customFormat="1"/>
    <row r="1620" s="74" customFormat="1"/>
    <row r="1621" s="74" customFormat="1"/>
    <row r="1622" s="74" customFormat="1"/>
    <row r="1623" s="74" customFormat="1"/>
    <row r="1624" s="74" customFormat="1"/>
    <row r="1625" s="74" customFormat="1"/>
    <row r="1626" s="74" customFormat="1"/>
    <row r="1627" s="74" customFormat="1"/>
    <row r="1628" s="74" customFormat="1"/>
    <row r="1629" s="74" customFormat="1"/>
    <row r="1630" s="74" customFormat="1"/>
    <row r="1631" s="74" customFormat="1"/>
    <row r="1632" s="74" customFormat="1"/>
    <row r="1633" s="74" customFormat="1"/>
    <row r="1634" s="74" customFormat="1"/>
    <row r="1635" s="74" customFormat="1"/>
    <row r="1636" s="74" customFormat="1"/>
    <row r="1637" s="74" customFormat="1"/>
    <row r="1638" s="74" customFormat="1"/>
    <row r="1639" s="74" customFormat="1"/>
    <row r="1640" s="74" customFormat="1"/>
    <row r="1641" s="74" customFormat="1"/>
    <row r="1642" s="74" customFormat="1"/>
    <row r="1643" s="74" customFormat="1"/>
    <row r="1644" s="74" customFormat="1"/>
    <row r="1645" s="74" customFormat="1"/>
    <row r="1646" s="74" customFormat="1"/>
    <row r="1647" s="74" customFormat="1"/>
    <row r="1648" s="74" customFormat="1"/>
    <row r="1649" s="74" customFormat="1"/>
    <row r="1650" s="74" customFormat="1"/>
    <row r="1651" s="74" customFormat="1"/>
    <row r="1652" s="74" customFormat="1"/>
    <row r="1653" s="74" customFormat="1"/>
    <row r="1654" s="74" customFormat="1"/>
    <row r="1655" s="74" customFormat="1"/>
    <row r="1656" s="74" customFormat="1"/>
    <row r="1657" s="74" customFormat="1"/>
    <row r="1658" s="74" customFormat="1"/>
    <row r="1659" s="74" customFormat="1"/>
    <row r="1660" s="74" customFormat="1"/>
    <row r="1661" s="74" customFormat="1"/>
    <row r="1662" s="74" customFormat="1"/>
    <row r="1663" s="74" customFormat="1"/>
    <row r="1664" s="74" customFormat="1"/>
    <row r="1665" s="74" customFormat="1"/>
    <row r="1666" s="74" customFormat="1"/>
    <row r="1667" s="74" customFormat="1"/>
    <row r="1668" s="74" customFormat="1"/>
    <row r="1669" s="74" customFormat="1"/>
    <row r="1670" s="74" customFormat="1"/>
    <row r="1671" s="74" customFormat="1"/>
    <row r="1672" s="74" customFormat="1"/>
    <row r="1673" s="74" customFormat="1"/>
    <row r="1674" s="74" customFormat="1"/>
    <row r="1675" s="74" customFormat="1"/>
    <row r="1676" s="74" customFormat="1"/>
    <row r="1677" s="74" customFormat="1"/>
    <row r="1678" s="74" customFormat="1"/>
    <row r="1679" s="74" customFormat="1"/>
    <row r="1680" s="74" customFormat="1"/>
    <row r="1681" s="74" customFormat="1"/>
    <row r="1682" s="74" customFormat="1"/>
    <row r="1683" s="74" customFormat="1"/>
    <row r="1684" s="74" customFormat="1"/>
    <row r="1685" s="74" customFormat="1"/>
    <row r="1686" s="74" customFormat="1"/>
    <row r="1687" s="74" customFormat="1"/>
    <row r="1688" s="74" customFormat="1"/>
    <row r="1689" s="74" customFormat="1"/>
    <row r="1690" s="74" customFormat="1"/>
    <row r="1691" s="74" customFormat="1"/>
    <row r="1692" s="74" customFormat="1"/>
    <row r="1693" s="74" customFormat="1"/>
    <row r="1694" s="74" customFormat="1"/>
    <row r="1695" s="74" customFormat="1"/>
    <row r="1696" s="74" customFormat="1"/>
    <row r="1697" s="74" customFormat="1"/>
    <row r="1698" s="74" customFormat="1"/>
    <row r="1699" s="74" customFormat="1"/>
    <row r="1700" s="74" customFormat="1"/>
    <row r="1701" s="74" customFormat="1"/>
    <row r="1702" s="74" customFormat="1"/>
    <row r="1703" s="74" customFormat="1"/>
    <row r="1704" s="74" customFormat="1"/>
    <row r="1705" s="74" customFormat="1"/>
    <row r="1706" s="74" customFormat="1"/>
    <row r="1707" s="74" customFormat="1"/>
    <row r="1708" s="74" customFormat="1"/>
    <row r="1709" s="74" customFormat="1"/>
    <row r="1710" s="74" customFormat="1"/>
    <row r="1711" s="74" customFormat="1"/>
    <row r="1712" s="74" customFormat="1"/>
    <row r="1713" s="74" customFormat="1"/>
    <row r="1714" s="74" customFormat="1"/>
    <row r="1715" s="74" customFormat="1"/>
    <row r="1716" s="74" customFormat="1"/>
    <row r="1717" s="74" customFormat="1"/>
    <row r="1718" s="74" customFormat="1"/>
    <row r="1719" s="74" customFormat="1"/>
    <row r="1720" s="74" customFormat="1"/>
    <row r="1721" s="74" customFormat="1"/>
    <row r="1722" s="74" customFormat="1"/>
    <row r="1723" s="74" customFormat="1"/>
    <row r="1724" s="74" customFormat="1"/>
    <row r="1725" s="74" customFormat="1"/>
    <row r="1726" s="74" customFormat="1"/>
    <row r="1727" s="74" customFormat="1"/>
    <row r="1728" s="74" customFormat="1"/>
    <row r="1729" s="74" customFormat="1"/>
    <row r="1730" s="74" customFormat="1"/>
    <row r="1731" s="74" customFormat="1"/>
    <row r="1732" s="74" customFormat="1"/>
    <row r="1733" s="74" customFormat="1"/>
    <row r="1734" s="74" customFormat="1"/>
    <row r="1735" s="74" customFormat="1"/>
    <row r="1736" s="74" customFormat="1"/>
    <row r="1737" s="74" customFormat="1"/>
    <row r="1738" s="74" customFormat="1"/>
    <row r="1739" s="74" customFormat="1"/>
    <row r="1740" s="74" customFormat="1"/>
    <row r="1741" s="74" customFormat="1"/>
    <row r="1742" s="74" customFormat="1"/>
    <row r="1743" s="74" customFormat="1"/>
    <row r="1744" s="74" customFormat="1"/>
    <row r="1745" s="74" customFormat="1"/>
    <row r="1746" s="74" customFormat="1"/>
    <row r="1747" s="74" customFormat="1"/>
    <row r="1748" s="74" customFormat="1"/>
    <row r="1749" s="74" customFormat="1"/>
    <row r="1750" s="74" customFormat="1"/>
    <row r="1751" s="74" customFormat="1"/>
    <row r="1752" s="74" customFormat="1"/>
    <row r="1753" s="74" customFormat="1"/>
    <row r="1754" s="74" customFormat="1"/>
    <row r="1755" s="74" customFormat="1"/>
    <row r="1756" s="74" customFormat="1"/>
    <row r="1757" s="74" customFormat="1"/>
    <row r="1758" s="74" customFormat="1"/>
    <row r="1759" s="74" customFormat="1"/>
    <row r="1760" s="74" customFormat="1"/>
    <row r="1761" s="74" customFormat="1"/>
    <row r="1762" s="74" customFormat="1"/>
    <row r="1763" s="74" customFormat="1"/>
    <row r="1764" s="74" customFormat="1"/>
    <row r="1765" s="74" customFormat="1"/>
    <row r="1766" s="74" customFormat="1"/>
    <row r="1767" s="74" customFormat="1"/>
    <row r="1768" s="74" customFormat="1"/>
    <row r="1769" s="74" customFormat="1"/>
    <row r="1770" s="74" customFormat="1"/>
    <row r="1771" s="74" customFormat="1"/>
    <row r="1772" s="74" customFormat="1"/>
    <row r="1773" s="74" customFormat="1"/>
    <row r="1774" s="74" customFormat="1"/>
    <row r="1775" s="74" customFormat="1"/>
    <row r="1776" s="74" customFormat="1"/>
    <row r="1777" s="74" customFormat="1"/>
    <row r="1778" s="74" customFormat="1"/>
    <row r="1779" s="74" customFormat="1"/>
    <row r="1780" s="74" customFormat="1"/>
    <row r="1781" s="74" customFormat="1"/>
    <row r="1782" s="74" customFormat="1"/>
    <row r="1783" s="74" customFormat="1"/>
    <row r="1784" s="74" customFormat="1"/>
    <row r="1785" s="74" customFormat="1"/>
    <row r="1786" s="74" customFormat="1"/>
    <row r="1787" s="74" customFormat="1"/>
    <row r="1788" s="74" customFormat="1"/>
    <row r="1789" s="74" customFormat="1"/>
    <row r="1790" s="74" customFormat="1"/>
    <row r="1791" s="74" customFormat="1"/>
    <row r="1792" s="74" customFormat="1"/>
    <row r="1793" s="74" customFormat="1"/>
    <row r="1794" s="74" customFormat="1"/>
    <row r="1795" s="74" customFormat="1"/>
    <row r="1796" s="74" customFormat="1"/>
    <row r="1797" s="74" customFormat="1"/>
    <row r="1798" s="74" customFormat="1"/>
    <row r="1799" s="74" customFormat="1"/>
    <row r="1800" s="74" customFormat="1"/>
    <row r="1801" s="74" customFormat="1"/>
    <row r="1802" s="74" customFormat="1"/>
    <row r="1803" s="74" customFormat="1"/>
    <row r="1804" s="74" customFormat="1"/>
    <row r="1805" s="74" customFormat="1"/>
    <row r="1806" s="74" customFormat="1"/>
    <row r="1807" s="74" customFormat="1"/>
    <row r="1808" s="74" customFormat="1"/>
    <row r="1809" s="74" customFormat="1"/>
    <row r="1810" s="74" customFormat="1"/>
    <row r="1811" s="74" customFormat="1"/>
    <row r="1812" s="74" customFormat="1"/>
    <row r="1813" s="74" customFormat="1"/>
    <row r="1814" s="74" customFormat="1"/>
    <row r="1815" s="74" customFormat="1"/>
    <row r="1816" s="74" customFormat="1"/>
    <row r="1817" s="74" customFormat="1"/>
    <row r="1818" s="74" customFormat="1"/>
    <row r="1819" s="74" customFormat="1"/>
    <row r="1820" s="74" customFormat="1"/>
    <row r="1821" s="74" customFormat="1"/>
    <row r="1822" s="74" customFormat="1"/>
    <row r="1823" s="74" customFormat="1"/>
    <row r="1824" s="74" customFormat="1"/>
    <row r="1825" s="74" customFormat="1"/>
    <row r="1826" s="74" customFormat="1"/>
    <row r="1827" s="74" customFormat="1"/>
    <row r="1828" s="74" customFormat="1"/>
    <row r="1829" s="74" customFormat="1"/>
    <row r="1830" s="74" customFormat="1"/>
    <row r="1831" s="74" customFormat="1"/>
    <row r="1832" s="74" customFormat="1"/>
    <row r="1833" s="74" customFormat="1"/>
    <row r="1834" s="74" customFormat="1"/>
    <row r="1835" s="74" customFormat="1"/>
    <row r="1836" s="74" customFormat="1"/>
    <row r="1837" s="74" customFormat="1"/>
    <row r="1838" s="74" customFormat="1"/>
    <row r="1839" s="74" customFormat="1"/>
    <row r="1840" s="74" customFormat="1"/>
    <row r="1841" s="74" customFormat="1"/>
    <row r="1842" s="74" customFormat="1"/>
    <row r="1843" s="74" customFormat="1"/>
    <row r="1844" s="74" customFormat="1"/>
    <row r="1845" s="74" customFormat="1"/>
    <row r="1846" s="74" customFormat="1"/>
    <row r="1847" s="74" customFormat="1"/>
    <row r="1848" s="74" customFormat="1"/>
    <row r="1849" s="74" customFormat="1"/>
    <row r="1850" s="74" customFormat="1"/>
    <row r="1851" s="74" customFormat="1"/>
    <row r="1852" s="74" customFormat="1"/>
    <row r="1853" s="74" customFormat="1"/>
    <row r="1854" s="74" customFormat="1"/>
    <row r="1855" s="74" customFormat="1"/>
    <row r="1856" s="74" customFormat="1"/>
    <row r="1857" s="74" customFormat="1"/>
    <row r="1858" s="74" customFormat="1"/>
    <row r="1859" s="74" customFormat="1"/>
    <row r="1860" s="74" customFormat="1"/>
    <row r="1861" s="74" customFormat="1"/>
    <row r="1862" s="74" customFormat="1"/>
    <row r="1863" s="74" customFormat="1"/>
    <row r="1864" s="74" customFormat="1"/>
    <row r="1865" s="74" customFormat="1"/>
    <row r="1866" s="74" customFormat="1"/>
    <row r="1867" s="74" customFormat="1"/>
    <row r="1868" s="74" customFormat="1"/>
    <row r="1869" s="74" customFormat="1"/>
    <row r="1870" s="74" customFormat="1"/>
    <row r="1871" s="74" customFormat="1"/>
    <row r="1872" s="74" customFormat="1"/>
    <row r="1873" s="74" customFormat="1"/>
    <row r="1874" s="74" customFormat="1"/>
    <row r="1875" s="74" customFormat="1"/>
    <row r="1876" s="74" customFormat="1"/>
    <row r="1877" s="74" customFormat="1"/>
    <row r="1878" s="74" customFormat="1"/>
    <row r="1879" s="74" customFormat="1"/>
    <row r="1880" s="74" customFormat="1"/>
    <row r="1881" s="74" customFormat="1"/>
    <row r="1882" s="74" customFormat="1"/>
    <row r="1883" s="74" customFormat="1"/>
    <row r="1884" s="74" customFormat="1"/>
    <row r="1885" s="74" customFormat="1"/>
    <row r="1886" s="74" customFormat="1"/>
    <row r="1887" s="74" customFormat="1"/>
    <row r="1888" s="74" customFormat="1"/>
    <row r="1889" s="74" customFormat="1"/>
    <row r="1890" s="74" customFormat="1"/>
    <row r="1891" s="74" customFormat="1"/>
    <row r="1892" s="74" customFormat="1"/>
    <row r="1893" s="74" customFormat="1"/>
    <row r="1894" s="74" customFormat="1"/>
    <row r="1895" s="74" customFormat="1"/>
    <row r="1896" s="74" customFormat="1"/>
    <row r="1897" s="74" customFormat="1"/>
    <row r="1898" s="74" customFormat="1"/>
    <row r="1899" s="74" customFormat="1"/>
    <row r="1900" s="74" customFormat="1"/>
    <row r="1901" s="74" customFormat="1"/>
    <row r="1902" s="74" customFormat="1"/>
    <row r="1903" s="74" customFormat="1"/>
    <row r="1904" s="74" customFormat="1"/>
    <row r="1905" s="74" customFormat="1"/>
    <row r="1906" s="74" customFormat="1"/>
    <row r="1907" s="74" customFormat="1"/>
    <row r="1908" s="74" customFormat="1"/>
    <row r="1909" s="74" customFormat="1"/>
    <row r="1910" s="74" customFormat="1"/>
    <row r="1911" s="74" customFormat="1"/>
    <row r="1912" s="74" customFormat="1"/>
    <row r="1913" s="74" customFormat="1"/>
    <row r="1914" s="74" customFormat="1"/>
    <row r="1915" s="74" customFormat="1"/>
    <row r="1916" s="74" customFormat="1"/>
    <row r="1917" s="74" customFormat="1"/>
    <row r="1918" s="74" customFormat="1"/>
    <row r="1919" s="74" customFormat="1"/>
    <row r="1920" s="74" customFormat="1"/>
    <row r="1921" s="74" customFormat="1"/>
    <row r="1922" s="74" customFormat="1"/>
    <row r="1923" s="74" customFormat="1"/>
    <row r="1924" s="74" customFormat="1"/>
    <row r="1925" s="74" customFormat="1"/>
    <row r="1926" s="74" customFormat="1"/>
    <row r="1927" s="74" customFormat="1"/>
    <row r="1928" s="74" customFormat="1"/>
    <row r="1929" s="74" customFormat="1"/>
    <row r="1930" s="74" customFormat="1"/>
    <row r="1931" s="74" customFormat="1"/>
    <row r="1932" s="74" customFormat="1"/>
    <row r="1933" s="74" customFormat="1"/>
    <row r="1934" s="74" customFormat="1"/>
    <row r="1935" s="74" customFormat="1"/>
    <row r="1936" s="74" customFormat="1"/>
    <row r="1937" s="74" customFormat="1"/>
    <row r="1938" s="74" customFormat="1"/>
    <row r="1939" s="74" customFormat="1"/>
    <row r="1940" s="74" customFormat="1"/>
    <row r="1941" s="74" customFormat="1"/>
    <row r="1942" s="74" customFormat="1"/>
    <row r="1943" s="74" customFormat="1"/>
    <row r="1944" s="74" customFormat="1"/>
    <row r="1945" s="74" customFormat="1"/>
    <row r="1946" s="74" customFormat="1"/>
    <row r="1947" s="74" customFormat="1"/>
    <row r="1948" s="74" customFormat="1"/>
    <row r="1949" s="74" customFormat="1"/>
    <row r="1950" s="74" customFormat="1"/>
    <row r="1951" s="74" customFormat="1"/>
    <row r="1952" s="74" customFormat="1"/>
    <row r="1953" s="74" customFormat="1"/>
    <row r="1954" s="74" customFormat="1"/>
    <row r="1955" s="74" customFormat="1"/>
    <row r="1956" s="74" customFormat="1"/>
    <row r="1957" s="74" customFormat="1"/>
    <row r="1958" s="74" customFormat="1"/>
    <row r="1959" s="74" customFormat="1"/>
    <row r="1960" s="74" customFormat="1"/>
    <row r="1961" s="74" customFormat="1"/>
    <row r="1962" s="74" customFormat="1"/>
    <row r="1963" s="74" customFormat="1"/>
    <row r="1964" s="74" customFormat="1"/>
    <row r="1965" s="74" customFormat="1"/>
    <row r="1966" s="74" customFormat="1"/>
    <row r="1967" s="74" customFormat="1"/>
    <row r="1968" s="74" customFormat="1"/>
    <row r="1969" s="74" customFormat="1"/>
    <row r="1970" s="74" customFormat="1"/>
    <row r="1971" s="74" customFormat="1"/>
    <row r="1972" s="74" customFormat="1"/>
    <row r="1973" s="74" customFormat="1"/>
    <row r="1974" s="74" customFormat="1"/>
    <row r="1975" s="74" customFormat="1"/>
    <row r="1976" s="74" customFormat="1"/>
    <row r="1977" s="74" customFormat="1"/>
    <row r="1978" s="74" customFormat="1"/>
    <row r="1979" s="74" customFormat="1"/>
    <row r="1980" s="74" customFormat="1"/>
    <row r="1981" s="74" customFormat="1"/>
    <row r="1982" s="74" customFormat="1"/>
    <row r="1983" s="74" customFormat="1"/>
    <row r="1984" s="74" customFormat="1"/>
    <row r="1985" s="74" customFormat="1"/>
    <row r="1986" s="74" customFormat="1"/>
    <row r="1987" s="74" customFormat="1"/>
    <row r="1988" s="74" customFormat="1"/>
    <row r="1989" s="74" customFormat="1"/>
    <row r="1990" s="74" customFormat="1"/>
    <row r="1991" s="74" customFormat="1"/>
    <row r="1992" s="74" customFormat="1"/>
    <row r="1993" s="74" customFormat="1"/>
    <row r="1994" s="74" customFormat="1"/>
    <row r="1995" s="74" customFormat="1"/>
    <row r="1996" s="74" customFormat="1"/>
    <row r="1997" s="74" customFormat="1"/>
    <row r="1998" s="74" customFormat="1"/>
    <row r="1999" s="74" customFormat="1"/>
    <row r="2000" s="74" customFormat="1"/>
    <row r="2001" s="74" customFormat="1"/>
    <row r="2002" s="74" customFormat="1"/>
    <row r="2003" s="74" customFormat="1"/>
    <row r="2004" s="74" customFormat="1"/>
    <row r="2005" s="74" customFormat="1"/>
    <row r="2006" s="74" customFormat="1"/>
    <row r="2007" s="74" customFormat="1"/>
    <row r="2008" s="74" customFormat="1"/>
    <row r="2009" s="74" customFormat="1"/>
    <row r="2010" s="74" customFormat="1"/>
    <row r="2011" s="74" customFormat="1"/>
    <row r="2012" s="74" customFormat="1"/>
    <row r="2013" s="74" customFormat="1"/>
    <row r="2014" s="74" customFormat="1"/>
    <row r="2015" s="74" customFormat="1"/>
    <row r="2016" s="74" customFormat="1"/>
    <row r="2017" s="74" customFormat="1"/>
    <row r="2018" s="74" customFormat="1"/>
    <row r="2019" s="74" customFormat="1"/>
    <row r="2020" s="74" customFormat="1"/>
    <row r="2021" s="74" customFormat="1"/>
    <row r="2022" s="74" customFormat="1"/>
    <row r="2023" s="74" customFormat="1"/>
    <row r="2024" s="74" customFormat="1"/>
    <row r="2025" s="74" customFormat="1"/>
    <row r="2026" s="74" customFormat="1"/>
    <row r="2027" s="74" customFormat="1"/>
    <row r="2028" s="74" customFormat="1"/>
    <row r="2029" s="74" customFormat="1"/>
    <row r="2030" s="74" customFormat="1"/>
    <row r="2031" s="74" customFormat="1"/>
    <row r="2032" s="74" customFormat="1"/>
    <row r="2033" s="74" customFormat="1"/>
    <row r="2034" s="74" customFormat="1"/>
    <row r="2035" s="74" customFormat="1"/>
    <row r="2036" s="74" customFormat="1"/>
    <row r="2037" s="74" customFormat="1"/>
    <row r="2038" s="74" customFormat="1"/>
    <row r="2039" s="74" customFormat="1"/>
    <row r="2040" s="74" customFormat="1"/>
    <row r="2041" s="74" customFormat="1"/>
    <row r="2042" s="74" customFormat="1"/>
    <row r="2043" s="74" customFormat="1"/>
    <row r="2044" s="74" customFormat="1"/>
    <row r="2045" s="74" customFormat="1"/>
    <row r="2046" s="74" customFormat="1"/>
    <row r="2047" s="74" customFormat="1"/>
    <row r="2048" s="74" customFormat="1"/>
    <row r="2049" s="74" customFormat="1"/>
    <row r="2050" s="74" customFormat="1"/>
    <row r="2051" s="74" customFormat="1"/>
    <row r="2052" s="74" customFormat="1"/>
    <row r="2053" s="74" customFormat="1"/>
    <row r="2054" s="74" customFormat="1"/>
    <row r="2055" s="74" customFormat="1"/>
    <row r="2056" s="74" customFormat="1"/>
    <row r="2057" s="74" customFormat="1"/>
    <row r="2058" s="74" customFormat="1"/>
    <row r="2059" s="74" customFormat="1"/>
    <row r="2060" s="74" customFormat="1"/>
    <row r="2061" s="74" customFormat="1"/>
    <row r="2062" s="74" customFormat="1"/>
    <row r="2063" s="74" customFormat="1"/>
    <row r="2064" s="74" customFormat="1"/>
    <row r="2065" s="74" customFormat="1"/>
    <row r="2066" s="74" customFormat="1"/>
    <row r="2067" s="74" customFormat="1"/>
    <row r="2068" s="74" customFormat="1"/>
    <row r="2069" s="74" customFormat="1"/>
    <row r="2070" s="74" customFormat="1"/>
    <row r="2071" s="74" customFormat="1"/>
    <row r="2072" s="74" customFormat="1"/>
    <row r="2073" s="74" customFormat="1"/>
    <row r="2074" s="74" customFormat="1"/>
    <row r="2075" s="74" customFormat="1"/>
    <row r="2076" s="74" customFormat="1"/>
    <row r="2077" s="74" customFormat="1"/>
    <row r="2078" s="74" customFormat="1"/>
    <row r="2079" s="74" customFormat="1"/>
    <row r="2080" s="74" customFormat="1"/>
    <row r="2081" s="74" customFormat="1"/>
    <row r="2082" s="74" customFormat="1"/>
    <row r="2083" s="74" customFormat="1"/>
    <row r="2084" s="74" customFormat="1"/>
    <row r="2085" s="74" customFormat="1"/>
    <row r="2086" s="74" customFormat="1"/>
    <row r="2087" s="74" customFormat="1"/>
    <row r="2088" s="74" customFormat="1"/>
    <row r="2089" s="74" customFormat="1"/>
    <row r="2090" s="74" customFormat="1"/>
    <row r="2091" s="74" customFormat="1"/>
    <row r="2092" s="74" customFormat="1"/>
    <row r="2093" s="74" customFormat="1"/>
    <row r="2094" s="74" customFormat="1"/>
    <row r="2095" s="74" customFormat="1"/>
    <row r="2096" s="74" customFormat="1"/>
    <row r="2097" s="74" customFormat="1"/>
    <row r="2098" s="74" customFormat="1"/>
    <row r="2099" s="74" customFormat="1"/>
    <row r="2100" s="74" customFormat="1"/>
    <row r="2101" s="74" customFormat="1"/>
    <row r="2102" s="74" customFormat="1"/>
    <row r="2103" s="74" customFormat="1"/>
    <row r="2104" s="74" customFormat="1"/>
    <row r="2105" s="74" customFormat="1"/>
    <row r="2106" s="74" customFormat="1"/>
    <row r="2107" s="74" customFormat="1"/>
    <row r="2108" s="74" customFormat="1"/>
    <row r="2109" s="74" customFormat="1"/>
    <row r="2110" s="74" customFormat="1"/>
    <row r="2111" s="74" customFormat="1"/>
    <row r="2112" s="74" customFormat="1"/>
    <row r="2113" s="74" customFormat="1"/>
    <row r="2114" s="74" customFormat="1"/>
    <row r="2115" s="74" customFormat="1"/>
    <row r="2116" s="74" customFormat="1"/>
    <row r="2117" s="74" customFormat="1"/>
    <row r="2118" s="74" customFormat="1"/>
    <row r="2119" s="74" customFormat="1"/>
    <row r="2120" s="74" customFormat="1"/>
    <row r="2121" s="74" customFormat="1"/>
    <row r="2122" s="74" customFormat="1"/>
    <row r="2123" s="74" customFormat="1"/>
    <row r="2124" s="74" customFormat="1"/>
    <row r="2125" s="74" customFormat="1"/>
    <row r="2126" s="74" customFormat="1"/>
    <row r="2127" s="74" customFormat="1"/>
    <row r="2128" s="74" customFormat="1"/>
    <row r="2129" s="74" customFormat="1"/>
    <row r="2130" s="74" customFormat="1"/>
    <row r="2131" s="74" customFormat="1"/>
    <row r="2132" s="74" customFormat="1"/>
    <row r="2133" s="74" customFormat="1"/>
    <row r="2134" s="74" customFormat="1"/>
    <row r="2135" s="74" customFormat="1"/>
    <row r="2136" s="74" customFormat="1"/>
    <row r="2137" s="74" customFormat="1"/>
    <row r="2138" s="74" customFormat="1"/>
    <row r="2139" s="74" customFormat="1"/>
    <row r="2140" s="74" customFormat="1"/>
    <row r="2141" s="74" customFormat="1"/>
    <row r="2142" s="74" customFormat="1"/>
    <row r="2143" s="74" customFormat="1"/>
    <row r="2144" s="74" customFormat="1"/>
    <row r="2145" s="74" customFormat="1"/>
    <row r="2146" s="74" customFormat="1"/>
    <row r="2147" s="74" customFormat="1"/>
    <row r="2148" s="74" customFormat="1"/>
    <row r="2149" s="74" customFormat="1"/>
    <row r="2150" s="74" customFormat="1"/>
    <row r="2151" s="74" customFormat="1"/>
    <row r="2152" s="74" customFormat="1"/>
    <row r="2153" s="74" customFormat="1"/>
    <row r="2154" s="74" customFormat="1"/>
    <row r="2155" s="74" customFormat="1"/>
    <row r="2156" s="74" customFormat="1"/>
    <row r="2157" s="74" customFormat="1"/>
    <row r="2158" s="74" customFormat="1"/>
    <row r="2159" s="74" customFormat="1"/>
    <row r="2160" s="74" customFormat="1"/>
    <row r="2161" s="74" customFormat="1"/>
    <row r="2162" s="74" customFormat="1"/>
    <row r="2163" s="74" customFormat="1"/>
    <row r="2164" s="74" customFormat="1"/>
    <row r="2165" s="74" customFormat="1"/>
    <row r="2166" s="74" customFormat="1"/>
    <row r="2167" s="74" customFormat="1"/>
    <row r="2168" s="74" customFormat="1"/>
    <row r="2169" s="74" customFormat="1"/>
    <row r="2170" s="74" customFormat="1"/>
    <row r="2171" s="74" customFormat="1"/>
    <row r="2172" s="74" customFormat="1"/>
    <row r="2173" s="74" customFormat="1"/>
    <row r="2174" s="74" customFormat="1"/>
    <row r="2175" s="74" customFormat="1"/>
    <row r="2176" s="74" customFormat="1"/>
    <row r="2177" s="74" customFormat="1"/>
    <row r="2178" s="74" customFormat="1"/>
    <row r="2179" s="74" customFormat="1"/>
    <row r="2180" s="74" customFormat="1"/>
    <row r="2181" s="74" customFormat="1"/>
    <row r="2182" s="74" customFormat="1"/>
    <row r="2183" s="74" customFormat="1"/>
    <row r="2184" s="74" customFormat="1"/>
    <row r="2185" s="74" customFormat="1"/>
    <row r="2186" s="74" customFormat="1"/>
    <row r="2187" s="74" customFormat="1"/>
    <row r="2188" s="74" customFormat="1"/>
    <row r="2189" s="74" customFormat="1"/>
    <row r="2190" s="74" customFormat="1"/>
    <row r="2191" s="74" customFormat="1"/>
    <row r="2192" s="74" customFormat="1"/>
    <row r="2193" s="74" customFormat="1"/>
    <row r="2194" s="74" customFormat="1"/>
    <row r="2195" s="74" customFormat="1"/>
    <row r="2196" s="74" customFormat="1"/>
    <row r="2197" s="74" customFormat="1"/>
    <row r="2198" s="74" customFormat="1"/>
    <row r="2199" s="74" customFormat="1"/>
    <row r="2200" s="74" customFormat="1"/>
    <row r="2201" s="74" customFormat="1"/>
    <row r="2202" s="74" customFormat="1"/>
    <row r="2203" s="74" customFormat="1"/>
    <row r="2204" s="74" customFormat="1"/>
    <row r="2205" s="74" customFormat="1"/>
    <row r="2206" s="74" customFormat="1"/>
    <row r="2207" s="74" customFormat="1"/>
    <row r="2208" s="74" customFormat="1"/>
    <row r="2209" s="74" customFormat="1"/>
    <row r="2210" s="74" customFormat="1"/>
    <row r="2211" s="74" customFormat="1"/>
    <row r="2212" s="74" customFormat="1"/>
    <row r="2213" s="74" customFormat="1"/>
    <row r="2214" s="74" customFormat="1"/>
    <row r="2215" s="74" customFormat="1"/>
    <row r="2216" s="74" customFormat="1"/>
    <row r="2217" s="74" customFormat="1"/>
    <row r="2218" s="74" customFormat="1"/>
    <row r="2219" s="74" customFormat="1"/>
    <row r="2220" s="74" customFormat="1"/>
    <row r="2221" s="74" customFormat="1"/>
    <row r="2222" s="74" customFormat="1"/>
    <row r="2223" s="74" customFormat="1"/>
    <row r="2224" s="74" customFormat="1"/>
    <row r="2225" s="74" customFormat="1"/>
    <row r="2226" s="74" customFormat="1"/>
    <row r="2227" s="74" customFormat="1"/>
    <row r="2228" s="74" customFormat="1"/>
    <row r="2229" s="74" customFormat="1"/>
    <row r="2230" s="74" customFormat="1"/>
    <row r="2231" s="74" customFormat="1"/>
    <row r="2232" s="74" customFormat="1"/>
    <row r="2233" s="74" customFormat="1"/>
    <row r="2234" s="74" customFormat="1"/>
    <row r="2235" s="74" customFormat="1"/>
    <row r="2236" s="74" customFormat="1"/>
    <row r="2237" s="74" customFormat="1"/>
    <row r="2238" s="74" customFormat="1"/>
    <row r="2239" s="74" customFormat="1"/>
    <row r="2240" s="74" customFormat="1"/>
    <row r="2241" s="74" customFormat="1"/>
    <row r="2242" s="74" customFormat="1"/>
    <row r="2243" s="74" customFormat="1"/>
    <row r="2244" s="74" customFormat="1"/>
    <row r="2245" s="74" customFormat="1"/>
    <row r="2246" s="74" customFormat="1"/>
    <row r="2247" s="74" customFormat="1"/>
    <row r="2248" s="74" customFormat="1"/>
    <row r="2249" s="74" customFormat="1"/>
    <row r="2250" s="74" customFormat="1"/>
    <row r="2251" s="74" customFormat="1"/>
    <row r="2252" s="74" customFormat="1"/>
    <row r="2253" s="74" customFormat="1"/>
    <row r="2254" s="74" customFormat="1"/>
    <row r="2255" s="74" customFormat="1"/>
    <row r="2256" s="74" customFormat="1"/>
    <row r="2257" s="74" customFormat="1"/>
    <row r="2258" s="74" customFormat="1"/>
    <row r="2259" s="74" customFormat="1"/>
    <row r="2260" s="74" customFormat="1"/>
    <row r="2261" s="74" customFormat="1"/>
    <row r="2262" s="74" customFormat="1"/>
    <row r="2263" s="74" customFormat="1"/>
    <row r="2264" s="74" customFormat="1"/>
    <row r="2265" s="74" customFormat="1"/>
    <row r="2266" s="74" customFormat="1"/>
    <row r="2267" s="74" customFormat="1"/>
    <row r="2268" s="74" customFormat="1"/>
    <row r="2269" s="74" customFormat="1"/>
    <row r="2270" s="74" customFormat="1"/>
    <row r="2271" s="74" customFormat="1"/>
    <row r="2272" s="74" customFormat="1"/>
    <row r="2273" s="74" customFormat="1"/>
    <row r="2274" s="74" customFormat="1"/>
    <row r="2275" s="74" customFormat="1"/>
    <row r="2276" s="74" customFormat="1"/>
    <row r="2277" s="74" customFormat="1"/>
    <row r="2278" s="74" customFormat="1"/>
    <row r="2279" s="74" customFormat="1"/>
    <row r="2280" s="74" customFormat="1"/>
    <row r="2281" s="74" customFormat="1"/>
    <row r="2282" s="74" customFormat="1"/>
    <row r="2283" s="74" customFormat="1"/>
    <row r="2284" s="74" customFormat="1"/>
    <row r="2285" s="74" customFormat="1"/>
    <row r="2286" s="74" customFormat="1"/>
    <row r="2287" s="74" customFormat="1"/>
    <row r="2288" s="74" customFormat="1"/>
    <row r="2289" s="74" customFormat="1"/>
    <row r="2290" s="74" customFormat="1"/>
    <row r="2291" s="74" customFormat="1"/>
    <row r="2292" s="74" customFormat="1"/>
    <row r="2293" s="74" customFormat="1"/>
    <row r="2294" s="74" customFormat="1"/>
    <row r="2295" s="74" customFormat="1"/>
    <row r="2296" s="74" customFormat="1"/>
    <row r="2297" s="74" customFormat="1"/>
    <row r="2298" s="74" customFormat="1"/>
    <row r="2299" s="74" customFormat="1"/>
    <row r="2300" s="74" customFormat="1"/>
    <row r="2301" s="74" customFormat="1"/>
    <row r="2302" s="74" customFormat="1"/>
    <row r="2303" s="74" customFormat="1"/>
    <row r="2304" s="74" customFormat="1"/>
    <row r="2305" s="74" customFormat="1"/>
    <row r="2306" s="74" customFormat="1"/>
    <row r="2307" s="74" customFormat="1"/>
    <row r="2308" s="74" customFormat="1"/>
    <row r="2309" s="74" customFormat="1"/>
    <row r="2310" s="74" customFormat="1"/>
    <row r="2311" s="74" customFormat="1"/>
    <row r="2312" s="74" customFormat="1"/>
    <row r="2313" s="74" customFormat="1"/>
    <row r="2314" s="74" customFormat="1"/>
    <row r="2315" s="74" customFormat="1"/>
    <row r="2316" s="74" customFormat="1"/>
    <row r="2317" s="74" customFormat="1"/>
    <row r="2318" s="74" customFormat="1"/>
    <row r="2319" s="74" customFormat="1"/>
    <row r="2320" s="74" customFormat="1"/>
    <row r="2321" s="74" customFormat="1"/>
    <row r="2322" s="74" customFormat="1"/>
    <row r="2323" s="74" customFormat="1"/>
    <row r="2324" s="74" customFormat="1"/>
    <row r="2325" s="74" customFormat="1"/>
    <row r="2326" s="74" customFormat="1"/>
    <row r="2327" s="74" customFormat="1"/>
    <row r="2328" s="74" customFormat="1"/>
    <row r="2329" s="74" customFormat="1"/>
    <row r="2330" s="74" customFormat="1"/>
    <row r="2331" s="74" customFormat="1"/>
    <row r="2332" s="74" customFormat="1"/>
    <row r="2333" s="74" customFormat="1"/>
    <row r="2334" s="74" customFormat="1"/>
    <row r="2335" s="74" customFormat="1"/>
    <row r="2336" s="74" customFormat="1"/>
    <row r="2337" s="74" customFormat="1"/>
    <row r="2338" s="74" customFormat="1"/>
    <row r="2339" s="74" customFormat="1"/>
    <row r="2340" s="74" customFormat="1"/>
    <row r="2341" s="74" customFormat="1"/>
    <row r="2342" s="74" customFormat="1"/>
    <row r="2343" s="74" customFormat="1"/>
    <row r="2344" s="74" customFormat="1"/>
    <row r="2345" s="74" customFormat="1"/>
    <row r="2346" s="74" customFormat="1"/>
    <row r="2347" s="74" customFormat="1"/>
    <row r="2348" s="74" customFormat="1"/>
    <row r="2349" s="74" customFormat="1"/>
    <row r="2350" s="74" customFormat="1"/>
    <row r="2351" s="74" customFormat="1"/>
    <row r="2352" s="74" customFormat="1"/>
    <row r="2353" s="74" customFormat="1"/>
    <row r="2354" s="74" customFormat="1"/>
    <row r="2355" s="74" customFormat="1"/>
    <row r="2356" s="74" customFormat="1"/>
    <row r="2357" s="74" customFormat="1"/>
    <row r="2358" s="74" customFormat="1"/>
    <row r="2359" s="74" customFormat="1"/>
    <row r="2360" s="74" customFormat="1"/>
    <row r="2361" s="74" customFormat="1"/>
    <row r="2362" s="74" customFormat="1"/>
    <row r="2363" s="74" customFormat="1"/>
    <row r="2364" s="74" customFormat="1"/>
    <row r="2365" s="74" customFormat="1"/>
    <row r="2366" s="74" customFormat="1"/>
    <row r="2367" s="74" customFormat="1"/>
    <row r="2368" s="74" customFormat="1"/>
    <row r="2369" s="74" customFormat="1"/>
    <row r="2370" s="74" customFormat="1"/>
    <row r="2371" s="74" customFormat="1"/>
    <row r="2372" s="74" customFormat="1"/>
    <row r="2373" s="74" customFormat="1"/>
    <row r="2374" s="74" customFormat="1"/>
    <row r="2375" s="74" customFormat="1"/>
    <row r="2376" s="74" customFormat="1"/>
    <row r="2377" s="74" customFormat="1"/>
    <row r="2378" s="74" customFormat="1"/>
    <row r="2379" s="74" customFormat="1"/>
    <row r="2380" s="74" customFormat="1"/>
    <row r="2381" s="74" customFormat="1"/>
    <row r="2382" s="74" customFormat="1"/>
    <row r="2383" s="74" customFormat="1"/>
    <row r="2384" s="74" customFormat="1"/>
    <row r="2385" s="74" customFormat="1"/>
    <row r="2386" s="74" customFormat="1"/>
    <row r="2387" s="74" customFormat="1"/>
    <row r="2388" s="74" customFormat="1"/>
    <row r="2389" s="74" customFormat="1"/>
    <row r="2390" s="74" customFormat="1"/>
    <row r="2391" s="74" customFormat="1"/>
    <row r="2392" s="74" customFormat="1"/>
    <row r="2393" s="74" customFormat="1"/>
    <row r="2394" s="74" customFormat="1"/>
    <row r="2395" s="74" customFormat="1"/>
    <row r="2396" s="74" customFormat="1"/>
    <row r="2397" s="74" customFormat="1"/>
    <row r="2398" s="74" customFormat="1"/>
    <row r="2399" s="74" customFormat="1"/>
    <row r="2400" s="74" customFormat="1"/>
    <row r="2401" s="74" customFormat="1"/>
    <row r="2402" s="74" customFormat="1"/>
    <row r="2403" s="74" customFormat="1"/>
    <row r="2404" s="74" customFormat="1"/>
    <row r="2405" s="74" customFormat="1"/>
    <row r="2406" s="74" customFormat="1"/>
    <row r="2407" s="74" customFormat="1"/>
    <row r="2408" s="74" customFormat="1"/>
    <row r="2409" s="74" customFormat="1"/>
    <row r="2410" s="74" customFormat="1"/>
    <row r="2411" s="74" customFormat="1"/>
    <row r="2412" s="74" customFormat="1"/>
    <row r="2413" s="74" customFormat="1"/>
    <row r="2414" s="74" customFormat="1"/>
    <row r="2415" s="74" customFormat="1"/>
    <row r="2416" s="74" customFormat="1"/>
    <row r="2417" s="74" customFormat="1"/>
    <row r="2418" s="74" customFormat="1"/>
    <row r="2419" s="74" customFormat="1"/>
    <row r="2420" s="74" customFormat="1"/>
    <row r="2421" s="74" customFormat="1"/>
    <row r="2422" s="74" customFormat="1"/>
    <row r="2423" s="74" customFormat="1"/>
    <row r="2424" s="74" customFormat="1"/>
    <row r="2425" s="74" customFormat="1"/>
    <row r="2426" s="74" customFormat="1"/>
    <row r="2427" s="74" customFormat="1"/>
    <row r="2428" s="74" customFormat="1"/>
    <row r="2429" s="74" customFormat="1"/>
    <row r="2430" s="74" customFormat="1"/>
    <row r="2431" s="74" customFormat="1"/>
    <row r="2432" s="74" customFormat="1"/>
    <row r="2433" s="74" customFormat="1"/>
    <row r="2434" s="74" customFormat="1"/>
    <row r="2435" s="74" customFormat="1"/>
    <row r="2436" s="74" customFormat="1"/>
    <row r="2437" s="74" customFormat="1"/>
    <row r="2438" s="74" customFormat="1"/>
    <row r="2439" s="74" customFormat="1"/>
    <row r="2440" s="74" customFormat="1"/>
    <row r="2441" s="74" customFormat="1"/>
    <row r="2442" s="74" customFormat="1"/>
    <row r="2443" s="74" customFormat="1"/>
    <row r="2444" s="74" customFormat="1"/>
    <row r="2445" s="74" customFormat="1"/>
    <row r="2446" s="74" customFormat="1"/>
    <row r="2447" s="74" customFormat="1"/>
    <row r="2448" s="74" customFormat="1"/>
    <row r="2449" s="74" customFormat="1"/>
    <row r="2450" s="74" customFormat="1"/>
    <row r="2451" s="74" customFormat="1"/>
    <row r="2452" s="74" customFormat="1"/>
    <row r="2453" s="74" customFormat="1"/>
    <row r="2454" s="74" customFormat="1"/>
    <row r="2455" s="74" customFormat="1"/>
    <row r="2456" s="74" customFormat="1"/>
    <row r="2457" s="74" customFormat="1"/>
    <row r="2458" s="74" customFormat="1"/>
    <row r="2459" s="74" customFormat="1"/>
    <row r="2460" s="74" customFormat="1"/>
    <row r="2461" s="74" customFormat="1"/>
    <row r="2462" s="74" customFormat="1"/>
    <row r="2463" s="74" customFormat="1"/>
    <row r="2464" s="74" customFormat="1"/>
    <row r="2465" s="74" customFormat="1"/>
    <row r="2466" s="74" customFormat="1"/>
    <row r="2467" s="74" customFormat="1"/>
    <row r="2468" s="74" customFormat="1"/>
    <row r="2469" s="74" customFormat="1"/>
    <row r="2470" s="74" customFormat="1"/>
    <row r="2471" s="74" customFormat="1"/>
    <row r="2472" s="74" customFormat="1"/>
    <row r="2473" s="74" customFormat="1"/>
    <row r="2474" s="74" customFormat="1"/>
    <row r="2475" s="74" customFormat="1"/>
    <row r="2476" s="74" customFormat="1"/>
    <row r="2477" s="74" customFormat="1"/>
    <row r="2478" s="74" customFormat="1"/>
    <row r="2479" s="74" customFormat="1"/>
    <row r="2480" s="74" customFormat="1"/>
    <row r="2481" s="74" customFormat="1"/>
    <row r="2482" s="74" customFormat="1"/>
    <row r="2483" s="74" customFormat="1"/>
  </sheetData>
  <sheetProtection selectLockedCells="1"/>
  <mergeCells count="18">
    <mergeCell ref="F4:M4"/>
    <mergeCell ref="F6:M6"/>
    <mergeCell ref="C9:G9"/>
    <mergeCell ref="K9:M9"/>
    <mergeCell ref="O9:Q9"/>
    <mergeCell ref="D59:F59"/>
    <mergeCell ref="L59:N59"/>
    <mergeCell ref="D72:F72"/>
    <mergeCell ref="L72:N72"/>
    <mergeCell ref="C21:H21"/>
    <mergeCell ref="D124:F124"/>
    <mergeCell ref="L124:N124"/>
    <mergeCell ref="D85:F85"/>
    <mergeCell ref="L85:N85"/>
    <mergeCell ref="D98:F98"/>
    <mergeCell ref="L98:N98"/>
    <mergeCell ref="D111:F111"/>
    <mergeCell ref="L111:N111"/>
  </mergeCells>
  <conditionalFormatting sqref="E32:P39">
    <cfRule type="cellIs" dxfId="279" priority="15" stopIfTrue="1" operator="equal">
      <formula>$I11</formula>
    </cfRule>
  </conditionalFormatting>
  <conditionalFormatting sqref="E32:P39">
    <cfRule type="cellIs" dxfId="278" priority="14" stopIfTrue="1" operator="notEqual">
      <formula>$I11</formula>
    </cfRule>
  </conditionalFormatting>
  <conditionalFormatting sqref="E32:P39">
    <cfRule type="expression" dxfId="277" priority="13" stopIfTrue="1">
      <formula>ISBLANK($I11)</formula>
    </cfRule>
  </conditionalFormatting>
  <conditionalFormatting sqref="E44:E51">
    <cfRule type="cellIs" dxfId="276" priority="12" stopIfTrue="1" operator="equal">
      <formula>$I61</formula>
    </cfRule>
  </conditionalFormatting>
  <conditionalFormatting sqref="F44:F51">
    <cfRule type="cellIs" dxfId="275" priority="11" stopIfTrue="1" operator="equal">
      <formula>$Q61</formula>
    </cfRule>
  </conditionalFormatting>
  <conditionalFormatting sqref="G44:G51">
    <cfRule type="cellIs" dxfId="274" priority="10" stopIfTrue="1" operator="equal">
      <formula>$I74</formula>
    </cfRule>
  </conditionalFormatting>
  <conditionalFormatting sqref="H44:H51">
    <cfRule type="cellIs" dxfId="273" priority="9" stopIfTrue="1" operator="equal">
      <formula>$Q74</formula>
    </cfRule>
  </conditionalFormatting>
  <conditionalFormatting sqref="I44:I51">
    <cfRule type="cellIs" dxfId="272" priority="8" stopIfTrue="1" operator="equal">
      <formula>$I87</formula>
    </cfRule>
  </conditionalFormatting>
  <conditionalFormatting sqref="J44:J51">
    <cfRule type="cellIs" dxfId="271" priority="7" stopIfTrue="1" operator="equal">
      <formula>$Q87</formula>
    </cfRule>
  </conditionalFormatting>
  <conditionalFormatting sqref="K44:K51">
    <cfRule type="cellIs" dxfId="270" priority="6" stopIfTrue="1" operator="equal">
      <formula>$I100</formula>
    </cfRule>
  </conditionalFormatting>
  <conditionalFormatting sqref="L44:L51">
    <cfRule type="cellIs" dxfId="269" priority="5" stopIfTrue="1" operator="equal">
      <formula>$Q100</formula>
    </cfRule>
  </conditionalFormatting>
  <conditionalFormatting sqref="M44:M51">
    <cfRule type="cellIs" dxfId="268" priority="4" stopIfTrue="1" operator="equal">
      <formula>$I113</formula>
    </cfRule>
  </conditionalFormatting>
  <conditionalFormatting sqref="N44:N51">
    <cfRule type="cellIs" dxfId="267" priority="3" stopIfTrue="1" operator="equal">
      <formula>$Q113</formula>
    </cfRule>
  </conditionalFormatting>
  <conditionalFormatting sqref="O44:O51">
    <cfRule type="cellIs" dxfId="266" priority="2" stopIfTrue="1" operator="equal">
      <formula>$I126</formula>
    </cfRule>
  </conditionalFormatting>
  <conditionalFormatting sqref="P44:P51">
    <cfRule type="cellIs" dxfId="265" priority="1" stopIfTrue="1" operator="equal">
      <formula>$Q126</formula>
    </cfRule>
  </conditionalFormatting>
  <pageMargins left="0.75" right="0.75" top="1" bottom="1" header="0.5" footer="0.5"/>
  <pageSetup paperSize="9" orientation="landscape" r:id="rId1"/>
  <headerFooter alignWithMargins="0"/>
  <drawing r:id="rId2"/>
  <tableParts count="1">
    <tablePart r:id="rId3"/>
  </tableParts>
</worksheet>
</file>

<file path=xl/worksheets/sheet19.xml><?xml version="1.0" encoding="utf-8"?>
<worksheet xmlns="http://schemas.openxmlformats.org/spreadsheetml/2006/main" xmlns:r="http://schemas.openxmlformats.org/officeDocument/2006/relationships">
  <dimension ref="A1:FX2483"/>
  <sheetViews>
    <sheetView showGridLines="0" zoomScaleNormal="100" workbookViewId="0">
      <selection activeCell="R1" sqref="R1:AY1048576"/>
    </sheetView>
  </sheetViews>
  <sheetFormatPr defaultRowHeight="12.75"/>
  <cols>
    <col min="1" max="1" width="5.42578125" style="74" customWidth="1"/>
    <col min="2" max="2" width="8.140625" customWidth="1"/>
    <col min="3" max="3" width="14.5703125" customWidth="1"/>
    <col min="4" max="4" width="14.42578125" customWidth="1"/>
    <col min="5" max="5" width="10.42578125" customWidth="1"/>
    <col min="6" max="6" width="11.28515625" customWidth="1"/>
    <col min="7" max="7" width="10.28515625" customWidth="1"/>
    <col min="8" max="8" width="10" customWidth="1"/>
    <col min="9" max="9" width="10.7109375" customWidth="1"/>
    <col min="10" max="10" width="11.140625" customWidth="1"/>
    <col min="11" max="11" width="11" customWidth="1"/>
    <col min="12" max="12" width="13.28515625" customWidth="1"/>
    <col min="13" max="13" width="10.28515625" customWidth="1"/>
    <col min="14" max="14" width="10.85546875" customWidth="1"/>
    <col min="15" max="15" width="11.42578125" customWidth="1"/>
    <col min="16" max="16" width="12.28515625" customWidth="1"/>
    <col min="17" max="17" width="11.140625" customWidth="1"/>
    <col min="18" max="18" width="6.7109375" style="72" customWidth="1"/>
    <col min="19" max="19" width="11.5703125" style="74" customWidth="1"/>
    <col min="20" max="20" width="9.140625" style="74" customWidth="1"/>
    <col min="21" max="23" width="10.42578125" style="74" hidden="1" customWidth="1"/>
    <col min="24" max="24" width="9.85546875" style="74" hidden="1" customWidth="1"/>
    <col min="25" max="26" width="9.140625" style="74"/>
    <col min="27" max="27" width="10" style="74" customWidth="1"/>
    <col min="28" max="28" width="10.28515625" style="74" customWidth="1"/>
    <col min="29" max="29" width="9.140625" style="74"/>
    <col min="30" max="30" width="10.42578125" style="74" customWidth="1"/>
    <col min="31" max="180" width="9.140625" style="74"/>
  </cols>
  <sheetData>
    <row r="1" spans="1:26" s="155" customFormat="1" ht="13.5" thickBot="1">
      <c r="A1" s="72"/>
      <c r="B1" s="72"/>
      <c r="C1" s="72"/>
      <c r="D1" s="72"/>
      <c r="E1" s="72"/>
      <c r="F1" s="72"/>
      <c r="G1" s="72"/>
      <c r="H1" s="72"/>
      <c r="I1" s="72"/>
      <c r="J1" s="72"/>
      <c r="K1" s="72"/>
      <c r="L1" s="72"/>
      <c r="M1" s="72"/>
      <c r="N1" s="72"/>
      <c r="O1" s="72"/>
      <c r="P1" s="72"/>
      <c r="Q1" s="72"/>
      <c r="R1" s="72"/>
      <c r="S1" s="72"/>
    </row>
    <row r="2" spans="1:26">
      <c r="A2" s="72"/>
      <c r="B2" s="64"/>
      <c r="C2" s="65"/>
      <c r="D2" s="65"/>
      <c r="E2" s="65"/>
      <c r="F2" s="65"/>
      <c r="G2" s="65"/>
      <c r="H2" s="65"/>
      <c r="I2" s="65"/>
      <c r="J2" s="65"/>
      <c r="K2" s="65"/>
      <c r="L2" s="65"/>
      <c r="M2" s="65"/>
      <c r="N2" s="65"/>
      <c r="O2" s="65"/>
      <c r="P2" s="65"/>
      <c r="Q2" s="65"/>
      <c r="R2" s="75"/>
      <c r="S2" s="72"/>
    </row>
    <row r="3" spans="1:26">
      <c r="A3" s="72"/>
      <c r="B3" s="66"/>
      <c r="C3" s="3"/>
      <c r="D3" s="3"/>
      <c r="E3" s="3"/>
      <c r="F3" s="3"/>
      <c r="G3" s="3"/>
      <c r="H3" s="3"/>
      <c r="I3" s="3"/>
      <c r="J3" s="3"/>
      <c r="K3" s="3"/>
      <c r="L3" s="3"/>
      <c r="M3" s="3"/>
      <c r="N3" s="3"/>
      <c r="O3" s="3"/>
      <c r="P3" s="3"/>
      <c r="Q3" s="3"/>
      <c r="R3" s="75"/>
      <c r="S3" s="72"/>
    </row>
    <row r="4" spans="1:26" ht="25.5">
      <c r="A4" s="72"/>
      <c r="B4" s="66"/>
      <c r="C4" s="3"/>
      <c r="D4" s="3"/>
      <c r="E4" s="3"/>
      <c r="F4" s="182" t="s">
        <v>71</v>
      </c>
      <c r="G4" s="183"/>
      <c r="H4" s="183"/>
      <c r="I4" s="183"/>
      <c r="J4" s="183"/>
      <c r="K4" s="183"/>
      <c r="L4" s="183"/>
      <c r="M4" s="184"/>
      <c r="N4" s="3"/>
      <c r="O4" s="3"/>
      <c r="P4" s="3"/>
      <c r="Q4" s="3"/>
      <c r="R4" s="75"/>
      <c r="S4" s="72"/>
    </row>
    <row r="5" spans="1:26" ht="15.75">
      <c r="A5" s="72"/>
      <c r="B5" s="66"/>
      <c r="C5" s="3"/>
      <c r="D5" s="3"/>
      <c r="E5" s="3"/>
      <c r="F5" s="46"/>
      <c r="G5" s="3"/>
      <c r="H5" s="3"/>
      <c r="I5" s="3"/>
      <c r="J5" s="3"/>
      <c r="K5" s="3"/>
      <c r="L5" s="3"/>
      <c r="M5" s="3"/>
      <c r="N5" s="3"/>
      <c r="O5" s="3"/>
      <c r="P5" s="3"/>
      <c r="Q5" s="3"/>
      <c r="R5" s="75"/>
      <c r="S5" s="72"/>
    </row>
    <row r="6" spans="1:26" ht="15.75">
      <c r="A6" s="72"/>
      <c r="B6" s="66"/>
      <c r="C6" s="3"/>
      <c r="D6" s="3"/>
      <c r="E6" s="3"/>
      <c r="F6" s="185" t="s">
        <v>134</v>
      </c>
      <c r="G6" s="183"/>
      <c r="H6" s="183"/>
      <c r="I6" s="183"/>
      <c r="J6" s="183"/>
      <c r="K6" s="183"/>
      <c r="L6" s="183"/>
      <c r="M6" s="184"/>
      <c r="N6" s="3"/>
      <c r="O6" s="3"/>
      <c r="P6" s="3"/>
      <c r="Q6" s="3"/>
      <c r="R6" s="75"/>
      <c r="S6" s="72"/>
    </row>
    <row r="7" spans="1:26">
      <c r="A7" s="72"/>
      <c r="B7" s="66"/>
      <c r="C7" s="3"/>
      <c r="D7" s="3"/>
      <c r="E7" s="3"/>
      <c r="F7" s="3"/>
      <c r="G7" s="3"/>
      <c r="H7" s="3"/>
      <c r="I7" s="3"/>
      <c r="J7" s="3"/>
      <c r="K7" s="3"/>
      <c r="L7" s="3"/>
      <c r="M7" s="3"/>
      <c r="N7" s="3"/>
      <c r="O7" s="3"/>
      <c r="P7" s="3"/>
      <c r="Q7" s="3"/>
      <c r="R7" s="75"/>
      <c r="S7" s="72"/>
    </row>
    <row r="8" spans="1:26" ht="18.75" customHeight="1" thickBot="1">
      <c r="A8" s="72"/>
      <c r="B8" s="66"/>
      <c r="C8" s="3"/>
      <c r="D8" s="3"/>
      <c r="E8" s="3"/>
      <c r="F8" s="3"/>
      <c r="G8" s="3"/>
      <c r="H8" s="3"/>
      <c r="I8" s="3"/>
      <c r="J8" s="3"/>
      <c r="K8" s="3"/>
      <c r="L8" s="3"/>
      <c r="M8" s="3"/>
      <c r="N8" s="3"/>
      <c r="O8" s="3"/>
      <c r="P8" s="3"/>
      <c r="Q8" s="3"/>
      <c r="R8" s="75"/>
      <c r="S8" s="72"/>
    </row>
    <row r="9" spans="1:26" ht="24.75" customHeight="1" thickBot="1">
      <c r="A9" s="72"/>
      <c r="B9" s="66"/>
      <c r="C9" s="199" t="s">
        <v>54</v>
      </c>
      <c r="D9" s="200"/>
      <c r="E9" s="200"/>
      <c r="F9" s="200"/>
      <c r="G9" s="201"/>
      <c r="H9" s="3"/>
      <c r="I9" s="45" t="s">
        <v>55</v>
      </c>
      <c r="J9" s="3"/>
      <c r="K9" s="179" t="s">
        <v>129</v>
      </c>
      <c r="L9" s="180"/>
      <c r="M9" s="181"/>
      <c r="O9" s="179" t="s">
        <v>130</v>
      </c>
      <c r="P9" s="180"/>
      <c r="Q9" s="181"/>
      <c r="R9" s="75"/>
      <c r="S9" s="72"/>
    </row>
    <row r="10" spans="1:26" ht="13.5" thickBot="1">
      <c r="A10" s="72"/>
      <c r="B10" s="66"/>
      <c r="C10" s="78" t="s">
        <v>0</v>
      </c>
      <c r="D10" s="79" t="s">
        <v>1</v>
      </c>
      <c r="E10" s="12">
        <v>1</v>
      </c>
      <c r="F10" s="12" t="s">
        <v>18</v>
      </c>
      <c r="G10" s="40">
        <v>2</v>
      </c>
      <c r="H10" s="3"/>
      <c r="I10" s="39" t="s">
        <v>6</v>
      </c>
      <c r="J10" s="3"/>
      <c r="K10" s="19" t="s">
        <v>97</v>
      </c>
      <c r="L10" s="20" t="s">
        <v>51</v>
      </c>
      <c r="M10" s="20" t="s">
        <v>25</v>
      </c>
      <c r="O10" s="19" t="s">
        <v>97</v>
      </c>
      <c r="P10" s="20" t="s">
        <v>51</v>
      </c>
      <c r="Q10" s="20" t="s">
        <v>25</v>
      </c>
      <c r="R10" s="75"/>
      <c r="S10" s="72"/>
    </row>
    <row r="11" spans="1:26">
      <c r="A11" s="72"/>
      <c r="B11" s="66"/>
      <c r="C11" s="115"/>
      <c r="D11" s="109"/>
      <c r="E11" s="112"/>
      <c r="F11" s="112"/>
      <c r="G11" s="116"/>
      <c r="H11" s="3"/>
      <c r="I11" s="54"/>
      <c r="J11" s="3"/>
      <c r="K11" s="139">
        <v>1</v>
      </c>
      <c r="L11" s="138" t="str">
        <f>VLOOKUP(SMALL($V$11:$V$22,1),$V$11:$X$22,2,FALSE)</f>
        <v>Tim</v>
      </c>
      <c r="M11" s="146">
        <f>VLOOKUP(SMALL($V$11:$V$22,1),$V$11:$X$22,3,FALSE)</f>
        <v>0</v>
      </c>
      <c r="O11" s="139">
        <v>1</v>
      </c>
      <c r="P11" s="138" t="str">
        <f>VLOOKUP(SMALL($V$25:$V$36,1),$V$25:$X$36,2,FALSE)</f>
        <v>Didier</v>
      </c>
      <c r="Q11" s="140">
        <f>VLOOKUP(SMALL($V$25:$V$36,1),$V$25:$X$36,3,FALSE)</f>
        <v>74.160000000000011</v>
      </c>
      <c r="R11" s="75"/>
      <c r="S11" s="72"/>
      <c r="U11" s="124">
        <f>RANK($E$40,$E$40:$P$40)</f>
        <v>1</v>
      </c>
      <c r="V11" s="124">
        <f>RANK($E$40,$E$40:$P$40)</f>
        <v>1</v>
      </c>
      <c r="W11" s="124" t="str">
        <f>E31</f>
        <v>Tim</v>
      </c>
      <c r="X11" s="125">
        <f>E40</f>
        <v>0</v>
      </c>
      <c r="Z11" s="126"/>
    </row>
    <row r="12" spans="1:26">
      <c r="A12" s="72"/>
      <c r="B12" s="66"/>
      <c r="C12" s="115"/>
      <c r="D12" s="109"/>
      <c r="E12" s="113"/>
      <c r="F12" s="113"/>
      <c r="G12" s="117"/>
      <c r="H12" s="3"/>
      <c r="I12" s="54"/>
      <c r="J12" s="3"/>
      <c r="K12" s="141" t="str">
        <f>IF(M12=M11,"",2)</f>
        <v/>
      </c>
      <c r="L12" s="137" t="str">
        <f>VLOOKUP(SMALL($V$11:$V$22,2),$V$11:$X$22,2,FALSE)</f>
        <v>Grégory</v>
      </c>
      <c r="M12" s="147">
        <f>VLOOKUP(SMALL($V$11:$V$22,2),$V$11:$X$22,3,FALSE)</f>
        <v>0</v>
      </c>
      <c r="O12" s="141">
        <f>IF(Q12=Q11,"",2)</f>
        <v>2</v>
      </c>
      <c r="P12" s="137" t="str">
        <f>VLOOKUP(SMALL($V$25:$V$36,2),$V$25:$X$36,2,FALSE)</f>
        <v>Deborah</v>
      </c>
      <c r="Q12" s="142">
        <f>VLOOKUP(SMALL($V$25:$V$36,2),$V$25:$X$36,3,FALSE)</f>
        <v>69.890000000000015</v>
      </c>
      <c r="R12" s="75"/>
      <c r="S12" s="72"/>
      <c r="U12" s="124">
        <f>RANK($F$40,$E$40:$P$40)</f>
        <v>1</v>
      </c>
      <c r="V12" s="124">
        <f>IF(COUNTIF($U$11:U11,RANK($F$40,$E$40:$P$40))&gt;0,RANK($F$40,$E$40:$P$40)+COUNTIF($U$11:U11,RANK($F$40,$E$40:$P$40)),RANK($F$40,$E$40:$P$40))</f>
        <v>2</v>
      </c>
      <c r="W12" s="124" t="str">
        <f>F31</f>
        <v>Grégory</v>
      </c>
      <c r="X12" s="125">
        <f>F40</f>
        <v>0</v>
      </c>
      <c r="Z12" s="126"/>
    </row>
    <row r="13" spans="1:26">
      <c r="A13" s="72"/>
      <c r="B13" s="66"/>
      <c r="C13" s="118"/>
      <c r="D13" s="110"/>
      <c r="E13" s="113"/>
      <c r="F13" s="113"/>
      <c r="G13" s="117"/>
      <c r="H13" s="3"/>
      <c r="I13" s="54"/>
      <c r="J13" s="3"/>
      <c r="K13" s="141" t="str">
        <f>IF(M13=M12,"",3)</f>
        <v/>
      </c>
      <c r="L13" s="137" t="str">
        <f>VLOOKUP(SMALL($V$11:$V$22,3),$V$11:$X$22,2,FALSE)</f>
        <v>Christophe</v>
      </c>
      <c r="M13" s="147">
        <f>VLOOKUP(SMALL($V$11:$V$22,3),$V$11:$X$22,3,FALSE)</f>
        <v>0</v>
      </c>
      <c r="O13" s="141">
        <f>IF(Q13=Q12,"",3)</f>
        <v>3</v>
      </c>
      <c r="P13" s="137" t="str">
        <f>VLOOKUP(SMALL($V$25:$V$36,3),$V$25:$X$36,2,FALSE)</f>
        <v>Pieter</v>
      </c>
      <c r="Q13" s="142">
        <f>VLOOKUP(SMALL($V$25:$V$36,3),$V$25:$X$36,3,FALSE)</f>
        <v>66.239999999999995</v>
      </c>
      <c r="R13" s="75"/>
      <c r="S13" s="72"/>
      <c r="U13" s="124">
        <f>RANK($G$40,$E$40:$P$40)</f>
        <v>1</v>
      </c>
      <c r="V13" s="124">
        <f>IF(COUNTIF($U$11:U12,RANK($G$40,$E$40:$P$40))&gt;0,RANK($G$40,$E$40:$P$40)+COUNTIF($U$11:U12,RANK($G$40,$E$40:$P$40)),RANK($G$40,$E$40:$P$40))</f>
        <v>3</v>
      </c>
      <c r="W13" s="124" t="str">
        <f>G31</f>
        <v>Christophe</v>
      </c>
      <c r="X13" s="125">
        <f>G40</f>
        <v>0</v>
      </c>
      <c r="Z13" s="126"/>
    </row>
    <row r="14" spans="1:26">
      <c r="A14" s="72"/>
      <c r="B14" s="66"/>
      <c r="C14" s="118"/>
      <c r="D14" s="110"/>
      <c r="E14" s="113"/>
      <c r="F14" s="113"/>
      <c r="G14" s="117"/>
      <c r="H14" s="3"/>
      <c r="I14" s="54"/>
      <c r="J14" s="4"/>
      <c r="K14" s="141" t="str">
        <f>IF(M14=M13,"",4)</f>
        <v/>
      </c>
      <c r="L14" s="137" t="str">
        <f>VLOOKUP(SMALL($V$11:$V$22,4),$V$11:$X$22,2,FALSE)</f>
        <v>Ruben</v>
      </c>
      <c r="M14" s="147">
        <f>VLOOKUP(SMALL($V$11:$V$22,4),$V$11:$X$22,3,FALSE)</f>
        <v>0</v>
      </c>
      <c r="O14" s="141">
        <f>IF(Q14=Q13,"",4)</f>
        <v>4</v>
      </c>
      <c r="P14" s="137" t="str">
        <f>VLOOKUP(SMALL($V$25:$V$36,4),$V$25:$X$36,2,FALSE)</f>
        <v>Maarten</v>
      </c>
      <c r="Q14" s="142">
        <f>VLOOKUP(SMALL($V$25:$V$36,4),$V$25:$X$36,3,FALSE)</f>
        <v>63.04</v>
      </c>
      <c r="R14" s="75"/>
      <c r="S14" s="72"/>
      <c r="U14" s="124">
        <f>RANK($H$40,$E$40:$P$40)</f>
        <v>1</v>
      </c>
      <c r="V14" s="124">
        <f>IF(COUNTIF($U$11:U13,RANK($H$40,$E$40:$P$40))&gt;0,RANK($H$40,$E$40:$P$40)+COUNTIF($U$11:U13,RANK($H$40,$E$40:$P$40)),RANK($H$40,$E$40:$P$40))</f>
        <v>4</v>
      </c>
      <c r="W14" s="124" t="str">
        <f>H31</f>
        <v>Ruben</v>
      </c>
      <c r="X14" s="125">
        <f>H40</f>
        <v>0</v>
      </c>
      <c r="Z14" s="126"/>
    </row>
    <row r="15" spans="1:26">
      <c r="A15" s="72"/>
      <c r="B15" s="66"/>
      <c r="C15" s="118"/>
      <c r="D15" s="110"/>
      <c r="E15" s="113"/>
      <c r="F15" s="113"/>
      <c r="G15" s="117"/>
      <c r="H15" s="3"/>
      <c r="I15" s="54"/>
      <c r="J15" s="3"/>
      <c r="K15" s="141" t="str">
        <f>IF(M15=M14,"",5)</f>
        <v/>
      </c>
      <c r="L15" s="137" t="str">
        <f>VLOOKUP(SMALL($V$11:$V$22,5),$V$11:$X$22,2,FALSE)</f>
        <v>Guillaume</v>
      </c>
      <c r="M15" s="147">
        <f>VLOOKUP(SMALL($V$11:$V$22,5),$V$11:$X$22,3,FALSE)</f>
        <v>0</v>
      </c>
      <c r="O15" s="141">
        <f>IF(Q15=Q14,"",5)</f>
        <v>5</v>
      </c>
      <c r="P15" s="137" t="str">
        <f>VLOOKUP(SMALL($V$25:$V$36,5),$V$25:$X$36,2,FALSE)</f>
        <v>Lienkeuh</v>
      </c>
      <c r="Q15" s="142">
        <f>VLOOKUP(SMALL($V$25:$V$36,5),$V$25:$X$36,3,FALSE)</f>
        <v>62.86</v>
      </c>
      <c r="R15" s="75"/>
      <c r="S15" s="72"/>
      <c r="U15" s="124">
        <f>RANK($I$40,$E$40:$P$40)</f>
        <v>1</v>
      </c>
      <c r="V15" s="124">
        <f>IF(COUNTIF($U$11:U14,RANK($I$40,$E$40:$P$40))&gt;0,RANK($I$40,$E$40:$P$40)+COUNTIF($U$11:U14,RANK($I$40,$E$40:$P$40)),RANK($I$40,$E$40:$P$40))</f>
        <v>5</v>
      </c>
      <c r="W15" s="124" t="str">
        <f>I31</f>
        <v>Guillaume</v>
      </c>
      <c r="X15" s="125">
        <f>I40</f>
        <v>0</v>
      </c>
      <c r="Z15" s="126"/>
    </row>
    <row r="16" spans="1:26">
      <c r="A16" s="72"/>
      <c r="B16" s="66"/>
      <c r="C16" s="118"/>
      <c r="D16" s="110"/>
      <c r="E16" s="113"/>
      <c r="F16" s="113"/>
      <c r="G16" s="117"/>
      <c r="H16" s="3"/>
      <c r="I16" s="54"/>
      <c r="J16" s="3"/>
      <c r="K16" s="141" t="str">
        <f>IF(M16=M15,"",6)</f>
        <v/>
      </c>
      <c r="L16" s="137" t="str">
        <f>VLOOKUP(SMALL($V$11:$V$22,6),$V$11:$X$22,2,FALSE)</f>
        <v>Maarten</v>
      </c>
      <c r="M16" s="147">
        <f>VLOOKUP(SMALL($V$11:$V$22,6),$V$11:$X$22,3,FALSE)</f>
        <v>0</v>
      </c>
      <c r="O16" s="141">
        <f>IF(Q16=Q15,"",6)</f>
        <v>6</v>
      </c>
      <c r="P16" s="137" t="str">
        <f>VLOOKUP(SMALL($V$25:$V$36,6),$V$25:$X$36,2,FALSE)</f>
        <v xml:space="preserve">Lien </v>
      </c>
      <c r="Q16" s="142">
        <f>VLOOKUP(SMALL($V$25:$V$36,6),$V$25:$X$36,3,FALSE)</f>
        <v>62.64</v>
      </c>
      <c r="R16" s="75"/>
      <c r="S16" s="72"/>
      <c r="U16" s="124">
        <f>RANK($J$40,$E$40:$P$40)</f>
        <v>1</v>
      </c>
      <c r="V16" s="124">
        <f>IF(COUNTIF($U$11:U15,RANK($J$40,$E$40:$P$40))&gt;0,RANK($J$40,$E$40:$P$40)+COUNTIF($U$11:U15,RANK($J$40,$E$40:$P$40)),RANK($J$40,$E$40:$P$40))</f>
        <v>6</v>
      </c>
      <c r="W16" s="124" t="str">
        <f>J31</f>
        <v>Maarten</v>
      </c>
      <c r="X16" s="125">
        <f>J40</f>
        <v>0</v>
      </c>
      <c r="Z16" s="126"/>
    </row>
    <row r="17" spans="1:180">
      <c r="A17" s="72"/>
      <c r="B17" s="66"/>
      <c r="C17" s="118"/>
      <c r="D17" s="110"/>
      <c r="E17" s="113"/>
      <c r="F17" s="113"/>
      <c r="G17" s="117"/>
      <c r="H17" s="47" t="s">
        <v>56</v>
      </c>
      <c r="I17" s="54"/>
      <c r="J17" s="3"/>
      <c r="K17" s="141" t="str">
        <f>IF(M17=M16,"",7)</f>
        <v/>
      </c>
      <c r="L17" s="137" t="str">
        <f>VLOOKUP(SMALL($V$11:$V$22,7),$V$11:$X$22,2,FALSE)</f>
        <v>Dieter</v>
      </c>
      <c r="M17" s="147">
        <f>VLOOKUP(SMALL($V$11:$V$22,7),$V$11:$X$22,3,FALSE)</f>
        <v>0</v>
      </c>
      <c r="O17" s="141">
        <f>IF(Q17=Q16,"",7)</f>
        <v>7</v>
      </c>
      <c r="P17" s="137" t="str">
        <f>VLOOKUP(SMALL($V$25:$V$36,7),$V$25:$X$36,2,FALSE)</f>
        <v>Tim</v>
      </c>
      <c r="Q17" s="142">
        <f>VLOOKUP(SMALL($V$25:$V$36,7),$V$25:$X$36,3,FALSE)</f>
        <v>62.560000000000009</v>
      </c>
      <c r="R17" s="75"/>
      <c r="S17" s="72"/>
      <c r="U17" s="124">
        <f>RANK($K$40,$E$40:$P$40)</f>
        <v>1</v>
      </c>
      <c r="V17" s="124">
        <f>IF(COUNTIF($U$11:U16,RANK($K$40,$E$40:$P$40))&gt;0,RANK($K$40,$E$40:$P$40)+COUNTIF($U$11:U16,RANK($K$40,$E$40:$P$40)),RANK($K$40,$E$40:$P$40))</f>
        <v>7</v>
      </c>
      <c r="W17" s="124" t="str">
        <f>K31</f>
        <v>Dieter</v>
      </c>
      <c r="X17" s="125">
        <f>K40</f>
        <v>0</v>
      </c>
      <c r="Z17" s="126"/>
    </row>
    <row r="18" spans="1:180" ht="13.5" thickBot="1">
      <c r="A18" s="72"/>
      <c r="B18" s="66"/>
      <c r="C18" s="119"/>
      <c r="D18" s="111"/>
      <c r="E18" s="114"/>
      <c r="F18" s="114"/>
      <c r="G18" s="120"/>
      <c r="H18" s="3"/>
      <c r="I18" s="55"/>
      <c r="J18" s="3"/>
      <c r="K18" s="141" t="str">
        <f>IF(M18=M17,"",8)</f>
        <v/>
      </c>
      <c r="L18" s="137" t="str">
        <f>VLOOKUP(SMALL($V$11:$V$22,8),$V$11:$X$22,2,FALSE)</f>
        <v>Deborah</v>
      </c>
      <c r="M18" s="147">
        <f>VLOOKUP(SMALL($V$11:$V$22,8),$V$11:$X$22,3,FALSE)</f>
        <v>0</v>
      </c>
      <c r="O18" s="141">
        <f>IF(Q18=Q17,"",8)</f>
        <v>8</v>
      </c>
      <c r="P18" s="137" t="str">
        <f>VLOOKUP(SMALL($V$25:$V$36,8),$V$25:$X$36,2,FALSE)</f>
        <v>Grégory</v>
      </c>
      <c r="Q18" s="142">
        <f>VLOOKUP(SMALL($V$25:$V$36,8),$V$25:$X$36,3,FALSE)</f>
        <v>62.169999999999995</v>
      </c>
      <c r="R18" s="75"/>
      <c r="S18" s="72"/>
      <c r="U18" s="124">
        <f>RANK($L$40,$E$40:$P$40)</f>
        <v>1</v>
      </c>
      <c r="V18" s="124">
        <f>IF(COUNTIF($U$11:U17,RANK($L$40,$E$40:$P$40))&gt;0,RANK($L$40,$E$40:$P$40)+COUNTIF($U$11:U17,RANK($L$40,$E$40:$P$40)),RANK($L$40,$E$40:$P$40))</f>
        <v>8</v>
      </c>
      <c r="W18" s="124" t="str">
        <f>L31</f>
        <v>Deborah</v>
      </c>
      <c r="X18" s="125">
        <f>L40</f>
        <v>0</v>
      </c>
      <c r="Z18" s="126"/>
    </row>
    <row r="19" spans="1:180">
      <c r="A19" s="72"/>
      <c r="B19" s="66"/>
      <c r="C19" s="3"/>
      <c r="D19" s="3"/>
      <c r="E19" s="3"/>
      <c r="F19" s="3"/>
      <c r="G19" s="3"/>
      <c r="H19" s="3"/>
      <c r="I19" s="3"/>
      <c r="J19" s="3"/>
      <c r="K19" s="141" t="str">
        <f>IF(M19=M18,"",9)</f>
        <v/>
      </c>
      <c r="L19" s="137" t="str">
        <f>VLOOKUP(SMALL($V$11:$V$22,9),$V$11:$X$22,2,FALSE)</f>
        <v>Lienkeuh</v>
      </c>
      <c r="M19" s="147">
        <f>VLOOKUP(SMALL($V$11:$V$22,9),$V$11:$X$22,3,FALSE)</f>
        <v>0</v>
      </c>
      <c r="O19" s="141">
        <f>IF(Q19=Q18,"",9)</f>
        <v>9</v>
      </c>
      <c r="P19" s="137" t="str">
        <f>VLOOKUP(SMALL($V$25:$V$36,9),$V$25:$X$36,2,FALSE)</f>
        <v>Christophe</v>
      </c>
      <c r="Q19" s="142">
        <f>VLOOKUP(SMALL($V$25:$V$36,9),$V$25:$X$36,3,FALSE)</f>
        <v>61.109999999999992</v>
      </c>
      <c r="R19" s="75"/>
      <c r="S19" s="72"/>
      <c r="U19" s="124">
        <f>RANK($M$40,$E$40:$P$40)</f>
        <v>1</v>
      </c>
      <c r="V19" s="124">
        <f>IF(COUNTIF($U$11:U18,RANK($M$40,$E$40:$P$40))&gt;0,RANK($M$40,$E$40:$P$40)+COUNTIF($U$11:U18,RANK($M$40,$E$40:$P$40)),RANK($M$40,$E$40:$P$40))</f>
        <v>9</v>
      </c>
      <c r="W19" s="124" t="str">
        <f>M31</f>
        <v>Lienkeuh</v>
      </c>
      <c r="X19" s="125">
        <f>M40</f>
        <v>0</v>
      </c>
      <c r="Z19" s="126"/>
    </row>
    <row r="20" spans="1:180" ht="12.75" customHeight="1" thickBot="1">
      <c r="A20" s="72"/>
      <c r="B20" s="66"/>
      <c r="I20" s="3"/>
      <c r="J20" s="3"/>
      <c r="K20" s="141" t="str">
        <f>IF(M20=M19,"",10)</f>
        <v/>
      </c>
      <c r="L20" s="137" t="str">
        <f>VLOOKUP(SMALL($V$11:$V$22,10),$V$11:$X$22,2,FALSE)</f>
        <v>Pieter</v>
      </c>
      <c r="M20" s="147">
        <f>VLOOKUP(SMALL($V$11:$V$22,10),$V$11:$X$22,3,FALSE)</f>
        <v>0</v>
      </c>
      <c r="O20" s="141">
        <f>IF(Q20=Q19,"",10)</f>
        <v>10</v>
      </c>
      <c r="P20" s="137" t="str">
        <f>VLOOKUP(SMALL($V$25:$V$36,10),$V$25:$X$36,2,FALSE)</f>
        <v>Ruben</v>
      </c>
      <c r="Q20" s="142">
        <f>VLOOKUP(SMALL($V$25:$V$36,10),$V$25:$X$36,3,FALSE)</f>
        <v>60.06</v>
      </c>
      <c r="R20" s="75"/>
      <c r="S20" s="72"/>
      <c r="U20" s="124">
        <f>RANK($N$40,$E$40:$P$40)</f>
        <v>1</v>
      </c>
      <c r="V20" s="124">
        <f>IF(COUNTIF($U$11:U19,RANK($N$40,$E$40:$P$40))&gt;0,RANK($N$40,$E$40:$P$40)+COUNTIF($U$11:U19,RANK($N$40,$E$40:$P$40)),RANK($N$40,$E$40:$P$40))</f>
        <v>10</v>
      </c>
      <c r="W20" s="124" t="str">
        <f>N31</f>
        <v>Pieter</v>
      </c>
      <c r="X20" s="125">
        <f>N40</f>
        <v>0</v>
      </c>
      <c r="Z20" s="126"/>
    </row>
    <row r="21" spans="1:180" ht="12.75" customHeight="1" thickBot="1">
      <c r="A21" s="72"/>
      <c r="B21" s="66"/>
      <c r="C21" s="186" t="s">
        <v>57</v>
      </c>
      <c r="D21" s="187"/>
      <c r="E21" s="187"/>
      <c r="F21" s="188"/>
      <c r="G21" s="188"/>
      <c r="H21" s="189"/>
      <c r="I21" s="3"/>
      <c r="J21" s="3"/>
      <c r="K21" s="141" t="str">
        <f>IF(M21=M20,"",11)</f>
        <v/>
      </c>
      <c r="L21" s="137" t="str">
        <f>VLOOKUP(SMALL($V$11:$V$22,11),$V$11:$X$22,2,FALSE)</f>
        <v>Didier</v>
      </c>
      <c r="M21" s="147">
        <f>VLOOKUP(SMALL($V$11:$V$22,11),$V$11:$X$22,3,FALSE)</f>
        <v>0</v>
      </c>
      <c r="O21" s="141">
        <f>IF(Q21=Q20,"",11)</f>
        <v>11</v>
      </c>
      <c r="P21" s="137" t="str">
        <f>VLOOKUP(SMALL($V$25:$V$36,11),$V$25:$X$36,2,FALSE)</f>
        <v>Guillaume</v>
      </c>
      <c r="Q21" s="142">
        <f>VLOOKUP(SMALL($V$25:$V$36,11),$V$25:$X$36,3,FALSE)</f>
        <v>58.88000000000001</v>
      </c>
      <c r="R21" s="75"/>
      <c r="S21" s="72"/>
      <c r="U21" s="124">
        <f>RANK($O$40,$E$40:$P$40)</f>
        <v>1</v>
      </c>
      <c r="V21" s="124">
        <f>IF(COUNTIF($U$11:U20,RANK($O$40,$E$40:$P$40))&gt;0,RANK($O$40,$E$40:$P$40)+COUNTIF($U$11:U20,RANK($O$40,$E$40:$P$40)),RANK($O$40,$E$40:$P$40))</f>
        <v>11</v>
      </c>
      <c r="W21" s="124" t="str">
        <f>O31</f>
        <v>Didier</v>
      </c>
      <c r="X21" s="125">
        <f>O40</f>
        <v>0</v>
      </c>
      <c r="Z21" s="126"/>
    </row>
    <row r="22" spans="1:180" ht="12.75" customHeight="1" thickBot="1">
      <c r="A22" s="72"/>
      <c r="B22" s="66"/>
      <c r="C22" s="50" t="s">
        <v>20</v>
      </c>
      <c r="D22" s="134"/>
      <c r="E22" s="135"/>
      <c r="F22" s="131" t="str">
        <f>K31</f>
        <v>Dieter</v>
      </c>
      <c r="G22" s="129"/>
      <c r="H22" s="130"/>
      <c r="I22" s="3"/>
      <c r="J22" s="3"/>
      <c r="K22" s="143" t="str">
        <f>IF(M22=M21,"",12)</f>
        <v/>
      </c>
      <c r="L22" s="144" t="str">
        <f>VLOOKUP(SMALL($V$11:$V$22,12),$V$11:$X$22,2,FALSE)</f>
        <v>Lien</v>
      </c>
      <c r="M22" s="148">
        <f>VLOOKUP(SMALL($V$11:$V$22,12),$V$11:$X$22,3,FALSE)</f>
        <v>0</v>
      </c>
      <c r="O22" s="143">
        <f>IF(Q22=Q21,"",12)</f>
        <v>12</v>
      </c>
      <c r="P22" s="144" t="str">
        <f>VLOOKUP(SMALL($V$25:$V$36,12),$V$25:$X$36,2,FALSE)</f>
        <v>Dieter</v>
      </c>
      <c r="Q22" s="145">
        <f>VLOOKUP(SMALL($V$25:$V$36,12),$V$25:$X$36,3,FALSE)</f>
        <v>47.989999999999995</v>
      </c>
      <c r="R22" s="75"/>
      <c r="S22" s="72"/>
      <c r="U22" s="124">
        <f>RANK($P$40,$E$40:$P$40)</f>
        <v>1</v>
      </c>
      <c r="V22" s="124">
        <f>IF(COUNTIF($U$11:U21,RANK($P$40,$E$40:$P$40))&gt;0,RANK($P$40,$E$40:$P$40)+COUNTIF($U$11:U21,RANK($P$40,$E$40:$P$40)),RANK($P$40,$E$40:$P$40))</f>
        <v>12</v>
      </c>
      <c r="W22" s="124" t="str">
        <f>P31</f>
        <v>Lien</v>
      </c>
      <c r="X22" s="125">
        <f>P40</f>
        <v>0</v>
      </c>
      <c r="Z22" s="126"/>
    </row>
    <row r="23" spans="1:180">
      <c r="A23" s="72"/>
      <c r="B23" s="66"/>
      <c r="C23" s="48" t="s">
        <v>45</v>
      </c>
      <c r="D23" s="21"/>
      <c r="E23" s="22"/>
      <c r="F23" s="132" t="str">
        <f>L31</f>
        <v>Deborah</v>
      </c>
      <c r="G23" s="21"/>
      <c r="H23" s="22"/>
      <c r="I23" s="3"/>
      <c r="J23" s="3"/>
      <c r="K23" s="3"/>
      <c r="L23" s="3"/>
      <c r="M23" s="3"/>
      <c r="N23" s="3"/>
      <c r="O23" s="3"/>
      <c r="P23" s="3"/>
      <c r="Q23" s="3"/>
      <c r="R23" s="3"/>
      <c r="S23" s="72"/>
      <c r="U23" s="124"/>
      <c r="V23" s="124"/>
      <c r="W23" s="124"/>
      <c r="X23" s="124"/>
    </row>
    <row r="24" spans="1:180" s="3" customFormat="1">
      <c r="A24" s="127"/>
      <c r="C24" s="48" t="s">
        <v>24</v>
      </c>
      <c r="D24" s="21"/>
      <c r="E24" s="22"/>
      <c r="F24" s="132" t="str">
        <f>M31</f>
        <v>Lienkeuh</v>
      </c>
      <c r="G24" s="21"/>
      <c r="H24" s="22"/>
      <c r="S24" s="127"/>
      <c r="T24" s="75"/>
      <c r="U24" s="153"/>
      <c r="V24" s="153"/>
      <c r="W24" s="153"/>
      <c r="X24" s="153"/>
      <c r="Y24" s="75"/>
      <c r="Z24" s="75"/>
      <c r="AA24" s="75"/>
      <c r="AB24" s="75"/>
      <c r="AC24" s="75"/>
      <c r="AD24" s="75"/>
      <c r="AE24" s="75"/>
      <c r="AF24" s="75"/>
      <c r="AG24" s="75"/>
      <c r="AH24" s="75"/>
      <c r="AI24" s="75"/>
      <c r="AJ24" s="75"/>
      <c r="AK24" s="75"/>
      <c r="AL24" s="75"/>
      <c r="AM24" s="75"/>
      <c r="AN24" s="75"/>
      <c r="AO24" s="75"/>
      <c r="AP24" s="75"/>
      <c r="AQ24" s="75"/>
      <c r="AR24" s="75"/>
      <c r="AS24" s="75"/>
      <c r="AT24" s="75"/>
      <c r="AU24" s="75"/>
      <c r="AV24" s="75"/>
      <c r="AW24" s="75"/>
      <c r="AX24" s="75"/>
      <c r="AY24" s="75"/>
      <c r="AZ24" s="75"/>
      <c r="BA24" s="75"/>
      <c r="BB24" s="75"/>
      <c r="BC24" s="75"/>
      <c r="BD24" s="75"/>
      <c r="BE24" s="75"/>
      <c r="BF24" s="75"/>
      <c r="BG24" s="75"/>
      <c r="BH24" s="75"/>
      <c r="BI24" s="75"/>
      <c r="BJ24" s="75"/>
      <c r="BK24" s="75"/>
      <c r="BL24" s="75"/>
      <c r="BM24" s="75"/>
      <c r="BN24" s="75"/>
      <c r="BO24" s="75"/>
      <c r="BP24" s="75"/>
      <c r="BQ24" s="75"/>
      <c r="BR24" s="75"/>
      <c r="BS24" s="75"/>
      <c r="BT24" s="75"/>
      <c r="BU24" s="75"/>
      <c r="BV24" s="75"/>
      <c r="BW24" s="75"/>
      <c r="BX24" s="75"/>
      <c r="BY24" s="75"/>
      <c r="BZ24" s="75"/>
      <c r="CA24" s="75"/>
      <c r="CB24" s="75"/>
      <c r="CC24" s="75"/>
      <c r="CD24" s="75"/>
      <c r="CE24" s="75"/>
      <c r="CF24" s="75"/>
      <c r="CG24" s="75"/>
      <c r="CH24" s="75"/>
      <c r="CI24" s="75"/>
      <c r="CJ24" s="75"/>
      <c r="CK24" s="75"/>
      <c r="CL24" s="75"/>
      <c r="CM24" s="75"/>
      <c r="CN24" s="75"/>
      <c r="CO24" s="75"/>
      <c r="CP24" s="75"/>
      <c r="CQ24" s="75"/>
      <c r="CR24" s="75"/>
      <c r="CS24" s="75"/>
      <c r="CT24" s="75"/>
      <c r="CU24" s="75"/>
      <c r="CV24" s="75"/>
      <c r="CW24" s="75"/>
      <c r="CX24" s="75"/>
      <c r="CY24" s="75"/>
      <c r="CZ24" s="75"/>
      <c r="DA24" s="75"/>
      <c r="DB24" s="75"/>
      <c r="DC24" s="75"/>
      <c r="DD24" s="75"/>
      <c r="DE24" s="75"/>
      <c r="DF24" s="75"/>
      <c r="DG24" s="75"/>
      <c r="DH24" s="75"/>
      <c r="DI24" s="75"/>
      <c r="DJ24" s="75"/>
      <c r="DK24" s="75"/>
      <c r="DL24" s="75"/>
      <c r="DM24" s="75"/>
      <c r="DN24" s="75"/>
      <c r="DO24" s="75"/>
      <c r="DP24" s="75"/>
      <c r="DQ24" s="75"/>
      <c r="DR24" s="75"/>
      <c r="DS24" s="75"/>
      <c r="DT24" s="75"/>
      <c r="DU24" s="75"/>
      <c r="DV24" s="75"/>
      <c r="DW24" s="75"/>
      <c r="DX24" s="75"/>
      <c r="DY24" s="75"/>
      <c r="DZ24" s="75"/>
      <c r="EA24" s="75"/>
      <c r="EB24" s="75"/>
      <c r="EC24" s="75"/>
      <c r="ED24" s="75"/>
      <c r="EE24" s="75"/>
      <c r="EF24" s="75"/>
      <c r="EG24" s="75"/>
      <c r="EH24" s="75"/>
      <c r="EI24" s="75"/>
      <c r="EJ24" s="75"/>
      <c r="EK24" s="75"/>
      <c r="EL24" s="75"/>
      <c r="EM24" s="75"/>
      <c r="EN24" s="75"/>
      <c r="EO24" s="75"/>
      <c r="EP24" s="75"/>
      <c r="EQ24" s="75"/>
      <c r="ER24" s="75"/>
      <c r="ES24" s="75"/>
      <c r="ET24" s="75"/>
      <c r="EU24" s="75"/>
      <c r="EV24" s="75"/>
      <c r="EW24" s="75"/>
      <c r="EX24" s="75"/>
      <c r="EY24" s="75"/>
      <c r="EZ24" s="75"/>
      <c r="FA24" s="75"/>
      <c r="FB24" s="75"/>
      <c r="FC24" s="75"/>
      <c r="FD24" s="75"/>
      <c r="FE24" s="75"/>
      <c r="FF24" s="75"/>
      <c r="FG24" s="75"/>
      <c r="FH24" s="75"/>
      <c r="FI24" s="75"/>
      <c r="FJ24" s="75"/>
      <c r="FK24" s="75"/>
      <c r="FL24" s="75"/>
      <c r="FM24" s="75"/>
      <c r="FN24" s="75"/>
      <c r="FO24" s="75"/>
      <c r="FP24" s="75"/>
      <c r="FQ24" s="75"/>
      <c r="FR24" s="75"/>
      <c r="FS24" s="75"/>
      <c r="FT24" s="75"/>
      <c r="FU24" s="75"/>
      <c r="FV24" s="75"/>
      <c r="FW24" s="75"/>
      <c r="FX24" s="75"/>
    </row>
    <row r="25" spans="1:180" s="3" customFormat="1">
      <c r="A25" s="127"/>
      <c r="C25" s="48" t="s">
        <v>16</v>
      </c>
      <c r="D25" s="21"/>
      <c r="E25" s="22"/>
      <c r="F25" s="132" t="str">
        <f>N31</f>
        <v>Pieter</v>
      </c>
      <c r="G25" s="21"/>
      <c r="H25" s="22"/>
      <c r="S25" s="127"/>
      <c r="T25" s="75"/>
      <c r="U25" s="124">
        <f>RANK(Result!AL7,Result!$AL$7:$AL$18)</f>
        <v>7</v>
      </c>
      <c r="V25" s="124">
        <f>RANK(Result!AL7,Result!$AL$7:$AL$18)</f>
        <v>7</v>
      </c>
      <c r="W25" s="153" t="str">
        <f>Result!T7</f>
        <v>Tim</v>
      </c>
      <c r="X25" s="154">
        <f>Result!AL7</f>
        <v>62.560000000000009</v>
      </c>
      <c r="Y25" s="75"/>
      <c r="Z25" s="75"/>
      <c r="AA25" s="75"/>
      <c r="AB25" s="75"/>
      <c r="AC25" s="75"/>
      <c r="AD25" s="75"/>
      <c r="AE25" s="75"/>
      <c r="AF25" s="75"/>
      <c r="AG25" s="75"/>
      <c r="AH25" s="75"/>
      <c r="AI25" s="75"/>
      <c r="AJ25" s="75"/>
      <c r="AK25" s="75"/>
      <c r="AL25" s="75"/>
      <c r="AM25" s="75"/>
      <c r="AN25" s="75"/>
      <c r="AO25" s="75"/>
      <c r="AP25" s="75"/>
      <c r="AQ25" s="75"/>
      <c r="AR25" s="75"/>
      <c r="AS25" s="75"/>
      <c r="AT25" s="75"/>
      <c r="AU25" s="75"/>
      <c r="AV25" s="75"/>
      <c r="AW25" s="75"/>
      <c r="AX25" s="75"/>
      <c r="AY25" s="75"/>
      <c r="AZ25" s="75"/>
      <c r="BA25" s="75"/>
      <c r="BB25" s="75"/>
      <c r="BC25" s="75"/>
      <c r="BD25" s="75"/>
      <c r="BE25" s="75"/>
      <c r="BF25" s="75"/>
      <c r="BG25" s="75"/>
      <c r="BH25" s="75"/>
      <c r="BI25" s="75"/>
      <c r="BJ25" s="75"/>
      <c r="BK25" s="75"/>
      <c r="BL25" s="75"/>
      <c r="BM25" s="75"/>
      <c r="BN25" s="75"/>
      <c r="BO25" s="75"/>
      <c r="BP25" s="75"/>
      <c r="BQ25" s="75"/>
      <c r="BR25" s="75"/>
      <c r="BS25" s="75"/>
      <c r="BT25" s="75"/>
      <c r="BU25" s="75"/>
      <c r="BV25" s="75"/>
      <c r="BW25" s="75"/>
      <c r="BX25" s="75"/>
      <c r="BY25" s="75"/>
      <c r="BZ25" s="75"/>
      <c r="CA25" s="75"/>
      <c r="CB25" s="75"/>
      <c r="CC25" s="75"/>
      <c r="CD25" s="75"/>
      <c r="CE25" s="75"/>
      <c r="CF25" s="75"/>
      <c r="CG25" s="75"/>
      <c r="CH25" s="75"/>
      <c r="CI25" s="75"/>
      <c r="CJ25" s="75"/>
      <c r="CK25" s="75"/>
      <c r="CL25" s="75"/>
      <c r="CM25" s="75"/>
      <c r="CN25" s="75"/>
      <c r="CO25" s="75"/>
      <c r="CP25" s="75"/>
      <c r="CQ25" s="75"/>
      <c r="CR25" s="75"/>
      <c r="CS25" s="75"/>
      <c r="CT25" s="75"/>
      <c r="CU25" s="75"/>
      <c r="CV25" s="75"/>
      <c r="CW25" s="75"/>
      <c r="CX25" s="75"/>
      <c r="CY25" s="75"/>
      <c r="CZ25" s="75"/>
      <c r="DA25" s="75"/>
      <c r="DB25" s="75"/>
      <c r="DC25" s="75"/>
      <c r="DD25" s="75"/>
      <c r="DE25" s="75"/>
      <c r="DF25" s="75"/>
      <c r="DG25" s="75"/>
      <c r="DH25" s="75"/>
      <c r="DI25" s="75"/>
      <c r="DJ25" s="75"/>
      <c r="DK25" s="75"/>
      <c r="DL25" s="75"/>
      <c r="DM25" s="75"/>
      <c r="DN25" s="75"/>
      <c r="DO25" s="75"/>
      <c r="DP25" s="75"/>
      <c r="DQ25" s="75"/>
      <c r="DR25" s="75"/>
      <c r="DS25" s="75"/>
      <c r="DT25" s="75"/>
      <c r="DU25" s="75"/>
      <c r="DV25" s="75"/>
      <c r="DW25" s="75"/>
      <c r="DX25" s="75"/>
      <c r="DY25" s="75"/>
      <c r="DZ25" s="75"/>
      <c r="EA25" s="75"/>
      <c r="EB25" s="75"/>
      <c r="EC25" s="75"/>
      <c r="ED25" s="75"/>
      <c r="EE25" s="75"/>
      <c r="EF25" s="75"/>
      <c r="EG25" s="75"/>
      <c r="EH25" s="75"/>
      <c r="EI25" s="75"/>
      <c r="EJ25" s="75"/>
      <c r="EK25" s="75"/>
      <c r="EL25" s="75"/>
      <c r="EM25" s="75"/>
      <c r="EN25" s="75"/>
      <c r="EO25" s="75"/>
      <c r="EP25" s="75"/>
      <c r="EQ25" s="75"/>
      <c r="ER25" s="75"/>
      <c r="ES25" s="75"/>
      <c r="ET25" s="75"/>
      <c r="EU25" s="75"/>
      <c r="EV25" s="75"/>
      <c r="EW25" s="75"/>
      <c r="EX25" s="75"/>
      <c r="EY25" s="75"/>
      <c r="EZ25" s="75"/>
      <c r="FA25" s="75"/>
      <c r="FB25" s="75"/>
      <c r="FC25" s="75"/>
      <c r="FD25" s="75"/>
      <c r="FE25" s="75"/>
      <c r="FF25" s="75"/>
      <c r="FG25" s="75"/>
      <c r="FH25" s="75"/>
      <c r="FI25" s="75"/>
      <c r="FJ25" s="75"/>
      <c r="FK25" s="75"/>
      <c r="FL25" s="75"/>
      <c r="FM25" s="75"/>
      <c r="FN25" s="75"/>
      <c r="FO25" s="75"/>
      <c r="FP25" s="75"/>
      <c r="FQ25" s="75"/>
      <c r="FR25" s="75"/>
      <c r="FS25" s="75"/>
      <c r="FT25" s="75"/>
      <c r="FU25" s="75"/>
      <c r="FV25" s="75"/>
      <c r="FW25" s="75"/>
      <c r="FX25" s="75"/>
    </row>
    <row r="26" spans="1:180">
      <c r="A26" s="72"/>
      <c r="B26" s="3"/>
      <c r="C26" s="48" t="s">
        <v>2</v>
      </c>
      <c r="D26" s="21"/>
      <c r="E26" s="22"/>
      <c r="F26" s="132" t="str">
        <f>O31</f>
        <v>Didier</v>
      </c>
      <c r="G26" s="21"/>
      <c r="H26" s="22"/>
      <c r="I26" s="3"/>
      <c r="J26" s="3"/>
      <c r="K26" s="3"/>
      <c r="L26" s="3"/>
      <c r="M26" s="3"/>
      <c r="N26" s="3"/>
      <c r="O26" s="3"/>
      <c r="P26" s="3"/>
      <c r="Q26" s="3"/>
      <c r="R26" s="3"/>
      <c r="S26" s="72"/>
      <c r="U26" s="124">
        <f>RANK(Result!AL8,Result!$AL$7:$AL$18)</f>
        <v>8</v>
      </c>
      <c r="V26" s="124">
        <f>IF(COUNTIF($U$25:U25,RANK(Result!AL8,Result!$AL$7:$AL$18))&gt;0,RANK(Result!AL8,Result!$AL$7:$AL$18)+COUNTIF($U$25:U25,RANK(Result!AL8,Result!$AL$7:$AL$18)),RANK(Result!AL8,Result!$AL$7:$AL$18))</f>
        <v>8</v>
      </c>
      <c r="W26" s="153" t="str">
        <f>Result!T8</f>
        <v>Grégory</v>
      </c>
      <c r="X26" s="154">
        <f>Result!AL8</f>
        <v>62.169999999999995</v>
      </c>
    </row>
    <row r="27" spans="1:180" ht="13.5" thickBot="1">
      <c r="A27" s="72"/>
      <c r="B27" s="3"/>
      <c r="C27" s="52" t="s">
        <v>3</v>
      </c>
      <c r="D27" s="23"/>
      <c r="E27" s="24"/>
      <c r="F27" s="133" t="str">
        <f>P31</f>
        <v>Lien</v>
      </c>
      <c r="G27" s="23"/>
      <c r="H27" s="24"/>
      <c r="I27" s="3"/>
      <c r="J27" s="3"/>
      <c r="K27" s="3"/>
      <c r="L27" s="3"/>
      <c r="M27" s="3"/>
      <c r="N27" s="3"/>
      <c r="O27" s="3"/>
      <c r="P27" s="3"/>
      <c r="Q27" s="3"/>
      <c r="R27" s="3"/>
      <c r="S27" s="72"/>
      <c r="U27" s="124">
        <f>RANK(Result!AL9,Result!$AL$7:$AL$18)</f>
        <v>9</v>
      </c>
      <c r="V27" s="124">
        <f>IF(COUNTIF($U$25:U26,RANK(Result!AL9,Result!$AL$7:$AL$18))&gt;0,RANK(Result!AL9,Result!$AL$7:$AL$18)+COUNTIF($U$25:U26,RANK(Result!AL9,Result!$AL$7:$AL$18)),RANK(Result!AL9,Result!$AL$7:$AL$18))</f>
        <v>9</v>
      </c>
      <c r="W27" s="153" t="str">
        <f>Result!T9</f>
        <v>Christophe</v>
      </c>
      <c r="X27" s="154">
        <f>Result!AL9</f>
        <v>61.109999999999992</v>
      </c>
    </row>
    <row r="28" spans="1:180" ht="16.5" customHeight="1">
      <c r="A28" s="72"/>
      <c r="B28" s="3"/>
      <c r="C28" s="3"/>
      <c r="D28" s="3"/>
      <c r="E28" s="3"/>
      <c r="F28" s="3"/>
      <c r="G28" s="3"/>
      <c r="H28" s="3"/>
      <c r="I28" s="3"/>
      <c r="J28" s="3"/>
      <c r="K28" s="3"/>
      <c r="L28" s="3"/>
      <c r="M28" s="3"/>
      <c r="N28" s="3"/>
      <c r="O28" s="3"/>
      <c r="P28" s="3"/>
      <c r="Q28" s="3"/>
      <c r="R28" s="3"/>
      <c r="S28" s="72"/>
      <c r="U28" s="124">
        <f>RANK(Result!AL10,Result!$AL$7:$AL$18)</f>
        <v>10</v>
      </c>
      <c r="V28" s="124">
        <f>IF(COUNTIF($U$25:U27,RANK(Result!AL10,Result!$AL$7:$AL$18))&gt;0,RANK(Result!AL10,Result!$AL$7:$AL$18)+COUNTIF($U$25:U27,RANK(Result!AL10,Result!$AL$7:$AL$18)),RANK(Result!AL10,Result!$AL$7:$AL$18))</f>
        <v>10</v>
      </c>
      <c r="W28" s="153" t="str">
        <f>Result!T10</f>
        <v>Ruben</v>
      </c>
      <c r="X28" s="154">
        <f>Result!AL10</f>
        <v>60.06</v>
      </c>
    </row>
    <row r="29" spans="1:180" s="155" customFormat="1" ht="13.5" thickBot="1">
      <c r="A29" s="72"/>
      <c r="B29" s="72"/>
      <c r="C29" s="72"/>
      <c r="D29" s="72"/>
      <c r="E29" s="72"/>
      <c r="F29" s="72"/>
      <c r="G29" s="72"/>
      <c r="H29" s="72"/>
      <c r="I29" s="72"/>
      <c r="J29" s="72"/>
      <c r="K29" s="72"/>
      <c r="L29" s="72"/>
      <c r="M29" s="72"/>
      <c r="N29" s="72"/>
      <c r="O29" s="72"/>
      <c r="P29" s="72"/>
      <c r="Q29" s="72"/>
      <c r="R29" s="72"/>
      <c r="S29" s="72"/>
      <c r="U29" s="124">
        <f>RANK(Result!AL11,Result!$AL$7:$AL$18)</f>
        <v>11</v>
      </c>
      <c r="V29" s="124">
        <f>IF(COUNTIF($U$25:U28,RANK(Result!AL11,Result!$AL$7:$AL$18))&gt;0,RANK(Result!AL11,Result!$AL$7:$AL$18)+COUNTIF($U$25:U28,RANK(Result!AL11,Result!$AL$7:$AL$18)),RANK(Result!AL11,Result!$AL$7:$AL$18))</f>
        <v>11</v>
      </c>
      <c r="W29" s="157" t="str">
        <f>Result!T11</f>
        <v>Guillaume</v>
      </c>
      <c r="X29" s="154">
        <f>Result!AL11</f>
        <v>58.88000000000001</v>
      </c>
    </row>
    <row r="30" spans="1:180" ht="13.5" thickBot="1">
      <c r="A30" s="72"/>
      <c r="B30" s="64"/>
      <c r="C30" s="65"/>
      <c r="D30" s="65"/>
      <c r="E30" s="65"/>
      <c r="F30" s="65"/>
      <c r="G30" s="65"/>
      <c r="H30" s="65"/>
      <c r="I30" s="65"/>
      <c r="J30" s="65"/>
      <c r="K30" s="65"/>
      <c r="L30" s="65"/>
      <c r="M30" s="65"/>
      <c r="N30" s="65"/>
      <c r="O30" s="65"/>
      <c r="P30" s="65"/>
      <c r="Q30" s="65"/>
      <c r="R30" s="75"/>
      <c r="S30" s="72"/>
      <c r="U30" s="124">
        <f>RANK(Result!AL12,Result!$AL$7:$AL$18)</f>
        <v>4</v>
      </c>
      <c r="V30" s="124">
        <f>IF(COUNTIF($U$25:U29,RANK(Result!AL12,Result!$AL$7:$AL$18))&gt;0,RANK(Result!AL12,Result!$AL$7:$AL$18)+COUNTIF($U$25:U29,RANK(Result!AL12,Result!$AL$7:$AL$18)),RANK(Result!AL12,Result!$AL$7:$AL$18))</f>
        <v>4</v>
      </c>
      <c r="W30" s="153" t="str">
        <f>Result!T12</f>
        <v>Maarten</v>
      </c>
      <c r="X30" s="154">
        <f>Result!AL12</f>
        <v>63.04</v>
      </c>
    </row>
    <row r="31" spans="1:180" ht="13.5" thickBot="1">
      <c r="A31" s="72"/>
      <c r="B31" s="66"/>
      <c r="C31" s="36" t="s">
        <v>0</v>
      </c>
      <c r="D31" s="37" t="s">
        <v>1</v>
      </c>
      <c r="E31" s="36" t="str">
        <f>D59</f>
        <v>Tim</v>
      </c>
      <c r="F31" s="38" t="str">
        <f>L59</f>
        <v>Grégory</v>
      </c>
      <c r="G31" s="38" t="str">
        <f>D72</f>
        <v>Christophe</v>
      </c>
      <c r="H31" s="38" t="str">
        <f>L72</f>
        <v>Ruben</v>
      </c>
      <c r="I31" s="38" t="str">
        <f>D85</f>
        <v>Guillaume</v>
      </c>
      <c r="J31" s="38" t="str">
        <f>L85</f>
        <v>Maarten</v>
      </c>
      <c r="K31" s="38" t="str">
        <f>D98</f>
        <v>Dieter</v>
      </c>
      <c r="L31" s="38" t="str">
        <f>L98</f>
        <v>Deborah</v>
      </c>
      <c r="M31" s="38" t="str">
        <f>D111</f>
        <v>Lienkeuh</v>
      </c>
      <c r="N31" s="38" t="str">
        <f>L111</f>
        <v>Pieter</v>
      </c>
      <c r="O31" s="38" t="str">
        <f>D124</f>
        <v>Didier</v>
      </c>
      <c r="P31" s="37" t="str">
        <f>L124</f>
        <v>Lien</v>
      </c>
      <c r="Q31" s="3"/>
      <c r="R31" s="75"/>
      <c r="S31" s="72"/>
      <c r="U31" s="124">
        <f>RANK(Result!AL13,Result!$AL$7:$AL$18)</f>
        <v>12</v>
      </c>
      <c r="V31" s="124">
        <f>IF(COUNTIF($U$25:U30,RANK(Result!AL13,Result!$AL$7:$AL$18))&gt;0,RANK(Result!AL13,Result!$AL$7:$AL$18)+COUNTIF($U$25:U30,RANK(Result!AL13,Result!$AL$7:$AL$18)),RANK(Result!AL13,Result!$AL$7:$AL$18))</f>
        <v>12</v>
      </c>
      <c r="W31" s="153" t="str">
        <f>Result!T13</f>
        <v>Dieter</v>
      </c>
      <c r="X31" s="154">
        <f>Result!AL13</f>
        <v>47.989999999999995</v>
      </c>
    </row>
    <row r="32" spans="1:180">
      <c r="A32" s="72"/>
      <c r="B32" s="66"/>
      <c r="C32" s="29">
        <f t="shared" ref="C32:D39" si="0">C11</f>
        <v>0</v>
      </c>
      <c r="D32" s="30">
        <f t="shared" si="0"/>
        <v>0</v>
      </c>
      <c r="E32" s="31">
        <f t="shared" ref="E32:E39" si="1">E61</f>
        <v>0</v>
      </c>
      <c r="F32" s="32">
        <f>M61</f>
        <v>0</v>
      </c>
      <c r="G32" s="32">
        <f>E74</f>
        <v>0</v>
      </c>
      <c r="H32" s="32">
        <f>M74</f>
        <v>0</v>
      </c>
      <c r="I32" s="32">
        <f>E87</f>
        <v>0</v>
      </c>
      <c r="J32" s="32">
        <f>M87</f>
        <v>0</v>
      </c>
      <c r="K32" s="32">
        <f>E100</f>
        <v>0</v>
      </c>
      <c r="L32" s="32">
        <f t="shared" ref="L32:L39" si="2">M100</f>
        <v>0</v>
      </c>
      <c r="M32" s="32">
        <f>E113</f>
        <v>0</v>
      </c>
      <c r="N32" s="32">
        <f t="shared" ref="N32:N39" si="3">M113</f>
        <v>0</v>
      </c>
      <c r="O32" s="32">
        <f>E126</f>
        <v>0</v>
      </c>
      <c r="P32" s="33">
        <f>M126</f>
        <v>0</v>
      </c>
      <c r="Q32" s="3"/>
      <c r="R32" s="75"/>
      <c r="S32" s="72"/>
      <c r="U32" s="124">
        <f>RANK(Result!AL14,Result!$AL$7:$AL$18)</f>
        <v>2</v>
      </c>
      <c r="V32" s="124">
        <f>IF(COUNTIF($U$25:U31,RANK(Result!AL14,Result!$AL$7:$AL$18))&gt;0,RANK(Result!AL14,Result!$AL$7:$AL$18)+COUNTIF($U$25:U31,RANK(Result!AL14,Result!$AL$7:$AL$18)),RANK(Result!AL14,Result!$AL$7:$AL$18))</f>
        <v>2</v>
      </c>
      <c r="W32" s="153" t="str">
        <f>Result!T14</f>
        <v>Deborah</v>
      </c>
      <c r="X32" s="154">
        <f>Result!AL14</f>
        <v>69.890000000000015</v>
      </c>
    </row>
    <row r="33" spans="1:24">
      <c r="A33" s="72"/>
      <c r="B33" s="66"/>
      <c r="C33" s="25">
        <f t="shared" si="0"/>
        <v>0</v>
      </c>
      <c r="D33" s="26">
        <f t="shared" si="0"/>
        <v>0</v>
      </c>
      <c r="E33" s="31">
        <f t="shared" si="1"/>
        <v>0</v>
      </c>
      <c r="F33" s="32">
        <f t="shared" ref="F33:F39" si="4">M62</f>
        <v>0</v>
      </c>
      <c r="G33" s="32">
        <f t="shared" ref="G33:G39" si="5">E75</f>
        <v>0</v>
      </c>
      <c r="H33" s="32">
        <f t="shared" ref="H33:H39" si="6">M75</f>
        <v>0</v>
      </c>
      <c r="I33" s="32">
        <f t="shared" ref="I33:I39" si="7">E88</f>
        <v>0</v>
      </c>
      <c r="J33" s="32">
        <f t="shared" ref="J33:J39" si="8">M88</f>
        <v>0</v>
      </c>
      <c r="K33" s="32">
        <f t="shared" ref="K33:K39" si="9">E101</f>
        <v>0</v>
      </c>
      <c r="L33" s="32">
        <f t="shared" si="2"/>
        <v>0</v>
      </c>
      <c r="M33" s="32">
        <f t="shared" ref="M33:M39" si="10">E114</f>
        <v>0</v>
      </c>
      <c r="N33" s="32">
        <f t="shared" si="3"/>
        <v>0</v>
      </c>
      <c r="O33" s="32">
        <f t="shared" ref="O33:O39" si="11">E127</f>
        <v>0</v>
      </c>
      <c r="P33" s="33">
        <f t="shared" ref="P33:P39" si="12">M127</f>
        <v>0</v>
      </c>
      <c r="Q33" s="3"/>
      <c r="R33" s="75"/>
      <c r="S33" s="72"/>
      <c r="U33" s="124">
        <f>RANK(Result!AL15,Result!$AL$7:$AL$18)</f>
        <v>5</v>
      </c>
      <c r="V33" s="124">
        <f>IF(COUNTIF($U$25:U32,RANK(Result!AL15,Result!$AL$7:$AL$18))&gt;0,RANK(Result!AL15,Result!$AL$7:$AL$18)+COUNTIF($U$25:U32,RANK(Result!AL15,Result!$AL$7:$AL$18)),RANK(Result!AL15,Result!$AL$7:$AL$18))</f>
        <v>5</v>
      </c>
      <c r="W33" s="153" t="str">
        <f>Result!T15</f>
        <v>Lienkeuh</v>
      </c>
      <c r="X33" s="154">
        <f>Result!AL15</f>
        <v>62.86</v>
      </c>
    </row>
    <row r="34" spans="1:24">
      <c r="A34" s="72"/>
      <c r="B34" s="66"/>
      <c r="C34" s="25">
        <f t="shared" si="0"/>
        <v>0</v>
      </c>
      <c r="D34" s="26">
        <f t="shared" si="0"/>
        <v>0</v>
      </c>
      <c r="E34" s="31">
        <f t="shared" si="1"/>
        <v>0</v>
      </c>
      <c r="F34" s="32">
        <f t="shared" si="4"/>
        <v>0</v>
      </c>
      <c r="G34" s="32">
        <f t="shared" si="5"/>
        <v>0</v>
      </c>
      <c r="H34" s="32">
        <f t="shared" si="6"/>
        <v>0</v>
      </c>
      <c r="I34" s="32">
        <f t="shared" si="7"/>
        <v>0</v>
      </c>
      <c r="J34" s="32">
        <f t="shared" si="8"/>
        <v>0</v>
      </c>
      <c r="K34" s="32">
        <f t="shared" si="9"/>
        <v>0</v>
      </c>
      <c r="L34" s="32">
        <f t="shared" si="2"/>
        <v>0</v>
      </c>
      <c r="M34" s="32">
        <f t="shared" si="10"/>
        <v>0</v>
      </c>
      <c r="N34" s="32">
        <f t="shared" si="3"/>
        <v>0</v>
      </c>
      <c r="O34" s="32">
        <f t="shared" si="11"/>
        <v>0</v>
      </c>
      <c r="P34" s="33">
        <f t="shared" si="12"/>
        <v>0</v>
      </c>
      <c r="Q34" s="3"/>
      <c r="R34" s="75"/>
      <c r="S34" s="72"/>
      <c r="U34" s="124">
        <f>RANK(Result!AL16,Result!$AL$7:$AL$18)</f>
        <v>3</v>
      </c>
      <c r="V34" s="124">
        <f>IF(COUNTIF($U$25:U33,RANK(Result!AL16,Result!$AL$7:$AL$18))&gt;0,RANK(Result!AL16,Result!$AL$7:$AL$18)+COUNTIF($U$25:U33,RANK(Result!AL16,Result!$AL$7:$AL$18)),RANK(Result!AL16,Result!$AL$7:$AL$18))</f>
        <v>3</v>
      </c>
      <c r="W34" s="153" t="str">
        <f>Result!T16</f>
        <v>Pieter</v>
      </c>
      <c r="X34" s="154">
        <f>Result!AL16</f>
        <v>66.239999999999995</v>
      </c>
    </row>
    <row r="35" spans="1:24">
      <c r="A35" s="72"/>
      <c r="B35" s="66"/>
      <c r="C35" s="25">
        <f t="shared" si="0"/>
        <v>0</v>
      </c>
      <c r="D35" s="26">
        <f t="shared" si="0"/>
        <v>0</v>
      </c>
      <c r="E35" s="31">
        <f t="shared" si="1"/>
        <v>0</v>
      </c>
      <c r="F35" s="32">
        <f t="shared" si="4"/>
        <v>0</v>
      </c>
      <c r="G35" s="32">
        <f t="shared" si="5"/>
        <v>0</v>
      </c>
      <c r="H35" s="32">
        <f t="shared" si="6"/>
        <v>0</v>
      </c>
      <c r="I35" s="32">
        <f t="shared" si="7"/>
        <v>0</v>
      </c>
      <c r="J35" s="32">
        <f t="shared" si="8"/>
        <v>0</v>
      </c>
      <c r="K35" s="32">
        <f t="shared" si="9"/>
        <v>0</v>
      </c>
      <c r="L35" s="32">
        <f t="shared" si="2"/>
        <v>0</v>
      </c>
      <c r="M35" s="32">
        <f t="shared" si="10"/>
        <v>0</v>
      </c>
      <c r="N35" s="32">
        <f t="shared" si="3"/>
        <v>0</v>
      </c>
      <c r="O35" s="32">
        <f t="shared" si="11"/>
        <v>0</v>
      </c>
      <c r="P35" s="33">
        <f t="shared" si="12"/>
        <v>0</v>
      </c>
      <c r="Q35" s="3"/>
      <c r="R35" s="75"/>
      <c r="S35" s="72"/>
      <c r="U35" s="124">
        <f>RANK(Result!AL17,Result!$AL$7:$AL$18)</f>
        <v>1</v>
      </c>
      <c r="V35" s="124">
        <f>IF(COUNTIF($U$25:U34,RANK(Result!AL17,Result!$AL$7:$AL$18))&gt;0,RANK(Result!AL17,Result!$AL$7:$AL$18)+COUNTIF($U$25:U34,RANK(Result!AL17,Result!$AL$7:$AL$18)),RANK(Result!AL17,Result!$AL$7:$AL$18))</f>
        <v>1</v>
      </c>
      <c r="W35" s="153" t="str">
        <f>Result!T17</f>
        <v>Didier</v>
      </c>
      <c r="X35" s="154">
        <f>Result!AL17</f>
        <v>74.160000000000011</v>
      </c>
    </row>
    <row r="36" spans="1:24">
      <c r="A36" s="72"/>
      <c r="B36" s="66"/>
      <c r="C36" s="25">
        <f t="shared" si="0"/>
        <v>0</v>
      </c>
      <c r="D36" s="26">
        <f t="shared" si="0"/>
        <v>0</v>
      </c>
      <c r="E36" s="31">
        <f t="shared" si="1"/>
        <v>0</v>
      </c>
      <c r="F36" s="32">
        <f t="shared" si="4"/>
        <v>0</v>
      </c>
      <c r="G36" s="32">
        <f t="shared" si="5"/>
        <v>0</v>
      </c>
      <c r="H36" s="32">
        <f t="shared" si="6"/>
        <v>0</v>
      </c>
      <c r="I36" s="32">
        <f t="shared" si="7"/>
        <v>0</v>
      </c>
      <c r="J36" s="32">
        <f t="shared" si="8"/>
        <v>0</v>
      </c>
      <c r="K36" s="32">
        <f t="shared" si="9"/>
        <v>0</v>
      </c>
      <c r="L36" s="32">
        <f t="shared" si="2"/>
        <v>0</v>
      </c>
      <c r="M36" s="32">
        <f t="shared" si="10"/>
        <v>0</v>
      </c>
      <c r="N36" s="32">
        <f t="shared" si="3"/>
        <v>0</v>
      </c>
      <c r="O36" s="32">
        <f t="shared" si="11"/>
        <v>0</v>
      </c>
      <c r="P36" s="33">
        <f t="shared" si="12"/>
        <v>0</v>
      </c>
      <c r="Q36" s="3"/>
      <c r="R36" s="75"/>
      <c r="S36" s="72"/>
      <c r="U36" s="124">
        <f>RANK(Result!AL18,Result!$AL$7:$AL$18)</f>
        <v>6</v>
      </c>
      <c r="V36" s="124">
        <f>IF(COUNTIF($U$25:U35,RANK(Result!AL18,Result!$AL$7:$AL$18))&gt;0,RANK(Result!AL18,Result!$AL$7:$AL$18)+COUNTIF($U$25:U35,RANK(Result!AL18,Result!$AL$7:$AL$18)),RANK(Result!AL18,Result!$AL$7:$AL$18))</f>
        <v>6</v>
      </c>
      <c r="W36" s="153" t="str">
        <f>Result!T18</f>
        <v xml:space="preserve">Lien </v>
      </c>
      <c r="X36" s="154">
        <f>Result!AL18</f>
        <v>62.64</v>
      </c>
    </row>
    <row r="37" spans="1:24">
      <c r="A37" s="72"/>
      <c r="B37" s="66"/>
      <c r="C37" s="25">
        <f t="shared" si="0"/>
        <v>0</v>
      </c>
      <c r="D37" s="26">
        <f t="shared" si="0"/>
        <v>0</v>
      </c>
      <c r="E37" s="31">
        <f t="shared" si="1"/>
        <v>0</v>
      </c>
      <c r="F37" s="32">
        <f t="shared" si="4"/>
        <v>0</v>
      </c>
      <c r="G37" s="32">
        <f t="shared" si="5"/>
        <v>0</v>
      </c>
      <c r="H37" s="32">
        <f t="shared" si="6"/>
        <v>0</v>
      </c>
      <c r="I37" s="32">
        <f t="shared" si="7"/>
        <v>0</v>
      </c>
      <c r="J37" s="32">
        <f t="shared" si="8"/>
        <v>0</v>
      </c>
      <c r="K37" s="32">
        <f t="shared" si="9"/>
        <v>0</v>
      </c>
      <c r="L37" s="32">
        <f t="shared" si="2"/>
        <v>0</v>
      </c>
      <c r="M37" s="32">
        <f t="shared" si="10"/>
        <v>0</v>
      </c>
      <c r="N37" s="32">
        <f t="shared" si="3"/>
        <v>0</v>
      </c>
      <c r="O37" s="32">
        <f t="shared" si="11"/>
        <v>0</v>
      </c>
      <c r="P37" s="33">
        <f t="shared" si="12"/>
        <v>0</v>
      </c>
      <c r="Q37" s="3"/>
      <c r="R37" s="75"/>
      <c r="S37" s="72"/>
      <c r="U37" s="124"/>
      <c r="V37" s="124"/>
      <c r="W37" s="124"/>
    </row>
    <row r="38" spans="1:24">
      <c r="A38" s="72"/>
      <c r="B38" s="66"/>
      <c r="C38" s="25">
        <f t="shared" si="0"/>
        <v>0</v>
      </c>
      <c r="D38" s="26">
        <f t="shared" si="0"/>
        <v>0</v>
      </c>
      <c r="E38" s="31">
        <f t="shared" si="1"/>
        <v>0</v>
      </c>
      <c r="F38" s="32">
        <f t="shared" si="4"/>
        <v>0</v>
      </c>
      <c r="G38" s="32">
        <f t="shared" si="5"/>
        <v>0</v>
      </c>
      <c r="H38" s="32">
        <f t="shared" si="6"/>
        <v>0</v>
      </c>
      <c r="I38" s="32">
        <f t="shared" si="7"/>
        <v>0</v>
      </c>
      <c r="J38" s="32">
        <f t="shared" si="8"/>
        <v>0</v>
      </c>
      <c r="K38" s="32">
        <f t="shared" si="9"/>
        <v>0</v>
      </c>
      <c r="L38" s="32">
        <f t="shared" si="2"/>
        <v>0</v>
      </c>
      <c r="M38" s="32">
        <f t="shared" si="10"/>
        <v>0</v>
      </c>
      <c r="N38" s="32">
        <f t="shared" si="3"/>
        <v>0</v>
      </c>
      <c r="O38" s="32">
        <f t="shared" si="11"/>
        <v>0</v>
      </c>
      <c r="P38" s="33">
        <f t="shared" si="12"/>
        <v>0</v>
      </c>
      <c r="Q38" s="3"/>
      <c r="R38" s="75"/>
      <c r="S38" s="72"/>
      <c r="U38" s="124"/>
      <c r="V38" s="124"/>
      <c r="W38" s="124"/>
    </row>
    <row r="39" spans="1:24" ht="13.5" thickBot="1">
      <c r="A39" s="72"/>
      <c r="B39" s="66"/>
      <c r="C39" s="27">
        <f t="shared" si="0"/>
        <v>0</v>
      </c>
      <c r="D39" s="28">
        <f t="shared" si="0"/>
        <v>0</v>
      </c>
      <c r="E39" s="31">
        <f t="shared" si="1"/>
        <v>0</v>
      </c>
      <c r="F39" s="32">
        <f t="shared" si="4"/>
        <v>0</v>
      </c>
      <c r="G39" s="32">
        <f t="shared" si="5"/>
        <v>0</v>
      </c>
      <c r="H39" s="32">
        <f t="shared" si="6"/>
        <v>0</v>
      </c>
      <c r="I39" s="32">
        <f t="shared" si="7"/>
        <v>0</v>
      </c>
      <c r="J39" s="32">
        <f t="shared" si="8"/>
        <v>0</v>
      </c>
      <c r="K39" s="32">
        <f t="shared" si="9"/>
        <v>0</v>
      </c>
      <c r="L39" s="32">
        <f t="shared" si="2"/>
        <v>0</v>
      </c>
      <c r="M39" s="32">
        <f t="shared" si="10"/>
        <v>0</v>
      </c>
      <c r="N39" s="32">
        <f t="shared" si="3"/>
        <v>0</v>
      </c>
      <c r="O39" s="32">
        <f t="shared" si="11"/>
        <v>0</v>
      </c>
      <c r="P39" s="33">
        <f t="shared" si="12"/>
        <v>0</v>
      </c>
      <c r="Q39" s="3"/>
      <c r="R39" s="75"/>
      <c r="S39" s="72"/>
      <c r="U39" s="124"/>
      <c r="V39" s="124"/>
      <c r="W39" s="124"/>
    </row>
    <row r="40" spans="1:24" ht="13.5" thickBot="1">
      <c r="A40" s="72"/>
      <c r="B40" s="66"/>
      <c r="C40" s="3"/>
      <c r="D40" s="3"/>
      <c r="E40" s="58">
        <f>I69</f>
        <v>0</v>
      </c>
      <c r="F40" s="59">
        <f>Q69</f>
        <v>0</v>
      </c>
      <c r="G40" s="59">
        <f>I82</f>
        <v>0</v>
      </c>
      <c r="H40" s="59">
        <f>Q82</f>
        <v>0</v>
      </c>
      <c r="I40" s="59">
        <f>I95</f>
        <v>0</v>
      </c>
      <c r="J40" s="59">
        <f>Q95</f>
        <v>0</v>
      </c>
      <c r="K40" s="59">
        <f>I108</f>
        <v>0</v>
      </c>
      <c r="L40" s="59">
        <f>Q108</f>
        <v>0</v>
      </c>
      <c r="M40" s="59">
        <f>I121</f>
        <v>0</v>
      </c>
      <c r="N40" s="59">
        <f>Q121</f>
        <v>0</v>
      </c>
      <c r="O40" s="59">
        <f>I134</f>
        <v>0</v>
      </c>
      <c r="P40" s="60">
        <f>Q134</f>
        <v>0</v>
      </c>
      <c r="Q40" s="3"/>
      <c r="R40" s="75"/>
      <c r="S40" s="72"/>
      <c r="U40" s="124"/>
      <c r="V40" s="124"/>
      <c r="W40" s="124"/>
    </row>
    <row r="41" spans="1:24">
      <c r="A41" s="72"/>
      <c r="B41" s="66"/>
      <c r="C41" s="3"/>
      <c r="D41" s="3"/>
      <c r="E41" s="3"/>
      <c r="F41" s="3"/>
      <c r="G41" s="3"/>
      <c r="H41" s="3"/>
      <c r="I41" s="3"/>
      <c r="J41" s="3"/>
      <c r="K41" s="3"/>
      <c r="L41" s="3"/>
      <c r="M41" s="3"/>
      <c r="N41" s="3"/>
      <c r="O41" s="3"/>
      <c r="P41" s="3"/>
      <c r="Q41" s="3"/>
      <c r="R41" s="75"/>
      <c r="S41" s="72"/>
    </row>
    <row r="42" spans="1:24" ht="13.5" thickBot="1">
      <c r="A42" s="72"/>
      <c r="B42" s="66"/>
      <c r="C42" s="3"/>
      <c r="D42" s="3"/>
      <c r="E42" s="3"/>
      <c r="F42" s="3"/>
      <c r="G42" s="3"/>
      <c r="H42" s="3"/>
      <c r="I42" s="3"/>
      <c r="J42" s="3"/>
      <c r="K42" s="3"/>
      <c r="L42" s="3"/>
      <c r="M42" s="3"/>
      <c r="N42" s="3"/>
      <c r="O42" s="3"/>
      <c r="P42" s="3"/>
      <c r="Q42" s="3"/>
      <c r="R42" s="75"/>
      <c r="S42" s="72"/>
    </row>
    <row r="43" spans="1:24" ht="13.5" thickBot="1">
      <c r="A43" s="72"/>
      <c r="B43" s="66"/>
      <c r="C43" s="36" t="s">
        <v>0</v>
      </c>
      <c r="D43" s="37" t="s">
        <v>1</v>
      </c>
      <c r="E43" s="36" t="str">
        <f t="shared" ref="E43:O43" si="13">E31</f>
        <v>Tim</v>
      </c>
      <c r="F43" s="38" t="str">
        <f t="shared" si="13"/>
        <v>Grégory</v>
      </c>
      <c r="G43" s="38" t="str">
        <f t="shared" si="13"/>
        <v>Christophe</v>
      </c>
      <c r="H43" s="38" t="str">
        <f t="shared" si="13"/>
        <v>Ruben</v>
      </c>
      <c r="I43" s="38" t="str">
        <f t="shared" si="13"/>
        <v>Guillaume</v>
      </c>
      <c r="J43" s="38" t="str">
        <f t="shared" si="13"/>
        <v>Maarten</v>
      </c>
      <c r="K43" s="38" t="str">
        <f t="shared" si="13"/>
        <v>Dieter</v>
      </c>
      <c r="L43" s="38" t="str">
        <f t="shared" si="13"/>
        <v>Deborah</v>
      </c>
      <c r="M43" s="38" t="str">
        <f t="shared" si="13"/>
        <v>Lienkeuh</v>
      </c>
      <c r="N43" s="38" t="str">
        <f t="shared" si="13"/>
        <v>Pieter</v>
      </c>
      <c r="O43" s="38" t="str">
        <f t="shared" si="13"/>
        <v>Didier</v>
      </c>
      <c r="P43" s="37" t="str">
        <f>L124</f>
        <v>Lien</v>
      </c>
      <c r="Q43" s="3"/>
      <c r="R43" s="75"/>
      <c r="S43" s="72"/>
    </row>
    <row r="44" spans="1:24">
      <c r="A44" s="72"/>
      <c r="B44" s="66"/>
      <c r="C44" s="29">
        <f t="shared" ref="C44:D51" si="14">K61</f>
        <v>0</v>
      </c>
      <c r="D44" s="69">
        <f t="shared" si="14"/>
        <v>0</v>
      </c>
      <c r="E44" s="56">
        <f>IF(E61=$F$60,F61,IF(E61=$G$60,G61,IF(E61=$H$60,H61,0)))</f>
        <v>0</v>
      </c>
      <c r="F44" s="56">
        <f>IF(M61=$N$60,N61,IF(M61=$O$60,O61,IF(M61=$P$60,P61,0)))</f>
        <v>0</v>
      </c>
      <c r="G44" s="56">
        <f>IF(E74=$F$73,F74,IF(E74=$G$73,G74,IF(E74=$H$73,H74,0)))</f>
        <v>0</v>
      </c>
      <c r="H44" s="56">
        <f>IF(M74=$N$73,N74,IF(M74=$O$73,O74,IF(M74=$P$73,P74,0)))</f>
        <v>0</v>
      </c>
      <c r="I44" s="56">
        <f>IF(E87=$F$86,F87,IF(E87=$G$86,G87,IF(E87=$H$86,H87,0)))</f>
        <v>0</v>
      </c>
      <c r="J44" s="56">
        <f>IF(M87=$N$86,N87,IF(M87=$O$86,O87,IF(M87=$P$86,P87,0)))</f>
        <v>0</v>
      </c>
      <c r="K44" s="56">
        <f>IF(E100=$F$99,F100,IF(E100=$G$99,G100,IF(E100=$H$99,H100,0)))</f>
        <v>0</v>
      </c>
      <c r="L44" s="56">
        <f>IF(M100=$N$99,N100,IF(M100=$O$99,O100,IF(M100=$P$99,P100,0)))</f>
        <v>0</v>
      </c>
      <c r="M44" s="56">
        <f>IF(E113=$F$112,F113,IF(E113=$G$112,G113,IF(E113=$H$112,H113,0)))</f>
        <v>0</v>
      </c>
      <c r="N44" s="56">
        <f>IF(M113=$N$112,N113,IF(M113=$O$112,O113,IF(M113=$P$112,P113,0)))</f>
        <v>0</v>
      </c>
      <c r="O44" s="56">
        <f>IF(E126=$F$125,F126,IF(E126=$G$125,G126,IF(E126=$H$125,H126,0)))</f>
        <v>0</v>
      </c>
      <c r="P44" s="57">
        <f>IF(M126=$N$125,N126,IF(M126=$O$125,O126,IF(M126=$P$125,P126,0)))</f>
        <v>0</v>
      </c>
      <c r="Q44" s="3"/>
      <c r="R44" s="75"/>
      <c r="S44" s="72"/>
    </row>
    <row r="45" spans="1:24">
      <c r="A45" s="72"/>
      <c r="B45" s="66"/>
      <c r="C45" s="25">
        <f t="shared" si="14"/>
        <v>0</v>
      </c>
      <c r="D45" s="70">
        <f t="shared" si="14"/>
        <v>0</v>
      </c>
      <c r="E45" s="56">
        <f t="shared" ref="E45:E51" si="15">IF(E62=$F$60,F62,IF(E62=$G$60,G62,IF(E62=$H$60,H62,0)))</f>
        <v>0</v>
      </c>
      <c r="F45" s="56">
        <f t="shared" ref="F45:F51" si="16">IF(M62=$N$60,N62,IF(M62=$O$60,O62,IF(M62=$P$60,P62,0)))</f>
        <v>0</v>
      </c>
      <c r="G45" s="56">
        <f t="shared" ref="G45:G51" si="17">IF(E75=$F$73,F75,IF(E75=$G$73,G75,IF(E75=$H$73,H75,0)))</f>
        <v>0</v>
      </c>
      <c r="H45" s="56">
        <f t="shared" ref="H45:H51" si="18">IF(M75=$N$73,N75,IF(M75=$O$73,O75,IF(M75=$P$73,P75,0)))</f>
        <v>0</v>
      </c>
      <c r="I45" s="56">
        <f t="shared" ref="I45:I51" si="19">IF(E88=$F$86,F88,IF(E88=$G$86,G88,IF(E88=$H$86,H88,0)))</f>
        <v>0</v>
      </c>
      <c r="J45" s="56">
        <f t="shared" ref="J45:J51" si="20">IF(M88=$N$86,N88,IF(M88=$O$86,O88,IF(M88=$P$86,P88,0)))</f>
        <v>0</v>
      </c>
      <c r="K45" s="56">
        <f t="shared" ref="K45:K51" si="21">IF(E101=$F$99,F101,IF(E101=$G$99,G101,IF(E101=$H$99,H101,0)))</f>
        <v>0</v>
      </c>
      <c r="L45" s="56">
        <f t="shared" ref="L45:L51" si="22">IF(M101=$N$99,N101,IF(M101=$O$99,O101,IF(M101=$P$99,P101,0)))</f>
        <v>0</v>
      </c>
      <c r="M45" s="56">
        <f t="shared" ref="M45:M51" si="23">IF(E114=$F$112,F114,IF(E114=$G$112,G114,IF(E114=$H$112,H114,0)))</f>
        <v>0</v>
      </c>
      <c r="N45" s="56">
        <f t="shared" ref="N45:N51" si="24">IF(M114=$N$112,N114,IF(M114=$O$112,O114,IF(M114=$P$112,P114,0)))</f>
        <v>0</v>
      </c>
      <c r="O45" s="56">
        <f t="shared" ref="O45:O51" si="25">IF(E127=$F$125,F127,IF(E127=$G$125,G127,IF(E127=$H$125,H127,0)))</f>
        <v>0</v>
      </c>
      <c r="P45" s="57">
        <f t="shared" ref="P45:P51" si="26">IF(M127=$N$125,N127,IF(M127=$O$125,O127,IF(M127=$P$125,P127,0)))</f>
        <v>0</v>
      </c>
      <c r="Q45" s="3"/>
      <c r="R45" s="75"/>
      <c r="S45" s="72"/>
    </row>
    <row r="46" spans="1:24">
      <c r="A46" s="72"/>
      <c r="B46" s="66"/>
      <c r="C46" s="25">
        <f t="shared" si="14"/>
        <v>0</v>
      </c>
      <c r="D46" s="70">
        <f t="shared" si="14"/>
        <v>0</v>
      </c>
      <c r="E46" s="56">
        <f t="shared" si="15"/>
        <v>0</v>
      </c>
      <c r="F46" s="56">
        <f t="shared" si="16"/>
        <v>0</v>
      </c>
      <c r="G46" s="56">
        <f t="shared" si="17"/>
        <v>0</v>
      </c>
      <c r="H46" s="56">
        <f t="shared" si="18"/>
        <v>0</v>
      </c>
      <c r="I46" s="56">
        <f t="shared" si="19"/>
        <v>0</v>
      </c>
      <c r="J46" s="56">
        <f t="shared" si="20"/>
        <v>0</v>
      </c>
      <c r="K46" s="56">
        <f t="shared" si="21"/>
        <v>0</v>
      </c>
      <c r="L46" s="56">
        <f t="shared" si="22"/>
        <v>0</v>
      </c>
      <c r="M46" s="56">
        <f t="shared" si="23"/>
        <v>0</v>
      </c>
      <c r="N46" s="56">
        <f t="shared" si="24"/>
        <v>0</v>
      </c>
      <c r="O46" s="56">
        <f t="shared" si="25"/>
        <v>0</v>
      </c>
      <c r="P46" s="57">
        <f t="shared" si="26"/>
        <v>0</v>
      </c>
      <c r="Q46" s="3"/>
      <c r="R46" s="75"/>
      <c r="S46" s="72"/>
    </row>
    <row r="47" spans="1:24">
      <c r="A47" s="72"/>
      <c r="B47" s="66"/>
      <c r="C47" s="25">
        <f t="shared" si="14"/>
        <v>0</v>
      </c>
      <c r="D47" s="70">
        <f t="shared" si="14"/>
        <v>0</v>
      </c>
      <c r="E47" s="56">
        <f t="shared" si="15"/>
        <v>0</v>
      </c>
      <c r="F47" s="56">
        <f t="shared" si="16"/>
        <v>0</v>
      </c>
      <c r="G47" s="56">
        <f t="shared" si="17"/>
        <v>0</v>
      </c>
      <c r="H47" s="56">
        <f t="shared" si="18"/>
        <v>0</v>
      </c>
      <c r="I47" s="56">
        <f t="shared" si="19"/>
        <v>0</v>
      </c>
      <c r="J47" s="56">
        <f t="shared" si="20"/>
        <v>0</v>
      </c>
      <c r="K47" s="56">
        <f t="shared" si="21"/>
        <v>0</v>
      </c>
      <c r="L47" s="56">
        <f t="shared" si="22"/>
        <v>0</v>
      </c>
      <c r="M47" s="56">
        <f t="shared" si="23"/>
        <v>0</v>
      </c>
      <c r="N47" s="56">
        <f t="shared" si="24"/>
        <v>0</v>
      </c>
      <c r="O47" s="56">
        <f t="shared" si="25"/>
        <v>0</v>
      </c>
      <c r="P47" s="57">
        <f t="shared" si="26"/>
        <v>0</v>
      </c>
      <c r="Q47" s="3"/>
      <c r="R47" s="75"/>
      <c r="S47" s="72"/>
    </row>
    <row r="48" spans="1:24">
      <c r="A48" s="72"/>
      <c r="B48" s="66"/>
      <c r="C48" s="25">
        <f t="shared" si="14"/>
        <v>0</v>
      </c>
      <c r="D48" s="70">
        <f t="shared" si="14"/>
        <v>0</v>
      </c>
      <c r="E48" s="56">
        <f t="shared" si="15"/>
        <v>0</v>
      </c>
      <c r="F48" s="56">
        <f t="shared" si="16"/>
        <v>0</v>
      </c>
      <c r="G48" s="56">
        <f t="shared" si="17"/>
        <v>0</v>
      </c>
      <c r="H48" s="56">
        <f t="shared" si="18"/>
        <v>0</v>
      </c>
      <c r="I48" s="56">
        <f t="shared" si="19"/>
        <v>0</v>
      </c>
      <c r="J48" s="56">
        <f t="shared" si="20"/>
        <v>0</v>
      </c>
      <c r="K48" s="56">
        <f t="shared" si="21"/>
        <v>0</v>
      </c>
      <c r="L48" s="56">
        <f t="shared" si="22"/>
        <v>0</v>
      </c>
      <c r="M48" s="56">
        <f t="shared" si="23"/>
        <v>0</v>
      </c>
      <c r="N48" s="56">
        <f t="shared" si="24"/>
        <v>0</v>
      </c>
      <c r="O48" s="56">
        <f t="shared" si="25"/>
        <v>0</v>
      </c>
      <c r="P48" s="57">
        <f t="shared" si="26"/>
        <v>0</v>
      </c>
      <c r="Q48" s="3"/>
      <c r="R48" s="75"/>
      <c r="S48" s="72"/>
    </row>
    <row r="49" spans="1:20">
      <c r="A49" s="72"/>
      <c r="B49" s="66"/>
      <c r="C49" s="25">
        <f t="shared" si="14"/>
        <v>0</v>
      </c>
      <c r="D49" s="70">
        <f t="shared" si="14"/>
        <v>0</v>
      </c>
      <c r="E49" s="56">
        <f t="shared" si="15"/>
        <v>0</v>
      </c>
      <c r="F49" s="56">
        <f t="shared" si="16"/>
        <v>0</v>
      </c>
      <c r="G49" s="56">
        <f t="shared" si="17"/>
        <v>0</v>
      </c>
      <c r="H49" s="56">
        <f t="shared" si="18"/>
        <v>0</v>
      </c>
      <c r="I49" s="56">
        <f t="shared" si="19"/>
        <v>0</v>
      </c>
      <c r="J49" s="56">
        <f t="shared" si="20"/>
        <v>0</v>
      </c>
      <c r="K49" s="56">
        <f t="shared" si="21"/>
        <v>0</v>
      </c>
      <c r="L49" s="56">
        <f t="shared" si="22"/>
        <v>0</v>
      </c>
      <c r="M49" s="56">
        <f t="shared" si="23"/>
        <v>0</v>
      </c>
      <c r="N49" s="56">
        <f t="shared" si="24"/>
        <v>0</v>
      </c>
      <c r="O49" s="56">
        <f t="shared" si="25"/>
        <v>0</v>
      </c>
      <c r="P49" s="57">
        <f t="shared" si="26"/>
        <v>0</v>
      </c>
      <c r="Q49" s="3"/>
      <c r="R49" s="75"/>
      <c r="S49" s="72"/>
    </row>
    <row r="50" spans="1:20">
      <c r="A50" s="72"/>
      <c r="B50" s="66"/>
      <c r="C50" s="25">
        <f t="shared" si="14"/>
        <v>0</v>
      </c>
      <c r="D50" s="70">
        <f t="shared" si="14"/>
        <v>0</v>
      </c>
      <c r="E50" s="56">
        <f t="shared" si="15"/>
        <v>0</v>
      </c>
      <c r="F50" s="56">
        <f t="shared" si="16"/>
        <v>0</v>
      </c>
      <c r="G50" s="56">
        <f t="shared" si="17"/>
        <v>0</v>
      </c>
      <c r="H50" s="56">
        <f t="shared" si="18"/>
        <v>0</v>
      </c>
      <c r="I50" s="56">
        <f t="shared" si="19"/>
        <v>0</v>
      </c>
      <c r="J50" s="56">
        <f t="shared" si="20"/>
        <v>0</v>
      </c>
      <c r="K50" s="56">
        <f t="shared" si="21"/>
        <v>0</v>
      </c>
      <c r="L50" s="56">
        <f t="shared" si="22"/>
        <v>0</v>
      </c>
      <c r="M50" s="56">
        <f t="shared" si="23"/>
        <v>0</v>
      </c>
      <c r="N50" s="56">
        <f t="shared" si="24"/>
        <v>0</v>
      </c>
      <c r="O50" s="56">
        <f t="shared" si="25"/>
        <v>0</v>
      </c>
      <c r="P50" s="57">
        <f t="shared" si="26"/>
        <v>0</v>
      </c>
      <c r="Q50" s="3"/>
      <c r="R50" s="75"/>
      <c r="S50" s="72"/>
    </row>
    <row r="51" spans="1:20" ht="13.5" thickBot="1">
      <c r="A51" s="72"/>
      <c r="B51" s="66"/>
      <c r="C51" s="27">
        <f t="shared" si="14"/>
        <v>0</v>
      </c>
      <c r="D51" s="71">
        <f t="shared" si="14"/>
        <v>0</v>
      </c>
      <c r="E51" s="56">
        <f t="shared" si="15"/>
        <v>0</v>
      </c>
      <c r="F51" s="56">
        <f t="shared" si="16"/>
        <v>0</v>
      </c>
      <c r="G51" s="56">
        <f t="shared" si="17"/>
        <v>0</v>
      </c>
      <c r="H51" s="56">
        <f t="shared" si="18"/>
        <v>0</v>
      </c>
      <c r="I51" s="56">
        <f t="shared" si="19"/>
        <v>0</v>
      </c>
      <c r="J51" s="56">
        <f t="shared" si="20"/>
        <v>0</v>
      </c>
      <c r="K51" s="56">
        <f t="shared" si="21"/>
        <v>0</v>
      </c>
      <c r="L51" s="56">
        <f t="shared" si="22"/>
        <v>0</v>
      </c>
      <c r="M51" s="56">
        <f t="shared" si="23"/>
        <v>0</v>
      </c>
      <c r="N51" s="56">
        <f t="shared" si="24"/>
        <v>0</v>
      </c>
      <c r="O51" s="56">
        <f t="shared" si="25"/>
        <v>0</v>
      </c>
      <c r="P51" s="57">
        <f t="shared" si="26"/>
        <v>0</v>
      </c>
      <c r="Q51" s="3"/>
      <c r="R51" s="75"/>
      <c r="S51" s="72"/>
    </row>
    <row r="52" spans="1:20" ht="13.5" thickBot="1">
      <c r="A52" s="72"/>
      <c r="B52" s="66"/>
      <c r="C52" s="34" t="s">
        <v>34</v>
      </c>
      <c r="D52" s="35"/>
      <c r="E52" s="58">
        <f>SUM(E44:E51)</f>
        <v>0</v>
      </c>
      <c r="F52" s="59">
        <f t="shared" ref="F52:P52" si="27">SUM(F44:F51)</f>
        <v>0</v>
      </c>
      <c r="G52" s="59">
        <f t="shared" si="27"/>
        <v>0</v>
      </c>
      <c r="H52" s="59">
        <f t="shared" si="27"/>
        <v>0</v>
      </c>
      <c r="I52" s="59">
        <f t="shared" si="27"/>
        <v>0</v>
      </c>
      <c r="J52" s="59">
        <f t="shared" si="27"/>
        <v>0</v>
      </c>
      <c r="K52" s="59">
        <f t="shared" si="27"/>
        <v>0</v>
      </c>
      <c r="L52" s="59">
        <f t="shared" si="27"/>
        <v>0</v>
      </c>
      <c r="M52" s="59">
        <f t="shared" si="27"/>
        <v>0</v>
      </c>
      <c r="N52" s="59">
        <f t="shared" si="27"/>
        <v>0</v>
      </c>
      <c r="O52" s="59">
        <f t="shared" si="27"/>
        <v>0</v>
      </c>
      <c r="P52" s="60">
        <f t="shared" si="27"/>
        <v>0</v>
      </c>
      <c r="Q52" s="3"/>
      <c r="R52" s="75"/>
      <c r="S52" s="72"/>
    </row>
    <row r="53" spans="1:20" ht="13.5" thickBot="1">
      <c r="A53" s="72"/>
      <c r="B53" s="66"/>
      <c r="C53" s="34" t="s">
        <v>59</v>
      </c>
      <c r="D53" s="35"/>
      <c r="E53" s="58">
        <f>E40</f>
        <v>0</v>
      </c>
      <c r="F53" s="59">
        <f t="shared" ref="F53:P53" si="28">F40</f>
        <v>0</v>
      </c>
      <c r="G53" s="59">
        <f t="shared" si="28"/>
        <v>0</v>
      </c>
      <c r="H53" s="59">
        <f t="shared" si="28"/>
        <v>0</v>
      </c>
      <c r="I53" s="59">
        <f t="shared" si="28"/>
        <v>0</v>
      </c>
      <c r="J53" s="59">
        <f t="shared" si="28"/>
        <v>0</v>
      </c>
      <c r="K53" s="59">
        <f t="shared" si="28"/>
        <v>0</v>
      </c>
      <c r="L53" s="59">
        <f t="shared" si="28"/>
        <v>0</v>
      </c>
      <c r="M53" s="59">
        <f t="shared" si="28"/>
        <v>0</v>
      </c>
      <c r="N53" s="59">
        <f t="shared" si="28"/>
        <v>0</v>
      </c>
      <c r="O53" s="59">
        <f t="shared" si="28"/>
        <v>0</v>
      </c>
      <c r="P53" s="60">
        <f t="shared" si="28"/>
        <v>0</v>
      </c>
      <c r="Q53" s="3"/>
      <c r="R53" s="75"/>
      <c r="S53" s="72"/>
    </row>
    <row r="54" spans="1:20" ht="13.5" thickBot="1">
      <c r="A54" s="72"/>
      <c r="B54" s="66"/>
      <c r="C54" s="34" t="s">
        <v>60</v>
      </c>
      <c r="D54" s="35"/>
      <c r="E54" s="61" t="e">
        <f>E53/E52</f>
        <v>#DIV/0!</v>
      </c>
      <c r="F54" s="62" t="e">
        <f t="shared" ref="F54:P54" si="29">F53/F52</f>
        <v>#DIV/0!</v>
      </c>
      <c r="G54" s="62" t="e">
        <f t="shared" si="29"/>
        <v>#DIV/0!</v>
      </c>
      <c r="H54" s="62" t="e">
        <f t="shared" si="29"/>
        <v>#DIV/0!</v>
      </c>
      <c r="I54" s="62" t="e">
        <f t="shared" si="29"/>
        <v>#DIV/0!</v>
      </c>
      <c r="J54" s="62" t="e">
        <f t="shared" si="29"/>
        <v>#DIV/0!</v>
      </c>
      <c r="K54" s="62" t="e">
        <f t="shared" si="29"/>
        <v>#DIV/0!</v>
      </c>
      <c r="L54" s="62" t="e">
        <f t="shared" si="29"/>
        <v>#DIV/0!</v>
      </c>
      <c r="M54" s="62" t="e">
        <f t="shared" si="29"/>
        <v>#DIV/0!</v>
      </c>
      <c r="N54" s="62" t="e">
        <f t="shared" si="29"/>
        <v>#DIV/0!</v>
      </c>
      <c r="O54" s="62" t="e">
        <f t="shared" si="29"/>
        <v>#DIV/0!</v>
      </c>
      <c r="P54" s="63" t="e">
        <f t="shared" si="29"/>
        <v>#DIV/0!</v>
      </c>
      <c r="Q54" s="3"/>
      <c r="R54" s="75"/>
      <c r="S54" s="72"/>
    </row>
    <row r="55" spans="1:20" ht="13.5" thickBot="1">
      <c r="A55" s="72"/>
      <c r="B55" s="67"/>
      <c r="C55" s="68"/>
      <c r="D55" s="68"/>
      <c r="E55" s="68"/>
      <c r="F55" s="68"/>
      <c r="G55" s="68"/>
      <c r="H55" s="68"/>
      <c r="I55" s="68"/>
      <c r="J55" s="68"/>
      <c r="K55" s="68"/>
      <c r="L55" s="68"/>
      <c r="M55" s="68"/>
      <c r="N55" s="68"/>
      <c r="O55" s="68"/>
      <c r="P55" s="68"/>
      <c r="Q55" s="68"/>
      <c r="R55" s="68"/>
      <c r="S55" s="72"/>
    </row>
    <row r="56" spans="1:20" s="155" customFormat="1">
      <c r="A56" s="72"/>
      <c r="B56" s="72"/>
      <c r="C56" s="72"/>
      <c r="D56" s="72"/>
      <c r="E56" s="72"/>
      <c r="F56" s="72"/>
      <c r="G56" s="72"/>
      <c r="H56" s="72"/>
      <c r="I56" s="72"/>
      <c r="J56" s="72"/>
      <c r="K56" s="72"/>
      <c r="L56" s="72"/>
      <c r="M56" s="72"/>
      <c r="N56" s="72"/>
      <c r="O56" s="72"/>
      <c r="P56" s="72"/>
      <c r="Q56" s="72"/>
      <c r="R56" s="72"/>
      <c r="S56" s="72"/>
      <c r="T56" s="74"/>
    </row>
    <row r="57" spans="1:20">
      <c r="A57" s="72"/>
      <c r="R57" s="74"/>
      <c r="S57" s="72"/>
    </row>
    <row r="58" spans="1:20" ht="13.5" thickBot="1">
      <c r="A58" s="72"/>
      <c r="R58" s="74"/>
      <c r="S58" s="72"/>
    </row>
    <row r="59" spans="1:20" ht="18.75" customHeight="1" thickBot="1">
      <c r="A59" s="72"/>
      <c r="C59" s="1"/>
      <c r="D59" s="196" t="s">
        <v>20</v>
      </c>
      <c r="E59" s="197"/>
      <c r="F59" s="198"/>
      <c r="G59" s="8"/>
      <c r="H59" s="8"/>
      <c r="K59" s="1"/>
      <c r="L59" s="196" t="s">
        <v>45</v>
      </c>
      <c r="M59" s="194"/>
      <c r="N59" s="195"/>
      <c r="O59" s="8"/>
      <c r="P59" s="8"/>
      <c r="R59" s="74"/>
      <c r="S59" s="72"/>
    </row>
    <row r="60" spans="1:20" ht="13.5" thickBot="1">
      <c r="A60" s="72"/>
      <c r="C60" s="78" t="s">
        <v>0</v>
      </c>
      <c r="D60" s="79" t="s">
        <v>1</v>
      </c>
      <c r="E60" s="11"/>
      <c r="F60" s="12">
        <v>1</v>
      </c>
      <c r="G60" s="12" t="s">
        <v>18</v>
      </c>
      <c r="H60" s="12">
        <v>2</v>
      </c>
      <c r="I60" s="13" t="s">
        <v>5</v>
      </c>
      <c r="K60" s="78" t="s">
        <v>0</v>
      </c>
      <c r="L60" s="79" t="s">
        <v>1</v>
      </c>
      <c r="M60" s="11"/>
      <c r="N60" s="12">
        <v>1</v>
      </c>
      <c r="O60" s="12" t="s">
        <v>18</v>
      </c>
      <c r="P60" s="12">
        <v>2</v>
      </c>
      <c r="Q60" s="13" t="s">
        <v>5</v>
      </c>
      <c r="R60" s="74"/>
      <c r="S60" s="72"/>
    </row>
    <row r="61" spans="1:20">
      <c r="A61" s="72"/>
      <c r="C61" s="14">
        <f t="shared" ref="C61:D68" si="30">C11</f>
        <v>0</v>
      </c>
      <c r="D61" s="80">
        <f t="shared" si="30"/>
        <v>0</v>
      </c>
      <c r="E61" s="81"/>
      <c r="F61" s="82">
        <f>$E$11</f>
        <v>0</v>
      </c>
      <c r="G61" s="82">
        <f>$F$11</f>
        <v>0</v>
      </c>
      <c r="H61" s="82">
        <f>$G$11</f>
        <v>0</v>
      </c>
      <c r="I61" s="83" t="str">
        <f t="shared" ref="I61:I68" si="31">IF($E61=$I11,IF($E61=$F$60,$F61,IF($E61=$G$60,$G61,IF($E61=$H$60,$H61,""))),"-")</f>
        <v/>
      </c>
      <c r="K61" s="14">
        <f t="shared" ref="K61:L68" si="32">C11</f>
        <v>0</v>
      </c>
      <c r="L61" s="80">
        <f t="shared" si="32"/>
        <v>0</v>
      </c>
      <c r="M61" s="81"/>
      <c r="N61" s="82">
        <f>$E$11</f>
        <v>0</v>
      </c>
      <c r="O61" s="82">
        <f>$F$11</f>
        <v>0</v>
      </c>
      <c r="P61" s="82">
        <f>$G$11</f>
        <v>0</v>
      </c>
      <c r="Q61" s="83" t="str">
        <f t="shared" ref="Q61:Q68" si="33">IF($M61=$I11,IF($M61=$N$60,$N61,IF($M61=$O$60,$O61,IF($M61=$P$60,$P61,""))),"-")</f>
        <v/>
      </c>
      <c r="R61" s="74"/>
      <c r="S61" s="72"/>
    </row>
    <row r="62" spans="1:20">
      <c r="A62" s="72"/>
      <c r="C62" s="15">
        <f t="shared" si="30"/>
        <v>0</v>
      </c>
      <c r="D62" s="77">
        <f t="shared" si="30"/>
        <v>0</v>
      </c>
      <c r="E62" s="76"/>
      <c r="F62" s="17">
        <f>$E$12</f>
        <v>0</v>
      </c>
      <c r="G62" s="17">
        <f>$F$12</f>
        <v>0</v>
      </c>
      <c r="H62" s="17">
        <f>$G$12</f>
        <v>0</v>
      </c>
      <c r="I62" s="16" t="str">
        <f t="shared" si="31"/>
        <v/>
      </c>
      <c r="K62" s="15">
        <f t="shared" si="32"/>
        <v>0</v>
      </c>
      <c r="L62" s="77">
        <f t="shared" si="32"/>
        <v>0</v>
      </c>
      <c r="M62" s="76"/>
      <c r="N62" s="17">
        <f>$E$12</f>
        <v>0</v>
      </c>
      <c r="O62" s="17">
        <f>$F$12</f>
        <v>0</v>
      </c>
      <c r="P62" s="17">
        <f>$G$12</f>
        <v>0</v>
      </c>
      <c r="Q62" s="16" t="str">
        <f t="shared" si="33"/>
        <v/>
      </c>
      <c r="R62" s="74"/>
      <c r="S62" s="72"/>
    </row>
    <row r="63" spans="1:20">
      <c r="A63" s="72"/>
      <c r="C63" s="15">
        <f t="shared" si="30"/>
        <v>0</v>
      </c>
      <c r="D63" s="77">
        <f t="shared" si="30"/>
        <v>0</v>
      </c>
      <c r="E63" s="76"/>
      <c r="F63" s="17">
        <f>$E$13</f>
        <v>0</v>
      </c>
      <c r="G63" s="17">
        <f>$F$13</f>
        <v>0</v>
      </c>
      <c r="H63" s="17">
        <f>$G$13</f>
        <v>0</v>
      </c>
      <c r="I63" s="16" t="str">
        <f t="shared" si="31"/>
        <v/>
      </c>
      <c r="K63" s="15">
        <f t="shared" si="32"/>
        <v>0</v>
      </c>
      <c r="L63" s="77">
        <f t="shared" si="32"/>
        <v>0</v>
      </c>
      <c r="M63" s="76"/>
      <c r="N63" s="17">
        <f>$E$13</f>
        <v>0</v>
      </c>
      <c r="O63" s="17">
        <f>$F$13</f>
        <v>0</v>
      </c>
      <c r="P63" s="17">
        <f>$G$13</f>
        <v>0</v>
      </c>
      <c r="Q63" s="16" t="str">
        <f t="shared" si="33"/>
        <v/>
      </c>
      <c r="R63" s="74"/>
      <c r="S63" s="72"/>
    </row>
    <row r="64" spans="1:20">
      <c r="A64" s="72"/>
      <c r="C64" s="15">
        <f t="shared" si="30"/>
        <v>0</v>
      </c>
      <c r="D64" s="77">
        <f t="shared" si="30"/>
        <v>0</v>
      </c>
      <c r="E64" s="76"/>
      <c r="F64" s="17">
        <f>$E$14</f>
        <v>0</v>
      </c>
      <c r="G64" s="17">
        <f>$F$14</f>
        <v>0</v>
      </c>
      <c r="H64" s="17">
        <f>$G$14</f>
        <v>0</v>
      </c>
      <c r="I64" s="16" t="str">
        <f t="shared" si="31"/>
        <v/>
      </c>
      <c r="K64" s="15">
        <f t="shared" si="32"/>
        <v>0</v>
      </c>
      <c r="L64" s="77">
        <f t="shared" si="32"/>
        <v>0</v>
      </c>
      <c r="M64" s="76"/>
      <c r="N64" s="17">
        <f>$E$14</f>
        <v>0</v>
      </c>
      <c r="O64" s="17">
        <f>$F$14</f>
        <v>0</v>
      </c>
      <c r="P64" s="17">
        <f>$G$14</f>
        <v>0</v>
      </c>
      <c r="Q64" s="16" t="str">
        <f t="shared" si="33"/>
        <v/>
      </c>
      <c r="R64" s="74"/>
      <c r="S64" s="72"/>
    </row>
    <row r="65" spans="1:20">
      <c r="A65" s="72"/>
      <c r="C65" s="15">
        <f t="shared" si="30"/>
        <v>0</v>
      </c>
      <c r="D65" s="77">
        <f t="shared" si="30"/>
        <v>0</v>
      </c>
      <c r="E65" s="76"/>
      <c r="F65" s="17">
        <f>$E$15</f>
        <v>0</v>
      </c>
      <c r="G65" s="17">
        <f>$F$15</f>
        <v>0</v>
      </c>
      <c r="H65" s="17">
        <f>$G$15</f>
        <v>0</v>
      </c>
      <c r="I65" s="16" t="str">
        <f t="shared" si="31"/>
        <v/>
      </c>
      <c r="K65" s="15">
        <f t="shared" si="32"/>
        <v>0</v>
      </c>
      <c r="L65" s="77">
        <f t="shared" si="32"/>
        <v>0</v>
      </c>
      <c r="M65" s="76"/>
      <c r="N65" s="17">
        <f>$E$15</f>
        <v>0</v>
      </c>
      <c r="O65" s="17">
        <f>$F$15</f>
        <v>0</v>
      </c>
      <c r="P65" s="17">
        <f>$G$15</f>
        <v>0</v>
      </c>
      <c r="Q65" s="16" t="str">
        <f t="shared" si="33"/>
        <v/>
      </c>
      <c r="R65" s="74"/>
      <c r="S65" s="72"/>
    </row>
    <row r="66" spans="1:20">
      <c r="A66" s="72"/>
      <c r="C66" s="15">
        <f t="shared" si="30"/>
        <v>0</v>
      </c>
      <c r="D66" s="77">
        <f t="shared" si="30"/>
        <v>0</v>
      </c>
      <c r="E66" s="76"/>
      <c r="F66" s="17">
        <f>$E$16</f>
        <v>0</v>
      </c>
      <c r="G66" s="17">
        <f>$F$16</f>
        <v>0</v>
      </c>
      <c r="H66" s="17">
        <f>$G$16</f>
        <v>0</v>
      </c>
      <c r="I66" s="16" t="str">
        <f t="shared" si="31"/>
        <v/>
      </c>
      <c r="K66" s="15">
        <f t="shared" si="32"/>
        <v>0</v>
      </c>
      <c r="L66" s="77">
        <f t="shared" si="32"/>
        <v>0</v>
      </c>
      <c r="M66" s="76"/>
      <c r="N66" s="17">
        <f>$E$16</f>
        <v>0</v>
      </c>
      <c r="O66" s="17">
        <f>$F$16</f>
        <v>0</v>
      </c>
      <c r="P66" s="17">
        <f>$G$16</f>
        <v>0</v>
      </c>
      <c r="Q66" s="16" t="str">
        <f t="shared" si="33"/>
        <v/>
      </c>
      <c r="R66" s="74"/>
      <c r="S66" s="72"/>
    </row>
    <row r="67" spans="1:20">
      <c r="A67" s="72"/>
      <c r="C67" s="15">
        <f t="shared" si="30"/>
        <v>0</v>
      </c>
      <c r="D67" s="77">
        <f t="shared" si="30"/>
        <v>0</v>
      </c>
      <c r="E67" s="76"/>
      <c r="F67" s="17">
        <f>$E$17</f>
        <v>0</v>
      </c>
      <c r="G67" s="17">
        <f>$F$17</f>
        <v>0</v>
      </c>
      <c r="H67" s="17">
        <f>$G$17</f>
        <v>0</v>
      </c>
      <c r="I67" s="16" t="str">
        <f t="shared" si="31"/>
        <v/>
      </c>
      <c r="K67" s="15">
        <f t="shared" si="32"/>
        <v>0</v>
      </c>
      <c r="L67" s="77">
        <f t="shared" si="32"/>
        <v>0</v>
      </c>
      <c r="M67" s="76"/>
      <c r="N67" s="17">
        <f>$E$17</f>
        <v>0</v>
      </c>
      <c r="O67" s="17">
        <f>$F$17</f>
        <v>0</v>
      </c>
      <c r="P67" s="17">
        <f>$G$17</f>
        <v>0</v>
      </c>
      <c r="Q67" s="16" t="str">
        <f t="shared" si="33"/>
        <v/>
      </c>
      <c r="R67" s="74"/>
      <c r="S67" s="72"/>
    </row>
    <row r="68" spans="1:20" ht="13.5" thickBot="1">
      <c r="A68" s="72"/>
      <c r="C68" s="84">
        <f t="shared" si="30"/>
        <v>0</v>
      </c>
      <c r="D68" s="85">
        <f t="shared" si="30"/>
        <v>0</v>
      </c>
      <c r="E68" s="86"/>
      <c r="F68" s="87">
        <f>$E$18</f>
        <v>0</v>
      </c>
      <c r="G68" s="87">
        <f>$F$18</f>
        <v>0</v>
      </c>
      <c r="H68" s="87">
        <f>$G$18</f>
        <v>0</v>
      </c>
      <c r="I68" s="88" t="str">
        <f t="shared" si="31"/>
        <v/>
      </c>
      <c r="K68" s="84">
        <f t="shared" si="32"/>
        <v>0</v>
      </c>
      <c r="L68" s="85">
        <f t="shared" si="32"/>
        <v>0</v>
      </c>
      <c r="M68" s="86"/>
      <c r="N68" s="87">
        <f>$E$18</f>
        <v>0</v>
      </c>
      <c r="O68" s="87">
        <f>$F$18</f>
        <v>0</v>
      </c>
      <c r="P68" s="87">
        <f>$G$18</f>
        <v>0</v>
      </c>
      <c r="Q68" s="88" t="str">
        <f t="shared" si="33"/>
        <v/>
      </c>
      <c r="R68" s="74"/>
      <c r="S68" s="72"/>
    </row>
    <row r="69" spans="1:20" ht="13.5" thickBot="1">
      <c r="A69" s="72"/>
      <c r="I69" s="89">
        <f>SUM(I61:I68)</f>
        <v>0</v>
      </c>
      <c r="Q69" s="89">
        <f>SUM(Q61:Q68)</f>
        <v>0</v>
      </c>
      <c r="R69" s="74"/>
      <c r="S69" s="72"/>
    </row>
    <row r="70" spans="1:20">
      <c r="A70" s="72"/>
      <c r="R70" s="74"/>
      <c r="S70" s="72"/>
    </row>
    <row r="71" spans="1:20" ht="12.75" customHeight="1" thickBot="1">
      <c r="A71" s="72"/>
      <c r="Q71" s="5"/>
      <c r="R71" s="5"/>
      <c r="S71" s="73"/>
      <c r="T71" s="6"/>
    </row>
    <row r="72" spans="1:20" ht="17.25" customHeight="1" thickBot="1">
      <c r="A72" s="72"/>
      <c r="C72" s="1"/>
      <c r="D72" s="193" t="s">
        <v>24</v>
      </c>
      <c r="E72" s="194"/>
      <c r="F72" s="195"/>
      <c r="G72" s="8"/>
      <c r="H72" s="8"/>
      <c r="K72" s="1"/>
      <c r="L72" s="193" t="s">
        <v>16</v>
      </c>
      <c r="M72" s="194"/>
      <c r="N72" s="195"/>
      <c r="O72" s="8"/>
      <c r="P72" s="8"/>
      <c r="R72" s="5"/>
      <c r="S72" s="73"/>
      <c r="T72" s="6"/>
    </row>
    <row r="73" spans="1:20" ht="13.5" thickBot="1">
      <c r="A73" s="72"/>
      <c r="C73" s="78" t="s">
        <v>0</v>
      </c>
      <c r="D73" s="79" t="s">
        <v>1</v>
      </c>
      <c r="E73" s="11"/>
      <c r="F73" s="12">
        <v>1</v>
      </c>
      <c r="G73" s="12" t="s">
        <v>18</v>
      </c>
      <c r="H73" s="12">
        <v>2</v>
      </c>
      <c r="I73" s="13" t="s">
        <v>5</v>
      </c>
      <c r="K73" s="78" t="s">
        <v>0</v>
      </c>
      <c r="L73" s="79" t="s">
        <v>1</v>
      </c>
      <c r="M73" s="11"/>
      <c r="N73" s="12">
        <v>1</v>
      </c>
      <c r="O73" s="12" t="s">
        <v>18</v>
      </c>
      <c r="P73" s="12">
        <v>2</v>
      </c>
      <c r="Q73" s="13" t="s">
        <v>5</v>
      </c>
      <c r="R73" s="5"/>
      <c r="S73" s="73"/>
      <c r="T73" s="6"/>
    </row>
    <row r="74" spans="1:20">
      <c r="A74" s="72"/>
      <c r="C74" s="14">
        <f t="shared" ref="C74:D81" si="34">C11</f>
        <v>0</v>
      </c>
      <c r="D74" s="80">
        <f t="shared" si="34"/>
        <v>0</v>
      </c>
      <c r="E74" s="81"/>
      <c r="F74" s="82">
        <f>$E$11</f>
        <v>0</v>
      </c>
      <c r="G74" s="82">
        <f>$F$11</f>
        <v>0</v>
      </c>
      <c r="H74" s="82">
        <f>$G$11</f>
        <v>0</v>
      </c>
      <c r="I74" s="83" t="str">
        <f t="shared" ref="I74:I81" si="35">IF($E74=$I11,IF($E74=$F$73,$F74,IF($E74=$G$73,$G74,IF($E74=$H$73,$H74,""))),"-")</f>
        <v/>
      </c>
      <c r="K74" s="14">
        <f t="shared" ref="K74:L81" si="36">C11</f>
        <v>0</v>
      </c>
      <c r="L74" s="80">
        <f t="shared" si="36"/>
        <v>0</v>
      </c>
      <c r="M74" s="81"/>
      <c r="N74" s="82">
        <f>$E$11</f>
        <v>0</v>
      </c>
      <c r="O74" s="82">
        <f>$F$11</f>
        <v>0</v>
      </c>
      <c r="P74" s="82">
        <f>$G$11</f>
        <v>0</v>
      </c>
      <c r="Q74" s="83" t="str">
        <f t="shared" ref="Q74:Q81" si="37">IF($M74=$I11,IF($M74=$N$73,$N74,IF($M74=$O$73,$O74,IF($M74=$P$73,$P74,""))),"-")</f>
        <v/>
      </c>
      <c r="R74" s="74"/>
      <c r="S74" s="72"/>
    </row>
    <row r="75" spans="1:20">
      <c r="A75" s="72"/>
      <c r="C75" s="15">
        <f t="shared" si="34"/>
        <v>0</v>
      </c>
      <c r="D75" s="77">
        <f t="shared" si="34"/>
        <v>0</v>
      </c>
      <c r="E75" s="76"/>
      <c r="F75" s="17">
        <f>$E$12</f>
        <v>0</v>
      </c>
      <c r="G75" s="17">
        <f>$F$12</f>
        <v>0</v>
      </c>
      <c r="H75" s="17">
        <f>$G$12</f>
        <v>0</v>
      </c>
      <c r="I75" s="16" t="str">
        <f t="shared" si="35"/>
        <v/>
      </c>
      <c r="K75" s="15">
        <f t="shared" si="36"/>
        <v>0</v>
      </c>
      <c r="L75" s="77">
        <f t="shared" si="36"/>
        <v>0</v>
      </c>
      <c r="M75" s="76"/>
      <c r="N75" s="17">
        <f>$E$12</f>
        <v>0</v>
      </c>
      <c r="O75" s="17">
        <f>$F$12</f>
        <v>0</v>
      </c>
      <c r="P75" s="17">
        <f>$G$12</f>
        <v>0</v>
      </c>
      <c r="Q75" s="16" t="str">
        <f t="shared" si="37"/>
        <v/>
      </c>
      <c r="R75" s="74"/>
      <c r="S75" s="72"/>
    </row>
    <row r="76" spans="1:20">
      <c r="A76" s="72"/>
      <c r="C76" s="15">
        <f t="shared" si="34"/>
        <v>0</v>
      </c>
      <c r="D76" s="77">
        <f t="shared" si="34"/>
        <v>0</v>
      </c>
      <c r="E76" s="76"/>
      <c r="F76" s="17">
        <f>$E$13</f>
        <v>0</v>
      </c>
      <c r="G76" s="17">
        <f>$F$13</f>
        <v>0</v>
      </c>
      <c r="H76" s="17">
        <f>$G$13</f>
        <v>0</v>
      </c>
      <c r="I76" s="16" t="str">
        <f t="shared" si="35"/>
        <v/>
      </c>
      <c r="J76" s="2"/>
      <c r="K76" s="15">
        <f t="shared" si="36"/>
        <v>0</v>
      </c>
      <c r="L76" s="77">
        <f t="shared" si="36"/>
        <v>0</v>
      </c>
      <c r="M76" s="76"/>
      <c r="N76" s="17">
        <f>$E$13</f>
        <v>0</v>
      </c>
      <c r="O76" s="17">
        <f>$F$13</f>
        <v>0</v>
      </c>
      <c r="P76" s="17">
        <f>$G$13</f>
        <v>0</v>
      </c>
      <c r="Q76" s="16" t="str">
        <f t="shared" si="37"/>
        <v/>
      </c>
      <c r="R76" s="74"/>
      <c r="S76" s="72"/>
    </row>
    <row r="77" spans="1:20">
      <c r="A77" s="72"/>
      <c r="C77" s="15">
        <f t="shared" si="34"/>
        <v>0</v>
      </c>
      <c r="D77" s="77">
        <f t="shared" si="34"/>
        <v>0</v>
      </c>
      <c r="E77" s="76"/>
      <c r="F77" s="17">
        <f>$E$14</f>
        <v>0</v>
      </c>
      <c r="G77" s="17">
        <f>$F$14</f>
        <v>0</v>
      </c>
      <c r="H77" s="17">
        <f>$G$14</f>
        <v>0</v>
      </c>
      <c r="I77" s="16" t="str">
        <f t="shared" si="35"/>
        <v/>
      </c>
      <c r="K77" s="15">
        <f t="shared" si="36"/>
        <v>0</v>
      </c>
      <c r="L77" s="77">
        <f t="shared" si="36"/>
        <v>0</v>
      </c>
      <c r="M77" s="76"/>
      <c r="N77" s="17">
        <f>$E$14</f>
        <v>0</v>
      </c>
      <c r="O77" s="17">
        <f>$F$14</f>
        <v>0</v>
      </c>
      <c r="P77" s="17">
        <f>$G$14</f>
        <v>0</v>
      </c>
      <c r="Q77" s="16" t="str">
        <f t="shared" si="37"/>
        <v/>
      </c>
      <c r="R77" s="74"/>
      <c r="S77" s="72"/>
    </row>
    <row r="78" spans="1:20">
      <c r="A78" s="72"/>
      <c r="C78" s="15">
        <f t="shared" si="34"/>
        <v>0</v>
      </c>
      <c r="D78" s="77">
        <f t="shared" si="34"/>
        <v>0</v>
      </c>
      <c r="E78" s="76"/>
      <c r="F78" s="17">
        <f>$E$15</f>
        <v>0</v>
      </c>
      <c r="G78" s="17">
        <f>$F$15</f>
        <v>0</v>
      </c>
      <c r="H78" s="17">
        <f>$G$15</f>
        <v>0</v>
      </c>
      <c r="I78" s="16" t="str">
        <f t="shared" si="35"/>
        <v/>
      </c>
      <c r="K78" s="15">
        <f t="shared" si="36"/>
        <v>0</v>
      </c>
      <c r="L78" s="77">
        <f t="shared" si="36"/>
        <v>0</v>
      </c>
      <c r="M78" s="76"/>
      <c r="N78" s="17">
        <f>$E$15</f>
        <v>0</v>
      </c>
      <c r="O78" s="17">
        <f>$F$15</f>
        <v>0</v>
      </c>
      <c r="P78" s="17">
        <f>$G$15</f>
        <v>0</v>
      </c>
      <c r="Q78" s="16" t="str">
        <f t="shared" si="37"/>
        <v/>
      </c>
      <c r="R78" s="74"/>
      <c r="S78" s="72"/>
    </row>
    <row r="79" spans="1:20">
      <c r="A79" s="72"/>
      <c r="C79" s="15">
        <f t="shared" si="34"/>
        <v>0</v>
      </c>
      <c r="D79" s="77">
        <f t="shared" si="34"/>
        <v>0</v>
      </c>
      <c r="E79" s="76"/>
      <c r="F79" s="17">
        <f>$E$16</f>
        <v>0</v>
      </c>
      <c r="G79" s="17">
        <f>$F$16</f>
        <v>0</v>
      </c>
      <c r="H79" s="17">
        <f>$G$16</f>
        <v>0</v>
      </c>
      <c r="I79" s="16" t="str">
        <f t="shared" si="35"/>
        <v/>
      </c>
      <c r="K79" s="15">
        <f t="shared" si="36"/>
        <v>0</v>
      </c>
      <c r="L79" s="77">
        <f t="shared" si="36"/>
        <v>0</v>
      </c>
      <c r="M79" s="76"/>
      <c r="N79" s="17">
        <f>$E$16</f>
        <v>0</v>
      </c>
      <c r="O79" s="17">
        <f>$F$16</f>
        <v>0</v>
      </c>
      <c r="P79" s="17">
        <f>$G$16</f>
        <v>0</v>
      </c>
      <c r="Q79" s="16" t="str">
        <f t="shared" si="37"/>
        <v/>
      </c>
      <c r="R79" s="74"/>
      <c r="S79" s="72"/>
    </row>
    <row r="80" spans="1:20">
      <c r="A80" s="72"/>
      <c r="C80" s="15">
        <f t="shared" si="34"/>
        <v>0</v>
      </c>
      <c r="D80" s="77">
        <f t="shared" si="34"/>
        <v>0</v>
      </c>
      <c r="E80" s="76"/>
      <c r="F80" s="17">
        <f>$E$17</f>
        <v>0</v>
      </c>
      <c r="G80" s="17">
        <f>$F$17</f>
        <v>0</v>
      </c>
      <c r="H80" s="17">
        <f>$G$17</f>
        <v>0</v>
      </c>
      <c r="I80" s="16" t="str">
        <f t="shared" si="35"/>
        <v/>
      </c>
      <c r="K80" s="15">
        <f t="shared" si="36"/>
        <v>0</v>
      </c>
      <c r="L80" s="77">
        <f t="shared" si="36"/>
        <v>0</v>
      </c>
      <c r="M80" s="76"/>
      <c r="N80" s="17">
        <f>$E$17</f>
        <v>0</v>
      </c>
      <c r="O80" s="17">
        <f>$F$17</f>
        <v>0</v>
      </c>
      <c r="P80" s="17">
        <f>$G$17</f>
        <v>0</v>
      </c>
      <c r="Q80" s="16" t="str">
        <f t="shared" si="37"/>
        <v/>
      </c>
      <c r="R80" s="74"/>
      <c r="S80" s="72"/>
    </row>
    <row r="81" spans="1:19" ht="13.5" thickBot="1">
      <c r="A81" s="72"/>
      <c r="C81" s="84">
        <f t="shared" si="34"/>
        <v>0</v>
      </c>
      <c r="D81" s="85">
        <f t="shared" si="34"/>
        <v>0</v>
      </c>
      <c r="E81" s="86"/>
      <c r="F81" s="87">
        <f>$E$18</f>
        <v>0</v>
      </c>
      <c r="G81" s="87">
        <f>$F$18</f>
        <v>0</v>
      </c>
      <c r="H81" s="87">
        <f>$G$18</f>
        <v>0</v>
      </c>
      <c r="I81" s="88" t="str">
        <f t="shared" si="35"/>
        <v/>
      </c>
      <c r="K81" s="84">
        <f t="shared" si="36"/>
        <v>0</v>
      </c>
      <c r="L81" s="85">
        <f t="shared" si="36"/>
        <v>0</v>
      </c>
      <c r="M81" s="86"/>
      <c r="N81" s="87">
        <f>$E$18</f>
        <v>0</v>
      </c>
      <c r="O81" s="87">
        <f>$F$18</f>
        <v>0</v>
      </c>
      <c r="P81" s="87">
        <f>$G$18</f>
        <v>0</v>
      </c>
      <c r="Q81" s="88" t="str">
        <f t="shared" si="37"/>
        <v/>
      </c>
      <c r="R81" s="74"/>
      <c r="S81" s="72"/>
    </row>
    <row r="82" spans="1:19" ht="13.5" thickBot="1">
      <c r="A82" s="72"/>
      <c r="I82" s="89">
        <f>SUM(I74:I81)</f>
        <v>0</v>
      </c>
      <c r="Q82" s="89">
        <f>SUM(Q74:Q81)</f>
        <v>0</v>
      </c>
      <c r="R82" s="74"/>
      <c r="S82" s="72"/>
    </row>
    <row r="83" spans="1:19">
      <c r="A83" s="72"/>
      <c r="L83" s="7"/>
      <c r="R83" s="74"/>
      <c r="S83" s="72"/>
    </row>
    <row r="84" spans="1:19" ht="13.5" thickBot="1">
      <c r="A84" s="72"/>
      <c r="R84" s="74"/>
      <c r="S84" s="72"/>
    </row>
    <row r="85" spans="1:19" ht="18" customHeight="1" thickBot="1">
      <c r="A85" s="72"/>
      <c r="C85" s="1"/>
      <c r="D85" s="193" t="s">
        <v>2</v>
      </c>
      <c r="E85" s="194"/>
      <c r="F85" s="195"/>
      <c r="G85" s="8"/>
      <c r="H85" s="8"/>
      <c r="K85" s="1"/>
      <c r="L85" s="193" t="s">
        <v>3</v>
      </c>
      <c r="M85" s="194"/>
      <c r="N85" s="195"/>
      <c r="O85" s="8"/>
      <c r="P85" s="8"/>
      <c r="R85" s="74"/>
      <c r="S85" s="72"/>
    </row>
    <row r="86" spans="1:19" ht="13.5" thickBot="1">
      <c r="A86" s="72"/>
      <c r="C86" s="78" t="s">
        <v>0</v>
      </c>
      <c r="D86" s="79" t="s">
        <v>1</v>
      </c>
      <c r="E86" s="11"/>
      <c r="F86" s="12">
        <v>1</v>
      </c>
      <c r="G86" s="12" t="s">
        <v>18</v>
      </c>
      <c r="H86" s="12">
        <v>2</v>
      </c>
      <c r="I86" s="13" t="s">
        <v>5</v>
      </c>
      <c r="K86" s="78" t="s">
        <v>0</v>
      </c>
      <c r="L86" s="79" t="s">
        <v>1</v>
      </c>
      <c r="M86" s="11"/>
      <c r="N86" s="12">
        <v>1</v>
      </c>
      <c r="O86" s="12" t="s">
        <v>18</v>
      </c>
      <c r="P86" s="12">
        <v>2</v>
      </c>
      <c r="Q86" s="13" t="s">
        <v>5</v>
      </c>
      <c r="R86" s="74"/>
      <c r="S86" s="72"/>
    </row>
    <row r="87" spans="1:19">
      <c r="A87" s="72"/>
      <c r="C87" s="14">
        <f t="shared" ref="C87:D94" si="38">C11</f>
        <v>0</v>
      </c>
      <c r="D87" s="80">
        <f t="shared" si="38"/>
        <v>0</v>
      </c>
      <c r="E87" s="81"/>
      <c r="F87" s="82">
        <f>$E$11</f>
        <v>0</v>
      </c>
      <c r="G87" s="82">
        <f>$F$11</f>
        <v>0</v>
      </c>
      <c r="H87" s="82">
        <f>$G$11</f>
        <v>0</v>
      </c>
      <c r="I87" s="83" t="str">
        <f t="shared" ref="I87:I94" si="39">IF($E87=$I11,IF($E87=$F$86,$F87,IF($E87=$G$86,$G87,IF($E87=$H$86,$H87,""))),"-")</f>
        <v/>
      </c>
      <c r="K87" s="14">
        <f t="shared" ref="K87:L94" si="40">C11</f>
        <v>0</v>
      </c>
      <c r="L87" s="80">
        <f t="shared" si="40"/>
        <v>0</v>
      </c>
      <c r="M87" s="81"/>
      <c r="N87" s="82">
        <f>$E$11</f>
        <v>0</v>
      </c>
      <c r="O87" s="82">
        <f>$F$11</f>
        <v>0</v>
      </c>
      <c r="P87" s="82">
        <f>$G$11</f>
        <v>0</v>
      </c>
      <c r="Q87" s="83" t="str">
        <f t="shared" ref="Q87:Q94" si="41">IF($M87=$I11,IF($M87=$N$86,$N87,IF($M87=$O$86,$O87,IF($M87=$P$86,$P87,""))),"-")</f>
        <v/>
      </c>
      <c r="R87" s="74"/>
      <c r="S87" s="72"/>
    </row>
    <row r="88" spans="1:19">
      <c r="A88" s="72"/>
      <c r="C88" s="15">
        <f t="shared" si="38"/>
        <v>0</v>
      </c>
      <c r="D88" s="77">
        <f t="shared" si="38"/>
        <v>0</v>
      </c>
      <c r="E88" s="76"/>
      <c r="F88" s="17">
        <f>$E$12</f>
        <v>0</v>
      </c>
      <c r="G88" s="17">
        <f>$F$12</f>
        <v>0</v>
      </c>
      <c r="H88" s="17">
        <f>$G$12</f>
        <v>0</v>
      </c>
      <c r="I88" s="16" t="str">
        <f t="shared" si="39"/>
        <v/>
      </c>
      <c r="K88" s="15">
        <f t="shared" si="40"/>
        <v>0</v>
      </c>
      <c r="L88" s="77">
        <f t="shared" si="40"/>
        <v>0</v>
      </c>
      <c r="M88" s="76"/>
      <c r="N88" s="17">
        <f>$E$12</f>
        <v>0</v>
      </c>
      <c r="O88" s="17">
        <f>$F$12</f>
        <v>0</v>
      </c>
      <c r="P88" s="17">
        <f>$G$12</f>
        <v>0</v>
      </c>
      <c r="Q88" s="16" t="str">
        <f t="shared" si="41"/>
        <v/>
      </c>
      <c r="R88" s="74"/>
      <c r="S88" s="72"/>
    </row>
    <row r="89" spans="1:19">
      <c r="A89" s="72"/>
      <c r="C89" s="15">
        <f t="shared" si="38"/>
        <v>0</v>
      </c>
      <c r="D89" s="77">
        <f t="shared" si="38"/>
        <v>0</v>
      </c>
      <c r="E89" s="76"/>
      <c r="F89" s="17">
        <f>$E$13</f>
        <v>0</v>
      </c>
      <c r="G89" s="17">
        <f>$F$13</f>
        <v>0</v>
      </c>
      <c r="H89" s="17">
        <f>$G$13</f>
        <v>0</v>
      </c>
      <c r="I89" s="16" t="str">
        <f t="shared" si="39"/>
        <v/>
      </c>
      <c r="K89" s="15">
        <f t="shared" si="40"/>
        <v>0</v>
      </c>
      <c r="L89" s="77">
        <f t="shared" si="40"/>
        <v>0</v>
      </c>
      <c r="M89" s="76"/>
      <c r="N89" s="17">
        <f>$E$13</f>
        <v>0</v>
      </c>
      <c r="O89" s="17">
        <f>$F$13</f>
        <v>0</v>
      </c>
      <c r="P89" s="17">
        <f>$G$13</f>
        <v>0</v>
      </c>
      <c r="Q89" s="16" t="str">
        <f t="shared" si="41"/>
        <v/>
      </c>
      <c r="R89" s="74"/>
      <c r="S89" s="72"/>
    </row>
    <row r="90" spans="1:19">
      <c r="A90" s="72"/>
      <c r="C90" s="15">
        <f t="shared" si="38"/>
        <v>0</v>
      </c>
      <c r="D90" s="77">
        <f t="shared" si="38"/>
        <v>0</v>
      </c>
      <c r="E90" s="76"/>
      <c r="F90" s="17">
        <f>$E$14</f>
        <v>0</v>
      </c>
      <c r="G90" s="17">
        <f>$F$14</f>
        <v>0</v>
      </c>
      <c r="H90" s="17">
        <f>$G$14</f>
        <v>0</v>
      </c>
      <c r="I90" s="16" t="str">
        <f t="shared" si="39"/>
        <v/>
      </c>
      <c r="J90" s="2"/>
      <c r="K90" s="15">
        <f t="shared" si="40"/>
        <v>0</v>
      </c>
      <c r="L90" s="77">
        <f t="shared" si="40"/>
        <v>0</v>
      </c>
      <c r="M90" s="76"/>
      <c r="N90" s="17">
        <f>$E$14</f>
        <v>0</v>
      </c>
      <c r="O90" s="17">
        <f>$F$14</f>
        <v>0</v>
      </c>
      <c r="P90" s="17">
        <f>$G$14</f>
        <v>0</v>
      </c>
      <c r="Q90" s="16" t="str">
        <f t="shared" si="41"/>
        <v/>
      </c>
      <c r="R90" s="74"/>
      <c r="S90" s="72"/>
    </row>
    <row r="91" spans="1:19">
      <c r="A91" s="72"/>
      <c r="C91" s="15">
        <f t="shared" si="38"/>
        <v>0</v>
      </c>
      <c r="D91" s="77">
        <f t="shared" si="38"/>
        <v>0</v>
      </c>
      <c r="E91" s="76"/>
      <c r="F91" s="17">
        <f>$E$15</f>
        <v>0</v>
      </c>
      <c r="G91" s="17">
        <f>$F$15</f>
        <v>0</v>
      </c>
      <c r="H91" s="17">
        <f>$G$15</f>
        <v>0</v>
      </c>
      <c r="I91" s="16" t="str">
        <f t="shared" si="39"/>
        <v/>
      </c>
      <c r="K91" s="15">
        <f t="shared" si="40"/>
        <v>0</v>
      </c>
      <c r="L91" s="77">
        <f t="shared" si="40"/>
        <v>0</v>
      </c>
      <c r="M91" s="76"/>
      <c r="N91" s="17">
        <f>$E$15</f>
        <v>0</v>
      </c>
      <c r="O91" s="17">
        <f>$F$15</f>
        <v>0</v>
      </c>
      <c r="P91" s="17">
        <f>$G$15</f>
        <v>0</v>
      </c>
      <c r="Q91" s="16" t="str">
        <f t="shared" si="41"/>
        <v/>
      </c>
      <c r="R91" s="74"/>
      <c r="S91" s="72"/>
    </row>
    <row r="92" spans="1:19">
      <c r="A92" s="72"/>
      <c r="C92" s="15">
        <f t="shared" si="38"/>
        <v>0</v>
      </c>
      <c r="D92" s="77">
        <f t="shared" si="38"/>
        <v>0</v>
      </c>
      <c r="E92" s="76"/>
      <c r="F92" s="17">
        <f>$E$16</f>
        <v>0</v>
      </c>
      <c r="G92" s="17">
        <f>$F$16</f>
        <v>0</v>
      </c>
      <c r="H92" s="17">
        <f>$G$16</f>
        <v>0</v>
      </c>
      <c r="I92" s="16" t="str">
        <f t="shared" si="39"/>
        <v/>
      </c>
      <c r="K92" s="15">
        <f t="shared" si="40"/>
        <v>0</v>
      </c>
      <c r="L92" s="77">
        <f t="shared" si="40"/>
        <v>0</v>
      </c>
      <c r="M92" s="76"/>
      <c r="N92" s="17">
        <f>$E$16</f>
        <v>0</v>
      </c>
      <c r="O92" s="17">
        <f>$F$16</f>
        <v>0</v>
      </c>
      <c r="P92" s="17">
        <f>$G$16</f>
        <v>0</v>
      </c>
      <c r="Q92" s="16" t="str">
        <f t="shared" si="41"/>
        <v/>
      </c>
      <c r="R92" s="74"/>
      <c r="S92" s="72"/>
    </row>
    <row r="93" spans="1:19">
      <c r="A93" s="72"/>
      <c r="C93" s="15">
        <f t="shared" si="38"/>
        <v>0</v>
      </c>
      <c r="D93" s="77">
        <f t="shared" si="38"/>
        <v>0</v>
      </c>
      <c r="E93" s="76"/>
      <c r="F93" s="17">
        <f>$E$17</f>
        <v>0</v>
      </c>
      <c r="G93" s="17">
        <f>$F$17</f>
        <v>0</v>
      </c>
      <c r="H93" s="17">
        <f>$G$17</f>
        <v>0</v>
      </c>
      <c r="I93" s="16" t="str">
        <f t="shared" si="39"/>
        <v/>
      </c>
      <c r="K93" s="15">
        <f t="shared" si="40"/>
        <v>0</v>
      </c>
      <c r="L93" s="77">
        <f t="shared" si="40"/>
        <v>0</v>
      </c>
      <c r="M93" s="76"/>
      <c r="N93" s="17">
        <f>$E$17</f>
        <v>0</v>
      </c>
      <c r="O93" s="17">
        <f>$F$17</f>
        <v>0</v>
      </c>
      <c r="P93" s="17">
        <f>$G$17</f>
        <v>0</v>
      </c>
      <c r="Q93" s="16" t="str">
        <f t="shared" si="41"/>
        <v/>
      </c>
      <c r="R93" s="74"/>
      <c r="S93" s="72"/>
    </row>
    <row r="94" spans="1:19" ht="13.5" thickBot="1">
      <c r="A94" s="72"/>
      <c r="C94" s="84">
        <f t="shared" si="38"/>
        <v>0</v>
      </c>
      <c r="D94" s="85">
        <f t="shared" si="38"/>
        <v>0</v>
      </c>
      <c r="E94" s="86"/>
      <c r="F94" s="87">
        <f>$E$18</f>
        <v>0</v>
      </c>
      <c r="G94" s="87">
        <f>$F$18</f>
        <v>0</v>
      </c>
      <c r="H94" s="87">
        <f>$G$18</f>
        <v>0</v>
      </c>
      <c r="I94" s="88" t="str">
        <f t="shared" si="39"/>
        <v/>
      </c>
      <c r="K94" s="84">
        <f t="shared" si="40"/>
        <v>0</v>
      </c>
      <c r="L94" s="85">
        <f t="shared" si="40"/>
        <v>0</v>
      </c>
      <c r="M94" s="86"/>
      <c r="N94" s="87">
        <f>$E$18</f>
        <v>0</v>
      </c>
      <c r="O94" s="87">
        <f>$F$18</f>
        <v>0</v>
      </c>
      <c r="P94" s="87">
        <f>$G$18</f>
        <v>0</v>
      </c>
      <c r="Q94" s="88" t="str">
        <f t="shared" si="41"/>
        <v/>
      </c>
      <c r="R94" s="74"/>
      <c r="S94" s="72"/>
    </row>
    <row r="95" spans="1:19" ht="13.5" thickBot="1">
      <c r="A95" s="72"/>
      <c r="I95" s="89">
        <f>SUM(I87:I94)</f>
        <v>0</v>
      </c>
      <c r="Q95" s="89">
        <f>SUM(Q87:Q94)</f>
        <v>0</v>
      </c>
      <c r="R95" s="74"/>
      <c r="S95" s="72"/>
    </row>
    <row r="96" spans="1:19">
      <c r="A96" s="72"/>
      <c r="R96" s="74"/>
      <c r="S96" s="72"/>
    </row>
    <row r="97" spans="1:19" ht="13.5" thickBot="1">
      <c r="A97" s="72"/>
      <c r="R97" s="74"/>
      <c r="S97" s="72"/>
    </row>
    <row r="98" spans="1:19" ht="13.5" thickBot="1">
      <c r="A98" s="72"/>
      <c r="C98" s="1"/>
      <c r="D98" s="193" t="s">
        <v>4</v>
      </c>
      <c r="E98" s="194"/>
      <c r="F98" s="195"/>
      <c r="G98" s="8"/>
      <c r="H98" s="8"/>
      <c r="K98" s="1"/>
      <c r="L98" s="193" t="s">
        <v>23</v>
      </c>
      <c r="M98" s="194"/>
      <c r="N98" s="195"/>
      <c r="O98" s="8"/>
      <c r="P98" s="8"/>
      <c r="R98" s="74"/>
      <c r="S98" s="72"/>
    </row>
    <row r="99" spans="1:19" ht="13.5" thickBot="1">
      <c r="A99" s="72"/>
      <c r="C99" s="78" t="s">
        <v>0</v>
      </c>
      <c r="D99" s="79" t="s">
        <v>1</v>
      </c>
      <c r="E99" s="11"/>
      <c r="F99" s="12">
        <v>1</v>
      </c>
      <c r="G99" s="12" t="s">
        <v>18</v>
      </c>
      <c r="H99" s="12">
        <v>2</v>
      </c>
      <c r="I99" s="13" t="s">
        <v>5</v>
      </c>
      <c r="K99" s="78" t="s">
        <v>0</v>
      </c>
      <c r="L99" s="79" t="s">
        <v>1</v>
      </c>
      <c r="M99" s="11"/>
      <c r="N99" s="12">
        <v>1</v>
      </c>
      <c r="O99" s="12" t="s">
        <v>18</v>
      </c>
      <c r="P99" s="12">
        <v>2</v>
      </c>
      <c r="Q99" s="13" t="s">
        <v>5</v>
      </c>
      <c r="R99" s="74"/>
      <c r="S99" s="72"/>
    </row>
    <row r="100" spans="1:19">
      <c r="A100" s="72"/>
      <c r="C100" s="14">
        <f t="shared" ref="C100:D107" si="42">C11</f>
        <v>0</v>
      </c>
      <c r="D100" s="80">
        <f t="shared" si="42"/>
        <v>0</v>
      </c>
      <c r="E100" s="81"/>
      <c r="F100" s="82">
        <f>$E$11</f>
        <v>0</v>
      </c>
      <c r="G100" s="82">
        <f>$F$11</f>
        <v>0</v>
      </c>
      <c r="H100" s="82">
        <f>$G$11</f>
        <v>0</v>
      </c>
      <c r="I100" s="83" t="str">
        <f t="shared" ref="I100:I107" si="43">IF($E100=$I11,IF($E100=$F$99,$F100,IF($E100=$G$99,$G100,IF($E100=$H$99,$H100,""))),"-")</f>
        <v/>
      </c>
      <c r="K100" s="14">
        <f t="shared" ref="K100:L107" si="44">C11</f>
        <v>0</v>
      </c>
      <c r="L100" s="80">
        <f t="shared" si="44"/>
        <v>0</v>
      </c>
      <c r="M100" s="81"/>
      <c r="N100" s="82">
        <f>$E$11</f>
        <v>0</v>
      </c>
      <c r="O100" s="82">
        <f>$F$11</f>
        <v>0</v>
      </c>
      <c r="P100" s="82">
        <f>$G$11</f>
        <v>0</v>
      </c>
      <c r="Q100" s="83" t="str">
        <f t="shared" ref="Q100:Q107" si="45">IF($M100=$I11,IF($M100=$N$99,$N100,IF($M100=$O$99,$O100,IF($M100=$P$99,$P100,""))),"-")</f>
        <v/>
      </c>
      <c r="R100" s="74"/>
      <c r="S100" s="72"/>
    </row>
    <row r="101" spans="1:19">
      <c r="A101" s="72"/>
      <c r="C101" s="15">
        <f t="shared" si="42"/>
        <v>0</v>
      </c>
      <c r="D101" s="77">
        <f t="shared" si="42"/>
        <v>0</v>
      </c>
      <c r="E101" s="76"/>
      <c r="F101" s="17">
        <f>$E$12</f>
        <v>0</v>
      </c>
      <c r="G101" s="17">
        <f>$F$12</f>
        <v>0</v>
      </c>
      <c r="H101" s="17">
        <f>$G$12</f>
        <v>0</v>
      </c>
      <c r="I101" s="16" t="str">
        <f t="shared" si="43"/>
        <v/>
      </c>
      <c r="K101" s="15">
        <f t="shared" si="44"/>
        <v>0</v>
      </c>
      <c r="L101" s="77">
        <f t="shared" si="44"/>
        <v>0</v>
      </c>
      <c r="M101" s="76"/>
      <c r="N101" s="17">
        <f>$E$12</f>
        <v>0</v>
      </c>
      <c r="O101" s="17">
        <f>$F$12</f>
        <v>0</v>
      </c>
      <c r="P101" s="17">
        <f>$G$12</f>
        <v>0</v>
      </c>
      <c r="Q101" s="16" t="str">
        <f t="shared" si="45"/>
        <v/>
      </c>
      <c r="R101" s="74"/>
      <c r="S101" s="72"/>
    </row>
    <row r="102" spans="1:19">
      <c r="A102" s="72"/>
      <c r="C102" s="15">
        <f t="shared" si="42"/>
        <v>0</v>
      </c>
      <c r="D102" s="77">
        <f t="shared" si="42"/>
        <v>0</v>
      </c>
      <c r="E102" s="76"/>
      <c r="F102" s="17">
        <f>$E$13</f>
        <v>0</v>
      </c>
      <c r="G102" s="17">
        <f>$F$13</f>
        <v>0</v>
      </c>
      <c r="H102" s="17">
        <f>$G$13</f>
        <v>0</v>
      </c>
      <c r="I102" s="16" t="str">
        <f t="shared" si="43"/>
        <v/>
      </c>
      <c r="K102" s="15">
        <f t="shared" si="44"/>
        <v>0</v>
      </c>
      <c r="L102" s="77">
        <f t="shared" si="44"/>
        <v>0</v>
      </c>
      <c r="M102" s="76"/>
      <c r="N102" s="17">
        <f>$E$13</f>
        <v>0</v>
      </c>
      <c r="O102" s="17">
        <f>$F$13</f>
        <v>0</v>
      </c>
      <c r="P102" s="17">
        <f>$G$13</f>
        <v>0</v>
      </c>
      <c r="Q102" s="16" t="str">
        <f t="shared" si="45"/>
        <v/>
      </c>
      <c r="R102" s="74"/>
      <c r="S102" s="72"/>
    </row>
    <row r="103" spans="1:19">
      <c r="A103" s="72"/>
      <c r="C103" s="15">
        <f t="shared" si="42"/>
        <v>0</v>
      </c>
      <c r="D103" s="77">
        <f t="shared" si="42"/>
        <v>0</v>
      </c>
      <c r="E103" s="76"/>
      <c r="F103" s="17">
        <f>$E$14</f>
        <v>0</v>
      </c>
      <c r="G103" s="17">
        <f>$F$14</f>
        <v>0</v>
      </c>
      <c r="H103" s="17">
        <f>$G$14</f>
        <v>0</v>
      </c>
      <c r="I103" s="16" t="str">
        <f t="shared" si="43"/>
        <v/>
      </c>
      <c r="K103" s="15">
        <f t="shared" si="44"/>
        <v>0</v>
      </c>
      <c r="L103" s="77">
        <f t="shared" si="44"/>
        <v>0</v>
      </c>
      <c r="M103" s="76"/>
      <c r="N103" s="17">
        <f>$E$14</f>
        <v>0</v>
      </c>
      <c r="O103" s="17">
        <f>$F$14</f>
        <v>0</v>
      </c>
      <c r="P103" s="17">
        <f>$G$14</f>
        <v>0</v>
      </c>
      <c r="Q103" s="16" t="str">
        <f t="shared" si="45"/>
        <v/>
      </c>
      <c r="R103" s="74"/>
      <c r="S103" s="72"/>
    </row>
    <row r="104" spans="1:19">
      <c r="A104" s="72"/>
      <c r="C104" s="15">
        <f t="shared" si="42"/>
        <v>0</v>
      </c>
      <c r="D104" s="77">
        <f t="shared" si="42"/>
        <v>0</v>
      </c>
      <c r="E104" s="76"/>
      <c r="F104" s="17">
        <f>$E$15</f>
        <v>0</v>
      </c>
      <c r="G104" s="17">
        <f>$F$15</f>
        <v>0</v>
      </c>
      <c r="H104" s="17">
        <f>$G$15</f>
        <v>0</v>
      </c>
      <c r="I104" s="16" t="str">
        <f t="shared" si="43"/>
        <v/>
      </c>
      <c r="K104" s="15">
        <f t="shared" si="44"/>
        <v>0</v>
      </c>
      <c r="L104" s="77">
        <f t="shared" si="44"/>
        <v>0</v>
      </c>
      <c r="M104" s="76"/>
      <c r="N104" s="17">
        <f>$E$15</f>
        <v>0</v>
      </c>
      <c r="O104" s="17">
        <f>$F$15</f>
        <v>0</v>
      </c>
      <c r="P104" s="17">
        <f>$G$15</f>
        <v>0</v>
      </c>
      <c r="Q104" s="16" t="str">
        <f t="shared" si="45"/>
        <v/>
      </c>
      <c r="R104" s="74"/>
      <c r="S104" s="72"/>
    </row>
    <row r="105" spans="1:19">
      <c r="A105" s="72"/>
      <c r="C105" s="15">
        <f t="shared" si="42"/>
        <v>0</v>
      </c>
      <c r="D105" s="77">
        <f t="shared" si="42"/>
        <v>0</v>
      </c>
      <c r="E105" s="76"/>
      <c r="F105" s="17">
        <f>$E$16</f>
        <v>0</v>
      </c>
      <c r="G105" s="17">
        <f>$F$16</f>
        <v>0</v>
      </c>
      <c r="H105" s="17">
        <f>$G$16</f>
        <v>0</v>
      </c>
      <c r="I105" s="16" t="str">
        <f t="shared" si="43"/>
        <v/>
      </c>
      <c r="K105" s="15">
        <f t="shared" si="44"/>
        <v>0</v>
      </c>
      <c r="L105" s="77">
        <f t="shared" si="44"/>
        <v>0</v>
      </c>
      <c r="M105" s="76"/>
      <c r="N105" s="17">
        <f>$E$16</f>
        <v>0</v>
      </c>
      <c r="O105" s="17">
        <f>$F$16</f>
        <v>0</v>
      </c>
      <c r="P105" s="17">
        <f>$G$16</f>
        <v>0</v>
      </c>
      <c r="Q105" s="16" t="str">
        <f t="shared" si="45"/>
        <v/>
      </c>
      <c r="R105" s="74"/>
      <c r="S105" s="72"/>
    </row>
    <row r="106" spans="1:19">
      <c r="A106" s="72"/>
      <c r="C106" s="15">
        <f t="shared" si="42"/>
        <v>0</v>
      </c>
      <c r="D106" s="77">
        <f t="shared" si="42"/>
        <v>0</v>
      </c>
      <c r="E106" s="76"/>
      <c r="F106" s="17">
        <f>$E$17</f>
        <v>0</v>
      </c>
      <c r="G106" s="17">
        <f>$F$17</f>
        <v>0</v>
      </c>
      <c r="H106" s="17">
        <f>$G$17</f>
        <v>0</v>
      </c>
      <c r="I106" s="16" t="str">
        <f t="shared" si="43"/>
        <v/>
      </c>
      <c r="K106" s="15">
        <f t="shared" si="44"/>
        <v>0</v>
      </c>
      <c r="L106" s="77">
        <f t="shared" si="44"/>
        <v>0</v>
      </c>
      <c r="M106" s="76"/>
      <c r="N106" s="17">
        <f>$E$17</f>
        <v>0</v>
      </c>
      <c r="O106" s="17">
        <f>$F$17</f>
        <v>0</v>
      </c>
      <c r="P106" s="17">
        <f>$G$17</f>
        <v>0</v>
      </c>
      <c r="Q106" s="16" t="str">
        <f t="shared" si="45"/>
        <v/>
      </c>
      <c r="R106" s="74"/>
      <c r="S106" s="72"/>
    </row>
    <row r="107" spans="1:19" ht="13.5" thickBot="1">
      <c r="A107" s="72"/>
      <c r="C107" s="84">
        <f t="shared" si="42"/>
        <v>0</v>
      </c>
      <c r="D107" s="85">
        <f t="shared" si="42"/>
        <v>0</v>
      </c>
      <c r="E107" s="86"/>
      <c r="F107" s="87">
        <f>$E$18</f>
        <v>0</v>
      </c>
      <c r="G107" s="87">
        <f>$F$18</f>
        <v>0</v>
      </c>
      <c r="H107" s="87">
        <f>$G$18</f>
        <v>0</v>
      </c>
      <c r="I107" s="88" t="str">
        <f t="shared" si="43"/>
        <v/>
      </c>
      <c r="K107" s="84">
        <f t="shared" si="44"/>
        <v>0</v>
      </c>
      <c r="L107" s="85">
        <f t="shared" si="44"/>
        <v>0</v>
      </c>
      <c r="M107" s="86"/>
      <c r="N107" s="87">
        <f>$E$18</f>
        <v>0</v>
      </c>
      <c r="O107" s="87">
        <f>$F$18</f>
        <v>0</v>
      </c>
      <c r="P107" s="87">
        <f>$G$18</f>
        <v>0</v>
      </c>
      <c r="Q107" s="88" t="str">
        <f t="shared" si="45"/>
        <v/>
      </c>
      <c r="R107" s="74"/>
      <c r="S107" s="72"/>
    </row>
    <row r="108" spans="1:19" ht="13.5" thickBot="1">
      <c r="A108" s="72"/>
      <c r="I108" s="89">
        <f>SUM(I100:I107)</f>
        <v>0</v>
      </c>
      <c r="Q108" s="89">
        <f>SUM(Q100:Q107)</f>
        <v>0</v>
      </c>
      <c r="R108" s="74"/>
      <c r="S108" s="72"/>
    </row>
    <row r="109" spans="1:19">
      <c r="A109" s="72"/>
      <c r="R109" s="74"/>
      <c r="S109" s="72"/>
    </row>
    <row r="110" spans="1:19" ht="13.5" thickBot="1">
      <c r="A110" s="72"/>
      <c r="R110" s="74"/>
      <c r="S110" s="72"/>
    </row>
    <row r="111" spans="1:19" ht="13.5" thickBot="1">
      <c r="A111" s="72"/>
      <c r="C111" s="1"/>
      <c r="D111" s="193" t="s">
        <v>29</v>
      </c>
      <c r="E111" s="194"/>
      <c r="F111" s="195"/>
      <c r="G111" s="8"/>
      <c r="H111" s="8"/>
      <c r="K111" s="1"/>
      <c r="L111" s="193" t="s">
        <v>31</v>
      </c>
      <c r="M111" s="194"/>
      <c r="N111" s="195"/>
      <c r="O111" s="8"/>
      <c r="P111" s="8"/>
      <c r="R111" s="74"/>
      <c r="S111" s="72"/>
    </row>
    <row r="112" spans="1:19" ht="13.5" thickBot="1">
      <c r="A112" s="72"/>
      <c r="C112" s="78" t="s">
        <v>0</v>
      </c>
      <c r="D112" s="79" t="s">
        <v>1</v>
      </c>
      <c r="E112" s="11"/>
      <c r="F112" s="12">
        <v>1</v>
      </c>
      <c r="G112" s="12" t="s">
        <v>18</v>
      </c>
      <c r="H112" s="12">
        <v>2</v>
      </c>
      <c r="I112" s="13" t="s">
        <v>5</v>
      </c>
      <c r="K112" s="78" t="s">
        <v>0</v>
      </c>
      <c r="L112" s="79" t="s">
        <v>1</v>
      </c>
      <c r="M112" s="11"/>
      <c r="N112" s="12">
        <v>1</v>
      </c>
      <c r="O112" s="12" t="s">
        <v>18</v>
      </c>
      <c r="P112" s="12">
        <v>2</v>
      </c>
      <c r="Q112" s="13" t="s">
        <v>5</v>
      </c>
      <c r="R112" s="74"/>
      <c r="S112" s="72"/>
    </row>
    <row r="113" spans="1:19">
      <c r="A113" s="72"/>
      <c r="C113" s="14">
        <f t="shared" ref="C113:D120" si="46">C11</f>
        <v>0</v>
      </c>
      <c r="D113" s="80">
        <f t="shared" si="46"/>
        <v>0</v>
      </c>
      <c r="E113" s="81"/>
      <c r="F113" s="82">
        <f>$E$11</f>
        <v>0</v>
      </c>
      <c r="G113" s="82">
        <f>$F$11</f>
        <v>0</v>
      </c>
      <c r="H113" s="82">
        <f>$G$11</f>
        <v>0</v>
      </c>
      <c r="I113" s="83" t="str">
        <f t="shared" ref="I113:I120" si="47">IF($E113=$I11,IF($E113=$F$112,$F113,IF($E113=$G$112,$G113,IF($E113=$H$112,$H113,""))),"-")</f>
        <v/>
      </c>
      <c r="K113" s="14">
        <f t="shared" ref="K113:L120" si="48">C11</f>
        <v>0</v>
      </c>
      <c r="L113" s="80">
        <f t="shared" si="48"/>
        <v>0</v>
      </c>
      <c r="M113" s="81"/>
      <c r="N113" s="82">
        <f>$E$11</f>
        <v>0</v>
      </c>
      <c r="O113" s="82">
        <f>$F$11</f>
        <v>0</v>
      </c>
      <c r="P113" s="82">
        <f>$G$11</f>
        <v>0</v>
      </c>
      <c r="Q113" s="83" t="str">
        <f t="shared" ref="Q113:Q120" si="49">IF($M113=$I11,IF($M113=$N$112,$N113,IF($M113=$O$112,$O113,IF($M113=$P$112,$P113,""))),"-")</f>
        <v/>
      </c>
      <c r="R113" s="74"/>
      <c r="S113" s="72"/>
    </row>
    <row r="114" spans="1:19">
      <c r="A114" s="72"/>
      <c r="C114" s="15">
        <f t="shared" si="46"/>
        <v>0</v>
      </c>
      <c r="D114" s="77">
        <f t="shared" si="46"/>
        <v>0</v>
      </c>
      <c r="E114" s="76"/>
      <c r="F114" s="17">
        <f>$E$12</f>
        <v>0</v>
      </c>
      <c r="G114" s="17">
        <f>$F$12</f>
        <v>0</v>
      </c>
      <c r="H114" s="17">
        <f>$G$12</f>
        <v>0</v>
      </c>
      <c r="I114" s="16" t="str">
        <f t="shared" si="47"/>
        <v/>
      </c>
      <c r="K114" s="15">
        <f t="shared" si="48"/>
        <v>0</v>
      </c>
      <c r="L114" s="77">
        <f t="shared" si="48"/>
        <v>0</v>
      </c>
      <c r="M114" s="76"/>
      <c r="N114" s="17">
        <f>$E$12</f>
        <v>0</v>
      </c>
      <c r="O114" s="17">
        <f>$F$12</f>
        <v>0</v>
      </c>
      <c r="P114" s="17">
        <f>$G$12</f>
        <v>0</v>
      </c>
      <c r="Q114" s="16" t="str">
        <f t="shared" si="49"/>
        <v/>
      </c>
      <c r="R114" s="74"/>
      <c r="S114" s="72"/>
    </row>
    <row r="115" spans="1:19">
      <c r="A115" s="72"/>
      <c r="C115" s="15">
        <f t="shared" si="46"/>
        <v>0</v>
      </c>
      <c r="D115" s="77">
        <f t="shared" si="46"/>
        <v>0</v>
      </c>
      <c r="E115" s="76"/>
      <c r="F115" s="17">
        <f>$E$13</f>
        <v>0</v>
      </c>
      <c r="G115" s="17">
        <f>$F$13</f>
        <v>0</v>
      </c>
      <c r="H115" s="17">
        <f>$G$13</f>
        <v>0</v>
      </c>
      <c r="I115" s="16" t="str">
        <f t="shared" si="47"/>
        <v/>
      </c>
      <c r="K115" s="15">
        <f t="shared" si="48"/>
        <v>0</v>
      </c>
      <c r="L115" s="77">
        <f t="shared" si="48"/>
        <v>0</v>
      </c>
      <c r="M115" s="76"/>
      <c r="N115" s="17">
        <f>$E$13</f>
        <v>0</v>
      </c>
      <c r="O115" s="17">
        <f>$F$13</f>
        <v>0</v>
      </c>
      <c r="P115" s="17">
        <f>$G$13</f>
        <v>0</v>
      </c>
      <c r="Q115" s="16" t="str">
        <f t="shared" si="49"/>
        <v/>
      </c>
      <c r="R115" s="74"/>
      <c r="S115" s="72"/>
    </row>
    <row r="116" spans="1:19">
      <c r="A116" s="72"/>
      <c r="C116" s="15">
        <f t="shared" si="46"/>
        <v>0</v>
      </c>
      <c r="D116" s="77">
        <f t="shared" si="46"/>
        <v>0</v>
      </c>
      <c r="E116" s="76"/>
      <c r="F116" s="17">
        <f>$E$14</f>
        <v>0</v>
      </c>
      <c r="G116" s="17">
        <f>$F$14</f>
        <v>0</v>
      </c>
      <c r="H116" s="17">
        <f>$G$14</f>
        <v>0</v>
      </c>
      <c r="I116" s="16" t="str">
        <f t="shared" si="47"/>
        <v/>
      </c>
      <c r="K116" s="15">
        <f t="shared" si="48"/>
        <v>0</v>
      </c>
      <c r="L116" s="77">
        <f t="shared" si="48"/>
        <v>0</v>
      </c>
      <c r="M116" s="76"/>
      <c r="N116" s="17">
        <f>$E$14</f>
        <v>0</v>
      </c>
      <c r="O116" s="17">
        <f>$F$14</f>
        <v>0</v>
      </c>
      <c r="P116" s="17">
        <f>$G$14</f>
        <v>0</v>
      </c>
      <c r="Q116" s="16" t="str">
        <f t="shared" si="49"/>
        <v/>
      </c>
      <c r="R116" s="74"/>
      <c r="S116" s="72"/>
    </row>
    <row r="117" spans="1:19">
      <c r="A117" s="72"/>
      <c r="C117" s="15">
        <f t="shared" si="46"/>
        <v>0</v>
      </c>
      <c r="D117" s="77">
        <f t="shared" si="46"/>
        <v>0</v>
      </c>
      <c r="E117" s="76"/>
      <c r="F117" s="17">
        <f>$E$15</f>
        <v>0</v>
      </c>
      <c r="G117" s="17">
        <f>$F$15</f>
        <v>0</v>
      </c>
      <c r="H117" s="17">
        <f>$G$15</f>
        <v>0</v>
      </c>
      <c r="I117" s="16" t="str">
        <f t="shared" si="47"/>
        <v/>
      </c>
      <c r="K117" s="15">
        <f t="shared" si="48"/>
        <v>0</v>
      </c>
      <c r="L117" s="77">
        <f t="shared" si="48"/>
        <v>0</v>
      </c>
      <c r="M117" s="76"/>
      <c r="N117" s="17">
        <f>$E$15</f>
        <v>0</v>
      </c>
      <c r="O117" s="17">
        <f>$F$15</f>
        <v>0</v>
      </c>
      <c r="P117" s="17">
        <f>$G$15</f>
        <v>0</v>
      </c>
      <c r="Q117" s="16" t="str">
        <f t="shared" si="49"/>
        <v/>
      </c>
      <c r="R117" s="74"/>
      <c r="S117" s="72"/>
    </row>
    <row r="118" spans="1:19">
      <c r="A118" s="72"/>
      <c r="C118" s="15">
        <f t="shared" si="46"/>
        <v>0</v>
      </c>
      <c r="D118" s="77">
        <f t="shared" si="46"/>
        <v>0</v>
      </c>
      <c r="E118" s="76"/>
      <c r="F118" s="17">
        <f>$E$16</f>
        <v>0</v>
      </c>
      <c r="G118" s="17">
        <f>$F$16</f>
        <v>0</v>
      </c>
      <c r="H118" s="17">
        <f>$G$16</f>
        <v>0</v>
      </c>
      <c r="I118" s="16" t="str">
        <f t="shared" si="47"/>
        <v/>
      </c>
      <c r="K118" s="15">
        <f t="shared" si="48"/>
        <v>0</v>
      </c>
      <c r="L118" s="77">
        <f t="shared" si="48"/>
        <v>0</v>
      </c>
      <c r="M118" s="76"/>
      <c r="N118" s="17">
        <f>$E$16</f>
        <v>0</v>
      </c>
      <c r="O118" s="17">
        <f>$F$16</f>
        <v>0</v>
      </c>
      <c r="P118" s="17">
        <f>$G$16</f>
        <v>0</v>
      </c>
      <c r="Q118" s="16" t="str">
        <f t="shared" si="49"/>
        <v/>
      </c>
      <c r="R118" s="74"/>
      <c r="S118" s="72"/>
    </row>
    <row r="119" spans="1:19">
      <c r="A119" s="72"/>
      <c r="C119" s="15">
        <f t="shared" si="46"/>
        <v>0</v>
      </c>
      <c r="D119" s="77">
        <f t="shared" si="46"/>
        <v>0</v>
      </c>
      <c r="E119" s="76"/>
      <c r="F119" s="17">
        <f>$E$17</f>
        <v>0</v>
      </c>
      <c r="G119" s="17">
        <f>$F$17</f>
        <v>0</v>
      </c>
      <c r="H119" s="17">
        <f>$G$17</f>
        <v>0</v>
      </c>
      <c r="I119" s="16" t="str">
        <f t="shared" si="47"/>
        <v/>
      </c>
      <c r="K119" s="15">
        <f t="shared" si="48"/>
        <v>0</v>
      </c>
      <c r="L119" s="77">
        <f t="shared" si="48"/>
        <v>0</v>
      </c>
      <c r="M119" s="76"/>
      <c r="N119" s="17">
        <f>$E$17</f>
        <v>0</v>
      </c>
      <c r="O119" s="17">
        <f>$F$17</f>
        <v>0</v>
      </c>
      <c r="P119" s="17">
        <f>$G$17</f>
        <v>0</v>
      </c>
      <c r="Q119" s="16" t="str">
        <f t="shared" si="49"/>
        <v/>
      </c>
      <c r="R119" s="74"/>
      <c r="S119" s="72"/>
    </row>
    <row r="120" spans="1:19" ht="13.5" thickBot="1">
      <c r="A120" s="72"/>
      <c r="C120" s="84">
        <f t="shared" si="46"/>
        <v>0</v>
      </c>
      <c r="D120" s="85">
        <f t="shared" si="46"/>
        <v>0</v>
      </c>
      <c r="E120" s="86"/>
      <c r="F120" s="87">
        <f>$E$18</f>
        <v>0</v>
      </c>
      <c r="G120" s="87">
        <f>$F$18</f>
        <v>0</v>
      </c>
      <c r="H120" s="87">
        <f>$G$18</f>
        <v>0</v>
      </c>
      <c r="I120" s="88" t="str">
        <f t="shared" si="47"/>
        <v/>
      </c>
      <c r="K120" s="84">
        <f t="shared" si="48"/>
        <v>0</v>
      </c>
      <c r="L120" s="85">
        <f t="shared" si="48"/>
        <v>0</v>
      </c>
      <c r="M120" s="86"/>
      <c r="N120" s="87">
        <f>$E$18</f>
        <v>0</v>
      </c>
      <c r="O120" s="87">
        <f>$F$18</f>
        <v>0</v>
      </c>
      <c r="P120" s="87">
        <f>$G$18</f>
        <v>0</v>
      </c>
      <c r="Q120" s="88" t="str">
        <f t="shared" si="49"/>
        <v/>
      </c>
      <c r="R120" s="74"/>
      <c r="S120" s="72"/>
    </row>
    <row r="121" spans="1:19" ht="13.5" thickBot="1">
      <c r="A121" s="72"/>
      <c r="I121" s="89">
        <f>SUM(I113:I120)</f>
        <v>0</v>
      </c>
      <c r="Q121" s="89">
        <f>SUM(Q113:Q120)</f>
        <v>0</v>
      </c>
      <c r="R121" s="74"/>
      <c r="S121" s="72"/>
    </row>
    <row r="122" spans="1:19">
      <c r="A122" s="72"/>
      <c r="R122" s="74"/>
      <c r="S122" s="72"/>
    </row>
    <row r="123" spans="1:19" ht="13.5" thickBot="1">
      <c r="A123" s="72"/>
      <c r="R123" s="74"/>
      <c r="S123" s="72"/>
    </row>
    <row r="124" spans="1:19" ht="13.5" thickBot="1">
      <c r="A124" s="72"/>
      <c r="C124" s="1"/>
      <c r="D124" s="193" t="s">
        <v>28</v>
      </c>
      <c r="E124" s="194"/>
      <c r="F124" s="195"/>
      <c r="G124" s="8"/>
      <c r="H124" s="8"/>
      <c r="K124" s="1"/>
      <c r="L124" s="193" t="s">
        <v>17</v>
      </c>
      <c r="M124" s="194"/>
      <c r="N124" s="195"/>
      <c r="O124" s="8"/>
      <c r="P124" s="8"/>
      <c r="R124" s="74"/>
      <c r="S124" s="72"/>
    </row>
    <row r="125" spans="1:19" ht="13.5" thickBot="1">
      <c r="A125" s="72"/>
      <c r="C125" s="78" t="s">
        <v>0</v>
      </c>
      <c r="D125" s="79" t="s">
        <v>1</v>
      </c>
      <c r="E125" s="11"/>
      <c r="F125" s="12">
        <v>1</v>
      </c>
      <c r="G125" s="12" t="s">
        <v>18</v>
      </c>
      <c r="H125" s="12">
        <v>2</v>
      </c>
      <c r="I125" s="13" t="s">
        <v>5</v>
      </c>
      <c r="K125" s="78" t="s">
        <v>0</v>
      </c>
      <c r="L125" s="79" t="s">
        <v>1</v>
      </c>
      <c r="M125" s="11"/>
      <c r="N125" s="12">
        <v>1</v>
      </c>
      <c r="O125" s="12" t="s">
        <v>18</v>
      </c>
      <c r="P125" s="12">
        <v>2</v>
      </c>
      <c r="Q125" s="13" t="s">
        <v>5</v>
      </c>
      <c r="R125" s="74"/>
      <c r="S125" s="72"/>
    </row>
    <row r="126" spans="1:19">
      <c r="A126" s="72"/>
      <c r="C126" s="14">
        <f t="shared" ref="C126:D133" si="50">K61</f>
        <v>0</v>
      </c>
      <c r="D126" s="80">
        <f t="shared" si="50"/>
        <v>0</v>
      </c>
      <c r="E126" s="81"/>
      <c r="F126" s="82">
        <f>$E$11</f>
        <v>0</v>
      </c>
      <c r="G126" s="82">
        <f>$F$11</f>
        <v>0</v>
      </c>
      <c r="H126" s="82">
        <f>$G$11</f>
        <v>0</v>
      </c>
      <c r="I126" s="83" t="str">
        <f t="shared" ref="I126:I133" si="51">IF($E126=$I11,IF($E126=$F$125,$F126,IF($E126=$G$125,$G126,IF($E126=$H$125,$H126,""))),"-")</f>
        <v/>
      </c>
      <c r="K126" s="14">
        <f t="shared" ref="K126:L133" si="52">C74</f>
        <v>0</v>
      </c>
      <c r="L126" s="80">
        <f t="shared" si="52"/>
        <v>0</v>
      </c>
      <c r="M126" s="81"/>
      <c r="N126" s="82">
        <f>$E$11</f>
        <v>0</v>
      </c>
      <c r="O126" s="82">
        <f>$F$11</f>
        <v>0</v>
      </c>
      <c r="P126" s="82">
        <f>$G$11</f>
        <v>0</v>
      </c>
      <c r="Q126" s="83" t="str">
        <f t="shared" ref="Q126:Q133" si="53">IF($M126=$I11,IF($M126=$N$125,$N126,IF($M126=$O$125,$O126,IF($M126=$P$125,$P126,""))),"-")</f>
        <v/>
      </c>
      <c r="R126" s="74"/>
      <c r="S126" s="72"/>
    </row>
    <row r="127" spans="1:19">
      <c r="A127" s="72"/>
      <c r="C127" s="15">
        <f t="shared" si="50"/>
        <v>0</v>
      </c>
      <c r="D127" s="77">
        <f t="shared" si="50"/>
        <v>0</v>
      </c>
      <c r="E127" s="76"/>
      <c r="F127" s="17">
        <f>$E$12</f>
        <v>0</v>
      </c>
      <c r="G127" s="17">
        <f>$F$12</f>
        <v>0</v>
      </c>
      <c r="H127" s="17">
        <f>$G$12</f>
        <v>0</v>
      </c>
      <c r="I127" s="16" t="str">
        <f t="shared" si="51"/>
        <v/>
      </c>
      <c r="K127" s="15">
        <f t="shared" si="52"/>
        <v>0</v>
      </c>
      <c r="L127" s="77">
        <f t="shared" si="52"/>
        <v>0</v>
      </c>
      <c r="M127" s="76"/>
      <c r="N127" s="17">
        <f>$E$12</f>
        <v>0</v>
      </c>
      <c r="O127" s="17">
        <f>$F$12</f>
        <v>0</v>
      </c>
      <c r="P127" s="17">
        <f>$G$12</f>
        <v>0</v>
      </c>
      <c r="Q127" s="16" t="str">
        <f t="shared" si="53"/>
        <v/>
      </c>
      <c r="R127" s="74"/>
      <c r="S127" s="72"/>
    </row>
    <row r="128" spans="1:19">
      <c r="A128" s="72"/>
      <c r="C128" s="15">
        <f t="shared" si="50"/>
        <v>0</v>
      </c>
      <c r="D128" s="77">
        <f t="shared" si="50"/>
        <v>0</v>
      </c>
      <c r="E128" s="76"/>
      <c r="F128" s="17">
        <f>$E$13</f>
        <v>0</v>
      </c>
      <c r="G128" s="17">
        <f>$F$13</f>
        <v>0</v>
      </c>
      <c r="H128" s="17">
        <f>$G$13</f>
        <v>0</v>
      </c>
      <c r="I128" s="16" t="str">
        <f t="shared" si="51"/>
        <v/>
      </c>
      <c r="K128" s="15">
        <f t="shared" si="52"/>
        <v>0</v>
      </c>
      <c r="L128" s="77">
        <f t="shared" si="52"/>
        <v>0</v>
      </c>
      <c r="M128" s="76"/>
      <c r="N128" s="17">
        <f>$E$13</f>
        <v>0</v>
      </c>
      <c r="O128" s="17">
        <f>$F$13</f>
        <v>0</v>
      </c>
      <c r="P128" s="17">
        <f>$G$13</f>
        <v>0</v>
      </c>
      <c r="Q128" s="16" t="str">
        <f t="shared" si="53"/>
        <v/>
      </c>
      <c r="R128" s="74"/>
      <c r="S128" s="72"/>
    </row>
    <row r="129" spans="1:19">
      <c r="A129" s="72"/>
      <c r="C129" s="15">
        <f t="shared" si="50"/>
        <v>0</v>
      </c>
      <c r="D129" s="77">
        <f t="shared" si="50"/>
        <v>0</v>
      </c>
      <c r="E129" s="76"/>
      <c r="F129" s="17">
        <f>$E$14</f>
        <v>0</v>
      </c>
      <c r="G129" s="17">
        <f>$F$14</f>
        <v>0</v>
      </c>
      <c r="H129" s="17">
        <f>$G$14</f>
        <v>0</v>
      </c>
      <c r="I129" s="16" t="str">
        <f t="shared" si="51"/>
        <v/>
      </c>
      <c r="K129" s="15">
        <f t="shared" si="52"/>
        <v>0</v>
      </c>
      <c r="L129" s="77">
        <f t="shared" si="52"/>
        <v>0</v>
      </c>
      <c r="M129" s="76"/>
      <c r="N129" s="17">
        <f>$E$14</f>
        <v>0</v>
      </c>
      <c r="O129" s="17">
        <f>$F$14</f>
        <v>0</v>
      </c>
      <c r="P129" s="17">
        <f>$G$14</f>
        <v>0</v>
      </c>
      <c r="Q129" s="16" t="str">
        <f t="shared" si="53"/>
        <v/>
      </c>
      <c r="R129" s="74"/>
      <c r="S129" s="72"/>
    </row>
    <row r="130" spans="1:19">
      <c r="A130" s="72"/>
      <c r="C130" s="15">
        <f t="shared" si="50"/>
        <v>0</v>
      </c>
      <c r="D130" s="77">
        <f t="shared" si="50"/>
        <v>0</v>
      </c>
      <c r="E130" s="76"/>
      <c r="F130" s="17">
        <f>$E$15</f>
        <v>0</v>
      </c>
      <c r="G130" s="17">
        <f>$F$15</f>
        <v>0</v>
      </c>
      <c r="H130" s="17">
        <f>$G$15</f>
        <v>0</v>
      </c>
      <c r="I130" s="16" t="str">
        <f t="shared" si="51"/>
        <v/>
      </c>
      <c r="K130" s="15">
        <f t="shared" si="52"/>
        <v>0</v>
      </c>
      <c r="L130" s="77">
        <f t="shared" si="52"/>
        <v>0</v>
      </c>
      <c r="M130" s="76"/>
      <c r="N130" s="17">
        <f>$E$15</f>
        <v>0</v>
      </c>
      <c r="O130" s="17">
        <f>$F$15</f>
        <v>0</v>
      </c>
      <c r="P130" s="17">
        <f>$G$15</f>
        <v>0</v>
      </c>
      <c r="Q130" s="16" t="str">
        <f t="shared" si="53"/>
        <v/>
      </c>
      <c r="R130" s="74"/>
      <c r="S130" s="72"/>
    </row>
    <row r="131" spans="1:19">
      <c r="A131" s="72"/>
      <c r="C131" s="15">
        <f t="shared" si="50"/>
        <v>0</v>
      </c>
      <c r="D131" s="77">
        <f t="shared" si="50"/>
        <v>0</v>
      </c>
      <c r="E131" s="76"/>
      <c r="F131" s="17">
        <f>$E$16</f>
        <v>0</v>
      </c>
      <c r="G131" s="17">
        <f>$F$16</f>
        <v>0</v>
      </c>
      <c r="H131" s="17">
        <f>$G$16</f>
        <v>0</v>
      </c>
      <c r="I131" s="16" t="str">
        <f t="shared" si="51"/>
        <v/>
      </c>
      <c r="K131" s="15">
        <f t="shared" si="52"/>
        <v>0</v>
      </c>
      <c r="L131" s="77">
        <f t="shared" si="52"/>
        <v>0</v>
      </c>
      <c r="M131" s="76"/>
      <c r="N131" s="17">
        <f>$E$16</f>
        <v>0</v>
      </c>
      <c r="O131" s="17">
        <f>$F$16</f>
        <v>0</v>
      </c>
      <c r="P131" s="17">
        <f>$G$16</f>
        <v>0</v>
      </c>
      <c r="Q131" s="16" t="str">
        <f t="shared" si="53"/>
        <v/>
      </c>
      <c r="R131" s="74"/>
      <c r="S131" s="72"/>
    </row>
    <row r="132" spans="1:19">
      <c r="A132" s="72"/>
      <c r="C132" s="15">
        <f t="shared" si="50"/>
        <v>0</v>
      </c>
      <c r="D132" s="77">
        <f t="shared" si="50"/>
        <v>0</v>
      </c>
      <c r="E132" s="76"/>
      <c r="F132" s="17">
        <f>$E$17</f>
        <v>0</v>
      </c>
      <c r="G132" s="17">
        <f>$F$17</f>
        <v>0</v>
      </c>
      <c r="H132" s="17">
        <f>$G$17</f>
        <v>0</v>
      </c>
      <c r="I132" s="16" t="str">
        <f t="shared" si="51"/>
        <v/>
      </c>
      <c r="K132" s="15">
        <f t="shared" si="52"/>
        <v>0</v>
      </c>
      <c r="L132" s="77">
        <f t="shared" si="52"/>
        <v>0</v>
      </c>
      <c r="M132" s="76"/>
      <c r="N132" s="17">
        <f>$E$17</f>
        <v>0</v>
      </c>
      <c r="O132" s="17">
        <f>$F$17</f>
        <v>0</v>
      </c>
      <c r="P132" s="17">
        <f>$G$17</f>
        <v>0</v>
      </c>
      <c r="Q132" s="16" t="str">
        <f t="shared" si="53"/>
        <v/>
      </c>
      <c r="R132" s="74"/>
      <c r="S132" s="72"/>
    </row>
    <row r="133" spans="1:19" ht="13.5" thickBot="1">
      <c r="A133" s="72"/>
      <c r="C133" s="84">
        <f t="shared" si="50"/>
        <v>0</v>
      </c>
      <c r="D133" s="85">
        <f t="shared" si="50"/>
        <v>0</v>
      </c>
      <c r="E133" s="86"/>
      <c r="F133" s="87">
        <f>$E$18</f>
        <v>0</v>
      </c>
      <c r="G133" s="87">
        <f>$F$18</f>
        <v>0</v>
      </c>
      <c r="H133" s="87">
        <f>$G$18</f>
        <v>0</v>
      </c>
      <c r="I133" s="88" t="str">
        <f t="shared" si="51"/>
        <v/>
      </c>
      <c r="K133" s="84">
        <f t="shared" si="52"/>
        <v>0</v>
      </c>
      <c r="L133" s="85">
        <f t="shared" si="52"/>
        <v>0</v>
      </c>
      <c r="M133" s="86"/>
      <c r="N133" s="87">
        <f>$E$18</f>
        <v>0</v>
      </c>
      <c r="O133" s="87">
        <f>$F$18</f>
        <v>0</v>
      </c>
      <c r="P133" s="87">
        <f>$G$18</f>
        <v>0</v>
      </c>
      <c r="Q133" s="88" t="str">
        <f t="shared" si="53"/>
        <v/>
      </c>
      <c r="R133" s="74"/>
      <c r="S133" s="72"/>
    </row>
    <row r="134" spans="1:19" ht="13.5" thickBot="1">
      <c r="A134" s="72"/>
      <c r="I134" s="89">
        <f>SUM(I126:I133)</f>
        <v>0</v>
      </c>
      <c r="Q134" s="89">
        <f>SUM(Q126:Q133)</f>
        <v>0</v>
      </c>
      <c r="R134" s="74"/>
      <c r="S134" s="72"/>
    </row>
    <row r="135" spans="1:19" ht="16.5" customHeight="1">
      <c r="A135" s="72"/>
      <c r="R135" s="74"/>
      <c r="S135" s="72"/>
    </row>
    <row r="136" spans="1:19" s="155" customFormat="1">
      <c r="A136" s="72"/>
      <c r="B136" s="72"/>
      <c r="C136" s="72"/>
      <c r="D136" s="72"/>
      <c r="E136" s="72"/>
      <c r="F136" s="72"/>
      <c r="G136" s="72"/>
      <c r="H136" s="72"/>
      <c r="I136" s="72"/>
      <c r="J136" s="72"/>
      <c r="K136" s="72"/>
      <c r="L136" s="72"/>
      <c r="M136" s="72"/>
      <c r="N136" s="72"/>
      <c r="O136" s="72"/>
      <c r="P136" s="72"/>
      <c r="Q136" s="72"/>
      <c r="R136" s="72"/>
      <c r="S136" s="72"/>
    </row>
    <row r="137" spans="1:19" s="155" customFormat="1">
      <c r="A137" s="72"/>
      <c r="B137" s="72"/>
      <c r="C137" s="72"/>
      <c r="D137" s="72"/>
      <c r="E137" s="72"/>
      <c r="F137" s="72"/>
      <c r="G137" s="72"/>
      <c r="H137" s="72"/>
      <c r="I137" s="72"/>
      <c r="J137" s="72"/>
      <c r="K137" s="72"/>
      <c r="L137" s="72"/>
      <c r="M137" s="72"/>
      <c r="N137" s="72"/>
      <c r="O137" s="72"/>
      <c r="P137" s="72"/>
      <c r="Q137" s="72"/>
      <c r="R137" s="72"/>
      <c r="S137" s="72"/>
    </row>
    <row r="138" spans="1:19" s="74" customFormat="1"/>
    <row r="139" spans="1:19" s="74" customFormat="1"/>
    <row r="140" spans="1:19" s="74" customFormat="1"/>
    <row r="141" spans="1:19" s="74" customFormat="1">
      <c r="J141" s="123"/>
    </row>
    <row r="142" spans="1:19" s="74" customFormat="1"/>
    <row r="143" spans="1:19" s="74" customFormat="1">
      <c r="J143" s="124"/>
      <c r="K143" s="124"/>
      <c r="L143" s="125"/>
    </row>
    <row r="144" spans="1:19" s="74" customFormat="1">
      <c r="J144" s="124"/>
      <c r="K144" s="124"/>
      <c r="L144" s="125"/>
    </row>
    <row r="145" spans="10:14" s="74" customFormat="1">
      <c r="J145" s="124"/>
      <c r="K145" s="124"/>
      <c r="L145" s="125"/>
    </row>
    <row r="146" spans="10:14" s="74" customFormat="1">
      <c r="J146" s="124"/>
      <c r="K146" s="124"/>
      <c r="L146" s="125"/>
    </row>
    <row r="147" spans="10:14" s="74" customFormat="1">
      <c r="J147" s="124"/>
      <c r="K147" s="124"/>
      <c r="L147" s="125"/>
      <c r="N147" s="75"/>
    </row>
    <row r="148" spans="10:14" s="74" customFormat="1">
      <c r="J148" s="124"/>
      <c r="K148" s="124"/>
      <c r="L148" s="125"/>
    </row>
    <row r="149" spans="10:14" s="74" customFormat="1">
      <c r="J149" s="124"/>
      <c r="K149" s="124"/>
      <c r="L149" s="125"/>
    </row>
    <row r="150" spans="10:14" s="74" customFormat="1">
      <c r="J150" s="124"/>
      <c r="K150" s="124"/>
      <c r="L150" s="125"/>
    </row>
    <row r="151" spans="10:14" s="74" customFormat="1">
      <c r="J151" s="124"/>
      <c r="K151" s="124"/>
      <c r="L151" s="125"/>
    </row>
    <row r="152" spans="10:14" s="74" customFormat="1">
      <c r="J152" s="124"/>
      <c r="K152" s="124"/>
      <c r="L152" s="125"/>
    </row>
    <row r="153" spans="10:14" s="74" customFormat="1">
      <c r="J153" s="124"/>
      <c r="K153" s="124"/>
      <c r="L153" s="125"/>
    </row>
    <row r="154" spans="10:14" s="74" customFormat="1">
      <c r="J154" s="124"/>
      <c r="K154" s="124"/>
      <c r="L154" s="125"/>
    </row>
    <row r="155" spans="10:14" s="74" customFormat="1"/>
    <row r="156" spans="10:14" s="74" customFormat="1"/>
    <row r="157" spans="10:14" s="74" customFormat="1"/>
    <row r="158" spans="10:14" s="74" customFormat="1"/>
    <row r="159" spans="10:14" s="74" customFormat="1"/>
    <row r="160" spans="10:14" s="74" customFormat="1"/>
    <row r="161" s="74" customFormat="1"/>
    <row r="162" s="74" customFormat="1"/>
    <row r="163" s="74" customFormat="1"/>
    <row r="164" s="74" customFormat="1"/>
    <row r="165" s="74" customFormat="1"/>
    <row r="166" s="74" customFormat="1"/>
    <row r="167" s="74" customFormat="1"/>
    <row r="168" s="74" customFormat="1"/>
    <row r="169" s="74" customFormat="1"/>
    <row r="170" s="74" customFormat="1"/>
    <row r="171" s="74" customFormat="1"/>
    <row r="172" s="74" customFormat="1"/>
    <row r="173" s="74" customFormat="1"/>
    <row r="174" s="74" customFormat="1"/>
    <row r="175" s="74" customFormat="1"/>
    <row r="176" s="74" customFormat="1"/>
    <row r="177" s="74" customFormat="1"/>
    <row r="178" s="74" customFormat="1"/>
    <row r="179" s="74" customFormat="1"/>
    <row r="180" s="74" customFormat="1"/>
    <row r="181" s="74" customFormat="1"/>
    <row r="182" s="74" customFormat="1"/>
    <row r="183" s="74" customFormat="1"/>
    <row r="184" s="74" customFormat="1"/>
    <row r="185" s="74" customFormat="1"/>
    <row r="186" s="74" customFormat="1"/>
    <row r="187" s="74" customFormat="1"/>
    <row r="188" s="74" customFormat="1"/>
    <row r="189" s="74" customFormat="1"/>
    <row r="190" s="74" customFormat="1"/>
    <row r="191" s="74" customFormat="1"/>
    <row r="192" s="74" customFormat="1"/>
    <row r="193" s="74" customFormat="1"/>
    <row r="194" s="74" customFormat="1"/>
    <row r="195" s="74" customFormat="1"/>
    <row r="196" s="74" customFormat="1"/>
    <row r="197" s="74" customFormat="1"/>
    <row r="198" s="74" customFormat="1"/>
    <row r="199" s="74" customFormat="1"/>
    <row r="200" s="74" customFormat="1"/>
    <row r="201" s="74" customFormat="1"/>
    <row r="202" s="74" customFormat="1"/>
    <row r="203" s="74" customFormat="1"/>
    <row r="204" s="74" customFormat="1"/>
    <row r="205" s="74" customFormat="1"/>
    <row r="206" s="74" customFormat="1"/>
    <row r="207" s="74" customFormat="1"/>
    <row r="208" s="74" customFormat="1"/>
    <row r="209" s="74" customFormat="1"/>
    <row r="210" s="74" customFormat="1"/>
    <row r="211" s="74" customFormat="1"/>
    <row r="212" s="74" customFormat="1"/>
    <row r="213" s="74" customFormat="1"/>
    <row r="214" s="74" customFormat="1"/>
    <row r="215" s="74" customFormat="1"/>
    <row r="216" s="74" customFormat="1"/>
    <row r="217" s="74" customFormat="1"/>
    <row r="218" s="74" customFormat="1"/>
    <row r="219" s="74" customFormat="1"/>
    <row r="220" s="74" customFormat="1"/>
    <row r="221" s="74" customFormat="1"/>
    <row r="222" s="74" customFormat="1"/>
    <row r="223" s="74" customFormat="1"/>
    <row r="224" s="74" customFormat="1"/>
    <row r="225" s="74" customFormat="1"/>
    <row r="226" s="74" customFormat="1"/>
    <row r="227" s="74" customFormat="1"/>
    <row r="228" s="74" customFormat="1"/>
    <row r="229" s="74" customFormat="1"/>
    <row r="230" s="74" customFormat="1"/>
    <row r="231" s="74" customFormat="1"/>
    <row r="232" s="74" customFormat="1"/>
    <row r="233" s="74" customFormat="1"/>
    <row r="234" s="74" customFormat="1"/>
    <row r="235" s="74" customFormat="1"/>
    <row r="236" s="74" customFormat="1"/>
    <row r="237" s="74" customFormat="1"/>
    <row r="238" s="74" customFormat="1"/>
    <row r="239" s="74" customFormat="1"/>
    <row r="240" s="74" customFormat="1"/>
    <row r="241" s="74" customFormat="1"/>
    <row r="242" s="74" customFormat="1"/>
    <row r="243" s="74" customFormat="1"/>
    <row r="244" s="74" customFormat="1"/>
    <row r="245" s="74" customFormat="1"/>
    <row r="246" s="74" customFormat="1"/>
    <row r="247" s="74" customFormat="1"/>
    <row r="248" s="74" customFormat="1"/>
    <row r="249" s="74" customFormat="1"/>
    <row r="250" s="74" customFormat="1"/>
    <row r="251" s="74" customFormat="1"/>
    <row r="252" s="74" customFormat="1"/>
    <row r="253" s="74" customFormat="1"/>
    <row r="254" s="74" customFormat="1"/>
    <row r="255" s="74" customFormat="1"/>
    <row r="256" s="74" customFormat="1"/>
    <row r="257" s="74" customFormat="1"/>
    <row r="258" s="74" customFormat="1"/>
    <row r="259" s="74" customFormat="1"/>
    <row r="260" s="74" customFormat="1"/>
    <row r="261" s="74" customFormat="1"/>
    <row r="262" s="74" customFormat="1"/>
    <row r="263" s="74" customFormat="1"/>
    <row r="264" s="74" customFormat="1"/>
    <row r="265" s="74" customFormat="1"/>
    <row r="266" s="74" customFormat="1"/>
    <row r="267" s="74" customFormat="1"/>
    <row r="268" s="74" customFormat="1"/>
    <row r="269" s="74" customFormat="1"/>
    <row r="270" s="74" customFormat="1"/>
    <row r="271" s="74" customFormat="1"/>
    <row r="272" s="74" customFormat="1"/>
    <row r="273" s="74" customFormat="1"/>
    <row r="274" s="74" customFormat="1"/>
    <row r="275" s="74" customFormat="1"/>
    <row r="276" s="74" customFormat="1"/>
    <row r="277" s="74" customFormat="1"/>
    <row r="278" s="74" customFormat="1"/>
    <row r="279" s="74" customFormat="1"/>
    <row r="280" s="74" customFormat="1"/>
    <row r="281" s="74" customFormat="1"/>
    <row r="282" s="74" customFormat="1"/>
    <row r="283" s="74" customFormat="1"/>
    <row r="284" s="74" customFormat="1"/>
    <row r="285" s="74" customFormat="1"/>
    <row r="286" s="74" customFormat="1"/>
    <row r="287" s="74" customFormat="1"/>
    <row r="288" s="74" customFormat="1"/>
    <row r="289" s="74" customFormat="1"/>
    <row r="290" s="74" customFormat="1"/>
    <row r="291" s="74" customFormat="1"/>
    <row r="292" s="74" customFormat="1"/>
    <row r="293" s="74" customFormat="1"/>
    <row r="294" s="74" customFormat="1"/>
    <row r="295" s="74" customFormat="1"/>
    <row r="296" s="74" customFormat="1"/>
    <row r="297" s="74" customFormat="1"/>
    <row r="298" s="74" customFormat="1"/>
    <row r="299" s="74" customFormat="1"/>
    <row r="300" s="74" customFormat="1"/>
    <row r="301" s="74" customFormat="1"/>
    <row r="302" s="74" customFormat="1"/>
    <row r="303" s="74" customFormat="1"/>
    <row r="304" s="74" customFormat="1"/>
    <row r="305" s="74" customFormat="1"/>
    <row r="306" s="74" customFormat="1"/>
    <row r="307" s="74" customFormat="1"/>
    <row r="308" s="74" customFormat="1"/>
    <row r="309" s="74" customFormat="1"/>
    <row r="310" s="74" customFormat="1"/>
    <row r="311" s="74" customFormat="1"/>
    <row r="312" s="74" customFormat="1"/>
    <row r="313" s="74" customFormat="1"/>
    <row r="314" s="74" customFormat="1"/>
    <row r="315" s="74" customFormat="1"/>
    <row r="316" s="74" customFormat="1"/>
    <row r="317" s="74" customFormat="1"/>
    <row r="318" s="74" customFormat="1"/>
    <row r="319" s="74" customFormat="1"/>
    <row r="320" s="74" customFormat="1"/>
    <row r="321" s="74" customFormat="1"/>
    <row r="322" s="74" customFormat="1"/>
    <row r="323" s="74" customFormat="1"/>
    <row r="324" s="74" customFormat="1"/>
    <row r="325" s="74" customFormat="1"/>
    <row r="326" s="74" customFormat="1"/>
    <row r="327" s="74" customFormat="1"/>
    <row r="328" s="74" customFormat="1"/>
    <row r="329" s="74" customFormat="1"/>
    <row r="330" s="74" customFormat="1"/>
    <row r="331" s="74" customFormat="1"/>
    <row r="332" s="74" customFormat="1"/>
    <row r="333" s="74" customFormat="1"/>
    <row r="334" s="74" customFormat="1"/>
    <row r="335" s="74" customFormat="1"/>
    <row r="336" s="74" customFormat="1"/>
    <row r="337" s="74" customFormat="1"/>
    <row r="338" s="74" customFormat="1"/>
    <row r="339" s="74" customFormat="1"/>
    <row r="340" s="74" customFormat="1"/>
    <row r="341" s="74" customFormat="1"/>
    <row r="342" s="74" customFormat="1"/>
    <row r="343" s="74" customFormat="1"/>
    <row r="344" s="74" customFormat="1"/>
    <row r="345" s="74" customFormat="1"/>
    <row r="346" s="74" customFormat="1"/>
    <row r="347" s="74" customFormat="1"/>
    <row r="348" s="74" customFormat="1"/>
    <row r="349" s="74" customFormat="1"/>
    <row r="350" s="74" customFormat="1"/>
    <row r="351" s="74" customFormat="1"/>
    <row r="352" s="74" customFormat="1"/>
    <row r="353" s="74" customFormat="1"/>
    <row r="354" s="74" customFormat="1"/>
    <row r="355" s="74" customFormat="1"/>
    <row r="356" s="74" customFormat="1"/>
    <row r="357" s="74" customFormat="1"/>
    <row r="358" s="74" customFormat="1"/>
    <row r="359" s="74" customFormat="1"/>
    <row r="360" s="74" customFormat="1"/>
    <row r="361" s="74" customFormat="1"/>
    <row r="362" s="74" customFormat="1"/>
    <row r="363" s="74" customFormat="1"/>
    <row r="364" s="74" customFormat="1"/>
    <row r="365" s="74" customFormat="1"/>
    <row r="366" s="74" customFormat="1"/>
    <row r="367" s="74" customFormat="1"/>
    <row r="368" s="74" customFormat="1"/>
    <row r="369" s="74" customFormat="1"/>
    <row r="370" s="74" customFormat="1"/>
    <row r="371" s="74" customFormat="1"/>
    <row r="372" s="74" customFormat="1"/>
    <row r="373" s="74" customFormat="1"/>
    <row r="374" s="74" customFormat="1"/>
    <row r="375" s="74" customFormat="1"/>
    <row r="376" s="74" customFormat="1"/>
    <row r="377" s="74" customFormat="1"/>
    <row r="378" s="74" customFormat="1"/>
    <row r="379" s="74" customFormat="1"/>
    <row r="380" s="74" customFormat="1"/>
    <row r="381" s="74" customFormat="1"/>
    <row r="382" s="74" customFormat="1"/>
    <row r="383" s="74" customFormat="1"/>
    <row r="384" s="74" customFormat="1"/>
    <row r="385" s="74" customFormat="1"/>
    <row r="386" s="74" customFormat="1"/>
    <row r="387" s="74" customFormat="1"/>
    <row r="388" s="74" customFormat="1"/>
    <row r="389" s="74" customFormat="1"/>
    <row r="390" s="74" customFormat="1"/>
    <row r="391" s="74" customFormat="1"/>
    <row r="392" s="74" customFormat="1"/>
    <row r="393" s="74" customFormat="1"/>
    <row r="394" s="74" customFormat="1"/>
    <row r="395" s="74" customFormat="1"/>
    <row r="396" s="74" customFormat="1"/>
    <row r="397" s="74" customFormat="1"/>
    <row r="398" s="74" customFormat="1"/>
    <row r="399" s="74" customFormat="1"/>
    <row r="400" s="74" customFormat="1"/>
    <row r="401" s="74" customFormat="1"/>
    <row r="402" s="74" customFormat="1"/>
    <row r="403" s="74" customFormat="1"/>
    <row r="404" s="74" customFormat="1"/>
    <row r="405" s="74" customFormat="1"/>
    <row r="406" s="74" customFormat="1"/>
    <row r="407" s="74" customFormat="1"/>
    <row r="408" s="74" customFormat="1"/>
    <row r="409" s="74" customFormat="1"/>
    <row r="410" s="74" customFormat="1"/>
    <row r="411" s="74" customFormat="1"/>
    <row r="412" s="74" customFormat="1"/>
    <row r="413" s="74" customFormat="1"/>
    <row r="414" s="74" customFormat="1"/>
    <row r="415" s="74" customFormat="1"/>
    <row r="416" s="74" customFormat="1"/>
    <row r="417" s="74" customFormat="1"/>
    <row r="418" s="74" customFormat="1"/>
    <row r="419" s="74" customFormat="1"/>
    <row r="420" s="74" customFormat="1"/>
    <row r="421" s="74" customFormat="1"/>
    <row r="422" s="74" customFormat="1"/>
    <row r="423" s="74" customFormat="1"/>
    <row r="424" s="74" customFormat="1"/>
    <row r="425" s="74" customFormat="1"/>
    <row r="426" s="74" customFormat="1"/>
    <row r="427" s="74" customFormat="1"/>
    <row r="428" s="74" customFormat="1"/>
    <row r="429" s="74" customFormat="1"/>
    <row r="430" s="74" customFormat="1"/>
    <row r="431" s="74" customFormat="1"/>
    <row r="432" s="74" customFormat="1"/>
    <row r="433" s="74" customFormat="1"/>
    <row r="434" s="74" customFormat="1"/>
    <row r="435" s="74" customFormat="1"/>
    <row r="436" s="74" customFormat="1"/>
    <row r="437" s="74" customFormat="1"/>
    <row r="438" s="74" customFormat="1"/>
    <row r="439" s="74" customFormat="1"/>
    <row r="440" s="74" customFormat="1"/>
    <row r="441" s="74" customFormat="1"/>
    <row r="442" s="74" customFormat="1"/>
    <row r="443" s="74" customFormat="1"/>
    <row r="444" s="74" customFormat="1"/>
    <row r="445" s="74" customFormat="1"/>
    <row r="446" s="74" customFormat="1"/>
    <row r="447" s="74" customFormat="1"/>
    <row r="448" s="74" customFormat="1"/>
    <row r="449" s="74" customFormat="1"/>
    <row r="450" s="74" customFormat="1"/>
    <row r="451" s="74" customFormat="1"/>
    <row r="452" s="74" customFormat="1"/>
    <row r="453" s="74" customFormat="1"/>
    <row r="454" s="74" customFormat="1"/>
    <row r="455" s="74" customFormat="1"/>
    <row r="456" s="74" customFormat="1"/>
    <row r="457" s="74" customFormat="1"/>
    <row r="458" s="74" customFormat="1"/>
    <row r="459" s="74" customFormat="1"/>
    <row r="460" s="74" customFormat="1"/>
    <row r="461" s="74" customFormat="1"/>
    <row r="462" s="74" customFormat="1"/>
    <row r="463" s="74" customFormat="1"/>
    <row r="464" s="74" customFormat="1"/>
    <row r="465" s="74" customFormat="1"/>
    <row r="466" s="74" customFormat="1"/>
    <row r="467" s="74" customFormat="1"/>
    <row r="468" s="74" customFormat="1"/>
    <row r="469" s="74" customFormat="1"/>
    <row r="470" s="74" customFormat="1"/>
    <row r="471" s="74" customFormat="1"/>
    <row r="472" s="74" customFormat="1"/>
    <row r="473" s="74" customFormat="1"/>
    <row r="474" s="74" customFormat="1"/>
    <row r="475" s="74" customFormat="1"/>
    <row r="476" s="74" customFormat="1"/>
    <row r="477" s="74" customFormat="1"/>
    <row r="478" s="74" customFormat="1"/>
    <row r="479" s="74" customFormat="1"/>
    <row r="480" s="74" customFormat="1"/>
    <row r="481" s="74" customFormat="1"/>
    <row r="482" s="74" customFormat="1"/>
    <row r="483" s="74" customFormat="1"/>
    <row r="484" s="74" customFormat="1"/>
    <row r="485" s="74" customFormat="1"/>
    <row r="486" s="74" customFormat="1"/>
    <row r="487" s="74" customFormat="1"/>
    <row r="488" s="74" customFormat="1"/>
    <row r="489" s="74" customFormat="1"/>
    <row r="490" s="74" customFormat="1"/>
    <row r="491" s="74" customFormat="1"/>
    <row r="492" s="74" customFormat="1"/>
    <row r="493" s="74" customFormat="1"/>
    <row r="494" s="74" customFormat="1"/>
    <row r="495" s="74" customFormat="1"/>
    <row r="496" s="74" customFormat="1"/>
    <row r="497" s="74" customFormat="1"/>
    <row r="498" s="74" customFormat="1"/>
    <row r="499" s="74" customFormat="1"/>
    <row r="500" s="74" customFormat="1"/>
    <row r="501" s="74" customFormat="1"/>
    <row r="502" s="74" customFormat="1"/>
    <row r="503" s="74" customFormat="1"/>
    <row r="504" s="74" customFormat="1"/>
    <row r="505" s="74" customFormat="1"/>
    <row r="506" s="74" customFormat="1"/>
    <row r="507" s="74" customFormat="1"/>
    <row r="508" s="74" customFormat="1"/>
    <row r="509" s="74" customFormat="1"/>
    <row r="510" s="74" customFormat="1"/>
    <row r="511" s="74" customFormat="1"/>
    <row r="512" s="74" customFormat="1"/>
    <row r="513" s="74" customFormat="1"/>
    <row r="514" s="74" customFormat="1"/>
    <row r="515" s="74" customFormat="1"/>
    <row r="516" s="74" customFormat="1"/>
    <row r="517" s="74" customFormat="1"/>
    <row r="518" s="74" customFormat="1"/>
    <row r="519" s="74" customFormat="1"/>
    <row r="520" s="74" customFormat="1"/>
    <row r="521" s="74" customFormat="1"/>
    <row r="522" s="74" customFormat="1"/>
    <row r="523" s="74" customFormat="1"/>
    <row r="524" s="74" customFormat="1"/>
    <row r="525" s="74" customFormat="1"/>
    <row r="526" s="74" customFormat="1"/>
    <row r="527" s="74" customFormat="1"/>
    <row r="528" s="74" customFormat="1"/>
    <row r="529" s="74" customFormat="1"/>
    <row r="530" s="74" customFormat="1"/>
    <row r="531" s="74" customFormat="1"/>
    <row r="532" s="74" customFormat="1"/>
    <row r="533" s="74" customFormat="1"/>
    <row r="534" s="74" customFormat="1"/>
    <row r="535" s="74" customFormat="1"/>
    <row r="536" s="74" customFormat="1"/>
    <row r="537" s="74" customFormat="1"/>
    <row r="538" s="74" customFormat="1"/>
    <row r="539" s="74" customFormat="1"/>
    <row r="540" s="74" customFormat="1"/>
    <row r="541" s="74" customFormat="1"/>
    <row r="542" s="74" customFormat="1"/>
    <row r="543" s="74" customFormat="1"/>
    <row r="544" s="74" customFormat="1"/>
    <row r="545" s="74" customFormat="1"/>
    <row r="546" s="74" customFormat="1"/>
    <row r="547" s="74" customFormat="1"/>
    <row r="548" s="74" customFormat="1"/>
    <row r="549" s="74" customFormat="1"/>
    <row r="550" s="74" customFormat="1"/>
    <row r="551" s="74" customFormat="1"/>
    <row r="552" s="74" customFormat="1"/>
    <row r="553" s="74" customFormat="1"/>
    <row r="554" s="74" customFormat="1"/>
    <row r="555" s="74" customFormat="1"/>
    <row r="556" s="74" customFormat="1"/>
    <row r="557" s="74" customFormat="1"/>
    <row r="558" s="74" customFormat="1"/>
    <row r="559" s="74" customFormat="1"/>
    <row r="560" s="74" customFormat="1"/>
    <row r="561" s="74" customFormat="1"/>
    <row r="562" s="74" customFormat="1"/>
    <row r="563" s="74" customFormat="1"/>
    <row r="564" s="74" customFormat="1"/>
    <row r="565" s="74" customFormat="1"/>
    <row r="566" s="74" customFormat="1"/>
    <row r="567" s="74" customFormat="1"/>
    <row r="568" s="74" customFormat="1"/>
    <row r="569" s="74" customFormat="1"/>
    <row r="570" s="74" customFormat="1"/>
    <row r="571" s="74" customFormat="1"/>
    <row r="572" s="74" customFormat="1"/>
    <row r="573" s="74" customFormat="1"/>
    <row r="574" s="74" customFormat="1"/>
    <row r="575" s="74" customFormat="1"/>
    <row r="576" s="74" customFormat="1"/>
    <row r="577" s="74" customFormat="1"/>
    <row r="578" s="74" customFormat="1"/>
    <row r="579" s="74" customFormat="1"/>
    <row r="580" s="74" customFormat="1"/>
    <row r="581" s="74" customFormat="1"/>
    <row r="582" s="74" customFormat="1"/>
    <row r="583" s="74" customFormat="1"/>
    <row r="584" s="74" customFormat="1"/>
    <row r="585" s="74" customFormat="1"/>
    <row r="586" s="74" customFormat="1"/>
    <row r="587" s="74" customFormat="1"/>
    <row r="588" s="74" customFormat="1"/>
    <row r="589" s="74" customFormat="1"/>
    <row r="590" s="74" customFormat="1"/>
    <row r="591" s="74" customFormat="1"/>
    <row r="592" s="74" customFormat="1"/>
    <row r="593" s="74" customFormat="1"/>
    <row r="594" s="74" customFormat="1"/>
    <row r="595" s="74" customFormat="1"/>
    <row r="596" s="74" customFormat="1"/>
    <row r="597" s="74" customFormat="1"/>
    <row r="598" s="74" customFormat="1"/>
    <row r="599" s="74" customFormat="1"/>
    <row r="600" s="74" customFormat="1"/>
    <row r="601" s="74" customFormat="1"/>
    <row r="602" s="74" customFormat="1"/>
    <row r="603" s="74" customFormat="1"/>
    <row r="604" s="74" customFormat="1"/>
    <row r="605" s="74" customFormat="1"/>
    <row r="606" s="74" customFormat="1"/>
    <row r="607" s="74" customFormat="1"/>
    <row r="608" s="74" customFormat="1"/>
    <row r="609" s="74" customFormat="1"/>
    <row r="610" s="74" customFormat="1"/>
    <row r="611" s="74" customFormat="1"/>
    <row r="612" s="74" customFormat="1"/>
    <row r="613" s="74" customFormat="1"/>
    <row r="614" s="74" customFormat="1"/>
    <row r="615" s="74" customFormat="1"/>
    <row r="616" s="74" customFormat="1"/>
    <row r="617" s="74" customFormat="1"/>
    <row r="618" s="74" customFormat="1"/>
    <row r="619" s="74" customFormat="1"/>
    <row r="620" s="74" customFormat="1"/>
    <row r="621" s="74" customFormat="1"/>
    <row r="622" s="74" customFormat="1"/>
    <row r="623" s="74" customFormat="1"/>
    <row r="624" s="74" customFormat="1"/>
    <row r="625" s="74" customFormat="1"/>
    <row r="626" s="74" customFormat="1"/>
    <row r="627" s="74" customFormat="1"/>
    <row r="628" s="74" customFormat="1"/>
    <row r="629" s="74" customFormat="1"/>
    <row r="630" s="74" customFormat="1"/>
    <row r="631" s="74" customFormat="1"/>
    <row r="632" s="74" customFormat="1"/>
    <row r="633" s="74" customFormat="1"/>
    <row r="634" s="74" customFormat="1"/>
    <row r="635" s="74" customFormat="1"/>
    <row r="636" s="74" customFormat="1"/>
    <row r="637" s="74" customFormat="1"/>
    <row r="638" s="74" customFormat="1"/>
    <row r="639" s="74" customFormat="1"/>
    <row r="640" s="74" customFormat="1"/>
    <row r="641" s="74" customFormat="1"/>
    <row r="642" s="74" customFormat="1"/>
    <row r="643" s="74" customFormat="1"/>
    <row r="644" s="74" customFormat="1"/>
    <row r="645" s="74" customFormat="1"/>
    <row r="646" s="74" customFormat="1"/>
    <row r="647" s="74" customFormat="1"/>
    <row r="648" s="74" customFormat="1"/>
    <row r="649" s="74" customFormat="1"/>
    <row r="650" s="74" customFormat="1"/>
    <row r="651" s="74" customFormat="1"/>
    <row r="652" s="74" customFormat="1"/>
    <row r="653" s="74" customFormat="1"/>
    <row r="654" s="74" customFormat="1"/>
    <row r="655" s="74" customFormat="1"/>
    <row r="656" s="74" customFormat="1"/>
    <row r="657" s="74" customFormat="1"/>
    <row r="658" s="74" customFormat="1"/>
    <row r="659" s="74" customFormat="1"/>
    <row r="660" s="74" customFormat="1"/>
    <row r="661" s="74" customFormat="1"/>
    <row r="662" s="74" customFormat="1"/>
    <row r="663" s="74" customFormat="1"/>
    <row r="664" s="74" customFormat="1"/>
    <row r="665" s="74" customFormat="1"/>
    <row r="666" s="74" customFormat="1"/>
    <row r="667" s="74" customFormat="1"/>
    <row r="668" s="74" customFormat="1"/>
    <row r="669" s="74" customFormat="1"/>
    <row r="670" s="74" customFormat="1"/>
    <row r="671" s="74" customFormat="1"/>
    <row r="672" s="74" customFormat="1"/>
    <row r="673" s="74" customFormat="1"/>
    <row r="674" s="74" customFormat="1"/>
    <row r="675" s="74" customFormat="1"/>
    <row r="676" s="74" customFormat="1"/>
    <row r="677" s="74" customFormat="1"/>
    <row r="678" s="74" customFormat="1"/>
    <row r="679" s="74" customFormat="1"/>
    <row r="680" s="74" customFormat="1"/>
    <row r="681" s="74" customFormat="1"/>
    <row r="682" s="74" customFormat="1"/>
    <row r="683" s="74" customFormat="1"/>
    <row r="684" s="74" customFormat="1"/>
    <row r="685" s="74" customFormat="1"/>
    <row r="686" s="74" customFormat="1"/>
    <row r="687" s="74" customFormat="1"/>
    <row r="688" s="74" customFormat="1"/>
    <row r="689" s="74" customFormat="1"/>
    <row r="690" s="74" customFormat="1"/>
    <row r="691" s="74" customFormat="1"/>
    <row r="692" s="74" customFormat="1"/>
    <row r="693" s="74" customFormat="1"/>
    <row r="694" s="74" customFormat="1"/>
    <row r="695" s="74" customFormat="1"/>
    <row r="696" s="74" customFormat="1"/>
    <row r="697" s="74" customFormat="1"/>
    <row r="698" s="74" customFormat="1"/>
    <row r="699" s="74" customFormat="1"/>
    <row r="700" s="74" customFormat="1"/>
    <row r="701" s="74" customFormat="1"/>
    <row r="702" s="74" customFormat="1"/>
    <row r="703" s="74" customFormat="1"/>
    <row r="704" s="74" customFormat="1"/>
    <row r="705" s="74" customFormat="1"/>
    <row r="706" s="74" customFormat="1"/>
    <row r="707" s="74" customFormat="1"/>
    <row r="708" s="74" customFormat="1"/>
    <row r="709" s="74" customFormat="1"/>
    <row r="710" s="74" customFormat="1"/>
    <row r="711" s="74" customFormat="1"/>
    <row r="712" s="74" customFormat="1"/>
    <row r="713" s="74" customFormat="1"/>
    <row r="714" s="74" customFormat="1"/>
    <row r="715" s="74" customFormat="1"/>
    <row r="716" s="74" customFormat="1"/>
    <row r="717" s="74" customFormat="1"/>
    <row r="718" s="74" customFormat="1"/>
    <row r="719" s="74" customFormat="1"/>
    <row r="720" s="74" customFormat="1"/>
    <row r="721" s="74" customFormat="1"/>
    <row r="722" s="74" customFormat="1"/>
    <row r="723" s="74" customFormat="1"/>
    <row r="724" s="74" customFormat="1"/>
    <row r="725" s="74" customFormat="1"/>
    <row r="726" s="74" customFormat="1"/>
    <row r="727" s="74" customFormat="1"/>
    <row r="728" s="74" customFormat="1"/>
    <row r="729" s="74" customFormat="1"/>
    <row r="730" s="74" customFormat="1"/>
    <row r="731" s="74" customFormat="1"/>
    <row r="732" s="74" customFormat="1"/>
    <row r="733" s="74" customFormat="1"/>
    <row r="734" s="74" customFormat="1"/>
    <row r="735" s="74" customFormat="1"/>
    <row r="736" s="74" customFormat="1"/>
    <row r="737" s="74" customFormat="1"/>
    <row r="738" s="74" customFormat="1"/>
    <row r="739" s="74" customFormat="1"/>
    <row r="740" s="74" customFormat="1"/>
    <row r="741" s="74" customFormat="1"/>
    <row r="742" s="74" customFormat="1"/>
    <row r="743" s="74" customFormat="1"/>
    <row r="744" s="74" customFormat="1"/>
    <row r="745" s="74" customFormat="1"/>
    <row r="746" s="74" customFormat="1"/>
    <row r="747" s="74" customFormat="1"/>
    <row r="748" s="74" customFormat="1"/>
    <row r="749" s="74" customFormat="1"/>
    <row r="750" s="74" customFormat="1"/>
    <row r="751" s="74" customFormat="1"/>
    <row r="752" s="74" customFormat="1"/>
    <row r="753" s="74" customFormat="1"/>
    <row r="754" s="74" customFormat="1"/>
    <row r="755" s="74" customFormat="1"/>
    <row r="756" s="74" customFormat="1"/>
    <row r="757" s="74" customFormat="1"/>
    <row r="758" s="74" customFormat="1"/>
    <row r="759" s="74" customFormat="1"/>
    <row r="760" s="74" customFormat="1"/>
    <row r="761" s="74" customFormat="1"/>
    <row r="762" s="74" customFormat="1"/>
    <row r="763" s="74" customFormat="1"/>
    <row r="764" s="74" customFormat="1"/>
    <row r="765" s="74" customFormat="1"/>
    <row r="766" s="74" customFormat="1"/>
    <row r="767" s="74" customFormat="1"/>
    <row r="768" s="74" customFormat="1"/>
    <row r="769" s="74" customFormat="1"/>
    <row r="770" s="74" customFormat="1"/>
    <row r="771" s="74" customFormat="1"/>
    <row r="772" s="74" customFormat="1"/>
    <row r="773" s="74" customFormat="1"/>
    <row r="774" s="74" customFormat="1"/>
    <row r="775" s="74" customFormat="1"/>
    <row r="776" s="74" customFormat="1"/>
    <row r="777" s="74" customFormat="1"/>
    <row r="778" s="74" customFormat="1"/>
    <row r="779" s="74" customFormat="1"/>
    <row r="780" s="74" customFormat="1"/>
    <row r="781" s="74" customFormat="1"/>
    <row r="782" s="74" customFormat="1"/>
    <row r="783" s="74" customFormat="1"/>
    <row r="784" s="74" customFormat="1"/>
    <row r="785" s="74" customFormat="1"/>
    <row r="786" s="74" customFormat="1"/>
    <row r="787" s="74" customFormat="1"/>
    <row r="788" s="74" customFormat="1"/>
    <row r="789" s="74" customFormat="1"/>
    <row r="790" s="74" customFormat="1"/>
    <row r="791" s="74" customFormat="1"/>
    <row r="792" s="74" customFormat="1"/>
    <row r="793" s="74" customFormat="1"/>
    <row r="794" s="74" customFormat="1"/>
    <row r="795" s="74" customFormat="1"/>
    <row r="796" s="74" customFormat="1"/>
    <row r="797" s="74" customFormat="1"/>
    <row r="798" s="74" customFormat="1"/>
    <row r="799" s="74" customFormat="1"/>
    <row r="800" s="74" customFormat="1"/>
    <row r="801" s="74" customFormat="1"/>
    <row r="802" s="74" customFormat="1"/>
    <row r="803" s="74" customFormat="1"/>
    <row r="804" s="74" customFormat="1"/>
    <row r="805" s="74" customFormat="1"/>
    <row r="806" s="74" customFormat="1"/>
    <row r="807" s="74" customFormat="1"/>
    <row r="808" s="74" customFormat="1"/>
    <row r="809" s="74" customFormat="1"/>
    <row r="810" s="74" customFormat="1"/>
    <row r="811" s="74" customFormat="1"/>
    <row r="812" s="74" customFormat="1"/>
    <row r="813" s="74" customFormat="1"/>
    <row r="814" s="74" customFormat="1"/>
    <row r="815" s="74" customFormat="1"/>
    <row r="816" s="74" customFormat="1"/>
    <row r="817" s="74" customFormat="1"/>
    <row r="818" s="74" customFormat="1"/>
    <row r="819" s="74" customFormat="1"/>
    <row r="820" s="74" customFormat="1"/>
    <row r="821" s="74" customFormat="1"/>
    <row r="822" s="74" customFormat="1"/>
    <row r="823" s="74" customFormat="1"/>
    <row r="824" s="74" customFormat="1"/>
    <row r="825" s="74" customFormat="1"/>
    <row r="826" s="74" customFormat="1"/>
    <row r="827" s="74" customFormat="1"/>
    <row r="828" s="74" customFormat="1"/>
    <row r="829" s="74" customFormat="1"/>
    <row r="830" s="74" customFormat="1"/>
    <row r="831" s="74" customFormat="1"/>
    <row r="832" s="74" customFormat="1"/>
    <row r="833" s="74" customFormat="1"/>
    <row r="834" s="74" customFormat="1"/>
    <row r="835" s="74" customFormat="1"/>
    <row r="836" s="74" customFormat="1"/>
    <row r="837" s="74" customFormat="1"/>
    <row r="838" s="74" customFormat="1"/>
    <row r="839" s="74" customFormat="1"/>
    <row r="840" s="74" customFormat="1"/>
    <row r="841" s="74" customFormat="1"/>
    <row r="842" s="74" customFormat="1"/>
    <row r="843" s="74" customFormat="1"/>
    <row r="844" s="74" customFormat="1"/>
    <row r="845" s="74" customFormat="1"/>
    <row r="846" s="74" customFormat="1"/>
    <row r="847" s="74" customFormat="1"/>
    <row r="848" s="74" customFormat="1"/>
    <row r="849" s="74" customFormat="1"/>
    <row r="850" s="74" customFormat="1"/>
    <row r="851" s="74" customFormat="1"/>
    <row r="852" s="74" customFormat="1"/>
    <row r="853" s="74" customFormat="1"/>
    <row r="854" s="74" customFormat="1"/>
    <row r="855" s="74" customFormat="1"/>
    <row r="856" s="74" customFormat="1"/>
    <row r="857" s="74" customFormat="1"/>
    <row r="858" s="74" customFormat="1"/>
    <row r="859" s="74" customFormat="1"/>
    <row r="860" s="74" customFormat="1"/>
    <row r="861" s="74" customFormat="1"/>
    <row r="862" s="74" customFormat="1"/>
    <row r="863" s="74" customFormat="1"/>
    <row r="864" s="74" customFormat="1"/>
    <row r="865" s="74" customFormat="1"/>
    <row r="866" s="74" customFormat="1"/>
    <row r="867" s="74" customFormat="1"/>
    <row r="868" s="74" customFormat="1"/>
    <row r="869" s="74" customFormat="1"/>
    <row r="870" s="74" customFormat="1"/>
    <row r="871" s="74" customFormat="1"/>
    <row r="872" s="74" customFormat="1"/>
    <row r="873" s="74" customFormat="1"/>
    <row r="874" s="74" customFormat="1"/>
    <row r="875" s="74" customFormat="1"/>
    <row r="876" s="74" customFormat="1"/>
    <row r="877" s="74" customFormat="1"/>
    <row r="878" s="74" customFormat="1"/>
    <row r="879" s="74" customFormat="1"/>
    <row r="880" s="74" customFormat="1"/>
    <row r="881" s="74" customFormat="1"/>
    <row r="882" s="74" customFormat="1"/>
    <row r="883" s="74" customFormat="1"/>
    <row r="884" s="74" customFormat="1"/>
    <row r="885" s="74" customFormat="1"/>
    <row r="886" s="74" customFormat="1"/>
    <row r="887" s="74" customFormat="1"/>
    <row r="888" s="74" customFormat="1"/>
    <row r="889" s="74" customFormat="1"/>
    <row r="890" s="74" customFormat="1"/>
    <row r="891" s="74" customFormat="1"/>
    <row r="892" s="74" customFormat="1"/>
    <row r="893" s="74" customFormat="1"/>
    <row r="894" s="74" customFormat="1"/>
    <row r="895" s="74" customFormat="1"/>
    <row r="896" s="74" customFormat="1"/>
    <row r="897" s="74" customFormat="1"/>
    <row r="898" s="74" customFormat="1"/>
    <row r="899" s="74" customFormat="1"/>
    <row r="900" s="74" customFormat="1"/>
    <row r="901" s="74" customFormat="1"/>
    <row r="902" s="74" customFormat="1"/>
    <row r="903" s="74" customFormat="1"/>
    <row r="904" s="74" customFormat="1"/>
    <row r="905" s="74" customFormat="1"/>
    <row r="906" s="74" customFormat="1"/>
    <row r="907" s="74" customFormat="1"/>
    <row r="908" s="74" customFormat="1"/>
    <row r="909" s="74" customFormat="1"/>
    <row r="910" s="74" customFormat="1"/>
    <row r="911" s="74" customFormat="1"/>
    <row r="912" s="74" customFormat="1"/>
    <row r="913" s="74" customFormat="1"/>
    <row r="914" s="74" customFormat="1"/>
    <row r="915" s="74" customFormat="1"/>
    <row r="916" s="74" customFormat="1"/>
    <row r="917" s="74" customFormat="1"/>
    <row r="918" s="74" customFormat="1"/>
    <row r="919" s="74" customFormat="1"/>
    <row r="920" s="74" customFormat="1"/>
    <row r="921" s="74" customFormat="1"/>
    <row r="922" s="74" customFormat="1"/>
    <row r="923" s="74" customFormat="1"/>
    <row r="924" s="74" customFormat="1"/>
    <row r="925" s="74" customFormat="1"/>
    <row r="926" s="74" customFormat="1"/>
    <row r="927" s="74" customFormat="1"/>
    <row r="928" s="74" customFormat="1"/>
    <row r="929" s="74" customFormat="1"/>
    <row r="930" s="74" customFormat="1"/>
    <row r="931" s="74" customFormat="1"/>
    <row r="932" s="74" customFormat="1"/>
    <row r="933" s="74" customFormat="1"/>
    <row r="934" s="74" customFormat="1"/>
    <row r="935" s="74" customFormat="1"/>
    <row r="936" s="74" customFormat="1"/>
    <row r="937" s="74" customFormat="1"/>
    <row r="938" s="74" customFormat="1"/>
    <row r="939" s="74" customFormat="1"/>
    <row r="940" s="74" customFormat="1"/>
    <row r="941" s="74" customFormat="1"/>
    <row r="942" s="74" customFormat="1"/>
    <row r="943" s="74" customFormat="1"/>
    <row r="944" s="74" customFormat="1"/>
    <row r="945" s="74" customFormat="1"/>
    <row r="946" s="74" customFormat="1"/>
    <row r="947" s="74" customFormat="1"/>
    <row r="948" s="74" customFormat="1"/>
    <row r="949" s="74" customFormat="1"/>
    <row r="950" s="74" customFormat="1"/>
    <row r="951" s="74" customFormat="1"/>
    <row r="952" s="74" customFormat="1"/>
    <row r="953" s="74" customFormat="1"/>
    <row r="954" s="74" customFormat="1"/>
    <row r="955" s="74" customFormat="1"/>
    <row r="956" s="74" customFormat="1"/>
    <row r="957" s="74" customFormat="1"/>
    <row r="958" s="74" customFormat="1"/>
    <row r="959" s="74" customFormat="1"/>
    <row r="960" s="74" customFormat="1"/>
    <row r="961" s="74" customFormat="1"/>
    <row r="962" s="74" customFormat="1"/>
    <row r="963" s="74" customFormat="1"/>
    <row r="964" s="74" customFormat="1"/>
    <row r="965" s="74" customFormat="1"/>
    <row r="966" s="74" customFormat="1"/>
    <row r="967" s="74" customFormat="1"/>
    <row r="968" s="74" customFormat="1"/>
    <row r="969" s="74" customFormat="1"/>
    <row r="970" s="74" customFormat="1"/>
    <row r="971" s="74" customFormat="1"/>
    <row r="972" s="74" customFormat="1"/>
    <row r="973" s="74" customFormat="1"/>
    <row r="974" s="74" customFormat="1"/>
    <row r="975" s="74" customFormat="1"/>
    <row r="976" s="74" customFormat="1"/>
    <row r="977" s="74" customFormat="1"/>
    <row r="978" s="74" customFormat="1"/>
    <row r="979" s="74" customFormat="1"/>
    <row r="980" s="74" customFormat="1"/>
    <row r="981" s="74" customFormat="1"/>
    <row r="982" s="74" customFormat="1"/>
    <row r="983" s="74" customFormat="1"/>
    <row r="984" s="74" customFormat="1"/>
    <row r="985" s="74" customFormat="1"/>
    <row r="986" s="74" customFormat="1"/>
    <row r="987" s="74" customFormat="1"/>
    <row r="988" s="74" customFormat="1"/>
    <row r="989" s="74" customFormat="1"/>
    <row r="990" s="74" customFormat="1"/>
    <row r="991" s="74" customFormat="1"/>
    <row r="992" s="74" customFormat="1"/>
    <row r="993" s="74" customFormat="1"/>
    <row r="994" s="74" customFormat="1"/>
    <row r="995" s="74" customFormat="1"/>
    <row r="996" s="74" customFormat="1"/>
    <row r="997" s="74" customFormat="1"/>
    <row r="998" s="74" customFormat="1"/>
    <row r="999" s="74" customFormat="1"/>
    <row r="1000" s="74" customFormat="1"/>
    <row r="1001" s="74" customFormat="1"/>
    <row r="1002" s="74" customFormat="1"/>
    <row r="1003" s="74" customFormat="1"/>
    <row r="1004" s="74" customFormat="1"/>
    <row r="1005" s="74" customFormat="1"/>
    <row r="1006" s="74" customFormat="1"/>
    <row r="1007" s="74" customFormat="1"/>
    <row r="1008" s="74" customFormat="1"/>
    <row r="1009" s="74" customFormat="1"/>
    <row r="1010" s="74" customFormat="1"/>
    <row r="1011" s="74" customFormat="1"/>
    <row r="1012" s="74" customFormat="1"/>
    <row r="1013" s="74" customFormat="1"/>
    <row r="1014" s="74" customFormat="1"/>
    <row r="1015" s="74" customFormat="1"/>
    <row r="1016" s="74" customFormat="1"/>
    <row r="1017" s="74" customFormat="1"/>
    <row r="1018" s="74" customFormat="1"/>
    <row r="1019" s="74" customFormat="1"/>
    <row r="1020" s="74" customFormat="1"/>
    <row r="1021" s="74" customFormat="1"/>
    <row r="1022" s="74" customFormat="1"/>
    <row r="1023" s="74" customFormat="1"/>
    <row r="1024" s="74" customFormat="1"/>
    <row r="1025" s="74" customFormat="1"/>
    <row r="1026" s="74" customFormat="1"/>
    <row r="1027" s="74" customFormat="1"/>
    <row r="1028" s="74" customFormat="1"/>
    <row r="1029" s="74" customFormat="1"/>
    <row r="1030" s="74" customFormat="1"/>
    <row r="1031" s="74" customFormat="1"/>
    <row r="1032" s="74" customFormat="1"/>
    <row r="1033" s="74" customFormat="1"/>
    <row r="1034" s="74" customFormat="1"/>
    <row r="1035" s="74" customFormat="1"/>
    <row r="1036" s="74" customFormat="1"/>
    <row r="1037" s="74" customFormat="1"/>
    <row r="1038" s="74" customFormat="1"/>
    <row r="1039" s="74" customFormat="1"/>
    <row r="1040" s="74" customFormat="1"/>
    <row r="1041" s="74" customFormat="1"/>
    <row r="1042" s="74" customFormat="1"/>
    <row r="1043" s="74" customFormat="1"/>
    <row r="1044" s="74" customFormat="1"/>
    <row r="1045" s="74" customFormat="1"/>
    <row r="1046" s="74" customFormat="1"/>
    <row r="1047" s="74" customFormat="1"/>
    <row r="1048" s="74" customFormat="1"/>
    <row r="1049" s="74" customFormat="1"/>
    <row r="1050" s="74" customFormat="1"/>
    <row r="1051" s="74" customFormat="1"/>
    <row r="1052" s="74" customFormat="1"/>
    <row r="1053" s="74" customFormat="1"/>
    <row r="1054" s="74" customFormat="1"/>
    <row r="1055" s="74" customFormat="1"/>
    <row r="1056" s="74" customFormat="1"/>
    <row r="1057" s="74" customFormat="1"/>
    <row r="1058" s="74" customFormat="1"/>
    <row r="1059" s="74" customFormat="1"/>
    <row r="1060" s="74" customFormat="1"/>
    <row r="1061" s="74" customFormat="1"/>
    <row r="1062" s="74" customFormat="1"/>
    <row r="1063" s="74" customFormat="1"/>
    <row r="1064" s="74" customFormat="1"/>
    <row r="1065" s="74" customFormat="1"/>
    <row r="1066" s="74" customFormat="1"/>
    <row r="1067" s="74" customFormat="1"/>
    <row r="1068" s="74" customFormat="1"/>
    <row r="1069" s="74" customFormat="1"/>
    <row r="1070" s="74" customFormat="1"/>
    <row r="1071" s="74" customFormat="1"/>
    <row r="1072" s="74" customFormat="1"/>
    <row r="1073" s="74" customFormat="1"/>
    <row r="1074" s="74" customFormat="1"/>
    <row r="1075" s="74" customFormat="1"/>
    <row r="1076" s="74" customFormat="1"/>
    <row r="1077" s="74" customFormat="1"/>
    <row r="1078" s="74" customFormat="1"/>
    <row r="1079" s="74" customFormat="1"/>
    <row r="1080" s="74" customFormat="1"/>
    <row r="1081" s="74" customFormat="1"/>
    <row r="1082" s="74" customFormat="1"/>
    <row r="1083" s="74" customFormat="1"/>
    <row r="1084" s="74" customFormat="1"/>
    <row r="1085" s="74" customFormat="1"/>
    <row r="1086" s="74" customFormat="1"/>
    <row r="1087" s="74" customFormat="1"/>
    <row r="1088" s="74" customFormat="1"/>
    <row r="1089" s="74" customFormat="1"/>
    <row r="1090" s="74" customFormat="1"/>
    <row r="1091" s="74" customFormat="1"/>
    <row r="1092" s="74" customFormat="1"/>
    <row r="1093" s="74" customFormat="1"/>
    <row r="1094" s="74" customFormat="1"/>
    <row r="1095" s="74" customFormat="1"/>
    <row r="1096" s="74" customFormat="1"/>
    <row r="1097" s="74" customFormat="1"/>
    <row r="1098" s="74" customFormat="1"/>
    <row r="1099" s="74" customFormat="1"/>
    <row r="1100" s="74" customFormat="1"/>
    <row r="1101" s="74" customFormat="1"/>
    <row r="1102" s="74" customFormat="1"/>
    <row r="1103" s="74" customFormat="1"/>
    <row r="1104" s="74" customFormat="1"/>
    <row r="1105" s="74" customFormat="1"/>
    <row r="1106" s="74" customFormat="1"/>
    <row r="1107" s="74" customFormat="1"/>
    <row r="1108" s="74" customFormat="1"/>
    <row r="1109" s="74" customFormat="1"/>
    <row r="1110" s="74" customFormat="1"/>
    <row r="1111" s="74" customFormat="1"/>
    <row r="1112" s="74" customFormat="1"/>
    <row r="1113" s="74" customFormat="1"/>
    <row r="1114" s="74" customFormat="1"/>
    <row r="1115" s="74" customFormat="1"/>
    <row r="1116" s="74" customFormat="1"/>
    <row r="1117" s="74" customFormat="1"/>
    <row r="1118" s="74" customFormat="1"/>
    <row r="1119" s="74" customFormat="1"/>
    <row r="1120" s="74" customFormat="1"/>
    <row r="1121" s="74" customFormat="1"/>
    <row r="1122" s="74" customFormat="1"/>
    <row r="1123" s="74" customFormat="1"/>
    <row r="1124" s="74" customFormat="1"/>
    <row r="1125" s="74" customFormat="1"/>
    <row r="1126" s="74" customFormat="1"/>
    <row r="1127" s="74" customFormat="1"/>
    <row r="1128" s="74" customFormat="1"/>
    <row r="1129" s="74" customFormat="1"/>
    <row r="1130" s="74" customFormat="1"/>
    <row r="1131" s="74" customFormat="1"/>
    <row r="1132" s="74" customFormat="1"/>
    <row r="1133" s="74" customFormat="1"/>
    <row r="1134" s="74" customFormat="1"/>
    <row r="1135" s="74" customFormat="1"/>
    <row r="1136" s="74" customFormat="1"/>
    <row r="1137" s="74" customFormat="1"/>
    <row r="1138" s="74" customFormat="1"/>
    <row r="1139" s="74" customFormat="1"/>
    <row r="1140" s="74" customFormat="1"/>
    <row r="1141" s="74" customFormat="1"/>
    <row r="1142" s="74" customFormat="1"/>
    <row r="1143" s="74" customFormat="1"/>
    <row r="1144" s="74" customFormat="1"/>
    <row r="1145" s="74" customFormat="1"/>
    <row r="1146" s="74" customFormat="1"/>
    <row r="1147" s="74" customFormat="1"/>
    <row r="1148" s="74" customFormat="1"/>
    <row r="1149" s="74" customFormat="1"/>
    <row r="1150" s="74" customFormat="1"/>
    <row r="1151" s="74" customFormat="1"/>
    <row r="1152" s="74" customFormat="1"/>
    <row r="1153" s="74" customFormat="1"/>
    <row r="1154" s="74" customFormat="1"/>
    <row r="1155" s="74" customFormat="1"/>
    <row r="1156" s="74" customFormat="1"/>
    <row r="1157" s="74" customFormat="1"/>
    <row r="1158" s="74" customFormat="1"/>
    <row r="1159" s="74" customFormat="1"/>
    <row r="1160" s="74" customFormat="1"/>
    <row r="1161" s="74" customFormat="1"/>
    <row r="1162" s="74" customFormat="1"/>
    <row r="1163" s="74" customFormat="1"/>
    <row r="1164" s="74" customFormat="1"/>
    <row r="1165" s="74" customFormat="1"/>
    <row r="1166" s="74" customFormat="1"/>
    <row r="1167" s="74" customFormat="1"/>
    <row r="1168" s="74" customFormat="1"/>
    <row r="1169" s="74" customFormat="1"/>
    <row r="1170" s="74" customFormat="1"/>
    <row r="1171" s="74" customFormat="1"/>
    <row r="1172" s="74" customFormat="1"/>
    <row r="1173" s="74" customFormat="1"/>
    <row r="1174" s="74" customFormat="1"/>
    <row r="1175" s="74" customFormat="1"/>
    <row r="1176" s="74" customFormat="1"/>
    <row r="1177" s="74" customFormat="1"/>
    <row r="1178" s="74" customFormat="1"/>
    <row r="1179" s="74" customFormat="1"/>
    <row r="1180" s="74" customFormat="1"/>
    <row r="1181" s="74" customFormat="1"/>
    <row r="1182" s="74" customFormat="1"/>
    <row r="1183" s="74" customFormat="1"/>
    <row r="1184" s="74" customFormat="1"/>
    <row r="1185" s="74" customFormat="1"/>
    <row r="1186" s="74" customFormat="1"/>
    <row r="1187" s="74" customFormat="1"/>
    <row r="1188" s="74" customFormat="1"/>
    <row r="1189" s="74" customFormat="1"/>
    <row r="1190" s="74" customFormat="1"/>
    <row r="1191" s="74" customFormat="1"/>
    <row r="1192" s="74" customFormat="1"/>
    <row r="1193" s="74" customFormat="1"/>
    <row r="1194" s="74" customFormat="1"/>
    <row r="1195" s="74" customFormat="1"/>
    <row r="1196" s="74" customFormat="1"/>
    <row r="1197" s="74" customFormat="1"/>
    <row r="1198" s="74" customFormat="1"/>
    <row r="1199" s="74" customFormat="1"/>
    <row r="1200" s="74" customFormat="1"/>
    <row r="1201" s="74" customFormat="1"/>
    <row r="1202" s="74" customFormat="1"/>
    <row r="1203" s="74" customFormat="1"/>
    <row r="1204" s="74" customFormat="1"/>
    <row r="1205" s="74" customFormat="1"/>
    <row r="1206" s="74" customFormat="1"/>
    <row r="1207" s="74" customFormat="1"/>
    <row r="1208" s="74" customFormat="1"/>
    <row r="1209" s="74" customFormat="1"/>
    <row r="1210" s="74" customFormat="1"/>
    <row r="1211" s="74" customFormat="1"/>
    <row r="1212" s="74" customFormat="1"/>
    <row r="1213" s="74" customFormat="1"/>
    <row r="1214" s="74" customFormat="1"/>
    <row r="1215" s="74" customFormat="1"/>
    <row r="1216" s="74" customFormat="1"/>
    <row r="1217" s="74" customFormat="1"/>
    <row r="1218" s="74" customFormat="1"/>
    <row r="1219" s="74" customFormat="1"/>
    <row r="1220" s="74" customFormat="1"/>
    <row r="1221" s="74" customFormat="1"/>
    <row r="1222" s="74" customFormat="1"/>
    <row r="1223" s="74" customFormat="1"/>
    <row r="1224" s="74" customFormat="1"/>
    <row r="1225" s="74" customFormat="1"/>
    <row r="1226" s="74" customFormat="1"/>
    <row r="1227" s="74" customFormat="1"/>
    <row r="1228" s="74" customFormat="1"/>
    <row r="1229" s="74" customFormat="1"/>
    <row r="1230" s="74" customFormat="1"/>
    <row r="1231" s="74" customFormat="1"/>
    <row r="1232" s="74" customFormat="1"/>
    <row r="1233" s="74" customFormat="1"/>
    <row r="1234" s="74" customFormat="1"/>
    <row r="1235" s="74" customFormat="1"/>
    <row r="1236" s="74" customFormat="1"/>
    <row r="1237" s="74" customFormat="1"/>
    <row r="1238" s="74" customFormat="1"/>
    <row r="1239" s="74" customFormat="1"/>
    <row r="1240" s="74" customFormat="1"/>
    <row r="1241" s="74" customFormat="1"/>
    <row r="1242" s="74" customFormat="1"/>
    <row r="1243" s="74" customFormat="1"/>
    <row r="1244" s="74" customFormat="1"/>
    <row r="1245" s="74" customFormat="1"/>
    <row r="1246" s="74" customFormat="1"/>
    <row r="1247" s="74" customFormat="1"/>
    <row r="1248" s="74" customFormat="1"/>
    <row r="1249" s="74" customFormat="1"/>
    <row r="1250" s="74" customFormat="1"/>
    <row r="1251" s="74" customFormat="1"/>
    <row r="1252" s="74" customFormat="1"/>
    <row r="1253" s="74" customFormat="1"/>
    <row r="1254" s="74" customFormat="1"/>
    <row r="1255" s="74" customFormat="1"/>
    <row r="1256" s="74" customFormat="1"/>
    <row r="1257" s="74" customFormat="1"/>
    <row r="1258" s="74" customFormat="1"/>
    <row r="1259" s="74" customFormat="1"/>
    <row r="1260" s="74" customFormat="1"/>
    <row r="1261" s="74" customFormat="1"/>
    <row r="1262" s="74" customFormat="1"/>
    <row r="1263" s="74" customFormat="1"/>
    <row r="1264" s="74" customFormat="1"/>
    <row r="1265" s="74" customFormat="1"/>
    <row r="1266" s="74" customFormat="1"/>
    <row r="1267" s="74" customFormat="1"/>
    <row r="1268" s="74" customFormat="1"/>
    <row r="1269" s="74" customFormat="1"/>
    <row r="1270" s="74" customFormat="1"/>
    <row r="1271" s="74" customFormat="1"/>
    <row r="1272" s="74" customFormat="1"/>
    <row r="1273" s="74" customFormat="1"/>
    <row r="1274" s="74" customFormat="1"/>
    <row r="1275" s="74" customFormat="1"/>
    <row r="1276" s="74" customFormat="1"/>
    <row r="1277" s="74" customFormat="1"/>
    <row r="1278" s="74" customFormat="1"/>
    <row r="1279" s="74" customFormat="1"/>
    <row r="1280" s="74" customFormat="1"/>
    <row r="1281" s="74" customFormat="1"/>
    <row r="1282" s="74" customFormat="1"/>
    <row r="1283" s="74" customFormat="1"/>
    <row r="1284" s="74" customFormat="1"/>
    <row r="1285" s="74" customFormat="1"/>
    <row r="1286" s="74" customFormat="1"/>
    <row r="1287" s="74" customFormat="1"/>
    <row r="1288" s="74" customFormat="1"/>
    <row r="1289" s="74" customFormat="1"/>
    <row r="1290" s="74" customFormat="1"/>
    <row r="1291" s="74" customFormat="1"/>
    <row r="1292" s="74" customFormat="1"/>
    <row r="1293" s="74" customFormat="1"/>
    <row r="1294" s="74" customFormat="1"/>
    <row r="1295" s="74" customFormat="1"/>
    <row r="1296" s="74" customFormat="1"/>
    <row r="1297" s="74" customFormat="1"/>
    <row r="1298" s="74" customFormat="1"/>
    <row r="1299" s="74" customFormat="1"/>
    <row r="1300" s="74" customFormat="1"/>
    <row r="1301" s="74" customFormat="1"/>
    <row r="1302" s="74" customFormat="1"/>
    <row r="1303" s="74" customFormat="1"/>
    <row r="1304" s="74" customFormat="1"/>
    <row r="1305" s="74" customFormat="1"/>
    <row r="1306" s="74" customFormat="1"/>
    <row r="1307" s="74" customFormat="1"/>
    <row r="1308" s="74" customFormat="1"/>
    <row r="1309" s="74" customFormat="1"/>
    <row r="1310" s="74" customFormat="1"/>
    <row r="1311" s="74" customFormat="1"/>
    <row r="1312" s="74" customFormat="1"/>
    <row r="1313" s="74" customFormat="1"/>
    <row r="1314" s="74" customFormat="1"/>
    <row r="1315" s="74" customFormat="1"/>
    <row r="1316" s="74" customFormat="1"/>
    <row r="1317" s="74" customFormat="1"/>
    <row r="1318" s="74" customFormat="1"/>
    <row r="1319" s="74" customFormat="1"/>
    <row r="1320" s="74" customFormat="1"/>
    <row r="1321" s="74" customFormat="1"/>
    <row r="1322" s="74" customFormat="1"/>
    <row r="1323" s="74" customFormat="1"/>
    <row r="1324" s="74" customFormat="1"/>
    <row r="1325" s="74" customFormat="1"/>
    <row r="1326" s="74" customFormat="1"/>
    <row r="1327" s="74" customFormat="1"/>
    <row r="1328" s="74" customFormat="1"/>
    <row r="1329" s="74" customFormat="1"/>
    <row r="1330" s="74" customFormat="1"/>
    <row r="1331" s="74" customFormat="1"/>
    <row r="1332" s="74" customFormat="1"/>
    <row r="1333" s="74" customFormat="1"/>
    <row r="1334" s="74" customFormat="1"/>
    <row r="1335" s="74" customFormat="1"/>
    <row r="1336" s="74" customFormat="1"/>
    <row r="1337" s="74" customFormat="1"/>
    <row r="1338" s="74" customFormat="1"/>
    <row r="1339" s="74" customFormat="1"/>
    <row r="1340" s="74" customFormat="1"/>
    <row r="1341" s="74" customFormat="1"/>
    <row r="1342" s="74" customFormat="1"/>
    <row r="1343" s="74" customFormat="1"/>
    <row r="1344" s="74" customFormat="1"/>
    <row r="1345" s="74" customFormat="1"/>
    <row r="1346" s="74" customFormat="1"/>
    <row r="1347" s="74" customFormat="1"/>
    <row r="1348" s="74" customFormat="1"/>
    <row r="1349" s="74" customFormat="1"/>
    <row r="1350" s="74" customFormat="1"/>
    <row r="1351" s="74" customFormat="1"/>
    <row r="1352" s="74" customFormat="1"/>
    <row r="1353" s="74" customFormat="1"/>
    <row r="1354" s="74" customFormat="1"/>
    <row r="1355" s="74" customFormat="1"/>
    <row r="1356" s="74" customFormat="1"/>
    <row r="1357" s="74" customFormat="1"/>
    <row r="1358" s="74" customFormat="1"/>
    <row r="1359" s="74" customFormat="1"/>
    <row r="1360" s="74" customFormat="1"/>
    <row r="1361" s="74" customFormat="1"/>
    <row r="1362" s="74" customFormat="1"/>
    <row r="1363" s="74" customFormat="1"/>
    <row r="1364" s="74" customFormat="1"/>
    <row r="1365" s="74" customFormat="1"/>
    <row r="1366" s="74" customFormat="1"/>
    <row r="1367" s="74" customFormat="1"/>
    <row r="1368" s="74" customFormat="1"/>
    <row r="1369" s="74" customFormat="1"/>
    <row r="1370" s="74" customFormat="1"/>
    <row r="1371" s="74" customFormat="1"/>
    <row r="1372" s="74" customFormat="1"/>
    <row r="1373" s="74" customFormat="1"/>
    <row r="1374" s="74" customFormat="1"/>
    <row r="1375" s="74" customFormat="1"/>
    <row r="1376" s="74" customFormat="1"/>
    <row r="1377" s="74" customFormat="1"/>
    <row r="1378" s="74" customFormat="1"/>
    <row r="1379" s="74" customFormat="1"/>
    <row r="1380" s="74" customFormat="1"/>
    <row r="1381" s="74" customFormat="1"/>
    <row r="1382" s="74" customFormat="1"/>
    <row r="1383" s="74" customFormat="1"/>
    <row r="1384" s="74" customFormat="1"/>
    <row r="1385" s="74" customFormat="1"/>
    <row r="1386" s="74" customFormat="1"/>
    <row r="1387" s="74" customFormat="1"/>
    <row r="1388" s="74" customFormat="1"/>
    <row r="1389" s="74" customFormat="1"/>
    <row r="1390" s="74" customFormat="1"/>
    <row r="1391" s="74" customFormat="1"/>
    <row r="1392" s="74" customFormat="1"/>
    <row r="1393" s="74" customFormat="1"/>
    <row r="1394" s="74" customFormat="1"/>
    <row r="1395" s="74" customFormat="1"/>
    <row r="1396" s="74" customFormat="1"/>
    <row r="1397" s="74" customFormat="1"/>
    <row r="1398" s="74" customFormat="1"/>
    <row r="1399" s="74" customFormat="1"/>
    <row r="1400" s="74" customFormat="1"/>
    <row r="1401" s="74" customFormat="1"/>
    <row r="1402" s="74" customFormat="1"/>
    <row r="1403" s="74" customFormat="1"/>
    <row r="1404" s="74" customFormat="1"/>
    <row r="1405" s="74" customFormat="1"/>
    <row r="1406" s="74" customFormat="1"/>
    <row r="1407" s="74" customFormat="1"/>
    <row r="1408" s="74" customFormat="1"/>
    <row r="1409" s="74" customFormat="1"/>
    <row r="1410" s="74" customFormat="1"/>
    <row r="1411" s="74" customFormat="1"/>
    <row r="1412" s="74" customFormat="1"/>
    <row r="1413" s="74" customFormat="1"/>
    <row r="1414" s="74" customFormat="1"/>
    <row r="1415" s="74" customFormat="1"/>
    <row r="1416" s="74" customFormat="1"/>
    <row r="1417" s="74" customFormat="1"/>
    <row r="1418" s="74" customFormat="1"/>
    <row r="1419" s="74" customFormat="1"/>
    <row r="1420" s="74" customFormat="1"/>
    <row r="1421" s="74" customFormat="1"/>
    <row r="1422" s="74" customFormat="1"/>
    <row r="1423" s="74" customFormat="1"/>
    <row r="1424" s="74" customFormat="1"/>
    <row r="1425" s="74" customFormat="1"/>
    <row r="1426" s="74" customFormat="1"/>
    <row r="1427" s="74" customFormat="1"/>
    <row r="1428" s="74" customFormat="1"/>
    <row r="1429" s="74" customFormat="1"/>
    <row r="1430" s="74" customFormat="1"/>
    <row r="1431" s="74" customFormat="1"/>
    <row r="1432" s="74" customFormat="1"/>
    <row r="1433" s="74" customFormat="1"/>
    <row r="1434" s="74" customFormat="1"/>
    <row r="1435" s="74" customFormat="1"/>
    <row r="1436" s="74" customFormat="1"/>
    <row r="1437" s="74" customFormat="1"/>
    <row r="1438" s="74" customFormat="1"/>
    <row r="1439" s="74" customFormat="1"/>
    <row r="1440" s="74" customFormat="1"/>
    <row r="1441" s="74" customFormat="1"/>
    <row r="1442" s="74" customFormat="1"/>
    <row r="1443" s="74" customFormat="1"/>
    <row r="1444" s="74" customFormat="1"/>
    <row r="1445" s="74" customFormat="1"/>
    <row r="1446" s="74" customFormat="1"/>
    <row r="1447" s="74" customFormat="1"/>
    <row r="1448" s="74" customFormat="1"/>
    <row r="1449" s="74" customFormat="1"/>
    <row r="1450" s="74" customFormat="1"/>
    <row r="1451" s="74" customFormat="1"/>
    <row r="1452" s="74" customFormat="1"/>
    <row r="1453" s="74" customFormat="1"/>
    <row r="1454" s="74" customFormat="1"/>
    <row r="1455" s="74" customFormat="1"/>
    <row r="1456" s="74" customFormat="1"/>
    <row r="1457" s="74" customFormat="1"/>
    <row r="1458" s="74" customFormat="1"/>
    <row r="1459" s="74" customFormat="1"/>
    <row r="1460" s="74" customFormat="1"/>
    <row r="1461" s="74" customFormat="1"/>
    <row r="1462" s="74" customFormat="1"/>
    <row r="1463" s="74" customFormat="1"/>
    <row r="1464" s="74" customFormat="1"/>
    <row r="1465" s="74" customFormat="1"/>
    <row r="1466" s="74" customFormat="1"/>
    <row r="1467" s="74" customFormat="1"/>
    <row r="1468" s="74" customFormat="1"/>
    <row r="1469" s="74" customFormat="1"/>
    <row r="1470" s="74" customFormat="1"/>
    <row r="1471" s="74" customFormat="1"/>
    <row r="1472" s="74" customFormat="1"/>
    <row r="1473" s="74" customFormat="1"/>
    <row r="1474" s="74" customFormat="1"/>
    <row r="1475" s="74" customFormat="1"/>
    <row r="1476" s="74" customFormat="1"/>
    <row r="1477" s="74" customFormat="1"/>
    <row r="1478" s="74" customFormat="1"/>
    <row r="1479" s="74" customFormat="1"/>
    <row r="1480" s="74" customFormat="1"/>
    <row r="1481" s="74" customFormat="1"/>
    <row r="1482" s="74" customFormat="1"/>
    <row r="1483" s="74" customFormat="1"/>
    <row r="1484" s="74" customFormat="1"/>
    <row r="1485" s="74" customFormat="1"/>
    <row r="1486" s="74" customFormat="1"/>
    <row r="1487" s="74" customFormat="1"/>
    <row r="1488" s="74" customFormat="1"/>
    <row r="1489" s="74" customFormat="1"/>
    <row r="1490" s="74" customFormat="1"/>
    <row r="1491" s="74" customFormat="1"/>
    <row r="1492" s="74" customFormat="1"/>
    <row r="1493" s="74" customFormat="1"/>
    <row r="1494" s="74" customFormat="1"/>
    <row r="1495" s="74" customFormat="1"/>
    <row r="1496" s="74" customFormat="1"/>
    <row r="1497" s="74" customFormat="1"/>
    <row r="1498" s="74" customFormat="1"/>
    <row r="1499" s="74" customFormat="1"/>
    <row r="1500" s="74" customFormat="1"/>
    <row r="1501" s="74" customFormat="1"/>
    <row r="1502" s="74" customFormat="1"/>
    <row r="1503" s="74" customFormat="1"/>
    <row r="1504" s="74" customFormat="1"/>
    <row r="1505" s="74" customFormat="1"/>
    <row r="1506" s="74" customFormat="1"/>
    <row r="1507" s="74" customFormat="1"/>
    <row r="1508" s="74" customFormat="1"/>
    <row r="1509" s="74" customFormat="1"/>
    <row r="1510" s="74" customFormat="1"/>
    <row r="1511" s="74" customFormat="1"/>
    <row r="1512" s="74" customFormat="1"/>
    <row r="1513" s="74" customFormat="1"/>
    <row r="1514" s="74" customFormat="1"/>
    <row r="1515" s="74" customFormat="1"/>
    <row r="1516" s="74" customFormat="1"/>
    <row r="1517" s="74" customFormat="1"/>
    <row r="1518" s="74" customFormat="1"/>
    <row r="1519" s="74" customFormat="1"/>
    <row r="1520" s="74" customFormat="1"/>
    <row r="1521" s="74" customFormat="1"/>
    <row r="1522" s="74" customFormat="1"/>
    <row r="1523" s="74" customFormat="1"/>
    <row r="1524" s="74" customFormat="1"/>
    <row r="1525" s="74" customFormat="1"/>
    <row r="1526" s="74" customFormat="1"/>
    <row r="1527" s="74" customFormat="1"/>
    <row r="1528" s="74" customFormat="1"/>
    <row r="1529" s="74" customFormat="1"/>
    <row r="1530" s="74" customFormat="1"/>
    <row r="1531" s="74" customFormat="1"/>
    <row r="1532" s="74" customFormat="1"/>
    <row r="1533" s="74" customFormat="1"/>
    <row r="1534" s="74" customFormat="1"/>
    <row r="1535" s="74" customFormat="1"/>
    <row r="1536" s="74" customFormat="1"/>
    <row r="1537" s="74" customFormat="1"/>
    <row r="1538" s="74" customFormat="1"/>
    <row r="1539" s="74" customFormat="1"/>
    <row r="1540" s="74" customFormat="1"/>
    <row r="1541" s="74" customFormat="1"/>
    <row r="1542" s="74" customFormat="1"/>
    <row r="1543" s="74" customFormat="1"/>
    <row r="1544" s="74" customFormat="1"/>
    <row r="1545" s="74" customFormat="1"/>
    <row r="1546" s="74" customFormat="1"/>
    <row r="1547" s="74" customFormat="1"/>
    <row r="1548" s="74" customFormat="1"/>
    <row r="1549" s="74" customFormat="1"/>
    <row r="1550" s="74" customFormat="1"/>
    <row r="1551" s="74" customFormat="1"/>
    <row r="1552" s="74" customFormat="1"/>
    <row r="1553" s="74" customFormat="1"/>
    <row r="1554" s="74" customFormat="1"/>
    <row r="1555" s="74" customFormat="1"/>
    <row r="1556" s="74" customFormat="1"/>
    <row r="1557" s="74" customFormat="1"/>
    <row r="1558" s="74" customFormat="1"/>
    <row r="1559" s="74" customFormat="1"/>
    <row r="1560" s="74" customFormat="1"/>
    <row r="1561" s="74" customFormat="1"/>
    <row r="1562" s="74" customFormat="1"/>
    <row r="1563" s="74" customFormat="1"/>
    <row r="1564" s="74" customFormat="1"/>
    <row r="1565" s="74" customFormat="1"/>
    <row r="1566" s="74" customFormat="1"/>
    <row r="1567" s="74" customFormat="1"/>
    <row r="1568" s="74" customFormat="1"/>
    <row r="1569" s="74" customFormat="1"/>
    <row r="1570" s="74" customFormat="1"/>
    <row r="1571" s="74" customFormat="1"/>
    <row r="1572" s="74" customFormat="1"/>
    <row r="1573" s="74" customFormat="1"/>
    <row r="1574" s="74" customFormat="1"/>
    <row r="1575" s="74" customFormat="1"/>
    <row r="1576" s="74" customFormat="1"/>
    <row r="1577" s="74" customFormat="1"/>
    <row r="1578" s="74" customFormat="1"/>
    <row r="1579" s="74" customFormat="1"/>
    <row r="1580" s="74" customFormat="1"/>
    <row r="1581" s="74" customFormat="1"/>
    <row r="1582" s="74" customFormat="1"/>
    <row r="1583" s="74" customFormat="1"/>
    <row r="1584" s="74" customFormat="1"/>
    <row r="1585" s="74" customFormat="1"/>
    <row r="1586" s="74" customFormat="1"/>
    <row r="1587" s="74" customFormat="1"/>
    <row r="1588" s="74" customFormat="1"/>
    <row r="1589" s="74" customFormat="1"/>
    <row r="1590" s="74" customFormat="1"/>
    <row r="1591" s="74" customFormat="1"/>
    <row r="1592" s="74" customFormat="1"/>
    <row r="1593" s="74" customFormat="1"/>
    <row r="1594" s="74" customFormat="1"/>
    <row r="1595" s="74" customFormat="1"/>
    <row r="1596" s="74" customFormat="1"/>
    <row r="1597" s="74" customFormat="1"/>
    <row r="1598" s="74" customFormat="1"/>
    <row r="1599" s="74" customFormat="1"/>
    <row r="1600" s="74" customFormat="1"/>
    <row r="1601" s="74" customFormat="1"/>
    <row r="1602" s="74" customFormat="1"/>
    <row r="1603" s="74" customFormat="1"/>
    <row r="1604" s="74" customFormat="1"/>
    <row r="1605" s="74" customFormat="1"/>
    <row r="1606" s="74" customFormat="1"/>
    <row r="1607" s="74" customFormat="1"/>
    <row r="1608" s="74" customFormat="1"/>
    <row r="1609" s="74" customFormat="1"/>
    <row r="1610" s="74" customFormat="1"/>
    <row r="1611" s="74" customFormat="1"/>
    <row r="1612" s="74" customFormat="1"/>
    <row r="1613" s="74" customFormat="1"/>
    <row r="1614" s="74" customFormat="1"/>
    <row r="1615" s="74" customFormat="1"/>
    <row r="1616" s="74" customFormat="1"/>
    <row r="1617" s="74" customFormat="1"/>
    <row r="1618" s="74" customFormat="1"/>
    <row r="1619" s="74" customFormat="1"/>
    <row r="1620" s="74" customFormat="1"/>
    <row r="1621" s="74" customFormat="1"/>
    <row r="1622" s="74" customFormat="1"/>
    <row r="1623" s="74" customFormat="1"/>
    <row r="1624" s="74" customFormat="1"/>
    <row r="1625" s="74" customFormat="1"/>
    <row r="1626" s="74" customFormat="1"/>
    <row r="1627" s="74" customFormat="1"/>
    <row r="1628" s="74" customFormat="1"/>
    <row r="1629" s="74" customFormat="1"/>
    <row r="1630" s="74" customFormat="1"/>
    <row r="1631" s="74" customFormat="1"/>
    <row r="1632" s="74" customFormat="1"/>
    <row r="1633" s="74" customFormat="1"/>
    <row r="1634" s="74" customFormat="1"/>
    <row r="1635" s="74" customFormat="1"/>
    <row r="1636" s="74" customFormat="1"/>
    <row r="1637" s="74" customFormat="1"/>
    <row r="1638" s="74" customFormat="1"/>
    <row r="1639" s="74" customFormat="1"/>
    <row r="1640" s="74" customFormat="1"/>
    <row r="1641" s="74" customFormat="1"/>
    <row r="1642" s="74" customFormat="1"/>
    <row r="1643" s="74" customFormat="1"/>
    <row r="1644" s="74" customFormat="1"/>
    <row r="1645" s="74" customFormat="1"/>
    <row r="1646" s="74" customFormat="1"/>
    <row r="1647" s="74" customFormat="1"/>
    <row r="1648" s="74" customFormat="1"/>
    <row r="1649" s="74" customFormat="1"/>
    <row r="1650" s="74" customFormat="1"/>
    <row r="1651" s="74" customFormat="1"/>
    <row r="1652" s="74" customFormat="1"/>
    <row r="1653" s="74" customFormat="1"/>
    <row r="1654" s="74" customFormat="1"/>
    <row r="1655" s="74" customFormat="1"/>
    <row r="1656" s="74" customFormat="1"/>
    <row r="1657" s="74" customFormat="1"/>
    <row r="1658" s="74" customFormat="1"/>
    <row r="1659" s="74" customFormat="1"/>
    <row r="1660" s="74" customFormat="1"/>
    <row r="1661" s="74" customFormat="1"/>
    <row r="1662" s="74" customFormat="1"/>
    <row r="1663" s="74" customFormat="1"/>
    <row r="1664" s="74" customFormat="1"/>
    <row r="1665" s="74" customFormat="1"/>
    <row r="1666" s="74" customFormat="1"/>
    <row r="1667" s="74" customFormat="1"/>
    <row r="1668" s="74" customFormat="1"/>
    <row r="1669" s="74" customFormat="1"/>
    <row r="1670" s="74" customFormat="1"/>
    <row r="1671" s="74" customFormat="1"/>
    <row r="1672" s="74" customFormat="1"/>
    <row r="1673" s="74" customFormat="1"/>
    <row r="1674" s="74" customFormat="1"/>
    <row r="1675" s="74" customFormat="1"/>
    <row r="1676" s="74" customFormat="1"/>
    <row r="1677" s="74" customFormat="1"/>
    <row r="1678" s="74" customFormat="1"/>
    <row r="1679" s="74" customFormat="1"/>
    <row r="1680" s="74" customFormat="1"/>
    <row r="1681" s="74" customFormat="1"/>
    <row r="1682" s="74" customFormat="1"/>
    <row r="1683" s="74" customFormat="1"/>
    <row r="1684" s="74" customFormat="1"/>
    <row r="1685" s="74" customFormat="1"/>
    <row r="1686" s="74" customFormat="1"/>
    <row r="1687" s="74" customFormat="1"/>
    <row r="1688" s="74" customFormat="1"/>
    <row r="1689" s="74" customFormat="1"/>
    <row r="1690" s="74" customFormat="1"/>
    <row r="1691" s="74" customFormat="1"/>
    <row r="1692" s="74" customFormat="1"/>
    <row r="1693" s="74" customFormat="1"/>
    <row r="1694" s="74" customFormat="1"/>
    <row r="1695" s="74" customFormat="1"/>
    <row r="1696" s="74" customFormat="1"/>
    <row r="1697" s="74" customFormat="1"/>
    <row r="1698" s="74" customFormat="1"/>
    <row r="1699" s="74" customFormat="1"/>
    <row r="1700" s="74" customFormat="1"/>
    <row r="1701" s="74" customFormat="1"/>
    <row r="1702" s="74" customFormat="1"/>
    <row r="1703" s="74" customFormat="1"/>
    <row r="1704" s="74" customFormat="1"/>
    <row r="1705" s="74" customFormat="1"/>
    <row r="1706" s="74" customFormat="1"/>
    <row r="1707" s="74" customFormat="1"/>
    <row r="1708" s="74" customFormat="1"/>
    <row r="1709" s="74" customFormat="1"/>
    <row r="1710" s="74" customFormat="1"/>
    <row r="1711" s="74" customFormat="1"/>
    <row r="1712" s="74" customFormat="1"/>
    <row r="1713" s="74" customFormat="1"/>
    <row r="1714" s="74" customFormat="1"/>
    <row r="1715" s="74" customFormat="1"/>
    <row r="1716" s="74" customFormat="1"/>
    <row r="1717" s="74" customFormat="1"/>
    <row r="1718" s="74" customFormat="1"/>
    <row r="1719" s="74" customFormat="1"/>
    <row r="1720" s="74" customFormat="1"/>
    <row r="1721" s="74" customFormat="1"/>
    <row r="1722" s="74" customFormat="1"/>
    <row r="1723" s="74" customFormat="1"/>
    <row r="1724" s="74" customFormat="1"/>
    <row r="1725" s="74" customFormat="1"/>
    <row r="1726" s="74" customFormat="1"/>
    <row r="1727" s="74" customFormat="1"/>
    <row r="1728" s="74" customFormat="1"/>
    <row r="1729" s="74" customFormat="1"/>
    <row r="1730" s="74" customFormat="1"/>
    <row r="1731" s="74" customFormat="1"/>
    <row r="1732" s="74" customFormat="1"/>
    <row r="1733" s="74" customFormat="1"/>
    <row r="1734" s="74" customFormat="1"/>
    <row r="1735" s="74" customFormat="1"/>
    <row r="1736" s="74" customFormat="1"/>
    <row r="1737" s="74" customFormat="1"/>
    <row r="1738" s="74" customFormat="1"/>
    <row r="1739" s="74" customFormat="1"/>
    <row r="1740" s="74" customFormat="1"/>
    <row r="1741" s="74" customFormat="1"/>
    <row r="1742" s="74" customFormat="1"/>
    <row r="1743" s="74" customFormat="1"/>
    <row r="1744" s="74" customFormat="1"/>
    <row r="1745" s="74" customFormat="1"/>
    <row r="1746" s="74" customFormat="1"/>
    <row r="1747" s="74" customFormat="1"/>
    <row r="1748" s="74" customFormat="1"/>
    <row r="1749" s="74" customFormat="1"/>
    <row r="1750" s="74" customFormat="1"/>
    <row r="1751" s="74" customFormat="1"/>
    <row r="1752" s="74" customFormat="1"/>
    <row r="1753" s="74" customFormat="1"/>
    <row r="1754" s="74" customFormat="1"/>
    <row r="1755" s="74" customFormat="1"/>
    <row r="1756" s="74" customFormat="1"/>
    <row r="1757" s="74" customFormat="1"/>
    <row r="1758" s="74" customFormat="1"/>
    <row r="1759" s="74" customFormat="1"/>
    <row r="1760" s="74" customFormat="1"/>
    <row r="1761" s="74" customFormat="1"/>
    <row r="1762" s="74" customFormat="1"/>
    <row r="1763" s="74" customFormat="1"/>
    <row r="1764" s="74" customFormat="1"/>
    <row r="1765" s="74" customFormat="1"/>
    <row r="1766" s="74" customFormat="1"/>
    <row r="1767" s="74" customFormat="1"/>
    <row r="1768" s="74" customFormat="1"/>
    <row r="1769" s="74" customFormat="1"/>
    <row r="1770" s="74" customFormat="1"/>
    <row r="1771" s="74" customFormat="1"/>
    <row r="1772" s="74" customFormat="1"/>
    <row r="1773" s="74" customFormat="1"/>
    <row r="1774" s="74" customFormat="1"/>
    <row r="1775" s="74" customFormat="1"/>
    <row r="1776" s="74" customFormat="1"/>
    <row r="1777" s="74" customFormat="1"/>
    <row r="1778" s="74" customFormat="1"/>
    <row r="1779" s="74" customFormat="1"/>
    <row r="1780" s="74" customFormat="1"/>
    <row r="1781" s="74" customFormat="1"/>
    <row r="1782" s="74" customFormat="1"/>
    <row r="1783" s="74" customFormat="1"/>
    <row r="1784" s="74" customFormat="1"/>
    <row r="1785" s="74" customFormat="1"/>
    <row r="1786" s="74" customFormat="1"/>
    <row r="1787" s="74" customFormat="1"/>
    <row r="1788" s="74" customFormat="1"/>
    <row r="1789" s="74" customFormat="1"/>
    <row r="1790" s="74" customFormat="1"/>
    <row r="1791" s="74" customFormat="1"/>
    <row r="1792" s="74" customFormat="1"/>
    <row r="1793" s="74" customFormat="1"/>
    <row r="1794" s="74" customFormat="1"/>
    <row r="1795" s="74" customFormat="1"/>
    <row r="1796" s="74" customFormat="1"/>
    <row r="1797" s="74" customFormat="1"/>
    <row r="1798" s="74" customFormat="1"/>
    <row r="1799" s="74" customFormat="1"/>
    <row r="1800" s="74" customFormat="1"/>
    <row r="1801" s="74" customFormat="1"/>
    <row r="1802" s="74" customFormat="1"/>
    <row r="1803" s="74" customFormat="1"/>
    <row r="1804" s="74" customFormat="1"/>
    <row r="1805" s="74" customFormat="1"/>
    <row r="1806" s="74" customFormat="1"/>
    <row r="1807" s="74" customFormat="1"/>
    <row r="1808" s="74" customFormat="1"/>
    <row r="1809" s="74" customFormat="1"/>
    <row r="1810" s="74" customFormat="1"/>
    <row r="1811" s="74" customFormat="1"/>
    <row r="1812" s="74" customFormat="1"/>
    <row r="1813" s="74" customFormat="1"/>
    <row r="1814" s="74" customFormat="1"/>
    <row r="1815" s="74" customFormat="1"/>
    <row r="1816" s="74" customFormat="1"/>
    <row r="1817" s="74" customFormat="1"/>
    <row r="1818" s="74" customFormat="1"/>
    <row r="1819" s="74" customFormat="1"/>
    <row r="1820" s="74" customFormat="1"/>
    <row r="1821" s="74" customFormat="1"/>
    <row r="1822" s="74" customFormat="1"/>
    <row r="1823" s="74" customFormat="1"/>
    <row r="1824" s="74" customFormat="1"/>
    <row r="1825" s="74" customFormat="1"/>
    <row r="1826" s="74" customFormat="1"/>
    <row r="1827" s="74" customFormat="1"/>
    <row r="1828" s="74" customFormat="1"/>
    <row r="1829" s="74" customFormat="1"/>
    <row r="1830" s="74" customFormat="1"/>
    <row r="1831" s="74" customFormat="1"/>
    <row r="1832" s="74" customFormat="1"/>
    <row r="1833" s="74" customFormat="1"/>
    <row r="1834" s="74" customFormat="1"/>
    <row r="1835" s="74" customFormat="1"/>
    <row r="1836" s="74" customFormat="1"/>
    <row r="1837" s="74" customFormat="1"/>
    <row r="1838" s="74" customFormat="1"/>
    <row r="1839" s="74" customFormat="1"/>
    <row r="1840" s="74" customFormat="1"/>
    <row r="1841" s="74" customFormat="1"/>
    <row r="1842" s="74" customFormat="1"/>
    <row r="1843" s="74" customFormat="1"/>
    <row r="1844" s="74" customFormat="1"/>
    <row r="1845" s="74" customFormat="1"/>
    <row r="1846" s="74" customFormat="1"/>
    <row r="1847" s="74" customFormat="1"/>
    <row r="1848" s="74" customFormat="1"/>
    <row r="1849" s="74" customFormat="1"/>
    <row r="1850" s="74" customFormat="1"/>
    <row r="1851" s="74" customFormat="1"/>
    <row r="1852" s="74" customFormat="1"/>
    <row r="1853" s="74" customFormat="1"/>
    <row r="1854" s="74" customFormat="1"/>
    <row r="1855" s="74" customFormat="1"/>
    <row r="1856" s="74" customFormat="1"/>
    <row r="1857" s="74" customFormat="1"/>
    <row r="1858" s="74" customFormat="1"/>
    <row r="1859" s="74" customFormat="1"/>
    <row r="1860" s="74" customFormat="1"/>
    <row r="1861" s="74" customFormat="1"/>
    <row r="1862" s="74" customFormat="1"/>
    <row r="1863" s="74" customFormat="1"/>
    <row r="1864" s="74" customFormat="1"/>
    <row r="1865" s="74" customFormat="1"/>
    <row r="1866" s="74" customFormat="1"/>
    <row r="1867" s="74" customFormat="1"/>
    <row r="1868" s="74" customFormat="1"/>
    <row r="1869" s="74" customFormat="1"/>
    <row r="1870" s="74" customFormat="1"/>
    <row r="1871" s="74" customFormat="1"/>
    <row r="1872" s="74" customFormat="1"/>
    <row r="1873" s="74" customFormat="1"/>
    <row r="1874" s="74" customFormat="1"/>
    <row r="1875" s="74" customFormat="1"/>
    <row r="1876" s="74" customFormat="1"/>
    <row r="1877" s="74" customFormat="1"/>
    <row r="1878" s="74" customFormat="1"/>
    <row r="1879" s="74" customFormat="1"/>
    <row r="1880" s="74" customFormat="1"/>
    <row r="1881" s="74" customFormat="1"/>
    <row r="1882" s="74" customFormat="1"/>
    <row r="1883" s="74" customFormat="1"/>
    <row r="1884" s="74" customFormat="1"/>
    <row r="1885" s="74" customFormat="1"/>
    <row r="1886" s="74" customFormat="1"/>
    <row r="1887" s="74" customFormat="1"/>
    <row r="1888" s="74" customFormat="1"/>
    <row r="1889" s="74" customFormat="1"/>
    <row r="1890" s="74" customFormat="1"/>
    <row r="1891" s="74" customFormat="1"/>
    <row r="1892" s="74" customFormat="1"/>
    <row r="1893" s="74" customFormat="1"/>
    <row r="1894" s="74" customFormat="1"/>
    <row r="1895" s="74" customFormat="1"/>
    <row r="1896" s="74" customFormat="1"/>
    <row r="1897" s="74" customFormat="1"/>
    <row r="1898" s="74" customFormat="1"/>
    <row r="1899" s="74" customFormat="1"/>
    <row r="1900" s="74" customFormat="1"/>
    <row r="1901" s="74" customFormat="1"/>
    <row r="1902" s="74" customFormat="1"/>
    <row r="1903" s="74" customFormat="1"/>
    <row r="1904" s="74" customFormat="1"/>
    <row r="1905" s="74" customFormat="1"/>
    <row r="1906" s="74" customFormat="1"/>
    <row r="1907" s="74" customFormat="1"/>
    <row r="1908" s="74" customFormat="1"/>
    <row r="1909" s="74" customFormat="1"/>
    <row r="1910" s="74" customFormat="1"/>
    <row r="1911" s="74" customFormat="1"/>
    <row r="1912" s="74" customFormat="1"/>
    <row r="1913" s="74" customFormat="1"/>
    <row r="1914" s="74" customFormat="1"/>
    <row r="1915" s="74" customFormat="1"/>
    <row r="1916" s="74" customFormat="1"/>
    <row r="1917" s="74" customFormat="1"/>
    <row r="1918" s="74" customFormat="1"/>
    <row r="1919" s="74" customFormat="1"/>
    <row r="1920" s="74" customFormat="1"/>
    <row r="1921" s="74" customFormat="1"/>
    <row r="1922" s="74" customFormat="1"/>
    <row r="1923" s="74" customFormat="1"/>
    <row r="1924" s="74" customFormat="1"/>
    <row r="1925" s="74" customFormat="1"/>
    <row r="1926" s="74" customFormat="1"/>
    <row r="1927" s="74" customFormat="1"/>
    <row r="1928" s="74" customFormat="1"/>
    <row r="1929" s="74" customFormat="1"/>
    <row r="1930" s="74" customFormat="1"/>
    <row r="1931" s="74" customFormat="1"/>
    <row r="1932" s="74" customFormat="1"/>
    <row r="1933" s="74" customFormat="1"/>
    <row r="1934" s="74" customFormat="1"/>
    <row r="1935" s="74" customFormat="1"/>
    <row r="1936" s="74" customFormat="1"/>
    <row r="1937" s="74" customFormat="1"/>
    <row r="1938" s="74" customFormat="1"/>
    <row r="1939" s="74" customFormat="1"/>
    <row r="1940" s="74" customFormat="1"/>
    <row r="1941" s="74" customFormat="1"/>
    <row r="1942" s="74" customFormat="1"/>
    <row r="1943" s="74" customFormat="1"/>
    <row r="1944" s="74" customFormat="1"/>
    <row r="1945" s="74" customFormat="1"/>
    <row r="1946" s="74" customFormat="1"/>
    <row r="1947" s="74" customFormat="1"/>
    <row r="1948" s="74" customFormat="1"/>
    <row r="1949" s="74" customFormat="1"/>
    <row r="1950" s="74" customFormat="1"/>
    <row r="1951" s="74" customFormat="1"/>
    <row r="1952" s="74" customFormat="1"/>
    <row r="1953" s="74" customFormat="1"/>
    <row r="1954" s="74" customFormat="1"/>
    <row r="1955" s="74" customFormat="1"/>
    <row r="1956" s="74" customFormat="1"/>
    <row r="1957" s="74" customFormat="1"/>
    <row r="1958" s="74" customFormat="1"/>
    <row r="1959" s="74" customFormat="1"/>
    <row r="1960" s="74" customFormat="1"/>
    <row r="1961" s="74" customFormat="1"/>
    <row r="1962" s="74" customFormat="1"/>
    <row r="1963" s="74" customFormat="1"/>
    <row r="1964" s="74" customFormat="1"/>
    <row r="1965" s="74" customFormat="1"/>
    <row r="1966" s="74" customFormat="1"/>
    <row r="1967" s="74" customFormat="1"/>
    <row r="1968" s="74" customFormat="1"/>
    <row r="1969" s="74" customFormat="1"/>
    <row r="1970" s="74" customFormat="1"/>
    <row r="1971" s="74" customFormat="1"/>
    <row r="1972" s="74" customFormat="1"/>
    <row r="1973" s="74" customFormat="1"/>
    <row r="1974" s="74" customFormat="1"/>
    <row r="1975" s="74" customFormat="1"/>
    <row r="1976" s="74" customFormat="1"/>
    <row r="1977" s="74" customFormat="1"/>
    <row r="1978" s="74" customFormat="1"/>
    <row r="1979" s="74" customFormat="1"/>
    <row r="1980" s="74" customFormat="1"/>
    <row r="1981" s="74" customFormat="1"/>
    <row r="1982" s="74" customFormat="1"/>
    <row r="1983" s="74" customFormat="1"/>
    <row r="1984" s="74" customFormat="1"/>
    <row r="1985" s="74" customFormat="1"/>
    <row r="1986" s="74" customFormat="1"/>
    <row r="1987" s="74" customFormat="1"/>
    <row r="1988" s="74" customFormat="1"/>
    <row r="1989" s="74" customFormat="1"/>
    <row r="1990" s="74" customFormat="1"/>
    <row r="1991" s="74" customFormat="1"/>
    <row r="1992" s="74" customFormat="1"/>
    <row r="1993" s="74" customFormat="1"/>
    <row r="1994" s="74" customFormat="1"/>
    <row r="1995" s="74" customFormat="1"/>
    <row r="1996" s="74" customFormat="1"/>
    <row r="1997" s="74" customFormat="1"/>
    <row r="1998" s="74" customFormat="1"/>
    <row r="1999" s="74" customFormat="1"/>
    <row r="2000" s="74" customFormat="1"/>
    <row r="2001" s="74" customFormat="1"/>
    <row r="2002" s="74" customFormat="1"/>
    <row r="2003" s="74" customFormat="1"/>
    <row r="2004" s="74" customFormat="1"/>
    <row r="2005" s="74" customFormat="1"/>
    <row r="2006" s="74" customFormat="1"/>
    <row r="2007" s="74" customFormat="1"/>
    <row r="2008" s="74" customFormat="1"/>
    <row r="2009" s="74" customFormat="1"/>
    <row r="2010" s="74" customFormat="1"/>
    <row r="2011" s="74" customFormat="1"/>
    <row r="2012" s="74" customFormat="1"/>
    <row r="2013" s="74" customFormat="1"/>
    <row r="2014" s="74" customFormat="1"/>
    <row r="2015" s="74" customFormat="1"/>
    <row r="2016" s="74" customFormat="1"/>
    <row r="2017" s="74" customFormat="1"/>
    <row r="2018" s="74" customFormat="1"/>
    <row r="2019" s="74" customFormat="1"/>
    <row r="2020" s="74" customFormat="1"/>
    <row r="2021" s="74" customFormat="1"/>
    <row r="2022" s="74" customFormat="1"/>
    <row r="2023" s="74" customFormat="1"/>
    <row r="2024" s="74" customFormat="1"/>
    <row r="2025" s="74" customFormat="1"/>
    <row r="2026" s="74" customFormat="1"/>
    <row r="2027" s="74" customFormat="1"/>
    <row r="2028" s="74" customFormat="1"/>
    <row r="2029" s="74" customFormat="1"/>
    <row r="2030" s="74" customFormat="1"/>
    <row r="2031" s="74" customFormat="1"/>
    <row r="2032" s="74" customFormat="1"/>
    <row r="2033" s="74" customFormat="1"/>
    <row r="2034" s="74" customFormat="1"/>
    <row r="2035" s="74" customFormat="1"/>
    <row r="2036" s="74" customFormat="1"/>
    <row r="2037" s="74" customFormat="1"/>
    <row r="2038" s="74" customFormat="1"/>
    <row r="2039" s="74" customFormat="1"/>
    <row r="2040" s="74" customFormat="1"/>
    <row r="2041" s="74" customFormat="1"/>
    <row r="2042" s="74" customFormat="1"/>
    <row r="2043" s="74" customFormat="1"/>
    <row r="2044" s="74" customFormat="1"/>
    <row r="2045" s="74" customFormat="1"/>
    <row r="2046" s="74" customFormat="1"/>
    <row r="2047" s="74" customFormat="1"/>
    <row r="2048" s="74" customFormat="1"/>
    <row r="2049" s="74" customFormat="1"/>
    <row r="2050" s="74" customFormat="1"/>
    <row r="2051" s="74" customFormat="1"/>
    <row r="2052" s="74" customFormat="1"/>
    <row r="2053" s="74" customFormat="1"/>
    <row r="2054" s="74" customFormat="1"/>
    <row r="2055" s="74" customFormat="1"/>
    <row r="2056" s="74" customFormat="1"/>
    <row r="2057" s="74" customFormat="1"/>
    <row r="2058" s="74" customFormat="1"/>
    <row r="2059" s="74" customFormat="1"/>
    <row r="2060" s="74" customFormat="1"/>
    <row r="2061" s="74" customFormat="1"/>
    <row r="2062" s="74" customFormat="1"/>
    <row r="2063" s="74" customFormat="1"/>
    <row r="2064" s="74" customFormat="1"/>
    <row r="2065" s="74" customFormat="1"/>
    <row r="2066" s="74" customFormat="1"/>
    <row r="2067" s="74" customFormat="1"/>
    <row r="2068" s="74" customFormat="1"/>
    <row r="2069" s="74" customFormat="1"/>
    <row r="2070" s="74" customFormat="1"/>
    <row r="2071" s="74" customFormat="1"/>
    <row r="2072" s="74" customFormat="1"/>
    <row r="2073" s="74" customFormat="1"/>
    <row r="2074" s="74" customFormat="1"/>
    <row r="2075" s="74" customFormat="1"/>
    <row r="2076" s="74" customFormat="1"/>
    <row r="2077" s="74" customFormat="1"/>
    <row r="2078" s="74" customFormat="1"/>
    <row r="2079" s="74" customFormat="1"/>
    <row r="2080" s="74" customFormat="1"/>
    <row r="2081" s="74" customFormat="1"/>
    <row r="2082" s="74" customFormat="1"/>
    <row r="2083" s="74" customFormat="1"/>
    <row r="2084" s="74" customFormat="1"/>
    <row r="2085" s="74" customFormat="1"/>
    <row r="2086" s="74" customFormat="1"/>
    <row r="2087" s="74" customFormat="1"/>
    <row r="2088" s="74" customFormat="1"/>
    <row r="2089" s="74" customFormat="1"/>
    <row r="2090" s="74" customFormat="1"/>
    <row r="2091" s="74" customFormat="1"/>
    <row r="2092" s="74" customFormat="1"/>
    <row r="2093" s="74" customFormat="1"/>
    <row r="2094" s="74" customFormat="1"/>
    <row r="2095" s="74" customFormat="1"/>
    <row r="2096" s="74" customFormat="1"/>
    <row r="2097" s="74" customFormat="1"/>
    <row r="2098" s="74" customFormat="1"/>
    <row r="2099" s="74" customFormat="1"/>
    <row r="2100" s="74" customFormat="1"/>
    <row r="2101" s="74" customFormat="1"/>
    <row r="2102" s="74" customFormat="1"/>
    <row r="2103" s="74" customFormat="1"/>
    <row r="2104" s="74" customFormat="1"/>
    <row r="2105" s="74" customFormat="1"/>
    <row r="2106" s="74" customFormat="1"/>
    <row r="2107" s="74" customFormat="1"/>
    <row r="2108" s="74" customFormat="1"/>
    <row r="2109" s="74" customFormat="1"/>
    <row r="2110" s="74" customFormat="1"/>
    <row r="2111" s="74" customFormat="1"/>
    <row r="2112" s="74" customFormat="1"/>
    <row r="2113" s="74" customFormat="1"/>
    <row r="2114" s="74" customFormat="1"/>
    <row r="2115" s="74" customFormat="1"/>
    <row r="2116" s="74" customFormat="1"/>
    <row r="2117" s="74" customFormat="1"/>
    <row r="2118" s="74" customFormat="1"/>
    <row r="2119" s="74" customFormat="1"/>
    <row r="2120" s="74" customFormat="1"/>
    <row r="2121" s="74" customFormat="1"/>
    <row r="2122" s="74" customFormat="1"/>
    <row r="2123" s="74" customFormat="1"/>
    <row r="2124" s="74" customFormat="1"/>
    <row r="2125" s="74" customFormat="1"/>
    <row r="2126" s="74" customFormat="1"/>
    <row r="2127" s="74" customFormat="1"/>
    <row r="2128" s="74" customFormat="1"/>
    <row r="2129" s="74" customFormat="1"/>
    <row r="2130" s="74" customFormat="1"/>
    <row r="2131" s="74" customFormat="1"/>
    <row r="2132" s="74" customFormat="1"/>
    <row r="2133" s="74" customFormat="1"/>
    <row r="2134" s="74" customFormat="1"/>
    <row r="2135" s="74" customFormat="1"/>
    <row r="2136" s="74" customFormat="1"/>
    <row r="2137" s="74" customFormat="1"/>
    <row r="2138" s="74" customFormat="1"/>
    <row r="2139" s="74" customFormat="1"/>
    <row r="2140" s="74" customFormat="1"/>
    <row r="2141" s="74" customFormat="1"/>
    <row r="2142" s="74" customFormat="1"/>
    <row r="2143" s="74" customFormat="1"/>
    <row r="2144" s="74" customFormat="1"/>
    <row r="2145" s="74" customFormat="1"/>
    <row r="2146" s="74" customFormat="1"/>
    <row r="2147" s="74" customFormat="1"/>
    <row r="2148" s="74" customFormat="1"/>
    <row r="2149" s="74" customFormat="1"/>
    <row r="2150" s="74" customFormat="1"/>
    <row r="2151" s="74" customFormat="1"/>
    <row r="2152" s="74" customFormat="1"/>
    <row r="2153" s="74" customFormat="1"/>
    <row r="2154" s="74" customFormat="1"/>
    <row r="2155" s="74" customFormat="1"/>
    <row r="2156" s="74" customFormat="1"/>
    <row r="2157" s="74" customFormat="1"/>
    <row r="2158" s="74" customFormat="1"/>
    <row r="2159" s="74" customFormat="1"/>
    <row r="2160" s="74" customFormat="1"/>
    <row r="2161" s="74" customFormat="1"/>
    <row r="2162" s="74" customFormat="1"/>
    <row r="2163" s="74" customFormat="1"/>
    <row r="2164" s="74" customFormat="1"/>
    <row r="2165" s="74" customFormat="1"/>
    <row r="2166" s="74" customFormat="1"/>
    <row r="2167" s="74" customFormat="1"/>
    <row r="2168" s="74" customFormat="1"/>
    <row r="2169" s="74" customFormat="1"/>
    <row r="2170" s="74" customFormat="1"/>
    <row r="2171" s="74" customFormat="1"/>
    <row r="2172" s="74" customFormat="1"/>
    <row r="2173" s="74" customFormat="1"/>
    <row r="2174" s="74" customFormat="1"/>
    <row r="2175" s="74" customFormat="1"/>
    <row r="2176" s="74" customFormat="1"/>
    <row r="2177" s="74" customFormat="1"/>
    <row r="2178" s="74" customFormat="1"/>
    <row r="2179" s="74" customFormat="1"/>
    <row r="2180" s="74" customFormat="1"/>
    <row r="2181" s="74" customFormat="1"/>
    <row r="2182" s="74" customFormat="1"/>
    <row r="2183" s="74" customFormat="1"/>
    <row r="2184" s="74" customFormat="1"/>
    <row r="2185" s="74" customFormat="1"/>
    <row r="2186" s="74" customFormat="1"/>
    <row r="2187" s="74" customFormat="1"/>
    <row r="2188" s="74" customFormat="1"/>
    <row r="2189" s="74" customFormat="1"/>
    <row r="2190" s="74" customFormat="1"/>
    <row r="2191" s="74" customFormat="1"/>
    <row r="2192" s="74" customFormat="1"/>
    <row r="2193" s="74" customFormat="1"/>
    <row r="2194" s="74" customFormat="1"/>
    <row r="2195" s="74" customFormat="1"/>
    <row r="2196" s="74" customFormat="1"/>
    <row r="2197" s="74" customFormat="1"/>
    <row r="2198" s="74" customFormat="1"/>
    <row r="2199" s="74" customFormat="1"/>
    <row r="2200" s="74" customFormat="1"/>
    <row r="2201" s="74" customFormat="1"/>
    <row r="2202" s="74" customFormat="1"/>
    <row r="2203" s="74" customFormat="1"/>
    <row r="2204" s="74" customFormat="1"/>
    <row r="2205" s="74" customFormat="1"/>
    <row r="2206" s="74" customFormat="1"/>
    <row r="2207" s="74" customFormat="1"/>
    <row r="2208" s="74" customFormat="1"/>
    <row r="2209" s="74" customFormat="1"/>
    <row r="2210" s="74" customFormat="1"/>
    <row r="2211" s="74" customFormat="1"/>
    <row r="2212" s="74" customFormat="1"/>
    <row r="2213" s="74" customFormat="1"/>
    <row r="2214" s="74" customFormat="1"/>
    <row r="2215" s="74" customFormat="1"/>
    <row r="2216" s="74" customFormat="1"/>
    <row r="2217" s="74" customFormat="1"/>
    <row r="2218" s="74" customFormat="1"/>
    <row r="2219" s="74" customFormat="1"/>
    <row r="2220" s="74" customFormat="1"/>
    <row r="2221" s="74" customFormat="1"/>
    <row r="2222" s="74" customFormat="1"/>
    <row r="2223" s="74" customFormat="1"/>
    <row r="2224" s="74" customFormat="1"/>
    <row r="2225" s="74" customFormat="1"/>
    <row r="2226" s="74" customFormat="1"/>
    <row r="2227" s="74" customFormat="1"/>
    <row r="2228" s="74" customFormat="1"/>
    <row r="2229" s="74" customFormat="1"/>
    <row r="2230" s="74" customFormat="1"/>
    <row r="2231" s="74" customFormat="1"/>
    <row r="2232" s="74" customFormat="1"/>
    <row r="2233" s="74" customFormat="1"/>
    <row r="2234" s="74" customFormat="1"/>
    <row r="2235" s="74" customFormat="1"/>
    <row r="2236" s="74" customFormat="1"/>
    <row r="2237" s="74" customFormat="1"/>
    <row r="2238" s="74" customFormat="1"/>
    <row r="2239" s="74" customFormat="1"/>
    <row r="2240" s="74" customFormat="1"/>
    <row r="2241" s="74" customFormat="1"/>
    <row r="2242" s="74" customFormat="1"/>
    <row r="2243" s="74" customFormat="1"/>
    <row r="2244" s="74" customFormat="1"/>
    <row r="2245" s="74" customFormat="1"/>
    <row r="2246" s="74" customFormat="1"/>
    <row r="2247" s="74" customFormat="1"/>
    <row r="2248" s="74" customFormat="1"/>
    <row r="2249" s="74" customFormat="1"/>
    <row r="2250" s="74" customFormat="1"/>
    <row r="2251" s="74" customFormat="1"/>
    <row r="2252" s="74" customFormat="1"/>
    <row r="2253" s="74" customFormat="1"/>
    <row r="2254" s="74" customFormat="1"/>
    <row r="2255" s="74" customFormat="1"/>
    <row r="2256" s="74" customFormat="1"/>
    <row r="2257" s="74" customFormat="1"/>
    <row r="2258" s="74" customFormat="1"/>
    <row r="2259" s="74" customFormat="1"/>
    <row r="2260" s="74" customFormat="1"/>
    <row r="2261" s="74" customFormat="1"/>
    <row r="2262" s="74" customFormat="1"/>
    <row r="2263" s="74" customFormat="1"/>
    <row r="2264" s="74" customFormat="1"/>
    <row r="2265" s="74" customFormat="1"/>
    <row r="2266" s="74" customFormat="1"/>
    <row r="2267" s="74" customFormat="1"/>
    <row r="2268" s="74" customFormat="1"/>
    <row r="2269" s="74" customFormat="1"/>
    <row r="2270" s="74" customFormat="1"/>
    <row r="2271" s="74" customFormat="1"/>
    <row r="2272" s="74" customFormat="1"/>
    <row r="2273" s="74" customFormat="1"/>
    <row r="2274" s="74" customFormat="1"/>
    <row r="2275" s="74" customFormat="1"/>
    <row r="2276" s="74" customFormat="1"/>
    <row r="2277" s="74" customFormat="1"/>
    <row r="2278" s="74" customFormat="1"/>
    <row r="2279" s="74" customFormat="1"/>
    <row r="2280" s="74" customFormat="1"/>
    <row r="2281" s="74" customFormat="1"/>
    <row r="2282" s="74" customFormat="1"/>
    <row r="2283" s="74" customFormat="1"/>
    <row r="2284" s="74" customFormat="1"/>
    <row r="2285" s="74" customFormat="1"/>
    <row r="2286" s="74" customFormat="1"/>
    <row r="2287" s="74" customFormat="1"/>
    <row r="2288" s="74" customFormat="1"/>
    <row r="2289" s="74" customFormat="1"/>
    <row r="2290" s="74" customFormat="1"/>
    <row r="2291" s="74" customFormat="1"/>
    <row r="2292" s="74" customFormat="1"/>
    <row r="2293" s="74" customFormat="1"/>
    <row r="2294" s="74" customFormat="1"/>
    <row r="2295" s="74" customFormat="1"/>
    <row r="2296" s="74" customFormat="1"/>
    <row r="2297" s="74" customFormat="1"/>
    <row r="2298" s="74" customFormat="1"/>
    <row r="2299" s="74" customFormat="1"/>
    <row r="2300" s="74" customFormat="1"/>
    <row r="2301" s="74" customFormat="1"/>
    <row r="2302" s="74" customFormat="1"/>
    <row r="2303" s="74" customFormat="1"/>
    <row r="2304" s="74" customFormat="1"/>
    <row r="2305" s="74" customFormat="1"/>
    <row r="2306" s="74" customFormat="1"/>
    <row r="2307" s="74" customFormat="1"/>
    <row r="2308" s="74" customFormat="1"/>
    <row r="2309" s="74" customFormat="1"/>
    <row r="2310" s="74" customFormat="1"/>
    <row r="2311" s="74" customFormat="1"/>
    <row r="2312" s="74" customFormat="1"/>
    <row r="2313" s="74" customFormat="1"/>
    <row r="2314" s="74" customFormat="1"/>
    <row r="2315" s="74" customFormat="1"/>
    <row r="2316" s="74" customFormat="1"/>
    <row r="2317" s="74" customFormat="1"/>
    <row r="2318" s="74" customFormat="1"/>
    <row r="2319" s="74" customFormat="1"/>
    <row r="2320" s="74" customFormat="1"/>
    <row r="2321" s="74" customFormat="1"/>
    <row r="2322" s="74" customFormat="1"/>
    <row r="2323" s="74" customFormat="1"/>
    <row r="2324" s="74" customFormat="1"/>
    <row r="2325" s="74" customFormat="1"/>
    <row r="2326" s="74" customFormat="1"/>
    <row r="2327" s="74" customFormat="1"/>
    <row r="2328" s="74" customFormat="1"/>
    <row r="2329" s="74" customFormat="1"/>
    <row r="2330" s="74" customFormat="1"/>
    <row r="2331" s="74" customFormat="1"/>
    <row r="2332" s="74" customFormat="1"/>
    <row r="2333" s="74" customFormat="1"/>
    <row r="2334" s="74" customFormat="1"/>
    <row r="2335" s="74" customFormat="1"/>
    <row r="2336" s="74" customFormat="1"/>
    <row r="2337" s="74" customFormat="1"/>
    <row r="2338" s="74" customFormat="1"/>
    <row r="2339" s="74" customFormat="1"/>
    <row r="2340" s="74" customFormat="1"/>
    <row r="2341" s="74" customFormat="1"/>
    <row r="2342" s="74" customFormat="1"/>
    <row r="2343" s="74" customFormat="1"/>
    <row r="2344" s="74" customFormat="1"/>
    <row r="2345" s="74" customFormat="1"/>
    <row r="2346" s="74" customFormat="1"/>
    <row r="2347" s="74" customFormat="1"/>
    <row r="2348" s="74" customFormat="1"/>
    <row r="2349" s="74" customFormat="1"/>
    <row r="2350" s="74" customFormat="1"/>
    <row r="2351" s="74" customFormat="1"/>
    <row r="2352" s="74" customFormat="1"/>
    <row r="2353" s="74" customFormat="1"/>
    <row r="2354" s="74" customFormat="1"/>
    <row r="2355" s="74" customFormat="1"/>
    <row r="2356" s="74" customFormat="1"/>
    <row r="2357" s="74" customFormat="1"/>
    <row r="2358" s="74" customFormat="1"/>
    <row r="2359" s="74" customFormat="1"/>
    <row r="2360" s="74" customFormat="1"/>
    <row r="2361" s="74" customFormat="1"/>
    <row r="2362" s="74" customFormat="1"/>
    <row r="2363" s="74" customFormat="1"/>
    <row r="2364" s="74" customFormat="1"/>
    <row r="2365" s="74" customFormat="1"/>
    <row r="2366" s="74" customFormat="1"/>
    <row r="2367" s="74" customFormat="1"/>
    <row r="2368" s="74" customFormat="1"/>
    <row r="2369" s="74" customFormat="1"/>
    <row r="2370" s="74" customFormat="1"/>
    <row r="2371" s="74" customFormat="1"/>
    <row r="2372" s="74" customFormat="1"/>
    <row r="2373" s="74" customFormat="1"/>
    <row r="2374" s="74" customFormat="1"/>
    <row r="2375" s="74" customFormat="1"/>
    <row r="2376" s="74" customFormat="1"/>
    <row r="2377" s="74" customFormat="1"/>
    <row r="2378" s="74" customFormat="1"/>
    <row r="2379" s="74" customFormat="1"/>
    <row r="2380" s="74" customFormat="1"/>
    <row r="2381" s="74" customFormat="1"/>
    <row r="2382" s="74" customFormat="1"/>
    <row r="2383" s="74" customFormat="1"/>
    <row r="2384" s="74" customFormat="1"/>
    <row r="2385" s="74" customFormat="1"/>
    <row r="2386" s="74" customFormat="1"/>
    <row r="2387" s="74" customFormat="1"/>
    <row r="2388" s="74" customFormat="1"/>
    <row r="2389" s="74" customFormat="1"/>
    <row r="2390" s="74" customFormat="1"/>
    <row r="2391" s="74" customFormat="1"/>
    <row r="2392" s="74" customFormat="1"/>
    <row r="2393" s="74" customFormat="1"/>
    <row r="2394" s="74" customFormat="1"/>
    <row r="2395" s="74" customFormat="1"/>
    <row r="2396" s="74" customFormat="1"/>
    <row r="2397" s="74" customFormat="1"/>
    <row r="2398" s="74" customFormat="1"/>
    <row r="2399" s="74" customFormat="1"/>
    <row r="2400" s="74" customFormat="1"/>
    <row r="2401" s="74" customFormat="1"/>
    <row r="2402" s="74" customFormat="1"/>
    <row r="2403" s="74" customFormat="1"/>
    <row r="2404" s="74" customFormat="1"/>
    <row r="2405" s="74" customFormat="1"/>
    <row r="2406" s="74" customFormat="1"/>
    <row r="2407" s="74" customFormat="1"/>
    <row r="2408" s="74" customFormat="1"/>
    <row r="2409" s="74" customFormat="1"/>
    <row r="2410" s="74" customFormat="1"/>
    <row r="2411" s="74" customFormat="1"/>
    <row r="2412" s="74" customFormat="1"/>
    <row r="2413" s="74" customFormat="1"/>
    <row r="2414" s="74" customFormat="1"/>
    <row r="2415" s="74" customFormat="1"/>
    <row r="2416" s="74" customFormat="1"/>
    <row r="2417" s="74" customFormat="1"/>
    <row r="2418" s="74" customFormat="1"/>
    <row r="2419" s="74" customFormat="1"/>
    <row r="2420" s="74" customFormat="1"/>
    <row r="2421" s="74" customFormat="1"/>
    <row r="2422" s="74" customFormat="1"/>
    <row r="2423" s="74" customFormat="1"/>
    <row r="2424" s="74" customFormat="1"/>
    <row r="2425" s="74" customFormat="1"/>
    <row r="2426" s="74" customFormat="1"/>
    <row r="2427" s="74" customFormat="1"/>
    <row r="2428" s="74" customFormat="1"/>
    <row r="2429" s="74" customFormat="1"/>
    <row r="2430" s="74" customFormat="1"/>
    <row r="2431" s="74" customFormat="1"/>
    <row r="2432" s="74" customFormat="1"/>
    <row r="2433" s="74" customFormat="1"/>
    <row r="2434" s="74" customFormat="1"/>
    <row r="2435" s="74" customFormat="1"/>
    <row r="2436" s="74" customFormat="1"/>
    <row r="2437" s="74" customFormat="1"/>
    <row r="2438" s="74" customFormat="1"/>
    <row r="2439" s="74" customFormat="1"/>
    <row r="2440" s="74" customFormat="1"/>
    <row r="2441" s="74" customFormat="1"/>
    <row r="2442" s="74" customFormat="1"/>
    <row r="2443" s="74" customFormat="1"/>
    <row r="2444" s="74" customFormat="1"/>
    <row r="2445" s="74" customFormat="1"/>
    <row r="2446" s="74" customFormat="1"/>
    <row r="2447" s="74" customFormat="1"/>
    <row r="2448" s="74" customFormat="1"/>
    <row r="2449" s="74" customFormat="1"/>
    <row r="2450" s="74" customFormat="1"/>
    <row r="2451" s="74" customFormat="1"/>
    <row r="2452" s="74" customFormat="1"/>
    <row r="2453" s="74" customFormat="1"/>
    <row r="2454" s="74" customFormat="1"/>
    <row r="2455" s="74" customFormat="1"/>
    <row r="2456" s="74" customFormat="1"/>
    <row r="2457" s="74" customFormat="1"/>
    <row r="2458" s="74" customFormat="1"/>
    <row r="2459" s="74" customFormat="1"/>
    <row r="2460" s="74" customFormat="1"/>
    <row r="2461" s="74" customFormat="1"/>
    <row r="2462" s="74" customFormat="1"/>
    <row r="2463" s="74" customFormat="1"/>
    <row r="2464" s="74" customFormat="1"/>
    <row r="2465" s="74" customFormat="1"/>
    <row r="2466" s="74" customFormat="1"/>
    <row r="2467" s="74" customFormat="1"/>
    <row r="2468" s="74" customFormat="1"/>
    <row r="2469" s="74" customFormat="1"/>
    <row r="2470" s="74" customFormat="1"/>
    <row r="2471" s="74" customFormat="1"/>
    <row r="2472" s="74" customFormat="1"/>
    <row r="2473" s="74" customFormat="1"/>
    <row r="2474" s="74" customFormat="1"/>
    <row r="2475" s="74" customFormat="1"/>
    <row r="2476" s="74" customFormat="1"/>
    <row r="2477" s="74" customFormat="1"/>
    <row r="2478" s="74" customFormat="1"/>
    <row r="2479" s="74" customFormat="1"/>
    <row r="2480" s="74" customFormat="1"/>
    <row r="2481" s="74" customFormat="1"/>
    <row r="2482" s="74" customFormat="1"/>
    <row r="2483" s="74" customFormat="1"/>
  </sheetData>
  <sheetProtection selectLockedCells="1"/>
  <mergeCells count="18">
    <mergeCell ref="F4:M4"/>
    <mergeCell ref="F6:M6"/>
    <mergeCell ref="C9:G9"/>
    <mergeCell ref="K9:M9"/>
    <mergeCell ref="O9:Q9"/>
    <mergeCell ref="D59:F59"/>
    <mergeCell ref="L59:N59"/>
    <mergeCell ref="D72:F72"/>
    <mergeCell ref="L72:N72"/>
    <mergeCell ref="C21:H21"/>
    <mergeCell ref="D124:F124"/>
    <mergeCell ref="L124:N124"/>
    <mergeCell ref="D85:F85"/>
    <mergeCell ref="L85:N85"/>
    <mergeCell ref="D98:F98"/>
    <mergeCell ref="L98:N98"/>
    <mergeCell ref="D111:F111"/>
    <mergeCell ref="L111:N111"/>
  </mergeCells>
  <conditionalFormatting sqref="E32:P39">
    <cfRule type="cellIs" dxfId="259" priority="15" stopIfTrue="1" operator="equal">
      <formula>$I11</formula>
    </cfRule>
  </conditionalFormatting>
  <conditionalFormatting sqref="E32:P39">
    <cfRule type="cellIs" dxfId="258" priority="14" stopIfTrue="1" operator="notEqual">
      <formula>$I11</formula>
    </cfRule>
  </conditionalFormatting>
  <conditionalFormatting sqref="E32:P39">
    <cfRule type="expression" dxfId="257" priority="13" stopIfTrue="1">
      <formula>ISBLANK($I11)</formula>
    </cfRule>
  </conditionalFormatting>
  <conditionalFormatting sqref="E44:E51">
    <cfRule type="cellIs" dxfId="256" priority="12" stopIfTrue="1" operator="equal">
      <formula>$I61</formula>
    </cfRule>
  </conditionalFormatting>
  <conditionalFormatting sqref="F44:F51">
    <cfRule type="cellIs" dxfId="255" priority="11" stopIfTrue="1" operator="equal">
      <formula>$Q61</formula>
    </cfRule>
  </conditionalFormatting>
  <conditionalFormatting sqref="G44:G51">
    <cfRule type="cellIs" dxfId="254" priority="10" stopIfTrue="1" operator="equal">
      <formula>$I74</formula>
    </cfRule>
  </conditionalFormatting>
  <conditionalFormatting sqref="H44:H51">
    <cfRule type="cellIs" dxfId="253" priority="9" stopIfTrue="1" operator="equal">
      <formula>$Q74</formula>
    </cfRule>
  </conditionalFormatting>
  <conditionalFormatting sqref="I44:I51">
    <cfRule type="cellIs" dxfId="252" priority="8" stopIfTrue="1" operator="equal">
      <formula>$I87</formula>
    </cfRule>
  </conditionalFormatting>
  <conditionalFormatting sqref="J44:J51">
    <cfRule type="cellIs" dxfId="251" priority="7" stopIfTrue="1" operator="equal">
      <formula>$Q87</formula>
    </cfRule>
  </conditionalFormatting>
  <conditionalFormatting sqref="K44:K51">
    <cfRule type="cellIs" dxfId="250" priority="6" stopIfTrue="1" operator="equal">
      <formula>$I100</formula>
    </cfRule>
  </conditionalFormatting>
  <conditionalFormatting sqref="L44:L51">
    <cfRule type="cellIs" dxfId="249" priority="5" stopIfTrue="1" operator="equal">
      <formula>$Q100</formula>
    </cfRule>
  </conditionalFormatting>
  <conditionalFormatting sqref="M44:M51">
    <cfRule type="cellIs" dxfId="248" priority="4" stopIfTrue="1" operator="equal">
      <formula>$I113</formula>
    </cfRule>
  </conditionalFormatting>
  <conditionalFormatting sqref="N44:N51">
    <cfRule type="cellIs" dxfId="247" priority="3" stopIfTrue="1" operator="equal">
      <formula>$Q113</formula>
    </cfRule>
  </conditionalFormatting>
  <conditionalFormatting sqref="O44:O51">
    <cfRule type="cellIs" dxfId="246" priority="2" stopIfTrue="1" operator="equal">
      <formula>$I126</formula>
    </cfRule>
  </conditionalFormatting>
  <conditionalFormatting sqref="P44:P51">
    <cfRule type="cellIs" dxfId="245" priority="1" stopIfTrue="1" operator="equal">
      <formula>$Q126</formula>
    </cfRule>
  </conditionalFormatting>
  <pageMargins left="0.75" right="0.75" top="1" bottom="1" header="0.5" footer="0.5"/>
  <pageSetup paperSize="9" orientation="landscape" r:id="rId1"/>
  <headerFooter alignWithMargins="0"/>
  <drawing r:id="rId2"/>
  <tableParts count="1">
    <tablePart r:id="rId3"/>
  </tableParts>
</worksheet>
</file>

<file path=xl/worksheets/sheet2.xml><?xml version="1.0" encoding="utf-8"?>
<worksheet xmlns="http://schemas.openxmlformats.org/spreadsheetml/2006/main" xmlns:r="http://schemas.openxmlformats.org/officeDocument/2006/relationships">
  <sheetPr codeName="Blad6"/>
  <dimension ref="A1:FX2483"/>
  <sheetViews>
    <sheetView showGridLines="0" zoomScaleNormal="100" workbookViewId="0">
      <selection activeCell="M62" sqref="M62"/>
    </sheetView>
  </sheetViews>
  <sheetFormatPr defaultRowHeight="12.75"/>
  <cols>
    <col min="1" max="1" width="6.140625" style="74" customWidth="1"/>
    <col min="2" max="2" width="8.140625" customWidth="1"/>
    <col min="3" max="3" width="14.5703125" customWidth="1"/>
    <col min="4" max="4" width="14.42578125" customWidth="1"/>
    <col min="5" max="5" width="10.42578125" customWidth="1"/>
    <col min="6" max="6" width="11.28515625" customWidth="1"/>
    <col min="7" max="7" width="10.28515625" customWidth="1"/>
    <col min="8" max="8" width="10" customWidth="1"/>
    <col min="9" max="9" width="10.7109375" customWidth="1"/>
    <col min="10" max="10" width="11.140625" customWidth="1"/>
    <col min="11" max="11" width="11" customWidth="1"/>
    <col min="12" max="12" width="13.28515625" customWidth="1"/>
    <col min="13" max="13" width="10.28515625" customWidth="1"/>
    <col min="14" max="14" width="10.42578125" customWidth="1"/>
    <col min="15" max="15" width="11.42578125" customWidth="1"/>
    <col min="16" max="16" width="12.28515625" customWidth="1"/>
    <col min="17" max="17" width="11.140625" customWidth="1"/>
    <col min="18" max="18" width="6.7109375" style="72" customWidth="1"/>
    <col min="19" max="19" width="11.5703125" style="74" customWidth="1"/>
    <col min="20" max="20" width="9.140625" style="74"/>
    <col min="21" max="23" width="10.42578125" style="74" hidden="1" customWidth="1"/>
    <col min="24" max="24" width="9.85546875" style="74" hidden="1" customWidth="1"/>
    <col min="25" max="26" width="9.140625" style="74"/>
    <col min="27" max="27" width="10" style="74" customWidth="1"/>
    <col min="28" max="28" width="10.28515625" style="74" customWidth="1"/>
    <col min="29" max="29" width="9.140625" style="74"/>
    <col min="30" max="30" width="10.42578125" style="74" customWidth="1"/>
    <col min="31" max="180" width="9.140625" style="74"/>
  </cols>
  <sheetData>
    <row r="1" spans="1:26" s="155" customFormat="1" ht="13.5" thickBot="1">
      <c r="A1" s="72"/>
      <c r="B1" s="72"/>
      <c r="C1" s="72"/>
      <c r="D1" s="72"/>
      <c r="E1" s="72"/>
      <c r="F1" s="72"/>
      <c r="G1" s="72"/>
      <c r="H1" s="72"/>
      <c r="I1" s="72"/>
      <c r="J1" s="72"/>
      <c r="K1" s="72"/>
      <c r="L1" s="72"/>
      <c r="M1" s="72"/>
      <c r="N1" s="72"/>
      <c r="O1" s="72"/>
      <c r="P1" s="72"/>
      <c r="Q1" s="72"/>
      <c r="R1" s="72"/>
      <c r="S1" s="72"/>
    </row>
    <row r="2" spans="1:26">
      <c r="A2" s="72"/>
      <c r="B2" s="64"/>
      <c r="C2" s="65"/>
      <c r="D2" s="65"/>
      <c r="E2" s="65"/>
      <c r="F2" s="65"/>
      <c r="G2" s="65"/>
      <c r="H2" s="65"/>
      <c r="I2" s="65"/>
      <c r="J2" s="65"/>
      <c r="K2" s="65"/>
      <c r="L2" s="65"/>
      <c r="M2" s="65"/>
      <c r="N2" s="65"/>
      <c r="O2" s="65"/>
      <c r="P2" s="65"/>
      <c r="Q2" s="65"/>
      <c r="R2" s="75"/>
      <c r="S2" s="72"/>
    </row>
    <row r="3" spans="1:26">
      <c r="A3" s="72"/>
      <c r="B3" s="66"/>
      <c r="C3" s="3"/>
      <c r="D3" s="3"/>
      <c r="E3" s="3"/>
      <c r="F3" s="3"/>
      <c r="G3" s="3"/>
      <c r="H3" s="3"/>
      <c r="I3" s="3"/>
      <c r="J3" s="3"/>
      <c r="K3" s="3"/>
      <c r="L3" s="3"/>
      <c r="M3" s="3"/>
      <c r="N3" s="3"/>
      <c r="O3" s="3"/>
      <c r="P3" s="3"/>
      <c r="Q3" s="3"/>
      <c r="R3" s="75"/>
      <c r="S3" s="72"/>
    </row>
    <row r="4" spans="1:26" ht="25.5">
      <c r="A4" s="72"/>
      <c r="B4" s="66"/>
      <c r="C4" s="3"/>
      <c r="D4" s="3"/>
      <c r="E4" s="3"/>
      <c r="F4" s="182" t="s">
        <v>52</v>
      </c>
      <c r="G4" s="183"/>
      <c r="H4" s="183"/>
      <c r="I4" s="183"/>
      <c r="J4" s="183"/>
      <c r="K4" s="183"/>
      <c r="L4" s="183"/>
      <c r="M4" s="184"/>
      <c r="N4" s="3"/>
      <c r="O4" s="3"/>
      <c r="P4" s="3"/>
      <c r="Q4" s="3"/>
      <c r="R4" s="75"/>
      <c r="S4" s="72"/>
    </row>
    <row r="5" spans="1:26" ht="15.75">
      <c r="A5" s="72"/>
      <c r="B5" s="66"/>
      <c r="C5" s="3"/>
      <c r="D5" s="3"/>
      <c r="E5" s="3"/>
      <c r="F5" s="46"/>
      <c r="G5" s="3"/>
      <c r="H5" s="3"/>
      <c r="I5" s="3"/>
      <c r="J5" s="3"/>
      <c r="K5" s="3"/>
      <c r="L5" s="3"/>
      <c r="M5" s="3"/>
      <c r="N5" s="3"/>
      <c r="O5" s="3"/>
      <c r="P5" s="3"/>
      <c r="Q5" s="3"/>
      <c r="R5" s="75"/>
      <c r="S5" s="72"/>
    </row>
    <row r="6" spans="1:26" ht="15.75">
      <c r="A6" s="72"/>
      <c r="B6" s="66"/>
      <c r="C6" s="3"/>
      <c r="D6" s="3"/>
      <c r="E6" s="3"/>
      <c r="F6" s="185" t="s">
        <v>53</v>
      </c>
      <c r="G6" s="183"/>
      <c r="H6" s="183"/>
      <c r="I6" s="183"/>
      <c r="J6" s="183"/>
      <c r="K6" s="183"/>
      <c r="L6" s="183"/>
      <c r="M6" s="184"/>
      <c r="N6" s="3"/>
      <c r="O6" s="3"/>
      <c r="P6" s="3"/>
      <c r="Q6" s="3"/>
      <c r="R6" s="75"/>
      <c r="S6" s="72"/>
    </row>
    <row r="7" spans="1:26">
      <c r="A7" s="72"/>
      <c r="B7" s="66"/>
      <c r="C7" s="3"/>
      <c r="D7" s="3"/>
      <c r="E7" s="3"/>
      <c r="F7" s="3"/>
      <c r="G7" s="3"/>
      <c r="H7" s="3"/>
      <c r="I7" s="3"/>
      <c r="J7" s="3"/>
      <c r="K7" s="3"/>
      <c r="L7" s="3"/>
      <c r="M7" s="3"/>
      <c r="N7" s="3"/>
      <c r="O7" s="3"/>
      <c r="P7" s="3"/>
      <c r="Q7" s="3"/>
      <c r="R7" s="75"/>
      <c r="S7" s="72"/>
    </row>
    <row r="8" spans="1:26" ht="18.75" customHeight="1" thickBot="1">
      <c r="A8" s="72"/>
      <c r="B8" s="66"/>
      <c r="C8" s="3"/>
      <c r="D8" s="3"/>
      <c r="E8" s="3"/>
      <c r="F8" s="3"/>
      <c r="G8" s="3"/>
      <c r="H8" s="3"/>
      <c r="I8" s="3"/>
      <c r="J8" s="3"/>
      <c r="K8" s="3"/>
      <c r="L8" s="3"/>
      <c r="M8" s="3"/>
      <c r="N8" s="3"/>
      <c r="O8" s="3"/>
      <c r="P8" s="3"/>
      <c r="Q8" s="3"/>
      <c r="R8" s="75"/>
      <c r="S8" s="72"/>
    </row>
    <row r="9" spans="1:26" ht="24.75" customHeight="1" thickBot="1">
      <c r="A9" s="72"/>
      <c r="B9" s="66"/>
      <c r="C9" s="190" t="s">
        <v>54</v>
      </c>
      <c r="D9" s="191"/>
      <c r="E9" s="191"/>
      <c r="F9" s="191"/>
      <c r="G9" s="192"/>
      <c r="H9" s="3"/>
      <c r="I9" s="45" t="s">
        <v>55</v>
      </c>
      <c r="J9" s="3"/>
      <c r="K9" s="179" t="s">
        <v>129</v>
      </c>
      <c r="L9" s="180"/>
      <c r="M9" s="181"/>
      <c r="O9" s="179" t="s">
        <v>130</v>
      </c>
      <c r="P9" s="180"/>
      <c r="Q9" s="181"/>
      <c r="R9" s="75"/>
      <c r="S9" s="72"/>
    </row>
    <row r="10" spans="1:26" ht="13.5" thickBot="1">
      <c r="A10" s="72"/>
      <c r="B10" s="66"/>
      <c r="C10" s="9" t="s">
        <v>0</v>
      </c>
      <c r="D10" s="10" t="s">
        <v>1</v>
      </c>
      <c r="E10" s="12">
        <v>1</v>
      </c>
      <c r="F10" s="12" t="s">
        <v>18</v>
      </c>
      <c r="G10" s="40">
        <v>2</v>
      </c>
      <c r="H10" s="3"/>
      <c r="I10" s="39" t="s">
        <v>6</v>
      </c>
      <c r="J10" s="3"/>
      <c r="K10" s="19" t="s">
        <v>97</v>
      </c>
      <c r="L10" s="20" t="s">
        <v>51</v>
      </c>
      <c r="M10" s="20" t="s">
        <v>25</v>
      </c>
      <c r="O10" s="19" t="s">
        <v>97</v>
      </c>
      <c r="P10" s="20" t="s">
        <v>51</v>
      </c>
      <c r="Q10" s="20" t="s">
        <v>25</v>
      </c>
      <c r="R10" s="75"/>
      <c r="S10" s="72"/>
    </row>
    <row r="11" spans="1:26">
      <c r="A11" s="72"/>
      <c r="B11" s="66"/>
      <c r="C11" s="50" t="s">
        <v>14</v>
      </c>
      <c r="D11" s="51" t="s">
        <v>46</v>
      </c>
      <c r="E11" s="17">
        <v>1.18</v>
      </c>
      <c r="F11" s="17">
        <v>6.25</v>
      </c>
      <c r="G11" s="41">
        <v>13</v>
      </c>
      <c r="H11" s="3"/>
      <c r="I11" s="54" t="s">
        <v>35</v>
      </c>
      <c r="J11" s="3"/>
      <c r="K11" s="139">
        <v>1</v>
      </c>
      <c r="L11" s="138" t="str">
        <f>VLOOKUP(SMALL($V$11:$V$22,1),$V$11:$X$22,2,FALSE)</f>
        <v>Tim</v>
      </c>
      <c r="M11" s="146">
        <f>VLOOKUP(SMALL($V$11:$V$22,1),$V$11:$X$22,3,FALSE)</f>
        <v>9.75</v>
      </c>
      <c r="O11" s="139">
        <v>1</v>
      </c>
      <c r="P11" s="138" t="str">
        <f>VLOOKUP(SMALL($V$25:$V$36,1),$V$25:$X$36,2,FALSE)</f>
        <v>Tim</v>
      </c>
      <c r="Q11" s="140">
        <f>VLOOKUP(SMALL($V$25:$V$36,1),$V$25:$X$36,3,FALSE)</f>
        <v>9.75</v>
      </c>
      <c r="R11" s="75"/>
      <c r="S11" s="72"/>
      <c r="U11" s="124">
        <f>RANK($E$40,$E$40:$P$40)</f>
        <v>1</v>
      </c>
      <c r="V11" s="124">
        <f>RANK($E$40,$E$40:$P$40)</f>
        <v>1</v>
      </c>
      <c r="W11" s="124" t="str">
        <f>E31</f>
        <v>Tim</v>
      </c>
      <c r="X11" s="125">
        <f>E40</f>
        <v>9.75</v>
      </c>
      <c r="Z11" s="126"/>
    </row>
    <row r="12" spans="1:26">
      <c r="A12" s="72"/>
      <c r="B12" s="66"/>
      <c r="C12" s="48" t="s">
        <v>30</v>
      </c>
      <c r="D12" s="49" t="s">
        <v>7</v>
      </c>
      <c r="E12" s="18">
        <v>6.25</v>
      </c>
      <c r="F12" s="18">
        <v>3.6</v>
      </c>
      <c r="G12" s="42">
        <v>1.55</v>
      </c>
      <c r="H12" s="3"/>
      <c r="I12" s="54">
        <v>2</v>
      </c>
      <c r="J12" s="3"/>
      <c r="K12" s="141">
        <f>IF(M12=M11,"",2)</f>
        <v>2</v>
      </c>
      <c r="L12" s="137" t="str">
        <f>VLOOKUP(SMALL($V$11:$V$22,2),$V$11:$X$22,2,FALSE)</f>
        <v>Deborah</v>
      </c>
      <c r="M12" s="147">
        <f>VLOOKUP(SMALL($V$11:$V$22,2),$V$11:$X$22,3,FALSE)</f>
        <v>9.0500000000000007</v>
      </c>
      <c r="O12" s="141">
        <f>IF(Q12=Q11,"",2)</f>
        <v>2</v>
      </c>
      <c r="P12" s="137" t="str">
        <f>VLOOKUP(SMALL($V$25:$V$36,2),$V$25:$X$36,2,FALSE)</f>
        <v>Deborah</v>
      </c>
      <c r="Q12" s="142">
        <f>VLOOKUP(SMALL($V$25:$V$36,2),$V$25:$X$36,3,FALSE)</f>
        <v>9.0500000000000007</v>
      </c>
      <c r="R12" s="75"/>
      <c r="S12" s="72"/>
      <c r="U12" s="124">
        <f>RANK($F$40,$E$40:$P$40)</f>
        <v>10</v>
      </c>
      <c r="V12" s="124">
        <f>IF(COUNTIF($U$11:U11,RANK($F$40,$E$40:$P$40))&gt;0,RANK($F$40,$E$40:$P$40)+COUNTIF($U$11:U11,RANK($F$40,$E$40:$P$40)),RANK($F$40,$E$40:$P$40))</f>
        <v>10</v>
      </c>
      <c r="W12" s="124" t="str">
        <f>F31</f>
        <v>Grégory</v>
      </c>
      <c r="X12" s="125">
        <f>F40</f>
        <v>3.9000000000000004</v>
      </c>
      <c r="Z12" s="126"/>
    </row>
    <row r="13" spans="1:26">
      <c r="A13" s="72"/>
      <c r="B13" s="66"/>
      <c r="C13" s="48" t="s">
        <v>19</v>
      </c>
      <c r="D13" s="49" t="s">
        <v>11</v>
      </c>
      <c r="E13" s="18">
        <v>1.47</v>
      </c>
      <c r="F13" s="18">
        <v>3.7</v>
      </c>
      <c r="G13" s="42">
        <v>7.5</v>
      </c>
      <c r="H13" s="3"/>
      <c r="I13" s="54">
        <v>2</v>
      </c>
      <c r="J13" s="3"/>
      <c r="K13" s="141">
        <f>IF(M13=M12,"",3)</f>
        <v>3</v>
      </c>
      <c r="L13" s="137" t="str">
        <f>VLOOKUP(SMALL($V$11:$V$22,3),$V$11:$X$22,2,FALSE)</f>
        <v>Christophe</v>
      </c>
      <c r="M13" s="147">
        <f>VLOOKUP(SMALL($V$11:$V$22,3),$V$11:$X$22,3,FALSE)</f>
        <v>7.45</v>
      </c>
      <c r="O13" s="141">
        <f>IF(Q13=Q12,"",3)</f>
        <v>3</v>
      </c>
      <c r="P13" s="137" t="str">
        <f>VLOOKUP(SMALL($V$25:$V$36,3),$V$25:$X$36,2,FALSE)</f>
        <v>Christophe</v>
      </c>
      <c r="Q13" s="142">
        <f>VLOOKUP(SMALL($V$25:$V$36,3),$V$25:$X$36,3,FALSE)</f>
        <v>7.45</v>
      </c>
      <c r="R13" s="75"/>
      <c r="S13" s="72"/>
      <c r="U13" s="124">
        <f>RANK($G$40,$E$40:$P$40)</f>
        <v>3</v>
      </c>
      <c r="V13" s="124">
        <f>IF(COUNTIF($U$11:U12,RANK($G$40,$E$40:$P$40))&gt;0,RANK($G$40,$E$40:$P$40)+COUNTIF($U$11:U12,RANK($G$40,$E$40:$P$40)),RANK($G$40,$E$40:$P$40))</f>
        <v>3</v>
      </c>
      <c r="W13" s="124" t="str">
        <f>G31</f>
        <v>Christophe</v>
      </c>
      <c r="X13" s="125">
        <f>G40</f>
        <v>7.45</v>
      </c>
      <c r="Z13" s="126"/>
    </row>
    <row r="14" spans="1:26">
      <c r="A14" s="72"/>
      <c r="B14" s="66"/>
      <c r="C14" s="48" t="s">
        <v>27</v>
      </c>
      <c r="D14" s="49" t="s">
        <v>8</v>
      </c>
      <c r="E14" s="18">
        <v>2.2999999999999998</v>
      </c>
      <c r="F14" s="18">
        <v>3.4</v>
      </c>
      <c r="G14" s="42">
        <v>2.8</v>
      </c>
      <c r="H14" s="3"/>
      <c r="I14" s="54">
        <v>1</v>
      </c>
      <c r="J14" s="4"/>
      <c r="K14" s="141">
        <f>IF(M14=M13,"",4)</f>
        <v>4</v>
      </c>
      <c r="L14" s="137" t="str">
        <f>VLOOKUP(SMALL($V$11:$V$22,4),$V$11:$X$22,2,FALSE)</f>
        <v>Maarten</v>
      </c>
      <c r="M14" s="147">
        <f>VLOOKUP(SMALL($V$11:$V$22,4),$V$11:$X$22,3,FALSE)</f>
        <v>6.7</v>
      </c>
      <c r="O14" s="141">
        <f>IF(Q14=Q13,"",4)</f>
        <v>4</v>
      </c>
      <c r="P14" s="137" t="str">
        <f>VLOOKUP(SMALL($V$25:$V$36,4),$V$25:$X$36,2,FALSE)</f>
        <v>Maarten</v>
      </c>
      <c r="Q14" s="142">
        <f>VLOOKUP(SMALL($V$25:$V$36,4),$V$25:$X$36,3,FALSE)</f>
        <v>6.7</v>
      </c>
      <c r="R14" s="75"/>
      <c r="S14" s="72"/>
      <c r="U14" s="124">
        <f>RANK($H$40,$E$40:$P$40)</f>
        <v>9</v>
      </c>
      <c r="V14" s="124">
        <f>IF(COUNTIF($U$11:U13,RANK($H$40,$E$40:$P$40))&gt;0,RANK($H$40,$E$40:$P$40)+COUNTIF($U$11:U13,RANK($H$40,$E$40:$P$40)),RANK($H$40,$E$40:$P$40))</f>
        <v>9</v>
      </c>
      <c r="W14" s="124" t="str">
        <f>H31</f>
        <v>Ruben</v>
      </c>
      <c r="X14" s="125">
        <f>H40</f>
        <v>4.0999999999999996</v>
      </c>
      <c r="Z14" s="126"/>
    </row>
    <row r="15" spans="1:26">
      <c r="A15" s="72"/>
      <c r="B15" s="66"/>
      <c r="C15" s="48" t="s">
        <v>9</v>
      </c>
      <c r="D15" s="49" t="s">
        <v>22</v>
      </c>
      <c r="E15" s="18">
        <v>2.5499999999999998</v>
      </c>
      <c r="F15" s="18">
        <v>3.35</v>
      </c>
      <c r="G15" s="42">
        <v>2.5499999999999998</v>
      </c>
      <c r="H15" s="3"/>
      <c r="I15" s="54" t="s">
        <v>35</v>
      </c>
      <c r="J15" s="3"/>
      <c r="K15" s="141">
        <f>IF(M15=M14,"",5)</f>
        <v>5</v>
      </c>
      <c r="L15" s="137" t="str">
        <f>VLOOKUP(SMALL($V$11:$V$22,5),$V$11:$X$22,2,FALSE)</f>
        <v>Didier</v>
      </c>
      <c r="M15" s="147">
        <f>VLOOKUP(SMALL($V$11:$V$22,5),$V$11:$X$22,3,FALSE)</f>
        <v>6.4499999999999993</v>
      </c>
      <c r="O15" s="141">
        <f>IF(Q15=Q14,"",5)</f>
        <v>5</v>
      </c>
      <c r="P15" s="137" t="str">
        <f>VLOOKUP(SMALL($V$25:$V$36,5),$V$25:$X$36,2,FALSE)</f>
        <v>Didier</v>
      </c>
      <c r="Q15" s="142">
        <f>VLOOKUP(SMALL($V$25:$V$36,5),$V$25:$X$36,3,FALSE)</f>
        <v>6.4499999999999993</v>
      </c>
      <c r="R15" s="75"/>
      <c r="S15" s="72"/>
      <c r="U15" s="124">
        <f>RANK($I$40,$E$40:$P$40)</f>
        <v>7</v>
      </c>
      <c r="V15" s="124">
        <f>IF(COUNTIF($U$11:U14,RANK($I$40,$E$40:$P$40))&gt;0,RANK($I$40,$E$40:$P$40)+COUNTIF($U$11:U14,RANK($I$40,$E$40:$P$40)),RANK($I$40,$E$40:$P$40))</f>
        <v>7</v>
      </c>
      <c r="W15" s="124" t="str">
        <f>I31</f>
        <v>Guillaume</v>
      </c>
      <c r="X15" s="125">
        <f>I40</f>
        <v>4.9000000000000004</v>
      </c>
      <c r="Z15" s="126"/>
    </row>
    <row r="16" spans="1:26">
      <c r="A16" s="72"/>
      <c r="B16" s="66"/>
      <c r="C16" s="48" t="s">
        <v>13</v>
      </c>
      <c r="D16" s="49" t="s">
        <v>43</v>
      </c>
      <c r="E16" s="18">
        <v>2.15</v>
      </c>
      <c r="F16" s="18">
        <v>3.35</v>
      </c>
      <c r="G16" s="42">
        <v>3.2</v>
      </c>
      <c r="H16" s="3"/>
      <c r="I16" s="54" t="s">
        <v>35</v>
      </c>
      <c r="J16" s="3"/>
      <c r="K16" s="141">
        <f>IF(M16=M15,"",6)</f>
        <v>6</v>
      </c>
      <c r="L16" s="137" t="str">
        <f>VLOOKUP(SMALL($V$11:$V$22,6),$V$11:$X$22,2,FALSE)</f>
        <v>Dieter</v>
      </c>
      <c r="M16" s="147">
        <f>VLOOKUP(SMALL($V$11:$V$22,6),$V$11:$X$22,3,FALSE)</f>
        <v>6.3999999999999995</v>
      </c>
      <c r="O16" s="141">
        <f>IF(Q16=Q15,"",6)</f>
        <v>6</v>
      </c>
      <c r="P16" s="137" t="str">
        <f>VLOOKUP(SMALL($V$25:$V$36,6),$V$25:$X$36,2,FALSE)</f>
        <v>Dieter</v>
      </c>
      <c r="Q16" s="142">
        <f>VLOOKUP(SMALL($V$25:$V$36,6),$V$25:$X$36,3,FALSE)</f>
        <v>6.3999999999999995</v>
      </c>
      <c r="R16" s="75"/>
      <c r="S16" s="72"/>
      <c r="U16" s="124">
        <f>RANK($J$40,$E$40:$P$40)</f>
        <v>4</v>
      </c>
      <c r="V16" s="124">
        <f>IF(COUNTIF($U$11:U15,RANK($J$40,$E$40:$P$40))&gt;0,RANK($J$40,$E$40:$P$40)+COUNTIF($U$11:U15,RANK($J$40,$E$40:$P$40)),RANK($J$40,$E$40:$P$40))</f>
        <v>4</v>
      </c>
      <c r="W16" s="124" t="str">
        <f>J31</f>
        <v>Maarten</v>
      </c>
      <c r="X16" s="125">
        <f>J40</f>
        <v>6.7</v>
      </c>
      <c r="Z16" s="126"/>
    </row>
    <row r="17" spans="1:180">
      <c r="A17" s="72"/>
      <c r="B17" s="66"/>
      <c r="C17" s="48" t="s">
        <v>15</v>
      </c>
      <c r="D17" s="49" t="s">
        <v>10</v>
      </c>
      <c r="E17" s="18">
        <v>2.5499999999999998</v>
      </c>
      <c r="F17" s="18">
        <v>3.35</v>
      </c>
      <c r="G17" s="42">
        <v>2.5499999999999998</v>
      </c>
      <c r="H17" s="47" t="s">
        <v>56</v>
      </c>
      <c r="I17" s="54">
        <v>2</v>
      </c>
      <c r="J17" s="3"/>
      <c r="K17" s="141">
        <f>IF(M17=M16,"",7)</f>
        <v>7</v>
      </c>
      <c r="L17" s="137" t="str">
        <f>VLOOKUP(SMALL($V$11:$V$22,7),$V$11:$X$22,2,FALSE)</f>
        <v>Guillaume</v>
      </c>
      <c r="M17" s="147">
        <f>VLOOKUP(SMALL($V$11:$V$22,7),$V$11:$X$22,3,FALSE)</f>
        <v>4.9000000000000004</v>
      </c>
      <c r="O17" s="141">
        <f>IF(Q17=Q16,"",7)</f>
        <v>7</v>
      </c>
      <c r="P17" s="137" t="str">
        <f>VLOOKUP(SMALL($V$25:$V$36,7),$V$25:$X$36,2,FALSE)</f>
        <v>Guillaume</v>
      </c>
      <c r="Q17" s="142">
        <f>VLOOKUP(SMALL($V$25:$V$36,7),$V$25:$X$36,3,FALSE)</f>
        <v>4.9000000000000004</v>
      </c>
      <c r="R17" s="75"/>
      <c r="S17" s="72"/>
      <c r="U17" s="124">
        <f>RANK($K$40,$E$40:$P$40)</f>
        <v>6</v>
      </c>
      <c r="V17" s="124">
        <f>IF(COUNTIF($U$11:U16,RANK($K$40,$E$40:$P$40))&gt;0,RANK($K$40,$E$40:$P$40)+COUNTIF($U$11:U16,RANK($K$40,$E$40:$P$40)),RANK($K$40,$E$40:$P$40))</f>
        <v>6</v>
      </c>
      <c r="W17" s="124" t="str">
        <f>K31</f>
        <v>Dieter</v>
      </c>
      <c r="X17" s="125">
        <f>K40</f>
        <v>6.3999999999999995</v>
      </c>
      <c r="Z17" s="126"/>
    </row>
    <row r="18" spans="1:180" ht="13.5" thickBot="1">
      <c r="A18" s="72"/>
      <c r="B18" s="66"/>
      <c r="C18" s="52" t="s">
        <v>12</v>
      </c>
      <c r="D18" s="53" t="s">
        <v>21</v>
      </c>
      <c r="E18" s="43">
        <v>2.85</v>
      </c>
      <c r="F18" s="43">
        <v>3.25</v>
      </c>
      <c r="G18" s="44">
        <v>2.35</v>
      </c>
      <c r="H18" s="3"/>
      <c r="I18" s="55">
        <v>2</v>
      </c>
      <c r="J18" s="3"/>
      <c r="K18" s="141" t="str">
        <f>IF(M18=M17,"",8)</f>
        <v/>
      </c>
      <c r="L18" s="137" t="str">
        <f>VLOOKUP(SMALL($V$11:$V$22,8),$V$11:$X$22,2,FALSE)</f>
        <v>Lienkeuh</v>
      </c>
      <c r="M18" s="147">
        <f>VLOOKUP(SMALL($V$11:$V$22,8),$V$11:$X$22,3,FALSE)</f>
        <v>4.9000000000000004</v>
      </c>
      <c r="O18" s="141" t="str">
        <f>IF(Q18=Q17,"",8)</f>
        <v/>
      </c>
      <c r="P18" s="137" t="str">
        <f>VLOOKUP(SMALL($V$25:$V$36,8),$V$25:$X$36,2,FALSE)</f>
        <v>Lienkeuh</v>
      </c>
      <c r="Q18" s="142">
        <f>VLOOKUP(SMALL($V$25:$V$36,8),$V$25:$X$36,3,FALSE)</f>
        <v>4.9000000000000004</v>
      </c>
      <c r="R18" s="75"/>
      <c r="S18" s="72"/>
      <c r="U18" s="124">
        <f>RANK($L$40,$E$40:$P$40)</f>
        <v>2</v>
      </c>
      <c r="V18" s="124">
        <f>IF(COUNTIF($U$11:U17,RANK($L$40,$E$40:$P$40))&gt;0,RANK($L$40,$E$40:$P$40)+COUNTIF($U$11:U17,RANK($L$40,$E$40:$P$40)),RANK($L$40,$E$40:$P$40))</f>
        <v>2</v>
      </c>
      <c r="W18" s="124" t="str">
        <f>L31</f>
        <v>Deborah</v>
      </c>
      <c r="X18" s="125">
        <f>L40</f>
        <v>9.0500000000000007</v>
      </c>
      <c r="Z18" s="126"/>
    </row>
    <row r="19" spans="1:180">
      <c r="A19" s="72"/>
      <c r="B19" s="66"/>
      <c r="C19" s="3"/>
      <c r="D19" s="3"/>
      <c r="E19" s="3"/>
      <c r="F19" s="3"/>
      <c r="G19" s="3"/>
      <c r="H19" s="3"/>
      <c r="I19" s="3"/>
      <c r="J19" s="3"/>
      <c r="K19" s="141">
        <f>IF(M19=M18,"",9)</f>
        <v>9</v>
      </c>
      <c r="L19" s="137" t="str">
        <f>VLOOKUP(SMALL($V$11:$V$22,9),$V$11:$X$22,2,FALSE)</f>
        <v>Ruben</v>
      </c>
      <c r="M19" s="147">
        <f>VLOOKUP(SMALL($V$11:$V$22,9),$V$11:$X$22,3,FALSE)</f>
        <v>4.0999999999999996</v>
      </c>
      <c r="O19" s="141">
        <f>IF(Q19=Q18,"",9)</f>
        <v>9</v>
      </c>
      <c r="P19" s="137" t="str">
        <f>VLOOKUP(SMALL($V$25:$V$36,9),$V$25:$X$36,2,FALSE)</f>
        <v>Ruben</v>
      </c>
      <c r="Q19" s="142">
        <f>VLOOKUP(SMALL($V$25:$V$36,9),$V$25:$X$36,3,FALSE)</f>
        <v>4.0999999999999996</v>
      </c>
      <c r="R19" s="75"/>
      <c r="S19" s="72"/>
      <c r="U19" s="124">
        <f>RANK($M$40,$E$40:$P$40)</f>
        <v>7</v>
      </c>
      <c r="V19" s="124">
        <f>IF(COUNTIF($U$11:U18,RANK($M$40,$E$40:$P$40))&gt;0,RANK($M$40,$E$40:$P$40)+COUNTIF($U$11:U18,RANK($M$40,$E$40:$P$40)),RANK($M$40,$E$40:$P$40))</f>
        <v>8</v>
      </c>
      <c r="W19" s="124" t="str">
        <f>M31</f>
        <v>Lienkeuh</v>
      </c>
      <c r="X19" s="125">
        <f>M40</f>
        <v>4.9000000000000004</v>
      </c>
      <c r="Z19" s="126"/>
    </row>
    <row r="20" spans="1:180" ht="12.75" customHeight="1" thickBot="1">
      <c r="A20" s="72"/>
      <c r="B20" s="66"/>
      <c r="I20" s="3"/>
      <c r="J20" s="3"/>
      <c r="K20" s="141">
        <f>IF(M20=M19,"",10)</f>
        <v>10</v>
      </c>
      <c r="L20" s="137" t="str">
        <f>VLOOKUP(SMALL($V$11:$V$22,10),$V$11:$X$22,2,FALSE)</f>
        <v>Grégory</v>
      </c>
      <c r="M20" s="147">
        <f>VLOOKUP(SMALL($V$11:$V$22,10),$V$11:$X$22,3,FALSE)</f>
        <v>3.9000000000000004</v>
      </c>
      <c r="O20" s="141">
        <f>IF(Q20=Q19,"",10)</f>
        <v>10</v>
      </c>
      <c r="P20" s="137" t="str">
        <f>VLOOKUP(SMALL($V$25:$V$36,10),$V$25:$X$36,2,FALSE)</f>
        <v>Grégory</v>
      </c>
      <c r="Q20" s="142">
        <f>VLOOKUP(SMALL($V$25:$V$36,10),$V$25:$X$36,3,FALSE)</f>
        <v>3.9000000000000004</v>
      </c>
      <c r="R20" s="75"/>
      <c r="S20" s="72"/>
      <c r="U20" s="124">
        <f>RANK($N$40,$E$40:$P$40)</f>
        <v>10</v>
      </c>
      <c r="V20" s="124">
        <f>IF(COUNTIF($U$11:U19,RANK($N$40,$E$40:$P$40))&gt;0,RANK($N$40,$E$40:$P$40)+COUNTIF($U$11:U19,RANK($N$40,$E$40:$P$40)),RANK($N$40,$E$40:$P$40))</f>
        <v>11</v>
      </c>
      <c r="W20" s="124" t="str">
        <f>N31</f>
        <v>Pieter</v>
      </c>
      <c r="X20" s="125">
        <f>N40</f>
        <v>3.9000000000000004</v>
      </c>
      <c r="Z20" s="126"/>
    </row>
    <row r="21" spans="1:180" ht="12.75" customHeight="1" thickBot="1">
      <c r="A21" s="72"/>
      <c r="B21" s="66"/>
      <c r="C21" s="186" t="s">
        <v>57</v>
      </c>
      <c r="D21" s="187"/>
      <c r="E21" s="187"/>
      <c r="F21" s="188"/>
      <c r="G21" s="188"/>
      <c r="H21" s="189"/>
      <c r="I21" s="3"/>
      <c r="J21" s="3"/>
      <c r="K21" s="141" t="str">
        <f>IF(M21=M20,"",11)</f>
        <v/>
      </c>
      <c r="L21" s="137" t="str">
        <f>VLOOKUP(SMALL($V$11:$V$22,11),$V$11:$X$22,2,FALSE)</f>
        <v>Pieter</v>
      </c>
      <c r="M21" s="147">
        <f>VLOOKUP(SMALL($V$11:$V$22,11),$V$11:$X$22,3,FALSE)</f>
        <v>3.9000000000000004</v>
      </c>
      <c r="O21" s="141" t="str">
        <f>IF(Q21=Q20,"",11)</f>
        <v/>
      </c>
      <c r="P21" s="137" t="str">
        <f>VLOOKUP(SMALL($V$25:$V$36,11),$V$25:$X$36,2,FALSE)</f>
        <v>Pieter</v>
      </c>
      <c r="Q21" s="142">
        <f>VLOOKUP(SMALL($V$25:$V$36,11),$V$25:$X$36,3,FALSE)</f>
        <v>3.9000000000000004</v>
      </c>
      <c r="R21" s="75"/>
      <c r="S21" s="72"/>
      <c r="U21" s="124">
        <f>RANK($O$40,$E$40:$P$40)</f>
        <v>5</v>
      </c>
      <c r="V21" s="124">
        <f>IF(COUNTIF($U$11:U20,RANK($O$40,$E$40:$P$40))&gt;0,RANK($O$40,$E$40:$P$40)+COUNTIF($U$11:U20,RANK($O$40,$E$40:$P$40)),RANK($O$40,$E$40:$P$40))</f>
        <v>5</v>
      </c>
      <c r="W21" s="124" t="str">
        <f>O31</f>
        <v>Didier</v>
      </c>
      <c r="X21" s="125">
        <f>O40</f>
        <v>6.4499999999999993</v>
      </c>
      <c r="Z21" s="126"/>
    </row>
    <row r="22" spans="1:180" ht="12.75" customHeight="1" thickBot="1">
      <c r="A22" s="72"/>
      <c r="B22" s="66"/>
      <c r="C22" s="50" t="s">
        <v>20</v>
      </c>
      <c r="D22" s="134"/>
      <c r="E22" s="135"/>
      <c r="F22" s="131" t="str">
        <f>K31</f>
        <v>Dieter</v>
      </c>
      <c r="G22" s="129" t="s">
        <v>32</v>
      </c>
      <c r="H22" s="130" t="s">
        <v>39</v>
      </c>
      <c r="I22" s="3"/>
      <c r="J22" s="3"/>
      <c r="K22" s="143" t="str">
        <f>IF(M22=M21,"",12)</f>
        <v/>
      </c>
      <c r="L22" s="144" t="str">
        <f>VLOOKUP(SMALL($V$11:$V$22,12),$V$11:$X$22,2,FALSE)</f>
        <v>Lien</v>
      </c>
      <c r="M22" s="148">
        <f>VLOOKUP(SMALL($V$11:$V$22,12),$V$11:$X$22,3,FALSE)</f>
        <v>3.9000000000000004</v>
      </c>
      <c r="O22" s="143" t="str">
        <f>IF(Q22=Q21,"",12)</f>
        <v/>
      </c>
      <c r="P22" s="144" t="str">
        <f>VLOOKUP(SMALL($V$25:$V$36,12),$V$25:$X$36,2,FALSE)</f>
        <v xml:space="preserve">Lien </v>
      </c>
      <c r="Q22" s="145">
        <f>VLOOKUP(SMALL($V$25:$V$36,12),$V$25:$X$36,3,FALSE)</f>
        <v>3.9000000000000004</v>
      </c>
      <c r="R22" s="75"/>
      <c r="S22" s="72"/>
      <c r="U22" s="124">
        <f>RANK($P$40,$E$40:$P$40)</f>
        <v>10</v>
      </c>
      <c r="V22" s="124">
        <f>IF(COUNTIF($U$11:U21,RANK($P$40,$E$40:$P$40))&gt;0,RANK($P$40,$E$40:$P$40)+COUNTIF($U$11:U21,RANK($P$40,$E$40:$P$40)),RANK($P$40,$E$40:$P$40))</f>
        <v>12</v>
      </c>
      <c r="W22" s="124" t="str">
        <f>P31</f>
        <v>Lien</v>
      </c>
      <c r="X22" s="125">
        <f>P40</f>
        <v>3.9000000000000004</v>
      </c>
      <c r="Z22" s="126"/>
    </row>
    <row r="23" spans="1:180">
      <c r="A23" s="72"/>
      <c r="B23" s="66"/>
      <c r="C23" s="48" t="s">
        <v>45</v>
      </c>
      <c r="D23" s="21" t="s">
        <v>33</v>
      </c>
      <c r="E23" s="22" t="s">
        <v>38</v>
      </c>
      <c r="F23" s="132" t="str">
        <f>L31</f>
        <v>Deborah</v>
      </c>
      <c r="G23" s="21" t="s">
        <v>33</v>
      </c>
      <c r="H23" s="22" t="s">
        <v>40</v>
      </c>
      <c r="I23" s="3"/>
      <c r="J23" s="3"/>
      <c r="K23" s="3"/>
      <c r="L23" s="3"/>
      <c r="M23" s="3"/>
      <c r="N23" s="3"/>
      <c r="O23" s="3"/>
      <c r="P23" s="3"/>
      <c r="Q23" s="3"/>
      <c r="R23" s="3"/>
      <c r="S23" s="72"/>
      <c r="U23" s="124"/>
      <c r="V23" s="124"/>
      <c r="W23" s="124"/>
      <c r="X23" s="124"/>
    </row>
    <row r="24" spans="1:180" s="3" customFormat="1">
      <c r="A24" s="127"/>
      <c r="C24" s="48" t="s">
        <v>24</v>
      </c>
      <c r="D24" s="21" t="s">
        <v>32</v>
      </c>
      <c r="E24" s="22" t="s">
        <v>47</v>
      </c>
      <c r="F24" s="132" t="str">
        <f>M31</f>
        <v>Lienkeuh</v>
      </c>
      <c r="G24" s="21" t="s">
        <v>44</v>
      </c>
      <c r="H24" s="22" t="s">
        <v>50</v>
      </c>
      <c r="S24" s="127"/>
      <c r="T24" s="75"/>
      <c r="U24" s="153"/>
      <c r="V24" s="153"/>
      <c r="W24" s="153"/>
      <c r="X24" s="153"/>
      <c r="Y24" s="75"/>
      <c r="Z24" s="75"/>
      <c r="AA24" s="75"/>
      <c r="AB24" s="75"/>
      <c r="AC24" s="75"/>
      <c r="AD24" s="75"/>
      <c r="AE24" s="75"/>
      <c r="AF24" s="75"/>
      <c r="AG24" s="75"/>
      <c r="AH24" s="75"/>
      <c r="AI24" s="75"/>
      <c r="AJ24" s="75"/>
      <c r="AK24" s="75"/>
      <c r="AL24" s="75"/>
      <c r="AM24" s="75"/>
      <c r="AN24" s="75"/>
      <c r="AO24" s="75"/>
      <c r="AP24" s="75"/>
      <c r="AQ24" s="75"/>
      <c r="AR24" s="75"/>
      <c r="AS24" s="75"/>
      <c r="AT24" s="75"/>
      <c r="AU24" s="75"/>
      <c r="AV24" s="75"/>
      <c r="AW24" s="75"/>
      <c r="AX24" s="75"/>
      <c r="AY24" s="75"/>
      <c r="AZ24" s="75"/>
      <c r="BA24" s="75"/>
      <c r="BB24" s="75"/>
      <c r="BC24" s="75"/>
      <c r="BD24" s="75"/>
      <c r="BE24" s="75"/>
      <c r="BF24" s="75"/>
      <c r="BG24" s="75"/>
      <c r="BH24" s="75"/>
      <c r="BI24" s="75"/>
      <c r="BJ24" s="75"/>
      <c r="BK24" s="75"/>
      <c r="BL24" s="75"/>
      <c r="BM24" s="75"/>
      <c r="BN24" s="75"/>
      <c r="BO24" s="75"/>
      <c r="BP24" s="75"/>
      <c r="BQ24" s="75"/>
      <c r="BR24" s="75"/>
      <c r="BS24" s="75"/>
      <c r="BT24" s="75"/>
      <c r="BU24" s="75"/>
      <c r="BV24" s="75"/>
      <c r="BW24" s="75"/>
      <c r="BX24" s="75"/>
      <c r="BY24" s="75"/>
      <c r="BZ24" s="75"/>
      <c r="CA24" s="75"/>
      <c r="CB24" s="75"/>
      <c r="CC24" s="75"/>
      <c r="CD24" s="75"/>
      <c r="CE24" s="75"/>
      <c r="CF24" s="75"/>
      <c r="CG24" s="75"/>
      <c r="CH24" s="75"/>
      <c r="CI24" s="75"/>
      <c r="CJ24" s="75"/>
      <c r="CK24" s="75"/>
      <c r="CL24" s="75"/>
      <c r="CM24" s="75"/>
      <c r="CN24" s="75"/>
      <c r="CO24" s="75"/>
      <c r="CP24" s="75"/>
      <c r="CQ24" s="75"/>
      <c r="CR24" s="75"/>
      <c r="CS24" s="75"/>
      <c r="CT24" s="75"/>
      <c r="CU24" s="75"/>
      <c r="CV24" s="75"/>
      <c r="CW24" s="75"/>
      <c r="CX24" s="75"/>
      <c r="CY24" s="75"/>
      <c r="CZ24" s="75"/>
      <c r="DA24" s="75"/>
      <c r="DB24" s="75"/>
      <c r="DC24" s="75"/>
      <c r="DD24" s="75"/>
      <c r="DE24" s="75"/>
      <c r="DF24" s="75"/>
      <c r="DG24" s="75"/>
      <c r="DH24" s="75"/>
      <c r="DI24" s="75"/>
      <c r="DJ24" s="75"/>
      <c r="DK24" s="75"/>
      <c r="DL24" s="75"/>
      <c r="DM24" s="75"/>
      <c r="DN24" s="75"/>
      <c r="DO24" s="75"/>
      <c r="DP24" s="75"/>
      <c r="DQ24" s="75"/>
      <c r="DR24" s="75"/>
      <c r="DS24" s="75"/>
      <c r="DT24" s="75"/>
      <c r="DU24" s="75"/>
      <c r="DV24" s="75"/>
      <c r="DW24" s="75"/>
      <c r="DX24" s="75"/>
      <c r="DY24" s="75"/>
      <c r="DZ24" s="75"/>
      <c r="EA24" s="75"/>
      <c r="EB24" s="75"/>
      <c r="EC24" s="75"/>
      <c r="ED24" s="75"/>
      <c r="EE24" s="75"/>
      <c r="EF24" s="75"/>
      <c r="EG24" s="75"/>
      <c r="EH24" s="75"/>
      <c r="EI24" s="75"/>
      <c r="EJ24" s="75"/>
      <c r="EK24" s="75"/>
      <c r="EL24" s="75"/>
      <c r="EM24" s="75"/>
      <c r="EN24" s="75"/>
      <c r="EO24" s="75"/>
      <c r="EP24" s="75"/>
      <c r="EQ24" s="75"/>
      <c r="ER24" s="75"/>
      <c r="ES24" s="75"/>
      <c r="ET24" s="75"/>
      <c r="EU24" s="75"/>
      <c r="EV24" s="75"/>
      <c r="EW24" s="75"/>
      <c r="EX24" s="75"/>
      <c r="EY24" s="75"/>
      <c r="EZ24" s="75"/>
      <c r="FA24" s="75"/>
      <c r="FB24" s="75"/>
      <c r="FC24" s="75"/>
      <c r="FD24" s="75"/>
      <c r="FE24" s="75"/>
      <c r="FF24" s="75"/>
      <c r="FG24" s="75"/>
      <c r="FH24" s="75"/>
      <c r="FI24" s="75"/>
      <c r="FJ24" s="75"/>
      <c r="FK24" s="75"/>
      <c r="FL24" s="75"/>
      <c r="FM24" s="75"/>
      <c r="FN24" s="75"/>
      <c r="FO24" s="75"/>
      <c r="FP24" s="75"/>
      <c r="FQ24" s="75"/>
      <c r="FR24" s="75"/>
      <c r="FS24" s="75"/>
      <c r="FT24" s="75"/>
      <c r="FU24" s="75"/>
      <c r="FV24" s="75"/>
      <c r="FW24" s="75"/>
      <c r="FX24" s="75"/>
    </row>
    <row r="25" spans="1:180" s="3" customFormat="1">
      <c r="A25" s="127"/>
      <c r="C25" s="48" t="s">
        <v>16</v>
      </c>
      <c r="D25" s="21" t="s">
        <v>32</v>
      </c>
      <c r="E25" s="22" t="s">
        <v>49</v>
      </c>
      <c r="F25" s="132" t="str">
        <f>N31</f>
        <v>Pieter</v>
      </c>
      <c r="G25" s="21" t="s">
        <v>37</v>
      </c>
      <c r="H25" s="22" t="s">
        <v>48</v>
      </c>
      <c r="S25" s="127"/>
      <c r="T25" s="75"/>
      <c r="U25" s="124">
        <f>RANK(Result!U7,Result!$U$7:$U$18)</f>
        <v>1</v>
      </c>
      <c r="V25" s="124">
        <f>RANK(Result!U7,Result!$U$7:$U$18)</f>
        <v>1</v>
      </c>
      <c r="W25" s="153" t="str">
        <f>Result!T7</f>
        <v>Tim</v>
      </c>
      <c r="X25" s="154">
        <f>Result!U7</f>
        <v>9.75</v>
      </c>
      <c r="Y25" s="75"/>
      <c r="Z25" s="75"/>
      <c r="AA25" s="75"/>
      <c r="AB25" s="75"/>
      <c r="AC25" s="75"/>
      <c r="AD25" s="75"/>
      <c r="AE25" s="75"/>
      <c r="AF25" s="75"/>
      <c r="AG25" s="75"/>
      <c r="AH25" s="75"/>
      <c r="AI25" s="75"/>
      <c r="AJ25" s="75"/>
      <c r="AK25" s="75"/>
      <c r="AL25" s="75"/>
      <c r="AM25" s="75"/>
      <c r="AN25" s="75"/>
      <c r="AO25" s="75"/>
      <c r="AP25" s="75"/>
      <c r="AQ25" s="75"/>
      <c r="AR25" s="75"/>
      <c r="AS25" s="75"/>
      <c r="AT25" s="75"/>
      <c r="AU25" s="75"/>
      <c r="AV25" s="75"/>
      <c r="AW25" s="75"/>
      <c r="AX25" s="75"/>
      <c r="AY25" s="75"/>
      <c r="AZ25" s="75"/>
      <c r="BA25" s="75"/>
      <c r="BB25" s="75"/>
      <c r="BC25" s="75"/>
      <c r="BD25" s="75"/>
      <c r="BE25" s="75"/>
      <c r="BF25" s="75"/>
      <c r="BG25" s="75"/>
      <c r="BH25" s="75"/>
      <c r="BI25" s="75"/>
      <c r="BJ25" s="75"/>
      <c r="BK25" s="75"/>
      <c r="BL25" s="75"/>
      <c r="BM25" s="75"/>
      <c r="BN25" s="75"/>
      <c r="BO25" s="75"/>
      <c r="BP25" s="75"/>
      <c r="BQ25" s="75"/>
      <c r="BR25" s="75"/>
      <c r="BS25" s="75"/>
      <c r="BT25" s="75"/>
      <c r="BU25" s="75"/>
      <c r="BV25" s="75"/>
      <c r="BW25" s="75"/>
      <c r="BX25" s="75"/>
      <c r="BY25" s="75"/>
      <c r="BZ25" s="75"/>
      <c r="CA25" s="75"/>
      <c r="CB25" s="75"/>
      <c r="CC25" s="75"/>
      <c r="CD25" s="75"/>
      <c r="CE25" s="75"/>
      <c r="CF25" s="75"/>
      <c r="CG25" s="75"/>
      <c r="CH25" s="75"/>
      <c r="CI25" s="75"/>
      <c r="CJ25" s="75"/>
      <c r="CK25" s="75"/>
      <c r="CL25" s="75"/>
      <c r="CM25" s="75"/>
      <c r="CN25" s="75"/>
      <c r="CO25" s="75"/>
      <c r="CP25" s="75"/>
      <c r="CQ25" s="75"/>
      <c r="CR25" s="75"/>
      <c r="CS25" s="75"/>
      <c r="CT25" s="75"/>
      <c r="CU25" s="75"/>
      <c r="CV25" s="75"/>
      <c r="CW25" s="75"/>
      <c r="CX25" s="75"/>
      <c r="CY25" s="75"/>
      <c r="CZ25" s="75"/>
      <c r="DA25" s="75"/>
      <c r="DB25" s="75"/>
      <c r="DC25" s="75"/>
      <c r="DD25" s="75"/>
      <c r="DE25" s="75"/>
      <c r="DF25" s="75"/>
      <c r="DG25" s="75"/>
      <c r="DH25" s="75"/>
      <c r="DI25" s="75"/>
      <c r="DJ25" s="75"/>
      <c r="DK25" s="75"/>
      <c r="DL25" s="75"/>
      <c r="DM25" s="75"/>
      <c r="DN25" s="75"/>
      <c r="DO25" s="75"/>
      <c r="DP25" s="75"/>
      <c r="DQ25" s="75"/>
      <c r="DR25" s="75"/>
      <c r="DS25" s="75"/>
      <c r="DT25" s="75"/>
      <c r="DU25" s="75"/>
      <c r="DV25" s="75"/>
      <c r="DW25" s="75"/>
      <c r="DX25" s="75"/>
      <c r="DY25" s="75"/>
      <c r="DZ25" s="75"/>
      <c r="EA25" s="75"/>
      <c r="EB25" s="75"/>
      <c r="EC25" s="75"/>
      <c r="ED25" s="75"/>
      <c r="EE25" s="75"/>
      <c r="EF25" s="75"/>
      <c r="EG25" s="75"/>
      <c r="EH25" s="75"/>
      <c r="EI25" s="75"/>
      <c r="EJ25" s="75"/>
      <c r="EK25" s="75"/>
      <c r="EL25" s="75"/>
      <c r="EM25" s="75"/>
      <c r="EN25" s="75"/>
      <c r="EO25" s="75"/>
      <c r="EP25" s="75"/>
      <c r="EQ25" s="75"/>
      <c r="ER25" s="75"/>
      <c r="ES25" s="75"/>
      <c r="ET25" s="75"/>
      <c r="EU25" s="75"/>
      <c r="EV25" s="75"/>
      <c r="EW25" s="75"/>
      <c r="EX25" s="75"/>
      <c r="EY25" s="75"/>
      <c r="EZ25" s="75"/>
      <c r="FA25" s="75"/>
      <c r="FB25" s="75"/>
      <c r="FC25" s="75"/>
      <c r="FD25" s="75"/>
      <c r="FE25" s="75"/>
      <c r="FF25" s="75"/>
      <c r="FG25" s="75"/>
      <c r="FH25" s="75"/>
      <c r="FI25" s="75"/>
      <c r="FJ25" s="75"/>
      <c r="FK25" s="75"/>
      <c r="FL25" s="75"/>
      <c r="FM25" s="75"/>
      <c r="FN25" s="75"/>
      <c r="FO25" s="75"/>
      <c r="FP25" s="75"/>
      <c r="FQ25" s="75"/>
      <c r="FR25" s="75"/>
      <c r="FS25" s="75"/>
      <c r="FT25" s="75"/>
      <c r="FU25" s="75"/>
      <c r="FV25" s="75"/>
      <c r="FW25" s="75"/>
      <c r="FX25" s="75"/>
    </row>
    <row r="26" spans="1:180">
      <c r="A26" s="72"/>
      <c r="B26" s="3"/>
      <c r="C26" s="48" t="s">
        <v>2</v>
      </c>
      <c r="D26" s="21"/>
      <c r="E26" s="22"/>
      <c r="F26" s="132" t="str">
        <f>O31</f>
        <v>Didier</v>
      </c>
      <c r="G26" s="21" t="s">
        <v>36</v>
      </c>
      <c r="H26" s="22" t="s">
        <v>41</v>
      </c>
      <c r="I26" s="3"/>
      <c r="J26" s="3"/>
      <c r="K26" s="3"/>
      <c r="L26" s="3"/>
      <c r="M26" s="3"/>
      <c r="N26" s="3"/>
      <c r="O26" s="3"/>
      <c r="P26" s="3"/>
      <c r="Q26" s="3"/>
      <c r="R26" s="3"/>
      <c r="S26" s="72"/>
      <c r="U26" s="124">
        <f>RANK(Result!U8,Result!$U$7:$U$18)</f>
        <v>10</v>
      </c>
      <c r="V26" s="124">
        <f>IF(COUNTIF($U$25:U25,RANK(Result!U8,Result!$U$7:$U$18))&gt;0,RANK(Result!U8,Result!$U$7:$U$18)+COUNTIF($U$25:U25,RANK(Result!U8,Result!$U$7:$U$18)),RANK(Result!U8,Result!$U$7:$U$18))</f>
        <v>10</v>
      </c>
      <c r="W26" s="153" t="str">
        <f>Result!T8</f>
        <v>Grégory</v>
      </c>
      <c r="X26" s="154">
        <f>Result!U8</f>
        <v>3.9000000000000004</v>
      </c>
    </row>
    <row r="27" spans="1:180" ht="13.5" thickBot="1">
      <c r="A27" s="72"/>
      <c r="B27" s="3"/>
      <c r="C27" s="52" t="s">
        <v>3</v>
      </c>
      <c r="D27" s="23" t="s">
        <v>33</v>
      </c>
      <c r="E27" s="24" t="s">
        <v>49</v>
      </c>
      <c r="F27" s="133" t="str">
        <f>P31</f>
        <v>Lien</v>
      </c>
      <c r="G27" s="23" t="s">
        <v>26</v>
      </c>
      <c r="H27" s="24" t="s">
        <v>42</v>
      </c>
      <c r="I27" s="3"/>
      <c r="J27" s="3"/>
      <c r="K27" s="3"/>
      <c r="L27" s="3"/>
      <c r="M27" s="3"/>
      <c r="N27" s="3"/>
      <c r="O27" s="3"/>
      <c r="P27" s="3"/>
      <c r="Q27" s="3"/>
      <c r="R27" s="3"/>
      <c r="S27" s="72"/>
      <c r="U27" s="124">
        <f>RANK(Result!U9,Result!$U$7:$U$18)</f>
        <v>3</v>
      </c>
      <c r="V27" s="124">
        <f>IF(COUNTIF($U$25:U26,RANK(Result!U9,Result!$U$7:$U$18))&gt;0,RANK(Result!U9,Result!$U$7:$U$18)+COUNTIF($U$25:U26,RANK(Result!U9,Result!$U$7:$U$18)),RANK(Result!U9,Result!$U$7:$U$18))</f>
        <v>3</v>
      </c>
      <c r="W27" s="153" t="str">
        <f>Result!T9</f>
        <v>Christophe</v>
      </c>
      <c r="X27" s="154">
        <f>Result!U9</f>
        <v>7.45</v>
      </c>
    </row>
    <row r="28" spans="1:180" ht="16.5" customHeight="1">
      <c r="A28" s="72"/>
      <c r="B28" s="3"/>
      <c r="C28" s="3"/>
      <c r="D28" s="3"/>
      <c r="E28" s="3"/>
      <c r="F28" s="3"/>
      <c r="G28" s="3"/>
      <c r="H28" s="3"/>
      <c r="I28" s="3"/>
      <c r="J28" s="3"/>
      <c r="K28" s="3"/>
      <c r="L28" s="3"/>
      <c r="M28" s="3"/>
      <c r="N28" s="3"/>
      <c r="O28" s="3"/>
      <c r="P28" s="3"/>
      <c r="Q28" s="3"/>
      <c r="R28" s="3"/>
      <c r="S28" s="72"/>
      <c r="U28" s="124">
        <f>RANK(Result!U10,Result!$U$7:$U$18)</f>
        <v>9</v>
      </c>
      <c r="V28" s="124">
        <f>IF(COUNTIF($U$25:U27,RANK(Result!U10,Result!$U$7:$U$18))&gt;0,RANK(Result!U10,Result!$U$7:$U$18)+COUNTIF($U$25:U27,RANK(Result!U10,Result!$U$7:$U$18)),RANK(Result!U10,Result!$U$7:$U$18))</f>
        <v>9</v>
      </c>
      <c r="W28" s="153" t="str">
        <f>Result!T10</f>
        <v>Ruben</v>
      </c>
      <c r="X28" s="154">
        <f>Result!U10</f>
        <v>4.0999999999999996</v>
      </c>
    </row>
    <row r="29" spans="1:180" s="155" customFormat="1" ht="13.5" thickBot="1">
      <c r="A29" s="72"/>
      <c r="B29" s="72"/>
      <c r="C29" s="72"/>
      <c r="D29" s="72"/>
      <c r="E29" s="72"/>
      <c r="F29" s="72"/>
      <c r="G29" s="72"/>
      <c r="H29" s="72"/>
      <c r="I29" s="72"/>
      <c r="J29" s="72"/>
      <c r="K29" s="72"/>
      <c r="L29" s="72"/>
      <c r="M29" s="72"/>
      <c r="N29" s="72"/>
      <c r="O29" s="72"/>
      <c r="P29" s="72"/>
      <c r="Q29" s="72"/>
      <c r="R29" s="72"/>
      <c r="S29" s="72"/>
      <c r="U29" s="156">
        <f>RANK(Result!U11,Result!$U$7:$U$18)</f>
        <v>7</v>
      </c>
      <c r="V29" s="156">
        <f>IF(COUNTIF($U$25:U28,RANK(Result!U11,Result!$U$7:$U$18))&gt;0,RANK(Result!U11,Result!$U$7:$U$18)+COUNTIF($U$25:U28,RANK(Result!U11,Result!$U$7:$U$18)),RANK(Result!U11,Result!$U$7:$U$18))</f>
        <v>7</v>
      </c>
      <c r="W29" s="157" t="str">
        <f>Result!T11</f>
        <v>Guillaume</v>
      </c>
      <c r="X29" s="158">
        <f>Result!U11</f>
        <v>4.9000000000000004</v>
      </c>
    </row>
    <row r="30" spans="1:180" ht="13.5" thickBot="1">
      <c r="A30" s="72"/>
      <c r="B30" s="64"/>
      <c r="C30" s="65"/>
      <c r="D30" s="65"/>
      <c r="E30" s="65"/>
      <c r="F30" s="65"/>
      <c r="G30" s="65"/>
      <c r="H30" s="65"/>
      <c r="I30" s="65"/>
      <c r="J30" s="65"/>
      <c r="K30" s="65"/>
      <c r="L30" s="65"/>
      <c r="M30" s="65"/>
      <c r="N30" s="65"/>
      <c r="O30" s="65"/>
      <c r="P30" s="65"/>
      <c r="Q30" s="65"/>
      <c r="R30" s="75"/>
      <c r="S30" s="72"/>
      <c r="U30" s="124">
        <f>RANK(Result!U12,Result!$U$7:$U$18)</f>
        <v>4</v>
      </c>
      <c r="V30" s="124">
        <f>IF(COUNTIF($U$25:U29,RANK(Result!U12,Result!$U$7:$U$18))&gt;0,RANK(Result!U12,Result!$U$7:$U$18)+COUNTIF($U$25:U29,RANK(Result!U12,Result!$U$7:$U$18)),RANK(Result!U12,Result!$U$7:$U$18))</f>
        <v>4</v>
      </c>
      <c r="W30" s="153" t="str">
        <f>Result!T12</f>
        <v>Maarten</v>
      </c>
      <c r="X30" s="154">
        <f>Result!U12</f>
        <v>6.7</v>
      </c>
    </row>
    <row r="31" spans="1:180" ht="13.5" thickBot="1">
      <c r="A31" s="72"/>
      <c r="B31" s="66"/>
      <c r="C31" s="36" t="s">
        <v>0</v>
      </c>
      <c r="D31" s="37" t="s">
        <v>1</v>
      </c>
      <c r="E31" s="36" t="str">
        <f>D59</f>
        <v>Tim</v>
      </c>
      <c r="F31" s="38" t="str">
        <f>L59</f>
        <v>Grégory</v>
      </c>
      <c r="G31" s="38" t="str">
        <f>D72</f>
        <v>Christophe</v>
      </c>
      <c r="H31" s="38" t="str">
        <f>L72</f>
        <v>Ruben</v>
      </c>
      <c r="I31" s="38" t="str">
        <f>D85</f>
        <v>Guillaume</v>
      </c>
      <c r="J31" s="38" t="str">
        <f>L85</f>
        <v>Maarten</v>
      </c>
      <c r="K31" s="38" t="str">
        <f>D98</f>
        <v>Dieter</v>
      </c>
      <c r="L31" s="38" t="str">
        <f>L98</f>
        <v>Deborah</v>
      </c>
      <c r="M31" s="38" t="str">
        <f>D111</f>
        <v>Lienkeuh</v>
      </c>
      <c r="N31" s="38" t="str">
        <f>L111</f>
        <v>Pieter</v>
      </c>
      <c r="O31" s="38" t="str">
        <f>D124</f>
        <v>Didier</v>
      </c>
      <c r="P31" s="37" t="str">
        <f>L124</f>
        <v>Lien</v>
      </c>
      <c r="Q31" s="3"/>
      <c r="R31" s="75"/>
      <c r="S31" s="72"/>
      <c r="U31" s="124">
        <f>RANK(Result!U13,Result!$U$7:$U$18)</f>
        <v>6</v>
      </c>
      <c r="V31" s="124">
        <f>IF(COUNTIF($U$25:U30,RANK(Result!U13,Result!$U$7:$U$18))&gt;0,RANK(Result!U13,Result!$U$7:$U$18)+COUNTIF($U$25:U30,RANK(Result!U13,Result!$U$7:$U$18)),RANK(Result!U13,Result!$U$7:$U$18))</f>
        <v>6</v>
      </c>
      <c r="W31" s="153" t="str">
        <f>Result!T13</f>
        <v>Dieter</v>
      </c>
      <c r="X31" s="154">
        <f>Result!U13</f>
        <v>6.3999999999999995</v>
      </c>
    </row>
    <row r="32" spans="1:180">
      <c r="A32" s="72"/>
      <c r="B32" s="66"/>
      <c r="C32" s="29" t="str">
        <f t="shared" ref="C32:D39" si="0">C11</f>
        <v>Standard</v>
      </c>
      <c r="D32" s="30" t="str">
        <f t="shared" si="0"/>
        <v>Sint-Truiden</v>
      </c>
      <c r="E32" s="31">
        <f t="shared" ref="E32:E39" si="1">E61</f>
        <v>1</v>
      </c>
      <c r="F32" s="32">
        <f>M61</f>
        <v>1</v>
      </c>
      <c r="G32" s="32">
        <f>E74</f>
        <v>1</v>
      </c>
      <c r="H32" s="32">
        <f>M74</f>
        <v>1</v>
      </c>
      <c r="I32" s="32">
        <f>E87</f>
        <v>1</v>
      </c>
      <c r="J32" s="32">
        <f>M87</f>
        <v>1</v>
      </c>
      <c r="K32" s="32">
        <f>E100</f>
        <v>1</v>
      </c>
      <c r="L32" s="32">
        <f t="shared" ref="L32:L39" si="2">M100</f>
        <v>1</v>
      </c>
      <c r="M32" s="32">
        <f>E113</f>
        <v>1</v>
      </c>
      <c r="N32" s="32" t="str">
        <f t="shared" ref="N32:N39" si="3">M113</f>
        <v>-</v>
      </c>
      <c r="O32" s="32">
        <f>E126</f>
        <v>1</v>
      </c>
      <c r="P32" s="33">
        <f>M126</f>
        <v>1</v>
      </c>
      <c r="Q32" s="3"/>
      <c r="R32" s="75"/>
      <c r="S32" s="72"/>
      <c r="U32" s="124">
        <f>RANK(Result!U14,Result!$U$7:$U$18)</f>
        <v>2</v>
      </c>
      <c r="V32" s="124">
        <f>IF(COUNTIF($U$25:U31,RANK(Result!U14,Result!$U$7:$U$18))&gt;0,RANK(Result!U14,Result!$U$7:$U$18)+COUNTIF($U$25:U31,RANK(Result!U14,Result!$U$7:$U$18)),RANK(Result!U14,Result!$U$7:$U$18))</f>
        <v>2</v>
      </c>
      <c r="W32" s="153" t="str">
        <f>Result!T14</f>
        <v>Deborah</v>
      </c>
      <c r="X32" s="154">
        <f>Result!U14</f>
        <v>9.0500000000000007</v>
      </c>
    </row>
    <row r="33" spans="1:24">
      <c r="A33" s="72"/>
      <c r="B33" s="66"/>
      <c r="C33" s="25" t="str">
        <f t="shared" si="0"/>
        <v>Kortrijk</v>
      </c>
      <c r="D33" s="26" t="str">
        <f t="shared" si="0"/>
        <v>Anderlecht</v>
      </c>
      <c r="E33" s="31">
        <f t="shared" si="1"/>
        <v>2</v>
      </c>
      <c r="F33" s="32">
        <f t="shared" ref="F33:F39" si="4">M62</f>
        <v>2</v>
      </c>
      <c r="G33" s="32">
        <f t="shared" ref="G33:G39" si="5">E75</f>
        <v>2</v>
      </c>
      <c r="H33" s="32">
        <f t="shared" ref="H33:H39" si="6">M75</f>
        <v>2</v>
      </c>
      <c r="I33" s="32">
        <f t="shared" ref="I33:I39" si="7">E88</f>
        <v>2</v>
      </c>
      <c r="J33" s="32" t="str">
        <f t="shared" ref="J33:J39" si="8">M88</f>
        <v>x</v>
      </c>
      <c r="K33" s="32">
        <f t="shared" ref="K33:K39" si="9">E101</f>
        <v>2</v>
      </c>
      <c r="L33" s="32">
        <f t="shared" si="2"/>
        <v>2</v>
      </c>
      <c r="M33" s="32">
        <f t="shared" ref="M33:M39" si="10">E114</f>
        <v>2</v>
      </c>
      <c r="N33" s="32">
        <f t="shared" si="3"/>
        <v>2</v>
      </c>
      <c r="O33" s="32">
        <f t="shared" ref="O33:O39" si="11">E127</f>
        <v>2</v>
      </c>
      <c r="P33" s="33">
        <f t="shared" ref="P33:P39" si="12">M127</f>
        <v>2</v>
      </c>
      <c r="Q33" s="3"/>
      <c r="R33" s="75"/>
      <c r="S33" s="72"/>
      <c r="U33" s="124">
        <f>RANK(Result!U15,Result!$U$7:$U$18)</f>
        <v>7</v>
      </c>
      <c r="V33" s="124">
        <f>IF(COUNTIF($U$25:U32,RANK(Result!U15,Result!$U$7:$U$18))&gt;0,RANK(Result!U15,Result!$U$7:$U$18)+COUNTIF($U$25:U32,RANK(Result!U15,Result!$U$7:$U$18)),RANK(Result!U15,Result!$U$7:$U$18))</f>
        <v>8</v>
      </c>
      <c r="W33" s="153" t="str">
        <f>Result!T15</f>
        <v>Lienkeuh</v>
      </c>
      <c r="X33" s="154">
        <f>Result!U15</f>
        <v>4.9000000000000004</v>
      </c>
    </row>
    <row r="34" spans="1:24">
      <c r="A34" s="72"/>
      <c r="B34" s="66"/>
      <c r="C34" s="25" t="str">
        <f t="shared" si="0"/>
        <v>Genk</v>
      </c>
      <c r="D34" s="26" t="str">
        <f t="shared" si="0"/>
        <v>Moeskroen</v>
      </c>
      <c r="E34" s="31">
        <f t="shared" si="1"/>
        <v>1</v>
      </c>
      <c r="F34" s="32">
        <f t="shared" si="4"/>
        <v>1</v>
      </c>
      <c r="G34" s="32">
        <f t="shared" si="5"/>
        <v>1</v>
      </c>
      <c r="H34" s="32">
        <f t="shared" si="6"/>
        <v>1</v>
      </c>
      <c r="I34" s="32">
        <f t="shared" si="7"/>
        <v>1</v>
      </c>
      <c r="J34" s="32" t="str">
        <f t="shared" si="8"/>
        <v>x</v>
      </c>
      <c r="K34" s="32">
        <f t="shared" si="9"/>
        <v>1</v>
      </c>
      <c r="L34" s="32">
        <f t="shared" si="2"/>
        <v>2</v>
      </c>
      <c r="M34" s="32">
        <f t="shared" si="10"/>
        <v>1</v>
      </c>
      <c r="N34" s="32">
        <f t="shared" si="3"/>
        <v>1</v>
      </c>
      <c r="O34" s="32">
        <f t="shared" si="11"/>
        <v>1</v>
      </c>
      <c r="P34" s="33" t="str">
        <f t="shared" si="12"/>
        <v>x</v>
      </c>
      <c r="Q34" s="3"/>
      <c r="R34" s="75"/>
      <c r="S34" s="72"/>
      <c r="U34" s="124">
        <f>RANK(Result!U16,Result!$U$7:$U$18)</f>
        <v>10</v>
      </c>
      <c r="V34" s="124">
        <f>IF(COUNTIF($U$25:U33,RANK(Result!U16,Result!$U$7:$U$18))&gt;0,RANK(Result!U16,Result!$U$7:$U$18)+COUNTIF($U$25:U33,RANK(Result!U16,Result!$U$7:$U$18)),RANK(Result!U16,Result!$U$7:$U$18))</f>
        <v>11</v>
      </c>
      <c r="W34" s="153" t="str">
        <f>Result!T16</f>
        <v>Pieter</v>
      </c>
      <c r="X34" s="154">
        <f>Result!U16</f>
        <v>3.9000000000000004</v>
      </c>
    </row>
    <row r="35" spans="1:24">
      <c r="A35" s="72"/>
      <c r="B35" s="66"/>
      <c r="C35" s="25" t="str">
        <f t="shared" si="0"/>
        <v>Mechelen</v>
      </c>
      <c r="D35" s="26" t="str">
        <f t="shared" si="0"/>
        <v>Westerlo</v>
      </c>
      <c r="E35" s="31">
        <f t="shared" si="1"/>
        <v>1</v>
      </c>
      <c r="F35" s="32" t="str">
        <f t="shared" si="4"/>
        <v>x</v>
      </c>
      <c r="G35" s="32" t="str">
        <f t="shared" si="5"/>
        <v>x</v>
      </c>
      <c r="H35" s="32" t="str">
        <f t="shared" si="6"/>
        <v>x</v>
      </c>
      <c r="I35" s="32" t="str">
        <f t="shared" si="7"/>
        <v>x</v>
      </c>
      <c r="J35" s="32">
        <f t="shared" si="8"/>
        <v>2</v>
      </c>
      <c r="K35" s="32">
        <f t="shared" si="9"/>
        <v>1</v>
      </c>
      <c r="L35" s="32" t="str">
        <f t="shared" si="2"/>
        <v>x</v>
      </c>
      <c r="M35" s="32">
        <f t="shared" si="10"/>
        <v>2</v>
      </c>
      <c r="N35" s="32">
        <f t="shared" si="3"/>
        <v>2</v>
      </c>
      <c r="O35" s="32" t="str">
        <f t="shared" si="11"/>
        <v>x</v>
      </c>
      <c r="P35" s="33">
        <f t="shared" si="12"/>
        <v>2</v>
      </c>
      <c r="Q35" s="3"/>
      <c r="R35" s="75"/>
      <c r="S35" s="72"/>
      <c r="U35" s="124">
        <f>RANK(Result!U17,Result!$U$7:$U$18)</f>
        <v>5</v>
      </c>
      <c r="V35" s="124">
        <f>IF(COUNTIF($U$25:U34,RANK(Result!U17,Result!$U$7:$U$18))&gt;0,RANK(Result!U17,Result!$U$7:$U$18)+COUNTIF($U$25:U34,RANK(Result!U17,Result!$U$7:$U$18)),RANK(Result!U17,Result!$U$7:$U$18))</f>
        <v>5</v>
      </c>
      <c r="W35" s="153" t="str">
        <f>Result!T17</f>
        <v>Didier</v>
      </c>
      <c r="X35" s="154">
        <f>Result!U17</f>
        <v>6.4499999999999993</v>
      </c>
    </row>
    <row r="36" spans="1:24">
      <c r="A36" s="72"/>
      <c r="B36" s="66"/>
      <c r="C36" s="25" t="str">
        <f t="shared" si="0"/>
        <v>Roeselare</v>
      </c>
      <c r="D36" s="26" t="str">
        <f t="shared" si="0"/>
        <v>GBA</v>
      </c>
      <c r="E36" s="31" t="str">
        <f t="shared" si="1"/>
        <v>x</v>
      </c>
      <c r="F36" s="32">
        <f t="shared" si="4"/>
        <v>2</v>
      </c>
      <c r="G36" s="32">
        <f t="shared" si="5"/>
        <v>2</v>
      </c>
      <c r="H36" s="32">
        <f t="shared" si="6"/>
        <v>2</v>
      </c>
      <c r="I36" s="32">
        <f t="shared" si="7"/>
        <v>1</v>
      </c>
      <c r="J36" s="32" t="str">
        <f t="shared" si="8"/>
        <v>x</v>
      </c>
      <c r="K36" s="32">
        <f t="shared" si="9"/>
        <v>2</v>
      </c>
      <c r="L36" s="32">
        <f t="shared" si="2"/>
        <v>1</v>
      </c>
      <c r="M36" s="32">
        <f t="shared" si="10"/>
        <v>1</v>
      </c>
      <c r="N36" s="32">
        <f t="shared" si="3"/>
        <v>2</v>
      </c>
      <c r="O36" s="32">
        <f t="shared" si="11"/>
        <v>2</v>
      </c>
      <c r="P36" s="33">
        <f t="shared" si="12"/>
        <v>1</v>
      </c>
      <c r="Q36" s="3"/>
      <c r="R36" s="75"/>
      <c r="S36" s="72"/>
      <c r="U36" s="124">
        <f>RANK(Result!U18,Result!$U$7:$U$18)</f>
        <v>10</v>
      </c>
      <c r="V36" s="124">
        <f>IF(COUNTIF($U$25:U35,RANK(Result!U18,Result!$U$7:$U$18))&gt;0,RANK(Result!U18,Result!$U$7:$U$18)+COUNTIF($U$25:U35,RANK(Result!U18,Result!$U$7:$U$18)),RANK(Result!U18,Result!$U$7:$U$18))</f>
        <v>12</v>
      </c>
      <c r="W36" s="153" t="str">
        <f>Result!T18</f>
        <v xml:space="preserve">Lien </v>
      </c>
      <c r="X36" s="154">
        <f>Result!U18</f>
        <v>3.9000000000000004</v>
      </c>
    </row>
    <row r="37" spans="1:24">
      <c r="A37" s="72"/>
      <c r="B37" s="66"/>
      <c r="C37" s="25" t="str">
        <f t="shared" si="0"/>
        <v>Lokeren</v>
      </c>
      <c r="D37" s="26" t="str">
        <f t="shared" si="0"/>
        <v>Zulte-Waregem</v>
      </c>
      <c r="E37" s="31">
        <f t="shared" si="1"/>
        <v>2</v>
      </c>
      <c r="F37" s="32">
        <f t="shared" si="4"/>
        <v>2</v>
      </c>
      <c r="G37" s="32" t="str">
        <f t="shared" si="5"/>
        <v>x</v>
      </c>
      <c r="H37" s="32">
        <f t="shared" si="6"/>
        <v>2</v>
      </c>
      <c r="I37" s="32" t="str">
        <f t="shared" si="7"/>
        <v>x</v>
      </c>
      <c r="J37" s="32" t="str">
        <f t="shared" si="8"/>
        <v>x</v>
      </c>
      <c r="K37" s="32">
        <f t="shared" si="9"/>
        <v>2</v>
      </c>
      <c r="L37" s="32">
        <f t="shared" si="2"/>
        <v>2</v>
      </c>
      <c r="M37" s="32" t="str">
        <f t="shared" si="10"/>
        <v>x</v>
      </c>
      <c r="N37" s="32">
        <f t="shared" si="3"/>
        <v>2</v>
      </c>
      <c r="O37" s="32">
        <f t="shared" si="11"/>
        <v>2</v>
      </c>
      <c r="P37" s="33">
        <f t="shared" si="12"/>
        <v>2</v>
      </c>
      <c r="Q37" s="3"/>
      <c r="R37" s="75"/>
      <c r="S37" s="72"/>
      <c r="U37" s="124"/>
      <c r="V37" s="124"/>
      <c r="W37" s="124"/>
    </row>
    <row r="38" spans="1:24">
      <c r="A38" s="72"/>
      <c r="B38" s="66"/>
      <c r="C38" s="25" t="str">
        <f t="shared" si="0"/>
        <v>Charleroi</v>
      </c>
      <c r="D38" s="26" t="str">
        <f t="shared" si="0"/>
        <v>Club Brugge</v>
      </c>
      <c r="E38" s="31">
        <f t="shared" si="1"/>
        <v>2</v>
      </c>
      <c r="F38" s="32" t="str">
        <f t="shared" si="4"/>
        <v>x</v>
      </c>
      <c r="G38" s="32">
        <f t="shared" si="5"/>
        <v>2</v>
      </c>
      <c r="H38" s="32">
        <f t="shared" si="6"/>
        <v>2</v>
      </c>
      <c r="I38" s="32" t="str">
        <f t="shared" si="7"/>
        <v>x</v>
      </c>
      <c r="J38" s="32" t="str">
        <f t="shared" si="8"/>
        <v>x</v>
      </c>
      <c r="K38" s="32">
        <f t="shared" si="9"/>
        <v>2</v>
      </c>
      <c r="L38" s="32" t="str">
        <f t="shared" si="2"/>
        <v>x</v>
      </c>
      <c r="M38" s="32">
        <f t="shared" si="10"/>
        <v>1</v>
      </c>
      <c r="N38" s="32" t="str">
        <f t="shared" si="3"/>
        <v>x</v>
      </c>
      <c r="O38" s="32">
        <f t="shared" si="11"/>
        <v>2</v>
      </c>
      <c r="P38" s="33" t="str">
        <f t="shared" si="12"/>
        <v>x</v>
      </c>
      <c r="Q38" s="3"/>
      <c r="R38" s="75"/>
      <c r="S38" s="72"/>
      <c r="U38" s="124"/>
      <c r="V38" s="124"/>
      <c r="W38" s="124"/>
    </row>
    <row r="39" spans="1:24" ht="13.5" thickBot="1">
      <c r="A39" s="72"/>
      <c r="B39" s="66"/>
      <c r="C39" s="27" t="str">
        <f t="shared" si="0"/>
        <v>Cercle Brugge</v>
      </c>
      <c r="D39" s="28" t="str">
        <f t="shared" si="0"/>
        <v>Gent</v>
      </c>
      <c r="E39" s="31">
        <f t="shared" si="1"/>
        <v>1</v>
      </c>
      <c r="F39" s="32">
        <f t="shared" si="4"/>
        <v>2</v>
      </c>
      <c r="G39" s="32">
        <f t="shared" si="5"/>
        <v>1</v>
      </c>
      <c r="H39" s="32" t="str">
        <f t="shared" si="6"/>
        <v>x</v>
      </c>
      <c r="I39" s="32">
        <f t="shared" si="7"/>
        <v>1</v>
      </c>
      <c r="J39" s="32">
        <f t="shared" si="8"/>
        <v>1</v>
      </c>
      <c r="K39" s="32">
        <f t="shared" si="9"/>
        <v>1</v>
      </c>
      <c r="L39" s="32">
        <f t="shared" si="2"/>
        <v>1</v>
      </c>
      <c r="M39" s="32">
        <f t="shared" si="10"/>
        <v>1</v>
      </c>
      <c r="N39" s="32">
        <f t="shared" si="3"/>
        <v>2</v>
      </c>
      <c r="O39" s="32">
        <f t="shared" si="11"/>
        <v>2</v>
      </c>
      <c r="P39" s="33">
        <f t="shared" si="12"/>
        <v>2</v>
      </c>
      <c r="Q39" s="3"/>
      <c r="R39" s="75"/>
      <c r="S39" s="72"/>
      <c r="U39" s="124"/>
      <c r="V39" s="124"/>
      <c r="W39" s="124"/>
    </row>
    <row r="40" spans="1:24" ht="13.5" thickBot="1">
      <c r="A40" s="72"/>
      <c r="B40" s="66"/>
      <c r="C40" s="3"/>
      <c r="D40" s="3"/>
      <c r="E40" s="58">
        <f>I69</f>
        <v>9.75</v>
      </c>
      <c r="F40" s="59">
        <f>Q69</f>
        <v>3.9000000000000004</v>
      </c>
      <c r="G40" s="59">
        <f>I82</f>
        <v>7.45</v>
      </c>
      <c r="H40" s="59">
        <f>Q82</f>
        <v>4.0999999999999996</v>
      </c>
      <c r="I40" s="59">
        <f>I95</f>
        <v>4.9000000000000004</v>
      </c>
      <c r="J40" s="59">
        <f>Q95</f>
        <v>6.7</v>
      </c>
      <c r="K40" s="59">
        <f>I108</f>
        <v>6.3999999999999995</v>
      </c>
      <c r="L40" s="59">
        <f>Q108</f>
        <v>9.0500000000000007</v>
      </c>
      <c r="M40" s="59">
        <f>I121</f>
        <v>4.9000000000000004</v>
      </c>
      <c r="N40" s="59">
        <f>Q121</f>
        <v>3.9000000000000004</v>
      </c>
      <c r="O40" s="59">
        <f>I134</f>
        <v>6.4499999999999993</v>
      </c>
      <c r="P40" s="60">
        <f>Q134</f>
        <v>3.9000000000000004</v>
      </c>
      <c r="Q40" s="3"/>
      <c r="R40" s="75"/>
      <c r="S40" s="72"/>
      <c r="U40" s="124"/>
      <c r="V40" s="124"/>
      <c r="W40" s="124"/>
    </row>
    <row r="41" spans="1:24">
      <c r="A41" s="72"/>
      <c r="B41" s="66"/>
      <c r="C41" s="3"/>
      <c r="D41" s="3"/>
      <c r="E41" s="3"/>
      <c r="F41" s="3"/>
      <c r="G41" s="3"/>
      <c r="H41" s="3"/>
      <c r="I41" s="3"/>
      <c r="J41" s="3"/>
      <c r="K41" s="3"/>
      <c r="L41" s="3"/>
      <c r="M41" s="3"/>
      <c r="N41" s="3"/>
      <c r="O41" s="3"/>
      <c r="P41" s="3"/>
      <c r="Q41" s="3"/>
      <c r="R41" s="75"/>
      <c r="S41" s="72"/>
    </row>
    <row r="42" spans="1:24" ht="13.5" thickBot="1">
      <c r="A42" s="72"/>
      <c r="B42" s="66"/>
      <c r="C42" s="3"/>
      <c r="D42" s="3"/>
      <c r="E42" s="3"/>
      <c r="F42" s="3"/>
      <c r="G42" s="3"/>
      <c r="H42" s="3"/>
      <c r="I42" s="3"/>
      <c r="J42" s="3"/>
      <c r="K42" s="3"/>
      <c r="L42" s="3"/>
      <c r="M42" s="3"/>
      <c r="N42" s="3"/>
      <c r="O42" s="3"/>
      <c r="P42" s="3"/>
      <c r="Q42" s="3"/>
      <c r="R42" s="75"/>
      <c r="S42" s="72"/>
    </row>
    <row r="43" spans="1:24" ht="13.5" thickBot="1">
      <c r="A43" s="72"/>
      <c r="B43" s="66"/>
      <c r="C43" s="36" t="s">
        <v>0</v>
      </c>
      <c r="D43" s="37" t="s">
        <v>1</v>
      </c>
      <c r="E43" s="36" t="str">
        <f t="shared" ref="E43:O43" si="13">E31</f>
        <v>Tim</v>
      </c>
      <c r="F43" s="38" t="str">
        <f t="shared" si="13"/>
        <v>Grégory</v>
      </c>
      <c r="G43" s="38" t="str">
        <f t="shared" si="13"/>
        <v>Christophe</v>
      </c>
      <c r="H43" s="38" t="str">
        <f t="shared" si="13"/>
        <v>Ruben</v>
      </c>
      <c r="I43" s="38" t="str">
        <f t="shared" si="13"/>
        <v>Guillaume</v>
      </c>
      <c r="J43" s="38" t="str">
        <f t="shared" si="13"/>
        <v>Maarten</v>
      </c>
      <c r="K43" s="38" t="str">
        <f t="shared" si="13"/>
        <v>Dieter</v>
      </c>
      <c r="L43" s="38" t="str">
        <f t="shared" si="13"/>
        <v>Deborah</v>
      </c>
      <c r="M43" s="38" t="str">
        <f t="shared" si="13"/>
        <v>Lienkeuh</v>
      </c>
      <c r="N43" s="38" t="str">
        <f t="shared" si="13"/>
        <v>Pieter</v>
      </c>
      <c r="O43" s="38" t="str">
        <f t="shared" si="13"/>
        <v>Didier</v>
      </c>
      <c r="P43" s="37" t="str">
        <f>L124</f>
        <v>Lien</v>
      </c>
      <c r="Q43" s="3"/>
      <c r="R43" s="75"/>
      <c r="S43" s="72"/>
    </row>
    <row r="44" spans="1:24">
      <c r="A44" s="72"/>
      <c r="B44" s="66"/>
      <c r="C44" s="29" t="str">
        <f t="shared" ref="C44:D51" si="14">K61</f>
        <v>Standard</v>
      </c>
      <c r="D44" s="69" t="str">
        <f t="shared" si="14"/>
        <v>Sint-Truiden</v>
      </c>
      <c r="E44" s="56">
        <f>IF(E61=$F$60,F61,IF(E61=$G$60,G61,IF(E61=$H$60,H61,0)))</f>
        <v>1.18</v>
      </c>
      <c r="F44" s="56">
        <f>IF(M61=$N$60,N61,IF(M61=$O$60,O61,IF(M61=$P$60,P61,0)))</f>
        <v>1.18</v>
      </c>
      <c r="G44" s="56">
        <f>IF(E74=$F$73,F74,IF(E74=$G$73,G74,IF(E74=$H$73,H74,0)))</f>
        <v>1.18</v>
      </c>
      <c r="H44" s="56">
        <f>IF(M74=$N$73,N74,IF(M74=$O$73,O74,IF(M74=$P$73,P74,0)))</f>
        <v>1.18</v>
      </c>
      <c r="I44" s="56">
        <f>IF(E87=$F$86,F87,IF(E87=$G$86,G87,IF(E87=$H$86,H87,0)))</f>
        <v>1.18</v>
      </c>
      <c r="J44" s="56">
        <f>IF(M87=$N$86,N87,IF(M87=$O$86,O87,IF(M87=$P$86,P87,0)))</f>
        <v>1.18</v>
      </c>
      <c r="K44" s="56">
        <f>IF(E100=$F$99,F100,IF(E100=$G$99,G100,IF(E100=$H$99,H100,0)))</f>
        <v>1.18</v>
      </c>
      <c r="L44" s="56">
        <f>IF(M100=$N$99,N100,IF(M100=$O$99,O100,IF(M100=$P$99,P100,0)))</f>
        <v>1.18</v>
      </c>
      <c r="M44" s="56">
        <f>IF(E113=$F$112,F113,IF(E113=$G$112,G113,IF(E113=$H$112,H113,0)))</f>
        <v>1.18</v>
      </c>
      <c r="N44" s="56">
        <f>IF(M113=$N$112,N113,IF(M113=$O$112,O113,IF(M113=$P$112,P113,0)))</f>
        <v>0</v>
      </c>
      <c r="O44" s="56">
        <f>IF(E126=$F$125,F126,IF(E126=$G$125,G126,IF(E126=$H$125,H126,0)))</f>
        <v>1.18</v>
      </c>
      <c r="P44" s="57">
        <f>IF(M126=$N$125,N126,IF(M126=$O$125,O126,IF(M126=$P$125,P126,0)))</f>
        <v>1.18</v>
      </c>
      <c r="Q44" s="3"/>
      <c r="R44" s="75"/>
      <c r="S44" s="72"/>
    </row>
    <row r="45" spans="1:24">
      <c r="A45" s="72"/>
      <c r="B45" s="66"/>
      <c r="C45" s="25" t="str">
        <f t="shared" si="14"/>
        <v>Kortrijk</v>
      </c>
      <c r="D45" s="70" t="str">
        <f t="shared" si="14"/>
        <v>Anderlecht</v>
      </c>
      <c r="E45" s="56">
        <f t="shared" ref="E45:E51" si="15">IF(E62=$F$60,F62,IF(E62=$G$60,G62,IF(E62=$H$60,H62,0)))</f>
        <v>1.55</v>
      </c>
      <c r="F45" s="56">
        <f t="shared" ref="F45:F51" si="16">IF(M62=$N$60,N62,IF(M62=$O$60,O62,IF(M62=$P$60,P62,0)))</f>
        <v>1.55</v>
      </c>
      <c r="G45" s="56">
        <f t="shared" ref="G45:G51" si="17">IF(E75=$F$73,F75,IF(E75=$G$73,G75,IF(E75=$H$73,H75,0)))</f>
        <v>1.55</v>
      </c>
      <c r="H45" s="56">
        <f t="shared" ref="H45:H51" si="18">IF(M75=$N$73,N75,IF(M75=$O$73,O75,IF(M75=$P$73,P75,0)))</f>
        <v>1.55</v>
      </c>
      <c r="I45" s="56">
        <f t="shared" ref="I45:I51" si="19">IF(E88=$F$86,F88,IF(E88=$G$86,G88,IF(E88=$H$86,H88,0)))</f>
        <v>1.55</v>
      </c>
      <c r="J45" s="56">
        <f t="shared" ref="J45:J51" si="20">IF(M88=$N$86,N88,IF(M88=$O$86,O88,IF(M88=$P$86,P88,0)))</f>
        <v>3.6</v>
      </c>
      <c r="K45" s="56">
        <f t="shared" ref="K45:K51" si="21">IF(E101=$F$99,F101,IF(E101=$G$99,G101,IF(E101=$H$99,H101,0)))</f>
        <v>1.55</v>
      </c>
      <c r="L45" s="56">
        <f t="shared" ref="L45:L51" si="22">IF(M101=$N$99,N101,IF(M101=$O$99,O101,IF(M101=$P$99,P101,0)))</f>
        <v>1.55</v>
      </c>
      <c r="M45" s="56">
        <f t="shared" ref="M45:M51" si="23">IF(E114=$F$112,F114,IF(E114=$G$112,G114,IF(E114=$H$112,H114,0)))</f>
        <v>1.55</v>
      </c>
      <c r="N45" s="56">
        <f t="shared" ref="N45:N51" si="24">IF(M114=$N$112,N114,IF(M114=$O$112,O114,IF(M114=$P$112,P114,0)))</f>
        <v>1.55</v>
      </c>
      <c r="O45" s="56">
        <f t="shared" ref="O45:O51" si="25">IF(E127=$F$125,F127,IF(E127=$G$125,G127,IF(E127=$H$125,H127,0)))</f>
        <v>1.55</v>
      </c>
      <c r="P45" s="57">
        <f t="shared" ref="P45:P51" si="26">IF(M127=$N$125,N127,IF(M127=$O$125,O127,IF(M127=$P$125,P127,0)))</f>
        <v>1.55</v>
      </c>
      <c r="Q45" s="3"/>
      <c r="R45" s="75"/>
      <c r="S45" s="72"/>
    </row>
    <row r="46" spans="1:24">
      <c r="A46" s="72"/>
      <c r="B46" s="66"/>
      <c r="C46" s="25" t="str">
        <f t="shared" si="14"/>
        <v>Genk</v>
      </c>
      <c r="D46" s="70" t="str">
        <f t="shared" si="14"/>
        <v>Moeskroen</v>
      </c>
      <c r="E46" s="56">
        <f t="shared" si="15"/>
        <v>1.47</v>
      </c>
      <c r="F46" s="56">
        <f t="shared" si="16"/>
        <v>1.47</v>
      </c>
      <c r="G46" s="56">
        <f t="shared" si="17"/>
        <v>1.47</v>
      </c>
      <c r="H46" s="56">
        <f t="shared" si="18"/>
        <v>1.47</v>
      </c>
      <c r="I46" s="56">
        <f t="shared" si="19"/>
        <v>1.47</v>
      </c>
      <c r="J46" s="56">
        <f t="shared" si="20"/>
        <v>3.7</v>
      </c>
      <c r="K46" s="56">
        <f t="shared" si="21"/>
        <v>1.47</v>
      </c>
      <c r="L46" s="56">
        <f t="shared" si="22"/>
        <v>7.5</v>
      </c>
      <c r="M46" s="56">
        <f t="shared" si="23"/>
        <v>1.47</v>
      </c>
      <c r="N46" s="56">
        <f t="shared" si="24"/>
        <v>1.47</v>
      </c>
      <c r="O46" s="56">
        <f t="shared" si="25"/>
        <v>1.47</v>
      </c>
      <c r="P46" s="57">
        <f t="shared" si="26"/>
        <v>3.7</v>
      </c>
      <c r="Q46" s="3"/>
      <c r="R46" s="75"/>
      <c r="S46" s="72"/>
    </row>
    <row r="47" spans="1:24">
      <c r="A47" s="72"/>
      <c r="B47" s="66"/>
      <c r="C47" s="25" t="str">
        <f t="shared" si="14"/>
        <v>Mechelen</v>
      </c>
      <c r="D47" s="70" t="str">
        <f t="shared" si="14"/>
        <v>Westerlo</v>
      </c>
      <c r="E47" s="56">
        <f t="shared" si="15"/>
        <v>2.2999999999999998</v>
      </c>
      <c r="F47" s="56">
        <f t="shared" si="16"/>
        <v>3.4</v>
      </c>
      <c r="G47" s="56">
        <f t="shared" si="17"/>
        <v>3.4</v>
      </c>
      <c r="H47" s="56">
        <f t="shared" si="18"/>
        <v>3.4</v>
      </c>
      <c r="I47" s="56">
        <f t="shared" si="19"/>
        <v>3.4</v>
      </c>
      <c r="J47" s="56">
        <f t="shared" si="20"/>
        <v>2.8</v>
      </c>
      <c r="K47" s="56">
        <f t="shared" si="21"/>
        <v>2.2999999999999998</v>
      </c>
      <c r="L47" s="56">
        <f t="shared" si="22"/>
        <v>3.4</v>
      </c>
      <c r="M47" s="56">
        <f t="shared" si="23"/>
        <v>2.8</v>
      </c>
      <c r="N47" s="56">
        <f t="shared" si="24"/>
        <v>2.8</v>
      </c>
      <c r="O47" s="56">
        <f t="shared" si="25"/>
        <v>3.4</v>
      </c>
      <c r="P47" s="57">
        <f t="shared" si="26"/>
        <v>2.8</v>
      </c>
      <c r="Q47" s="3"/>
      <c r="R47" s="75"/>
      <c r="S47" s="72"/>
    </row>
    <row r="48" spans="1:24">
      <c r="A48" s="72"/>
      <c r="B48" s="66"/>
      <c r="C48" s="25" t="str">
        <f t="shared" si="14"/>
        <v>Roeselare</v>
      </c>
      <c r="D48" s="70" t="str">
        <f t="shared" si="14"/>
        <v>GBA</v>
      </c>
      <c r="E48" s="56">
        <f t="shared" si="15"/>
        <v>3.35</v>
      </c>
      <c r="F48" s="56">
        <f t="shared" si="16"/>
        <v>2.5499999999999998</v>
      </c>
      <c r="G48" s="56">
        <f t="shared" si="17"/>
        <v>2.5499999999999998</v>
      </c>
      <c r="H48" s="56">
        <f t="shared" si="18"/>
        <v>2.5499999999999998</v>
      </c>
      <c r="I48" s="56">
        <f t="shared" si="19"/>
        <v>2.5499999999999998</v>
      </c>
      <c r="J48" s="56">
        <f t="shared" si="20"/>
        <v>3.35</v>
      </c>
      <c r="K48" s="56">
        <f t="shared" si="21"/>
        <v>2.5499999999999998</v>
      </c>
      <c r="L48" s="56">
        <f t="shared" si="22"/>
        <v>2.5499999999999998</v>
      </c>
      <c r="M48" s="56">
        <f t="shared" si="23"/>
        <v>2.5499999999999998</v>
      </c>
      <c r="N48" s="56">
        <f t="shared" si="24"/>
        <v>2.5499999999999998</v>
      </c>
      <c r="O48" s="56">
        <f t="shared" si="25"/>
        <v>2.5499999999999998</v>
      </c>
      <c r="P48" s="57">
        <f t="shared" si="26"/>
        <v>2.5499999999999998</v>
      </c>
      <c r="Q48" s="3"/>
      <c r="R48" s="75"/>
      <c r="S48" s="72"/>
    </row>
    <row r="49" spans="1:19">
      <c r="A49" s="72"/>
      <c r="B49" s="66"/>
      <c r="C49" s="25" t="str">
        <f t="shared" si="14"/>
        <v>Lokeren</v>
      </c>
      <c r="D49" s="70" t="str">
        <f t="shared" si="14"/>
        <v>Zulte-Waregem</v>
      </c>
      <c r="E49" s="56">
        <f t="shared" si="15"/>
        <v>3.2</v>
      </c>
      <c r="F49" s="56">
        <f t="shared" si="16"/>
        <v>3.2</v>
      </c>
      <c r="G49" s="56">
        <f t="shared" si="17"/>
        <v>3.35</v>
      </c>
      <c r="H49" s="56">
        <f t="shared" si="18"/>
        <v>3.2</v>
      </c>
      <c r="I49" s="56">
        <f t="shared" si="19"/>
        <v>3.35</v>
      </c>
      <c r="J49" s="56">
        <f t="shared" si="20"/>
        <v>3.35</v>
      </c>
      <c r="K49" s="56">
        <f t="shared" si="21"/>
        <v>3.2</v>
      </c>
      <c r="L49" s="56">
        <f t="shared" si="22"/>
        <v>3.2</v>
      </c>
      <c r="M49" s="56">
        <f t="shared" si="23"/>
        <v>3.35</v>
      </c>
      <c r="N49" s="56">
        <f t="shared" si="24"/>
        <v>3.2</v>
      </c>
      <c r="O49" s="56">
        <f t="shared" si="25"/>
        <v>3.2</v>
      </c>
      <c r="P49" s="57">
        <f t="shared" si="26"/>
        <v>3.2</v>
      </c>
      <c r="Q49" s="3"/>
      <c r="R49" s="75"/>
      <c r="S49" s="72"/>
    </row>
    <row r="50" spans="1:19">
      <c r="A50" s="72"/>
      <c r="B50" s="66"/>
      <c r="C50" s="25" t="str">
        <f t="shared" si="14"/>
        <v>Charleroi</v>
      </c>
      <c r="D50" s="70" t="str">
        <f t="shared" si="14"/>
        <v>Club Brugge</v>
      </c>
      <c r="E50" s="56">
        <f t="shared" si="15"/>
        <v>2.5499999999999998</v>
      </c>
      <c r="F50" s="56">
        <f t="shared" si="16"/>
        <v>3.35</v>
      </c>
      <c r="G50" s="56">
        <f t="shared" si="17"/>
        <v>2.5499999999999998</v>
      </c>
      <c r="H50" s="56">
        <f t="shared" si="18"/>
        <v>2.5499999999999998</v>
      </c>
      <c r="I50" s="56">
        <f t="shared" si="19"/>
        <v>3.35</v>
      </c>
      <c r="J50" s="56">
        <f t="shared" si="20"/>
        <v>3.35</v>
      </c>
      <c r="K50" s="56">
        <f t="shared" si="21"/>
        <v>2.5499999999999998</v>
      </c>
      <c r="L50" s="56">
        <f t="shared" si="22"/>
        <v>3.35</v>
      </c>
      <c r="M50" s="56">
        <f t="shared" si="23"/>
        <v>2.5499999999999998</v>
      </c>
      <c r="N50" s="56">
        <f t="shared" si="24"/>
        <v>3.35</v>
      </c>
      <c r="O50" s="56">
        <f t="shared" si="25"/>
        <v>2.5499999999999998</v>
      </c>
      <c r="P50" s="57">
        <f t="shared" si="26"/>
        <v>3.35</v>
      </c>
      <c r="Q50" s="3"/>
      <c r="R50" s="75"/>
      <c r="S50" s="72"/>
    </row>
    <row r="51" spans="1:19" ht="13.5" thickBot="1">
      <c r="A51" s="72"/>
      <c r="B51" s="66"/>
      <c r="C51" s="27" t="str">
        <f t="shared" si="14"/>
        <v>Cercle Brugge</v>
      </c>
      <c r="D51" s="71" t="str">
        <f t="shared" si="14"/>
        <v>Gent</v>
      </c>
      <c r="E51" s="56">
        <f t="shared" si="15"/>
        <v>2.85</v>
      </c>
      <c r="F51" s="56">
        <f t="shared" si="16"/>
        <v>2.35</v>
      </c>
      <c r="G51" s="56">
        <f t="shared" si="17"/>
        <v>2.85</v>
      </c>
      <c r="H51" s="56">
        <f t="shared" si="18"/>
        <v>3.25</v>
      </c>
      <c r="I51" s="56">
        <f t="shared" si="19"/>
        <v>2.85</v>
      </c>
      <c r="J51" s="56">
        <f t="shared" si="20"/>
        <v>2.85</v>
      </c>
      <c r="K51" s="56">
        <f t="shared" si="21"/>
        <v>2.85</v>
      </c>
      <c r="L51" s="56">
        <f t="shared" si="22"/>
        <v>2.85</v>
      </c>
      <c r="M51" s="56">
        <f t="shared" si="23"/>
        <v>2.85</v>
      </c>
      <c r="N51" s="56">
        <f t="shared" si="24"/>
        <v>2.35</v>
      </c>
      <c r="O51" s="56">
        <f t="shared" si="25"/>
        <v>2.35</v>
      </c>
      <c r="P51" s="57">
        <f t="shared" si="26"/>
        <v>2.35</v>
      </c>
      <c r="Q51" s="3"/>
      <c r="R51" s="75"/>
      <c r="S51" s="72"/>
    </row>
    <row r="52" spans="1:19" ht="13.5" thickBot="1">
      <c r="A52" s="72"/>
      <c r="B52" s="66"/>
      <c r="C52" s="34" t="s">
        <v>34</v>
      </c>
      <c r="D52" s="35"/>
      <c r="E52" s="58">
        <f>SUM(E44:E51)</f>
        <v>18.450000000000003</v>
      </c>
      <c r="F52" s="59">
        <f t="shared" ref="F52:P52" si="27">SUM(F44:F51)</f>
        <v>19.05</v>
      </c>
      <c r="G52" s="59">
        <f t="shared" si="27"/>
        <v>18.899999999999999</v>
      </c>
      <c r="H52" s="59">
        <f t="shared" si="27"/>
        <v>19.149999999999999</v>
      </c>
      <c r="I52" s="59">
        <f t="shared" si="27"/>
        <v>19.7</v>
      </c>
      <c r="J52" s="59">
        <f t="shared" si="27"/>
        <v>24.180000000000003</v>
      </c>
      <c r="K52" s="59">
        <f t="shared" si="27"/>
        <v>17.650000000000002</v>
      </c>
      <c r="L52" s="59">
        <f t="shared" si="27"/>
        <v>25.580000000000002</v>
      </c>
      <c r="M52" s="59">
        <f t="shared" si="27"/>
        <v>18.3</v>
      </c>
      <c r="N52" s="59">
        <f t="shared" si="27"/>
        <v>17.27</v>
      </c>
      <c r="O52" s="59">
        <f t="shared" si="27"/>
        <v>18.25</v>
      </c>
      <c r="P52" s="60">
        <f t="shared" si="27"/>
        <v>20.680000000000003</v>
      </c>
      <c r="Q52" s="3"/>
      <c r="R52" s="75"/>
      <c r="S52" s="72"/>
    </row>
    <row r="53" spans="1:19" ht="13.5" thickBot="1">
      <c r="A53" s="72"/>
      <c r="B53" s="66"/>
      <c r="C53" s="34" t="s">
        <v>59</v>
      </c>
      <c r="D53" s="35"/>
      <c r="E53" s="58">
        <f>E40</f>
        <v>9.75</v>
      </c>
      <c r="F53" s="59">
        <f t="shared" ref="F53:P53" si="28">F40</f>
        <v>3.9000000000000004</v>
      </c>
      <c r="G53" s="59">
        <f t="shared" si="28"/>
        <v>7.45</v>
      </c>
      <c r="H53" s="59">
        <f t="shared" si="28"/>
        <v>4.0999999999999996</v>
      </c>
      <c r="I53" s="59">
        <f t="shared" si="28"/>
        <v>4.9000000000000004</v>
      </c>
      <c r="J53" s="59">
        <f t="shared" si="28"/>
        <v>6.7</v>
      </c>
      <c r="K53" s="59">
        <f t="shared" si="28"/>
        <v>6.3999999999999995</v>
      </c>
      <c r="L53" s="59">
        <f t="shared" si="28"/>
        <v>9.0500000000000007</v>
      </c>
      <c r="M53" s="59">
        <f t="shared" si="28"/>
        <v>4.9000000000000004</v>
      </c>
      <c r="N53" s="59">
        <f t="shared" si="28"/>
        <v>3.9000000000000004</v>
      </c>
      <c r="O53" s="59">
        <f t="shared" si="28"/>
        <v>6.4499999999999993</v>
      </c>
      <c r="P53" s="60">
        <f t="shared" si="28"/>
        <v>3.9000000000000004</v>
      </c>
      <c r="Q53" s="3"/>
      <c r="R53" s="75"/>
      <c r="S53" s="72"/>
    </row>
    <row r="54" spans="1:19" ht="13.5" thickBot="1">
      <c r="A54" s="72"/>
      <c r="B54" s="66"/>
      <c r="C54" s="34" t="s">
        <v>60</v>
      </c>
      <c r="D54" s="35"/>
      <c r="E54" s="61">
        <f>E53/E52</f>
        <v>0.52845528455284541</v>
      </c>
      <c r="F54" s="62">
        <f t="shared" ref="F54:P54" si="29">F53/F52</f>
        <v>0.20472440944881889</v>
      </c>
      <c r="G54" s="62">
        <f t="shared" si="29"/>
        <v>0.39417989417989424</v>
      </c>
      <c r="H54" s="62">
        <f t="shared" si="29"/>
        <v>0.21409921671018275</v>
      </c>
      <c r="I54" s="62">
        <f t="shared" si="29"/>
        <v>0.2487309644670051</v>
      </c>
      <c r="J54" s="62">
        <f t="shared" si="29"/>
        <v>0.27708850289495446</v>
      </c>
      <c r="K54" s="62">
        <f t="shared" si="29"/>
        <v>0.36260623229461747</v>
      </c>
      <c r="L54" s="62">
        <f t="shared" si="29"/>
        <v>0.35379202501954654</v>
      </c>
      <c r="M54" s="62">
        <f t="shared" si="29"/>
        <v>0.26775956284153007</v>
      </c>
      <c r="N54" s="62">
        <f t="shared" si="29"/>
        <v>0.22582513028372903</v>
      </c>
      <c r="O54" s="62">
        <f t="shared" si="29"/>
        <v>0.35342465753424651</v>
      </c>
      <c r="P54" s="63">
        <f t="shared" si="29"/>
        <v>0.1885880077369439</v>
      </c>
      <c r="Q54" s="3"/>
      <c r="R54" s="75"/>
      <c r="S54" s="72"/>
    </row>
    <row r="55" spans="1:19" ht="13.5" thickBot="1">
      <c r="A55" s="72"/>
      <c r="B55" s="67"/>
      <c r="C55" s="68"/>
      <c r="D55" s="68"/>
      <c r="E55" s="68"/>
      <c r="F55" s="68"/>
      <c r="G55" s="68"/>
      <c r="H55" s="68"/>
      <c r="I55" s="68"/>
      <c r="J55" s="68"/>
      <c r="K55" s="68"/>
      <c r="L55" s="68"/>
      <c r="M55" s="68"/>
      <c r="N55" s="68"/>
      <c r="O55" s="68"/>
      <c r="P55" s="68"/>
      <c r="Q55" s="68"/>
      <c r="R55" s="68"/>
      <c r="S55" s="72"/>
    </row>
    <row r="56" spans="1:19" s="155" customFormat="1">
      <c r="A56" s="72"/>
      <c r="B56" s="72"/>
      <c r="C56" s="72"/>
      <c r="D56" s="72"/>
      <c r="E56" s="72"/>
      <c r="F56" s="72"/>
      <c r="G56" s="72"/>
      <c r="H56" s="72"/>
      <c r="I56" s="72"/>
      <c r="J56" s="72"/>
      <c r="K56" s="72"/>
      <c r="L56" s="72"/>
      <c r="M56" s="72"/>
      <c r="N56" s="72"/>
      <c r="O56" s="72"/>
      <c r="P56" s="72"/>
      <c r="Q56" s="72"/>
      <c r="R56" s="72"/>
      <c r="S56" s="72"/>
    </row>
    <row r="57" spans="1:19">
      <c r="A57" s="72"/>
      <c r="R57" s="74"/>
      <c r="S57" s="72"/>
    </row>
    <row r="58" spans="1:19" ht="13.5" thickBot="1">
      <c r="A58" s="72"/>
      <c r="R58" s="74"/>
      <c r="S58" s="72"/>
    </row>
    <row r="59" spans="1:19" ht="18.75" customHeight="1" thickBot="1">
      <c r="A59" s="72"/>
      <c r="C59" s="1"/>
      <c r="D59" s="196" t="s">
        <v>20</v>
      </c>
      <c r="E59" s="197"/>
      <c r="F59" s="198"/>
      <c r="G59" s="8"/>
      <c r="H59" s="8"/>
      <c r="K59" s="1"/>
      <c r="L59" s="196" t="s">
        <v>45</v>
      </c>
      <c r="M59" s="194"/>
      <c r="N59" s="195"/>
      <c r="O59" s="8"/>
      <c r="P59" s="8"/>
      <c r="R59" s="74"/>
      <c r="S59" s="72"/>
    </row>
    <row r="60" spans="1:19" ht="13.5" thickBot="1">
      <c r="A60" s="72"/>
      <c r="C60" s="78" t="s">
        <v>0</v>
      </c>
      <c r="D60" s="79" t="s">
        <v>1</v>
      </c>
      <c r="E60" s="11"/>
      <c r="F60" s="12">
        <v>1</v>
      </c>
      <c r="G60" s="12" t="s">
        <v>18</v>
      </c>
      <c r="H60" s="12">
        <v>2</v>
      </c>
      <c r="I60" s="13" t="s">
        <v>5</v>
      </c>
      <c r="K60" s="78" t="s">
        <v>0</v>
      </c>
      <c r="L60" s="79" t="s">
        <v>1</v>
      </c>
      <c r="M60" s="11"/>
      <c r="N60" s="12">
        <v>1</v>
      </c>
      <c r="O60" s="12" t="s">
        <v>18</v>
      </c>
      <c r="P60" s="12">
        <v>2</v>
      </c>
      <c r="Q60" s="13" t="s">
        <v>5</v>
      </c>
      <c r="R60" s="74"/>
      <c r="S60" s="72"/>
    </row>
    <row r="61" spans="1:19">
      <c r="A61" s="72"/>
      <c r="C61" s="14" t="str">
        <f t="shared" ref="C61:D68" si="30">C11</f>
        <v>Standard</v>
      </c>
      <c r="D61" s="80" t="str">
        <f t="shared" si="30"/>
        <v>Sint-Truiden</v>
      </c>
      <c r="E61" s="81">
        <v>1</v>
      </c>
      <c r="F61" s="82">
        <f>$E$11</f>
        <v>1.18</v>
      </c>
      <c r="G61" s="82">
        <f>$F$11</f>
        <v>6.25</v>
      </c>
      <c r="H61" s="82">
        <f>$G$11</f>
        <v>13</v>
      </c>
      <c r="I61" s="83" t="str">
        <f t="shared" ref="I61:I68" si="31">IF($E61=$I11,IF($E61=$F$60,$F61,IF($E61=$G$60,$G61,IF($E61=$H$60,$H61,""))),"-")</f>
        <v>-</v>
      </c>
      <c r="K61" s="14" t="str">
        <f t="shared" ref="K61:L68" si="32">C11</f>
        <v>Standard</v>
      </c>
      <c r="L61" s="80" t="str">
        <f t="shared" si="32"/>
        <v>Sint-Truiden</v>
      </c>
      <c r="M61" s="81">
        <v>1</v>
      </c>
      <c r="N61" s="82">
        <f>$E$11</f>
        <v>1.18</v>
      </c>
      <c r="O61" s="82">
        <f>$F$11</f>
        <v>6.25</v>
      </c>
      <c r="P61" s="82">
        <f>$G$11</f>
        <v>13</v>
      </c>
      <c r="Q61" s="83" t="str">
        <f t="shared" ref="Q61:Q68" si="33">IF($M61=$I11,IF($M61=$N$60,$N61,IF($M61=$O$60,$O61,IF($M61=$P$60,$P61,""))),"-")</f>
        <v>-</v>
      </c>
      <c r="R61" s="74"/>
      <c r="S61" s="72"/>
    </row>
    <row r="62" spans="1:19">
      <c r="A62" s="72"/>
      <c r="C62" s="15" t="str">
        <f t="shared" si="30"/>
        <v>Kortrijk</v>
      </c>
      <c r="D62" s="77" t="str">
        <f t="shared" si="30"/>
        <v>Anderlecht</v>
      </c>
      <c r="E62" s="76">
        <v>2</v>
      </c>
      <c r="F62" s="17">
        <f>$E$12</f>
        <v>6.25</v>
      </c>
      <c r="G62" s="17">
        <f>$F$12</f>
        <v>3.6</v>
      </c>
      <c r="H62" s="17">
        <f>$G$12</f>
        <v>1.55</v>
      </c>
      <c r="I62" s="16">
        <f t="shared" si="31"/>
        <v>1.55</v>
      </c>
      <c r="K62" s="15" t="str">
        <f t="shared" si="32"/>
        <v>Kortrijk</v>
      </c>
      <c r="L62" s="77" t="str">
        <f t="shared" si="32"/>
        <v>Anderlecht</v>
      </c>
      <c r="M62" s="76">
        <v>2</v>
      </c>
      <c r="N62" s="17">
        <f>$E$12</f>
        <v>6.25</v>
      </c>
      <c r="O62" s="17">
        <f>$F$12</f>
        <v>3.6</v>
      </c>
      <c r="P62" s="17">
        <f>$G$12</f>
        <v>1.55</v>
      </c>
      <c r="Q62" s="16">
        <f t="shared" si="33"/>
        <v>1.55</v>
      </c>
      <c r="R62" s="74"/>
      <c r="S62" s="72"/>
    </row>
    <row r="63" spans="1:19">
      <c r="A63" s="72"/>
      <c r="C63" s="15" t="str">
        <f t="shared" si="30"/>
        <v>Genk</v>
      </c>
      <c r="D63" s="77" t="str">
        <f t="shared" si="30"/>
        <v>Moeskroen</v>
      </c>
      <c r="E63" s="76">
        <v>1</v>
      </c>
      <c r="F63" s="17">
        <f>$E$13</f>
        <v>1.47</v>
      </c>
      <c r="G63" s="17">
        <f>$F$13</f>
        <v>3.7</v>
      </c>
      <c r="H63" s="17">
        <f>$G$13</f>
        <v>7.5</v>
      </c>
      <c r="I63" s="16" t="str">
        <f t="shared" si="31"/>
        <v>-</v>
      </c>
      <c r="K63" s="15" t="str">
        <f t="shared" si="32"/>
        <v>Genk</v>
      </c>
      <c r="L63" s="77" t="str">
        <f t="shared" si="32"/>
        <v>Moeskroen</v>
      </c>
      <c r="M63" s="76">
        <v>1</v>
      </c>
      <c r="N63" s="17">
        <f>$E$13</f>
        <v>1.47</v>
      </c>
      <c r="O63" s="17">
        <f>$F$13</f>
        <v>3.7</v>
      </c>
      <c r="P63" s="17">
        <f>$G$13</f>
        <v>7.5</v>
      </c>
      <c r="Q63" s="16" t="str">
        <f t="shared" si="33"/>
        <v>-</v>
      </c>
      <c r="R63" s="74"/>
      <c r="S63" s="72"/>
    </row>
    <row r="64" spans="1:19">
      <c r="A64" s="72"/>
      <c r="C64" s="15" t="str">
        <f t="shared" si="30"/>
        <v>Mechelen</v>
      </c>
      <c r="D64" s="77" t="str">
        <f t="shared" si="30"/>
        <v>Westerlo</v>
      </c>
      <c r="E64" s="76">
        <v>1</v>
      </c>
      <c r="F64" s="17">
        <f>$E$14</f>
        <v>2.2999999999999998</v>
      </c>
      <c r="G64" s="17">
        <f>$F$14</f>
        <v>3.4</v>
      </c>
      <c r="H64" s="17">
        <f>$G$14</f>
        <v>2.8</v>
      </c>
      <c r="I64" s="16">
        <f t="shared" si="31"/>
        <v>2.2999999999999998</v>
      </c>
      <c r="K64" s="15" t="str">
        <f t="shared" si="32"/>
        <v>Mechelen</v>
      </c>
      <c r="L64" s="77" t="str">
        <f t="shared" si="32"/>
        <v>Westerlo</v>
      </c>
      <c r="M64" s="76" t="s">
        <v>35</v>
      </c>
      <c r="N64" s="17">
        <f>$E$14</f>
        <v>2.2999999999999998</v>
      </c>
      <c r="O64" s="17">
        <f>$F$14</f>
        <v>3.4</v>
      </c>
      <c r="P64" s="17">
        <f>$G$14</f>
        <v>2.8</v>
      </c>
      <c r="Q64" s="16" t="str">
        <f t="shared" si="33"/>
        <v>-</v>
      </c>
      <c r="R64" s="74"/>
      <c r="S64" s="72"/>
    </row>
    <row r="65" spans="1:20">
      <c r="A65" s="72"/>
      <c r="C65" s="15" t="str">
        <f t="shared" si="30"/>
        <v>Roeselare</v>
      </c>
      <c r="D65" s="77" t="str">
        <f t="shared" si="30"/>
        <v>GBA</v>
      </c>
      <c r="E65" s="76" t="s">
        <v>35</v>
      </c>
      <c r="F65" s="17">
        <f>$E$15</f>
        <v>2.5499999999999998</v>
      </c>
      <c r="G65" s="17">
        <f>$F$15</f>
        <v>3.35</v>
      </c>
      <c r="H65" s="17">
        <f>$G$15</f>
        <v>2.5499999999999998</v>
      </c>
      <c r="I65" s="16">
        <f t="shared" si="31"/>
        <v>3.35</v>
      </c>
      <c r="K65" s="15" t="str">
        <f t="shared" si="32"/>
        <v>Roeselare</v>
      </c>
      <c r="L65" s="77" t="str">
        <f t="shared" si="32"/>
        <v>GBA</v>
      </c>
      <c r="M65" s="76">
        <v>2</v>
      </c>
      <c r="N65" s="17">
        <f>$E$15</f>
        <v>2.5499999999999998</v>
      </c>
      <c r="O65" s="17">
        <f>$F$15</f>
        <v>3.35</v>
      </c>
      <c r="P65" s="17">
        <f>$G$15</f>
        <v>2.5499999999999998</v>
      </c>
      <c r="Q65" s="16" t="str">
        <f t="shared" si="33"/>
        <v>-</v>
      </c>
      <c r="R65" s="74"/>
      <c r="S65" s="72"/>
    </row>
    <row r="66" spans="1:20">
      <c r="A66" s="72"/>
      <c r="C66" s="15" t="str">
        <f t="shared" si="30"/>
        <v>Lokeren</v>
      </c>
      <c r="D66" s="77" t="str">
        <f t="shared" si="30"/>
        <v>Zulte-Waregem</v>
      </c>
      <c r="E66" s="76">
        <v>2</v>
      </c>
      <c r="F66" s="17">
        <f>$E$16</f>
        <v>2.15</v>
      </c>
      <c r="G66" s="17">
        <f>$F$16</f>
        <v>3.35</v>
      </c>
      <c r="H66" s="17">
        <f>$G$16</f>
        <v>3.2</v>
      </c>
      <c r="I66" s="16" t="str">
        <f t="shared" si="31"/>
        <v>-</v>
      </c>
      <c r="K66" s="15" t="str">
        <f t="shared" si="32"/>
        <v>Lokeren</v>
      </c>
      <c r="L66" s="77" t="str">
        <f t="shared" si="32"/>
        <v>Zulte-Waregem</v>
      </c>
      <c r="M66" s="76">
        <v>2</v>
      </c>
      <c r="N66" s="17">
        <f>$E$16</f>
        <v>2.15</v>
      </c>
      <c r="O66" s="17">
        <f>$F$16</f>
        <v>3.35</v>
      </c>
      <c r="P66" s="17">
        <f>$G$16</f>
        <v>3.2</v>
      </c>
      <c r="Q66" s="16" t="str">
        <f t="shared" si="33"/>
        <v>-</v>
      </c>
      <c r="R66" s="74"/>
      <c r="S66" s="72"/>
    </row>
    <row r="67" spans="1:20">
      <c r="A67" s="72"/>
      <c r="C67" s="15" t="str">
        <f t="shared" si="30"/>
        <v>Charleroi</v>
      </c>
      <c r="D67" s="77" t="str">
        <f t="shared" si="30"/>
        <v>Club Brugge</v>
      </c>
      <c r="E67" s="76">
        <v>2</v>
      </c>
      <c r="F67" s="17">
        <f>$E$17</f>
        <v>2.5499999999999998</v>
      </c>
      <c r="G67" s="17">
        <f>$F$17</f>
        <v>3.35</v>
      </c>
      <c r="H67" s="17">
        <f>$G$17</f>
        <v>2.5499999999999998</v>
      </c>
      <c r="I67" s="16">
        <f t="shared" si="31"/>
        <v>2.5499999999999998</v>
      </c>
      <c r="K67" s="15" t="str">
        <f t="shared" si="32"/>
        <v>Charleroi</v>
      </c>
      <c r="L67" s="77" t="str">
        <f t="shared" si="32"/>
        <v>Club Brugge</v>
      </c>
      <c r="M67" s="76" t="s">
        <v>35</v>
      </c>
      <c r="N67" s="17">
        <f>$E$17</f>
        <v>2.5499999999999998</v>
      </c>
      <c r="O67" s="17">
        <f>$F$17</f>
        <v>3.35</v>
      </c>
      <c r="P67" s="17">
        <f>$G$17</f>
        <v>2.5499999999999998</v>
      </c>
      <c r="Q67" s="16" t="str">
        <f t="shared" si="33"/>
        <v>-</v>
      </c>
      <c r="R67" s="74"/>
      <c r="S67" s="72"/>
    </row>
    <row r="68" spans="1:20" ht="13.5" thickBot="1">
      <c r="A68" s="72"/>
      <c r="C68" s="84" t="str">
        <f t="shared" si="30"/>
        <v>Cercle Brugge</v>
      </c>
      <c r="D68" s="85" t="str">
        <f t="shared" si="30"/>
        <v>Gent</v>
      </c>
      <c r="E68" s="86">
        <v>1</v>
      </c>
      <c r="F68" s="87">
        <f>$E$18</f>
        <v>2.85</v>
      </c>
      <c r="G68" s="87">
        <f>$F$18</f>
        <v>3.25</v>
      </c>
      <c r="H68" s="87">
        <f>$G$18</f>
        <v>2.35</v>
      </c>
      <c r="I68" s="88" t="str">
        <f t="shared" si="31"/>
        <v>-</v>
      </c>
      <c r="K68" s="84" t="str">
        <f t="shared" si="32"/>
        <v>Cercle Brugge</v>
      </c>
      <c r="L68" s="85" t="str">
        <f t="shared" si="32"/>
        <v>Gent</v>
      </c>
      <c r="M68" s="86">
        <v>2</v>
      </c>
      <c r="N68" s="87">
        <f>$E$18</f>
        <v>2.85</v>
      </c>
      <c r="O68" s="87">
        <f>$F$18</f>
        <v>3.25</v>
      </c>
      <c r="P68" s="87">
        <f>$G$18</f>
        <v>2.35</v>
      </c>
      <c r="Q68" s="88">
        <f t="shared" si="33"/>
        <v>2.35</v>
      </c>
      <c r="R68" s="74"/>
      <c r="S68" s="72"/>
    </row>
    <row r="69" spans="1:20" ht="13.5" thickBot="1">
      <c r="A69" s="72"/>
      <c r="I69" s="89">
        <f>SUM(I61:I68)</f>
        <v>9.75</v>
      </c>
      <c r="Q69" s="89">
        <f>SUM(Q61:Q68)</f>
        <v>3.9000000000000004</v>
      </c>
      <c r="R69" s="74"/>
      <c r="S69" s="72"/>
    </row>
    <row r="70" spans="1:20">
      <c r="A70" s="72"/>
      <c r="R70" s="74"/>
      <c r="S70" s="72"/>
    </row>
    <row r="71" spans="1:20" ht="12.75" customHeight="1" thickBot="1">
      <c r="A71" s="72"/>
      <c r="Q71" s="5"/>
      <c r="R71" s="5"/>
      <c r="S71" s="73"/>
      <c r="T71" s="6"/>
    </row>
    <row r="72" spans="1:20" ht="17.25" customHeight="1" thickBot="1">
      <c r="A72" s="72"/>
      <c r="C72" s="1"/>
      <c r="D72" s="193" t="s">
        <v>24</v>
      </c>
      <c r="E72" s="194"/>
      <c r="F72" s="195"/>
      <c r="G72" s="8"/>
      <c r="H72" s="8"/>
      <c r="K72" s="1"/>
      <c r="L72" s="193" t="s">
        <v>16</v>
      </c>
      <c r="M72" s="194"/>
      <c r="N72" s="195"/>
      <c r="O72" s="8"/>
      <c r="P72" s="8"/>
      <c r="R72" s="5"/>
      <c r="S72" s="73"/>
      <c r="T72" s="6"/>
    </row>
    <row r="73" spans="1:20" ht="13.5" thickBot="1">
      <c r="A73" s="72"/>
      <c r="C73" s="78" t="s">
        <v>0</v>
      </c>
      <c r="D73" s="79" t="s">
        <v>1</v>
      </c>
      <c r="E73" s="11"/>
      <c r="F73" s="12">
        <v>1</v>
      </c>
      <c r="G73" s="12" t="s">
        <v>18</v>
      </c>
      <c r="H73" s="12">
        <v>2</v>
      </c>
      <c r="I73" s="13" t="s">
        <v>5</v>
      </c>
      <c r="K73" s="78" t="s">
        <v>0</v>
      </c>
      <c r="L73" s="79" t="s">
        <v>1</v>
      </c>
      <c r="M73" s="11"/>
      <c r="N73" s="12">
        <v>1</v>
      </c>
      <c r="O73" s="12" t="s">
        <v>18</v>
      </c>
      <c r="P73" s="12">
        <v>2</v>
      </c>
      <c r="Q73" s="13" t="s">
        <v>5</v>
      </c>
      <c r="R73" s="5"/>
      <c r="S73" s="73"/>
      <c r="T73" s="6"/>
    </row>
    <row r="74" spans="1:20">
      <c r="A74" s="72"/>
      <c r="C74" s="14" t="str">
        <f t="shared" ref="C74:D81" si="34">C11</f>
        <v>Standard</v>
      </c>
      <c r="D74" s="80" t="str">
        <f t="shared" si="34"/>
        <v>Sint-Truiden</v>
      </c>
      <c r="E74" s="81">
        <v>1</v>
      </c>
      <c r="F74" s="82">
        <f>$E$11</f>
        <v>1.18</v>
      </c>
      <c r="G74" s="82">
        <f>$F$11</f>
        <v>6.25</v>
      </c>
      <c r="H74" s="82">
        <f>$G$11</f>
        <v>13</v>
      </c>
      <c r="I74" s="83" t="str">
        <f t="shared" ref="I74:I81" si="35">IF($E74=$I11,IF($E74=$F$73,$F74,IF($E74=$G$73,$G74,IF($E74=$H$73,$H74,""))),"-")</f>
        <v>-</v>
      </c>
      <c r="K74" s="14" t="str">
        <f t="shared" ref="K74:L81" si="36">C11</f>
        <v>Standard</v>
      </c>
      <c r="L74" s="80" t="str">
        <f t="shared" si="36"/>
        <v>Sint-Truiden</v>
      </c>
      <c r="M74" s="81">
        <v>1</v>
      </c>
      <c r="N74" s="82">
        <f>$E$11</f>
        <v>1.18</v>
      </c>
      <c r="O74" s="82">
        <f>$F$11</f>
        <v>6.25</v>
      </c>
      <c r="P74" s="82">
        <f>$G$11</f>
        <v>13</v>
      </c>
      <c r="Q74" s="83" t="str">
        <f t="shared" ref="Q74:Q81" si="37">IF($M74=$I11,IF($M74=$N$73,$N74,IF($M74=$O$73,$O74,IF($M74=$P$73,$P74,""))),"-")</f>
        <v>-</v>
      </c>
      <c r="R74" s="74"/>
      <c r="S74" s="72"/>
    </row>
    <row r="75" spans="1:20">
      <c r="A75" s="72"/>
      <c r="C75" s="15" t="str">
        <f t="shared" si="34"/>
        <v>Kortrijk</v>
      </c>
      <c r="D75" s="77" t="str">
        <f t="shared" si="34"/>
        <v>Anderlecht</v>
      </c>
      <c r="E75" s="76">
        <v>2</v>
      </c>
      <c r="F75" s="17">
        <f>$E$12</f>
        <v>6.25</v>
      </c>
      <c r="G75" s="17">
        <f>$F$12</f>
        <v>3.6</v>
      </c>
      <c r="H75" s="17">
        <f>$G$12</f>
        <v>1.55</v>
      </c>
      <c r="I75" s="16">
        <f t="shared" si="35"/>
        <v>1.55</v>
      </c>
      <c r="K75" s="15" t="str">
        <f t="shared" si="36"/>
        <v>Kortrijk</v>
      </c>
      <c r="L75" s="77" t="str">
        <f t="shared" si="36"/>
        <v>Anderlecht</v>
      </c>
      <c r="M75" s="76">
        <v>2</v>
      </c>
      <c r="N75" s="17">
        <f>$E$12</f>
        <v>6.25</v>
      </c>
      <c r="O75" s="17">
        <f>$F$12</f>
        <v>3.6</v>
      </c>
      <c r="P75" s="17">
        <f>$G$12</f>
        <v>1.55</v>
      </c>
      <c r="Q75" s="16">
        <f t="shared" si="37"/>
        <v>1.55</v>
      </c>
      <c r="R75" s="74"/>
      <c r="S75" s="72"/>
    </row>
    <row r="76" spans="1:20">
      <c r="A76" s="72"/>
      <c r="C76" s="15" t="str">
        <f t="shared" si="34"/>
        <v>Genk</v>
      </c>
      <c r="D76" s="77" t="str">
        <f t="shared" si="34"/>
        <v>Moeskroen</v>
      </c>
      <c r="E76" s="76">
        <v>1</v>
      </c>
      <c r="F76" s="17">
        <f>$E$13</f>
        <v>1.47</v>
      </c>
      <c r="G76" s="17">
        <f>$F$13</f>
        <v>3.7</v>
      </c>
      <c r="H76" s="17">
        <f>$G$13</f>
        <v>7.5</v>
      </c>
      <c r="I76" s="16" t="str">
        <f t="shared" si="35"/>
        <v>-</v>
      </c>
      <c r="J76" s="2"/>
      <c r="K76" s="15" t="str">
        <f t="shared" si="36"/>
        <v>Genk</v>
      </c>
      <c r="L76" s="77" t="str">
        <f t="shared" si="36"/>
        <v>Moeskroen</v>
      </c>
      <c r="M76" s="76">
        <v>1</v>
      </c>
      <c r="N76" s="17">
        <f>$E$13</f>
        <v>1.47</v>
      </c>
      <c r="O76" s="17">
        <f>$F$13</f>
        <v>3.7</v>
      </c>
      <c r="P76" s="17">
        <f>$G$13</f>
        <v>7.5</v>
      </c>
      <c r="Q76" s="16" t="str">
        <f t="shared" si="37"/>
        <v>-</v>
      </c>
      <c r="R76" s="74"/>
      <c r="S76" s="72"/>
    </row>
    <row r="77" spans="1:20">
      <c r="A77" s="72"/>
      <c r="C77" s="15" t="str">
        <f t="shared" si="34"/>
        <v>Mechelen</v>
      </c>
      <c r="D77" s="77" t="str">
        <f t="shared" si="34"/>
        <v>Westerlo</v>
      </c>
      <c r="E77" s="76" t="s">
        <v>35</v>
      </c>
      <c r="F77" s="17">
        <f>$E$14</f>
        <v>2.2999999999999998</v>
      </c>
      <c r="G77" s="17">
        <f>$F$14</f>
        <v>3.4</v>
      </c>
      <c r="H77" s="17">
        <f>$G$14</f>
        <v>2.8</v>
      </c>
      <c r="I77" s="16" t="str">
        <f t="shared" si="35"/>
        <v>-</v>
      </c>
      <c r="K77" s="15" t="str">
        <f t="shared" si="36"/>
        <v>Mechelen</v>
      </c>
      <c r="L77" s="77" t="str">
        <f t="shared" si="36"/>
        <v>Westerlo</v>
      </c>
      <c r="M77" s="76" t="s">
        <v>35</v>
      </c>
      <c r="N77" s="17">
        <f>$E$14</f>
        <v>2.2999999999999998</v>
      </c>
      <c r="O77" s="17">
        <f>$F$14</f>
        <v>3.4</v>
      </c>
      <c r="P77" s="17">
        <f>$G$14</f>
        <v>2.8</v>
      </c>
      <c r="Q77" s="16" t="str">
        <f t="shared" si="37"/>
        <v>-</v>
      </c>
      <c r="R77" s="74"/>
      <c r="S77" s="72"/>
    </row>
    <row r="78" spans="1:20">
      <c r="A78" s="72"/>
      <c r="C78" s="15" t="str">
        <f t="shared" si="34"/>
        <v>Roeselare</v>
      </c>
      <c r="D78" s="77" t="str">
        <f t="shared" si="34"/>
        <v>GBA</v>
      </c>
      <c r="E78" s="76">
        <v>2</v>
      </c>
      <c r="F78" s="17">
        <f>$E$15</f>
        <v>2.5499999999999998</v>
      </c>
      <c r="G78" s="17">
        <f>$F$15</f>
        <v>3.35</v>
      </c>
      <c r="H78" s="17">
        <f>$G$15</f>
        <v>2.5499999999999998</v>
      </c>
      <c r="I78" s="16" t="str">
        <f t="shared" si="35"/>
        <v>-</v>
      </c>
      <c r="K78" s="15" t="str">
        <f t="shared" si="36"/>
        <v>Roeselare</v>
      </c>
      <c r="L78" s="77" t="str">
        <f t="shared" si="36"/>
        <v>GBA</v>
      </c>
      <c r="M78" s="76">
        <v>2</v>
      </c>
      <c r="N78" s="17">
        <f>$E$15</f>
        <v>2.5499999999999998</v>
      </c>
      <c r="O78" s="17">
        <f>$F$15</f>
        <v>3.35</v>
      </c>
      <c r="P78" s="17">
        <f>$G$15</f>
        <v>2.5499999999999998</v>
      </c>
      <c r="Q78" s="16" t="str">
        <f t="shared" si="37"/>
        <v>-</v>
      </c>
      <c r="R78" s="74"/>
      <c r="S78" s="72"/>
    </row>
    <row r="79" spans="1:20">
      <c r="A79" s="72"/>
      <c r="C79" s="15" t="str">
        <f t="shared" si="34"/>
        <v>Lokeren</v>
      </c>
      <c r="D79" s="77" t="str">
        <f t="shared" si="34"/>
        <v>Zulte-Waregem</v>
      </c>
      <c r="E79" s="76" t="s">
        <v>35</v>
      </c>
      <c r="F79" s="17">
        <f>$E$16</f>
        <v>2.15</v>
      </c>
      <c r="G79" s="17">
        <f>$F$16</f>
        <v>3.35</v>
      </c>
      <c r="H79" s="17">
        <f>$G$16</f>
        <v>3.2</v>
      </c>
      <c r="I79" s="16">
        <f t="shared" si="35"/>
        <v>3.35</v>
      </c>
      <c r="K79" s="15" t="str">
        <f t="shared" si="36"/>
        <v>Lokeren</v>
      </c>
      <c r="L79" s="77" t="str">
        <f t="shared" si="36"/>
        <v>Zulte-Waregem</v>
      </c>
      <c r="M79" s="76">
        <v>2</v>
      </c>
      <c r="N79" s="17">
        <f>$E$16</f>
        <v>2.15</v>
      </c>
      <c r="O79" s="17">
        <f>$F$16</f>
        <v>3.35</v>
      </c>
      <c r="P79" s="17">
        <f>$G$16</f>
        <v>3.2</v>
      </c>
      <c r="Q79" s="16" t="str">
        <f t="shared" si="37"/>
        <v>-</v>
      </c>
      <c r="R79" s="74"/>
      <c r="S79" s="72"/>
    </row>
    <row r="80" spans="1:20">
      <c r="A80" s="72"/>
      <c r="C80" s="15" t="str">
        <f t="shared" si="34"/>
        <v>Charleroi</v>
      </c>
      <c r="D80" s="77" t="str">
        <f t="shared" si="34"/>
        <v>Club Brugge</v>
      </c>
      <c r="E80" s="76">
        <v>2</v>
      </c>
      <c r="F80" s="17">
        <f>$E$17</f>
        <v>2.5499999999999998</v>
      </c>
      <c r="G80" s="17">
        <f>$F$17</f>
        <v>3.35</v>
      </c>
      <c r="H80" s="17">
        <f>$G$17</f>
        <v>2.5499999999999998</v>
      </c>
      <c r="I80" s="16">
        <f t="shared" si="35"/>
        <v>2.5499999999999998</v>
      </c>
      <c r="K80" s="15" t="str">
        <f t="shared" si="36"/>
        <v>Charleroi</v>
      </c>
      <c r="L80" s="77" t="str">
        <f t="shared" si="36"/>
        <v>Club Brugge</v>
      </c>
      <c r="M80" s="76">
        <v>2</v>
      </c>
      <c r="N80" s="17">
        <f>$E$17</f>
        <v>2.5499999999999998</v>
      </c>
      <c r="O80" s="17">
        <f>$F$17</f>
        <v>3.35</v>
      </c>
      <c r="P80" s="17">
        <f>$G$17</f>
        <v>2.5499999999999998</v>
      </c>
      <c r="Q80" s="16">
        <f t="shared" si="37"/>
        <v>2.5499999999999998</v>
      </c>
      <c r="R80" s="74"/>
      <c r="S80" s="72"/>
    </row>
    <row r="81" spans="1:19" ht="13.5" thickBot="1">
      <c r="A81" s="72"/>
      <c r="C81" s="84" t="str">
        <f t="shared" si="34"/>
        <v>Cercle Brugge</v>
      </c>
      <c r="D81" s="85" t="str">
        <f t="shared" si="34"/>
        <v>Gent</v>
      </c>
      <c r="E81" s="86">
        <v>1</v>
      </c>
      <c r="F81" s="87">
        <f>$E$18</f>
        <v>2.85</v>
      </c>
      <c r="G81" s="87">
        <f>$F$18</f>
        <v>3.25</v>
      </c>
      <c r="H81" s="87">
        <f>$G$18</f>
        <v>2.35</v>
      </c>
      <c r="I81" s="88" t="str">
        <f t="shared" si="35"/>
        <v>-</v>
      </c>
      <c r="K81" s="84" t="str">
        <f t="shared" si="36"/>
        <v>Cercle Brugge</v>
      </c>
      <c r="L81" s="85" t="str">
        <f t="shared" si="36"/>
        <v>Gent</v>
      </c>
      <c r="M81" s="86" t="s">
        <v>35</v>
      </c>
      <c r="N81" s="87">
        <f>$E$18</f>
        <v>2.85</v>
      </c>
      <c r="O81" s="87">
        <f>$F$18</f>
        <v>3.25</v>
      </c>
      <c r="P81" s="87">
        <f>$G$18</f>
        <v>2.35</v>
      </c>
      <c r="Q81" s="88" t="str">
        <f t="shared" si="37"/>
        <v>-</v>
      </c>
      <c r="R81" s="74"/>
      <c r="S81" s="72"/>
    </row>
    <row r="82" spans="1:19" ht="13.5" thickBot="1">
      <c r="A82" s="72"/>
      <c r="I82" s="89">
        <f>SUM(I74:I81)</f>
        <v>7.45</v>
      </c>
      <c r="Q82" s="89">
        <f>SUM(Q74:Q81)</f>
        <v>4.0999999999999996</v>
      </c>
      <c r="R82" s="74"/>
      <c r="S82" s="72"/>
    </row>
    <row r="83" spans="1:19">
      <c r="A83" s="72"/>
      <c r="L83" s="7"/>
      <c r="R83" s="74"/>
      <c r="S83" s="72"/>
    </row>
    <row r="84" spans="1:19" ht="13.5" thickBot="1">
      <c r="A84" s="72"/>
      <c r="R84" s="74"/>
      <c r="S84" s="72"/>
    </row>
    <row r="85" spans="1:19" ht="18" customHeight="1" thickBot="1">
      <c r="A85" s="72"/>
      <c r="C85" s="1"/>
      <c r="D85" s="193" t="s">
        <v>2</v>
      </c>
      <c r="E85" s="194"/>
      <c r="F85" s="195"/>
      <c r="G85" s="8"/>
      <c r="H85" s="8"/>
      <c r="K85" s="1"/>
      <c r="L85" s="193" t="s">
        <v>3</v>
      </c>
      <c r="M85" s="194"/>
      <c r="N85" s="195"/>
      <c r="O85" s="8"/>
      <c r="P85" s="8"/>
      <c r="R85" s="74"/>
      <c r="S85" s="72"/>
    </row>
    <row r="86" spans="1:19" ht="13.5" thickBot="1">
      <c r="A86" s="72"/>
      <c r="C86" s="78" t="s">
        <v>0</v>
      </c>
      <c r="D86" s="79" t="s">
        <v>1</v>
      </c>
      <c r="E86" s="11"/>
      <c r="F86" s="12">
        <v>1</v>
      </c>
      <c r="G86" s="12" t="s">
        <v>18</v>
      </c>
      <c r="H86" s="12">
        <v>2</v>
      </c>
      <c r="I86" s="13" t="s">
        <v>5</v>
      </c>
      <c r="K86" s="78" t="s">
        <v>0</v>
      </c>
      <c r="L86" s="79" t="s">
        <v>1</v>
      </c>
      <c r="M86" s="11"/>
      <c r="N86" s="12">
        <v>1</v>
      </c>
      <c r="O86" s="12" t="s">
        <v>18</v>
      </c>
      <c r="P86" s="12">
        <v>2</v>
      </c>
      <c r="Q86" s="13" t="s">
        <v>5</v>
      </c>
      <c r="R86" s="74"/>
      <c r="S86" s="72"/>
    </row>
    <row r="87" spans="1:19">
      <c r="A87" s="72"/>
      <c r="C87" s="14" t="str">
        <f t="shared" ref="C87:D94" si="38">C11</f>
        <v>Standard</v>
      </c>
      <c r="D87" s="80" t="str">
        <f t="shared" si="38"/>
        <v>Sint-Truiden</v>
      </c>
      <c r="E87" s="81">
        <v>1</v>
      </c>
      <c r="F87" s="82">
        <f>$E$11</f>
        <v>1.18</v>
      </c>
      <c r="G87" s="82">
        <f>$F$11</f>
        <v>6.25</v>
      </c>
      <c r="H87" s="82">
        <f>$G$11</f>
        <v>13</v>
      </c>
      <c r="I87" s="83" t="str">
        <f t="shared" ref="I87:I94" si="39">IF($E87=$I11,IF($E87=$F$86,$F87,IF($E87=$G$86,$G87,IF($E87=$H$86,$H87,""))),"-")</f>
        <v>-</v>
      </c>
      <c r="K87" s="14" t="str">
        <f t="shared" ref="K87:L94" si="40">C11</f>
        <v>Standard</v>
      </c>
      <c r="L87" s="80" t="str">
        <f t="shared" si="40"/>
        <v>Sint-Truiden</v>
      </c>
      <c r="M87" s="81">
        <v>1</v>
      </c>
      <c r="N87" s="82">
        <f>$E$11</f>
        <v>1.18</v>
      </c>
      <c r="O87" s="82">
        <f>$F$11</f>
        <v>6.25</v>
      </c>
      <c r="P87" s="82">
        <f>$G$11</f>
        <v>13</v>
      </c>
      <c r="Q87" s="83" t="str">
        <f t="shared" ref="Q87:Q94" si="41">IF($M87=$I11,IF($M87=$N$86,$N87,IF($M87=$O$86,$O87,IF($M87=$P$86,$P87,""))),"-")</f>
        <v>-</v>
      </c>
      <c r="R87" s="74"/>
      <c r="S87" s="72"/>
    </row>
    <row r="88" spans="1:19">
      <c r="A88" s="72"/>
      <c r="C88" s="15" t="str">
        <f t="shared" si="38"/>
        <v>Kortrijk</v>
      </c>
      <c r="D88" s="77" t="str">
        <f t="shared" si="38"/>
        <v>Anderlecht</v>
      </c>
      <c r="E88" s="76">
        <v>2</v>
      </c>
      <c r="F88" s="17">
        <f>$E$12</f>
        <v>6.25</v>
      </c>
      <c r="G88" s="17">
        <f>$F$12</f>
        <v>3.6</v>
      </c>
      <c r="H88" s="17">
        <f>$G$12</f>
        <v>1.55</v>
      </c>
      <c r="I88" s="16">
        <f t="shared" si="39"/>
        <v>1.55</v>
      </c>
      <c r="K88" s="15" t="str">
        <f t="shared" si="40"/>
        <v>Kortrijk</v>
      </c>
      <c r="L88" s="77" t="str">
        <f t="shared" si="40"/>
        <v>Anderlecht</v>
      </c>
      <c r="M88" s="76" t="s">
        <v>35</v>
      </c>
      <c r="N88" s="17">
        <f>$E$12</f>
        <v>6.25</v>
      </c>
      <c r="O88" s="17">
        <f>$F$12</f>
        <v>3.6</v>
      </c>
      <c r="P88" s="17">
        <f>$G$12</f>
        <v>1.55</v>
      </c>
      <c r="Q88" s="16" t="str">
        <f t="shared" si="41"/>
        <v>-</v>
      </c>
      <c r="R88" s="74"/>
      <c r="S88" s="72"/>
    </row>
    <row r="89" spans="1:19">
      <c r="A89" s="72"/>
      <c r="C89" s="15" t="str">
        <f t="shared" si="38"/>
        <v>Genk</v>
      </c>
      <c r="D89" s="77" t="str">
        <f t="shared" si="38"/>
        <v>Moeskroen</v>
      </c>
      <c r="E89" s="76">
        <v>1</v>
      </c>
      <c r="F89" s="17">
        <f>$E$13</f>
        <v>1.47</v>
      </c>
      <c r="G89" s="17">
        <f>$F$13</f>
        <v>3.7</v>
      </c>
      <c r="H89" s="17">
        <f>$G$13</f>
        <v>7.5</v>
      </c>
      <c r="I89" s="16" t="str">
        <f t="shared" si="39"/>
        <v>-</v>
      </c>
      <c r="K89" s="15" t="str">
        <f t="shared" si="40"/>
        <v>Genk</v>
      </c>
      <c r="L89" s="77" t="str">
        <f t="shared" si="40"/>
        <v>Moeskroen</v>
      </c>
      <c r="M89" s="76" t="s">
        <v>35</v>
      </c>
      <c r="N89" s="17">
        <f>$E$13</f>
        <v>1.47</v>
      </c>
      <c r="O89" s="17">
        <f>$F$13</f>
        <v>3.7</v>
      </c>
      <c r="P89" s="17">
        <f>$G$13</f>
        <v>7.5</v>
      </c>
      <c r="Q89" s="16" t="str">
        <f t="shared" si="41"/>
        <v>-</v>
      </c>
      <c r="R89" s="74"/>
      <c r="S89" s="72"/>
    </row>
    <row r="90" spans="1:19">
      <c r="A90" s="72"/>
      <c r="C90" s="15" t="str">
        <f t="shared" si="38"/>
        <v>Mechelen</v>
      </c>
      <c r="D90" s="77" t="str">
        <f t="shared" si="38"/>
        <v>Westerlo</v>
      </c>
      <c r="E90" s="76" t="s">
        <v>35</v>
      </c>
      <c r="F90" s="17">
        <f>$E$14</f>
        <v>2.2999999999999998</v>
      </c>
      <c r="G90" s="17">
        <f>$F$14</f>
        <v>3.4</v>
      </c>
      <c r="H90" s="17">
        <f>$G$14</f>
        <v>2.8</v>
      </c>
      <c r="I90" s="16" t="str">
        <f t="shared" si="39"/>
        <v>-</v>
      </c>
      <c r="J90" s="2"/>
      <c r="K90" s="15" t="str">
        <f t="shared" si="40"/>
        <v>Mechelen</v>
      </c>
      <c r="L90" s="77" t="str">
        <f t="shared" si="40"/>
        <v>Westerlo</v>
      </c>
      <c r="M90" s="76">
        <v>2</v>
      </c>
      <c r="N90" s="17">
        <f>$E$14</f>
        <v>2.2999999999999998</v>
      </c>
      <c r="O90" s="17">
        <f>$F$14</f>
        <v>3.4</v>
      </c>
      <c r="P90" s="17">
        <f>$G$14</f>
        <v>2.8</v>
      </c>
      <c r="Q90" s="16" t="str">
        <f t="shared" si="41"/>
        <v>-</v>
      </c>
      <c r="R90" s="74"/>
      <c r="S90" s="72"/>
    </row>
    <row r="91" spans="1:19">
      <c r="A91" s="72"/>
      <c r="C91" s="15" t="str">
        <f t="shared" si="38"/>
        <v>Roeselare</v>
      </c>
      <c r="D91" s="77" t="str">
        <f t="shared" si="38"/>
        <v>GBA</v>
      </c>
      <c r="E91" s="76">
        <v>1</v>
      </c>
      <c r="F91" s="17">
        <f>$E$15</f>
        <v>2.5499999999999998</v>
      </c>
      <c r="G91" s="17">
        <f>$F$15</f>
        <v>3.35</v>
      </c>
      <c r="H91" s="17">
        <f>$G$15</f>
        <v>2.5499999999999998</v>
      </c>
      <c r="I91" s="16" t="str">
        <f t="shared" si="39"/>
        <v>-</v>
      </c>
      <c r="K91" s="15" t="str">
        <f t="shared" si="40"/>
        <v>Roeselare</v>
      </c>
      <c r="L91" s="77" t="str">
        <f t="shared" si="40"/>
        <v>GBA</v>
      </c>
      <c r="M91" s="76" t="s">
        <v>35</v>
      </c>
      <c r="N91" s="17">
        <f>$E$15</f>
        <v>2.5499999999999998</v>
      </c>
      <c r="O91" s="17">
        <f>$F$15</f>
        <v>3.35</v>
      </c>
      <c r="P91" s="17">
        <f>$G$15</f>
        <v>2.5499999999999998</v>
      </c>
      <c r="Q91" s="16">
        <f t="shared" si="41"/>
        <v>3.35</v>
      </c>
      <c r="R91" s="74"/>
      <c r="S91" s="72"/>
    </row>
    <row r="92" spans="1:19">
      <c r="A92" s="72"/>
      <c r="C92" s="15" t="str">
        <f t="shared" si="38"/>
        <v>Lokeren</v>
      </c>
      <c r="D92" s="77" t="str">
        <f t="shared" si="38"/>
        <v>Zulte-Waregem</v>
      </c>
      <c r="E92" s="76" t="s">
        <v>35</v>
      </c>
      <c r="F92" s="17">
        <f>$E$16</f>
        <v>2.15</v>
      </c>
      <c r="G92" s="17">
        <f>$F$16</f>
        <v>3.35</v>
      </c>
      <c r="H92" s="17">
        <f>$G$16</f>
        <v>3.2</v>
      </c>
      <c r="I92" s="16">
        <f t="shared" si="39"/>
        <v>3.35</v>
      </c>
      <c r="K92" s="15" t="str">
        <f t="shared" si="40"/>
        <v>Lokeren</v>
      </c>
      <c r="L92" s="77" t="str">
        <f t="shared" si="40"/>
        <v>Zulte-Waregem</v>
      </c>
      <c r="M92" s="76" t="s">
        <v>35</v>
      </c>
      <c r="N92" s="17">
        <f>$E$16</f>
        <v>2.15</v>
      </c>
      <c r="O92" s="17">
        <f>$F$16</f>
        <v>3.35</v>
      </c>
      <c r="P92" s="17">
        <f>$G$16</f>
        <v>3.2</v>
      </c>
      <c r="Q92" s="16">
        <f t="shared" si="41"/>
        <v>3.35</v>
      </c>
      <c r="R92" s="74"/>
      <c r="S92" s="72"/>
    </row>
    <row r="93" spans="1:19">
      <c r="A93" s="72"/>
      <c r="C93" s="15" t="str">
        <f t="shared" si="38"/>
        <v>Charleroi</v>
      </c>
      <c r="D93" s="77" t="str">
        <f t="shared" si="38"/>
        <v>Club Brugge</v>
      </c>
      <c r="E93" s="76" t="s">
        <v>35</v>
      </c>
      <c r="F93" s="17">
        <f>$E$17</f>
        <v>2.5499999999999998</v>
      </c>
      <c r="G93" s="17">
        <f>$F$17</f>
        <v>3.35</v>
      </c>
      <c r="H93" s="17">
        <f>$G$17</f>
        <v>2.5499999999999998</v>
      </c>
      <c r="I93" s="16" t="str">
        <f t="shared" si="39"/>
        <v>-</v>
      </c>
      <c r="K93" s="15" t="str">
        <f t="shared" si="40"/>
        <v>Charleroi</v>
      </c>
      <c r="L93" s="77" t="str">
        <f t="shared" si="40"/>
        <v>Club Brugge</v>
      </c>
      <c r="M93" s="76" t="s">
        <v>35</v>
      </c>
      <c r="N93" s="17">
        <f>$E$17</f>
        <v>2.5499999999999998</v>
      </c>
      <c r="O93" s="17">
        <f>$F$17</f>
        <v>3.35</v>
      </c>
      <c r="P93" s="17">
        <f>$G$17</f>
        <v>2.5499999999999998</v>
      </c>
      <c r="Q93" s="16" t="str">
        <f t="shared" si="41"/>
        <v>-</v>
      </c>
      <c r="R93" s="74"/>
      <c r="S93" s="72"/>
    </row>
    <row r="94" spans="1:19" ht="13.5" thickBot="1">
      <c r="A94" s="72"/>
      <c r="C94" s="84" t="str">
        <f t="shared" si="38"/>
        <v>Cercle Brugge</v>
      </c>
      <c r="D94" s="85" t="str">
        <f t="shared" si="38"/>
        <v>Gent</v>
      </c>
      <c r="E94" s="86">
        <v>1</v>
      </c>
      <c r="F94" s="87">
        <f>$E$18</f>
        <v>2.85</v>
      </c>
      <c r="G94" s="87">
        <f>$F$18</f>
        <v>3.25</v>
      </c>
      <c r="H94" s="87">
        <f>$G$18</f>
        <v>2.35</v>
      </c>
      <c r="I94" s="88" t="str">
        <f t="shared" si="39"/>
        <v>-</v>
      </c>
      <c r="K94" s="84" t="str">
        <f t="shared" si="40"/>
        <v>Cercle Brugge</v>
      </c>
      <c r="L94" s="85" t="str">
        <f t="shared" si="40"/>
        <v>Gent</v>
      </c>
      <c r="M94" s="86">
        <v>1</v>
      </c>
      <c r="N94" s="87">
        <f>$E$18</f>
        <v>2.85</v>
      </c>
      <c r="O94" s="87">
        <f>$F$18</f>
        <v>3.25</v>
      </c>
      <c r="P94" s="87">
        <f>$G$18</f>
        <v>2.35</v>
      </c>
      <c r="Q94" s="88" t="str">
        <f t="shared" si="41"/>
        <v>-</v>
      </c>
      <c r="R94" s="74"/>
      <c r="S94" s="72"/>
    </row>
    <row r="95" spans="1:19" ht="13.5" thickBot="1">
      <c r="A95" s="72"/>
      <c r="I95" s="89">
        <f>SUM(I87:I94)</f>
        <v>4.9000000000000004</v>
      </c>
      <c r="Q95" s="89">
        <f>SUM(Q87:Q94)</f>
        <v>6.7</v>
      </c>
      <c r="R95" s="74"/>
      <c r="S95" s="72"/>
    </row>
    <row r="96" spans="1:19">
      <c r="A96" s="72"/>
      <c r="R96" s="74"/>
      <c r="S96" s="72"/>
    </row>
    <row r="97" spans="1:19" ht="13.5" thickBot="1">
      <c r="A97" s="72"/>
      <c r="R97" s="74"/>
      <c r="S97" s="72"/>
    </row>
    <row r="98" spans="1:19" ht="13.5" thickBot="1">
      <c r="A98" s="72"/>
      <c r="C98" s="1"/>
      <c r="D98" s="193" t="s">
        <v>4</v>
      </c>
      <c r="E98" s="194"/>
      <c r="F98" s="195"/>
      <c r="G98" s="8"/>
      <c r="H98" s="8"/>
      <c r="K98" s="1"/>
      <c r="L98" s="193" t="s">
        <v>23</v>
      </c>
      <c r="M98" s="194"/>
      <c r="N98" s="195"/>
      <c r="O98" s="8"/>
      <c r="P98" s="8"/>
      <c r="R98" s="74"/>
      <c r="S98" s="72"/>
    </row>
    <row r="99" spans="1:19" ht="13.5" thickBot="1">
      <c r="A99" s="72"/>
      <c r="C99" s="78" t="s">
        <v>0</v>
      </c>
      <c r="D99" s="79" t="s">
        <v>1</v>
      </c>
      <c r="E99" s="11"/>
      <c r="F99" s="12">
        <v>1</v>
      </c>
      <c r="G99" s="12" t="s">
        <v>18</v>
      </c>
      <c r="H99" s="12">
        <v>2</v>
      </c>
      <c r="I99" s="13" t="s">
        <v>5</v>
      </c>
      <c r="K99" s="78" t="s">
        <v>0</v>
      </c>
      <c r="L99" s="79" t="s">
        <v>1</v>
      </c>
      <c r="M99" s="11"/>
      <c r="N99" s="12">
        <v>1</v>
      </c>
      <c r="O99" s="12" t="s">
        <v>18</v>
      </c>
      <c r="P99" s="12">
        <v>2</v>
      </c>
      <c r="Q99" s="13" t="s">
        <v>5</v>
      </c>
      <c r="R99" s="74"/>
      <c r="S99" s="72"/>
    </row>
    <row r="100" spans="1:19">
      <c r="A100" s="72"/>
      <c r="C100" s="14" t="str">
        <f t="shared" ref="C100:D107" si="42">C11</f>
        <v>Standard</v>
      </c>
      <c r="D100" s="80" t="str">
        <f t="shared" si="42"/>
        <v>Sint-Truiden</v>
      </c>
      <c r="E100" s="81">
        <v>1</v>
      </c>
      <c r="F100" s="82">
        <f>$E$11</f>
        <v>1.18</v>
      </c>
      <c r="G100" s="82">
        <f>$F$11</f>
        <v>6.25</v>
      </c>
      <c r="H100" s="82">
        <f>$G$11</f>
        <v>13</v>
      </c>
      <c r="I100" s="83" t="str">
        <f t="shared" ref="I100:I107" si="43">IF($E100=$I11,IF($E100=$F$99,$F100,IF($E100=$G$99,$G100,IF($E100=$H$99,$H100,""))),"-")</f>
        <v>-</v>
      </c>
      <c r="K100" s="14" t="str">
        <f t="shared" ref="K100:L107" si="44">C11</f>
        <v>Standard</v>
      </c>
      <c r="L100" s="80" t="str">
        <f t="shared" si="44"/>
        <v>Sint-Truiden</v>
      </c>
      <c r="M100" s="81">
        <v>1</v>
      </c>
      <c r="N100" s="82">
        <f>$E$11</f>
        <v>1.18</v>
      </c>
      <c r="O100" s="82">
        <f>$F$11</f>
        <v>6.25</v>
      </c>
      <c r="P100" s="82">
        <f>$G$11</f>
        <v>13</v>
      </c>
      <c r="Q100" s="83" t="str">
        <f t="shared" ref="Q100:Q107" si="45">IF($M100=$I11,IF($M100=$N$99,$N100,IF($M100=$O$99,$O100,IF($M100=$P$99,$P100,""))),"-")</f>
        <v>-</v>
      </c>
      <c r="R100" s="74"/>
      <c r="S100" s="72"/>
    </row>
    <row r="101" spans="1:19">
      <c r="A101" s="72"/>
      <c r="C101" s="15" t="str">
        <f t="shared" si="42"/>
        <v>Kortrijk</v>
      </c>
      <c r="D101" s="77" t="str">
        <f t="shared" si="42"/>
        <v>Anderlecht</v>
      </c>
      <c r="E101" s="76">
        <v>2</v>
      </c>
      <c r="F101" s="17">
        <f>$E$12</f>
        <v>6.25</v>
      </c>
      <c r="G101" s="17">
        <f>$F$12</f>
        <v>3.6</v>
      </c>
      <c r="H101" s="17">
        <f>$G$12</f>
        <v>1.55</v>
      </c>
      <c r="I101" s="16">
        <f t="shared" si="43"/>
        <v>1.55</v>
      </c>
      <c r="K101" s="15" t="str">
        <f t="shared" si="44"/>
        <v>Kortrijk</v>
      </c>
      <c r="L101" s="77" t="str">
        <f t="shared" si="44"/>
        <v>Anderlecht</v>
      </c>
      <c r="M101" s="76">
        <v>2</v>
      </c>
      <c r="N101" s="17">
        <f>$E$12</f>
        <v>6.25</v>
      </c>
      <c r="O101" s="17">
        <f>$F$12</f>
        <v>3.6</v>
      </c>
      <c r="P101" s="17">
        <f>$G$12</f>
        <v>1.55</v>
      </c>
      <c r="Q101" s="16">
        <f t="shared" si="45"/>
        <v>1.55</v>
      </c>
      <c r="R101" s="74"/>
      <c r="S101" s="72"/>
    </row>
    <row r="102" spans="1:19">
      <c r="A102" s="72"/>
      <c r="C102" s="15" t="str">
        <f t="shared" si="42"/>
        <v>Genk</v>
      </c>
      <c r="D102" s="77" t="str">
        <f t="shared" si="42"/>
        <v>Moeskroen</v>
      </c>
      <c r="E102" s="76">
        <v>1</v>
      </c>
      <c r="F102" s="17">
        <f>$E$13</f>
        <v>1.47</v>
      </c>
      <c r="G102" s="17">
        <f>$F$13</f>
        <v>3.7</v>
      </c>
      <c r="H102" s="17">
        <f>$G$13</f>
        <v>7.5</v>
      </c>
      <c r="I102" s="16" t="str">
        <f t="shared" si="43"/>
        <v>-</v>
      </c>
      <c r="K102" s="15" t="str">
        <f t="shared" si="44"/>
        <v>Genk</v>
      </c>
      <c r="L102" s="77" t="str">
        <f t="shared" si="44"/>
        <v>Moeskroen</v>
      </c>
      <c r="M102" s="76">
        <v>2</v>
      </c>
      <c r="N102" s="17">
        <f>$E$13</f>
        <v>1.47</v>
      </c>
      <c r="O102" s="17">
        <f>$F$13</f>
        <v>3.7</v>
      </c>
      <c r="P102" s="17">
        <f>$G$13</f>
        <v>7.5</v>
      </c>
      <c r="Q102" s="16">
        <f t="shared" si="45"/>
        <v>7.5</v>
      </c>
      <c r="R102" s="74"/>
      <c r="S102" s="72"/>
    </row>
    <row r="103" spans="1:19">
      <c r="A103" s="72"/>
      <c r="C103" s="15" t="str">
        <f t="shared" si="42"/>
        <v>Mechelen</v>
      </c>
      <c r="D103" s="77" t="str">
        <f t="shared" si="42"/>
        <v>Westerlo</v>
      </c>
      <c r="E103" s="76">
        <v>1</v>
      </c>
      <c r="F103" s="17">
        <f>$E$14</f>
        <v>2.2999999999999998</v>
      </c>
      <c r="G103" s="17">
        <f>$F$14</f>
        <v>3.4</v>
      </c>
      <c r="H103" s="17">
        <f>$G$14</f>
        <v>2.8</v>
      </c>
      <c r="I103" s="16">
        <f t="shared" si="43"/>
        <v>2.2999999999999998</v>
      </c>
      <c r="K103" s="15" t="str">
        <f t="shared" si="44"/>
        <v>Mechelen</v>
      </c>
      <c r="L103" s="77" t="str">
        <f t="shared" si="44"/>
        <v>Westerlo</v>
      </c>
      <c r="M103" s="76" t="s">
        <v>35</v>
      </c>
      <c r="N103" s="17">
        <f>$E$14</f>
        <v>2.2999999999999998</v>
      </c>
      <c r="O103" s="17">
        <f>$F$14</f>
        <v>3.4</v>
      </c>
      <c r="P103" s="17">
        <f>$G$14</f>
        <v>2.8</v>
      </c>
      <c r="Q103" s="16" t="str">
        <f t="shared" si="45"/>
        <v>-</v>
      </c>
      <c r="R103" s="74"/>
      <c r="S103" s="72"/>
    </row>
    <row r="104" spans="1:19">
      <c r="A104" s="72"/>
      <c r="C104" s="15" t="str">
        <f t="shared" si="42"/>
        <v>Roeselare</v>
      </c>
      <c r="D104" s="77" t="str">
        <f t="shared" si="42"/>
        <v>GBA</v>
      </c>
      <c r="E104" s="76">
        <v>2</v>
      </c>
      <c r="F104" s="17">
        <f>$E$15</f>
        <v>2.5499999999999998</v>
      </c>
      <c r="G104" s="17">
        <f>$F$15</f>
        <v>3.35</v>
      </c>
      <c r="H104" s="17">
        <f>$G$15</f>
        <v>2.5499999999999998</v>
      </c>
      <c r="I104" s="16" t="str">
        <f t="shared" si="43"/>
        <v>-</v>
      </c>
      <c r="K104" s="15" t="str">
        <f t="shared" si="44"/>
        <v>Roeselare</v>
      </c>
      <c r="L104" s="77" t="str">
        <f t="shared" si="44"/>
        <v>GBA</v>
      </c>
      <c r="M104" s="76">
        <v>1</v>
      </c>
      <c r="N104" s="17">
        <f>$E$15</f>
        <v>2.5499999999999998</v>
      </c>
      <c r="O104" s="17">
        <f>$F$15</f>
        <v>3.35</v>
      </c>
      <c r="P104" s="17">
        <f>$G$15</f>
        <v>2.5499999999999998</v>
      </c>
      <c r="Q104" s="16" t="str">
        <f t="shared" si="45"/>
        <v>-</v>
      </c>
      <c r="R104" s="74"/>
      <c r="S104" s="72"/>
    </row>
    <row r="105" spans="1:19">
      <c r="A105" s="72"/>
      <c r="C105" s="15" t="str">
        <f t="shared" si="42"/>
        <v>Lokeren</v>
      </c>
      <c r="D105" s="77" t="str">
        <f t="shared" si="42"/>
        <v>Zulte-Waregem</v>
      </c>
      <c r="E105" s="76">
        <v>2</v>
      </c>
      <c r="F105" s="17">
        <f>$E$16</f>
        <v>2.15</v>
      </c>
      <c r="G105" s="17">
        <f>$F$16</f>
        <v>3.35</v>
      </c>
      <c r="H105" s="17">
        <f>$G$16</f>
        <v>3.2</v>
      </c>
      <c r="I105" s="16" t="str">
        <f t="shared" si="43"/>
        <v>-</v>
      </c>
      <c r="K105" s="15" t="str">
        <f t="shared" si="44"/>
        <v>Lokeren</v>
      </c>
      <c r="L105" s="77" t="str">
        <f t="shared" si="44"/>
        <v>Zulte-Waregem</v>
      </c>
      <c r="M105" s="76">
        <v>2</v>
      </c>
      <c r="N105" s="17">
        <f>$E$16</f>
        <v>2.15</v>
      </c>
      <c r="O105" s="17">
        <f>$F$16</f>
        <v>3.35</v>
      </c>
      <c r="P105" s="17">
        <f>$G$16</f>
        <v>3.2</v>
      </c>
      <c r="Q105" s="16" t="str">
        <f t="shared" si="45"/>
        <v>-</v>
      </c>
      <c r="R105" s="74"/>
      <c r="S105" s="72"/>
    </row>
    <row r="106" spans="1:19">
      <c r="A106" s="72"/>
      <c r="C106" s="15" t="str">
        <f t="shared" si="42"/>
        <v>Charleroi</v>
      </c>
      <c r="D106" s="77" t="str">
        <f t="shared" si="42"/>
        <v>Club Brugge</v>
      </c>
      <c r="E106" s="76">
        <v>2</v>
      </c>
      <c r="F106" s="17">
        <f>$E$17</f>
        <v>2.5499999999999998</v>
      </c>
      <c r="G106" s="17">
        <f>$F$17</f>
        <v>3.35</v>
      </c>
      <c r="H106" s="17">
        <f>$G$17</f>
        <v>2.5499999999999998</v>
      </c>
      <c r="I106" s="16">
        <f t="shared" si="43"/>
        <v>2.5499999999999998</v>
      </c>
      <c r="K106" s="15" t="str">
        <f t="shared" si="44"/>
        <v>Charleroi</v>
      </c>
      <c r="L106" s="77" t="str">
        <f t="shared" si="44"/>
        <v>Club Brugge</v>
      </c>
      <c r="M106" s="76" t="s">
        <v>35</v>
      </c>
      <c r="N106" s="17">
        <f>$E$17</f>
        <v>2.5499999999999998</v>
      </c>
      <c r="O106" s="17">
        <f>$F$17</f>
        <v>3.35</v>
      </c>
      <c r="P106" s="17">
        <f>$G$17</f>
        <v>2.5499999999999998</v>
      </c>
      <c r="Q106" s="16" t="str">
        <f t="shared" si="45"/>
        <v>-</v>
      </c>
      <c r="R106" s="74"/>
      <c r="S106" s="72"/>
    </row>
    <row r="107" spans="1:19" ht="13.5" thickBot="1">
      <c r="A107" s="72"/>
      <c r="C107" s="84" t="str">
        <f t="shared" si="42"/>
        <v>Cercle Brugge</v>
      </c>
      <c r="D107" s="85" t="str">
        <f t="shared" si="42"/>
        <v>Gent</v>
      </c>
      <c r="E107" s="86">
        <v>1</v>
      </c>
      <c r="F107" s="87">
        <f>$E$18</f>
        <v>2.85</v>
      </c>
      <c r="G107" s="87">
        <f>$F$18</f>
        <v>3.25</v>
      </c>
      <c r="H107" s="87">
        <f>$G$18</f>
        <v>2.35</v>
      </c>
      <c r="I107" s="88" t="str">
        <f t="shared" si="43"/>
        <v>-</v>
      </c>
      <c r="K107" s="84" t="str">
        <f t="shared" si="44"/>
        <v>Cercle Brugge</v>
      </c>
      <c r="L107" s="85" t="str">
        <f t="shared" si="44"/>
        <v>Gent</v>
      </c>
      <c r="M107" s="86">
        <v>1</v>
      </c>
      <c r="N107" s="87">
        <f>$E$18</f>
        <v>2.85</v>
      </c>
      <c r="O107" s="87">
        <f>$F$18</f>
        <v>3.25</v>
      </c>
      <c r="P107" s="87">
        <f>$G$18</f>
        <v>2.35</v>
      </c>
      <c r="Q107" s="88" t="str">
        <f t="shared" si="45"/>
        <v>-</v>
      </c>
      <c r="R107" s="74"/>
      <c r="S107" s="72"/>
    </row>
    <row r="108" spans="1:19" ht="13.5" thickBot="1">
      <c r="A108" s="72"/>
      <c r="I108" s="89">
        <f>SUM(I100:I107)</f>
        <v>6.3999999999999995</v>
      </c>
      <c r="Q108" s="89">
        <f>SUM(Q100:Q107)</f>
        <v>9.0500000000000007</v>
      </c>
      <c r="R108" s="74"/>
      <c r="S108" s="72"/>
    </row>
    <row r="109" spans="1:19">
      <c r="A109" s="72"/>
      <c r="R109" s="74"/>
      <c r="S109" s="72"/>
    </row>
    <row r="110" spans="1:19" ht="13.5" thickBot="1">
      <c r="A110" s="72"/>
      <c r="R110" s="74"/>
      <c r="S110" s="72"/>
    </row>
    <row r="111" spans="1:19" ht="13.5" thickBot="1">
      <c r="A111" s="72"/>
      <c r="C111" s="1"/>
      <c r="D111" s="193" t="s">
        <v>29</v>
      </c>
      <c r="E111" s="194"/>
      <c r="F111" s="195"/>
      <c r="G111" s="8"/>
      <c r="H111" s="8"/>
      <c r="K111" s="1"/>
      <c r="L111" s="193" t="s">
        <v>31</v>
      </c>
      <c r="M111" s="194"/>
      <c r="N111" s="195"/>
      <c r="O111" s="8"/>
      <c r="P111" s="8"/>
      <c r="R111" s="74"/>
      <c r="S111" s="72"/>
    </row>
    <row r="112" spans="1:19" ht="13.5" thickBot="1">
      <c r="A112" s="72"/>
      <c r="C112" s="78" t="s">
        <v>0</v>
      </c>
      <c r="D112" s="79" t="s">
        <v>1</v>
      </c>
      <c r="E112" s="11"/>
      <c r="F112" s="12">
        <v>1</v>
      </c>
      <c r="G112" s="12" t="s">
        <v>18</v>
      </c>
      <c r="H112" s="12">
        <v>2</v>
      </c>
      <c r="I112" s="13" t="s">
        <v>5</v>
      </c>
      <c r="K112" s="78" t="s">
        <v>0</v>
      </c>
      <c r="L112" s="79" t="s">
        <v>1</v>
      </c>
      <c r="M112" s="11"/>
      <c r="N112" s="12">
        <v>1</v>
      </c>
      <c r="O112" s="12" t="s">
        <v>18</v>
      </c>
      <c r="P112" s="12">
        <v>2</v>
      </c>
      <c r="Q112" s="13" t="s">
        <v>5</v>
      </c>
      <c r="R112" s="74"/>
      <c r="S112" s="72"/>
    </row>
    <row r="113" spans="1:19">
      <c r="A113" s="72"/>
      <c r="C113" s="14" t="str">
        <f t="shared" ref="C113:D120" si="46">C11</f>
        <v>Standard</v>
      </c>
      <c r="D113" s="80" t="str">
        <f t="shared" si="46"/>
        <v>Sint-Truiden</v>
      </c>
      <c r="E113" s="81">
        <v>1</v>
      </c>
      <c r="F113" s="82">
        <f>$E$11</f>
        <v>1.18</v>
      </c>
      <c r="G113" s="82">
        <f>$F$11</f>
        <v>6.25</v>
      </c>
      <c r="H113" s="82">
        <f>$G$11</f>
        <v>13</v>
      </c>
      <c r="I113" s="83" t="str">
        <f t="shared" ref="I113:I120" si="47">IF($E113=$I11,IF($E113=$F$112,$F113,IF($E113=$G$112,$G113,IF($E113=$H$112,$H113,""))),"-")</f>
        <v>-</v>
      </c>
      <c r="K113" s="14" t="str">
        <f t="shared" ref="K113:L120" si="48">C11</f>
        <v>Standard</v>
      </c>
      <c r="L113" s="80" t="str">
        <f t="shared" si="48"/>
        <v>Sint-Truiden</v>
      </c>
      <c r="M113" s="81" t="s">
        <v>58</v>
      </c>
      <c r="N113" s="82">
        <f>$E$11</f>
        <v>1.18</v>
      </c>
      <c r="O113" s="82">
        <f>$F$11</f>
        <v>6.25</v>
      </c>
      <c r="P113" s="82">
        <f>$G$11</f>
        <v>13</v>
      </c>
      <c r="Q113" s="83" t="str">
        <f t="shared" ref="Q113:Q120" si="49">IF($M113=$I11,IF($M113=$N$112,$N113,IF($M113=$O$112,$O113,IF($M113=$P$112,$P113,""))),"-")</f>
        <v>-</v>
      </c>
      <c r="R113" s="74"/>
      <c r="S113" s="72"/>
    </row>
    <row r="114" spans="1:19">
      <c r="A114" s="72"/>
      <c r="C114" s="15" t="str">
        <f t="shared" si="46"/>
        <v>Kortrijk</v>
      </c>
      <c r="D114" s="77" t="str">
        <f t="shared" si="46"/>
        <v>Anderlecht</v>
      </c>
      <c r="E114" s="76">
        <v>2</v>
      </c>
      <c r="F114" s="17">
        <f>$E$12</f>
        <v>6.25</v>
      </c>
      <c r="G114" s="17">
        <f>$F$12</f>
        <v>3.6</v>
      </c>
      <c r="H114" s="17">
        <f>$G$12</f>
        <v>1.55</v>
      </c>
      <c r="I114" s="16">
        <f t="shared" si="47"/>
        <v>1.55</v>
      </c>
      <c r="K114" s="15" t="str">
        <f t="shared" si="48"/>
        <v>Kortrijk</v>
      </c>
      <c r="L114" s="77" t="str">
        <f t="shared" si="48"/>
        <v>Anderlecht</v>
      </c>
      <c r="M114" s="76">
        <v>2</v>
      </c>
      <c r="N114" s="17">
        <f>$E$12</f>
        <v>6.25</v>
      </c>
      <c r="O114" s="17">
        <f>$F$12</f>
        <v>3.6</v>
      </c>
      <c r="P114" s="17">
        <f>$G$12</f>
        <v>1.55</v>
      </c>
      <c r="Q114" s="16">
        <f t="shared" si="49"/>
        <v>1.55</v>
      </c>
      <c r="R114" s="74"/>
      <c r="S114" s="72"/>
    </row>
    <row r="115" spans="1:19">
      <c r="A115" s="72"/>
      <c r="C115" s="15" t="str">
        <f t="shared" si="46"/>
        <v>Genk</v>
      </c>
      <c r="D115" s="77" t="str">
        <f t="shared" si="46"/>
        <v>Moeskroen</v>
      </c>
      <c r="E115" s="76">
        <v>1</v>
      </c>
      <c r="F115" s="17">
        <f>$E$13</f>
        <v>1.47</v>
      </c>
      <c r="G115" s="17">
        <f>$F$13</f>
        <v>3.7</v>
      </c>
      <c r="H115" s="17">
        <f>$G$13</f>
        <v>7.5</v>
      </c>
      <c r="I115" s="16" t="str">
        <f t="shared" si="47"/>
        <v>-</v>
      </c>
      <c r="K115" s="15" t="str">
        <f t="shared" si="48"/>
        <v>Genk</v>
      </c>
      <c r="L115" s="77" t="str">
        <f t="shared" si="48"/>
        <v>Moeskroen</v>
      </c>
      <c r="M115" s="76">
        <v>1</v>
      </c>
      <c r="N115" s="17">
        <f>$E$13</f>
        <v>1.47</v>
      </c>
      <c r="O115" s="17">
        <f>$F$13</f>
        <v>3.7</v>
      </c>
      <c r="P115" s="17">
        <f>$G$13</f>
        <v>7.5</v>
      </c>
      <c r="Q115" s="16" t="str">
        <f t="shared" si="49"/>
        <v>-</v>
      </c>
      <c r="R115" s="74"/>
      <c r="S115" s="72"/>
    </row>
    <row r="116" spans="1:19">
      <c r="A116" s="72"/>
      <c r="C116" s="15" t="str">
        <f t="shared" si="46"/>
        <v>Mechelen</v>
      </c>
      <c r="D116" s="77" t="str">
        <f t="shared" si="46"/>
        <v>Westerlo</v>
      </c>
      <c r="E116" s="76">
        <v>2</v>
      </c>
      <c r="F116" s="17">
        <f>$E$14</f>
        <v>2.2999999999999998</v>
      </c>
      <c r="G116" s="17">
        <f>$F$14</f>
        <v>3.4</v>
      </c>
      <c r="H116" s="17">
        <f>$G$14</f>
        <v>2.8</v>
      </c>
      <c r="I116" s="16" t="str">
        <f t="shared" si="47"/>
        <v>-</v>
      </c>
      <c r="K116" s="15" t="str">
        <f t="shared" si="48"/>
        <v>Mechelen</v>
      </c>
      <c r="L116" s="77" t="str">
        <f t="shared" si="48"/>
        <v>Westerlo</v>
      </c>
      <c r="M116" s="76">
        <v>2</v>
      </c>
      <c r="N116" s="17">
        <f>$E$14</f>
        <v>2.2999999999999998</v>
      </c>
      <c r="O116" s="17">
        <f>$F$14</f>
        <v>3.4</v>
      </c>
      <c r="P116" s="17">
        <f>$G$14</f>
        <v>2.8</v>
      </c>
      <c r="Q116" s="16" t="str">
        <f t="shared" si="49"/>
        <v>-</v>
      </c>
      <c r="R116" s="74"/>
      <c r="S116" s="72"/>
    </row>
    <row r="117" spans="1:19">
      <c r="A117" s="72"/>
      <c r="C117" s="15" t="str">
        <f t="shared" si="46"/>
        <v>Roeselare</v>
      </c>
      <c r="D117" s="77" t="str">
        <f t="shared" si="46"/>
        <v>GBA</v>
      </c>
      <c r="E117" s="76">
        <v>1</v>
      </c>
      <c r="F117" s="17">
        <f>$E$15</f>
        <v>2.5499999999999998</v>
      </c>
      <c r="G117" s="17">
        <f>$F$15</f>
        <v>3.35</v>
      </c>
      <c r="H117" s="17">
        <f>$G$15</f>
        <v>2.5499999999999998</v>
      </c>
      <c r="I117" s="16" t="str">
        <f t="shared" si="47"/>
        <v>-</v>
      </c>
      <c r="K117" s="15" t="str">
        <f t="shared" si="48"/>
        <v>Roeselare</v>
      </c>
      <c r="L117" s="77" t="str">
        <f t="shared" si="48"/>
        <v>GBA</v>
      </c>
      <c r="M117" s="76">
        <v>2</v>
      </c>
      <c r="N117" s="17">
        <f>$E$15</f>
        <v>2.5499999999999998</v>
      </c>
      <c r="O117" s="17">
        <f>$F$15</f>
        <v>3.35</v>
      </c>
      <c r="P117" s="17">
        <f>$G$15</f>
        <v>2.5499999999999998</v>
      </c>
      <c r="Q117" s="16" t="str">
        <f t="shared" si="49"/>
        <v>-</v>
      </c>
      <c r="R117" s="74"/>
      <c r="S117" s="72"/>
    </row>
    <row r="118" spans="1:19">
      <c r="A118" s="72"/>
      <c r="C118" s="15" t="str">
        <f t="shared" si="46"/>
        <v>Lokeren</v>
      </c>
      <c r="D118" s="77" t="str">
        <f t="shared" si="46"/>
        <v>Zulte-Waregem</v>
      </c>
      <c r="E118" s="76" t="s">
        <v>35</v>
      </c>
      <c r="F118" s="17">
        <f>$E$16</f>
        <v>2.15</v>
      </c>
      <c r="G118" s="17">
        <f>$F$16</f>
        <v>3.35</v>
      </c>
      <c r="H118" s="17">
        <f>$G$16</f>
        <v>3.2</v>
      </c>
      <c r="I118" s="16">
        <f t="shared" si="47"/>
        <v>3.35</v>
      </c>
      <c r="K118" s="15" t="str">
        <f t="shared" si="48"/>
        <v>Lokeren</v>
      </c>
      <c r="L118" s="77" t="str">
        <f t="shared" si="48"/>
        <v>Zulte-Waregem</v>
      </c>
      <c r="M118" s="76">
        <v>2</v>
      </c>
      <c r="N118" s="17">
        <f>$E$16</f>
        <v>2.15</v>
      </c>
      <c r="O118" s="17">
        <f>$F$16</f>
        <v>3.35</v>
      </c>
      <c r="P118" s="17">
        <f>$G$16</f>
        <v>3.2</v>
      </c>
      <c r="Q118" s="16" t="str">
        <f t="shared" si="49"/>
        <v>-</v>
      </c>
      <c r="R118" s="74"/>
      <c r="S118" s="72"/>
    </row>
    <row r="119" spans="1:19">
      <c r="A119" s="72"/>
      <c r="C119" s="15" t="str">
        <f t="shared" si="46"/>
        <v>Charleroi</v>
      </c>
      <c r="D119" s="77" t="str">
        <f t="shared" si="46"/>
        <v>Club Brugge</v>
      </c>
      <c r="E119" s="76">
        <v>1</v>
      </c>
      <c r="F119" s="17">
        <f>$E$17</f>
        <v>2.5499999999999998</v>
      </c>
      <c r="G119" s="17">
        <f>$F$17</f>
        <v>3.35</v>
      </c>
      <c r="H119" s="17">
        <f>$G$17</f>
        <v>2.5499999999999998</v>
      </c>
      <c r="I119" s="16" t="str">
        <f t="shared" si="47"/>
        <v>-</v>
      </c>
      <c r="K119" s="15" t="str">
        <f t="shared" si="48"/>
        <v>Charleroi</v>
      </c>
      <c r="L119" s="77" t="str">
        <f t="shared" si="48"/>
        <v>Club Brugge</v>
      </c>
      <c r="M119" s="76" t="s">
        <v>35</v>
      </c>
      <c r="N119" s="17">
        <f>$E$17</f>
        <v>2.5499999999999998</v>
      </c>
      <c r="O119" s="17">
        <f>$F$17</f>
        <v>3.35</v>
      </c>
      <c r="P119" s="17">
        <f>$G$17</f>
        <v>2.5499999999999998</v>
      </c>
      <c r="Q119" s="16" t="str">
        <f t="shared" si="49"/>
        <v>-</v>
      </c>
      <c r="R119" s="74"/>
      <c r="S119" s="72"/>
    </row>
    <row r="120" spans="1:19" ht="13.5" thickBot="1">
      <c r="A120" s="72"/>
      <c r="C120" s="84" t="str">
        <f t="shared" si="46"/>
        <v>Cercle Brugge</v>
      </c>
      <c r="D120" s="85" t="str">
        <f t="shared" si="46"/>
        <v>Gent</v>
      </c>
      <c r="E120" s="86">
        <v>1</v>
      </c>
      <c r="F120" s="87">
        <f>$E$18</f>
        <v>2.85</v>
      </c>
      <c r="G120" s="87">
        <f>$F$18</f>
        <v>3.25</v>
      </c>
      <c r="H120" s="87">
        <f>$G$18</f>
        <v>2.35</v>
      </c>
      <c r="I120" s="88" t="str">
        <f t="shared" si="47"/>
        <v>-</v>
      </c>
      <c r="K120" s="84" t="str">
        <f t="shared" si="48"/>
        <v>Cercle Brugge</v>
      </c>
      <c r="L120" s="85" t="str">
        <f t="shared" si="48"/>
        <v>Gent</v>
      </c>
      <c r="M120" s="86">
        <v>2</v>
      </c>
      <c r="N120" s="87">
        <f>$E$18</f>
        <v>2.85</v>
      </c>
      <c r="O120" s="87">
        <f>$F$18</f>
        <v>3.25</v>
      </c>
      <c r="P120" s="87">
        <f>$G$18</f>
        <v>2.35</v>
      </c>
      <c r="Q120" s="88">
        <f t="shared" si="49"/>
        <v>2.35</v>
      </c>
      <c r="R120" s="74"/>
      <c r="S120" s="72"/>
    </row>
    <row r="121" spans="1:19" ht="13.5" thickBot="1">
      <c r="A121" s="72"/>
      <c r="I121" s="89">
        <f>SUM(I113:I120)</f>
        <v>4.9000000000000004</v>
      </c>
      <c r="Q121" s="89">
        <f>SUM(Q113:Q120)</f>
        <v>3.9000000000000004</v>
      </c>
      <c r="R121" s="74"/>
      <c r="S121" s="72"/>
    </row>
    <row r="122" spans="1:19">
      <c r="A122" s="72"/>
      <c r="R122" s="74"/>
      <c r="S122" s="72"/>
    </row>
    <row r="123" spans="1:19" ht="13.5" thickBot="1">
      <c r="A123" s="72"/>
      <c r="R123" s="74"/>
      <c r="S123" s="72"/>
    </row>
    <row r="124" spans="1:19" ht="13.5" thickBot="1">
      <c r="A124" s="72"/>
      <c r="C124" s="1"/>
      <c r="D124" s="193" t="s">
        <v>28</v>
      </c>
      <c r="E124" s="194"/>
      <c r="F124" s="195"/>
      <c r="G124" s="8"/>
      <c r="H124" s="8"/>
      <c r="K124" s="1"/>
      <c r="L124" s="193" t="s">
        <v>17</v>
      </c>
      <c r="M124" s="194"/>
      <c r="N124" s="195"/>
      <c r="O124" s="8"/>
      <c r="P124" s="8"/>
      <c r="R124" s="74"/>
      <c r="S124" s="72"/>
    </row>
    <row r="125" spans="1:19" ht="13.5" thickBot="1">
      <c r="A125" s="72"/>
      <c r="C125" s="78" t="s">
        <v>0</v>
      </c>
      <c r="D125" s="79" t="s">
        <v>1</v>
      </c>
      <c r="E125" s="11"/>
      <c r="F125" s="12">
        <v>1</v>
      </c>
      <c r="G125" s="12" t="s">
        <v>18</v>
      </c>
      <c r="H125" s="12">
        <v>2</v>
      </c>
      <c r="I125" s="13" t="s">
        <v>5</v>
      </c>
      <c r="K125" s="78" t="s">
        <v>0</v>
      </c>
      <c r="L125" s="79" t="s">
        <v>1</v>
      </c>
      <c r="M125" s="11"/>
      <c r="N125" s="12">
        <v>1</v>
      </c>
      <c r="O125" s="12" t="s">
        <v>18</v>
      </c>
      <c r="P125" s="12">
        <v>2</v>
      </c>
      <c r="Q125" s="13" t="s">
        <v>5</v>
      </c>
      <c r="R125" s="74"/>
      <c r="S125" s="72"/>
    </row>
    <row r="126" spans="1:19">
      <c r="A126" s="72"/>
      <c r="C126" s="14" t="str">
        <f t="shared" ref="C126:D133" si="50">K61</f>
        <v>Standard</v>
      </c>
      <c r="D126" s="80" t="str">
        <f t="shared" si="50"/>
        <v>Sint-Truiden</v>
      </c>
      <c r="E126" s="81">
        <v>1</v>
      </c>
      <c r="F126" s="82">
        <f>$E$11</f>
        <v>1.18</v>
      </c>
      <c r="G126" s="82">
        <f>$F$11</f>
        <v>6.25</v>
      </c>
      <c r="H126" s="82">
        <f>$G$11</f>
        <v>13</v>
      </c>
      <c r="I126" s="83" t="str">
        <f t="shared" ref="I126:I133" si="51">IF($E126=$I11,IF($E126=$F$125,$F126,IF($E126=$G$125,$G126,IF($E126=$H$125,$H126,""))),"-")</f>
        <v>-</v>
      </c>
      <c r="K126" s="14" t="str">
        <f t="shared" ref="K126:L133" si="52">C74</f>
        <v>Standard</v>
      </c>
      <c r="L126" s="80" t="str">
        <f t="shared" si="52"/>
        <v>Sint-Truiden</v>
      </c>
      <c r="M126" s="81">
        <v>1</v>
      </c>
      <c r="N126" s="82">
        <f>$E$11</f>
        <v>1.18</v>
      </c>
      <c r="O126" s="82">
        <f>$F$11</f>
        <v>6.25</v>
      </c>
      <c r="P126" s="82">
        <f>$G$11</f>
        <v>13</v>
      </c>
      <c r="Q126" s="83" t="str">
        <f t="shared" ref="Q126:Q133" si="53">IF($M126=$I11,IF($M126=$N$125,$N126,IF($M126=$O$125,$O126,IF($M126=$P$125,$P126,""))),"-")</f>
        <v>-</v>
      </c>
      <c r="R126" s="74"/>
      <c r="S126" s="72"/>
    </row>
    <row r="127" spans="1:19">
      <c r="A127" s="72"/>
      <c r="C127" s="15" t="str">
        <f t="shared" si="50"/>
        <v>Kortrijk</v>
      </c>
      <c r="D127" s="77" t="str">
        <f t="shared" si="50"/>
        <v>Anderlecht</v>
      </c>
      <c r="E127" s="76">
        <v>2</v>
      </c>
      <c r="F127" s="17">
        <f>$E$12</f>
        <v>6.25</v>
      </c>
      <c r="G127" s="17">
        <f>$F$12</f>
        <v>3.6</v>
      </c>
      <c r="H127" s="17">
        <f>$G$12</f>
        <v>1.55</v>
      </c>
      <c r="I127" s="16">
        <f t="shared" si="51"/>
        <v>1.55</v>
      </c>
      <c r="K127" s="15" t="str">
        <f t="shared" si="52"/>
        <v>Kortrijk</v>
      </c>
      <c r="L127" s="77" t="str">
        <f t="shared" si="52"/>
        <v>Anderlecht</v>
      </c>
      <c r="M127" s="76">
        <v>2</v>
      </c>
      <c r="N127" s="17">
        <f>$E$12</f>
        <v>6.25</v>
      </c>
      <c r="O127" s="17">
        <f>$F$12</f>
        <v>3.6</v>
      </c>
      <c r="P127" s="17">
        <f>$G$12</f>
        <v>1.55</v>
      </c>
      <c r="Q127" s="16">
        <f t="shared" si="53"/>
        <v>1.55</v>
      </c>
      <c r="R127" s="74"/>
      <c r="S127" s="72"/>
    </row>
    <row r="128" spans="1:19">
      <c r="A128" s="72"/>
      <c r="C128" s="15" t="str">
        <f t="shared" si="50"/>
        <v>Genk</v>
      </c>
      <c r="D128" s="77" t="str">
        <f t="shared" si="50"/>
        <v>Moeskroen</v>
      </c>
      <c r="E128" s="76">
        <v>1</v>
      </c>
      <c r="F128" s="17">
        <f>$E$13</f>
        <v>1.47</v>
      </c>
      <c r="G128" s="17">
        <f>$F$13</f>
        <v>3.7</v>
      </c>
      <c r="H128" s="17">
        <f>$G$13</f>
        <v>7.5</v>
      </c>
      <c r="I128" s="16" t="str">
        <f t="shared" si="51"/>
        <v>-</v>
      </c>
      <c r="K128" s="15" t="str">
        <f t="shared" si="52"/>
        <v>Genk</v>
      </c>
      <c r="L128" s="77" t="str">
        <f t="shared" si="52"/>
        <v>Moeskroen</v>
      </c>
      <c r="M128" s="76" t="s">
        <v>35</v>
      </c>
      <c r="N128" s="17">
        <f>$E$13</f>
        <v>1.47</v>
      </c>
      <c r="O128" s="17">
        <f>$F$13</f>
        <v>3.7</v>
      </c>
      <c r="P128" s="17">
        <f>$G$13</f>
        <v>7.5</v>
      </c>
      <c r="Q128" s="16" t="str">
        <f t="shared" si="53"/>
        <v>-</v>
      </c>
      <c r="R128" s="74"/>
      <c r="S128" s="72"/>
    </row>
    <row r="129" spans="1:19">
      <c r="A129" s="72"/>
      <c r="C129" s="15" t="str">
        <f t="shared" si="50"/>
        <v>Mechelen</v>
      </c>
      <c r="D129" s="77" t="str">
        <f t="shared" si="50"/>
        <v>Westerlo</v>
      </c>
      <c r="E129" s="76" t="s">
        <v>35</v>
      </c>
      <c r="F129" s="17">
        <f>$E$14</f>
        <v>2.2999999999999998</v>
      </c>
      <c r="G129" s="17">
        <f>$F$14</f>
        <v>3.4</v>
      </c>
      <c r="H129" s="17">
        <f>$G$14</f>
        <v>2.8</v>
      </c>
      <c r="I129" s="16" t="str">
        <f t="shared" si="51"/>
        <v>-</v>
      </c>
      <c r="K129" s="15" t="str">
        <f t="shared" si="52"/>
        <v>Mechelen</v>
      </c>
      <c r="L129" s="77" t="str">
        <f t="shared" si="52"/>
        <v>Westerlo</v>
      </c>
      <c r="M129" s="76">
        <v>2</v>
      </c>
      <c r="N129" s="17">
        <f>$E$14</f>
        <v>2.2999999999999998</v>
      </c>
      <c r="O129" s="17">
        <f>$F$14</f>
        <v>3.4</v>
      </c>
      <c r="P129" s="17">
        <f>$G$14</f>
        <v>2.8</v>
      </c>
      <c r="Q129" s="16" t="str">
        <f t="shared" si="53"/>
        <v>-</v>
      </c>
      <c r="R129" s="74"/>
      <c r="S129" s="72"/>
    </row>
    <row r="130" spans="1:19">
      <c r="A130" s="72"/>
      <c r="C130" s="15" t="str">
        <f t="shared" si="50"/>
        <v>Roeselare</v>
      </c>
      <c r="D130" s="77" t="str">
        <f t="shared" si="50"/>
        <v>GBA</v>
      </c>
      <c r="E130" s="76">
        <v>2</v>
      </c>
      <c r="F130" s="17">
        <f>$E$15</f>
        <v>2.5499999999999998</v>
      </c>
      <c r="G130" s="17">
        <f>$F$15</f>
        <v>3.35</v>
      </c>
      <c r="H130" s="17">
        <f>$G$15</f>
        <v>2.5499999999999998</v>
      </c>
      <c r="I130" s="16" t="str">
        <f t="shared" si="51"/>
        <v>-</v>
      </c>
      <c r="K130" s="15" t="str">
        <f t="shared" si="52"/>
        <v>Roeselare</v>
      </c>
      <c r="L130" s="77" t="str">
        <f t="shared" si="52"/>
        <v>GBA</v>
      </c>
      <c r="M130" s="76">
        <v>1</v>
      </c>
      <c r="N130" s="17">
        <f>$E$15</f>
        <v>2.5499999999999998</v>
      </c>
      <c r="O130" s="17">
        <f>$F$15</f>
        <v>3.35</v>
      </c>
      <c r="P130" s="17">
        <f>$G$15</f>
        <v>2.5499999999999998</v>
      </c>
      <c r="Q130" s="16" t="str">
        <f t="shared" si="53"/>
        <v>-</v>
      </c>
      <c r="R130" s="74"/>
      <c r="S130" s="72"/>
    </row>
    <row r="131" spans="1:19">
      <c r="A131" s="72"/>
      <c r="C131" s="15" t="str">
        <f t="shared" si="50"/>
        <v>Lokeren</v>
      </c>
      <c r="D131" s="77" t="str">
        <f t="shared" si="50"/>
        <v>Zulte-Waregem</v>
      </c>
      <c r="E131" s="76">
        <v>2</v>
      </c>
      <c r="F131" s="17">
        <f>$E$16</f>
        <v>2.15</v>
      </c>
      <c r="G131" s="17">
        <f>$F$16</f>
        <v>3.35</v>
      </c>
      <c r="H131" s="17">
        <f>$G$16</f>
        <v>3.2</v>
      </c>
      <c r="I131" s="16" t="str">
        <f t="shared" si="51"/>
        <v>-</v>
      </c>
      <c r="K131" s="15" t="str">
        <f t="shared" si="52"/>
        <v>Lokeren</v>
      </c>
      <c r="L131" s="77" t="str">
        <f t="shared" si="52"/>
        <v>Zulte-Waregem</v>
      </c>
      <c r="M131" s="76">
        <v>2</v>
      </c>
      <c r="N131" s="17">
        <f>$E$16</f>
        <v>2.15</v>
      </c>
      <c r="O131" s="17">
        <f>$F$16</f>
        <v>3.35</v>
      </c>
      <c r="P131" s="17">
        <f>$G$16</f>
        <v>3.2</v>
      </c>
      <c r="Q131" s="16" t="str">
        <f t="shared" si="53"/>
        <v>-</v>
      </c>
      <c r="R131" s="74"/>
      <c r="S131" s="72"/>
    </row>
    <row r="132" spans="1:19">
      <c r="A132" s="72"/>
      <c r="C132" s="15" t="str">
        <f t="shared" si="50"/>
        <v>Charleroi</v>
      </c>
      <c r="D132" s="77" t="str">
        <f t="shared" si="50"/>
        <v>Club Brugge</v>
      </c>
      <c r="E132" s="76">
        <v>2</v>
      </c>
      <c r="F132" s="17">
        <f>$E$17</f>
        <v>2.5499999999999998</v>
      </c>
      <c r="G132" s="17">
        <f>$F$17</f>
        <v>3.35</v>
      </c>
      <c r="H132" s="17">
        <f>$G$17</f>
        <v>2.5499999999999998</v>
      </c>
      <c r="I132" s="16">
        <f t="shared" si="51"/>
        <v>2.5499999999999998</v>
      </c>
      <c r="K132" s="15" t="str">
        <f t="shared" si="52"/>
        <v>Charleroi</v>
      </c>
      <c r="L132" s="77" t="str">
        <f t="shared" si="52"/>
        <v>Club Brugge</v>
      </c>
      <c r="M132" s="76" t="s">
        <v>35</v>
      </c>
      <c r="N132" s="17">
        <f>$E$17</f>
        <v>2.5499999999999998</v>
      </c>
      <c r="O132" s="17">
        <f>$F$17</f>
        <v>3.35</v>
      </c>
      <c r="P132" s="17">
        <f>$G$17</f>
        <v>2.5499999999999998</v>
      </c>
      <c r="Q132" s="16" t="str">
        <f t="shared" si="53"/>
        <v>-</v>
      </c>
      <c r="R132" s="74"/>
      <c r="S132" s="72"/>
    </row>
    <row r="133" spans="1:19" ht="13.5" thickBot="1">
      <c r="A133" s="72"/>
      <c r="C133" s="84" t="str">
        <f t="shared" si="50"/>
        <v>Cercle Brugge</v>
      </c>
      <c r="D133" s="85" t="str">
        <f t="shared" si="50"/>
        <v>Gent</v>
      </c>
      <c r="E133" s="86">
        <v>2</v>
      </c>
      <c r="F133" s="87">
        <f>$E$18</f>
        <v>2.85</v>
      </c>
      <c r="G133" s="87">
        <f>$F$18</f>
        <v>3.25</v>
      </c>
      <c r="H133" s="87">
        <f>$G$18</f>
        <v>2.35</v>
      </c>
      <c r="I133" s="88">
        <f t="shared" si="51"/>
        <v>2.35</v>
      </c>
      <c r="K133" s="84" t="str">
        <f t="shared" si="52"/>
        <v>Cercle Brugge</v>
      </c>
      <c r="L133" s="85" t="str">
        <f t="shared" si="52"/>
        <v>Gent</v>
      </c>
      <c r="M133" s="86">
        <v>2</v>
      </c>
      <c r="N133" s="87">
        <f>$E$18</f>
        <v>2.85</v>
      </c>
      <c r="O133" s="87">
        <f>$F$18</f>
        <v>3.25</v>
      </c>
      <c r="P133" s="87">
        <f>$G$18</f>
        <v>2.35</v>
      </c>
      <c r="Q133" s="88">
        <f t="shared" si="53"/>
        <v>2.35</v>
      </c>
      <c r="R133" s="74"/>
      <c r="S133" s="72"/>
    </row>
    <row r="134" spans="1:19" ht="13.5" thickBot="1">
      <c r="A134" s="72"/>
      <c r="I134" s="89">
        <f>SUM(I126:I133)</f>
        <v>6.4499999999999993</v>
      </c>
      <c r="Q134" s="89">
        <f>SUM(Q126:Q133)</f>
        <v>3.9000000000000004</v>
      </c>
      <c r="R134" s="74"/>
      <c r="S134" s="72"/>
    </row>
    <row r="135" spans="1:19" ht="16.5" customHeight="1">
      <c r="A135" s="72"/>
      <c r="R135" s="74"/>
      <c r="S135" s="72"/>
    </row>
    <row r="136" spans="1:19" s="155" customFormat="1">
      <c r="A136" s="72"/>
      <c r="B136" s="72"/>
      <c r="C136" s="72"/>
      <c r="D136" s="72"/>
      <c r="E136" s="72"/>
      <c r="F136" s="72"/>
      <c r="G136" s="72"/>
      <c r="H136" s="72"/>
      <c r="I136" s="72"/>
      <c r="J136" s="72"/>
      <c r="K136" s="72"/>
      <c r="L136" s="72"/>
      <c r="M136" s="72"/>
      <c r="N136" s="72"/>
      <c r="O136" s="72"/>
      <c r="P136" s="72"/>
      <c r="Q136" s="72"/>
      <c r="R136" s="72"/>
      <c r="S136" s="72"/>
    </row>
    <row r="137" spans="1:19" s="155" customFormat="1">
      <c r="A137" s="72"/>
      <c r="B137" s="72"/>
      <c r="C137" s="72"/>
      <c r="D137" s="72"/>
      <c r="E137" s="72"/>
      <c r="F137" s="72"/>
      <c r="G137" s="72"/>
      <c r="H137" s="72"/>
      <c r="I137" s="72"/>
      <c r="J137" s="72"/>
      <c r="K137" s="72"/>
      <c r="L137" s="72"/>
      <c r="M137" s="72"/>
      <c r="N137" s="72"/>
      <c r="O137" s="72"/>
      <c r="P137" s="72"/>
      <c r="Q137" s="72"/>
      <c r="R137" s="72"/>
      <c r="S137" s="72"/>
    </row>
    <row r="138" spans="1:19" s="74" customFormat="1"/>
    <row r="139" spans="1:19" s="74" customFormat="1"/>
    <row r="140" spans="1:19" s="74" customFormat="1"/>
    <row r="141" spans="1:19" s="74" customFormat="1">
      <c r="J141" s="123"/>
    </row>
    <row r="142" spans="1:19" s="74" customFormat="1"/>
    <row r="143" spans="1:19" s="74" customFormat="1">
      <c r="J143" s="124"/>
      <c r="K143" s="124"/>
      <c r="L143" s="125"/>
    </row>
    <row r="144" spans="1:19" s="74" customFormat="1">
      <c r="J144" s="124"/>
      <c r="K144" s="124"/>
      <c r="L144" s="125"/>
    </row>
    <row r="145" spans="10:14" s="74" customFormat="1">
      <c r="J145" s="124"/>
      <c r="K145" s="124"/>
      <c r="L145" s="125"/>
    </row>
    <row r="146" spans="10:14" s="74" customFormat="1">
      <c r="J146" s="124"/>
      <c r="K146" s="124"/>
      <c r="L146" s="125"/>
    </row>
    <row r="147" spans="10:14" s="74" customFormat="1">
      <c r="J147" s="124"/>
      <c r="K147" s="124"/>
      <c r="L147" s="125"/>
      <c r="N147" s="75"/>
    </row>
    <row r="148" spans="10:14" s="74" customFormat="1">
      <c r="J148" s="124"/>
      <c r="K148" s="124"/>
      <c r="L148" s="125"/>
    </row>
    <row r="149" spans="10:14" s="74" customFormat="1">
      <c r="J149" s="124"/>
      <c r="K149" s="124"/>
      <c r="L149" s="125"/>
    </row>
    <row r="150" spans="10:14" s="74" customFormat="1">
      <c r="J150" s="124"/>
      <c r="K150" s="124"/>
      <c r="L150" s="125"/>
    </row>
    <row r="151" spans="10:14" s="74" customFormat="1">
      <c r="J151" s="124"/>
      <c r="K151" s="124"/>
      <c r="L151" s="125"/>
    </row>
    <row r="152" spans="10:14" s="74" customFormat="1">
      <c r="J152" s="124"/>
      <c r="K152" s="124"/>
      <c r="L152" s="125"/>
    </row>
    <row r="153" spans="10:14" s="74" customFormat="1">
      <c r="J153" s="124"/>
      <c r="K153" s="124"/>
      <c r="L153" s="125"/>
    </row>
    <row r="154" spans="10:14" s="74" customFormat="1">
      <c r="J154" s="124"/>
      <c r="K154" s="124"/>
      <c r="L154" s="125"/>
    </row>
    <row r="155" spans="10:14" s="74" customFormat="1"/>
    <row r="156" spans="10:14" s="74" customFormat="1"/>
    <row r="157" spans="10:14" s="74" customFormat="1"/>
    <row r="158" spans="10:14" s="74" customFormat="1"/>
    <row r="159" spans="10:14" s="74" customFormat="1"/>
    <row r="160" spans="10:14" s="74" customFormat="1"/>
    <row r="161" s="74" customFormat="1"/>
    <row r="162" s="74" customFormat="1"/>
    <row r="163" s="74" customFormat="1"/>
    <row r="164" s="74" customFormat="1"/>
    <row r="165" s="74" customFormat="1"/>
    <row r="166" s="74" customFormat="1"/>
    <row r="167" s="74" customFormat="1"/>
    <row r="168" s="74" customFormat="1"/>
    <row r="169" s="74" customFormat="1"/>
    <row r="170" s="74" customFormat="1"/>
    <row r="171" s="74" customFormat="1"/>
    <row r="172" s="74" customFormat="1"/>
    <row r="173" s="74" customFormat="1"/>
    <row r="174" s="74" customFormat="1"/>
    <row r="175" s="74" customFormat="1"/>
    <row r="176" s="74" customFormat="1"/>
    <row r="177" s="74" customFormat="1"/>
    <row r="178" s="74" customFormat="1"/>
    <row r="179" s="74" customFormat="1"/>
    <row r="180" s="74" customFormat="1"/>
    <row r="181" s="74" customFormat="1"/>
    <row r="182" s="74" customFormat="1"/>
    <row r="183" s="74" customFormat="1"/>
    <row r="184" s="74" customFormat="1"/>
    <row r="185" s="74" customFormat="1"/>
    <row r="186" s="74" customFormat="1"/>
    <row r="187" s="74" customFormat="1"/>
    <row r="188" s="74" customFormat="1"/>
    <row r="189" s="74" customFormat="1"/>
    <row r="190" s="74" customFormat="1"/>
    <row r="191" s="74" customFormat="1"/>
    <row r="192" s="74" customFormat="1"/>
    <row r="193" s="74" customFormat="1"/>
    <row r="194" s="74" customFormat="1"/>
    <row r="195" s="74" customFormat="1"/>
    <row r="196" s="74" customFormat="1"/>
    <row r="197" s="74" customFormat="1"/>
    <row r="198" s="74" customFormat="1"/>
    <row r="199" s="74" customFormat="1"/>
    <row r="200" s="74" customFormat="1"/>
    <row r="201" s="74" customFormat="1"/>
    <row r="202" s="74" customFormat="1"/>
    <row r="203" s="74" customFormat="1"/>
    <row r="204" s="74" customFormat="1"/>
    <row r="205" s="74" customFormat="1"/>
    <row r="206" s="74" customFormat="1"/>
    <row r="207" s="74" customFormat="1"/>
    <row r="208" s="74" customFormat="1"/>
    <row r="209" s="74" customFormat="1"/>
    <row r="210" s="74" customFormat="1"/>
    <row r="211" s="74" customFormat="1"/>
    <row r="212" s="74" customFormat="1"/>
    <row r="213" s="74" customFormat="1"/>
    <row r="214" s="74" customFormat="1"/>
    <row r="215" s="74" customFormat="1"/>
    <row r="216" s="74" customFormat="1"/>
    <row r="217" s="74" customFormat="1"/>
    <row r="218" s="74" customFormat="1"/>
    <row r="219" s="74" customFormat="1"/>
    <row r="220" s="74" customFormat="1"/>
    <row r="221" s="74" customFormat="1"/>
    <row r="222" s="74" customFormat="1"/>
    <row r="223" s="74" customFormat="1"/>
    <row r="224" s="74" customFormat="1"/>
    <row r="225" s="74" customFormat="1"/>
    <row r="226" s="74" customFormat="1"/>
    <row r="227" s="74" customFormat="1"/>
    <row r="228" s="74" customFormat="1"/>
    <row r="229" s="74" customFormat="1"/>
    <row r="230" s="74" customFormat="1"/>
    <row r="231" s="74" customFormat="1"/>
    <row r="232" s="74" customFormat="1"/>
    <row r="233" s="74" customFormat="1"/>
    <row r="234" s="74" customFormat="1"/>
    <row r="235" s="74" customFormat="1"/>
    <row r="236" s="74" customFormat="1"/>
    <row r="237" s="74" customFormat="1"/>
    <row r="238" s="74" customFormat="1"/>
    <row r="239" s="74" customFormat="1"/>
    <row r="240" s="74" customFormat="1"/>
    <row r="241" s="74" customFormat="1"/>
    <row r="242" s="74" customFormat="1"/>
    <row r="243" s="74" customFormat="1"/>
    <row r="244" s="74" customFormat="1"/>
    <row r="245" s="74" customFormat="1"/>
    <row r="246" s="74" customFormat="1"/>
    <row r="247" s="74" customFormat="1"/>
    <row r="248" s="74" customFormat="1"/>
    <row r="249" s="74" customFormat="1"/>
    <row r="250" s="74" customFormat="1"/>
    <row r="251" s="74" customFormat="1"/>
    <row r="252" s="74" customFormat="1"/>
    <row r="253" s="74" customFormat="1"/>
    <row r="254" s="74" customFormat="1"/>
    <row r="255" s="74" customFormat="1"/>
    <row r="256" s="74" customFormat="1"/>
    <row r="257" s="74" customFormat="1"/>
    <row r="258" s="74" customFormat="1"/>
    <row r="259" s="74" customFormat="1"/>
    <row r="260" s="74" customFormat="1"/>
    <row r="261" s="74" customFormat="1"/>
    <row r="262" s="74" customFormat="1"/>
    <row r="263" s="74" customFormat="1"/>
    <row r="264" s="74" customFormat="1"/>
    <row r="265" s="74" customFormat="1"/>
    <row r="266" s="74" customFormat="1"/>
    <row r="267" s="74" customFormat="1"/>
    <row r="268" s="74" customFormat="1"/>
    <row r="269" s="74" customFormat="1"/>
    <row r="270" s="74" customFormat="1"/>
    <row r="271" s="74" customFormat="1"/>
    <row r="272" s="74" customFormat="1"/>
    <row r="273" s="74" customFormat="1"/>
    <row r="274" s="74" customFormat="1"/>
    <row r="275" s="74" customFormat="1"/>
    <row r="276" s="74" customFormat="1"/>
    <row r="277" s="74" customFormat="1"/>
    <row r="278" s="74" customFormat="1"/>
    <row r="279" s="74" customFormat="1"/>
    <row r="280" s="74" customFormat="1"/>
    <row r="281" s="74" customFormat="1"/>
    <row r="282" s="74" customFormat="1"/>
    <row r="283" s="74" customFormat="1"/>
    <row r="284" s="74" customFormat="1"/>
    <row r="285" s="74" customFormat="1"/>
    <row r="286" s="74" customFormat="1"/>
    <row r="287" s="74" customFormat="1"/>
    <row r="288" s="74" customFormat="1"/>
    <row r="289" s="74" customFormat="1"/>
    <row r="290" s="74" customFormat="1"/>
    <row r="291" s="74" customFormat="1"/>
    <row r="292" s="74" customFormat="1"/>
    <row r="293" s="74" customFormat="1"/>
    <row r="294" s="74" customFormat="1"/>
    <row r="295" s="74" customFormat="1"/>
    <row r="296" s="74" customFormat="1"/>
    <row r="297" s="74" customFormat="1"/>
    <row r="298" s="74" customFormat="1"/>
    <row r="299" s="74" customFormat="1"/>
    <row r="300" s="74" customFormat="1"/>
    <row r="301" s="74" customFormat="1"/>
    <row r="302" s="74" customFormat="1"/>
    <row r="303" s="74" customFormat="1"/>
    <row r="304" s="74" customFormat="1"/>
    <row r="305" s="74" customFormat="1"/>
    <row r="306" s="74" customFormat="1"/>
    <row r="307" s="74" customFormat="1"/>
    <row r="308" s="74" customFormat="1"/>
    <row r="309" s="74" customFormat="1"/>
    <row r="310" s="74" customFormat="1"/>
    <row r="311" s="74" customFormat="1"/>
    <row r="312" s="74" customFormat="1"/>
    <row r="313" s="74" customFormat="1"/>
    <row r="314" s="74" customFormat="1"/>
    <row r="315" s="74" customFormat="1"/>
    <row r="316" s="74" customFormat="1"/>
    <row r="317" s="74" customFormat="1"/>
    <row r="318" s="74" customFormat="1"/>
    <row r="319" s="74" customFormat="1"/>
    <row r="320" s="74" customFormat="1"/>
    <row r="321" s="74" customFormat="1"/>
    <row r="322" s="74" customFormat="1"/>
    <row r="323" s="74" customFormat="1"/>
    <row r="324" s="74" customFormat="1"/>
    <row r="325" s="74" customFormat="1"/>
    <row r="326" s="74" customFormat="1"/>
    <row r="327" s="74" customFormat="1"/>
    <row r="328" s="74" customFormat="1"/>
    <row r="329" s="74" customFormat="1"/>
    <row r="330" s="74" customFormat="1"/>
    <row r="331" s="74" customFormat="1"/>
    <row r="332" s="74" customFormat="1"/>
    <row r="333" s="74" customFormat="1"/>
    <row r="334" s="74" customFormat="1"/>
    <row r="335" s="74" customFormat="1"/>
    <row r="336" s="74" customFormat="1"/>
    <row r="337" s="74" customFormat="1"/>
    <row r="338" s="74" customFormat="1"/>
    <row r="339" s="74" customFormat="1"/>
    <row r="340" s="74" customFormat="1"/>
    <row r="341" s="74" customFormat="1"/>
    <row r="342" s="74" customFormat="1"/>
    <row r="343" s="74" customFormat="1"/>
    <row r="344" s="74" customFormat="1"/>
    <row r="345" s="74" customFormat="1"/>
    <row r="346" s="74" customFormat="1"/>
    <row r="347" s="74" customFormat="1"/>
    <row r="348" s="74" customFormat="1"/>
    <row r="349" s="74" customFormat="1"/>
    <row r="350" s="74" customFormat="1"/>
    <row r="351" s="74" customFormat="1"/>
    <row r="352" s="74" customFormat="1"/>
    <row r="353" s="74" customFormat="1"/>
    <row r="354" s="74" customFormat="1"/>
    <row r="355" s="74" customFormat="1"/>
    <row r="356" s="74" customFormat="1"/>
    <row r="357" s="74" customFormat="1"/>
    <row r="358" s="74" customFormat="1"/>
    <row r="359" s="74" customFormat="1"/>
    <row r="360" s="74" customFormat="1"/>
    <row r="361" s="74" customFormat="1"/>
    <row r="362" s="74" customFormat="1"/>
    <row r="363" s="74" customFormat="1"/>
    <row r="364" s="74" customFormat="1"/>
    <row r="365" s="74" customFormat="1"/>
    <row r="366" s="74" customFormat="1"/>
    <row r="367" s="74" customFormat="1"/>
    <row r="368" s="74" customFormat="1"/>
    <row r="369" s="74" customFormat="1"/>
    <row r="370" s="74" customFormat="1"/>
    <row r="371" s="74" customFormat="1"/>
    <row r="372" s="74" customFormat="1"/>
    <row r="373" s="74" customFormat="1"/>
    <row r="374" s="74" customFormat="1"/>
    <row r="375" s="74" customFormat="1"/>
    <row r="376" s="74" customFormat="1"/>
    <row r="377" s="74" customFormat="1"/>
    <row r="378" s="74" customFormat="1"/>
    <row r="379" s="74" customFormat="1"/>
    <row r="380" s="74" customFormat="1"/>
    <row r="381" s="74" customFormat="1"/>
    <row r="382" s="74" customFormat="1"/>
    <row r="383" s="74" customFormat="1"/>
    <row r="384" s="74" customFormat="1"/>
    <row r="385" s="74" customFormat="1"/>
    <row r="386" s="74" customFormat="1"/>
    <row r="387" s="74" customFormat="1"/>
    <row r="388" s="74" customFormat="1"/>
    <row r="389" s="74" customFormat="1"/>
    <row r="390" s="74" customFormat="1"/>
    <row r="391" s="74" customFormat="1"/>
    <row r="392" s="74" customFormat="1"/>
    <row r="393" s="74" customFormat="1"/>
    <row r="394" s="74" customFormat="1"/>
    <row r="395" s="74" customFormat="1"/>
    <row r="396" s="74" customFormat="1"/>
    <row r="397" s="74" customFormat="1"/>
    <row r="398" s="74" customFormat="1"/>
    <row r="399" s="74" customFormat="1"/>
    <row r="400" s="74" customFormat="1"/>
    <row r="401" s="74" customFormat="1"/>
    <row r="402" s="74" customFormat="1"/>
    <row r="403" s="74" customFormat="1"/>
    <row r="404" s="74" customFormat="1"/>
    <row r="405" s="74" customFormat="1"/>
    <row r="406" s="74" customFormat="1"/>
    <row r="407" s="74" customFormat="1"/>
    <row r="408" s="74" customFormat="1"/>
    <row r="409" s="74" customFormat="1"/>
    <row r="410" s="74" customFormat="1"/>
    <row r="411" s="74" customFormat="1"/>
    <row r="412" s="74" customFormat="1"/>
    <row r="413" s="74" customFormat="1"/>
    <row r="414" s="74" customFormat="1"/>
    <row r="415" s="74" customFormat="1"/>
    <row r="416" s="74" customFormat="1"/>
    <row r="417" s="74" customFormat="1"/>
    <row r="418" s="74" customFormat="1"/>
    <row r="419" s="74" customFormat="1"/>
    <row r="420" s="74" customFormat="1"/>
    <row r="421" s="74" customFormat="1"/>
    <row r="422" s="74" customFormat="1"/>
    <row r="423" s="74" customFormat="1"/>
    <row r="424" s="74" customFormat="1"/>
    <row r="425" s="74" customFormat="1"/>
    <row r="426" s="74" customFormat="1"/>
    <row r="427" s="74" customFormat="1"/>
    <row r="428" s="74" customFormat="1"/>
    <row r="429" s="74" customFormat="1"/>
    <row r="430" s="74" customFormat="1"/>
    <row r="431" s="74" customFormat="1"/>
    <row r="432" s="74" customFormat="1"/>
    <row r="433" s="74" customFormat="1"/>
    <row r="434" s="74" customFormat="1"/>
    <row r="435" s="74" customFormat="1"/>
    <row r="436" s="74" customFormat="1"/>
    <row r="437" s="74" customFormat="1"/>
    <row r="438" s="74" customFormat="1"/>
    <row r="439" s="74" customFormat="1"/>
    <row r="440" s="74" customFormat="1"/>
    <row r="441" s="74" customFormat="1"/>
    <row r="442" s="74" customFormat="1"/>
    <row r="443" s="74" customFormat="1"/>
    <row r="444" s="74" customFormat="1"/>
    <row r="445" s="74" customFormat="1"/>
    <row r="446" s="74" customFormat="1"/>
    <row r="447" s="74" customFormat="1"/>
    <row r="448" s="74" customFormat="1"/>
    <row r="449" s="74" customFormat="1"/>
    <row r="450" s="74" customFormat="1"/>
    <row r="451" s="74" customFormat="1"/>
    <row r="452" s="74" customFormat="1"/>
    <row r="453" s="74" customFormat="1"/>
    <row r="454" s="74" customFormat="1"/>
    <row r="455" s="74" customFormat="1"/>
    <row r="456" s="74" customFormat="1"/>
    <row r="457" s="74" customFormat="1"/>
    <row r="458" s="74" customFormat="1"/>
    <row r="459" s="74" customFormat="1"/>
    <row r="460" s="74" customFormat="1"/>
    <row r="461" s="74" customFormat="1"/>
    <row r="462" s="74" customFormat="1"/>
    <row r="463" s="74" customFormat="1"/>
    <row r="464" s="74" customFormat="1"/>
    <row r="465" s="74" customFormat="1"/>
    <row r="466" s="74" customFormat="1"/>
    <row r="467" s="74" customFormat="1"/>
    <row r="468" s="74" customFormat="1"/>
    <row r="469" s="74" customFormat="1"/>
    <row r="470" s="74" customFormat="1"/>
    <row r="471" s="74" customFormat="1"/>
    <row r="472" s="74" customFormat="1"/>
    <row r="473" s="74" customFormat="1"/>
    <row r="474" s="74" customFormat="1"/>
    <row r="475" s="74" customFormat="1"/>
    <row r="476" s="74" customFormat="1"/>
    <row r="477" s="74" customFormat="1"/>
    <row r="478" s="74" customFormat="1"/>
    <row r="479" s="74" customFormat="1"/>
    <row r="480" s="74" customFormat="1"/>
    <row r="481" s="74" customFormat="1"/>
    <row r="482" s="74" customFormat="1"/>
    <row r="483" s="74" customFormat="1"/>
    <row r="484" s="74" customFormat="1"/>
    <row r="485" s="74" customFormat="1"/>
    <row r="486" s="74" customFormat="1"/>
    <row r="487" s="74" customFormat="1"/>
    <row r="488" s="74" customFormat="1"/>
    <row r="489" s="74" customFormat="1"/>
    <row r="490" s="74" customFormat="1"/>
    <row r="491" s="74" customFormat="1"/>
    <row r="492" s="74" customFormat="1"/>
    <row r="493" s="74" customFormat="1"/>
    <row r="494" s="74" customFormat="1"/>
    <row r="495" s="74" customFormat="1"/>
    <row r="496" s="74" customFormat="1"/>
    <row r="497" s="74" customFormat="1"/>
    <row r="498" s="74" customFormat="1"/>
    <row r="499" s="74" customFormat="1"/>
    <row r="500" s="74" customFormat="1"/>
    <row r="501" s="74" customFormat="1"/>
    <row r="502" s="74" customFormat="1"/>
    <row r="503" s="74" customFormat="1"/>
    <row r="504" s="74" customFormat="1"/>
    <row r="505" s="74" customFormat="1"/>
    <row r="506" s="74" customFormat="1"/>
    <row r="507" s="74" customFormat="1"/>
    <row r="508" s="74" customFormat="1"/>
    <row r="509" s="74" customFormat="1"/>
    <row r="510" s="74" customFormat="1"/>
    <row r="511" s="74" customFormat="1"/>
    <row r="512" s="74" customFormat="1"/>
    <row r="513" s="74" customFormat="1"/>
    <row r="514" s="74" customFormat="1"/>
    <row r="515" s="74" customFormat="1"/>
    <row r="516" s="74" customFormat="1"/>
    <row r="517" s="74" customFormat="1"/>
    <row r="518" s="74" customFormat="1"/>
    <row r="519" s="74" customFormat="1"/>
    <row r="520" s="74" customFormat="1"/>
    <row r="521" s="74" customFormat="1"/>
    <row r="522" s="74" customFormat="1"/>
    <row r="523" s="74" customFormat="1"/>
    <row r="524" s="74" customFormat="1"/>
    <row r="525" s="74" customFormat="1"/>
    <row r="526" s="74" customFormat="1"/>
    <row r="527" s="74" customFormat="1"/>
    <row r="528" s="74" customFormat="1"/>
    <row r="529" s="74" customFormat="1"/>
    <row r="530" s="74" customFormat="1"/>
    <row r="531" s="74" customFormat="1"/>
    <row r="532" s="74" customFormat="1"/>
    <row r="533" s="74" customFormat="1"/>
    <row r="534" s="74" customFormat="1"/>
    <row r="535" s="74" customFormat="1"/>
    <row r="536" s="74" customFormat="1"/>
    <row r="537" s="74" customFormat="1"/>
    <row r="538" s="74" customFormat="1"/>
    <row r="539" s="74" customFormat="1"/>
    <row r="540" s="74" customFormat="1"/>
    <row r="541" s="74" customFormat="1"/>
    <row r="542" s="74" customFormat="1"/>
    <row r="543" s="74" customFormat="1"/>
    <row r="544" s="74" customFormat="1"/>
    <row r="545" s="74" customFormat="1"/>
    <row r="546" s="74" customFormat="1"/>
    <row r="547" s="74" customFormat="1"/>
    <row r="548" s="74" customFormat="1"/>
    <row r="549" s="74" customFormat="1"/>
    <row r="550" s="74" customFormat="1"/>
    <row r="551" s="74" customFormat="1"/>
    <row r="552" s="74" customFormat="1"/>
    <row r="553" s="74" customFormat="1"/>
    <row r="554" s="74" customFormat="1"/>
    <row r="555" s="74" customFormat="1"/>
    <row r="556" s="74" customFormat="1"/>
    <row r="557" s="74" customFormat="1"/>
    <row r="558" s="74" customFormat="1"/>
    <row r="559" s="74" customFormat="1"/>
    <row r="560" s="74" customFormat="1"/>
    <row r="561" s="74" customFormat="1"/>
    <row r="562" s="74" customFormat="1"/>
    <row r="563" s="74" customFormat="1"/>
    <row r="564" s="74" customFormat="1"/>
    <row r="565" s="74" customFormat="1"/>
    <row r="566" s="74" customFormat="1"/>
    <row r="567" s="74" customFormat="1"/>
    <row r="568" s="74" customFormat="1"/>
    <row r="569" s="74" customFormat="1"/>
    <row r="570" s="74" customFormat="1"/>
    <row r="571" s="74" customFormat="1"/>
    <row r="572" s="74" customFormat="1"/>
    <row r="573" s="74" customFormat="1"/>
    <row r="574" s="74" customFormat="1"/>
    <row r="575" s="74" customFormat="1"/>
    <row r="576" s="74" customFormat="1"/>
    <row r="577" s="74" customFormat="1"/>
    <row r="578" s="74" customFormat="1"/>
    <row r="579" s="74" customFormat="1"/>
    <row r="580" s="74" customFormat="1"/>
    <row r="581" s="74" customFormat="1"/>
    <row r="582" s="74" customFormat="1"/>
    <row r="583" s="74" customFormat="1"/>
    <row r="584" s="74" customFormat="1"/>
    <row r="585" s="74" customFormat="1"/>
    <row r="586" s="74" customFormat="1"/>
    <row r="587" s="74" customFormat="1"/>
    <row r="588" s="74" customFormat="1"/>
    <row r="589" s="74" customFormat="1"/>
    <row r="590" s="74" customFormat="1"/>
    <row r="591" s="74" customFormat="1"/>
    <row r="592" s="74" customFormat="1"/>
    <row r="593" s="74" customFormat="1"/>
    <row r="594" s="74" customFormat="1"/>
    <row r="595" s="74" customFormat="1"/>
    <row r="596" s="74" customFormat="1"/>
    <row r="597" s="74" customFormat="1"/>
    <row r="598" s="74" customFormat="1"/>
    <row r="599" s="74" customFormat="1"/>
    <row r="600" s="74" customFormat="1"/>
    <row r="601" s="74" customFormat="1"/>
    <row r="602" s="74" customFormat="1"/>
    <row r="603" s="74" customFormat="1"/>
    <row r="604" s="74" customFormat="1"/>
    <row r="605" s="74" customFormat="1"/>
    <row r="606" s="74" customFormat="1"/>
    <row r="607" s="74" customFormat="1"/>
    <row r="608" s="74" customFormat="1"/>
    <row r="609" s="74" customFormat="1"/>
    <row r="610" s="74" customFormat="1"/>
    <row r="611" s="74" customFormat="1"/>
    <row r="612" s="74" customFormat="1"/>
    <row r="613" s="74" customFormat="1"/>
    <row r="614" s="74" customFormat="1"/>
    <row r="615" s="74" customFormat="1"/>
    <row r="616" s="74" customFormat="1"/>
    <row r="617" s="74" customFormat="1"/>
    <row r="618" s="74" customFormat="1"/>
    <row r="619" s="74" customFormat="1"/>
    <row r="620" s="74" customFormat="1"/>
    <row r="621" s="74" customFormat="1"/>
    <row r="622" s="74" customFormat="1"/>
    <row r="623" s="74" customFormat="1"/>
    <row r="624" s="74" customFormat="1"/>
    <row r="625" s="74" customFormat="1"/>
    <row r="626" s="74" customFormat="1"/>
    <row r="627" s="74" customFormat="1"/>
    <row r="628" s="74" customFormat="1"/>
    <row r="629" s="74" customFormat="1"/>
    <row r="630" s="74" customFormat="1"/>
    <row r="631" s="74" customFormat="1"/>
    <row r="632" s="74" customFormat="1"/>
    <row r="633" s="74" customFormat="1"/>
    <row r="634" s="74" customFormat="1"/>
    <row r="635" s="74" customFormat="1"/>
    <row r="636" s="74" customFormat="1"/>
    <row r="637" s="74" customFormat="1"/>
    <row r="638" s="74" customFormat="1"/>
    <row r="639" s="74" customFormat="1"/>
    <row r="640" s="74" customFormat="1"/>
    <row r="641" s="74" customFormat="1"/>
    <row r="642" s="74" customFormat="1"/>
    <row r="643" s="74" customFormat="1"/>
    <row r="644" s="74" customFormat="1"/>
    <row r="645" s="74" customFormat="1"/>
    <row r="646" s="74" customFormat="1"/>
    <row r="647" s="74" customFormat="1"/>
    <row r="648" s="74" customFormat="1"/>
    <row r="649" s="74" customFormat="1"/>
    <row r="650" s="74" customFormat="1"/>
    <row r="651" s="74" customFormat="1"/>
    <row r="652" s="74" customFormat="1"/>
    <row r="653" s="74" customFormat="1"/>
    <row r="654" s="74" customFormat="1"/>
    <row r="655" s="74" customFormat="1"/>
    <row r="656" s="74" customFormat="1"/>
    <row r="657" s="74" customFormat="1"/>
    <row r="658" s="74" customFormat="1"/>
    <row r="659" s="74" customFormat="1"/>
    <row r="660" s="74" customFormat="1"/>
    <row r="661" s="74" customFormat="1"/>
    <row r="662" s="74" customFormat="1"/>
    <row r="663" s="74" customFormat="1"/>
    <row r="664" s="74" customFormat="1"/>
    <row r="665" s="74" customFormat="1"/>
    <row r="666" s="74" customFormat="1"/>
    <row r="667" s="74" customFormat="1"/>
    <row r="668" s="74" customFormat="1"/>
    <row r="669" s="74" customFormat="1"/>
    <row r="670" s="74" customFormat="1"/>
    <row r="671" s="74" customFormat="1"/>
    <row r="672" s="74" customFormat="1"/>
    <row r="673" s="74" customFormat="1"/>
    <row r="674" s="74" customFormat="1"/>
    <row r="675" s="74" customFormat="1"/>
    <row r="676" s="74" customFormat="1"/>
    <row r="677" s="74" customFormat="1"/>
    <row r="678" s="74" customFormat="1"/>
    <row r="679" s="74" customFormat="1"/>
    <row r="680" s="74" customFormat="1"/>
    <row r="681" s="74" customFormat="1"/>
    <row r="682" s="74" customFormat="1"/>
    <row r="683" s="74" customFormat="1"/>
    <row r="684" s="74" customFormat="1"/>
    <row r="685" s="74" customFormat="1"/>
    <row r="686" s="74" customFormat="1"/>
    <row r="687" s="74" customFormat="1"/>
    <row r="688" s="74" customFormat="1"/>
    <row r="689" s="74" customFormat="1"/>
    <row r="690" s="74" customFormat="1"/>
    <row r="691" s="74" customFormat="1"/>
    <row r="692" s="74" customFormat="1"/>
    <row r="693" s="74" customFormat="1"/>
    <row r="694" s="74" customFormat="1"/>
    <row r="695" s="74" customFormat="1"/>
    <row r="696" s="74" customFormat="1"/>
    <row r="697" s="74" customFormat="1"/>
    <row r="698" s="74" customFormat="1"/>
    <row r="699" s="74" customFormat="1"/>
    <row r="700" s="74" customFormat="1"/>
    <row r="701" s="74" customFormat="1"/>
    <row r="702" s="74" customFormat="1"/>
    <row r="703" s="74" customFormat="1"/>
    <row r="704" s="74" customFormat="1"/>
    <row r="705" s="74" customFormat="1"/>
    <row r="706" s="74" customFormat="1"/>
    <row r="707" s="74" customFormat="1"/>
    <row r="708" s="74" customFormat="1"/>
    <row r="709" s="74" customFormat="1"/>
    <row r="710" s="74" customFormat="1"/>
    <row r="711" s="74" customFormat="1"/>
    <row r="712" s="74" customFormat="1"/>
    <row r="713" s="74" customFormat="1"/>
    <row r="714" s="74" customFormat="1"/>
    <row r="715" s="74" customFormat="1"/>
    <row r="716" s="74" customFormat="1"/>
    <row r="717" s="74" customFormat="1"/>
    <row r="718" s="74" customFormat="1"/>
    <row r="719" s="74" customFormat="1"/>
    <row r="720" s="74" customFormat="1"/>
    <row r="721" s="74" customFormat="1"/>
    <row r="722" s="74" customFormat="1"/>
    <row r="723" s="74" customFormat="1"/>
    <row r="724" s="74" customFormat="1"/>
    <row r="725" s="74" customFormat="1"/>
    <row r="726" s="74" customFormat="1"/>
    <row r="727" s="74" customFormat="1"/>
    <row r="728" s="74" customFormat="1"/>
    <row r="729" s="74" customFormat="1"/>
    <row r="730" s="74" customFormat="1"/>
    <row r="731" s="74" customFormat="1"/>
    <row r="732" s="74" customFormat="1"/>
    <row r="733" s="74" customFormat="1"/>
    <row r="734" s="74" customFormat="1"/>
    <row r="735" s="74" customFormat="1"/>
    <row r="736" s="74" customFormat="1"/>
    <row r="737" s="74" customFormat="1"/>
    <row r="738" s="74" customFormat="1"/>
    <row r="739" s="74" customFormat="1"/>
    <row r="740" s="74" customFormat="1"/>
    <row r="741" s="74" customFormat="1"/>
    <row r="742" s="74" customFormat="1"/>
    <row r="743" s="74" customFormat="1"/>
    <row r="744" s="74" customFormat="1"/>
    <row r="745" s="74" customFormat="1"/>
    <row r="746" s="74" customFormat="1"/>
    <row r="747" s="74" customFormat="1"/>
    <row r="748" s="74" customFormat="1"/>
    <row r="749" s="74" customFormat="1"/>
    <row r="750" s="74" customFormat="1"/>
    <row r="751" s="74" customFormat="1"/>
    <row r="752" s="74" customFormat="1"/>
    <row r="753" s="74" customFormat="1"/>
    <row r="754" s="74" customFormat="1"/>
    <row r="755" s="74" customFormat="1"/>
    <row r="756" s="74" customFormat="1"/>
    <row r="757" s="74" customFormat="1"/>
    <row r="758" s="74" customFormat="1"/>
    <row r="759" s="74" customFormat="1"/>
    <row r="760" s="74" customFormat="1"/>
    <row r="761" s="74" customFormat="1"/>
    <row r="762" s="74" customFormat="1"/>
    <row r="763" s="74" customFormat="1"/>
    <row r="764" s="74" customFormat="1"/>
    <row r="765" s="74" customFormat="1"/>
    <row r="766" s="74" customFormat="1"/>
    <row r="767" s="74" customFormat="1"/>
    <row r="768" s="74" customFormat="1"/>
    <row r="769" s="74" customFormat="1"/>
    <row r="770" s="74" customFormat="1"/>
    <row r="771" s="74" customFormat="1"/>
    <row r="772" s="74" customFormat="1"/>
    <row r="773" s="74" customFormat="1"/>
    <row r="774" s="74" customFormat="1"/>
    <row r="775" s="74" customFormat="1"/>
    <row r="776" s="74" customFormat="1"/>
    <row r="777" s="74" customFormat="1"/>
    <row r="778" s="74" customFormat="1"/>
    <row r="779" s="74" customFormat="1"/>
    <row r="780" s="74" customFormat="1"/>
    <row r="781" s="74" customFormat="1"/>
    <row r="782" s="74" customFormat="1"/>
    <row r="783" s="74" customFormat="1"/>
    <row r="784" s="74" customFormat="1"/>
    <row r="785" s="74" customFormat="1"/>
    <row r="786" s="74" customFormat="1"/>
    <row r="787" s="74" customFormat="1"/>
    <row r="788" s="74" customFormat="1"/>
    <row r="789" s="74" customFormat="1"/>
    <row r="790" s="74" customFormat="1"/>
    <row r="791" s="74" customFormat="1"/>
    <row r="792" s="74" customFormat="1"/>
    <row r="793" s="74" customFormat="1"/>
    <row r="794" s="74" customFormat="1"/>
    <row r="795" s="74" customFormat="1"/>
    <row r="796" s="74" customFormat="1"/>
    <row r="797" s="74" customFormat="1"/>
    <row r="798" s="74" customFormat="1"/>
    <row r="799" s="74" customFormat="1"/>
    <row r="800" s="74" customFormat="1"/>
    <row r="801" s="74" customFormat="1"/>
    <row r="802" s="74" customFormat="1"/>
    <row r="803" s="74" customFormat="1"/>
    <row r="804" s="74" customFormat="1"/>
    <row r="805" s="74" customFormat="1"/>
    <row r="806" s="74" customFormat="1"/>
    <row r="807" s="74" customFormat="1"/>
    <row r="808" s="74" customFormat="1"/>
    <row r="809" s="74" customFormat="1"/>
    <row r="810" s="74" customFormat="1"/>
    <row r="811" s="74" customFormat="1"/>
    <row r="812" s="74" customFormat="1"/>
    <row r="813" s="74" customFormat="1"/>
    <row r="814" s="74" customFormat="1"/>
    <row r="815" s="74" customFormat="1"/>
    <row r="816" s="74" customFormat="1"/>
    <row r="817" s="74" customFormat="1"/>
    <row r="818" s="74" customFormat="1"/>
    <row r="819" s="74" customFormat="1"/>
    <row r="820" s="74" customFormat="1"/>
    <row r="821" s="74" customFormat="1"/>
    <row r="822" s="74" customFormat="1"/>
    <row r="823" s="74" customFormat="1"/>
    <row r="824" s="74" customFormat="1"/>
    <row r="825" s="74" customFormat="1"/>
    <row r="826" s="74" customFormat="1"/>
    <row r="827" s="74" customFormat="1"/>
    <row r="828" s="74" customFormat="1"/>
    <row r="829" s="74" customFormat="1"/>
    <row r="830" s="74" customFormat="1"/>
    <row r="831" s="74" customFormat="1"/>
    <row r="832" s="74" customFormat="1"/>
    <row r="833" s="74" customFormat="1"/>
    <row r="834" s="74" customFormat="1"/>
    <row r="835" s="74" customFormat="1"/>
    <row r="836" s="74" customFormat="1"/>
    <row r="837" s="74" customFormat="1"/>
    <row r="838" s="74" customFormat="1"/>
    <row r="839" s="74" customFormat="1"/>
    <row r="840" s="74" customFormat="1"/>
    <row r="841" s="74" customFormat="1"/>
    <row r="842" s="74" customFormat="1"/>
    <row r="843" s="74" customFormat="1"/>
    <row r="844" s="74" customFormat="1"/>
    <row r="845" s="74" customFormat="1"/>
    <row r="846" s="74" customFormat="1"/>
    <row r="847" s="74" customFormat="1"/>
    <row r="848" s="74" customFormat="1"/>
    <row r="849" s="74" customFormat="1"/>
    <row r="850" s="74" customFormat="1"/>
    <row r="851" s="74" customFormat="1"/>
    <row r="852" s="74" customFormat="1"/>
    <row r="853" s="74" customFormat="1"/>
    <row r="854" s="74" customFormat="1"/>
    <row r="855" s="74" customFormat="1"/>
    <row r="856" s="74" customFormat="1"/>
    <row r="857" s="74" customFormat="1"/>
    <row r="858" s="74" customFormat="1"/>
    <row r="859" s="74" customFormat="1"/>
    <row r="860" s="74" customFormat="1"/>
    <row r="861" s="74" customFormat="1"/>
    <row r="862" s="74" customFormat="1"/>
    <row r="863" s="74" customFormat="1"/>
    <row r="864" s="74" customFormat="1"/>
    <row r="865" s="74" customFormat="1"/>
    <row r="866" s="74" customFormat="1"/>
    <row r="867" s="74" customFormat="1"/>
    <row r="868" s="74" customFormat="1"/>
    <row r="869" s="74" customFormat="1"/>
    <row r="870" s="74" customFormat="1"/>
    <row r="871" s="74" customFormat="1"/>
    <row r="872" s="74" customFormat="1"/>
    <row r="873" s="74" customFormat="1"/>
    <row r="874" s="74" customFormat="1"/>
    <row r="875" s="74" customFormat="1"/>
    <row r="876" s="74" customFormat="1"/>
    <row r="877" s="74" customFormat="1"/>
    <row r="878" s="74" customFormat="1"/>
    <row r="879" s="74" customFormat="1"/>
    <row r="880" s="74" customFormat="1"/>
    <row r="881" s="74" customFormat="1"/>
    <row r="882" s="74" customFormat="1"/>
    <row r="883" s="74" customFormat="1"/>
    <row r="884" s="74" customFormat="1"/>
    <row r="885" s="74" customFormat="1"/>
    <row r="886" s="74" customFormat="1"/>
    <row r="887" s="74" customFormat="1"/>
    <row r="888" s="74" customFormat="1"/>
    <row r="889" s="74" customFormat="1"/>
    <row r="890" s="74" customFormat="1"/>
    <row r="891" s="74" customFormat="1"/>
    <row r="892" s="74" customFormat="1"/>
    <row r="893" s="74" customFormat="1"/>
    <row r="894" s="74" customFormat="1"/>
    <row r="895" s="74" customFormat="1"/>
    <row r="896" s="74" customFormat="1"/>
    <row r="897" s="74" customFormat="1"/>
    <row r="898" s="74" customFormat="1"/>
    <row r="899" s="74" customFormat="1"/>
    <row r="900" s="74" customFormat="1"/>
    <row r="901" s="74" customFormat="1"/>
    <row r="902" s="74" customFormat="1"/>
    <row r="903" s="74" customFormat="1"/>
    <row r="904" s="74" customFormat="1"/>
    <row r="905" s="74" customFormat="1"/>
    <row r="906" s="74" customFormat="1"/>
    <row r="907" s="74" customFormat="1"/>
    <row r="908" s="74" customFormat="1"/>
    <row r="909" s="74" customFormat="1"/>
    <row r="910" s="74" customFormat="1"/>
    <row r="911" s="74" customFormat="1"/>
    <row r="912" s="74" customFormat="1"/>
    <row r="913" s="74" customFormat="1"/>
    <row r="914" s="74" customFormat="1"/>
    <row r="915" s="74" customFormat="1"/>
    <row r="916" s="74" customFormat="1"/>
    <row r="917" s="74" customFormat="1"/>
    <row r="918" s="74" customFormat="1"/>
    <row r="919" s="74" customFormat="1"/>
    <row r="920" s="74" customFormat="1"/>
    <row r="921" s="74" customFormat="1"/>
    <row r="922" s="74" customFormat="1"/>
    <row r="923" s="74" customFormat="1"/>
    <row r="924" s="74" customFormat="1"/>
    <row r="925" s="74" customFormat="1"/>
    <row r="926" s="74" customFormat="1"/>
    <row r="927" s="74" customFormat="1"/>
    <row r="928" s="74" customFormat="1"/>
    <row r="929" s="74" customFormat="1"/>
    <row r="930" s="74" customFormat="1"/>
    <row r="931" s="74" customFormat="1"/>
    <row r="932" s="74" customFormat="1"/>
    <row r="933" s="74" customFormat="1"/>
    <row r="934" s="74" customFormat="1"/>
    <row r="935" s="74" customFormat="1"/>
    <row r="936" s="74" customFormat="1"/>
    <row r="937" s="74" customFormat="1"/>
    <row r="938" s="74" customFormat="1"/>
    <row r="939" s="74" customFormat="1"/>
    <row r="940" s="74" customFormat="1"/>
    <row r="941" s="74" customFormat="1"/>
    <row r="942" s="74" customFormat="1"/>
    <row r="943" s="74" customFormat="1"/>
    <row r="944" s="74" customFormat="1"/>
    <row r="945" s="74" customFormat="1"/>
    <row r="946" s="74" customFormat="1"/>
    <row r="947" s="74" customFormat="1"/>
    <row r="948" s="74" customFormat="1"/>
    <row r="949" s="74" customFormat="1"/>
    <row r="950" s="74" customFormat="1"/>
    <row r="951" s="74" customFormat="1"/>
    <row r="952" s="74" customFormat="1"/>
    <row r="953" s="74" customFormat="1"/>
    <row r="954" s="74" customFormat="1"/>
    <row r="955" s="74" customFormat="1"/>
    <row r="956" s="74" customFormat="1"/>
    <row r="957" s="74" customFormat="1"/>
    <row r="958" s="74" customFormat="1"/>
    <row r="959" s="74" customFormat="1"/>
    <row r="960" s="74" customFormat="1"/>
    <row r="961" s="74" customFormat="1"/>
    <row r="962" s="74" customFormat="1"/>
    <row r="963" s="74" customFormat="1"/>
    <row r="964" s="74" customFormat="1"/>
    <row r="965" s="74" customFormat="1"/>
    <row r="966" s="74" customFormat="1"/>
    <row r="967" s="74" customFormat="1"/>
    <row r="968" s="74" customFormat="1"/>
    <row r="969" s="74" customFormat="1"/>
    <row r="970" s="74" customFormat="1"/>
    <row r="971" s="74" customFormat="1"/>
    <row r="972" s="74" customFormat="1"/>
    <row r="973" s="74" customFormat="1"/>
    <row r="974" s="74" customFormat="1"/>
    <row r="975" s="74" customFormat="1"/>
    <row r="976" s="74" customFormat="1"/>
    <row r="977" s="74" customFormat="1"/>
    <row r="978" s="74" customFormat="1"/>
    <row r="979" s="74" customFormat="1"/>
    <row r="980" s="74" customFormat="1"/>
    <row r="981" s="74" customFormat="1"/>
    <row r="982" s="74" customFormat="1"/>
    <row r="983" s="74" customFormat="1"/>
    <row r="984" s="74" customFormat="1"/>
    <row r="985" s="74" customFormat="1"/>
    <row r="986" s="74" customFormat="1"/>
    <row r="987" s="74" customFormat="1"/>
    <row r="988" s="74" customFormat="1"/>
    <row r="989" s="74" customFormat="1"/>
    <row r="990" s="74" customFormat="1"/>
    <row r="991" s="74" customFormat="1"/>
    <row r="992" s="74" customFormat="1"/>
    <row r="993" s="74" customFormat="1"/>
    <row r="994" s="74" customFormat="1"/>
    <row r="995" s="74" customFormat="1"/>
    <row r="996" s="74" customFormat="1"/>
    <row r="997" s="74" customFormat="1"/>
    <row r="998" s="74" customFormat="1"/>
    <row r="999" s="74" customFormat="1"/>
    <row r="1000" s="74" customFormat="1"/>
    <row r="1001" s="74" customFormat="1"/>
    <row r="1002" s="74" customFormat="1"/>
    <row r="1003" s="74" customFormat="1"/>
    <row r="1004" s="74" customFormat="1"/>
    <row r="1005" s="74" customFormat="1"/>
    <row r="1006" s="74" customFormat="1"/>
    <row r="1007" s="74" customFormat="1"/>
    <row r="1008" s="74" customFormat="1"/>
    <row r="1009" s="74" customFormat="1"/>
    <row r="1010" s="74" customFormat="1"/>
    <row r="1011" s="74" customFormat="1"/>
    <row r="1012" s="74" customFormat="1"/>
    <row r="1013" s="74" customFormat="1"/>
    <row r="1014" s="74" customFormat="1"/>
    <row r="1015" s="74" customFormat="1"/>
    <row r="1016" s="74" customFormat="1"/>
    <row r="1017" s="74" customFormat="1"/>
    <row r="1018" s="74" customFormat="1"/>
    <row r="1019" s="74" customFormat="1"/>
    <row r="1020" s="74" customFormat="1"/>
    <row r="1021" s="74" customFormat="1"/>
    <row r="1022" s="74" customFormat="1"/>
    <row r="1023" s="74" customFormat="1"/>
    <row r="1024" s="74" customFormat="1"/>
    <row r="1025" s="74" customFormat="1"/>
    <row r="1026" s="74" customFormat="1"/>
    <row r="1027" s="74" customFormat="1"/>
    <row r="1028" s="74" customFormat="1"/>
    <row r="1029" s="74" customFormat="1"/>
    <row r="1030" s="74" customFormat="1"/>
    <row r="1031" s="74" customFormat="1"/>
    <row r="1032" s="74" customFormat="1"/>
    <row r="1033" s="74" customFormat="1"/>
    <row r="1034" s="74" customFormat="1"/>
    <row r="1035" s="74" customFormat="1"/>
    <row r="1036" s="74" customFormat="1"/>
    <row r="1037" s="74" customFormat="1"/>
    <row r="1038" s="74" customFormat="1"/>
    <row r="1039" s="74" customFormat="1"/>
    <row r="1040" s="74" customFormat="1"/>
    <row r="1041" s="74" customFormat="1"/>
    <row r="1042" s="74" customFormat="1"/>
    <row r="1043" s="74" customFormat="1"/>
    <row r="1044" s="74" customFormat="1"/>
    <row r="1045" s="74" customFormat="1"/>
    <row r="1046" s="74" customFormat="1"/>
    <row r="1047" s="74" customFormat="1"/>
    <row r="1048" s="74" customFormat="1"/>
    <row r="1049" s="74" customFormat="1"/>
    <row r="1050" s="74" customFormat="1"/>
    <row r="1051" s="74" customFormat="1"/>
    <row r="1052" s="74" customFormat="1"/>
    <row r="1053" s="74" customFormat="1"/>
    <row r="1054" s="74" customFormat="1"/>
    <row r="1055" s="74" customFormat="1"/>
    <row r="1056" s="74" customFormat="1"/>
    <row r="1057" s="74" customFormat="1"/>
    <row r="1058" s="74" customFormat="1"/>
    <row r="1059" s="74" customFormat="1"/>
    <row r="1060" s="74" customFormat="1"/>
    <row r="1061" s="74" customFormat="1"/>
    <row r="1062" s="74" customFormat="1"/>
    <row r="1063" s="74" customFormat="1"/>
    <row r="1064" s="74" customFormat="1"/>
    <row r="1065" s="74" customFormat="1"/>
    <row r="1066" s="74" customFormat="1"/>
    <row r="1067" s="74" customFormat="1"/>
    <row r="1068" s="74" customFormat="1"/>
    <row r="1069" s="74" customFormat="1"/>
    <row r="1070" s="74" customFormat="1"/>
    <row r="1071" s="74" customFormat="1"/>
    <row r="1072" s="74" customFormat="1"/>
    <row r="1073" s="74" customFormat="1"/>
    <row r="1074" s="74" customFormat="1"/>
    <row r="1075" s="74" customFormat="1"/>
    <row r="1076" s="74" customFormat="1"/>
    <row r="1077" s="74" customFormat="1"/>
    <row r="1078" s="74" customFormat="1"/>
    <row r="1079" s="74" customFormat="1"/>
    <row r="1080" s="74" customFormat="1"/>
    <row r="1081" s="74" customFormat="1"/>
    <row r="1082" s="74" customFormat="1"/>
    <row r="1083" s="74" customFormat="1"/>
    <row r="1084" s="74" customFormat="1"/>
    <row r="1085" s="74" customFormat="1"/>
    <row r="1086" s="74" customFormat="1"/>
    <row r="1087" s="74" customFormat="1"/>
    <row r="1088" s="74" customFormat="1"/>
    <row r="1089" s="74" customFormat="1"/>
    <row r="1090" s="74" customFormat="1"/>
    <row r="1091" s="74" customFormat="1"/>
    <row r="1092" s="74" customFormat="1"/>
    <row r="1093" s="74" customFormat="1"/>
    <row r="1094" s="74" customFormat="1"/>
    <row r="1095" s="74" customFormat="1"/>
    <row r="1096" s="74" customFormat="1"/>
    <row r="1097" s="74" customFormat="1"/>
    <row r="1098" s="74" customFormat="1"/>
    <row r="1099" s="74" customFormat="1"/>
    <row r="1100" s="74" customFormat="1"/>
    <row r="1101" s="74" customFormat="1"/>
    <row r="1102" s="74" customFormat="1"/>
    <row r="1103" s="74" customFormat="1"/>
    <row r="1104" s="74" customFormat="1"/>
    <row r="1105" s="74" customFormat="1"/>
    <row r="1106" s="74" customFormat="1"/>
    <row r="1107" s="74" customFormat="1"/>
    <row r="1108" s="74" customFormat="1"/>
    <row r="1109" s="74" customFormat="1"/>
    <row r="1110" s="74" customFormat="1"/>
    <row r="1111" s="74" customFormat="1"/>
    <row r="1112" s="74" customFormat="1"/>
    <row r="1113" s="74" customFormat="1"/>
    <row r="1114" s="74" customFormat="1"/>
    <row r="1115" s="74" customFormat="1"/>
    <row r="1116" s="74" customFormat="1"/>
    <row r="1117" s="74" customFormat="1"/>
    <row r="1118" s="74" customFormat="1"/>
    <row r="1119" s="74" customFormat="1"/>
    <row r="1120" s="74" customFormat="1"/>
    <row r="1121" s="74" customFormat="1"/>
    <row r="1122" s="74" customFormat="1"/>
    <row r="1123" s="74" customFormat="1"/>
    <row r="1124" s="74" customFormat="1"/>
    <row r="1125" s="74" customFormat="1"/>
    <row r="1126" s="74" customFormat="1"/>
    <row r="1127" s="74" customFormat="1"/>
    <row r="1128" s="74" customFormat="1"/>
    <row r="1129" s="74" customFormat="1"/>
    <row r="1130" s="74" customFormat="1"/>
    <row r="1131" s="74" customFormat="1"/>
    <row r="1132" s="74" customFormat="1"/>
    <row r="1133" s="74" customFormat="1"/>
    <row r="1134" s="74" customFormat="1"/>
    <row r="1135" s="74" customFormat="1"/>
    <row r="1136" s="74" customFormat="1"/>
    <row r="1137" s="74" customFormat="1"/>
    <row r="1138" s="74" customFormat="1"/>
    <row r="1139" s="74" customFormat="1"/>
    <row r="1140" s="74" customFormat="1"/>
    <row r="1141" s="74" customFormat="1"/>
    <row r="1142" s="74" customFormat="1"/>
    <row r="1143" s="74" customFormat="1"/>
    <row r="1144" s="74" customFormat="1"/>
    <row r="1145" s="74" customFormat="1"/>
    <row r="1146" s="74" customFormat="1"/>
    <row r="1147" s="74" customFormat="1"/>
    <row r="1148" s="74" customFormat="1"/>
    <row r="1149" s="74" customFormat="1"/>
    <row r="1150" s="74" customFormat="1"/>
    <row r="1151" s="74" customFormat="1"/>
    <row r="1152" s="74" customFormat="1"/>
    <row r="1153" s="74" customFormat="1"/>
    <row r="1154" s="74" customFormat="1"/>
    <row r="1155" s="74" customFormat="1"/>
    <row r="1156" s="74" customFormat="1"/>
    <row r="1157" s="74" customFormat="1"/>
    <row r="1158" s="74" customFormat="1"/>
    <row r="1159" s="74" customFormat="1"/>
    <row r="1160" s="74" customFormat="1"/>
    <row r="1161" s="74" customFormat="1"/>
    <row r="1162" s="74" customFormat="1"/>
    <row r="1163" s="74" customFormat="1"/>
    <row r="1164" s="74" customFormat="1"/>
    <row r="1165" s="74" customFormat="1"/>
    <row r="1166" s="74" customFormat="1"/>
    <row r="1167" s="74" customFormat="1"/>
    <row r="1168" s="74" customFormat="1"/>
    <row r="1169" s="74" customFormat="1"/>
    <row r="1170" s="74" customFormat="1"/>
    <row r="1171" s="74" customFormat="1"/>
    <row r="1172" s="74" customFormat="1"/>
    <row r="1173" s="74" customFormat="1"/>
    <row r="1174" s="74" customFormat="1"/>
    <row r="1175" s="74" customFormat="1"/>
    <row r="1176" s="74" customFormat="1"/>
    <row r="1177" s="74" customFormat="1"/>
    <row r="1178" s="74" customFormat="1"/>
    <row r="1179" s="74" customFormat="1"/>
    <row r="1180" s="74" customFormat="1"/>
    <row r="1181" s="74" customFormat="1"/>
    <row r="1182" s="74" customFormat="1"/>
    <row r="1183" s="74" customFormat="1"/>
    <row r="1184" s="74" customFormat="1"/>
    <row r="1185" s="74" customFormat="1"/>
    <row r="1186" s="74" customFormat="1"/>
    <row r="1187" s="74" customFormat="1"/>
    <row r="1188" s="74" customFormat="1"/>
    <row r="1189" s="74" customFormat="1"/>
    <row r="1190" s="74" customFormat="1"/>
    <row r="1191" s="74" customFormat="1"/>
    <row r="1192" s="74" customFormat="1"/>
    <row r="1193" s="74" customFormat="1"/>
    <row r="1194" s="74" customFormat="1"/>
    <row r="1195" s="74" customFormat="1"/>
    <row r="1196" s="74" customFormat="1"/>
    <row r="1197" s="74" customFormat="1"/>
    <row r="1198" s="74" customFormat="1"/>
    <row r="1199" s="74" customFormat="1"/>
    <row r="1200" s="74" customFormat="1"/>
    <row r="1201" s="74" customFormat="1"/>
    <row r="1202" s="74" customFormat="1"/>
    <row r="1203" s="74" customFormat="1"/>
    <row r="1204" s="74" customFormat="1"/>
    <row r="1205" s="74" customFormat="1"/>
    <row r="1206" s="74" customFormat="1"/>
    <row r="1207" s="74" customFormat="1"/>
    <row r="1208" s="74" customFormat="1"/>
    <row r="1209" s="74" customFormat="1"/>
    <row r="1210" s="74" customFormat="1"/>
    <row r="1211" s="74" customFormat="1"/>
    <row r="1212" s="74" customFormat="1"/>
    <row r="1213" s="74" customFormat="1"/>
    <row r="1214" s="74" customFormat="1"/>
    <row r="1215" s="74" customFormat="1"/>
    <row r="1216" s="74" customFormat="1"/>
    <row r="1217" s="74" customFormat="1"/>
    <row r="1218" s="74" customFormat="1"/>
    <row r="1219" s="74" customFormat="1"/>
    <row r="1220" s="74" customFormat="1"/>
    <row r="1221" s="74" customFormat="1"/>
    <row r="1222" s="74" customFormat="1"/>
    <row r="1223" s="74" customFormat="1"/>
    <row r="1224" s="74" customFormat="1"/>
    <row r="1225" s="74" customFormat="1"/>
    <row r="1226" s="74" customFormat="1"/>
    <row r="1227" s="74" customFormat="1"/>
    <row r="1228" s="74" customFormat="1"/>
    <row r="1229" s="74" customFormat="1"/>
    <row r="1230" s="74" customFormat="1"/>
    <row r="1231" s="74" customFormat="1"/>
    <row r="1232" s="74" customFormat="1"/>
    <row r="1233" s="74" customFormat="1"/>
    <row r="1234" s="74" customFormat="1"/>
    <row r="1235" s="74" customFormat="1"/>
    <row r="1236" s="74" customFormat="1"/>
    <row r="1237" s="74" customFormat="1"/>
    <row r="1238" s="74" customFormat="1"/>
    <row r="1239" s="74" customFormat="1"/>
    <row r="1240" s="74" customFormat="1"/>
    <row r="1241" s="74" customFormat="1"/>
    <row r="1242" s="74" customFormat="1"/>
    <row r="1243" s="74" customFormat="1"/>
    <row r="1244" s="74" customFormat="1"/>
    <row r="1245" s="74" customFormat="1"/>
    <row r="1246" s="74" customFormat="1"/>
    <row r="1247" s="74" customFormat="1"/>
    <row r="1248" s="74" customFormat="1"/>
    <row r="1249" s="74" customFormat="1"/>
    <row r="1250" s="74" customFormat="1"/>
    <row r="1251" s="74" customFormat="1"/>
    <row r="1252" s="74" customFormat="1"/>
    <row r="1253" s="74" customFormat="1"/>
    <row r="1254" s="74" customFormat="1"/>
    <row r="1255" s="74" customFormat="1"/>
    <row r="1256" s="74" customFormat="1"/>
    <row r="1257" s="74" customFormat="1"/>
    <row r="1258" s="74" customFormat="1"/>
    <row r="1259" s="74" customFormat="1"/>
    <row r="1260" s="74" customFormat="1"/>
    <row r="1261" s="74" customFormat="1"/>
    <row r="1262" s="74" customFormat="1"/>
    <row r="1263" s="74" customFormat="1"/>
    <row r="1264" s="74" customFormat="1"/>
    <row r="1265" s="74" customFormat="1"/>
    <row r="1266" s="74" customFormat="1"/>
    <row r="1267" s="74" customFormat="1"/>
    <row r="1268" s="74" customFormat="1"/>
    <row r="1269" s="74" customFormat="1"/>
    <row r="1270" s="74" customFormat="1"/>
    <row r="1271" s="74" customFormat="1"/>
    <row r="1272" s="74" customFormat="1"/>
    <row r="1273" s="74" customFormat="1"/>
    <row r="1274" s="74" customFormat="1"/>
    <row r="1275" s="74" customFormat="1"/>
    <row r="1276" s="74" customFormat="1"/>
    <row r="1277" s="74" customFormat="1"/>
    <row r="1278" s="74" customFormat="1"/>
    <row r="1279" s="74" customFormat="1"/>
    <row r="1280" s="74" customFormat="1"/>
    <row r="1281" s="74" customFormat="1"/>
    <row r="1282" s="74" customFormat="1"/>
    <row r="1283" s="74" customFormat="1"/>
    <row r="1284" s="74" customFormat="1"/>
    <row r="1285" s="74" customFormat="1"/>
    <row r="1286" s="74" customFormat="1"/>
    <row r="1287" s="74" customFormat="1"/>
    <row r="1288" s="74" customFormat="1"/>
    <row r="1289" s="74" customFormat="1"/>
    <row r="1290" s="74" customFormat="1"/>
    <row r="1291" s="74" customFormat="1"/>
    <row r="1292" s="74" customFormat="1"/>
    <row r="1293" s="74" customFormat="1"/>
    <row r="1294" s="74" customFormat="1"/>
    <row r="1295" s="74" customFormat="1"/>
    <row r="1296" s="74" customFormat="1"/>
    <row r="1297" s="74" customFormat="1"/>
    <row r="1298" s="74" customFormat="1"/>
    <row r="1299" s="74" customFormat="1"/>
    <row r="1300" s="74" customFormat="1"/>
    <row r="1301" s="74" customFormat="1"/>
    <row r="1302" s="74" customFormat="1"/>
    <row r="1303" s="74" customFormat="1"/>
    <row r="1304" s="74" customFormat="1"/>
    <row r="1305" s="74" customFormat="1"/>
    <row r="1306" s="74" customFormat="1"/>
    <row r="1307" s="74" customFormat="1"/>
    <row r="1308" s="74" customFormat="1"/>
    <row r="1309" s="74" customFormat="1"/>
    <row r="1310" s="74" customFormat="1"/>
    <row r="1311" s="74" customFormat="1"/>
    <row r="1312" s="74" customFormat="1"/>
    <row r="1313" s="74" customFormat="1"/>
    <row r="1314" s="74" customFormat="1"/>
    <row r="1315" s="74" customFormat="1"/>
    <row r="1316" s="74" customFormat="1"/>
    <row r="1317" s="74" customFormat="1"/>
    <row r="1318" s="74" customFormat="1"/>
    <row r="1319" s="74" customFormat="1"/>
    <row r="1320" s="74" customFormat="1"/>
    <row r="1321" s="74" customFormat="1"/>
    <row r="1322" s="74" customFormat="1"/>
    <row r="1323" s="74" customFormat="1"/>
    <row r="1324" s="74" customFormat="1"/>
    <row r="1325" s="74" customFormat="1"/>
    <row r="1326" s="74" customFormat="1"/>
    <row r="1327" s="74" customFormat="1"/>
    <row r="1328" s="74" customFormat="1"/>
    <row r="1329" s="74" customFormat="1"/>
    <row r="1330" s="74" customFormat="1"/>
    <row r="1331" s="74" customFormat="1"/>
    <row r="1332" s="74" customFormat="1"/>
    <row r="1333" s="74" customFormat="1"/>
    <row r="1334" s="74" customFormat="1"/>
    <row r="1335" s="74" customFormat="1"/>
    <row r="1336" s="74" customFormat="1"/>
    <row r="1337" s="74" customFormat="1"/>
    <row r="1338" s="74" customFormat="1"/>
    <row r="1339" s="74" customFormat="1"/>
    <row r="1340" s="74" customFormat="1"/>
    <row r="1341" s="74" customFormat="1"/>
    <row r="1342" s="74" customFormat="1"/>
    <row r="1343" s="74" customFormat="1"/>
    <row r="1344" s="74" customFormat="1"/>
    <row r="1345" s="74" customFormat="1"/>
    <row r="1346" s="74" customFormat="1"/>
    <row r="1347" s="74" customFormat="1"/>
    <row r="1348" s="74" customFormat="1"/>
    <row r="1349" s="74" customFormat="1"/>
    <row r="1350" s="74" customFormat="1"/>
    <row r="1351" s="74" customFormat="1"/>
    <row r="1352" s="74" customFormat="1"/>
    <row r="1353" s="74" customFormat="1"/>
    <row r="1354" s="74" customFormat="1"/>
    <row r="1355" s="74" customFormat="1"/>
    <row r="1356" s="74" customFormat="1"/>
    <row r="1357" s="74" customFormat="1"/>
    <row r="1358" s="74" customFormat="1"/>
    <row r="1359" s="74" customFormat="1"/>
    <row r="1360" s="74" customFormat="1"/>
    <row r="1361" s="74" customFormat="1"/>
    <row r="1362" s="74" customFormat="1"/>
    <row r="1363" s="74" customFormat="1"/>
    <row r="1364" s="74" customFormat="1"/>
    <row r="1365" s="74" customFormat="1"/>
    <row r="1366" s="74" customFormat="1"/>
    <row r="1367" s="74" customFormat="1"/>
    <row r="1368" s="74" customFormat="1"/>
    <row r="1369" s="74" customFormat="1"/>
    <row r="1370" s="74" customFormat="1"/>
    <row r="1371" s="74" customFormat="1"/>
    <row r="1372" s="74" customFormat="1"/>
    <row r="1373" s="74" customFormat="1"/>
    <row r="1374" s="74" customFormat="1"/>
    <row r="1375" s="74" customFormat="1"/>
    <row r="1376" s="74" customFormat="1"/>
    <row r="1377" s="74" customFormat="1"/>
    <row r="1378" s="74" customFormat="1"/>
    <row r="1379" s="74" customFormat="1"/>
    <row r="1380" s="74" customFormat="1"/>
    <row r="1381" s="74" customFormat="1"/>
    <row r="1382" s="74" customFormat="1"/>
    <row r="1383" s="74" customFormat="1"/>
    <row r="1384" s="74" customFormat="1"/>
    <row r="1385" s="74" customFormat="1"/>
    <row r="1386" s="74" customFormat="1"/>
    <row r="1387" s="74" customFormat="1"/>
    <row r="1388" s="74" customFormat="1"/>
    <row r="1389" s="74" customFormat="1"/>
    <row r="1390" s="74" customFormat="1"/>
    <row r="1391" s="74" customFormat="1"/>
    <row r="1392" s="74" customFormat="1"/>
    <row r="1393" s="74" customFormat="1"/>
    <row r="1394" s="74" customFormat="1"/>
    <row r="1395" s="74" customFormat="1"/>
    <row r="1396" s="74" customFormat="1"/>
    <row r="1397" s="74" customFormat="1"/>
    <row r="1398" s="74" customFormat="1"/>
    <row r="1399" s="74" customFormat="1"/>
    <row r="1400" s="74" customFormat="1"/>
    <row r="1401" s="74" customFormat="1"/>
    <row r="1402" s="74" customFormat="1"/>
    <row r="1403" s="74" customFormat="1"/>
    <row r="1404" s="74" customFormat="1"/>
    <row r="1405" s="74" customFormat="1"/>
    <row r="1406" s="74" customFormat="1"/>
    <row r="1407" s="74" customFormat="1"/>
    <row r="1408" s="74" customFormat="1"/>
    <row r="1409" s="74" customFormat="1"/>
    <row r="1410" s="74" customFormat="1"/>
    <row r="1411" s="74" customFormat="1"/>
    <row r="1412" s="74" customFormat="1"/>
    <row r="1413" s="74" customFormat="1"/>
    <row r="1414" s="74" customFormat="1"/>
    <row r="1415" s="74" customFormat="1"/>
    <row r="1416" s="74" customFormat="1"/>
    <row r="1417" s="74" customFormat="1"/>
    <row r="1418" s="74" customFormat="1"/>
    <row r="1419" s="74" customFormat="1"/>
    <row r="1420" s="74" customFormat="1"/>
    <row r="1421" s="74" customFormat="1"/>
    <row r="1422" s="74" customFormat="1"/>
    <row r="1423" s="74" customFormat="1"/>
    <row r="1424" s="74" customFormat="1"/>
    <row r="1425" s="74" customFormat="1"/>
    <row r="1426" s="74" customFormat="1"/>
    <row r="1427" s="74" customFormat="1"/>
    <row r="1428" s="74" customFormat="1"/>
    <row r="1429" s="74" customFormat="1"/>
    <row r="1430" s="74" customFormat="1"/>
    <row r="1431" s="74" customFormat="1"/>
    <row r="1432" s="74" customFormat="1"/>
    <row r="1433" s="74" customFormat="1"/>
    <row r="1434" s="74" customFormat="1"/>
    <row r="1435" s="74" customFormat="1"/>
    <row r="1436" s="74" customFormat="1"/>
    <row r="1437" s="74" customFormat="1"/>
    <row r="1438" s="74" customFormat="1"/>
    <row r="1439" s="74" customFormat="1"/>
    <row r="1440" s="74" customFormat="1"/>
    <row r="1441" s="74" customFormat="1"/>
    <row r="1442" s="74" customFormat="1"/>
    <row r="1443" s="74" customFormat="1"/>
    <row r="1444" s="74" customFormat="1"/>
    <row r="1445" s="74" customFormat="1"/>
    <row r="1446" s="74" customFormat="1"/>
    <row r="1447" s="74" customFormat="1"/>
    <row r="1448" s="74" customFormat="1"/>
    <row r="1449" s="74" customFormat="1"/>
    <row r="1450" s="74" customFormat="1"/>
    <row r="1451" s="74" customFormat="1"/>
    <row r="1452" s="74" customFormat="1"/>
    <row r="1453" s="74" customFormat="1"/>
    <row r="1454" s="74" customFormat="1"/>
    <row r="1455" s="74" customFormat="1"/>
    <row r="1456" s="74" customFormat="1"/>
    <row r="1457" s="74" customFormat="1"/>
    <row r="1458" s="74" customFormat="1"/>
    <row r="1459" s="74" customFormat="1"/>
    <row r="1460" s="74" customFormat="1"/>
    <row r="1461" s="74" customFormat="1"/>
    <row r="1462" s="74" customFormat="1"/>
    <row r="1463" s="74" customFormat="1"/>
    <row r="1464" s="74" customFormat="1"/>
    <row r="1465" s="74" customFormat="1"/>
    <row r="1466" s="74" customFormat="1"/>
    <row r="1467" s="74" customFormat="1"/>
    <row r="1468" s="74" customFormat="1"/>
    <row r="1469" s="74" customFormat="1"/>
    <row r="1470" s="74" customFormat="1"/>
    <row r="1471" s="74" customFormat="1"/>
    <row r="1472" s="74" customFormat="1"/>
    <row r="1473" s="74" customFormat="1"/>
    <row r="1474" s="74" customFormat="1"/>
    <row r="1475" s="74" customFormat="1"/>
    <row r="1476" s="74" customFormat="1"/>
    <row r="1477" s="74" customFormat="1"/>
    <row r="1478" s="74" customFormat="1"/>
    <row r="1479" s="74" customFormat="1"/>
    <row r="1480" s="74" customFormat="1"/>
    <row r="1481" s="74" customFormat="1"/>
    <row r="1482" s="74" customFormat="1"/>
    <row r="1483" s="74" customFormat="1"/>
    <row r="1484" s="74" customFormat="1"/>
    <row r="1485" s="74" customFormat="1"/>
    <row r="1486" s="74" customFormat="1"/>
    <row r="1487" s="74" customFormat="1"/>
    <row r="1488" s="74" customFormat="1"/>
    <row r="1489" s="74" customFormat="1"/>
    <row r="1490" s="74" customFormat="1"/>
    <row r="1491" s="74" customFormat="1"/>
    <row r="1492" s="74" customFormat="1"/>
    <row r="1493" s="74" customFormat="1"/>
    <row r="1494" s="74" customFormat="1"/>
    <row r="1495" s="74" customFormat="1"/>
    <row r="1496" s="74" customFormat="1"/>
    <row r="1497" s="74" customFormat="1"/>
    <row r="1498" s="74" customFormat="1"/>
    <row r="1499" s="74" customFormat="1"/>
    <row r="1500" s="74" customFormat="1"/>
    <row r="1501" s="74" customFormat="1"/>
    <row r="1502" s="74" customFormat="1"/>
    <row r="1503" s="74" customFormat="1"/>
    <row r="1504" s="74" customFormat="1"/>
    <row r="1505" s="74" customFormat="1"/>
    <row r="1506" s="74" customFormat="1"/>
    <row r="1507" s="74" customFormat="1"/>
    <row r="1508" s="74" customFormat="1"/>
    <row r="1509" s="74" customFormat="1"/>
    <row r="1510" s="74" customFormat="1"/>
    <row r="1511" s="74" customFormat="1"/>
    <row r="1512" s="74" customFormat="1"/>
    <row r="1513" s="74" customFormat="1"/>
    <row r="1514" s="74" customFormat="1"/>
    <row r="1515" s="74" customFormat="1"/>
    <row r="1516" s="74" customFormat="1"/>
    <row r="1517" s="74" customFormat="1"/>
    <row r="1518" s="74" customFormat="1"/>
    <row r="1519" s="74" customFormat="1"/>
    <row r="1520" s="74" customFormat="1"/>
    <row r="1521" s="74" customFormat="1"/>
    <row r="1522" s="74" customFormat="1"/>
    <row r="1523" s="74" customFormat="1"/>
    <row r="1524" s="74" customFormat="1"/>
    <row r="1525" s="74" customFormat="1"/>
    <row r="1526" s="74" customFormat="1"/>
    <row r="1527" s="74" customFormat="1"/>
    <row r="1528" s="74" customFormat="1"/>
    <row r="1529" s="74" customFormat="1"/>
    <row r="1530" s="74" customFormat="1"/>
    <row r="1531" s="74" customFormat="1"/>
    <row r="1532" s="74" customFormat="1"/>
    <row r="1533" s="74" customFormat="1"/>
    <row r="1534" s="74" customFormat="1"/>
    <row r="1535" s="74" customFormat="1"/>
    <row r="1536" s="74" customFormat="1"/>
    <row r="1537" s="74" customFormat="1"/>
    <row r="1538" s="74" customFormat="1"/>
    <row r="1539" s="74" customFormat="1"/>
    <row r="1540" s="74" customFormat="1"/>
    <row r="1541" s="74" customFormat="1"/>
    <row r="1542" s="74" customFormat="1"/>
    <row r="1543" s="74" customFormat="1"/>
    <row r="1544" s="74" customFormat="1"/>
    <row r="1545" s="74" customFormat="1"/>
    <row r="1546" s="74" customFormat="1"/>
    <row r="1547" s="74" customFormat="1"/>
    <row r="1548" s="74" customFormat="1"/>
    <row r="1549" s="74" customFormat="1"/>
    <row r="1550" s="74" customFormat="1"/>
    <row r="1551" s="74" customFormat="1"/>
    <row r="1552" s="74" customFormat="1"/>
    <row r="1553" s="74" customFormat="1"/>
    <row r="1554" s="74" customFormat="1"/>
    <row r="1555" s="74" customFormat="1"/>
    <row r="1556" s="74" customFormat="1"/>
    <row r="1557" s="74" customFormat="1"/>
    <row r="1558" s="74" customFormat="1"/>
    <row r="1559" s="74" customFormat="1"/>
    <row r="1560" s="74" customFormat="1"/>
    <row r="1561" s="74" customFormat="1"/>
    <row r="1562" s="74" customFormat="1"/>
    <row r="1563" s="74" customFormat="1"/>
    <row r="1564" s="74" customFormat="1"/>
    <row r="1565" s="74" customFormat="1"/>
    <row r="1566" s="74" customFormat="1"/>
    <row r="1567" s="74" customFormat="1"/>
    <row r="1568" s="74" customFormat="1"/>
    <row r="1569" s="74" customFormat="1"/>
    <row r="1570" s="74" customFormat="1"/>
    <row r="1571" s="74" customFormat="1"/>
    <row r="1572" s="74" customFormat="1"/>
    <row r="1573" s="74" customFormat="1"/>
    <row r="1574" s="74" customFormat="1"/>
    <row r="1575" s="74" customFormat="1"/>
    <row r="1576" s="74" customFormat="1"/>
    <row r="1577" s="74" customFormat="1"/>
    <row r="1578" s="74" customFormat="1"/>
    <row r="1579" s="74" customFormat="1"/>
    <row r="1580" s="74" customFormat="1"/>
    <row r="1581" s="74" customFormat="1"/>
    <row r="1582" s="74" customFormat="1"/>
    <row r="1583" s="74" customFormat="1"/>
    <row r="1584" s="74" customFormat="1"/>
    <row r="1585" s="74" customFormat="1"/>
    <row r="1586" s="74" customFormat="1"/>
    <row r="1587" s="74" customFormat="1"/>
    <row r="1588" s="74" customFormat="1"/>
    <row r="1589" s="74" customFormat="1"/>
    <row r="1590" s="74" customFormat="1"/>
    <row r="1591" s="74" customFormat="1"/>
    <row r="1592" s="74" customFormat="1"/>
    <row r="1593" s="74" customFormat="1"/>
    <row r="1594" s="74" customFormat="1"/>
    <row r="1595" s="74" customFormat="1"/>
    <row r="1596" s="74" customFormat="1"/>
    <row r="1597" s="74" customFormat="1"/>
    <row r="1598" s="74" customFormat="1"/>
    <row r="1599" s="74" customFormat="1"/>
    <row r="1600" s="74" customFormat="1"/>
    <row r="1601" s="74" customFormat="1"/>
    <row r="1602" s="74" customFormat="1"/>
    <row r="1603" s="74" customFormat="1"/>
    <row r="1604" s="74" customFormat="1"/>
    <row r="1605" s="74" customFormat="1"/>
    <row r="1606" s="74" customFormat="1"/>
    <row r="1607" s="74" customFormat="1"/>
    <row r="1608" s="74" customFormat="1"/>
    <row r="1609" s="74" customFormat="1"/>
    <row r="1610" s="74" customFormat="1"/>
    <row r="1611" s="74" customFormat="1"/>
    <row r="1612" s="74" customFormat="1"/>
    <row r="1613" s="74" customFormat="1"/>
    <row r="1614" s="74" customFormat="1"/>
    <row r="1615" s="74" customFormat="1"/>
    <row r="1616" s="74" customFormat="1"/>
    <row r="1617" s="74" customFormat="1"/>
    <row r="1618" s="74" customFormat="1"/>
    <row r="1619" s="74" customFormat="1"/>
    <row r="1620" s="74" customFormat="1"/>
    <row r="1621" s="74" customFormat="1"/>
    <row r="1622" s="74" customFormat="1"/>
    <row r="1623" s="74" customFormat="1"/>
    <row r="1624" s="74" customFormat="1"/>
    <row r="1625" s="74" customFormat="1"/>
    <row r="1626" s="74" customFormat="1"/>
    <row r="1627" s="74" customFormat="1"/>
    <row r="1628" s="74" customFormat="1"/>
    <row r="1629" s="74" customFormat="1"/>
    <row r="1630" s="74" customFormat="1"/>
    <row r="1631" s="74" customFormat="1"/>
    <row r="1632" s="74" customFormat="1"/>
    <row r="1633" s="74" customFormat="1"/>
    <row r="1634" s="74" customFormat="1"/>
    <row r="1635" s="74" customFormat="1"/>
    <row r="1636" s="74" customFormat="1"/>
    <row r="1637" s="74" customFormat="1"/>
    <row r="1638" s="74" customFormat="1"/>
    <row r="1639" s="74" customFormat="1"/>
    <row r="1640" s="74" customFormat="1"/>
    <row r="1641" s="74" customFormat="1"/>
    <row r="1642" s="74" customFormat="1"/>
    <row r="1643" s="74" customFormat="1"/>
    <row r="1644" s="74" customFormat="1"/>
    <row r="1645" s="74" customFormat="1"/>
    <row r="1646" s="74" customFormat="1"/>
    <row r="1647" s="74" customFormat="1"/>
    <row r="1648" s="74" customFormat="1"/>
    <row r="1649" s="74" customFormat="1"/>
    <row r="1650" s="74" customFormat="1"/>
    <row r="1651" s="74" customFormat="1"/>
    <row r="1652" s="74" customFormat="1"/>
    <row r="1653" s="74" customFormat="1"/>
    <row r="1654" s="74" customFormat="1"/>
    <row r="1655" s="74" customFormat="1"/>
    <row r="1656" s="74" customFormat="1"/>
    <row r="1657" s="74" customFormat="1"/>
    <row r="1658" s="74" customFormat="1"/>
    <row r="1659" s="74" customFormat="1"/>
    <row r="1660" s="74" customFormat="1"/>
    <row r="1661" s="74" customFormat="1"/>
    <row r="1662" s="74" customFormat="1"/>
    <row r="1663" s="74" customFormat="1"/>
    <row r="1664" s="74" customFormat="1"/>
    <row r="1665" s="74" customFormat="1"/>
    <row r="1666" s="74" customFormat="1"/>
    <row r="1667" s="74" customFormat="1"/>
    <row r="1668" s="74" customFormat="1"/>
    <row r="1669" s="74" customFormat="1"/>
    <row r="1670" s="74" customFormat="1"/>
    <row r="1671" s="74" customFormat="1"/>
    <row r="1672" s="74" customFormat="1"/>
    <row r="1673" s="74" customFormat="1"/>
    <row r="1674" s="74" customFormat="1"/>
    <row r="1675" s="74" customFormat="1"/>
    <row r="1676" s="74" customFormat="1"/>
    <row r="1677" s="74" customFormat="1"/>
    <row r="1678" s="74" customFormat="1"/>
    <row r="1679" s="74" customFormat="1"/>
    <row r="1680" s="74" customFormat="1"/>
    <row r="1681" s="74" customFormat="1"/>
    <row r="1682" s="74" customFormat="1"/>
    <row r="1683" s="74" customFormat="1"/>
    <row r="1684" s="74" customFormat="1"/>
    <row r="1685" s="74" customFormat="1"/>
    <row r="1686" s="74" customFormat="1"/>
    <row r="1687" s="74" customFormat="1"/>
    <row r="1688" s="74" customFormat="1"/>
    <row r="1689" s="74" customFormat="1"/>
    <row r="1690" s="74" customFormat="1"/>
    <row r="1691" s="74" customFormat="1"/>
    <row r="1692" s="74" customFormat="1"/>
    <row r="1693" s="74" customFormat="1"/>
    <row r="1694" s="74" customFormat="1"/>
    <row r="1695" s="74" customFormat="1"/>
    <row r="1696" s="74" customFormat="1"/>
    <row r="1697" s="74" customFormat="1"/>
    <row r="1698" s="74" customFormat="1"/>
    <row r="1699" s="74" customFormat="1"/>
    <row r="1700" s="74" customFormat="1"/>
    <row r="1701" s="74" customFormat="1"/>
    <row r="1702" s="74" customFormat="1"/>
    <row r="1703" s="74" customFormat="1"/>
    <row r="1704" s="74" customFormat="1"/>
    <row r="1705" s="74" customFormat="1"/>
    <row r="1706" s="74" customFormat="1"/>
    <row r="1707" s="74" customFormat="1"/>
    <row r="1708" s="74" customFormat="1"/>
    <row r="1709" s="74" customFormat="1"/>
    <row r="1710" s="74" customFormat="1"/>
    <row r="1711" s="74" customFormat="1"/>
    <row r="1712" s="74" customFormat="1"/>
    <row r="1713" s="74" customFormat="1"/>
    <row r="1714" s="74" customFormat="1"/>
    <row r="1715" s="74" customFormat="1"/>
    <row r="1716" s="74" customFormat="1"/>
    <row r="1717" s="74" customFormat="1"/>
    <row r="1718" s="74" customFormat="1"/>
    <row r="1719" s="74" customFormat="1"/>
    <row r="1720" s="74" customFormat="1"/>
    <row r="1721" s="74" customFormat="1"/>
    <row r="1722" s="74" customFormat="1"/>
    <row r="1723" s="74" customFormat="1"/>
    <row r="1724" s="74" customFormat="1"/>
    <row r="1725" s="74" customFormat="1"/>
    <row r="1726" s="74" customFormat="1"/>
    <row r="1727" s="74" customFormat="1"/>
    <row r="1728" s="74" customFormat="1"/>
    <row r="1729" s="74" customFormat="1"/>
    <row r="1730" s="74" customFormat="1"/>
    <row r="1731" s="74" customFormat="1"/>
    <row r="1732" s="74" customFormat="1"/>
    <row r="1733" s="74" customFormat="1"/>
    <row r="1734" s="74" customFormat="1"/>
    <row r="1735" s="74" customFormat="1"/>
    <row r="1736" s="74" customFormat="1"/>
    <row r="1737" s="74" customFormat="1"/>
    <row r="1738" s="74" customFormat="1"/>
    <row r="1739" s="74" customFormat="1"/>
    <row r="1740" s="74" customFormat="1"/>
    <row r="1741" s="74" customFormat="1"/>
    <row r="1742" s="74" customFormat="1"/>
    <row r="1743" s="74" customFormat="1"/>
    <row r="1744" s="74" customFormat="1"/>
    <row r="1745" s="74" customFormat="1"/>
    <row r="1746" s="74" customFormat="1"/>
    <row r="1747" s="74" customFormat="1"/>
    <row r="1748" s="74" customFormat="1"/>
    <row r="1749" s="74" customFormat="1"/>
    <row r="1750" s="74" customFormat="1"/>
    <row r="1751" s="74" customFormat="1"/>
    <row r="1752" s="74" customFormat="1"/>
    <row r="1753" s="74" customFormat="1"/>
    <row r="1754" s="74" customFormat="1"/>
    <row r="1755" s="74" customFormat="1"/>
    <row r="1756" s="74" customFormat="1"/>
    <row r="1757" s="74" customFormat="1"/>
    <row r="1758" s="74" customFormat="1"/>
    <row r="1759" s="74" customFormat="1"/>
    <row r="1760" s="74" customFormat="1"/>
    <row r="1761" s="74" customFormat="1"/>
    <row r="1762" s="74" customFormat="1"/>
    <row r="1763" s="74" customFormat="1"/>
    <row r="1764" s="74" customFormat="1"/>
    <row r="1765" s="74" customFormat="1"/>
    <row r="1766" s="74" customFormat="1"/>
    <row r="1767" s="74" customFormat="1"/>
    <row r="1768" s="74" customFormat="1"/>
    <row r="1769" s="74" customFormat="1"/>
    <row r="1770" s="74" customFormat="1"/>
    <row r="1771" s="74" customFormat="1"/>
    <row r="1772" s="74" customFormat="1"/>
    <row r="1773" s="74" customFormat="1"/>
    <row r="1774" s="74" customFormat="1"/>
    <row r="1775" s="74" customFormat="1"/>
    <row r="1776" s="74" customFormat="1"/>
    <row r="1777" s="74" customFormat="1"/>
    <row r="1778" s="74" customFormat="1"/>
    <row r="1779" s="74" customFormat="1"/>
    <row r="1780" s="74" customFormat="1"/>
    <row r="1781" s="74" customFormat="1"/>
    <row r="1782" s="74" customFormat="1"/>
    <row r="1783" s="74" customFormat="1"/>
    <row r="1784" s="74" customFormat="1"/>
    <row r="1785" s="74" customFormat="1"/>
    <row r="1786" s="74" customFormat="1"/>
    <row r="1787" s="74" customFormat="1"/>
    <row r="1788" s="74" customFormat="1"/>
    <row r="1789" s="74" customFormat="1"/>
    <row r="1790" s="74" customFormat="1"/>
    <row r="1791" s="74" customFormat="1"/>
    <row r="1792" s="74" customFormat="1"/>
    <row r="1793" s="74" customFormat="1"/>
    <row r="1794" s="74" customFormat="1"/>
    <row r="1795" s="74" customFormat="1"/>
    <row r="1796" s="74" customFormat="1"/>
    <row r="1797" s="74" customFormat="1"/>
    <row r="1798" s="74" customFormat="1"/>
    <row r="1799" s="74" customFormat="1"/>
    <row r="1800" s="74" customFormat="1"/>
    <row r="1801" s="74" customFormat="1"/>
    <row r="1802" s="74" customFormat="1"/>
    <row r="1803" s="74" customFormat="1"/>
    <row r="1804" s="74" customFormat="1"/>
    <row r="1805" s="74" customFormat="1"/>
    <row r="1806" s="74" customFormat="1"/>
    <row r="1807" s="74" customFormat="1"/>
    <row r="1808" s="74" customFormat="1"/>
    <row r="1809" s="74" customFormat="1"/>
    <row r="1810" s="74" customFormat="1"/>
    <row r="1811" s="74" customFormat="1"/>
    <row r="1812" s="74" customFormat="1"/>
    <row r="1813" s="74" customFormat="1"/>
    <row r="1814" s="74" customFormat="1"/>
    <row r="1815" s="74" customFormat="1"/>
    <row r="1816" s="74" customFormat="1"/>
    <row r="1817" s="74" customFormat="1"/>
    <row r="1818" s="74" customFormat="1"/>
    <row r="1819" s="74" customFormat="1"/>
    <row r="1820" s="74" customFormat="1"/>
    <row r="1821" s="74" customFormat="1"/>
    <row r="1822" s="74" customFormat="1"/>
    <row r="1823" s="74" customFormat="1"/>
    <row r="1824" s="74" customFormat="1"/>
    <row r="1825" s="74" customFormat="1"/>
    <row r="1826" s="74" customFormat="1"/>
    <row r="1827" s="74" customFormat="1"/>
    <row r="1828" s="74" customFormat="1"/>
    <row r="1829" s="74" customFormat="1"/>
    <row r="1830" s="74" customFormat="1"/>
    <row r="1831" s="74" customFormat="1"/>
    <row r="1832" s="74" customFormat="1"/>
    <row r="1833" s="74" customFormat="1"/>
    <row r="1834" s="74" customFormat="1"/>
    <row r="1835" s="74" customFormat="1"/>
    <row r="1836" s="74" customFormat="1"/>
    <row r="1837" s="74" customFormat="1"/>
    <row r="1838" s="74" customFormat="1"/>
    <row r="1839" s="74" customFormat="1"/>
    <row r="1840" s="74" customFormat="1"/>
    <row r="1841" s="74" customFormat="1"/>
    <row r="1842" s="74" customFormat="1"/>
    <row r="1843" s="74" customFormat="1"/>
    <row r="1844" s="74" customFormat="1"/>
    <row r="1845" s="74" customFormat="1"/>
    <row r="1846" s="74" customFormat="1"/>
    <row r="1847" s="74" customFormat="1"/>
    <row r="1848" s="74" customFormat="1"/>
    <row r="1849" s="74" customFormat="1"/>
    <row r="1850" s="74" customFormat="1"/>
    <row r="1851" s="74" customFormat="1"/>
    <row r="1852" s="74" customFormat="1"/>
    <row r="1853" s="74" customFormat="1"/>
    <row r="1854" s="74" customFormat="1"/>
    <row r="1855" s="74" customFormat="1"/>
    <row r="1856" s="74" customFormat="1"/>
    <row r="1857" s="74" customFormat="1"/>
    <row r="1858" s="74" customFormat="1"/>
    <row r="1859" s="74" customFormat="1"/>
    <row r="1860" s="74" customFormat="1"/>
    <row r="1861" s="74" customFormat="1"/>
    <row r="1862" s="74" customFormat="1"/>
    <row r="1863" s="74" customFormat="1"/>
    <row r="1864" s="74" customFormat="1"/>
    <row r="1865" s="74" customFormat="1"/>
    <row r="1866" s="74" customFormat="1"/>
    <row r="1867" s="74" customFormat="1"/>
    <row r="1868" s="74" customFormat="1"/>
    <row r="1869" s="74" customFormat="1"/>
    <row r="1870" s="74" customFormat="1"/>
    <row r="1871" s="74" customFormat="1"/>
    <row r="1872" s="74" customFormat="1"/>
    <row r="1873" s="74" customFormat="1"/>
    <row r="1874" s="74" customFormat="1"/>
    <row r="1875" s="74" customFormat="1"/>
    <row r="1876" s="74" customFormat="1"/>
    <row r="1877" s="74" customFormat="1"/>
    <row r="1878" s="74" customFormat="1"/>
    <row r="1879" s="74" customFormat="1"/>
    <row r="1880" s="74" customFormat="1"/>
    <row r="1881" s="74" customFormat="1"/>
    <row r="1882" s="74" customFormat="1"/>
    <row r="1883" s="74" customFormat="1"/>
    <row r="1884" s="74" customFormat="1"/>
    <row r="1885" s="74" customFormat="1"/>
    <row r="1886" s="74" customFormat="1"/>
    <row r="1887" s="74" customFormat="1"/>
    <row r="1888" s="74" customFormat="1"/>
    <row r="1889" s="74" customFormat="1"/>
    <row r="1890" s="74" customFormat="1"/>
    <row r="1891" s="74" customFormat="1"/>
    <row r="1892" s="74" customFormat="1"/>
    <row r="1893" s="74" customFormat="1"/>
    <row r="1894" s="74" customFormat="1"/>
    <row r="1895" s="74" customFormat="1"/>
    <row r="1896" s="74" customFormat="1"/>
    <row r="1897" s="74" customFormat="1"/>
    <row r="1898" s="74" customFormat="1"/>
    <row r="1899" s="74" customFormat="1"/>
    <row r="1900" s="74" customFormat="1"/>
    <row r="1901" s="74" customFormat="1"/>
    <row r="1902" s="74" customFormat="1"/>
    <row r="1903" s="74" customFormat="1"/>
    <row r="1904" s="74" customFormat="1"/>
    <row r="1905" s="74" customFormat="1"/>
    <row r="1906" s="74" customFormat="1"/>
    <row r="1907" s="74" customFormat="1"/>
    <row r="1908" s="74" customFormat="1"/>
    <row r="1909" s="74" customFormat="1"/>
    <row r="1910" s="74" customFormat="1"/>
    <row r="1911" s="74" customFormat="1"/>
    <row r="1912" s="74" customFormat="1"/>
    <row r="1913" s="74" customFormat="1"/>
    <row r="1914" s="74" customFormat="1"/>
    <row r="1915" s="74" customFormat="1"/>
    <row r="1916" s="74" customFormat="1"/>
    <row r="1917" s="74" customFormat="1"/>
    <row r="1918" s="74" customFormat="1"/>
    <row r="1919" s="74" customFormat="1"/>
    <row r="1920" s="74" customFormat="1"/>
    <row r="1921" s="74" customFormat="1"/>
    <row r="1922" s="74" customFormat="1"/>
    <row r="1923" s="74" customFormat="1"/>
    <row r="1924" s="74" customFormat="1"/>
    <row r="1925" s="74" customFormat="1"/>
    <row r="1926" s="74" customFormat="1"/>
    <row r="1927" s="74" customFormat="1"/>
    <row r="1928" s="74" customFormat="1"/>
    <row r="1929" s="74" customFormat="1"/>
    <row r="1930" s="74" customFormat="1"/>
    <row r="1931" s="74" customFormat="1"/>
    <row r="1932" s="74" customFormat="1"/>
    <row r="1933" s="74" customFormat="1"/>
    <row r="1934" s="74" customFormat="1"/>
    <row r="1935" s="74" customFormat="1"/>
    <row r="1936" s="74" customFormat="1"/>
    <row r="1937" s="74" customFormat="1"/>
    <row r="1938" s="74" customFormat="1"/>
    <row r="1939" s="74" customFormat="1"/>
    <row r="1940" s="74" customFormat="1"/>
    <row r="1941" s="74" customFormat="1"/>
    <row r="1942" s="74" customFormat="1"/>
    <row r="1943" s="74" customFormat="1"/>
    <row r="1944" s="74" customFormat="1"/>
    <row r="1945" s="74" customFormat="1"/>
    <row r="1946" s="74" customFormat="1"/>
    <row r="1947" s="74" customFormat="1"/>
    <row r="1948" s="74" customFormat="1"/>
    <row r="1949" s="74" customFormat="1"/>
    <row r="1950" s="74" customFormat="1"/>
    <row r="1951" s="74" customFormat="1"/>
    <row r="1952" s="74" customFormat="1"/>
    <row r="1953" s="74" customFormat="1"/>
    <row r="1954" s="74" customFormat="1"/>
    <row r="1955" s="74" customFormat="1"/>
    <row r="1956" s="74" customFormat="1"/>
    <row r="1957" s="74" customFormat="1"/>
    <row r="1958" s="74" customFormat="1"/>
    <row r="1959" s="74" customFormat="1"/>
    <row r="1960" s="74" customFormat="1"/>
    <row r="1961" s="74" customFormat="1"/>
    <row r="1962" s="74" customFormat="1"/>
    <row r="1963" s="74" customFormat="1"/>
    <row r="1964" s="74" customFormat="1"/>
    <row r="1965" s="74" customFormat="1"/>
    <row r="1966" s="74" customFormat="1"/>
    <row r="1967" s="74" customFormat="1"/>
    <row r="1968" s="74" customFormat="1"/>
    <row r="1969" s="74" customFormat="1"/>
    <row r="1970" s="74" customFormat="1"/>
    <row r="1971" s="74" customFormat="1"/>
    <row r="1972" s="74" customFormat="1"/>
    <row r="1973" s="74" customFormat="1"/>
    <row r="1974" s="74" customFormat="1"/>
    <row r="1975" s="74" customFormat="1"/>
    <row r="1976" s="74" customFormat="1"/>
    <row r="1977" s="74" customFormat="1"/>
    <row r="1978" s="74" customFormat="1"/>
    <row r="1979" s="74" customFormat="1"/>
    <row r="1980" s="74" customFormat="1"/>
    <row r="1981" s="74" customFormat="1"/>
    <row r="1982" s="74" customFormat="1"/>
    <row r="1983" s="74" customFormat="1"/>
    <row r="1984" s="74" customFormat="1"/>
    <row r="1985" s="74" customFormat="1"/>
    <row r="1986" s="74" customFormat="1"/>
    <row r="1987" s="74" customFormat="1"/>
    <row r="1988" s="74" customFormat="1"/>
    <row r="1989" s="74" customFormat="1"/>
    <row r="1990" s="74" customFormat="1"/>
    <row r="1991" s="74" customFormat="1"/>
    <row r="1992" s="74" customFormat="1"/>
    <row r="1993" s="74" customFormat="1"/>
    <row r="1994" s="74" customFormat="1"/>
    <row r="1995" s="74" customFormat="1"/>
    <row r="1996" s="74" customFormat="1"/>
    <row r="1997" s="74" customFormat="1"/>
    <row r="1998" s="74" customFormat="1"/>
    <row r="1999" s="74" customFormat="1"/>
    <row r="2000" s="74" customFormat="1"/>
    <row r="2001" s="74" customFormat="1"/>
    <row r="2002" s="74" customFormat="1"/>
    <row r="2003" s="74" customFormat="1"/>
    <row r="2004" s="74" customFormat="1"/>
    <row r="2005" s="74" customFormat="1"/>
    <row r="2006" s="74" customFormat="1"/>
    <row r="2007" s="74" customFormat="1"/>
    <row r="2008" s="74" customFormat="1"/>
    <row r="2009" s="74" customFormat="1"/>
    <row r="2010" s="74" customFormat="1"/>
    <row r="2011" s="74" customFormat="1"/>
    <row r="2012" s="74" customFormat="1"/>
    <row r="2013" s="74" customFormat="1"/>
    <row r="2014" s="74" customFormat="1"/>
    <row r="2015" s="74" customFormat="1"/>
    <row r="2016" s="74" customFormat="1"/>
    <row r="2017" s="74" customFormat="1"/>
    <row r="2018" s="74" customFormat="1"/>
    <row r="2019" s="74" customFormat="1"/>
    <row r="2020" s="74" customFormat="1"/>
    <row r="2021" s="74" customFormat="1"/>
    <row r="2022" s="74" customFormat="1"/>
    <row r="2023" s="74" customFormat="1"/>
    <row r="2024" s="74" customFormat="1"/>
    <row r="2025" s="74" customFormat="1"/>
    <row r="2026" s="74" customFormat="1"/>
    <row r="2027" s="74" customFormat="1"/>
    <row r="2028" s="74" customFormat="1"/>
    <row r="2029" s="74" customFormat="1"/>
    <row r="2030" s="74" customFormat="1"/>
    <row r="2031" s="74" customFormat="1"/>
    <row r="2032" s="74" customFormat="1"/>
    <row r="2033" s="74" customFormat="1"/>
    <row r="2034" s="74" customFormat="1"/>
    <row r="2035" s="74" customFormat="1"/>
    <row r="2036" s="74" customFormat="1"/>
    <row r="2037" s="74" customFormat="1"/>
    <row r="2038" s="74" customFormat="1"/>
    <row r="2039" s="74" customFormat="1"/>
    <row r="2040" s="74" customFormat="1"/>
    <row r="2041" s="74" customFormat="1"/>
    <row r="2042" s="74" customFormat="1"/>
    <row r="2043" s="74" customFormat="1"/>
    <row r="2044" s="74" customFormat="1"/>
    <row r="2045" s="74" customFormat="1"/>
    <row r="2046" s="74" customFormat="1"/>
    <row r="2047" s="74" customFormat="1"/>
    <row r="2048" s="74" customFormat="1"/>
    <row r="2049" s="74" customFormat="1"/>
    <row r="2050" s="74" customFormat="1"/>
    <row r="2051" s="74" customFormat="1"/>
    <row r="2052" s="74" customFormat="1"/>
    <row r="2053" s="74" customFormat="1"/>
    <row r="2054" s="74" customFormat="1"/>
    <row r="2055" s="74" customFormat="1"/>
    <row r="2056" s="74" customFormat="1"/>
    <row r="2057" s="74" customFormat="1"/>
    <row r="2058" s="74" customFormat="1"/>
    <row r="2059" s="74" customFormat="1"/>
    <row r="2060" s="74" customFormat="1"/>
    <row r="2061" s="74" customFormat="1"/>
    <row r="2062" s="74" customFormat="1"/>
    <row r="2063" s="74" customFormat="1"/>
    <row r="2064" s="74" customFormat="1"/>
    <row r="2065" s="74" customFormat="1"/>
    <row r="2066" s="74" customFormat="1"/>
    <row r="2067" s="74" customFormat="1"/>
    <row r="2068" s="74" customFormat="1"/>
    <row r="2069" s="74" customFormat="1"/>
    <row r="2070" s="74" customFormat="1"/>
    <row r="2071" s="74" customFormat="1"/>
    <row r="2072" s="74" customFormat="1"/>
    <row r="2073" s="74" customFormat="1"/>
    <row r="2074" s="74" customFormat="1"/>
    <row r="2075" s="74" customFormat="1"/>
    <row r="2076" s="74" customFormat="1"/>
    <row r="2077" s="74" customFormat="1"/>
    <row r="2078" s="74" customFormat="1"/>
    <row r="2079" s="74" customFormat="1"/>
    <row r="2080" s="74" customFormat="1"/>
    <row r="2081" s="74" customFormat="1"/>
    <row r="2082" s="74" customFormat="1"/>
    <row r="2083" s="74" customFormat="1"/>
    <row r="2084" s="74" customFormat="1"/>
    <row r="2085" s="74" customFormat="1"/>
    <row r="2086" s="74" customFormat="1"/>
    <row r="2087" s="74" customFormat="1"/>
    <row r="2088" s="74" customFormat="1"/>
    <row r="2089" s="74" customFormat="1"/>
    <row r="2090" s="74" customFormat="1"/>
    <row r="2091" s="74" customFormat="1"/>
    <row r="2092" s="74" customFormat="1"/>
    <row r="2093" s="74" customFormat="1"/>
    <row r="2094" s="74" customFormat="1"/>
    <row r="2095" s="74" customFormat="1"/>
    <row r="2096" s="74" customFormat="1"/>
    <row r="2097" s="74" customFormat="1"/>
    <row r="2098" s="74" customFormat="1"/>
    <row r="2099" s="74" customFormat="1"/>
    <row r="2100" s="74" customFormat="1"/>
    <row r="2101" s="74" customFormat="1"/>
    <row r="2102" s="74" customFormat="1"/>
    <row r="2103" s="74" customFormat="1"/>
    <row r="2104" s="74" customFormat="1"/>
    <row r="2105" s="74" customFormat="1"/>
    <row r="2106" s="74" customFormat="1"/>
    <row r="2107" s="74" customFormat="1"/>
    <row r="2108" s="74" customFormat="1"/>
    <row r="2109" s="74" customFormat="1"/>
    <row r="2110" s="74" customFormat="1"/>
    <row r="2111" s="74" customFormat="1"/>
    <row r="2112" s="74" customFormat="1"/>
    <row r="2113" s="74" customFormat="1"/>
    <row r="2114" s="74" customFormat="1"/>
    <row r="2115" s="74" customFormat="1"/>
    <row r="2116" s="74" customFormat="1"/>
    <row r="2117" s="74" customFormat="1"/>
    <row r="2118" s="74" customFormat="1"/>
    <row r="2119" s="74" customFormat="1"/>
    <row r="2120" s="74" customFormat="1"/>
    <row r="2121" s="74" customFormat="1"/>
    <row r="2122" s="74" customFormat="1"/>
    <row r="2123" s="74" customFormat="1"/>
    <row r="2124" s="74" customFormat="1"/>
    <row r="2125" s="74" customFormat="1"/>
    <row r="2126" s="74" customFormat="1"/>
    <row r="2127" s="74" customFormat="1"/>
    <row r="2128" s="74" customFormat="1"/>
    <row r="2129" s="74" customFormat="1"/>
    <row r="2130" s="74" customFormat="1"/>
    <row r="2131" s="74" customFormat="1"/>
    <row r="2132" s="74" customFormat="1"/>
    <row r="2133" s="74" customFormat="1"/>
    <row r="2134" s="74" customFormat="1"/>
    <row r="2135" s="74" customFormat="1"/>
    <row r="2136" s="74" customFormat="1"/>
    <row r="2137" s="74" customFormat="1"/>
    <row r="2138" s="74" customFormat="1"/>
    <row r="2139" s="74" customFormat="1"/>
    <row r="2140" s="74" customFormat="1"/>
    <row r="2141" s="74" customFormat="1"/>
    <row r="2142" s="74" customFormat="1"/>
    <row r="2143" s="74" customFormat="1"/>
    <row r="2144" s="74" customFormat="1"/>
    <row r="2145" s="74" customFormat="1"/>
    <row r="2146" s="74" customFormat="1"/>
    <row r="2147" s="74" customFormat="1"/>
    <row r="2148" s="74" customFormat="1"/>
    <row r="2149" s="74" customFormat="1"/>
    <row r="2150" s="74" customFormat="1"/>
    <row r="2151" s="74" customFormat="1"/>
    <row r="2152" s="74" customFormat="1"/>
    <row r="2153" s="74" customFormat="1"/>
    <row r="2154" s="74" customFormat="1"/>
    <row r="2155" s="74" customFormat="1"/>
    <row r="2156" s="74" customFormat="1"/>
    <row r="2157" s="74" customFormat="1"/>
    <row r="2158" s="74" customFormat="1"/>
    <row r="2159" s="74" customFormat="1"/>
    <row r="2160" s="74" customFormat="1"/>
    <row r="2161" s="74" customFormat="1"/>
    <row r="2162" s="74" customFormat="1"/>
    <row r="2163" s="74" customFormat="1"/>
    <row r="2164" s="74" customFormat="1"/>
    <row r="2165" s="74" customFormat="1"/>
    <row r="2166" s="74" customFormat="1"/>
    <row r="2167" s="74" customFormat="1"/>
    <row r="2168" s="74" customFormat="1"/>
    <row r="2169" s="74" customFormat="1"/>
    <row r="2170" s="74" customFormat="1"/>
    <row r="2171" s="74" customFormat="1"/>
    <row r="2172" s="74" customFormat="1"/>
    <row r="2173" s="74" customFormat="1"/>
    <row r="2174" s="74" customFormat="1"/>
    <row r="2175" s="74" customFormat="1"/>
    <row r="2176" s="74" customFormat="1"/>
    <row r="2177" s="74" customFormat="1"/>
    <row r="2178" s="74" customFormat="1"/>
    <row r="2179" s="74" customFormat="1"/>
    <row r="2180" s="74" customFormat="1"/>
    <row r="2181" s="74" customFormat="1"/>
    <row r="2182" s="74" customFormat="1"/>
    <row r="2183" s="74" customFormat="1"/>
    <row r="2184" s="74" customFormat="1"/>
    <row r="2185" s="74" customFormat="1"/>
    <row r="2186" s="74" customFormat="1"/>
    <row r="2187" s="74" customFormat="1"/>
    <row r="2188" s="74" customFormat="1"/>
    <row r="2189" s="74" customFormat="1"/>
    <row r="2190" s="74" customFormat="1"/>
    <row r="2191" s="74" customFormat="1"/>
    <row r="2192" s="74" customFormat="1"/>
    <row r="2193" s="74" customFormat="1"/>
    <row r="2194" s="74" customFormat="1"/>
    <row r="2195" s="74" customFormat="1"/>
    <row r="2196" s="74" customFormat="1"/>
    <row r="2197" s="74" customFormat="1"/>
    <row r="2198" s="74" customFormat="1"/>
    <row r="2199" s="74" customFormat="1"/>
    <row r="2200" s="74" customFormat="1"/>
    <row r="2201" s="74" customFormat="1"/>
    <row r="2202" s="74" customFormat="1"/>
    <row r="2203" s="74" customFormat="1"/>
    <row r="2204" s="74" customFormat="1"/>
    <row r="2205" s="74" customFormat="1"/>
    <row r="2206" s="74" customFormat="1"/>
    <row r="2207" s="74" customFormat="1"/>
    <row r="2208" s="74" customFormat="1"/>
    <row r="2209" s="74" customFormat="1"/>
    <row r="2210" s="74" customFormat="1"/>
    <row r="2211" s="74" customFormat="1"/>
    <row r="2212" s="74" customFormat="1"/>
    <row r="2213" s="74" customFormat="1"/>
    <row r="2214" s="74" customFormat="1"/>
    <row r="2215" s="74" customFormat="1"/>
    <row r="2216" s="74" customFormat="1"/>
    <row r="2217" s="74" customFormat="1"/>
    <row r="2218" s="74" customFormat="1"/>
    <row r="2219" s="74" customFormat="1"/>
    <row r="2220" s="74" customFormat="1"/>
    <row r="2221" s="74" customFormat="1"/>
    <row r="2222" s="74" customFormat="1"/>
    <row r="2223" s="74" customFormat="1"/>
    <row r="2224" s="74" customFormat="1"/>
    <row r="2225" s="74" customFormat="1"/>
    <row r="2226" s="74" customFormat="1"/>
    <row r="2227" s="74" customFormat="1"/>
    <row r="2228" s="74" customFormat="1"/>
    <row r="2229" s="74" customFormat="1"/>
    <row r="2230" s="74" customFormat="1"/>
    <row r="2231" s="74" customFormat="1"/>
    <row r="2232" s="74" customFormat="1"/>
    <row r="2233" s="74" customFormat="1"/>
    <row r="2234" s="74" customFormat="1"/>
    <row r="2235" s="74" customFormat="1"/>
    <row r="2236" s="74" customFormat="1"/>
    <row r="2237" s="74" customFormat="1"/>
    <row r="2238" s="74" customFormat="1"/>
    <row r="2239" s="74" customFormat="1"/>
    <row r="2240" s="74" customFormat="1"/>
    <row r="2241" s="74" customFormat="1"/>
    <row r="2242" s="74" customFormat="1"/>
    <row r="2243" s="74" customFormat="1"/>
    <row r="2244" s="74" customFormat="1"/>
    <row r="2245" s="74" customFormat="1"/>
    <row r="2246" s="74" customFormat="1"/>
    <row r="2247" s="74" customFormat="1"/>
    <row r="2248" s="74" customFormat="1"/>
    <row r="2249" s="74" customFormat="1"/>
    <row r="2250" s="74" customFormat="1"/>
    <row r="2251" s="74" customFormat="1"/>
    <row r="2252" s="74" customFormat="1"/>
    <row r="2253" s="74" customFormat="1"/>
    <row r="2254" s="74" customFormat="1"/>
    <row r="2255" s="74" customFormat="1"/>
    <row r="2256" s="74" customFormat="1"/>
    <row r="2257" s="74" customFormat="1"/>
    <row r="2258" s="74" customFormat="1"/>
    <row r="2259" s="74" customFormat="1"/>
    <row r="2260" s="74" customFormat="1"/>
    <row r="2261" s="74" customFormat="1"/>
    <row r="2262" s="74" customFormat="1"/>
    <row r="2263" s="74" customFormat="1"/>
    <row r="2264" s="74" customFormat="1"/>
    <row r="2265" s="74" customFormat="1"/>
    <row r="2266" s="74" customFormat="1"/>
    <row r="2267" s="74" customFormat="1"/>
    <row r="2268" s="74" customFormat="1"/>
    <row r="2269" s="74" customFormat="1"/>
    <row r="2270" s="74" customFormat="1"/>
    <row r="2271" s="74" customFormat="1"/>
    <row r="2272" s="74" customFormat="1"/>
    <row r="2273" s="74" customFormat="1"/>
    <row r="2274" s="74" customFormat="1"/>
    <row r="2275" s="74" customFormat="1"/>
    <row r="2276" s="74" customFormat="1"/>
    <row r="2277" s="74" customFormat="1"/>
    <row r="2278" s="74" customFormat="1"/>
    <row r="2279" s="74" customFormat="1"/>
    <row r="2280" s="74" customFormat="1"/>
    <row r="2281" s="74" customFormat="1"/>
    <row r="2282" s="74" customFormat="1"/>
    <row r="2283" s="74" customFormat="1"/>
    <row r="2284" s="74" customFormat="1"/>
    <row r="2285" s="74" customFormat="1"/>
    <row r="2286" s="74" customFormat="1"/>
    <row r="2287" s="74" customFormat="1"/>
    <row r="2288" s="74" customFormat="1"/>
    <row r="2289" s="74" customFormat="1"/>
    <row r="2290" s="74" customFormat="1"/>
    <row r="2291" s="74" customFormat="1"/>
    <row r="2292" s="74" customFormat="1"/>
    <row r="2293" s="74" customFormat="1"/>
    <row r="2294" s="74" customFormat="1"/>
    <row r="2295" s="74" customFormat="1"/>
    <row r="2296" s="74" customFormat="1"/>
    <row r="2297" s="74" customFormat="1"/>
    <row r="2298" s="74" customFormat="1"/>
    <row r="2299" s="74" customFormat="1"/>
    <row r="2300" s="74" customFormat="1"/>
    <row r="2301" s="74" customFormat="1"/>
    <row r="2302" s="74" customFormat="1"/>
    <row r="2303" s="74" customFormat="1"/>
    <row r="2304" s="74" customFormat="1"/>
    <row r="2305" s="74" customFormat="1"/>
    <row r="2306" s="74" customFormat="1"/>
    <row r="2307" s="74" customFormat="1"/>
    <row r="2308" s="74" customFormat="1"/>
    <row r="2309" s="74" customFormat="1"/>
    <row r="2310" s="74" customFormat="1"/>
    <row r="2311" s="74" customFormat="1"/>
    <row r="2312" s="74" customFormat="1"/>
    <row r="2313" s="74" customFormat="1"/>
    <row r="2314" s="74" customFormat="1"/>
    <row r="2315" s="74" customFormat="1"/>
    <row r="2316" s="74" customFormat="1"/>
    <row r="2317" s="74" customFormat="1"/>
    <row r="2318" s="74" customFormat="1"/>
    <row r="2319" s="74" customFormat="1"/>
    <row r="2320" s="74" customFormat="1"/>
    <row r="2321" s="74" customFormat="1"/>
    <row r="2322" s="74" customFormat="1"/>
    <row r="2323" s="74" customFormat="1"/>
    <row r="2324" s="74" customFormat="1"/>
    <row r="2325" s="74" customFormat="1"/>
    <row r="2326" s="74" customFormat="1"/>
    <row r="2327" s="74" customFormat="1"/>
    <row r="2328" s="74" customFormat="1"/>
    <row r="2329" s="74" customFormat="1"/>
    <row r="2330" s="74" customFormat="1"/>
    <row r="2331" s="74" customFormat="1"/>
    <row r="2332" s="74" customFormat="1"/>
    <row r="2333" s="74" customFormat="1"/>
    <row r="2334" s="74" customFormat="1"/>
    <row r="2335" s="74" customFormat="1"/>
    <row r="2336" s="74" customFormat="1"/>
    <row r="2337" s="74" customFormat="1"/>
    <row r="2338" s="74" customFormat="1"/>
    <row r="2339" s="74" customFormat="1"/>
    <row r="2340" s="74" customFormat="1"/>
    <row r="2341" s="74" customFormat="1"/>
    <row r="2342" s="74" customFormat="1"/>
    <row r="2343" s="74" customFormat="1"/>
    <row r="2344" s="74" customFormat="1"/>
    <row r="2345" s="74" customFormat="1"/>
    <row r="2346" s="74" customFormat="1"/>
    <row r="2347" s="74" customFormat="1"/>
    <row r="2348" s="74" customFormat="1"/>
    <row r="2349" s="74" customFormat="1"/>
    <row r="2350" s="74" customFormat="1"/>
    <row r="2351" s="74" customFormat="1"/>
    <row r="2352" s="74" customFormat="1"/>
    <row r="2353" s="74" customFormat="1"/>
    <row r="2354" s="74" customFormat="1"/>
    <row r="2355" s="74" customFormat="1"/>
    <row r="2356" s="74" customFormat="1"/>
    <row r="2357" s="74" customFormat="1"/>
    <row r="2358" s="74" customFormat="1"/>
    <row r="2359" s="74" customFormat="1"/>
    <row r="2360" s="74" customFormat="1"/>
    <row r="2361" s="74" customFormat="1"/>
    <row r="2362" s="74" customFormat="1"/>
    <row r="2363" s="74" customFormat="1"/>
    <row r="2364" s="74" customFormat="1"/>
    <row r="2365" s="74" customFormat="1"/>
    <row r="2366" s="74" customFormat="1"/>
    <row r="2367" s="74" customFormat="1"/>
    <row r="2368" s="74" customFormat="1"/>
    <row r="2369" s="74" customFormat="1"/>
    <row r="2370" s="74" customFormat="1"/>
    <row r="2371" s="74" customFormat="1"/>
    <row r="2372" s="74" customFormat="1"/>
    <row r="2373" s="74" customFormat="1"/>
    <row r="2374" s="74" customFormat="1"/>
    <row r="2375" s="74" customFormat="1"/>
    <row r="2376" s="74" customFormat="1"/>
    <row r="2377" s="74" customFormat="1"/>
    <row r="2378" s="74" customFormat="1"/>
    <row r="2379" s="74" customFormat="1"/>
    <row r="2380" s="74" customFormat="1"/>
    <row r="2381" s="74" customFormat="1"/>
    <row r="2382" s="74" customFormat="1"/>
    <row r="2383" s="74" customFormat="1"/>
    <row r="2384" s="74" customFormat="1"/>
    <row r="2385" s="74" customFormat="1"/>
    <row r="2386" s="74" customFormat="1"/>
    <row r="2387" s="74" customFormat="1"/>
    <row r="2388" s="74" customFormat="1"/>
    <row r="2389" s="74" customFormat="1"/>
    <row r="2390" s="74" customFormat="1"/>
    <row r="2391" s="74" customFormat="1"/>
    <row r="2392" s="74" customFormat="1"/>
    <row r="2393" s="74" customFormat="1"/>
    <row r="2394" s="74" customFormat="1"/>
    <row r="2395" s="74" customFormat="1"/>
    <row r="2396" s="74" customFormat="1"/>
    <row r="2397" s="74" customFormat="1"/>
    <row r="2398" s="74" customFormat="1"/>
    <row r="2399" s="74" customFormat="1"/>
    <row r="2400" s="74" customFormat="1"/>
    <row r="2401" s="74" customFormat="1"/>
    <row r="2402" s="74" customFormat="1"/>
    <row r="2403" s="74" customFormat="1"/>
    <row r="2404" s="74" customFormat="1"/>
    <row r="2405" s="74" customFormat="1"/>
    <row r="2406" s="74" customFormat="1"/>
    <row r="2407" s="74" customFormat="1"/>
    <row r="2408" s="74" customFormat="1"/>
    <row r="2409" s="74" customFormat="1"/>
    <row r="2410" s="74" customFormat="1"/>
    <row r="2411" s="74" customFormat="1"/>
    <row r="2412" s="74" customFormat="1"/>
    <row r="2413" s="74" customFormat="1"/>
    <row r="2414" s="74" customFormat="1"/>
    <row r="2415" s="74" customFormat="1"/>
    <row r="2416" s="74" customFormat="1"/>
    <row r="2417" s="74" customFormat="1"/>
    <row r="2418" s="74" customFormat="1"/>
    <row r="2419" s="74" customFormat="1"/>
    <row r="2420" s="74" customFormat="1"/>
    <row r="2421" s="74" customFormat="1"/>
    <row r="2422" s="74" customFormat="1"/>
    <row r="2423" s="74" customFormat="1"/>
    <row r="2424" s="74" customFormat="1"/>
    <row r="2425" s="74" customFormat="1"/>
    <row r="2426" s="74" customFormat="1"/>
    <row r="2427" s="74" customFormat="1"/>
    <row r="2428" s="74" customFormat="1"/>
    <row r="2429" s="74" customFormat="1"/>
    <row r="2430" s="74" customFormat="1"/>
    <row r="2431" s="74" customFormat="1"/>
    <row r="2432" s="74" customFormat="1"/>
    <row r="2433" s="74" customFormat="1"/>
    <row r="2434" s="74" customFormat="1"/>
    <row r="2435" s="74" customFormat="1"/>
    <row r="2436" s="74" customFormat="1"/>
    <row r="2437" s="74" customFormat="1"/>
    <row r="2438" s="74" customFormat="1"/>
    <row r="2439" s="74" customFormat="1"/>
    <row r="2440" s="74" customFormat="1"/>
    <row r="2441" s="74" customFormat="1"/>
    <row r="2442" s="74" customFormat="1"/>
    <row r="2443" s="74" customFormat="1"/>
    <row r="2444" s="74" customFormat="1"/>
    <row r="2445" s="74" customFormat="1"/>
    <row r="2446" s="74" customFormat="1"/>
    <row r="2447" s="74" customFormat="1"/>
    <row r="2448" s="74" customFormat="1"/>
    <row r="2449" s="74" customFormat="1"/>
    <row r="2450" s="74" customFormat="1"/>
    <row r="2451" s="74" customFormat="1"/>
    <row r="2452" s="74" customFormat="1"/>
    <row r="2453" s="74" customFormat="1"/>
    <row r="2454" s="74" customFormat="1"/>
    <row r="2455" s="74" customFormat="1"/>
    <row r="2456" s="74" customFormat="1"/>
    <row r="2457" s="74" customFormat="1"/>
    <row r="2458" s="74" customFormat="1"/>
    <row r="2459" s="74" customFormat="1"/>
    <row r="2460" s="74" customFormat="1"/>
    <row r="2461" s="74" customFormat="1"/>
    <row r="2462" s="74" customFormat="1"/>
    <row r="2463" s="74" customFormat="1"/>
    <row r="2464" s="74" customFormat="1"/>
    <row r="2465" s="74" customFormat="1"/>
    <row r="2466" s="74" customFormat="1"/>
    <row r="2467" s="74" customFormat="1"/>
    <row r="2468" s="74" customFormat="1"/>
    <row r="2469" s="74" customFormat="1"/>
    <row r="2470" s="74" customFormat="1"/>
    <row r="2471" s="74" customFormat="1"/>
    <row r="2472" s="74" customFormat="1"/>
    <row r="2473" s="74" customFormat="1"/>
    <row r="2474" s="74" customFormat="1"/>
    <row r="2475" s="74" customFormat="1"/>
    <row r="2476" s="74" customFormat="1"/>
    <row r="2477" s="74" customFormat="1"/>
    <row r="2478" s="74" customFormat="1"/>
    <row r="2479" s="74" customFormat="1"/>
    <row r="2480" s="74" customFormat="1"/>
    <row r="2481" s="74" customFormat="1"/>
    <row r="2482" s="74" customFormat="1"/>
    <row r="2483" s="74" customFormat="1"/>
  </sheetData>
  <sheetProtection selectLockedCells="1"/>
  <sortState ref="J138:L149">
    <sortCondition ref="J138:J149"/>
  </sortState>
  <mergeCells count="18">
    <mergeCell ref="L111:N111"/>
    <mergeCell ref="L59:N59"/>
    <mergeCell ref="D124:F124"/>
    <mergeCell ref="L124:N124"/>
    <mergeCell ref="L72:N72"/>
    <mergeCell ref="D85:F85"/>
    <mergeCell ref="L85:N85"/>
    <mergeCell ref="D98:F98"/>
    <mergeCell ref="D72:F72"/>
    <mergeCell ref="L98:N98"/>
    <mergeCell ref="D111:F111"/>
    <mergeCell ref="D59:F59"/>
    <mergeCell ref="K9:M9"/>
    <mergeCell ref="O9:Q9"/>
    <mergeCell ref="F4:M4"/>
    <mergeCell ref="F6:M6"/>
    <mergeCell ref="C21:H21"/>
    <mergeCell ref="C9:G9"/>
  </mergeCells>
  <phoneticPr fontId="3" type="noConversion"/>
  <conditionalFormatting sqref="E32:P39">
    <cfRule type="cellIs" dxfId="599" priority="21" stopIfTrue="1" operator="equal">
      <formula>$I11</formula>
    </cfRule>
  </conditionalFormatting>
  <conditionalFormatting sqref="E32:P39">
    <cfRule type="cellIs" dxfId="598" priority="22" stopIfTrue="1" operator="notEqual">
      <formula>$I11</formula>
    </cfRule>
  </conditionalFormatting>
  <conditionalFormatting sqref="E32:P39">
    <cfRule type="expression" dxfId="597" priority="17" stopIfTrue="1">
      <formula>ISBLANK($I11)</formula>
    </cfRule>
  </conditionalFormatting>
  <conditionalFormatting sqref="E44:E51">
    <cfRule type="cellIs" dxfId="596" priority="13" stopIfTrue="1" operator="equal">
      <formula>$I61</formula>
    </cfRule>
  </conditionalFormatting>
  <conditionalFormatting sqref="F44:F51">
    <cfRule type="cellIs" dxfId="595" priority="11" stopIfTrue="1" operator="equal">
      <formula>$Q61</formula>
    </cfRule>
  </conditionalFormatting>
  <conditionalFormatting sqref="G44:G51">
    <cfRule type="cellIs" dxfId="594" priority="10" stopIfTrue="1" operator="equal">
      <formula>$I74</formula>
    </cfRule>
  </conditionalFormatting>
  <conditionalFormatting sqref="H44:H51">
    <cfRule type="cellIs" dxfId="593" priority="9" stopIfTrue="1" operator="equal">
      <formula>$Q74</formula>
    </cfRule>
  </conditionalFormatting>
  <conditionalFormatting sqref="I44:I51">
    <cfRule type="cellIs" dxfId="592" priority="8" stopIfTrue="1" operator="equal">
      <formula>$I87</formula>
    </cfRule>
  </conditionalFormatting>
  <conditionalFormatting sqref="J44:J51">
    <cfRule type="cellIs" dxfId="591" priority="7" stopIfTrue="1" operator="equal">
      <formula>$Q87</formula>
    </cfRule>
  </conditionalFormatting>
  <conditionalFormatting sqref="K44:K51">
    <cfRule type="cellIs" dxfId="590" priority="6" stopIfTrue="1" operator="equal">
      <formula>$I100</formula>
    </cfRule>
  </conditionalFormatting>
  <conditionalFormatting sqref="L44:L51">
    <cfRule type="cellIs" dxfId="589" priority="5" stopIfTrue="1" operator="equal">
      <formula>$Q100</formula>
    </cfRule>
  </conditionalFormatting>
  <conditionalFormatting sqref="M44:M51">
    <cfRule type="cellIs" dxfId="588" priority="4" stopIfTrue="1" operator="equal">
      <formula>$I113</formula>
    </cfRule>
  </conditionalFormatting>
  <conditionalFormatting sqref="N44:N51">
    <cfRule type="cellIs" dxfId="587" priority="3" stopIfTrue="1" operator="equal">
      <formula>$Q113</formula>
    </cfRule>
  </conditionalFormatting>
  <conditionalFormatting sqref="O44:O51">
    <cfRule type="cellIs" dxfId="586" priority="2" stopIfTrue="1" operator="equal">
      <formula>$I126</formula>
    </cfRule>
  </conditionalFormatting>
  <conditionalFormatting sqref="P44:P51">
    <cfRule type="cellIs" dxfId="585" priority="1" stopIfTrue="1" operator="equal">
      <formula>$Q126</formula>
    </cfRule>
  </conditionalFormatting>
  <pageMargins left="0.75" right="0.75" top="1" bottom="1" header="0.5" footer="0.5"/>
  <pageSetup paperSize="9" orientation="landscape" r:id="rId1"/>
  <headerFooter alignWithMargins="0"/>
  <drawing r:id="rId2"/>
  <tableParts count="1">
    <tablePart r:id="rId3"/>
  </tableParts>
</worksheet>
</file>

<file path=xl/worksheets/sheet20.xml><?xml version="1.0" encoding="utf-8"?>
<worksheet xmlns="http://schemas.openxmlformats.org/spreadsheetml/2006/main" xmlns:r="http://schemas.openxmlformats.org/officeDocument/2006/relationships">
  <dimension ref="A1:FX2483"/>
  <sheetViews>
    <sheetView showGridLines="0" zoomScaleNormal="100" workbookViewId="0">
      <selection activeCell="R1" sqref="R1:AY1048576"/>
    </sheetView>
  </sheetViews>
  <sheetFormatPr defaultRowHeight="12.75"/>
  <cols>
    <col min="1" max="1" width="5.42578125" style="74" customWidth="1"/>
    <col min="2" max="2" width="8.140625" customWidth="1"/>
    <col min="3" max="3" width="14.5703125" customWidth="1"/>
    <col min="4" max="4" width="14.42578125" customWidth="1"/>
    <col min="5" max="5" width="10.42578125" customWidth="1"/>
    <col min="6" max="6" width="11.28515625" customWidth="1"/>
    <col min="7" max="7" width="10.28515625" customWidth="1"/>
    <col min="8" max="8" width="10" customWidth="1"/>
    <col min="9" max="9" width="10.7109375" customWidth="1"/>
    <col min="10" max="10" width="11.140625" customWidth="1"/>
    <col min="11" max="11" width="11" customWidth="1"/>
    <col min="12" max="12" width="13.28515625" customWidth="1"/>
    <col min="13" max="13" width="10.28515625" customWidth="1"/>
    <col min="14" max="14" width="10.85546875" customWidth="1"/>
    <col min="15" max="15" width="11.42578125" customWidth="1"/>
    <col min="16" max="16" width="12.28515625" customWidth="1"/>
    <col min="17" max="17" width="11.140625" customWidth="1"/>
    <col min="18" max="18" width="6.7109375" style="72" customWidth="1"/>
    <col min="19" max="19" width="11.5703125" style="74" customWidth="1"/>
    <col min="20" max="20" width="9.140625" style="74" customWidth="1"/>
    <col min="21" max="23" width="10.42578125" style="74" hidden="1" customWidth="1"/>
    <col min="24" max="24" width="9.85546875" style="74" hidden="1" customWidth="1"/>
    <col min="25" max="26" width="9.140625" style="74"/>
    <col min="27" max="27" width="10" style="74" customWidth="1"/>
    <col min="28" max="28" width="10.28515625" style="74" customWidth="1"/>
    <col min="29" max="29" width="9.140625" style="74"/>
    <col min="30" max="30" width="10.42578125" style="74" customWidth="1"/>
    <col min="31" max="180" width="9.140625" style="74"/>
  </cols>
  <sheetData>
    <row r="1" spans="1:26" s="155" customFormat="1" ht="13.5" thickBot="1">
      <c r="A1" s="72"/>
      <c r="B1" s="72"/>
      <c r="C1" s="72"/>
      <c r="D1" s="72"/>
      <c r="E1" s="72"/>
      <c r="F1" s="72"/>
      <c r="G1" s="72"/>
      <c r="H1" s="72"/>
      <c r="I1" s="72"/>
      <c r="J1" s="72"/>
      <c r="K1" s="72"/>
      <c r="L1" s="72"/>
      <c r="M1" s="72"/>
      <c r="N1" s="72"/>
      <c r="O1" s="72"/>
      <c r="P1" s="72"/>
      <c r="Q1" s="72"/>
      <c r="R1" s="72"/>
      <c r="S1" s="72"/>
    </row>
    <row r="2" spans="1:26">
      <c r="A2" s="72"/>
      <c r="B2" s="64"/>
      <c r="C2" s="65"/>
      <c r="D2" s="65"/>
      <c r="E2" s="65"/>
      <c r="F2" s="65"/>
      <c r="G2" s="65"/>
      <c r="H2" s="65"/>
      <c r="I2" s="65"/>
      <c r="J2" s="65"/>
      <c r="K2" s="65"/>
      <c r="L2" s="65"/>
      <c r="M2" s="65"/>
      <c r="N2" s="65"/>
      <c r="O2" s="65"/>
      <c r="P2" s="65"/>
      <c r="Q2" s="65"/>
      <c r="R2" s="75"/>
      <c r="S2" s="72"/>
    </row>
    <row r="3" spans="1:26">
      <c r="A3" s="72"/>
      <c r="B3" s="66"/>
      <c r="C3" s="3"/>
      <c r="D3" s="3"/>
      <c r="E3" s="3"/>
      <c r="F3" s="3"/>
      <c r="G3" s="3"/>
      <c r="H3" s="3"/>
      <c r="I3" s="3"/>
      <c r="J3" s="3"/>
      <c r="K3" s="3"/>
      <c r="L3" s="3"/>
      <c r="M3" s="3"/>
      <c r="N3" s="3"/>
      <c r="O3" s="3"/>
      <c r="P3" s="3"/>
      <c r="Q3" s="3"/>
      <c r="R3" s="75"/>
      <c r="S3" s="72"/>
    </row>
    <row r="4" spans="1:26" ht="25.5">
      <c r="A4" s="72"/>
      <c r="B4" s="66"/>
      <c r="C4" s="3"/>
      <c r="D4" s="3"/>
      <c r="E4" s="3"/>
      <c r="F4" s="182" t="s">
        <v>72</v>
      </c>
      <c r="G4" s="183"/>
      <c r="H4" s="183"/>
      <c r="I4" s="183"/>
      <c r="J4" s="183"/>
      <c r="K4" s="183"/>
      <c r="L4" s="183"/>
      <c r="M4" s="184"/>
      <c r="N4" s="3"/>
      <c r="O4" s="3"/>
      <c r="P4" s="3"/>
      <c r="Q4" s="3"/>
      <c r="R4" s="75"/>
      <c r="S4" s="72"/>
    </row>
    <row r="5" spans="1:26" ht="15.75">
      <c r="A5" s="72"/>
      <c r="B5" s="66"/>
      <c r="C5" s="3"/>
      <c r="D5" s="3"/>
      <c r="E5" s="3"/>
      <c r="F5" s="46"/>
      <c r="G5" s="3"/>
      <c r="H5" s="3"/>
      <c r="I5" s="3"/>
      <c r="J5" s="3"/>
      <c r="K5" s="3"/>
      <c r="L5" s="3"/>
      <c r="M5" s="3"/>
      <c r="N5" s="3"/>
      <c r="O5" s="3"/>
      <c r="P5" s="3"/>
      <c r="Q5" s="3"/>
      <c r="R5" s="75"/>
      <c r="S5" s="72"/>
    </row>
    <row r="6" spans="1:26" ht="15.75">
      <c r="A6" s="72"/>
      <c r="B6" s="66"/>
      <c r="C6" s="3"/>
      <c r="D6" s="3"/>
      <c r="E6" s="3"/>
      <c r="F6" s="185" t="s">
        <v>134</v>
      </c>
      <c r="G6" s="183"/>
      <c r="H6" s="183"/>
      <c r="I6" s="183"/>
      <c r="J6" s="183"/>
      <c r="K6" s="183"/>
      <c r="L6" s="183"/>
      <c r="M6" s="184"/>
      <c r="N6" s="3"/>
      <c r="O6" s="3"/>
      <c r="P6" s="3"/>
      <c r="Q6" s="3"/>
      <c r="R6" s="75"/>
      <c r="S6" s="72"/>
    </row>
    <row r="7" spans="1:26">
      <c r="A7" s="72"/>
      <c r="B7" s="66"/>
      <c r="C7" s="3"/>
      <c r="D7" s="3"/>
      <c r="E7" s="3"/>
      <c r="F7" s="3"/>
      <c r="G7" s="3"/>
      <c r="H7" s="3"/>
      <c r="I7" s="3"/>
      <c r="J7" s="3"/>
      <c r="K7" s="3"/>
      <c r="L7" s="3"/>
      <c r="M7" s="3"/>
      <c r="N7" s="3"/>
      <c r="O7" s="3"/>
      <c r="P7" s="3"/>
      <c r="Q7" s="3"/>
      <c r="R7" s="75"/>
      <c r="S7" s="72"/>
    </row>
    <row r="8" spans="1:26" ht="18.75" customHeight="1" thickBot="1">
      <c r="A8" s="72"/>
      <c r="B8" s="66"/>
      <c r="C8" s="3"/>
      <c r="D8" s="3"/>
      <c r="E8" s="3"/>
      <c r="F8" s="3"/>
      <c r="G8" s="3"/>
      <c r="H8" s="3"/>
      <c r="I8" s="3"/>
      <c r="J8" s="3"/>
      <c r="K8" s="3"/>
      <c r="L8" s="3"/>
      <c r="M8" s="3"/>
      <c r="N8" s="3"/>
      <c r="O8" s="3"/>
      <c r="P8" s="3"/>
      <c r="Q8" s="3"/>
      <c r="R8" s="75"/>
      <c r="S8" s="72"/>
    </row>
    <row r="9" spans="1:26" ht="24.75" customHeight="1" thickBot="1">
      <c r="A9" s="72"/>
      <c r="B9" s="66"/>
      <c r="C9" s="199" t="s">
        <v>54</v>
      </c>
      <c r="D9" s="200"/>
      <c r="E9" s="200"/>
      <c r="F9" s="200"/>
      <c r="G9" s="201"/>
      <c r="H9" s="3"/>
      <c r="I9" s="45" t="s">
        <v>55</v>
      </c>
      <c r="J9" s="3"/>
      <c r="K9" s="179" t="s">
        <v>129</v>
      </c>
      <c r="L9" s="180"/>
      <c r="M9" s="181"/>
      <c r="O9" s="179" t="s">
        <v>130</v>
      </c>
      <c r="P9" s="180"/>
      <c r="Q9" s="181"/>
      <c r="R9" s="75"/>
      <c r="S9" s="72"/>
    </row>
    <row r="10" spans="1:26" ht="13.5" thickBot="1">
      <c r="A10" s="72"/>
      <c r="B10" s="66"/>
      <c r="C10" s="78" t="s">
        <v>0</v>
      </c>
      <c r="D10" s="79" t="s">
        <v>1</v>
      </c>
      <c r="E10" s="12">
        <v>1</v>
      </c>
      <c r="F10" s="12" t="s">
        <v>18</v>
      </c>
      <c r="G10" s="40">
        <v>2</v>
      </c>
      <c r="H10" s="3"/>
      <c r="I10" s="39" t="s">
        <v>6</v>
      </c>
      <c r="J10" s="3"/>
      <c r="K10" s="19" t="s">
        <v>97</v>
      </c>
      <c r="L10" s="20" t="s">
        <v>51</v>
      </c>
      <c r="M10" s="20" t="s">
        <v>25</v>
      </c>
      <c r="O10" s="19" t="s">
        <v>97</v>
      </c>
      <c r="P10" s="20" t="s">
        <v>51</v>
      </c>
      <c r="Q10" s="20" t="s">
        <v>25</v>
      </c>
      <c r="R10" s="75"/>
      <c r="S10" s="72"/>
    </row>
    <row r="11" spans="1:26">
      <c r="A11" s="72"/>
      <c r="B11" s="66"/>
      <c r="C11" s="115"/>
      <c r="D11" s="109"/>
      <c r="E11" s="112"/>
      <c r="F11" s="112"/>
      <c r="G11" s="116"/>
      <c r="H11" s="3"/>
      <c r="I11" s="54"/>
      <c r="J11" s="3"/>
      <c r="K11" s="139">
        <v>1</v>
      </c>
      <c r="L11" s="138" t="str">
        <f>VLOOKUP(SMALL($V$11:$V$22,1),$V$11:$X$22,2,FALSE)</f>
        <v>Tim</v>
      </c>
      <c r="M11" s="146">
        <f>VLOOKUP(SMALL($V$11:$V$22,1),$V$11:$X$22,3,FALSE)</f>
        <v>0</v>
      </c>
      <c r="O11" s="139">
        <v>1</v>
      </c>
      <c r="P11" s="138" t="str">
        <f>VLOOKUP(SMALL($V$25:$V$36,1),$V$25:$X$36,2,FALSE)</f>
        <v>Didier</v>
      </c>
      <c r="Q11" s="140">
        <f>VLOOKUP(SMALL($V$25:$V$36,1),$V$25:$X$36,3,FALSE)</f>
        <v>74.160000000000011</v>
      </c>
      <c r="R11" s="75"/>
      <c r="S11" s="72"/>
      <c r="U11" s="124">
        <f>RANK($E$40,$E$40:$P$40)</f>
        <v>1</v>
      </c>
      <c r="V11" s="124">
        <f>RANK($E$40,$E$40:$P$40)</f>
        <v>1</v>
      </c>
      <c r="W11" s="124" t="str">
        <f>E31</f>
        <v>Tim</v>
      </c>
      <c r="X11" s="125">
        <f>E40</f>
        <v>0</v>
      </c>
      <c r="Z11" s="126"/>
    </row>
    <row r="12" spans="1:26">
      <c r="A12" s="72"/>
      <c r="B12" s="66"/>
      <c r="C12" s="115"/>
      <c r="D12" s="109"/>
      <c r="E12" s="113"/>
      <c r="F12" s="113"/>
      <c r="G12" s="117"/>
      <c r="H12" s="3"/>
      <c r="I12" s="54"/>
      <c r="J12" s="3"/>
      <c r="K12" s="141" t="str">
        <f>IF(M12=M11,"",2)</f>
        <v/>
      </c>
      <c r="L12" s="137" t="str">
        <f>VLOOKUP(SMALL($V$11:$V$22,2),$V$11:$X$22,2,FALSE)</f>
        <v>Grégory</v>
      </c>
      <c r="M12" s="147">
        <f>VLOOKUP(SMALL($V$11:$V$22,2),$V$11:$X$22,3,FALSE)</f>
        <v>0</v>
      </c>
      <c r="O12" s="141">
        <f>IF(Q12=Q11,"",2)</f>
        <v>2</v>
      </c>
      <c r="P12" s="137" t="str">
        <f>VLOOKUP(SMALL($V$25:$V$36,2),$V$25:$X$36,2,FALSE)</f>
        <v>Deborah</v>
      </c>
      <c r="Q12" s="142">
        <f>VLOOKUP(SMALL($V$25:$V$36,2),$V$25:$X$36,3,FALSE)</f>
        <v>69.890000000000015</v>
      </c>
      <c r="R12" s="75"/>
      <c r="S12" s="72"/>
      <c r="U12" s="124">
        <f>RANK($F$40,$E$40:$P$40)</f>
        <v>1</v>
      </c>
      <c r="V12" s="124">
        <f>IF(COUNTIF($U$11:U11,RANK($F$40,$E$40:$P$40))&gt;0,RANK($F$40,$E$40:$P$40)+COUNTIF($U$11:U11,RANK($F$40,$E$40:$P$40)),RANK($F$40,$E$40:$P$40))</f>
        <v>2</v>
      </c>
      <c r="W12" s="124" t="str">
        <f>F31</f>
        <v>Grégory</v>
      </c>
      <c r="X12" s="125">
        <f>F40</f>
        <v>0</v>
      </c>
      <c r="Z12" s="126"/>
    </row>
    <row r="13" spans="1:26">
      <c r="A13" s="72"/>
      <c r="B13" s="66"/>
      <c r="C13" s="118"/>
      <c r="D13" s="110"/>
      <c r="E13" s="113"/>
      <c r="F13" s="113"/>
      <c r="G13" s="117"/>
      <c r="H13" s="3"/>
      <c r="I13" s="54"/>
      <c r="J13" s="3"/>
      <c r="K13" s="141" t="str">
        <f>IF(M13=M12,"",3)</f>
        <v/>
      </c>
      <c r="L13" s="137" t="str">
        <f>VLOOKUP(SMALL($V$11:$V$22,3),$V$11:$X$22,2,FALSE)</f>
        <v>Christophe</v>
      </c>
      <c r="M13" s="147">
        <f>VLOOKUP(SMALL($V$11:$V$22,3),$V$11:$X$22,3,FALSE)</f>
        <v>0</v>
      </c>
      <c r="O13" s="141">
        <f>IF(Q13=Q12,"",3)</f>
        <v>3</v>
      </c>
      <c r="P13" s="137" t="str">
        <f>VLOOKUP(SMALL($V$25:$V$36,3),$V$25:$X$36,2,FALSE)</f>
        <v>Pieter</v>
      </c>
      <c r="Q13" s="142">
        <f>VLOOKUP(SMALL($V$25:$V$36,3),$V$25:$X$36,3,FALSE)</f>
        <v>66.239999999999995</v>
      </c>
      <c r="R13" s="75"/>
      <c r="S13" s="72"/>
      <c r="U13" s="124">
        <f>RANK($G$40,$E$40:$P$40)</f>
        <v>1</v>
      </c>
      <c r="V13" s="124">
        <f>IF(COUNTIF($U$11:U12,RANK($G$40,$E$40:$P$40))&gt;0,RANK($G$40,$E$40:$P$40)+COUNTIF($U$11:U12,RANK($G$40,$E$40:$P$40)),RANK($G$40,$E$40:$P$40))</f>
        <v>3</v>
      </c>
      <c r="W13" s="124" t="str">
        <f>G31</f>
        <v>Christophe</v>
      </c>
      <c r="X13" s="125">
        <f>G40</f>
        <v>0</v>
      </c>
      <c r="Z13" s="126"/>
    </row>
    <row r="14" spans="1:26">
      <c r="A14" s="72"/>
      <c r="B14" s="66"/>
      <c r="C14" s="118"/>
      <c r="D14" s="110"/>
      <c r="E14" s="113"/>
      <c r="F14" s="113"/>
      <c r="G14" s="117"/>
      <c r="H14" s="3"/>
      <c r="I14" s="54"/>
      <c r="J14" s="4"/>
      <c r="K14" s="141" t="str">
        <f>IF(M14=M13,"",4)</f>
        <v/>
      </c>
      <c r="L14" s="137" t="str">
        <f>VLOOKUP(SMALL($V$11:$V$22,4),$V$11:$X$22,2,FALSE)</f>
        <v>Ruben</v>
      </c>
      <c r="M14" s="147">
        <f>VLOOKUP(SMALL($V$11:$V$22,4),$V$11:$X$22,3,FALSE)</f>
        <v>0</v>
      </c>
      <c r="O14" s="141">
        <f>IF(Q14=Q13,"",4)</f>
        <v>4</v>
      </c>
      <c r="P14" s="137" t="str">
        <f>VLOOKUP(SMALL($V$25:$V$36,4),$V$25:$X$36,2,FALSE)</f>
        <v>Maarten</v>
      </c>
      <c r="Q14" s="142">
        <f>VLOOKUP(SMALL($V$25:$V$36,4),$V$25:$X$36,3,FALSE)</f>
        <v>63.04</v>
      </c>
      <c r="R14" s="75"/>
      <c r="S14" s="72"/>
      <c r="U14" s="124">
        <f>RANK($H$40,$E$40:$P$40)</f>
        <v>1</v>
      </c>
      <c r="V14" s="124">
        <f>IF(COUNTIF($U$11:U13,RANK($H$40,$E$40:$P$40))&gt;0,RANK($H$40,$E$40:$P$40)+COUNTIF($U$11:U13,RANK($H$40,$E$40:$P$40)),RANK($H$40,$E$40:$P$40))</f>
        <v>4</v>
      </c>
      <c r="W14" s="124" t="str">
        <f>H31</f>
        <v>Ruben</v>
      </c>
      <c r="X14" s="125">
        <f>H40</f>
        <v>0</v>
      </c>
      <c r="Z14" s="126"/>
    </row>
    <row r="15" spans="1:26">
      <c r="A15" s="72"/>
      <c r="B15" s="66"/>
      <c r="C15" s="118"/>
      <c r="D15" s="110"/>
      <c r="E15" s="113"/>
      <c r="F15" s="113"/>
      <c r="G15" s="117"/>
      <c r="H15" s="3"/>
      <c r="I15" s="54"/>
      <c r="J15" s="3"/>
      <c r="K15" s="141" t="str">
        <f>IF(M15=M14,"",5)</f>
        <v/>
      </c>
      <c r="L15" s="137" t="str">
        <f>VLOOKUP(SMALL($V$11:$V$22,5),$V$11:$X$22,2,FALSE)</f>
        <v>Guillaume</v>
      </c>
      <c r="M15" s="147">
        <f>VLOOKUP(SMALL($V$11:$V$22,5),$V$11:$X$22,3,FALSE)</f>
        <v>0</v>
      </c>
      <c r="O15" s="141">
        <f>IF(Q15=Q14,"",5)</f>
        <v>5</v>
      </c>
      <c r="P15" s="137" t="str">
        <f>VLOOKUP(SMALL($V$25:$V$36,5),$V$25:$X$36,2,FALSE)</f>
        <v>Lienkeuh</v>
      </c>
      <c r="Q15" s="142">
        <f>VLOOKUP(SMALL($V$25:$V$36,5),$V$25:$X$36,3,FALSE)</f>
        <v>62.86</v>
      </c>
      <c r="R15" s="75"/>
      <c r="S15" s="72"/>
      <c r="U15" s="124">
        <f>RANK($I$40,$E$40:$P$40)</f>
        <v>1</v>
      </c>
      <c r="V15" s="124">
        <f>IF(COUNTIF($U$11:U14,RANK($I$40,$E$40:$P$40))&gt;0,RANK($I$40,$E$40:$P$40)+COUNTIF($U$11:U14,RANK($I$40,$E$40:$P$40)),RANK($I$40,$E$40:$P$40))</f>
        <v>5</v>
      </c>
      <c r="W15" s="124" t="str">
        <f>I31</f>
        <v>Guillaume</v>
      </c>
      <c r="X15" s="125">
        <f>I40</f>
        <v>0</v>
      </c>
      <c r="Z15" s="126"/>
    </row>
    <row r="16" spans="1:26">
      <c r="A16" s="72"/>
      <c r="B16" s="66"/>
      <c r="C16" s="118"/>
      <c r="D16" s="110"/>
      <c r="E16" s="113"/>
      <c r="F16" s="113"/>
      <c r="G16" s="117"/>
      <c r="H16" s="3"/>
      <c r="I16" s="54"/>
      <c r="J16" s="3"/>
      <c r="K16" s="141" t="str">
        <f>IF(M16=M15,"",6)</f>
        <v/>
      </c>
      <c r="L16" s="137" t="str">
        <f>VLOOKUP(SMALL($V$11:$V$22,6),$V$11:$X$22,2,FALSE)</f>
        <v>Maarten</v>
      </c>
      <c r="M16" s="147">
        <f>VLOOKUP(SMALL($V$11:$V$22,6),$V$11:$X$22,3,FALSE)</f>
        <v>0</v>
      </c>
      <c r="O16" s="141">
        <f>IF(Q16=Q15,"",6)</f>
        <v>6</v>
      </c>
      <c r="P16" s="137" t="str">
        <f>VLOOKUP(SMALL($V$25:$V$36,6),$V$25:$X$36,2,FALSE)</f>
        <v xml:space="preserve">Lien </v>
      </c>
      <c r="Q16" s="142">
        <f>VLOOKUP(SMALL($V$25:$V$36,6),$V$25:$X$36,3,FALSE)</f>
        <v>62.64</v>
      </c>
      <c r="R16" s="75"/>
      <c r="S16" s="72"/>
      <c r="U16" s="124">
        <f>RANK($J$40,$E$40:$P$40)</f>
        <v>1</v>
      </c>
      <c r="V16" s="124">
        <f>IF(COUNTIF($U$11:U15,RANK($J$40,$E$40:$P$40))&gt;0,RANK($J$40,$E$40:$P$40)+COUNTIF($U$11:U15,RANK($J$40,$E$40:$P$40)),RANK($J$40,$E$40:$P$40))</f>
        <v>6</v>
      </c>
      <c r="W16" s="124" t="str">
        <f>J31</f>
        <v>Maarten</v>
      </c>
      <c r="X16" s="125">
        <f>J40</f>
        <v>0</v>
      </c>
      <c r="Z16" s="126"/>
    </row>
    <row r="17" spans="1:180">
      <c r="A17" s="72"/>
      <c r="B17" s="66"/>
      <c r="C17" s="118"/>
      <c r="D17" s="110"/>
      <c r="E17" s="113"/>
      <c r="F17" s="113"/>
      <c r="G17" s="117"/>
      <c r="H17" s="47" t="s">
        <v>56</v>
      </c>
      <c r="I17" s="54"/>
      <c r="J17" s="3"/>
      <c r="K17" s="141" t="str">
        <f>IF(M17=M16,"",7)</f>
        <v/>
      </c>
      <c r="L17" s="137" t="str">
        <f>VLOOKUP(SMALL($V$11:$V$22,7),$V$11:$X$22,2,FALSE)</f>
        <v>Dieter</v>
      </c>
      <c r="M17" s="147">
        <f>VLOOKUP(SMALL($V$11:$V$22,7),$V$11:$X$22,3,FALSE)</f>
        <v>0</v>
      </c>
      <c r="O17" s="141">
        <f>IF(Q17=Q16,"",7)</f>
        <v>7</v>
      </c>
      <c r="P17" s="137" t="str">
        <f>VLOOKUP(SMALL($V$25:$V$36,7),$V$25:$X$36,2,FALSE)</f>
        <v>Tim</v>
      </c>
      <c r="Q17" s="142">
        <f>VLOOKUP(SMALL($V$25:$V$36,7),$V$25:$X$36,3,FALSE)</f>
        <v>62.560000000000009</v>
      </c>
      <c r="R17" s="75"/>
      <c r="S17" s="72"/>
      <c r="U17" s="124">
        <f>RANK($K$40,$E$40:$P$40)</f>
        <v>1</v>
      </c>
      <c r="V17" s="124">
        <f>IF(COUNTIF($U$11:U16,RANK($K$40,$E$40:$P$40))&gt;0,RANK($K$40,$E$40:$P$40)+COUNTIF($U$11:U16,RANK($K$40,$E$40:$P$40)),RANK($K$40,$E$40:$P$40))</f>
        <v>7</v>
      </c>
      <c r="W17" s="124" t="str">
        <f>K31</f>
        <v>Dieter</v>
      </c>
      <c r="X17" s="125">
        <f>K40</f>
        <v>0</v>
      </c>
      <c r="Z17" s="126"/>
    </row>
    <row r="18" spans="1:180" ht="13.5" thickBot="1">
      <c r="A18" s="72"/>
      <c r="B18" s="66"/>
      <c r="C18" s="119"/>
      <c r="D18" s="111"/>
      <c r="E18" s="114"/>
      <c r="F18" s="114"/>
      <c r="G18" s="120"/>
      <c r="H18" s="3"/>
      <c r="I18" s="55"/>
      <c r="J18" s="3"/>
      <c r="K18" s="141" t="str">
        <f>IF(M18=M17,"",8)</f>
        <v/>
      </c>
      <c r="L18" s="137" t="str">
        <f>VLOOKUP(SMALL($V$11:$V$22,8),$V$11:$X$22,2,FALSE)</f>
        <v>Deborah</v>
      </c>
      <c r="M18" s="147">
        <f>VLOOKUP(SMALL($V$11:$V$22,8),$V$11:$X$22,3,FALSE)</f>
        <v>0</v>
      </c>
      <c r="O18" s="141">
        <f>IF(Q18=Q17,"",8)</f>
        <v>8</v>
      </c>
      <c r="P18" s="137" t="str">
        <f>VLOOKUP(SMALL($V$25:$V$36,8),$V$25:$X$36,2,FALSE)</f>
        <v>Grégory</v>
      </c>
      <c r="Q18" s="142">
        <f>VLOOKUP(SMALL($V$25:$V$36,8),$V$25:$X$36,3,FALSE)</f>
        <v>62.169999999999995</v>
      </c>
      <c r="R18" s="75"/>
      <c r="S18" s="72"/>
      <c r="U18" s="124">
        <f>RANK($L$40,$E$40:$P$40)</f>
        <v>1</v>
      </c>
      <c r="V18" s="124">
        <f>IF(COUNTIF($U$11:U17,RANK($L$40,$E$40:$P$40))&gt;0,RANK($L$40,$E$40:$P$40)+COUNTIF($U$11:U17,RANK($L$40,$E$40:$P$40)),RANK($L$40,$E$40:$P$40))</f>
        <v>8</v>
      </c>
      <c r="W18" s="124" t="str">
        <f>L31</f>
        <v>Deborah</v>
      </c>
      <c r="X18" s="125">
        <f>L40</f>
        <v>0</v>
      </c>
      <c r="Z18" s="126"/>
    </row>
    <row r="19" spans="1:180">
      <c r="A19" s="72"/>
      <c r="B19" s="66"/>
      <c r="C19" s="3"/>
      <c r="D19" s="3"/>
      <c r="E19" s="3"/>
      <c r="F19" s="3"/>
      <c r="G19" s="3"/>
      <c r="H19" s="3"/>
      <c r="I19" s="3"/>
      <c r="J19" s="3"/>
      <c r="K19" s="141" t="str">
        <f>IF(M19=M18,"",9)</f>
        <v/>
      </c>
      <c r="L19" s="137" t="str">
        <f>VLOOKUP(SMALL($V$11:$V$22,9),$V$11:$X$22,2,FALSE)</f>
        <v>Lienkeuh</v>
      </c>
      <c r="M19" s="147">
        <f>VLOOKUP(SMALL($V$11:$V$22,9),$V$11:$X$22,3,FALSE)</f>
        <v>0</v>
      </c>
      <c r="O19" s="141">
        <f>IF(Q19=Q18,"",9)</f>
        <v>9</v>
      </c>
      <c r="P19" s="137" t="str">
        <f>VLOOKUP(SMALL($V$25:$V$36,9),$V$25:$X$36,2,FALSE)</f>
        <v>Christophe</v>
      </c>
      <c r="Q19" s="142">
        <f>VLOOKUP(SMALL($V$25:$V$36,9),$V$25:$X$36,3,FALSE)</f>
        <v>61.109999999999992</v>
      </c>
      <c r="R19" s="75"/>
      <c r="S19" s="72"/>
      <c r="U19" s="124">
        <f>RANK($M$40,$E$40:$P$40)</f>
        <v>1</v>
      </c>
      <c r="V19" s="124">
        <f>IF(COUNTIF($U$11:U18,RANK($M$40,$E$40:$P$40))&gt;0,RANK($M$40,$E$40:$P$40)+COUNTIF($U$11:U18,RANK($M$40,$E$40:$P$40)),RANK($M$40,$E$40:$P$40))</f>
        <v>9</v>
      </c>
      <c r="W19" s="124" t="str">
        <f>M31</f>
        <v>Lienkeuh</v>
      </c>
      <c r="X19" s="125">
        <f>M40</f>
        <v>0</v>
      </c>
      <c r="Z19" s="126"/>
    </row>
    <row r="20" spans="1:180" ht="12.75" customHeight="1" thickBot="1">
      <c r="A20" s="72"/>
      <c r="B20" s="66"/>
      <c r="I20" s="3"/>
      <c r="J20" s="3"/>
      <c r="K20" s="141" t="str">
        <f>IF(M20=M19,"",10)</f>
        <v/>
      </c>
      <c r="L20" s="137" t="str">
        <f>VLOOKUP(SMALL($V$11:$V$22,10),$V$11:$X$22,2,FALSE)</f>
        <v>Pieter</v>
      </c>
      <c r="M20" s="147">
        <f>VLOOKUP(SMALL($V$11:$V$22,10),$V$11:$X$22,3,FALSE)</f>
        <v>0</v>
      </c>
      <c r="O20" s="141">
        <f>IF(Q20=Q19,"",10)</f>
        <v>10</v>
      </c>
      <c r="P20" s="137" t="str">
        <f>VLOOKUP(SMALL($V$25:$V$36,10),$V$25:$X$36,2,FALSE)</f>
        <v>Ruben</v>
      </c>
      <c r="Q20" s="142">
        <f>VLOOKUP(SMALL($V$25:$V$36,10),$V$25:$X$36,3,FALSE)</f>
        <v>60.06</v>
      </c>
      <c r="R20" s="75"/>
      <c r="S20" s="72"/>
      <c r="U20" s="124">
        <f>RANK($N$40,$E$40:$P$40)</f>
        <v>1</v>
      </c>
      <c r="V20" s="124">
        <f>IF(COUNTIF($U$11:U19,RANK($N$40,$E$40:$P$40))&gt;0,RANK($N$40,$E$40:$P$40)+COUNTIF($U$11:U19,RANK($N$40,$E$40:$P$40)),RANK($N$40,$E$40:$P$40))</f>
        <v>10</v>
      </c>
      <c r="W20" s="124" t="str">
        <f>N31</f>
        <v>Pieter</v>
      </c>
      <c r="X20" s="125">
        <f>N40</f>
        <v>0</v>
      </c>
      <c r="Z20" s="126"/>
    </row>
    <row r="21" spans="1:180" ht="12.75" customHeight="1" thickBot="1">
      <c r="A21" s="72"/>
      <c r="B21" s="66"/>
      <c r="C21" s="186" t="s">
        <v>57</v>
      </c>
      <c r="D21" s="187"/>
      <c r="E21" s="187"/>
      <c r="F21" s="188"/>
      <c r="G21" s="188"/>
      <c r="H21" s="189"/>
      <c r="I21" s="3"/>
      <c r="J21" s="3"/>
      <c r="K21" s="141" t="str">
        <f>IF(M21=M20,"",11)</f>
        <v/>
      </c>
      <c r="L21" s="137" t="str">
        <f>VLOOKUP(SMALL($V$11:$V$22,11),$V$11:$X$22,2,FALSE)</f>
        <v>Didier</v>
      </c>
      <c r="M21" s="147">
        <f>VLOOKUP(SMALL($V$11:$V$22,11),$V$11:$X$22,3,FALSE)</f>
        <v>0</v>
      </c>
      <c r="O21" s="141">
        <f>IF(Q21=Q20,"",11)</f>
        <v>11</v>
      </c>
      <c r="P21" s="137" t="str">
        <f>VLOOKUP(SMALL($V$25:$V$36,11),$V$25:$X$36,2,FALSE)</f>
        <v>Guillaume</v>
      </c>
      <c r="Q21" s="142">
        <f>VLOOKUP(SMALL($V$25:$V$36,11),$V$25:$X$36,3,FALSE)</f>
        <v>58.88000000000001</v>
      </c>
      <c r="R21" s="75"/>
      <c r="S21" s="72"/>
      <c r="U21" s="124">
        <f>RANK($O$40,$E$40:$P$40)</f>
        <v>1</v>
      </c>
      <c r="V21" s="124">
        <f>IF(COUNTIF($U$11:U20,RANK($O$40,$E$40:$P$40))&gt;0,RANK($O$40,$E$40:$P$40)+COUNTIF($U$11:U20,RANK($O$40,$E$40:$P$40)),RANK($O$40,$E$40:$P$40))</f>
        <v>11</v>
      </c>
      <c r="W21" s="124" t="str">
        <f>O31</f>
        <v>Didier</v>
      </c>
      <c r="X21" s="125">
        <f>O40</f>
        <v>0</v>
      </c>
      <c r="Z21" s="126"/>
    </row>
    <row r="22" spans="1:180" ht="12.75" customHeight="1" thickBot="1">
      <c r="A22" s="72"/>
      <c r="B22" s="66"/>
      <c r="C22" s="50" t="s">
        <v>20</v>
      </c>
      <c r="D22" s="134"/>
      <c r="E22" s="135"/>
      <c r="F22" s="131" t="str">
        <f>K31</f>
        <v>Dieter</v>
      </c>
      <c r="G22" s="129"/>
      <c r="H22" s="130"/>
      <c r="I22" s="3"/>
      <c r="J22" s="3"/>
      <c r="K22" s="143" t="str">
        <f>IF(M22=M21,"",12)</f>
        <v/>
      </c>
      <c r="L22" s="144" t="str">
        <f>VLOOKUP(SMALL($V$11:$V$22,12),$V$11:$X$22,2,FALSE)</f>
        <v>Lien</v>
      </c>
      <c r="M22" s="148">
        <f>VLOOKUP(SMALL($V$11:$V$22,12),$V$11:$X$22,3,FALSE)</f>
        <v>0</v>
      </c>
      <c r="O22" s="143">
        <f>IF(Q22=Q21,"",12)</f>
        <v>12</v>
      </c>
      <c r="P22" s="144" t="str">
        <f>VLOOKUP(SMALL($V$25:$V$36,12),$V$25:$X$36,2,FALSE)</f>
        <v>Dieter</v>
      </c>
      <c r="Q22" s="145">
        <f>VLOOKUP(SMALL($V$25:$V$36,12),$V$25:$X$36,3,FALSE)</f>
        <v>47.989999999999995</v>
      </c>
      <c r="R22" s="75"/>
      <c r="S22" s="72"/>
      <c r="U22" s="124">
        <f>RANK($P$40,$E$40:$P$40)</f>
        <v>1</v>
      </c>
      <c r="V22" s="124">
        <f>IF(COUNTIF($U$11:U21,RANK($P$40,$E$40:$P$40))&gt;0,RANK($P$40,$E$40:$P$40)+COUNTIF($U$11:U21,RANK($P$40,$E$40:$P$40)),RANK($P$40,$E$40:$P$40))</f>
        <v>12</v>
      </c>
      <c r="W22" s="124" t="str">
        <f>P31</f>
        <v>Lien</v>
      </c>
      <c r="X22" s="125">
        <f>P40</f>
        <v>0</v>
      </c>
      <c r="Z22" s="126"/>
    </row>
    <row r="23" spans="1:180">
      <c r="A23" s="72"/>
      <c r="B23" s="66"/>
      <c r="C23" s="48" t="s">
        <v>45</v>
      </c>
      <c r="D23" s="21"/>
      <c r="E23" s="22"/>
      <c r="F23" s="132" t="str">
        <f>L31</f>
        <v>Deborah</v>
      </c>
      <c r="G23" s="21"/>
      <c r="H23" s="22"/>
      <c r="I23" s="3"/>
      <c r="J23" s="3"/>
      <c r="K23" s="3"/>
      <c r="L23" s="3"/>
      <c r="M23" s="3"/>
      <c r="N23" s="3"/>
      <c r="O23" s="3"/>
      <c r="P23" s="3"/>
      <c r="Q23" s="3"/>
      <c r="R23" s="3"/>
      <c r="S23" s="72"/>
      <c r="U23" s="124"/>
      <c r="V23" s="124"/>
      <c r="W23" s="124"/>
      <c r="X23" s="124"/>
    </row>
    <row r="24" spans="1:180" s="3" customFormat="1">
      <c r="A24" s="127"/>
      <c r="C24" s="48" t="s">
        <v>24</v>
      </c>
      <c r="D24" s="21"/>
      <c r="E24" s="22"/>
      <c r="F24" s="132" t="str">
        <f>M31</f>
        <v>Lienkeuh</v>
      </c>
      <c r="G24" s="21"/>
      <c r="H24" s="22"/>
      <c r="S24" s="127"/>
      <c r="T24" s="75"/>
      <c r="U24" s="153"/>
      <c r="V24" s="153"/>
      <c r="W24" s="153"/>
      <c r="X24" s="153"/>
      <c r="Y24" s="75"/>
      <c r="Z24" s="75"/>
      <c r="AA24" s="75"/>
      <c r="AB24" s="75"/>
      <c r="AC24" s="75"/>
      <c r="AD24" s="75"/>
      <c r="AE24" s="75"/>
      <c r="AF24" s="75"/>
      <c r="AG24" s="75"/>
      <c r="AH24" s="75"/>
      <c r="AI24" s="75"/>
      <c r="AJ24" s="75"/>
      <c r="AK24" s="75"/>
      <c r="AL24" s="75"/>
      <c r="AM24" s="75"/>
      <c r="AN24" s="75"/>
      <c r="AO24" s="75"/>
      <c r="AP24" s="75"/>
      <c r="AQ24" s="75"/>
      <c r="AR24" s="75"/>
      <c r="AS24" s="75"/>
      <c r="AT24" s="75"/>
      <c r="AU24" s="75"/>
      <c r="AV24" s="75"/>
      <c r="AW24" s="75"/>
      <c r="AX24" s="75"/>
      <c r="AY24" s="75"/>
      <c r="AZ24" s="75"/>
      <c r="BA24" s="75"/>
      <c r="BB24" s="75"/>
      <c r="BC24" s="75"/>
      <c r="BD24" s="75"/>
      <c r="BE24" s="75"/>
      <c r="BF24" s="75"/>
      <c r="BG24" s="75"/>
      <c r="BH24" s="75"/>
      <c r="BI24" s="75"/>
      <c r="BJ24" s="75"/>
      <c r="BK24" s="75"/>
      <c r="BL24" s="75"/>
      <c r="BM24" s="75"/>
      <c r="BN24" s="75"/>
      <c r="BO24" s="75"/>
      <c r="BP24" s="75"/>
      <c r="BQ24" s="75"/>
      <c r="BR24" s="75"/>
      <c r="BS24" s="75"/>
      <c r="BT24" s="75"/>
      <c r="BU24" s="75"/>
      <c r="BV24" s="75"/>
      <c r="BW24" s="75"/>
      <c r="BX24" s="75"/>
      <c r="BY24" s="75"/>
      <c r="BZ24" s="75"/>
      <c r="CA24" s="75"/>
      <c r="CB24" s="75"/>
      <c r="CC24" s="75"/>
      <c r="CD24" s="75"/>
      <c r="CE24" s="75"/>
      <c r="CF24" s="75"/>
      <c r="CG24" s="75"/>
      <c r="CH24" s="75"/>
      <c r="CI24" s="75"/>
      <c r="CJ24" s="75"/>
      <c r="CK24" s="75"/>
      <c r="CL24" s="75"/>
      <c r="CM24" s="75"/>
      <c r="CN24" s="75"/>
      <c r="CO24" s="75"/>
      <c r="CP24" s="75"/>
      <c r="CQ24" s="75"/>
      <c r="CR24" s="75"/>
      <c r="CS24" s="75"/>
      <c r="CT24" s="75"/>
      <c r="CU24" s="75"/>
      <c r="CV24" s="75"/>
      <c r="CW24" s="75"/>
      <c r="CX24" s="75"/>
      <c r="CY24" s="75"/>
      <c r="CZ24" s="75"/>
      <c r="DA24" s="75"/>
      <c r="DB24" s="75"/>
      <c r="DC24" s="75"/>
      <c r="DD24" s="75"/>
      <c r="DE24" s="75"/>
      <c r="DF24" s="75"/>
      <c r="DG24" s="75"/>
      <c r="DH24" s="75"/>
      <c r="DI24" s="75"/>
      <c r="DJ24" s="75"/>
      <c r="DK24" s="75"/>
      <c r="DL24" s="75"/>
      <c r="DM24" s="75"/>
      <c r="DN24" s="75"/>
      <c r="DO24" s="75"/>
      <c r="DP24" s="75"/>
      <c r="DQ24" s="75"/>
      <c r="DR24" s="75"/>
      <c r="DS24" s="75"/>
      <c r="DT24" s="75"/>
      <c r="DU24" s="75"/>
      <c r="DV24" s="75"/>
      <c r="DW24" s="75"/>
      <c r="DX24" s="75"/>
      <c r="DY24" s="75"/>
      <c r="DZ24" s="75"/>
      <c r="EA24" s="75"/>
      <c r="EB24" s="75"/>
      <c r="EC24" s="75"/>
      <c r="ED24" s="75"/>
      <c r="EE24" s="75"/>
      <c r="EF24" s="75"/>
      <c r="EG24" s="75"/>
      <c r="EH24" s="75"/>
      <c r="EI24" s="75"/>
      <c r="EJ24" s="75"/>
      <c r="EK24" s="75"/>
      <c r="EL24" s="75"/>
      <c r="EM24" s="75"/>
      <c r="EN24" s="75"/>
      <c r="EO24" s="75"/>
      <c r="EP24" s="75"/>
      <c r="EQ24" s="75"/>
      <c r="ER24" s="75"/>
      <c r="ES24" s="75"/>
      <c r="ET24" s="75"/>
      <c r="EU24" s="75"/>
      <c r="EV24" s="75"/>
      <c r="EW24" s="75"/>
      <c r="EX24" s="75"/>
      <c r="EY24" s="75"/>
      <c r="EZ24" s="75"/>
      <c r="FA24" s="75"/>
      <c r="FB24" s="75"/>
      <c r="FC24" s="75"/>
      <c r="FD24" s="75"/>
      <c r="FE24" s="75"/>
      <c r="FF24" s="75"/>
      <c r="FG24" s="75"/>
      <c r="FH24" s="75"/>
      <c r="FI24" s="75"/>
      <c r="FJ24" s="75"/>
      <c r="FK24" s="75"/>
      <c r="FL24" s="75"/>
      <c r="FM24" s="75"/>
      <c r="FN24" s="75"/>
      <c r="FO24" s="75"/>
      <c r="FP24" s="75"/>
      <c r="FQ24" s="75"/>
      <c r="FR24" s="75"/>
      <c r="FS24" s="75"/>
      <c r="FT24" s="75"/>
      <c r="FU24" s="75"/>
      <c r="FV24" s="75"/>
      <c r="FW24" s="75"/>
      <c r="FX24" s="75"/>
    </row>
    <row r="25" spans="1:180" s="3" customFormat="1">
      <c r="A25" s="127"/>
      <c r="C25" s="48" t="s">
        <v>16</v>
      </c>
      <c r="D25" s="21"/>
      <c r="E25" s="22"/>
      <c r="F25" s="132" t="str">
        <f>N31</f>
        <v>Pieter</v>
      </c>
      <c r="G25" s="21"/>
      <c r="H25" s="22"/>
      <c r="S25" s="127"/>
      <c r="T25" s="75"/>
      <c r="U25" s="124">
        <f>RANK(Result!AM7,Result!$AM$7:$AM$18)</f>
        <v>7</v>
      </c>
      <c r="V25" s="124">
        <f>RANK(Result!AM7,Result!$AM$7:$AM$18)</f>
        <v>7</v>
      </c>
      <c r="W25" s="153" t="str">
        <f>Result!T7</f>
        <v>Tim</v>
      </c>
      <c r="X25" s="154">
        <f>Result!AM7</f>
        <v>62.560000000000009</v>
      </c>
      <c r="Y25" s="75"/>
      <c r="Z25" s="75"/>
      <c r="AA25" s="75"/>
      <c r="AB25" s="75"/>
      <c r="AC25" s="75"/>
      <c r="AD25" s="75"/>
      <c r="AE25" s="75"/>
      <c r="AF25" s="75"/>
      <c r="AG25" s="75"/>
      <c r="AH25" s="75"/>
      <c r="AI25" s="75"/>
      <c r="AJ25" s="75"/>
      <c r="AK25" s="75"/>
      <c r="AL25" s="75"/>
      <c r="AM25" s="75"/>
      <c r="AN25" s="75"/>
      <c r="AO25" s="75"/>
      <c r="AP25" s="75"/>
      <c r="AQ25" s="75"/>
      <c r="AR25" s="75"/>
      <c r="AS25" s="75"/>
      <c r="AT25" s="75"/>
      <c r="AU25" s="75"/>
      <c r="AV25" s="75"/>
      <c r="AW25" s="75"/>
      <c r="AX25" s="75"/>
      <c r="AY25" s="75"/>
      <c r="AZ25" s="75"/>
      <c r="BA25" s="75"/>
      <c r="BB25" s="75"/>
      <c r="BC25" s="75"/>
      <c r="BD25" s="75"/>
      <c r="BE25" s="75"/>
      <c r="BF25" s="75"/>
      <c r="BG25" s="75"/>
      <c r="BH25" s="75"/>
      <c r="BI25" s="75"/>
      <c r="BJ25" s="75"/>
      <c r="BK25" s="75"/>
      <c r="BL25" s="75"/>
      <c r="BM25" s="75"/>
      <c r="BN25" s="75"/>
      <c r="BO25" s="75"/>
      <c r="BP25" s="75"/>
      <c r="BQ25" s="75"/>
      <c r="BR25" s="75"/>
      <c r="BS25" s="75"/>
      <c r="BT25" s="75"/>
      <c r="BU25" s="75"/>
      <c r="BV25" s="75"/>
      <c r="BW25" s="75"/>
      <c r="BX25" s="75"/>
      <c r="BY25" s="75"/>
      <c r="BZ25" s="75"/>
      <c r="CA25" s="75"/>
      <c r="CB25" s="75"/>
      <c r="CC25" s="75"/>
      <c r="CD25" s="75"/>
      <c r="CE25" s="75"/>
      <c r="CF25" s="75"/>
      <c r="CG25" s="75"/>
      <c r="CH25" s="75"/>
      <c r="CI25" s="75"/>
      <c r="CJ25" s="75"/>
      <c r="CK25" s="75"/>
      <c r="CL25" s="75"/>
      <c r="CM25" s="75"/>
      <c r="CN25" s="75"/>
      <c r="CO25" s="75"/>
      <c r="CP25" s="75"/>
      <c r="CQ25" s="75"/>
      <c r="CR25" s="75"/>
      <c r="CS25" s="75"/>
      <c r="CT25" s="75"/>
      <c r="CU25" s="75"/>
      <c r="CV25" s="75"/>
      <c r="CW25" s="75"/>
      <c r="CX25" s="75"/>
      <c r="CY25" s="75"/>
      <c r="CZ25" s="75"/>
      <c r="DA25" s="75"/>
      <c r="DB25" s="75"/>
      <c r="DC25" s="75"/>
      <c r="DD25" s="75"/>
      <c r="DE25" s="75"/>
      <c r="DF25" s="75"/>
      <c r="DG25" s="75"/>
      <c r="DH25" s="75"/>
      <c r="DI25" s="75"/>
      <c r="DJ25" s="75"/>
      <c r="DK25" s="75"/>
      <c r="DL25" s="75"/>
      <c r="DM25" s="75"/>
      <c r="DN25" s="75"/>
      <c r="DO25" s="75"/>
      <c r="DP25" s="75"/>
      <c r="DQ25" s="75"/>
      <c r="DR25" s="75"/>
      <c r="DS25" s="75"/>
      <c r="DT25" s="75"/>
      <c r="DU25" s="75"/>
      <c r="DV25" s="75"/>
      <c r="DW25" s="75"/>
      <c r="DX25" s="75"/>
      <c r="DY25" s="75"/>
      <c r="DZ25" s="75"/>
      <c r="EA25" s="75"/>
      <c r="EB25" s="75"/>
      <c r="EC25" s="75"/>
      <c r="ED25" s="75"/>
      <c r="EE25" s="75"/>
      <c r="EF25" s="75"/>
      <c r="EG25" s="75"/>
      <c r="EH25" s="75"/>
      <c r="EI25" s="75"/>
      <c r="EJ25" s="75"/>
      <c r="EK25" s="75"/>
      <c r="EL25" s="75"/>
      <c r="EM25" s="75"/>
      <c r="EN25" s="75"/>
      <c r="EO25" s="75"/>
      <c r="EP25" s="75"/>
      <c r="EQ25" s="75"/>
      <c r="ER25" s="75"/>
      <c r="ES25" s="75"/>
      <c r="ET25" s="75"/>
      <c r="EU25" s="75"/>
      <c r="EV25" s="75"/>
      <c r="EW25" s="75"/>
      <c r="EX25" s="75"/>
      <c r="EY25" s="75"/>
      <c r="EZ25" s="75"/>
      <c r="FA25" s="75"/>
      <c r="FB25" s="75"/>
      <c r="FC25" s="75"/>
      <c r="FD25" s="75"/>
      <c r="FE25" s="75"/>
      <c r="FF25" s="75"/>
      <c r="FG25" s="75"/>
      <c r="FH25" s="75"/>
      <c r="FI25" s="75"/>
      <c r="FJ25" s="75"/>
      <c r="FK25" s="75"/>
      <c r="FL25" s="75"/>
      <c r="FM25" s="75"/>
      <c r="FN25" s="75"/>
      <c r="FO25" s="75"/>
      <c r="FP25" s="75"/>
      <c r="FQ25" s="75"/>
      <c r="FR25" s="75"/>
      <c r="FS25" s="75"/>
      <c r="FT25" s="75"/>
      <c r="FU25" s="75"/>
      <c r="FV25" s="75"/>
      <c r="FW25" s="75"/>
      <c r="FX25" s="75"/>
    </row>
    <row r="26" spans="1:180">
      <c r="A26" s="72"/>
      <c r="B26" s="3"/>
      <c r="C26" s="48" t="s">
        <v>2</v>
      </c>
      <c r="D26" s="21"/>
      <c r="E26" s="22"/>
      <c r="F26" s="132" t="str">
        <f>O31</f>
        <v>Didier</v>
      </c>
      <c r="G26" s="21"/>
      <c r="H26" s="22"/>
      <c r="I26" s="3"/>
      <c r="J26" s="3"/>
      <c r="K26" s="3"/>
      <c r="L26" s="3"/>
      <c r="M26" s="3"/>
      <c r="N26" s="3"/>
      <c r="O26" s="3"/>
      <c r="P26" s="3"/>
      <c r="Q26" s="3"/>
      <c r="R26" s="3"/>
      <c r="S26" s="72"/>
      <c r="U26" s="124">
        <f>RANK(Result!AM8,Result!$AM$7:$AM$18)</f>
        <v>8</v>
      </c>
      <c r="V26" s="124">
        <f>IF(COUNTIF($U$25:U25,RANK(Result!AM8,Result!$AM$7:$AM$18))&gt;0,RANK(Result!AM8,Result!$AM$7:$AM$18)+COUNTIF($U$25:U25,RANK(Result!AM8,Result!$AM$7:$AM$18)),RANK(Result!AM8,Result!$AM$7:$AM$18))</f>
        <v>8</v>
      </c>
      <c r="W26" s="153" t="str">
        <f>Result!T8</f>
        <v>Grégory</v>
      </c>
      <c r="X26" s="154">
        <f>Result!AM8</f>
        <v>62.169999999999995</v>
      </c>
    </row>
    <row r="27" spans="1:180" ht="13.5" thickBot="1">
      <c r="A27" s="72"/>
      <c r="B27" s="3"/>
      <c r="C27" s="52" t="s">
        <v>3</v>
      </c>
      <c r="D27" s="23"/>
      <c r="E27" s="24"/>
      <c r="F27" s="133" t="str">
        <f>P31</f>
        <v>Lien</v>
      </c>
      <c r="G27" s="23"/>
      <c r="H27" s="24"/>
      <c r="I27" s="3"/>
      <c r="J27" s="3"/>
      <c r="K27" s="3"/>
      <c r="L27" s="3"/>
      <c r="M27" s="3"/>
      <c r="N27" s="3"/>
      <c r="O27" s="3"/>
      <c r="P27" s="3"/>
      <c r="Q27" s="3"/>
      <c r="R27" s="3"/>
      <c r="S27" s="72"/>
      <c r="U27" s="124">
        <f>RANK(Result!AM9,Result!$AM$7:$AM$18)</f>
        <v>9</v>
      </c>
      <c r="V27" s="124">
        <f>IF(COUNTIF($U$25:U26,RANK(Result!AM9,Result!$AM$7:$AM$18))&gt;0,RANK(Result!AM9,Result!$AM$7:$AM$18)+COUNTIF($U$25:U26,RANK(Result!AM9,Result!$AM$7:$AM$18)),RANK(Result!AM9,Result!$AM$7:$AM$18))</f>
        <v>9</v>
      </c>
      <c r="W27" s="153" t="str">
        <f>Result!T9</f>
        <v>Christophe</v>
      </c>
      <c r="X27" s="154">
        <f>Result!AM9</f>
        <v>61.109999999999992</v>
      </c>
    </row>
    <row r="28" spans="1:180" ht="16.5" customHeight="1">
      <c r="A28" s="72"/>
      <c r="B28" s="3"/>
      <c r="C28" s="3"/>
      <c r="D28" s="3"/>
      <c r="E28" s="3"/>
      <c r="F28" s="3"/>
      <c r="G28" s="3"/>
      <c r="H28" s="3"/>
      <c r="I28" s="3"/>
      <c r="J28" s="3"/>
      <c r="K28" s="3"/>
      <c r="L28" s="3"/>
      <c r="M28" s="3"/>
      <c r="N28" s="3"/>
      <c r="O28" s="3"/>
      <c r="P28" s="3"/>
      <c r="Q28" s="3"/>
      <c r="R28" s="3"/>
      <c r="S28" s="72"/>
      <c r="U28" s="124">
        <f>RANK(Result!AM10,Result!$AM$7:$AM$18)</f>
        <v>10</v>
      </c>
      <c r="V28" s="124">
        <f>IF(COUNTIF($U$25:U27,RANK(Result!AM10,Result!$AM$7:$AM$18))&gt;0,RANK(Result!AM10,Result!$AM$7:$AM$18)+COUNTIF($U$25:U27,RANK(Result!AM10,Result!$AM$7:$AM$18)),RANK(Result!AM10,Result!$AM$7:$AM$18))</f>
        <v>10</v>
      </c>
      <c r="W28" s="153" t="str">
        <f>Result!T10</f>
        <v>Ruben</v>
      </c>
      <c r="X28" s="154">
        <f>Result!AM10</f>
        <v>60.06</v>
      </c>
    </row>
    <row r="29" spans="1:180" s="155" customFormat="1" ht="13.5" thickBot="1">
      <c r="A29" s="72"/>
      <c r="B29" s="72"/>
      <c r="C29" s="72"/>
      <c r="D29" s="72"/>
      <c r="E29" s="72"/>
      <c r="F29" s="72"/>
      <c r="G29" s="72"/>
      <c r="H29" s="72"/>
      <c r="I29" s="72"/>
      <c r="J29" s="72"/>
      <c r="K29" s="72"/>
      <c r="L29" s="72"/>
      <c r="M29" s="72"/>
      <c r="N29" s="72"/>
      <c r="O29" s="72"/>
      <c r="P29" s="72"/>
      <c r="Q29" s="72"/>
      <c r="R29" s="72"/>
      <c r="S29" s="72"/>
      <c r="U29" s="124">
        <f>RANK(Result!AM11,Result!$AM$7:$AM$18)</f>
        <v>11</v>
      </c>
      <c r="V29" s="124">
        <f>IF(COUNTIF($U$25:U28,RANK(Result!AM11,Result!$AM$7:$AM$18))&gt;0,RANK(Result!AM11,Result!$AM$7:$AM$18)+COUNTIF($U$25:U28,RANK(Result!AM11,Result!$AM$7:$AM$18)),RANK(Result!AM11,Result!$AM$7:$AM$18))</f>
        <v>11</v>
      </c>
      <c r="W29" s="157" t="str">
        <f>Result!T11</f>
        <v>Guillaume</v>
      </c>
      <c r="X29" s="154">
        <f>Result!AM11</f>
        <v>58.88000000000001</v>
      </c>
    </row>
    <row r="30" spans="1:180" ht="13.5" thickBot="1">
      <c r="A30" s="72"/>
      <c r="B30" s="64"/>
      <c r="C30" s="65"/>
      <c r="D30" s="65"/>
      <c r="E30" s="65"/>
      <c r="F30" s="65"/>
      <c r="G30" s="65"/>
      <c r="H30" s="65"/>
      <c r="I30" s="65"/>
      <c r="J30" s="65"/>
      <c r="K30" s="65"/>
      <c r="L30" s="65"/>
      <c r="M30" s="65"/>
      <c r="N30" s="65"/>
      <c r="O30" s="65"/>
      <c r="P30" s="65"/>
      <c r="Q30" s="65"/>
      <c r="R30" s="75"/>
      <c r="S30" s="72"/>
      <c r="U30" s="124">
        <f>RANK(Result!AM12,Result!$AM$7:$AM$18)</f>
        <v>4</v>
      </c>
      <c r="V30" s="124">
        <f>IF(COUNTIF($U$25:U29,RANK(Result!AM12,Result!$AM$7:$AM$18))&gt;0,RANK(Result!AM12,Result!$AM$7:$AM$18)+COUNTIF($U$25:U29,RANK(Result!AM12,Result!$AM$7:$AM$18)),RANK(Result!AM12,Result!$AM$7:$AM$18))</f>
        <v>4</v>
      </c>
      <c r="W30" s="153" t="str">
        <f>Result!T12</f>
        <v>Maarten</v>
      </c>
      <c r="X30" s="154">
        <f>Result!AM12</f>
        <v>63.04</v>
      </c>
    </row>
    <row r="31" spans="1:180" ht="13.5" thickBot="1">
      <c r="A31" s="72"/>
      <c r="B31" s="66"/>
      <c r="C31" s="36" t="s">
        <v>0</v>
      </c>
      <c r="D31" s="37" t="s">
        <v>1</v>
      </c>
      <c r="E31" s="36" t="str">
        <f>D59</f>
        <v>Tim</v>
      </c>
      <c r="F31" s="38" t="str">
        <f>L59</f>
        <v>Grégory</v>
      </c>
      <c r="G31" s="38" t="str">
        <f>D72</f>
        <v>Christophe</v>
      </c>
      <c r="H31" s="38" t="str">
        <f>L72</f>
        <v>Ruben</v>
      </c>
      <c r="I31" s="38" t="str">
        <f>D85</f>
        <v>Guillaume</v>
      </c>
      <c r="J31" s="38" t="str">
        <f>L85</f>
        <v>Maarten</v>
      </c>
      <c r="K31" s="38" t="str">
        <f>D98</f>
        <v>Dieter</v>
      </c>
      <c r="L31" s="38" t="str">
        <f>L98</f>
        <v>Deborah</v>
      </c>
      <c r="M31" s="38" t="str">
        <f>D111</f>
        <v>Lienkeuh</v>
      </c>
      <c r="N31" s="38" t="str">
        <f>L111</f>
        <v>Pieter</v>
      </c>
      <c r="O31" s="38" t="str">
        <f>D124</f>
        <v>Didier</v>
      </c>
      <c r="P31" s="37" t="str">
        <f>L124</f>
        <v>Lien</v>
      </c>
      <c r="Q31" s="3"/>
      <c r="R31" s="75"/>
      <c r="S31" s="72"/>
      <c r="U31" s="124">
        <f>RANK(Result!AM13,Result!$AM$7:$AM$18)</f>
        <v>12</v>
      </c>
      <c r="V31" s="124">
        <f>IF(COUNTIF($U$25:U30,RANK(Result!AM13,Result!$AM$7:$AM$18))&gt;0,RANK(Result!AM13,Result!$AM$7:$AM$18)+COUNTIF($U$25:U30,RANK(Result!AM13,Result!$AM$7:$AM$18)),RANK(Result!AM13,Result!$AM$7:$AM$18))</f>
        <v>12</v>
      </c>
      <c r="W31" s="153" t="str">
        <f>Result!T13</f>
        <v>Dieter</v>
      </c>
      <c r="X31" s="154">
        <f>Result!AM13</f>
        <v>47.989999999999995</v>
      </c>
    </row>
    <row r="32" spans="1:180">
      <c r="A32" s="72"/>
      <c r="B32" s="66"/>
      <c r="C32" s="29">
        <f t="shared" ref="C32:D39" si="0">C11</f>
        <v>0</v>
      </c>
      <c r="D32" s="30">
        <f t="shared" si="0"/>
        <v>0</v>
      </c>
      <c r="E32" s="31">
        <f t="shared" ref="E32:E39" si="1">E61</f>
        <v>0</v>
      </c>
      <c r="F32" s="32">
        <f>M61</f>
        <v>0</v>
      </c>
      <c r="G32" s="32">
        <f>E74</f>
        <v>0</v>
      </c>
      <c r="H32" s="32">
        <f>M74</f>
        <v>0</v>
      </c>
      <c r="I32" s="32">
        <f>E87</f>
        <v>0</v>
      </c>
      <c r="J32" s="32">
        <f>M87</f>
        <v>0</v>
      </c>
      <c r="K32" s="32">
        <f>E100</f>
        <v>0</v>
      </c>
      <c r="L32" s="32">
        <f t="shared" ref="L32:L39" si="2">M100</f>
        <v>0</v>
      </c>
      <c r="M32" s="32">
        <f>E113</f>
        <v>0</v>
      </c>
      <c r="N32" s="32">
        <f t="shared" ref="N32:N39" si="3">M113</f>
        <v>0</v>
      </c>
      <c r="O32" s="32">
        <f>E126</f>
        <v>0</v>
      </c>
      <c r="P32" s="33">
        <f>M126</f>
        <v>0</v>
      </c>
      <c r="Q32" s="3"/>
      <c r="R32" s="75"/>
      <c r="S32" s="72"/>
      <c r="U32" s="124">
        <f>RANK(Result!AM14,Result!$AM$7:$AM$18)</f>
        <v>2</v>
      </c>
      <c r="V32" s="124">
        <f>IF(COUNTIF($U$25:U31,RANK(Result!AM14,Result!$AM$7:$AM$18))&gt;0,RANK(Result!AM14,Result!$AM$7:$AM$18)+COUNTIF($U$25:U31,RANK(Result!AM14,Result!$AM$7:$AM$18)),RANK(Result!AM14,Result!$AM$7:$AM$18))</f>
        <v>2</v>
      </c>
      <c r="W32" s="153" t="str">
        <f>Result!T14</f>
        <v>Deborah</v>
      </c>
      <c r="X32" s="154">
        <f>Result!AM14</f>
        <v>69.890000000000015</v>
      </c>
    </row>
    <row r="33" spans="1:24">
      <c r="A33" s="72"/>
      <c r="B33" s="66"/>
      <c r="C33" s="25">
        <f t="shared" si="0"/>
        <v>0</v>
      </c>
      <c r="D33" s="26">
        <f t="shared" si="0"/>
        <v>0</v>
      </c>
      <c r="E33" s="31">
        <f t="shared" si="1"/>
        <v>0</v>
      </c>
      <c r="F33" s="32">
        <f t="shared" ref="F33:F39" si="4">M62</f>
        <v>0</v>
      </c>
      <c r="G33" s="32">
        <f t="shared" ref="G33:G39" si="5">E75</f>
        <v>0</v>
      </c>
      <c r="H33" s="32">
        <f t="shared" ref="H33:H39" si="6">M75</f>
        <v>0</v>
      </c>
      <c r="I33" s="32">
        <f t="shared" ref="I33:I39" si="7">E88</f>
        <v>0</v>
      </c>
      <c r="J33" s="32">
        <f t="shared" ref="J33:J39" si="8">M88</f>
        <v>0</v>
      </c>
      <c r="K33" s="32">
        <f t="shared" ref="K33:K39" si="9">E101</f>
        <v>0</v>
      </c>
      <c r="L33" s="32">
        <f t="shared" si="2"/>
        <v>0</v>
      </c>
      <c r="M33" s="32">
        <f t="shared" ref="M33:M39" si="10">E114</f>
        <v>0</v>
      </c>
      <c r="N33" s="32">
        <f t="shared" si="3"/>
        <v>0</v>
      </c>
      <c r="O33" s="32">
        <f t="shared" ref="O33:O39" si="11">E127</f>
        <v>0</v>
      </c>
      <c r="P33" s="33">
        <f t="shared" ref="P33:P39" si="12">M127</f>
        <v>0</v>
      </c>
      <c r="Q33" s="3"/>
      <c r="R33" s="75"/>
      <c r="S33" s="72"/>
      <c r="U33" s="124">
        <f>RANK(Result!AM15,Result!$AM$7:$AM$18)</f>
        <v>5</v>
      </c>
      <c r="V33" s="124">
        <f>IF(COUNTIF($U$25:U32,RANK(Result!AM15,Result!$AM$7:$AM$18))&gt;0,RANK(Result!AM15,Result!$AM$7:$AM$18)+COUNTIF($U$25:U32,RANK(Result!AM15,Result!$AM$7:$AM$18)),RANK(Result!AM15,Result!$AM$7:$AM$18))</f>
        <v>5</v>
      </c>
      <c r="W33" s="153" t="str">
        <f>Result!T15</f>
        <v>Lienkeuh</v>
      </c>
      <c r="X33" s="154">
        <f>Result!AM15</f>
        <v>62.86</v>
      </c>
    </row>
    <row r="34" spans="1:24">
      <c r="A34" s="72"/>
      <c r="B34" s="66"/>
      <c r="C34" s="25">
        <f t="shared" si="0"/>
        <v>0</v>
      </c>
      <c r="D34" s="26">
        <f t="shared" si="0"/>
        <v>0</v>
      </c>
      <c r="E34" s="31">
        <f t="shared" si="1"/>
        <v>0</v>
      </c>
      <c r="F34" s="32">
        <f t="shared" si="4"/>
        <v>0</v>
      </c>
      <c r="G34" s="32">
        <f t="shared" si="5"/>
        <v>0</v>
      </c>
      <c r="H34" s="32">
        <f t="shared" si="6"/>
        <v>0</v>
      </c>
      <c r="I34" s="32">
        <f t="shared" si="7"/>
        <v>0</v>
      </c>
      <c r="J34" s="32">
        <f t="shared" si="8"/>
        <v>0</v>
      </c>
      <c r="K34" s="32">
        <f t="shared" si="9"/>
        <v>0</v>
      </c>
      <c r="L34" s="32">
        <f t="shared" si="2"/>
        <v>0</v>
      </c>
      <c r="M34" s="32">
        <f t="shared" si="10"/>
        <v>0</v>
      </c>
      <c r="N34" s="32">
        <f t="shared" si="3"/>
        <v>0</v>
      </c>
      <c r="O34" s="32">
        <f t="shared" si="11"/>
        <v>0</v>
      </c>
      <c r="P34" s="33">
        <f t="shared" si="12"/>
        <v>0</v>
      </c>
      <c r="Q34" s="3"/>
      <c r="R34" s="75"/>
      <c r="S34" s="72"/>
      <c r="U34" s="124">
        <f>RANK(Result!AM16,Result!$AM$7:$AM$18)</f>
        <v>3</v>
      </c>
      <c r="V34" s="124">
        <f>IF(COUNTIF($U$25:U33,RANK(Result!AM16,Result!$AM$7:$AM$18))&gt;0,RANK(Result!AM16,Result!$AM$7:$AM$18)+COUNTIF($U$25:U33,RANK(Result!AM16,Result!$AM$7:$AM$18)),RANK(Result!AM16,Result!$AM$7:$AM$18))</f>
        <v>3</v>
      </c>
      <c r="W34" s="153" t="str">
        <f>Result!T16</f>
        <v>Pieter</v>
      </c>
      <c r="X34" s="154">
        <f>Result!AM16</f>
        <v>66.239999999999995</v>
      </c>
    </row>
    <row r="35" spans="1:24">
      <c r="A35" s="72"/>
      <c r="B35" s="66"/>
      <c r="C35" s="25">
        <f t="shared" si="0"/>
        <v>0</v>
      </c>
      <c r="D35" s="26">
        <f t="shared" si="0"/>
        <v>0</v>
      </c>
      <c r="E35" s="31">
        <f t="shared" si="1"/>
        <v>0</v>
      </c>
      <c r="F35" s="32">
        <f t="shared" si="4"/>
        <v>0</v>
      </c>
      <c r="G35" s="32">
        <f t="shared" si="5"/>
        <v>0</v>
      </c>
      <c r="H35" s="32">
        <f t="shared" si="6"/>
        <v>0</v>
      </c>
      <c r="I35" s="32">
        <f t="shared" si="7"/>
        <v>0</v>
      </c>
      <c r="J35" s="32">
        <f t="shared" si="8"/>
        <v>0</v>
      </c>
      <c r="K35" s="32">
        <f t="shared" si="9"/>
        <v>0</v>
      </c>
      <c r="L35" s="32">
        <f t="shared" si="2"/>
        <v>0</v>
      </c>
      <c r="M35" s="32">
        <f t="shared" si="10"/>
        <v>0</v>
      </c>
      <c r="N35" s="32">
        <f t="shared" si="3"/>
        <v>0</v>
      </c>
      <c r="O35" s="32">
        <f t="shared" si="11"/>
        <v>0</v>
      </c>
      <c r="P35" s="33">
        <f t="shared" si="12"/>
        <v>0</v>
      </c>
      <c r="Q35" s="3"/>
      <c r="R35" s="75"/>
      <c r="S35" s="72"/>
      <c r="U35" s="124">
        <f>RANK(Result!AM17,Result!$AM$7:$AM$18)</f>
        <v>1</v>
      </c>
      <c r="V35" s="124">
        <f>IF(COUNTIF($U$25:U34,RANK(Result!AM17,Result!$AM$7:$AM$18))&gt;0,RANK(Result!AM17,Result!$AM$7:$AM$18)+COUNTIF($U$25:U34,RANK(Result!AM17,Result!$AM$7:$AM$18)),RANK(Result!AM17,Result!$AM$7:$AM$18))</f>
        <v>1</v>
      </c>
      <c r="W35" s="153" t="str">
        <f>Result!T17</f>
        <v>Didier</v>
      </c>
      <c r="X35" s="154">
        <f>Result!AM17</f>
        <v>74.160000000000011</v>
      </c>
    </row>
    <row r="36" spans="1:24">
      <c r="A36" s="72"/>
      <c r="B36" s="66"/>
      <c r="C36" s="25">
        <f t="shared" si="0"/>
        <v>0</v>
      </c>
      <c r="D36" s="26">
        <f t="shared" si="0"/>
        <v>0</v>
      </c>
      <c r="E36" s="31">
        <f t="shared" si="1"/>
        <v>0</v>
      </c>
      <c r="F36" s="32">
        <f t="shared" si="4"/>
        <v>0</v>
      </c>
      <c r="G36" s="32">
        <f t="shared" si="5"/>
        <v>0</v>
      </c>
      <c r="H36" s="32">
        <f t="shared" si="6"/>
        <v>0</v>
      </c>
      <c r="I36" s="32">
        <f t="shared" si="7"/>
        <v>0</v>
      </c>
      <c r="J36" s="32">
        <f t="shared" si="8"/>
        <v>0</v>
      </c>
      <c r="K36" s="32">
        <f t="shared" si="9"/>
        <v>0</v>
      </c>
      <c r="L36" s="32">
        <f t="shared" si="2"/>
        <v>0</v>
      </c>
      <c r="M36" s="32">
        <f t="shared" si="10"/>
        <v>0</v>
      </c>
      <c r="N36" s="32">
        <f t="shared" si="3"/>
        <v>0</v>
      </c>
      <c r="O36" s="32">
        <f t="shared" si="11"/>
        <v>0</v>
      </c>
      <c r="P36" s="33">
        <f t="shared" si="12"/>
        <v>0</v>
      </c>
      <c r="Q36" s="3"/>
      <c r="R36" s="75"/>
      <c r="S36" s="72"/>
      <c r="U36" s="124">
        <f>RANK(Result!AM18,Result!$AM$7:$AM$18)</f>
        <v>6</v>
      </c>
      <c r="V36" s="124">
        <f>IF(COUNTIF($U$25:U35,RANK(Result!AM18,Result!$AM$7:$AM$18))&gt;0,RANK(Result!AM18,Result!$AM$7:$AM$18)+COUNTIF($U$25:U35,RANK(Result!AM18,Result!$AM$7:$AM$18)),RANK(Result!AM18,Result!$AM$7:$AM$18))</f>
        <v>6</v>
      </c>
      <c r="W36" s="153" t="str">
        <f>Result!T18</f>
        <v xml:space="preserve">Lien </v>
      </c>
      <c r="X36" s="154">
        <f>Result!AM18</f>
        <v>62.64</v>
      </c>
    </row>
    <row r="37" spans="1:24">
      <c r="A37" s="72"/>
      <c r="B37" s="66"/>
      <c r="C37" s="25">
        <f t="shared" si="0"/>
        <v>0</v>
      </c>
      <c r="D37" s="26">
        <f t="shared" si="0"/>
        <v>0</v>
      </c>
      <c r="E37" s="31">
        <f t="shared" si="1"/>
        <v>0</v>
      </c>
      <c r="F37" s="32">
        <f t="shared" si="4"/>
        <v>0</v>
      </c>
      <c r="G37" s="32">
        <f t="shared" si="5"/>
        <v>0</v>
      </c>
      <c r="H37" s="32">
        <f t="shared" si="6"/>
        <v>0</v>
      </c>
      <c r="I37" s="32">
        <f t="shared" si="7"/>
        <v>0</v>
      </c>
      <c r="J37" s="32">
        <f t="shared" si="8"/>
        <v>0</v>
      </c>
      <c r="K37" s="32">
        <f t="shared" si="9"/>
        <v>0</v>
      </c>
      <c r="L37" s="32">
        <f t="shared" si="2"/>
        <v>0</v>
      </c>
      <c r="M37" s="32">
        <f t="shared" si="10"/>
        <v>0</v>
      </c>
      <c r="N37" s="32">
        <f t="shared" si="3"/>
        <v>0</v>
      </c>
      <c r="O37" s="32">
        <f t="shared" si="11"/>
        <v>0</v>
      </c>
      <c r="P37" s="33">
        <f t="shared" si="12"/>
        <v>0</v>
      </c>
      <c r="Q37" s="3"/>
      <c r="R37" s="75"/>
      <c r="S37" s="72"/>
      <c r="U37" s="124"/>
      <c r="V37" s="124"/>
      <c r="W37" s="124"/>
    </row>
    <row r="38" spans="1:24">
      <c r="A38" s="72"/>
      <c r="B38" s="66"/>
      <c r="C38" s="25">
        <f t="shared" si="0"/>
        <v>0</v>
      </c>
      <c r="D38" s="26">
        <f t="shared" si="0"/>
        <v>0</v>
      </c>
      <c r="E38" s="31">
        <f t="shared" si="1"/>
        <v>0</v>
      </c>
      <c r="F38" s="32">
        <f t="shared" si="4"/>
        <v>0</v>
      </c>
      <c r="G38" s="32">
        <f t="shared" si="5"/>
        <v>0</v>
      </c>
      <c r="H38" s="32">
        <f t="shared" si="6"/>
        <v>0</v>
      </c>
      <c r="I38" s="32">
        <f t="shared" si="7"/>
        <v>0</v>
      </c>
      <c r="J38" s="32">
        <f t="shared" si="8"/>
        <v>0</v>
      </c>
      <c r="K38" s="32">
        <f t="shared" si="9"/>
        <v>0</v>
      </c>
      <c r="L38" s="32">
        <f t="shared" si="2"/>
        <v>0</v>
      </c>
      <c r="M38" s="32">
        <f t="shared" si="10"/>
        <v>0</v>
      </c>
      <c r="N38" s="32">
        <f t="shared" si="3"/>
        <v>0</v>
      </c>
      <c r="O38" s="32">
        <f t="shared" si="11"/>
        <v>0</v>
      </c>
      <c r="P38" s="33">
        <f t="shared" si="12"/>
        <v>0</v>
      </c>
      <c r="Q38" s="3"/>
      <c r="R38" s="75"/>
      <c r="S38" s="72"/>
      <c r="U38" s="124"/>
      <c r="V38" s="124"/>
      <c r="W38" s="124"/>
    </row>
    <row r="39" spans="1:24" ht="13.5" thickBot="1">
      <c r="A39" s="72"/>
      <c r="B39" s="66"/>
      <c r="C39" s="27">
        <f t="shared" si="0"/>
        <v>0</v>
      </c>
      <c r="D39" s="28">
        <f t="shared" si="0"/>
        <v>0</v>
      </c>
      <c r="E39" s="31">
        <f t="shared" si="1"/>
        <v>0</v>
      </c>
      <c r="F39" s="32">
        <f t="shared" si="4"/>
        <v>0</v>
      </c>
      <c r="G39" s="32">
        <f t="shared" si="5"/>
        <v>0</v>
      </c>
      <c r="H39" s="32">
        <f t="shared" si="6"/>
        <v>0</v>
      </c>
      <c r="I39" s="32">
        <f t="shared" si="7"/>
        <v>0</v>
      </c>
      <c r="J39" s="32">
        <f t="shared" si="8"/>
        <v>0</v>
      </c>
      <c r="K39" s="32">
        <f t="shared" si="9"/>
        <v>0</v>
      </c>
      <c r="L39" s="32">
        <f t="shared" si="2"/>
        <v>0</v>
      </c>
      <c r="M39" s="32">
        <f t="shared" si="10"/>
        <v>0</v>
      </c>
      <c r="N39" s="32">
        <f t="shared" si="3"/>
        <v>0</v>
      </c>
      <c r="O39" s="32">
        <f t="shared" si="11"/>
        <v>0</v>
      </c>
      <c r="P39" s="33">
        <f t="shared" si="12"/>
        <v>0</v>
      </c>
      <c r="Q39" s="3"/>
      <c r="R39" s="75"/>
      <c r="S39" s="72"/>
      <c r="U39" s="124"/>
      <c r="V39" s="124"/>
      <c r="W39" s="124"/>
    </row>
    <row r="40" spans="1:24" ht="13.5" thickBot="1">
      <c r="A40" s="72"/>
      <c r="B40" s="66"/>
      <c r="C40" s="3"/>
      <c r="D40" s="3"/>
      <c r="E40" s="58">
        <f>I69</f>
        <v>0</v>
      </c>
      <c r="F40" s="59">
        <f>Q69</f>
        <v>0</v>
      </c>
      <c r="G40" s="59">
        <f>I82</f>
        <v>0</v>
      </c>
      <c r="H40" s="59">
        <f>Q82</f>
        <v>0</v>
      </c>
      <c r="I40" s="59">
        <f>I95</f>
        <v>0</v>
      </c>
      <c r="J40" s="59">
        <f>Q95</f>
        <v>0</v>
      </c>
      <c r="K40" s="59">
        <f>I108</f>
        <v>0</v>
      </c>
      <c r="L40" s="59">
        <f>Q108</f>
        <v>0</v>
      </c>
      <c r="M40" s="59">
        <f>I121</f>
        <v>0</v>
      </c>
      <c r="N40" s="59">
        <f>Q121</f>
        <v>0</v>
      </c>
      <c r="O40" s="59">
        <f>I134</f>
        <v>0</v>
      </c>
      <c r="P40" s="60">
        <f>Q134</f>
        <v>0</v>
      </c>
      <c r="Q40" s="3"/>
      <c r="R40" s="75"/>
      <c r="S40" s="72"/>
      <c r="U40" s="124"/>
      <c r="V40" s="124"/>
      <c r="W40" s="124"/>
    </row>
    <row r="41" spans="1:24">
      <c r="A41" s="72"/>
      <c r="B41" s="66"/>
      <c r="C41" s="3"/>
      <c r="D41" s="3"/>
      <c r="E41" s="3"/>
      <c r="F41" s="3"/>
      <c r="G41" s="3"/>
      <c r="H41" s="3"/>
      <c r="I41" s="3"/>
      <c r="J41" s="3"/>
      <c r="K41" s="3"/>
      <c r="L41" s="3"/>
      <c r="M41" s="3"/>
      <c r="N41" s="3"/>
      <c r="O41" s="3"/>
      <c r="P41" s="3"/>
      <c r="Q41" s="3"/>
      <c r="R41" s="75"/>
      <c r="S41" s="72"/>
    </row>
    <row r="42" spans="1:24" ht="13.5" thickBot="1">
      <c r="A42" s="72"/>
      <c r="B42" s="66"/>
      <c r="C42" s="3"/>
      <c r="D42" s="3"/>
      <c r="E42" s="3"/>
      <c r="F42" s="3"/>
      <c r="G42" s="3"/>
      <c r="H42" s="3"/>
      <c r="I42" s="3"/>
      <c r="J42" s="3"/>
      <c r="K42" s="3"/>
      <c r="L42" s="3"/>
      <c r="M42" s="3"/>
      <c r="N42" s="3"/>
      <c r="O42" s="3"/>
      <c r="P42" s="3"/>
      <c r="Q42" s="3"/>
      <c r="R42" s="75"/>
      <c r="S42" s="72"/>
    </row>
    <row r="43" spans="1:24" ht="13.5" thickBot="1">
      <c r="A43" s="72"/>
      <c r="B43" s="66"/>
      <c r="C43" s="36" t="s">
        <v>0</v>
      </c>
      <c r="D43" s="37" t="s">
        <v>1</v>
      </c>
      <c r="E43" s="36" t="str">
        <f t="shared" ref="E43:O43" si="13">E31</f>
        <v>Tim</v>
      </c>
      <c r="F43" s="38" t="str">
        <f t="shared" si="13"/>
        <v>Grégory</v>
      </c>
      <c r="G43" s="38" t="str">
        <f t="shared" si="13"/>
        <v>Christophe</v>
      </c>
      <c r="H43" s="38" t="str">
        <f t="shared" si="13"/>
        <v>Ruben</v>
      </c>
      <c r="I43" s="38" t="str">
        <f t="shared" si="13"/>
        <v>Guillaume</v>
      </c>
      <c r="J43" s="38" t="str">
        <f t="shared" si="13"/>
        <v>Maarten</v>
      </c>
      <c r="K43" s="38" t="str">
        <f t="shared" si="13"/>
        <v>Dieter</v>
      </c>
      <c r="L43" s="38" t="str">
        <f t="shared" si="13"/>
        <v>Deborah</v>
      </c>
      <c r="M43" s="38" t="str">
        <f t="shared" si="13"/>
        <v>Lienkeuh</v>
      </c>
      <c r="N43" s="38" t="str">
        <f t="shared" si="13"/>
        <v>Pieter</v>
      </c>
      <c r="O43" s="38" t="str">
        <f t="shared" si="13"/>
        <v>Didier</v>
      </c>
      <c r="P43" s="37" t="str">
        <f>L124</f>
        <v>Lien</v>
      </c>
      <c r="Q43" s="3"/>
      <c r="R43" s="75"/>
      <c r="S43" s="72"/>
    </row>
    <row r="44" spans="1:24">
      <c r="A44" s="72"/>
      <c r="B44" s="66"/>
      <c r="C44" s="29">
        <f t="shared" ref="C44:D51" si="14">K61</f>
        <v>0</v>
      </c>
      <c r="D44" s="69">
        <f t="shared" si="14"/>
        <v>0</v>
      </c>
      <c r="E44" s="56">
        <f>IF(E61=$F$60,F61,IF(E61=$G$60,G61,IF(E61=$H$60,H61,0)))</f>
        <v>0</v>
      </c>
      <c r="F44" s="56">
        <f>IF(M61=$N$60,N61,IF(M61=$O$60,O61,IF(M61=$P$60,P61,0)))</f>
        <v>0</v>
      </c>
      <c r="G44" s="56">
        <f>IF(E74=$F$73,F74,IF(E74=$G$73,G74,IF(E74=$H$73,H74,0)))</f>
        <v>0</v>
      </c>
      <c r="H44" s="56">
        <f>IF(M74=$N$73,N74,IF(M74=$O$73,O74,IF(M74=$P$73,P74,0)))</f>
        <v>0</v>
      </c>
      <c r="I44" s="56">
        <f>IF(E87=$F$86,F87,IF(E87=$G$86,G87,IF(E87=$H$86,H87,0)))</f>
        <v>0</v>
      </c>
      <c r="J44" s="56">
        <f>IF(M87=$N$86,N87,IF(M87=$O$86,O87,IF(M87=$P$86,P87,0)))</f>
        <v>0</v>
      </c>
      <c r="K44" s="56">
        <f>IF(E100=$F$99,F100,IF(E100=$G$99,G100,IF(E100=$H$99,H100,0)))</f>
        <v>0</v>
      </c>
      <c r="L44" s="56">
        <f>IF(M100=$N$99,N100,IF(M100=$O$99,O100,IF(M100=$P$99,P100,0)))</f>
        <v>0</v>
      </c>
      <c r="M44" s="56">
        <f>IF(E113=$F$112,F113,IF(E113=$G$112,G113,IF(E113=$H$112,H113,0)))</f>
        <v>0</v>
      </c>
      <c r="N44" s="56">
        <f>IF(M113=$N$112,N113,IF(M113=$O$112,O113,IF(M113=$P$112,P113,0)))</f>
        <v>0</v>
      </c>
      <c r="O44" s="56">
        <f>IF(E126=$F$125,F126,IF(E126=$G$125,G126,IF(E126=$H$125,H126,0)))</f>
        <v>0</v>
      </c>
      <c r="P44" s="57">
        <f>IF(M126=$N$125,N126,IF(M126=$O$125,O126,IF(M126=$P$125,P126,0)))</f>
        <v>0</v>
      </c>
      <c r="Q44" s="3"/>
      <c r="R44" s="75"/>
      <c r="S44" s="72"/>
    </row>
    <row r="45" spans="1:24">
      <c r="A45" s="72"/>
      <c r="B45" s="66"/>
      <c r="C45" s="25">
        <f t="shared" si="14"/>
        <v>0</v>
      </c>
      <c r="D45" s="70">
        <f t="shared" si="14"/>
        <v>0</v>
      </c>
      <c r="E45" s="56">
        <f t="shared" ref="E45:E51" si="15">IF(E62=$F$60,F62,IF(E62=$G$60,G62,IF(E62=$H$60,H62,0)))</f>
        <v>0</v>
      </c>
      <c r="F45" s="56">
        <f t="shared" ref="F45:F51" si="16">IF(M62=$N$60,N62,IF(M62=$O$60,O62,IF(M62=$P$60,P62,0)))</f>
        <v>0</v>
      </c>
      <c r="G45" s="56">
        <f t="shared" ref="G45:G51" si="17">IF(E75=$F$73,F75,IF(E75=$G$73,G75,IF(E75=$H$73,H75,0)))</f>
        <v>0</v>
      </c>
      <c r="H45" s="56">
        <f t="shared" ref="H45:H51" si="18">IF(M75=$N$73,N75,IF(M75=$O$73,O75,IF(M75=$P$73,P75,0)))</f>
        <v>0</v>
      </c>
      <c r="I45" s="56">
        <f t="shared" ref="I45:I51" si="19">IF(E88=$F$86,F88,IF(E88=$G$86,G88,IF(E88=$H$86,H88,0)))</f>
        <v>0</v>
      </c>
      <c r="J45" s="56">
        <f t="shared" ref="J45:J51" si="20">IF(M88=$N$86,N88,IF(M88=$O$86,O88,IF(M88=$P$86,P88,0)))</f>
        <v>0</v>
      </c>
      <c r="K45" s="56">
        <f t="shared" ref="K45:K51" si="21">IF(E101=$F$99,F101,IF(E101=$G$99,G101,IF(E101=$H$99,H101,0)))</f>
        <v>0</v>
      </c>
      <c r="L45" s="56">
        <f t="shared" ref="L45:L51" si="22">IF(M101=$N$99,N101,IF(M101=$O$99,O101,IF(M101=$P$99,P101,0)))</f>
        <v>0</v>
      </c>
      <c r="M45" s="56">
        <f t="shared" ref="M45:M51" si="23">IF(E114=$F$112,F114,IF(E114=$G$112,G114,IF(E114=$H$112,H114,0)))</f>
        <v>0</v>
      </c>
      <c r="N45" s="56">
        <f t="shared" ref="N45:N51" si="24">IF(M114=$N$112,N114,IF(M114=$O$112,O114,IF(M114=$P$112,P114,0)))</f>
        <v>0</v>
      </c>
      <c r="O45" s="56">
        <f t="shared" ref="O45:O51" si="25">IF(E127=$F$125,F127,IF(E127=$G$125,G127,IF(E127=$H$125,H127,0)))</f>
        <v>0</v>
      </c>
      <c r="P45" s="57">
        <f t="shared" ref="P45:P51" si="26">IF(M127=$N$125,N127,IF(M127=$O$125,O127,IF(M127=$P$125,P127,0)))</f>
        <v>0</v>
      </c>
      <c r="Q45" s="3"/>
      <c r="R45" s="75"/>
      <c r="S45" s="72"/>
    </row>
    <row r="46" spans="1:24">
      <c r="A46" s="72"/>
      <c r="B46" s="66"/>
      <c r="C46" s="25">
        <f t="shared" si="14"/>
        <v>0</v>
      </c>
      <c r="D46" s="70">
        <f t="shared" si="14"/>
        <v>0</v>
      </c>
      <c r="E46" s="56">
        <f t="shared" si="15"/>
        <v>0</v>
      </c>
      <c r="F46" s="56">
        <f t="shared" si="16"/>
        <v>0</v>
      </c>
      <c r="G46" s="56">
        <f t="shared" si="17"/>
        <v>0</v>
      </c>
      <c r="H46" s="56">
        <f t="shared" si="18"/>
        <v>0</v>
      </c>
      <c r="I46" s="56">
        <f t="shared" si="19"/>
        <v>0</v>
      </c>
      <c r="J46" s="56">
        <f t="shared" si="20"/>
        <v>0</v>
      </c>
      <c r="K46" s="56">
        <f t="shared" si="21"/>
        <v>0</v>
      </c>
      <c r="L46" s="56">
        <f t="shared" si="22"/>
        <v>0</v>
      </c>
      <c r="M46" s="56">
        <f t="shared" si="23"/>
        <v>0</v>
      </c>
      <c r="N46" s="56">
        <f t="shared" si="24"/>
        <v>0</v>
      </c>
      <c r="O46" s="56">
        <f t="shared" si="25"/>
        <v>0</v>
      </c>
      <c r="P46" s="57">
        <f t="shared" si="26"/>
        <v>0</v>
      </c>
      <c r="Q46" s="3"/>
      <c r="R46" s="75"/>
      <c r="S46" s="72"/>
    </row>
    <row r="47" spans="1:24">
      <c r="A47" s="72"/>
      <c r="B47" s="66"/>
      <c r="C47" s="25">
        <f t="shared" si="14"/>
        <v>0</v>
      </c>
      <c r="D47" s="70">
        <f t="shared" si="14"/>
        <v>0</v>
      </c>
      <c r="E47" s="56">
        <f t="shared" si="15"/>
        <v>0</v>
      </c>
      <c r="F47" s="56">
        <f t="shared" si="16"/>
        <v>0</v>
      </c>
      <c r="G47" s="56">
        <f t="shared" si="17"/>
        <v>0</v>
      </c>
      <c r="H47" s="56">
        <f t="shared" si="18"/>
        <v>0</v>
      </c>
      <c r="I47" s="56">
        <f t="shared" si="19"/>
        <v>0</v>
      </c>
      <c r="J47" s="56">
        <f t="shared" si="20"/>
        <v>0</v>
      </c>
      <c r="K47" s="56">
        <f t="shared" si="21"/>
        <v>0</v>
      </c>
      <c r="L47" s="56">
        <f t="shared" si="22"/>
        <v>0</v>
      </c>
      <c r="M47" s="56">
        <f t="shared" si="23"/>
        <v>0</v>
      </c>
      <c r="N47" s="56">
        <f t="shared" si="24"/>
        <v>0</v>
      </c>
      <c r="O47" s="56">
        <f t="shared" si="25"/>
        <v>0</v>
      </c>
      <c r="P47" s="57">
        <f t="shared" si="26"/>
        <v>0</v>
      </c>
      <c r="Q47" s="3"/>
      <c r="R47" s="75"/>
      <c r="S47" s="72"/>
    </row>
    <row r="48" spans="1:24">
      <c r="A48" s="72"/>
      <c r="B48" s="66"/>
      <c r="C48" s="25">
        <f t="shared" si="14"/>
        <v>0</v>
      </c>
      <c r="D48" s="70">
        <f t="shared" si="14"/>
        <v>0</v>
      </c>
      <c r="E48" s="56">
        <f t="shared" si="15"/>
        <v>0</v>
      </c>
      <c r="F48" s="56">
        <f t="shared" si="16"/>
        <v>0</v>
      </c>
      <c r="G48" s="56">
        <f t="shared" si="17"/>
        <v>0</v>
      </c>
      <c r="H48" s="56">
        <f t="shared" si="18"/>
        <v>0</v>
      </c>
      <c r="I48" s="56">
        <f t="shared" si="19"/>
        <v>0</v>
      </c>
      <c r="J48" s="56">
        <f t="shared" si="20"/>
        <v>0</v>
      </c>
      <c r="K48" s="56">
        <f t="shared" si="21"/>
        <v>0</v>
      </c>
      <c r="L48" s="56">
        <f t="shared" si="22"/>
        <v>0</v>
      </c>
      <c r="M48" s="56">
        <f t="shared" si="23"/>
        <v>0</v>
      </c>
      <c r="N48" s="56">
        <f t="shared" si="24"/>
        <v>0</v>
      </c>
      <c r="O48" s="56">
        <f t="shared" si="25"/>
        <v>0</v>
      </c>
      <c r="P48" s="57">
        <f t="shared" si="26"/>
        <v>0</v>
      </c>
      <c r="Q48" s="3"/>
      <c r="R48" s="75"/>
      <c r="S48" s="72"/>
    </row>
    <row r="49" spans="1:20">
      <c r="A49" s="72"/>
      <c r="B49" s="66"/>
      <c r="C49" s="25">
        <f t="shared" si="14"/>
        <v>0</v>
      </c>
      <c r="D49" s="70">
        <f t="shared" si="14"/>
        <v>0</v>
      </c>
      <c r="E49" s="56">
        <f t="shared" si="15"/>
        <v>0</v>
      </c>
      <c r="F49" s="56">
        <f t="shared" si="16"/>
        <v>0</v>
      </c>
      <c r="G49" s="56">
        <f t="shared" si="17"/>
        <v>0</v>
      </c>
      <c r="H49" s="56">
        <f t="shared" si="18"/>
        <v>0</v>
      </c>
      <c r="I49" s="56">
        <f t="shared" si="19"/>
        <v>0</v>
      </c>
      <c r="J49" s="56">
        <f t="shared" si="20"/>
        <v>0</v>
      </c>
      <c r="K49" s="56">
        <f t="shared" si="21"/>
        <v>0</v>
      </c>
      <c r="L49" s="56">
        <f t="shared" si="22"/>
        <v>0</v>
      </c>
      <c r="M49" s="56">
        <f t="shared" si="23"/>
        <v>0</v>
      </c>
      <c r="N49" s="56">
        <f t="shared" si="24"/>
        <v>0</v>
      </c>
      <c r="O49" s="56">
        <f t="shared" si="25"/>
        <v>0</v>
      </c>
      <c r="P49" s="57">
        <f t="shared" si="26"/>
        <v>0</v>
      </c>
      <c r="Q49" s="3"/>
      <c r="R49" s="75"/>
      <c r="S49" s="72"/>
    </row>
    <row r="50" spans="1:20">
      <c r="A50" s="72"/>
      <c r="B50" s="66"/>
      <c r="C50" s="25">
        <f t="shared" si="14"/>
        <v>0</v>
      </c>
      <c r="D50" s="70">
        <f t="shared" si="14"/>
        <v>0</v>
      </c>
      <c r="E50" s="56">
        <f t="shared" si="15"/>
        <v>0</v>
      </c>
      <c r="F50" s="56">
        <f t="shared" si="16"/>
        <v>0</v>
      </c>
      <c r="G50" s="56">
        <f t="shared" si="17"/>
        <v>0</v>
      </c>
      <c r="H50" s="56">
        <f t="shared" si="18"/>
        <v>0</v>
      </c>
      <c r="I50" s="56">
        <f t="shared" si="19"/>
        <v>0</v>
      </c>
      <c r="J50" s="56">
        <f t="shared" si="20"/>
        <v>0</v>
      </c>
      <c r="K50" s="56">
        <f t="shared" si="21"/>
        <v>0</v>
      </c>
      <c r="L50" s="56">
        <f t="shared" si="22"/>
        <v>0</v>
      </c>
      <c r="M50" s="56">
        <f t="shared" si="23"/>
        <v>0</v>
      </c>
      <c r="N50" s="56">
        <f t="shared" si="24"/>
        <v>0</v>
      </c>
      <c r="O50" s="56">
        <f t="shared" si="25"/>
        <v>0</v>
      </c>
      <c r="P50" s="57">
        <f t="shared" si="26"/>
        <v>0</v>
      </c>
      <c r="Q50" s="3"/>
      <c r="R50" s="75"/>
      <c r="S50" s="72"/>
    </row>
    <row r="51" spans="1:20" ht="13.5" thickBot="1">
      <c r="A51" s="72"/>
      <c r="B51" s="66"/>
      <c r="C51" s="27">
        <f t="shared" si="14"/>
        <v>0</v>
      </c>
      <c r="D51" s="71">
        <f t="shared" si="14"/>
        <v>0</v>
      </c>
      <c r="E51" s="56">
        <f t="shared" si="15"/>
        <v>0</v>
      </c>
      <c r="F51" s="56">
        <f t="shared" si="16"/>
        <v>0</v>
      </c>
      <c r="G51" s="56">
        <f t="shared" si="17"/>
        <v>0</v>
      </c>
      <c r="H51" s="56">
        <f t="shared" si="18"/>
        <v>0</v>
      </c>
      <c r="I51" s="56">
        <f t="shared" si="19"/>
        <v>0</v>
      </c>
      <c r="J51" s="56">
        <f t="shared" si="20"/>
        <v>0</v>
      </c>
      <c r="K51" s="56">
        <f t="shared" si="21"/>
        <v>0</v>
      </c>
      <c r="L51" s="56">
        <f t="shared" si="22"/>
        <v>0</v>
      </c>
      <c r="M51" s="56">
        <f t="shared" si="23"/>
        <v>0</v>
      </c>
      <c r="N51" s="56">
        <f t="shared" si="24"/>
        <v>0</v>
      </c>
      <c r="O51" s="56">
        <f t="shared" si="25"/>
        <v>0</v>
      </c>
      <c r="P51" s="57">
        <f t="shared" si="26"/>
        <v>0</v>
      </c>
      <c r="Q51" s="3"/>
      <c r="R51" s="75"/>
      <c r="S51" s="72"/>
    </row>
    <row r="52" spans="1:20" ht="13.5" thickBot="1">
      <c r="A52" s="72"/>
      <c r="B52" s="66"/>
      <c r="C52" s="34" t="s">
        <v>34</v>
      </c>
      <c r="D52" s="35"/>
      <c r="E52" s="58">
        <f>SUM(E44:E51)</f>
        <v>0</v>
      </c>
      <c r="F52" s="59">
        <f t="shared" ref="F52:P52" si="27">SUM(F44:F51)</f>
        <v>0</v>
      </c>
      <c r="G52" s="59">
        <f t="shared" si="27"/>
        <v>0</v>
      </c>
      <c r="H52" s="59">
        <f t="shared" si="27"/>
        <v>0</v>
      </c>
      <c r="I52" s="59">
        <f t="shared" si="27"/>
        <v>0</v>
      </c>
      <c r="J52" s="59">
        <f t="shared" si="27"/>
        <v>0</v>
      </c>
      <c r="K52" s="59">
        <f t="shared" si="27"/>
        <v>0</v>
      </c>
      <c r="L52" s="59">
        <f t="shared" si="27"/>
        <v>0</v>
      </c>
      <c r="M52" s="59">
        <f t="shared" si="27"/>
        <v>0</v>
      </c>
      <c r="N52" s="59">
        <f t="shared" si="27"/>
        <v>0</v>
      </c>
      <c r="O52" s="59">
        <f t="shared" si="27"/>
        <v>0</v>
      </c>
      <c r="P52" s="60">
        <f t="shared" si="27"/>
        <v>0</v>
      </c>
      <c r="Q52" s="3"/>
      <c r="R52" s="75"/>
      <c r="S52" s="72"/>
    </row>
    <row r="53" spans="1:20" ht="13.5" thickBot="1">
      <c r="A53" s="72"/>
      <c r="B53" s="66"/>
      <c r="C53" s="34" t="s">
        <v>59</v>
      </c>
      <c r="D53" s="35"/>
      <c r="E53" s="58">
        <f>E40</f>
        <v>0</v>
      </c>
      <c r="F53" s="59">
        <f t="shared" ref="F53:P53" si="28">F40</f>
        <v>0</v>
      </c>
      <c r="G53" s="59">
        <f t="shared" si="28"/>
        <v>0</v>
      </c>
      <c r="H53" s="59">
        <f t="shared" si="28"/>
        <v>0</v>
      </c>
      <c r="I53" s="59">
        <f t="shared" si="28"/>
        <v>0</v>
      </c>
      <c r="J53" s="59">
        <f t="shared" si="28"/>
        <v>0</v>
      </c>
      <c r="K53" s="59">
        <f t="shared" si="28"/>
        <v>0</v>
      </c>
      <c r="L53" s="59">
        <f t="shared" si="28"/>
        <v>0</v>
      </c>
      <c r="M53" s="59">
        <f t="shared" si="28"/>
        <v>0</v>
      </c>
      <c r="N53" s="59">
        <f t="shared" si="28"/>
        <v>0</v>
      </c>
      <c r="O53" s="59">
        <f t="shared" si="28"/>
        <v>0</v>
      </c>
      <c r="P53" s="60">
        <f t="shared" si="28"/>
        <v>0</v>
      </c>
      <c r="Q53" s="3"/>
      <c r="R53" s="75"/>
      <c r="S53" s="72"/>
    </row>
    <row r="54" spans="1:20" ht="13.5" thickBot="1">
      <c r="A54" s="72"/>
      <c r="B54" s="66"/>
      <c r="C54" s="34" t="s">
        <v>60</v>
      </c>
      <c r="D54" s="35"/>
      <c r="E54" s="61" t="e">
        <f>E53/E52</f>
        <v>#DIV/0!</v>
      </c>
      <c r="F54" s="62" t="e">
        <f t="shared" ref="F54:P54" si="29">F53/F52</f>
        <v>#DIV/0!</v>
      </c>
      <c r="G54" s="62" t="e">
        <f t="shared" si="29"/>
        <v>#DIV/0!</v>
      </c>
      <c r="H54" s="62" t="e">
        <f t="shared" si="29"/>
        <v>#DIV/0!</v>
      </c>
      <c r="I54" s="62" t="e">
        <f t="shared" si="29"/>
        <v>#DIV/0!</v>
      </c>
      <c r="J54" s="62" t="e">
        <f t="shared" si="29"/>
        <v>#DIV/0!</v>
      </c>
      <c r="K54" s="62" t="e">
        <f t="shared" si="29"/>
        <v>#DIV/0!</v>
      </c>
      <c r="L54" s="62" t="e">
        <f t="shared" si="29"/>
        <v>#DIV/0!</v>
      </c>
      <c r="M54" s="62" t="e">
        <f t="shared" si="29"/>
        <v>#DIV/0!</v>
      </c>
      <c r="N54" s="62" t="e">
        <f t="shared" si="29"/>
        <v>#DIV/0!</v>
      </c>
      <c r="O54" s="62" t="e">
        <f t="shared" si="29"/>
        <v>#DIV/0!</v>
      </c>
      <c r="P54" s="63" t="e">
        <f t="shared" si="29"/>
        <v>#DIV/0!</v>
      </c>
      <c r="Q54" s="3"/>
      <c r="R54" s="75"/>
      <c r="S54" s="72"/>
    </row>
    <row r="55" spans="1:20" ht="13.5" thickBot="1">
      <c r="A55" s="72"/>
      <c r="B55" s="67"/>
      <c r="C55" s="68"/>
      <c r="D55" s="68"/>
      <c r="E55" s="68"/>
      <c r="F55" s="68"/>
      <c r="G55" s="68"/>
      <c r="H55" s="68"/>
      <c r="I55" s="68"/>
      <c r="J55" s="68"/>
      <c r="K55" s="68"/>
      <c r="L55" s="68"/>
      <c r="M55" s="68"/>
      <c r="N55" s="68"/>
      <c r="O55" s="68"/>
      <c r="P55" s="68"/>
      <c r="Q55" s="68"/>
      <c r="R55" s="68"/>
      <c r="S55" s="72"/>
    </row>
    <row r="56" spans="1:20" s="155" customFormat="1">
      <c r="A56" s="72"/>
      <c r="B56" s="72"/>
      <c r="C56" s="72"/>
      <c r="D56" s="72"/>
      <c r="E56" s="72"/>
      <c r="F56" s="72"/>
      <c r="G56" s="72"/>
      <c r="H56" s="72"/>
      <c r="I56" s="72"/>
      <c r="J56" s="72"/>
      <c r="K56" s="72"/>
      <c r="L56" s="72"/>
      <c r="M56" s="72"/>
      <c r="N56" s="72"/>
      <c r="O56" s="72"/>
      <c r="P56" s="72"/>
      <c r="Q56" s="72"/>
      <c r="R56" s="72"/>
      <c r="S56" s="72"/>
      <c r="T56" s="74"/>
    </row>
    <row r="57" spans="1:20">
      <c r="A57" s="72"/>
      <c r="R57" s="74"/>
      <c r="S57" s="72"/>
    </row>
    <row r="58" spans="1:20" ht="13.5" thickBot="1">
      <c r="A58" s="72"/>
      <c r="R58" s="74"/>
      <c r="S58" s="72"/>
    </row>
    <row r="59" spans="1:20" ht="18.75" customHeight="1" thickBot="1">
      <c r="A59" s="72"/>
      <c r="C59" s="1"/>
      <c r="D59" s="196" t="s">
        <v>20</v>
      </c>
      <c r="E59" s="197"/>
      <c r="F59" s="198"/>
      <c r="G59" s="8"/>
      <c r="H59" s="8"/>
      <c r="K59" s="1"/>
      <c r="L59" s="196" t="s">
        <v>45</v>
      </c>
      <c r="M59" s="194"/>
      <c r="N59" s="195"/>
      <c r="O59" s="8"/>
      <c r="P59" s="8"/>
      <c r="R59" s="74"/>
      <c r="S59" s="72"/>
    </row>
    <row r="60" spans="1:20" ht="13.5" thickBot="1">
      <c r="A60" s="72"/>
      <c r="C60" s="78" t="s">
        <v>0</v>
      </c>
      <c r="D60" s="79" t="s">
        <v>1</v>
      </c>
      <c r="E60" s="11"/>
      <c r="F60" s="12">
        <v>1</v>
      </c>
      <c r="G60" s="12" t="s">
        <v>18</v>
      </c>
      <c r="H60" s="12">
        <v>2</v>
      </c>
      <c r="I60" s="13" t="s">
        <v>5</v>
      </c>
      <c r="K60" s="78" t="s">
        <v>0</v>
      </c>
      <c r="L60" s="79" t="s">
        <v>1</v>
      </c>
      <c r="M60" s="11"/>
      <c r="N60" s="12">
        <v>1</v>
      </c>
      <c r="O60" s="12" t="s">
        <v>18</v>
      </c>
      <c r="P60" s="12">
        <v>2</v>
      </c>
      <c r="Q60" s="13" t="s">
        <v>5</v>
      </c>
      <c r="R60" s="74"/>
      <c r="S60" s="72"/>
    </row>
    <row r="61" spans="1:20">
      <c r="A61" s="72"/>
      <c r="C61" s="14">
        <f t="shared" ref="C61:D68" si="30">C11</f>
        <v>0</v>
      </c>
      <c r="D61" s="80">
        <f t="shared" si="30"/>
        <v>0</v>
      </c>
      <c r="E61" s="81"/>
      <c r="F61" s="82">
        <f>$E$11</f>
        <v>0</v>
      </c>
      <c r="G61" s="82">
        <f>$F$11</f>
        <v>0</v>
      </c>
      <c r="H61" s="82">
        <f>$G$11</f>
        <v>0</v>
      </c>
      <c r="I61" s="83" t="str">
        <f t="shared" ref="I61:I68" si="31">IF($E61=$I11,IF($E61=$F$60,$F61,IF($E61=$G$60,$G61,IF($E61=$H$60,$H61,""))),"-")</f>
        <v/>
      </c>
      <c r="K61" s="14">
        <f t="shared" ref="K61:L68" si="32">C11</f>
        <v>0</v>
      </c>
      <c r="L61" s="80">
        <f t="shared" si="32"/>
        <v>0</v>
      </c>
      <c r="M61" s="81"/>
      <c r="N61" s="82">
        <f>$E$11</f>
        <v>0</v>
      </c>
      <c r="O61" s="82">
        <f>$F$11</f>
        <v>0</v>
      </c>
      <c r="P61" s="82">
        <f>$G$11</f>
        <v>0</v>
      </c>
      <c r="Q61" s="83" t="str">
        <f t="shared" ref="Q61:Q68" si="33">IF($M61=$I11,IF($M61=$N$60,$N61,IF($M61=$O$60,$O61,IF($M61=$P$60,$P61,""))),"-")</f>
        <v/>
      </c>
      <c r="R61" s="74"/>
      <c r="S61" s="72"/>
    </row>
    <row r="62" spans="1:20">
      <c r="A62" s="72"/>
      <c r="C62" s="15">
        <f t="shared" si="30"/>
        <v>0</v>
      </c>
      <c r="D62" s="77">
        <f t="shared" si="30"/>
        <v>0</v>
      </c>
      <c r="E62" s="76"/>
      <c r="F62" s="17">
        <f>$E$12</f>
        <v>0</v>
      </c>
      <c r="G62" s="17">
        <f>$F$12</f>
        <v>0</v>
      </c>
      <c r="H62" s="17">
        <f>$G$12</f>
        <v>0</v>
      </c>
      <c r="I62" s="16" t="str">
        <f t="shared" si="31"/>
        <v/>
      </c>
      <c r="K62" s="15">
        <f t="shared" si="32"/>
        <v>0</v>
      </c>
      <c r="L62" s="77">
        <f t="shared" si="32"/>
        <v>0</v>
      </c>
      <c r="M62" s="76"/>
      <c r="N62" s="17">
        <f>$E$12</f>
        <v>0</v>
      </c>
      <c r="O62" s="17">
        <f>$F$12</f>
        <v>0</v>
      </c>
      <c r="P62" s="17">
        <f>$G$12</f>
        <v>0</v>
      </c>
      <c r="Q62" s="16" t="str">
        <f t="shared" si="33"/>
        <v/>
      </c>
      <c r="R62" s="74"/>
      <c r="S62" s="72"/>
    </row>
    <row r="63" spans="1:20">
      <c r="A63" s="72"/>
      <c r="C63" s="15">
        <f t="shared" si="30"/>
        <v>0</v>
      </c>
      <c r="D63" s="77">
        <f t="shared" si="30"/>
        <v>0</v>
      </c>
      <c r="E63" s="76"/>
      <c r="F63" s="17">
        <f>$E$13</f>
        <v>0</v>
      </c>
      <c r="G63" s="17">
        <f>$F$13</f>
        <v>0</v>
      </c>
      <c r="H63" s="17">
        <f>$G$13</f>
        <v>0</v>
      </c>
      <c r="I63" s="16" t="str">
        <f t="shared" si="31"/>
        <v/>
      </c>
      <c r="K63" s="15">
        <f t="shared" si="32"/>
        <v>0</v>
      </c>
      <c r="L63" s="77">
        <f t="shared" si="32"/>
        <v>0</v>
      </c>
      <c r="M63" s="76"/>
      <c r="N63" s="17">
        <f>$E$13</f>
        <v>0</v>
      </c>
      <c r="O63" s="17">
        <f>$F$13</f>
        <v>0</v>
      </c>
      <c r="P63" s="17">
        <f>$G$13</f>
        <v>0</v>
      </c>
      <c r="Q63" s="16" t="str">
        <f t="shared" si="33"/>
        <v/>
      </c>
      <c r="R63" s="74"/>
      <c r="S63" s="72"/>
    </row>
    <row r="64" spans="1:20">
      <c r="A64" s="72"/>
      <c r="C64" s="15">
        <f t="shared" si="30"/>
        <v>0</v>
      </c>
      <c r="D64" s="77">
        <f t="shared" si="30"/>
        <v>0</v>
      </c>
      <c r="E64" s="76"/>
      <c r="F64" s="17">
        <f>$E$14</f>
        <v>0</v>
      </c>
      <c r="G64" s="17">
        <f>$F$14</f>
        <v>0</v>
      </c>
      <c r="H64" s="17">
        <f>$G$14</f>
        <v>0</v>
      </c>
      <c r="I64" s="16" t="str">
        <f t="shared" si="31"/>
        <v/>
      </c>
      <c r="K64" s="15">
        <f t="shared" si="32"/>
        <v>0</v>
      </c>
      <c r="L64" s="77">
        <f t="shared" si="32"/>
        <v>0</v>
      </c>
      <c r="M64" s="76"/>
      <c r="N64" s="17">
        <f>$E$14</f>
        <v>0</v>
      </c>
      <c r="O64" s="17">
        <f>$F$14</f>
        <v>0</v>
      </c>
      <c r="P64" s="17">
        <f>$G$14</f>
        <v>0</v>
      </c>
      <c r="Q64" s="16" t="str">
        <f t="shared" si="33"/>
        <v/>
      </c>
      <c r="R64" s="74"/>
      <c r="S64" s="72"/>
    </row>
    <row r="65" spans="1:20">
      <c r="A65" s="72"/>
      <c r="C65" s="15">
        <f t="shared" si="30"/>
        <v>0</v>
      </c>
      <c r="D65" s="77">
        <f t="shared" si="30"/>
        <v>0</v>
      </c>
      <c r="E65" s="76"/>
      <c r="F65" s="17">
        <f>$E$15</f>
        <v>0</v>
      </c>
      <c r="G65" s="17">
        <f>$F$15</f>
        <v>0</v>
      </c>
      <c r="H65" s="17">
        <f>$G$15</f>
        <v>0</v>
      </c>
      <c r="I65" s="16" t="str">
        <f t="shared" si="31"/>
        <v/>
      </c>
      <c r="K65" s="15">
        <f t="shared" si="32"/>
        <v>0</v>
      </c>
      <c r="L65" s="77">
        <f t="shared" si="32"/>
        <v>0</v>
      </c>
      <c r="M65" s="76"/>
      <c r="N65" s="17">
        <f>$E$15</f>
        <v>0</v>
      </c>
      <c r="O65" s="17">
        <f>$F$15</f>
        <v>0</v>
      </c>
      <c r="P65" s="17">
        <f>$G$15</f>
        <v>0</v>
      </c>
      <c r="Q65" s="16" t="str">
        <f t="shared" si="33"/>
        <v/>
      </c>
      <c r="R65" s="74"/>
      <c r="S65" s="72"/>
    </row>
    <row r="66" spans="1:20">
      <c r="A66" s="72"/>
      <c r="C66" s="15">
        <f t="shared" si="30"/>
        <v>0</v>
      </c>
      <c r="D66" s="77">
        <f t="shared" si="30"/>
        <v>0</v>
      </c>
      <c r="E66" s="76"/>
      <c r="F66" s="17">
        <f>$E$16</f>
        <v>0</v>
      </c>
      <c r="G66" s="17">
        <f>$F$16</f>
        <v>0</v>
      </c>
      <c r="H66" s="17">
        <f>$G$16</f>
        <v>0</v>
      </c>
      <c r="I66" s="16" t="str">
        <f t="shared" si="31"/>
        <v/>
      </c>
      <c r="K66" s="15">
        <f t="shared" si="32"/>
        <v>0</v>
      </c>
      <c r="L66" s="77">
        <f t="shared" si="32"/>
        <v>0</v>
      </c>
      <c r="M66" s="76"/>
      <c r="N66" s="17">
        <f>$E$16</f>
        <v>0</v>
      </c>
      <c r="O66" s="17">
        <f>$F$16</f>
        <v>0</v>
      </c>
      <c r="P66" s="17">
        <f>$G$16</f>
        <v>0</v>
      </c>
      <c r="Q66" s="16" t="str">
        <f t="shared" si="33"/>
        <v/>
      </c>
      <c r="R66" s="74"/>
      <c r="S66" s="72"/>
    </row>
    <row r="67" spans="1:20">
      <c r="A67" s="72"/>
      <c r="C67" s="15">
        <f t="shared" si="30"/>
        <v>0</v>
      </c>
      <c r="D67" s="77">
        <f t="shared" si="30"/>
        <v>0</v>
      </c>
      <c r="E67" s="76"/>
      <c r="F67" s="17">
        <f>$E$17</f>
        <v>0</v>
      </c>
      <c r="G67" s="17">
        <f>$F$17</f>
        <v>0</v>
      </c>
      <c r="H67" s="17">
        <f>$G$17</f>
        <v>0</v>
      </c>
      <c r="I67" s="16" t="str">
        <f t="shared" si="31"/>
        <v/>
      </c>
      <c r="K67" s="15">
        <f t="shared" si="32"/>
        <v>0</v>
      </c>
      <c r="L67" s="77">
        <f t="shared" si="32"/>
        <v>0</v>
      </c>
      <c r="M67" s="76"/>
      <c r="N67" s="17">
        <f>$E$17</f>
        <v>0</v>
      </c>
      <c r="O67" s="17">
        <f>$F$17</f>
        <v>0</v>
      </c>
      <c r="P67" s="17">
        <f>$G$17</f>
        <v>0</v>
      </c>
      <c r="Q67" s="16" t="str">
        <f t="shared" si="33"/>
        <v/>
      </c>
      <c r="R67" s="74"/>
      <c r="S67" s="72"/>
    </row>
    <row r="68" spans="1:20" ht="13.5" thickBot="1">
      <c r="A68" s="72"/>
      <c r="C68" s="84">
        <f t="shared" si="30"/>
        <v>0</v>
      </c>
      <c r="D68" s="85">
        <f t="shared" si="30"/>
        <v>0</v>
      </c>
      <c r="E68" s="86"/>
      <c r="F68" s="87">
        <f>$E$18</f>
        <v>0</v>
      </c>
      <c r="G68" s="87">
        <f>$F$18</f>
        <v>0</v>
      </c>
      <c r="H68" s="87">
        <f>$G$18</f>
        <v>0</v>
      </c>
      <c r="I68" s="88" t="str">
        <f t="shared" si="31"/>
        <v/>
      </c>
      <c r="K68" s="84">
        <f t="shared" si="32"/>
        <v>0</v>
      </c>
      <c r="L68" s="85">
        <f t="shared" si="32"/>
        <v>0</v>
      </c>
      <c r="M68" s="86"/>
      <c r="N68" s="87">
        <f>$E$18</f>
        <v>0</v>
      </c>
      <c r="O68" s="87">
        <f>$F$18</f>
        <v>0</v>
      </c>
      <c r="P68" s="87">
        <f>$G$18</f>
        <v>0</v>
      </c>
      <c r="Q68" s="88" t="str">
        <f t="shared" si="33"/>
        <v/>
      </c>
      <c r="R68" s="74"/>
      <c r="S68" s="72"/>
    </row>
    <row r="69" spans="1:20" ht="13.5" thickBot="1">
      <c r="A69" s="72"/>
      <c r="I69" s="89">
        <f>SUM(I61:I68)</f>
        <v>0</v>
      </c>
      <c r="Q69" s="89">
        <f>SUM(Q61:Q68)</f>
        <v>0</v>
      </c>
      <c r="R69" s="74"/>
      <c r="S69" s="72"/>
    </row>
    <row r="70" spans="1:20">
      <c r="A70" s="72"/>
      <c r="R70" s="74"/>
      <c r="S70" s="72"/>
    </row>
    <row r="71" spans="1:20" ht="12.75" customHeight="1" thickBot="1">
      <c r="A71" s="72"/>
      <c r="Q71" s="5"/>
      <c r="R71" s="5"/>
      <c r="S71" s="73"/>
      <c r="T71" s="6"/>
    </row>
    <row r="72" spans="1:20" ht="17.25" customHeight="1" thickBot="1">
      <c r="A72" s="72"/>
      <c r="C72" s="1"/>
      <c r="D72" s="193" t="s">
        <v>24</v>
      </c>
      <c r="E72" s="194"/>
      <c r="F72" s="195"/>
      <c r="G72" s="8"/>
      <c r="H72" s="8"/>
      <c r="K72" s="1"/>
      <c r="L72" s="193" t="s">
        <v>16</v>
      </c>
      <c r="M72" s="194"/>
      <c r="N72" s="195"/>
      <c r="O72" s="8"/>
      <c r="P72" s="8"/>
      <c r="R72" s="5"/>
      <c r="S72" s="73"/>
      <c r="T72" s="6"/>
    </row>
    <row r="73" spans="1:20" ht="13.5" thickBot="1">
      <c r="A73" s="72"/>
      <c r="C73" s="78" t="s">
        <v>0</v>
      </c>
      <c r="D73" s="79" t="s">
        <v>1</v>
      </c>
      <c r="E73" s="11"/>
      <c r="F73" s="12">
        <v>1</v>
      </c>
      <c r="G73" s="12" t="s">
        <v>18</v>
      </c>
      <c r="H73" s="12">
        <v>2</v>
      </c>
      <c r="I73" s="13" t="s">
        <v>5</v>
      </c>
      <c r="K73" s="78" t="s">
        <v>0</v>
      </c>
      <c r="L73" s="79" t="s">
        <v>1</v>
      </c>
      <c r="M73" s="11"/>
      <c r="N73" s="12">
        <v>1</v>
      </c>
      <c r="O73" s="12" t="s">
        <v>18</v>
      </c>
      <c r="P73" s="12">
        <v>2</v>
      </c>
      <c r="Q73" s="13" t="s">
        <v>5</v>
      </c>
      <c r="R73" s="5"/>
      <c r="S73" s="73"/>
      <c r="T73" s="6"/>
    </row>
    <row r="74" spans="1:20">
      <c r="A74" s="72"/>
      <c r="C74" s="14">
        <f t="shared" ref="C74:D81" si="34">C11</f>
        <v>0</v>
      </c>
      <c r="D74" s="80">
        <f t="shared" si="34"/>
        <v>0</v>
      </c>
      <c r="E74" s="81"/>
      <c r="F74" s="82">
        <f>$E$11</f>
        <v>0</v>
      </c>
      <c r="G74" s="82">
        <f>$F$11</f>
        <v>0</v>
      </c>
      <c r="H74" s="82">
        <f>$G$11</f>
        <v>0</v>
      </c>
      <c r="I74" s="83" t="str">
        <f t="shared" ref="I74:I81" si="35">IF($E74=$I11,IF($E74=$F$73,$F74,IF($E74=$G$73,$G74,IF($E74=$H$73,$H74,""))),"-")</f>
        <v/>
      </c>
      <c r="K74" s="14">
        <f t="shared" ref="K74:L81" si="36">C11</f>
        <v>0</v>
      </c>
      <c r="L74" s="80">
        <f t="shared" si="36"/>
        <v>0</v>
      </c>
      <c r="M74" s="81"/>
      <c r="N74" s="82">
        <f>$E$11</f>
        <v>0</v>
      </c>
      <c r="O74" s="82">
        <f>$F$11</f>
        <v>0</v>
      </c>
      <c r="P74" s="82">
        <f>$G$11</f>
        <v>0</v>
      </c>
      <c r="Q74" s="83" t="str">
        <f t="shared" ref="Q74:Q81" si="37">IF($M74=$I11,IF($M74=$N$73,$N74,IF($M74=$O$73,$O74,IF($M74=$P$73,$P74,""))),"-")</f>
        <v/>
      </c>
      <c r="R74" s="74"/>
      <c r="S74" s="72"/>
    </row>
    <row r="75" spans="1:20">
      <c r="A75" s="72"/>
      <c r="C75" s="15">
        <f t="shared" si="34"/>
        <v>0</v>
      </c>
      <c r="D75" s="77">
        <f t="shared" si="34"/>
        <v>0</v>
      </c>
      <c r="E75" s="76"/>
      <c r="F75" s="17">
        <f>$E$12</f>
        <v>0</v>
      </c>
      <c r="G75" s="17">
        <f>$F$12</f>
        <v>0</v>
      </c>
      <c r="H75" s="17">
        <f>$G$12</f>
        <v>0</v>
      </c>
      <c r="I75" s="16" t="str">
        <f t="shared" si="35"/>
        <v/>
      </c>
      <c r="K75" s="15">
        <f t="shared" si="36"/>
        <v>0</v>
      </c>
      <c r="L75" s="77">
        <f t="shared" si="36"/>
        <v>0</v>
      </c>
      <c r="M75" s="76"/>
      <c r="N75" s="17">
        <f>$E$12</f>
        <v>0</v>
      </c>
      <c r="O75" s="17">
        <f>$F$12</f>
        <v>0</v>
      </c>
      <c r="P75" s="17">
        <f>$G$12</f>
        <v>0</v>
      </c>
      <c r="Q75" s="16" t="str">
        <f t="shared" si="37"/>
        <v/>
      </c>
      <c r="R75" s="74"/>
      <c r="S75" s="72"/>
    </row>
    <row r="76" spans="1:20">
      <c r="A76" s="72"/>
      <c r="C76" s="15">
        <f t="shared" si="34"/>
        <v>0</v>
      </c>
      <c r="D76" s="77">
        <f t="shared" si="34"/>
        <v>0</v>
      </c>
      <c r="E76" s="76"/>
      <c r="F76" s="17">
        <f>$E$13</f>
        <v>0</v>
      </c>
      <c r="G76" s="17">
        <f>$F$13</f>
        <v>0</v>
      </c>
      <c r="H76" s="17">
        <f>$G$13</f>
        <v>0</v>
      </c>
      <c r="I76" s="16" t="str">
        <f t="shared" si="35"/>
        <v/>
      </c>
      <c r="J76" s="2"/>
      <c r="K76" s="15">
        <f t="shared" si="36"/>
        <v>0</v>
      </c>
      <c r="L76" s="77">
        <f t="shared" si="36"/>
        <v>0</v>
      </c>
      <c r="M76" s="76"/>
      <c r="N76" s="17">
        <f>$E$13</f>
        <v>0</v>
      </c>
      <c r="O76" s="17">
        <f>$F$13</f>
        <v>0</v>
      </c>
      <c r="P76" s="17">
        <f>$G$13</f>
        <v>0</v>
      </c>
      <c r="Q76" s="16" t="str">
        <f t="shared" si="37"/>
        <v/>
      </c>
      <c r="R76" s="74"/>
      <c r="S76" s="72"/>
    </row>
    <row r="77" spans="1:20">
      <c r="A77" s="72"/>
      <c r="C77" s="15">
        <f t="shared" si="34"/>
        <v>0</v>
      </c>
      <c r="D77" s="77">
        <f t="shared" si="34"/>
        <v>0</v>
      </c>
      <c r="E77" s="76"/>
      <c r="F77" s="17">
        <f>$E$14</f>
        <v>0</v>
      </c>
      <c r="G77" s="17">
        <f>$F$14</f>
        <v>0</v>
      </c>
      <c r="H77" s="17">
        <f>$G$14</f>
        <v>0</v>
      </c>
      <c r="I77" s="16" t="str">
        <f t="shared" si="35"/>
        <v/>
      </c>
      <c r="K77" s="15">
        <f t="shared" si="36"/>
        <v>0</v>
      </c>
      <c r="L77" s="77">
        <f t="shared" si="36"/>
        <v>0</v>
      </c>
      <c r="M77" s="76"/>
      <c r="N77" s="17">
        <f>$E$14</f>
        <v>0</v>
      </c>
      <c r="O77" s="17">
        <f>$F$14</f>
        <v>0</v>
      </c>
      <c r="P77" s="17">
        <f>$G$14</f>
        <v>0</v>
      </c>
      <c r="Q77" s="16" t="str">
        <f t="shared" si="37"/>
        <v/>
      </c>
      <c r="R77" s="74"/>
      <c r="S77" s="72"/>
    </row>
    <row r="78" spans="1:20">
      <c r="A78" s="72"/>
      <c r="C78" s="15">
        <f t="shared" si="34"/>
        <v>0</v>
      </c>
      <c r="D78" s="77">
        <f t="shared" si="34"/>
        <v>0</v>
      </c>
      <c r="E78" s="76"/>
      <c r="F78" s="17">
        <f>$E$15</f>
        <v>0</v>
      </c>
      <c r="G78" s="17">
        <f>$F$15</f>
        <v>0</v>
      </c>
      <c r="H78" s="17">
        <f>$G$15</f>
        <v>0</v>
      </c>
      <c r="I78" s="16" t="str">
        <f t="shared" si="35"/>
        <v/>
      </c>
      <c r="K78" s="15">
        <f t="shared" si="36"/>
        <v>0</v>
      </c>
      <c r="L78" s="77">
        <f t="shared" si="36"/>
        <v>0</v>
      </c>
      <c r="M78" s="76"/>
      <c r="N78" s="17">
        <f>$E$15</f>
        <v>0</v>
      </c>
      <c r="O78" s="17">
        <f>$F$15</f>
        <v>0</v>
      </c>
      <c r="P78" s="17">
        <f>$G$15</f>
        <v>0</v>
      </c>
      <c r="Q78" s="16" t="str">
        <f t="shared" si="37"/>
        <v/>
      </c>
      <c r="R78" s="74"/>
      <c r="S78" s="72"/>
    </row>
    <row r="79" spans="1:20">
      <c r="A79" s="72"/>
      <c r="C79" s="15">
        <f t="shared" si="34"/>
        <v>0</v>
      </c>
      <c r="D79" s="77">
        <f t="shared" si="34"/>
        <v>0</v>
      </c>
      <c r="E79" s="76"/>
      <c r="F79" s="17">
        <f>$E$16</f>
        <v>0</v>
      </c>
      <c r="G79" s="17">
        <f>$F$16</f>
        <v>0</v>
      </c>
      <c r="H79" s="17">
        <f>$G$16</f>
        <v>0</v>
      </c>
      <c r="I79" s="16" t="str">
        <f t="shared" si="35"/>
        <v/>
      </c>
      <c r="K79" s="15">
        <f t="shared" si="36"/>
        <v>0</v>
      </c>
      <c r="L79" s="77">
        <f t="shared" si="36"/>
        <v>0</v>
      </c>
      <c r="M79" s="76"/>
      <c r="N79" s="17">
        <f>$E$16</f>
        <v>0</v>
      </c>
      <c r="O79" s="17">
        <f>$F$16</f>
        <v>0</v>
      </c>
      <c r="P79" s="17">
        <f>$G$16</f>
        <v>0</v>
      </c>
      <c r="Q79" s="16" t="str">
        <f t="shared" si="37"/>
        <v/>
      </c>
      <c r="R79" s="74"/>
      <c r="S79" s="72"/>
    </row>
    <row r="80" spans="1:20">
      <c r="A80" s="72"/>
      <c r="C80" s="15">
        <f t="shared" si="34"/>
        <v>0</v>
      </c>
      <c r="D80" s="77">
        <f t="shared" si="34"/>
        <v>0</v>
      </c>
      <c r="E80" s="76"/>
      <c r="F80" s="17">
        <f>$E$17</f>
        <v>0</v>
      </c>
      <c r="G80" s="17">
        <f>$F$17</f>
        <v>0</v>
      </c>
      <c r="H80" s="17">
        <f>$G$17</f>
        <v>0</v>
      </c>
      <c r="I80" s="16" t="str">
        <f t="shared" si="35"/>
        <v/>
      </c>
      <c r="K80" s="15">
        <f t="shared" si="36"/>
        <v>0</v>
      </c>
      <c r="L80" s="77">
        <f t="shared" si="36"/>
        <v>0</v>
      </c>
      <c r="M80" s="76"/>
      <c r="N80" s="17">
        <f>$E$17</f>
        <v>0</v>
      </c>
      <c r="O80" s="17">
        <f>$F$17</f>
        <v>0</v>
      </c>
      <c r="P80" s="17">
        <f>$G$17</f>
        <v>0</v>
      </c>
      <c r="Q80" s="16" t="str">
        <f t="shared" si="37"/>
        <v/>
      </c>
      <c r="R80" s="74"/>
      <c r="S80" s="72"/>
    </row>
    <row r="81" spans="1:19" ht="13.5" thickBot="1">
      <c r="A81" s="72"/>
      <c r="C81" s="84">
        <f t="shared" si="34"/>
        <v>0</v>
      </c>
      <c r="D81" s="85">
        <f t="shared" si="34"/>
        <v>0</v>
      </c>
      <c r="E81" s="86"/>
      <c r="F81" s="87">
        <f>$E$18</f>
        <v>0</v>
      </c>
      <c r="G81" s="87">
        <f>$F$18</f>
        <v>0</v>
      </c>
      <c r="H81" s="87">
        <f>$G$18</f>
        <v>0</v>
      </c>
      <c r="I81" s="88" t="str">
        <f t="shared" si="35"/>
        <v/>
      </c>
      <c r="K81" s="84">
        <f t="shared" si="36"/>
        <v>0</v>
      </c>
      <c r="L81" s="85">
        <f t="shared" si="36"/>
        <v>0</v>
      </c>
      <c r="M81" s="86"/>
      <c r="N81" s="87">
        <f>$E$18</f>
        <v>0</v>
      </c>
      <c r="O81" s="87">
        <f>$F$18</f>
        <v>0</v>
      </c>
      <c r="P81" s="87">
        <f>$G$18</f>
        <v>0</v>
      </c>
      <c r="Q81" s="88" t="str">
        <f t="shared" si="37"/>
        <v/>
      </c>
      <c r="R81" s="74"/>
      <c r="S81" s="72"/>
    </row>
    <row r="82" spans="1:19" ht="13.5" thickBot="1">
      <c r="A82" s="72"/>
      <c r="I82" s="89">
        <f>SUM(I74:I81)</f>
        <v>0</v>
      </c>
      <c r="Q82" s="89">
        <f>SUM(Q74:Q81)</f>
        <v>0</v>
      </c>
      <c r="R82" s="74"/>
      <c r="S82" s="72"/>
    </row>
    <row r="83" spans="1:19">
      <c r="A83" s="72"/>
      <c r="L83" s="7"/>
      <c r="R83" s="74"/>
      <c r="S83" s="72"/>
    </row>
    <row r="84" spans="1:19" ht="13.5" thickBot="1">
      <c r="A84" s="72"/>
      <c r="R84" s="74"/>
      <c r="S84" s="72"/>
    </row>
    <row r="85" spans="1:19" ht="18" customHeight="1" thickBot="1">
      <c r="A85" s="72"/>
      <c r="C85" s="1"/>
      <c r="D85" s="193" t="s">
        <v>2</v>
      </c>
      <c r="E85" s="194"/>
      <c r="F85" s="195"/>
      <c r="G85" s="8"/>
      <c r="H85" s="8"/>
      <c r="K85" s="1"/>
      <c r="L85" s="193" t="s">
        <v>3</v>
      </c>
      <c r="M85" s="194"/>
      <c r="N85" s="195"/>
      <c r="O85" s="8"/>
      <c r="P85" s="8"/>
      <c r="R85" s="74"/>
      <c r="S85" s="72"/>
    </row>
    <row r="86" spans="1:19" ht="13.5" thickBot="1">
      <c r="A86" s="72"/>
      <c r="C86" s="78" t="s">
        <v>0</v>
      </c>
      <c r="D86" s="79" t="s">
        <v>1</v>
      </c>
      <c r="E86" s="11"/>
      <c r="F86" s="12">
        <v>1</v>
      </c>
      <c r="G86" s="12" t="s">
        <v>18</v>
      </c>
      <c r="H86" s="12">
        <v>2</v>
      </c>
      <c r="I86" s="13" t="s">
        <v>5</v>
      </c>
      <c r="K86" s="78" t="s">
        <v>0</v>
      </c>
      <c r="L86" s="79" t="s">
        <v>1</v>
      </c>
      <c r="M86" s="11"/>
      <c r="N86" s="12">
        <v>1</v>
      </c>
      <c r="O86" s="12" t="s">
        <v>18</v>
      </c>
      <c r="P86" s="12">
        <v>2</v>
      </c>
      <c r="Q86" s="13" t="s">
        <v>5</v>
      </c>
      <c r="R86" s="74"/>
      <c r="S86" s="72"/>
    </row>
    <row r="87" spans="1:19">
      <c r="A87" s="72"/>
      <c r="C87" s="14">
        <f t="shared" ref="C87:D94" si="38">C11</f>
        <v>0</v>
      </c>
      <c r="D87" s="80">
        <f t="shared" si="38"/>
        <v>0</v>
      </c>
      <c r="E87" s="81"/>
      <c r="F87" s="82">
        <f>$E$11</f>
        <v>0</v>
      </c>
      <c r="G87" s="82">
        <f>$F$11</f>
        <v>0</v>
      </c>
      <c r="H87" s="82">
        <f>$G$11</f>
        <v>0</v>
      </c>
      <c r="I87" s="83" t="str">
        <f t="shared" ref="I87:I94" si="39">IF($E87=$I11,IF($E87=$F$86,$F87,IF($E87=$G$86,$G87,IF($E87=$H$86,$H87,""))),"-")</f>
        <v/>
      </c>
      <c r="K87" s="14">
        <f t="shared" ref="K87:L94" si="40">C11</f>
        <v>0</v>
      </c>
      <c r="L87" s="80">
        <f t="shared" si="40"/>
        <v>0</v>
      </c>
      <c r="M87" s="81"/>
      <c r="N87" s="82">
        <f>$E$11</f>
        <v>0</v>
      </c>
      <c r="O87" s="82">
        <f>$F$11</f>
        <v>0</v>
      </c>
      <c r="P87" s="82">
        <f>$G$11</f>
        <v>0</v>
      </c>
      <c r="Q87" s="83" t="str">
        <f t="shared" ref="Q87:Q94" si="41">IF($M87=$I11,IF($M87=$N$86,$N87,IF($M87=$O$86,$O87,IF($M87=$P$86,$P87,""))),"-")</f>
        <v/>
      </c>
      <c r="R87" s="74"/>
      <c r="S87" s="72"/>
    </row>
    <row r="88" spans="1:19">
      <c r="A88" s="72"/>
      <c r="C88" s="15">
        <f t="shared" si="38"/>
        <v>0</v>
      </c>
      <c r="D88" s="77">
        <f t="shared" si="38"/>
        <v>0</v>
      </c>
      <c r="E88" s="76"/>
      <c r="F88" s="17">
        <f>$E$12</f>
        <v>0</v>
      </c>
      <c r="G88" s="17">
        <f>$F$12</f>
        <v>0</v>
      </c>
      <c r="H88" s="17">
        <f>$G$12</f>
        <v>0</v>
      </c>
      <c r="I88" s="16" t="str">
        <f t="shared" si="39"/>
        <v/>
      </c>
      <c r="K88" s="15">
        <f t="shared" si="40"/>
        <v>0</v>
      </c>
      <c r="L88" s="77">
        <f t="shared" si="40"/>
        <v>0</v>
      </c>
      <c r="M88" s="76"/>
      <c r="N88" s="17">
        <f>$E$12</f>
        <v>0</v>
      </c>
      <c r="O88" s="17">
        <f>$F$12</f>
        <v>0</v>
      </c>
      <c r="P88" s="17">
        <f>$G$12</f>
        <v>0</v>
      </c>
      <c r="Q88" s="16" t="str">
        <f t="shared" si="41"/>
        <v/>
      </c>
      <c r="R88" s="74"/>
      <c r="S88" s="72"/>
    </row>
    <row r="89" spans="1:19">
      <c r="A89" s="72"/>
      <c r="C89" s="15">
        <f t="shared" si="38"/>
        <v>0</v>
      </c>
      <c r="D89" s="77">
        <f t="shared" si="38"/>
        <v>0</v>
      </c>
      <c r="E89" s="76"/>
      <c r="F89" s="17">
        <f>$E$13</f>
        <v>0</v>
      </c>
      <c r="G89" s="17">
        <f>$F$13</f>
        <v>0</v>
      </c>
      <c r="H89" s="17">
        <f>$G$13</f>
        <v>0</v>
      </c>
      <c r="I89" s="16" t="str">
        <f t="shared" si="39"/>
        <v/>
      </c>
      <c r="K89" s="15">
        <f t="shared" si="40"/>
        <v>0</v>
      </c>
      <c r="L89" s="77">
        <f t="shared" si="40"/>
        <v>0</v>
      </c>
      <c r="M89" s="76"/>
      <c r="N89" s="17">
        <f>$E$13</f>
        <v>0</v>
      </c>
      <c r="O89" s="17">
        <f>$F$13</f>
        <v>0</v>
      </c>
      <c r="P89" s="17">
        <f>$G$13</f>
        <v>0</v>
      </c>
      <c r="Q89" s="16" t="str">
        <f t="shared" si="41"/>
        <v/>
      </c>
      <c r="R89" s="74"/>
      <c r="S89" s="72"/>
    </row>
    <row r="90" spans="1:19">
      <c r="A90" s="72"/>
      <c r="C90" s="15">
        <f t="shared" si="38"/>
        <v>0</v>
      </c>
      <c r="D90" s="77">
        <f t="shared" si="38"/>
        <v>0</v>
      </c>
      <c r="E90" s="76"/>
      <c r="F90" s="17">
        <f>$E$14</f>
        <v>0</v>
      </c>
      <c r="G90" s="17">
        <f>$F$14</f>
        <v>0</v>
      </c>
      <c r="H90" s="17">
        <f>$G$14</f>
        <v>0</v>
      </c>
      <c r="I90" s="16" t="str">
        <f t="shared" si="39"/>
        <v/>
      </c>
      <c r="J90" s="2"/>
      <c r="K90" s="15">
        <f t="shared" si="40"/>
        <v>0</v>
      </c>
      <c r="L90" s="77">
        <f t="shared" si="40"/>
        <v>0</v>
      </c>
      <c r="M90" s="76"/>
      <c r="N90" s="17">
        <f>$E$14</f>
        <v>0</v>
      </c>
      <c r="O90" s="17">
        <f>$F$14</f>
        <v>0</v>
      </c>
      <c r="P90" s="17">
        <f>$G$14</f>
        <v>0</v>
      </c>
      <c r="Q90" s="16" t="str">
        <f t="shared" si="41"/>
        <v/>
      </c>
      <c r="R90" s="74"/>
      <c r="S90" s="72"/>
    </row>
    <row r="91" spans="1:19">
      <c r="A91" s="72"/>
      <c r="C91" s="15">
        <f t="shared" si="38"/>
        <v>0</v>
      </c>
      <c r="D91" s="77">
        <f t="shared" si="38"/>
        <v>0</v>
      </c>
      <c r="E91" s="76"/>
      <c r="F91" s="17">
        <f>$E$15</f>
        <v>0</v>
      </c>
      <c r="G91" s="17">
        <f>$F$15</f>
        <v>0</v>
      </c>
      <c r="H91" s="17">
        <f>$G$15</f>
        <v>0</v>
      </c>
      <c r="I91" s="16" t="str">
        <f t="shared" si="39"/>
        <v/>
      </c>
      <c r="K91" s="15">
        <f t="shared" si="40"/>
        <v>0</v>
      </c>
      <c r="L91" s="77">
        <f t="shared" si="40"/>
        <v>0</v>
      </c>
      <c r="M91" s="76"/>
      <c r="N91" s="17">
        <f>$E$15</f>
        <v>0</v>
      </c>
      <c r="O91" s="17">
        <f>$F$15</f>
        <v>0</v>
      </c>
      <c r="P91" s="17">
        <f>$G$15</f>
        <v>0</v>
      </c>
      <c r="Q91" s="16" t="str">
        <f t="shared" si="41"/>
        <v/>
      </c>
      <c r="R91" s="74"/>
      <c r="S91" s="72"/>
    </row>
    <row r="92" spans="1:19">
      <c r="A92" s="72"/>
      <c r="C92" s="15">
        <f t="shared" si="38"/>
        <v>0</v>
      </c>
      <c r="D92" s="77">
        <f t="shared" si="38"/>
        <v>0</v>
      </c>
      <c r="E92" s="76"/>
      <c r="F92" s="17">
        <f>$E$16</f>
        <v>0</v>
      </c>
      <c r="G92" s="17">
        <f>$F$16</f>
        <v>0</v>
      </c>
      <c r="H92" s="17">
        <f>$G$16</f>
        <v>0</v>
      </c>
      <c r="I92" s="16" t="str">
        <f t="shared" si="39"/>
        <v/>
      </c>
      <c r="K92" s="15">
        <f t="shared" si="40"/>
        <v>0</v>
      </c>
      <c r="L92" s="77">
        <f t="shared" si="40"/>
        <v>0</v>
      </c>
      <c r="M92" s="76"/>
      <c r="N92" s="17">
        <f>$E$16</f>
        <v>0</v>
      </c>
      <c r="O92" s="17">
        <f>$F$16</f>
        <v>0</v>
      </c>
      <c r="P92" s="17">
        <f>$G$16</f>
        <v>0</v>
      </c>
      <c r="Q92" s="16" t="str">
        <f t="shared" si="41"/>
        <v/>
      </c>
      <c r="R92" s="74"/>
      <c r="S92" s="72"/>
    </row>
    <row r="93" spans="1:19">
      <c r="A93" s="72"/>
      <c r="C93" s="15">
        <f t="shared" si="38"/>
        <v>0</v>
      </c>
      <c r="D93" s="77">
        <f t="shared" si="38"/>
        <v>0</v>
      </c>
      <c r="E93" s="76"/>
      <c r="F93" s="17">
        <f>$E$17</f>
        <v>0</v>
      </c>
      <c r="G93" s="17">
        <f>$F$17</f>
        <v>0</v>
      </c>
      <c r="H93" s="17">
        <f>$G$17</f>
        <v>0</v>
      </c>
      <c r="I93" s="16" t="str">
        <f t="shared" si="39"/>
        <v/>
      </c>
      <c r="K93" s="15">
        <f t="shared" si="40"/>
        <v>0</v>
      </c>
      <c r="L93" s="77">
        <f t="shared" si="40"/>
        <v>0</v>
      </c>
      <c r="M93" s="76"/>
      <c r="N93" s="17">
        <f>$E$17</f>
        <v>0</v>
      </c>
      <c r="O93" s="17">
        <f>$F$17</f>
        <v>0</v>
      </c>
      <c r="P93" s="17">
        <f>$G$17</f>
        <v>0</v>
      </c>
      <c r="Q93" s="16" t="str">
        <f t="shared" si="41"/>
        <v/>
      </c>
      <c r="R93" s="74"/>
      <c r="S93" s="72"/>
    </row>
    <row r="94" spans="1:19" ht="13.5" thickBot="1">
      <c r="A94" s="72"/>
      <c r="C94" s="84">
        <f t="shared" si="38"/>
        <v>0</v>
      </c>
      <c r="D94" s="85">
        <f t="shared" si="38"/>
        <v>0</v>
      </c>
      <c r="E94" s="86"/>
      <c r="F94" s="87">
        <f>$E$18</f>
        <v>0</v>
      </c>
      <c r="G94" s="87">
        <f>$F$18</f>
        <v>0</v>
      </c>
      <c r="H94" s="87">
        <f>$G$18</f>
        <v>0</v>
      </c>
      <c r="I94" s="88" t="str">
        <f t="shared" si="39"/>
        <v/>
      </c>
      <c r="K94" s="84">
        <f t="shared" si="40"/>
        <v>0</v>
      </c>
      <c r="L94" s="85">
        <f t="shared" si="40"/>
        <v>0</v>
      </c>
      <c r="M94" s="86"/>
      <c r="N94" s="87">
        <f>$E$18</f>
        <v>0</v>
      </c>
      <c r="O94" s="87">
        <f>$F$18</f>
        <v>0</v>
      </c>
      <c r="P94" s="87">
        <f>$G$18</f>
        <v>0</v>
      </c>
      <c r="Q94" s="88" t="str">
        <f t="shared" si="41"/>
        <v/>
      </c>
      <c r="R94" s="74"/>
      <c r="S94" s="72"/>
    </row>
    <row r="95" spans="1:19" ht="13.5" thickBot="1">
      <c r="A95" s="72"/>
      <c r="I95" s="89">
        <f>SUM(I87:I94)</f>
        <v>0</v>
      </c>
      <c r="Q95" s="89">
        <f>SUM(Q87:Q94)</f>
        <v>0</v>
      </c>
      <c r="R95" s="74"/>
      <c r="S95" s="72"/>
    </row>
    <row r="96" spans="1:19">
      <c r="A96" s="72"/>
      <c r="R96" s="74"/>
      <c r="S96" s="72"/>
    </row>
    <row r="97" spans="1:19" ht="13.5" thickBot="1">
      <c r="A97" s="72"/>
      <c r="R97" s="74"/>
      <c r="S97" s="72"/>
    </row>
    <row r="98" spans="1:19" ht="13.5" thickBot="1">
      <c r="A98" s="72"/>
      <c r="C98" s="1"/>
      <c r="D98" s="193" t="s">
        <v>4</v>
      </c>
      <c r="E98" s="194"/>
      <c r="F98" s="195"/>
      <c r="G98" s="8"/>
      <c r="H98" s="8"/>
      <c r="K98" s="1"/>
      <c r="L98" s="193" t="s">
        <v>23</v>
      </c>
      <c r="M98" s="194"/>
      <c r="N98" s="195"/>
      <c r="O98" s="8"/>
      <c r="P98" s="8"/>
      <c r="R98" s="74"/>
      <c r="S98" s="72"/>
    </row>
    <row r="99" spans="1:19" ht="13.5" thickBot="1">
      <c r="A99" s="72"/>
      <c r="C99" s="78" t="s">
        <v>0</v>
      </c>
      <c r="D99" s="79" t="s">
        <v>1</v>
      </c>
      <c r="E99" s="11"/>
      <c r="F99" s="12">
        <v>1</v>
      </c>
      <c r="G99" s="12" t="s">
        <v>18</v>
      </c>
      <c r="H99" s="12">
        <v>2</v>
      </c>
      <c r="I99" s="13" t="s">
        <v>5</v>
      </c>
      <c r="K99" s="78" t="s">
        <v>0</v>
      </c>
      <c r="L99" s="79" t="s">
        <v>1</v>
      </c>
      <c r="M99" s="11"/>
      <c r="N99" s="12">
        <v>1</v>
      </c>
      <c r="O99" s="12" t="s">
        <v>18</v>
      </c>
      <c r="P99" s="12">
        <v>2</v>
      </c>
      <c r="Q99" s="13" t="s">
        <v>5</v>
      </c>
      <c r="R99" s="74"/>
      <c r="S99" s="72"/>
    </row>
    <row r="100" spans="1:19">
      <c r="A100" s="72"/>
      <c r="C100" s="14">
        <f t="shared" ref="C100:D107" si="42">C11</f>
        <v>0</v>
      </c>
      <c r="D100" s="80">
        <f t="shared" si="42"/>
        <v>0</v>
      </c>
      <c r="E100" s="81"/>
      <c r="F100" s="82">
        <f>$E$11</f>
        <v>0</v>
      </c>
      <c r="G100" s="82">
        <f>$F$11</f>
        <v>0</v>
      </c>
      <c r="H100" s="82">
        <f>$G$11</f>
        <v>0</v>
      </c>
      <c r="I100" s="83" t="str">
        <f t="shared" ref="I100:I107" si="43">IF($E100=$I11,IF($E100=$F$99,$F100,IF($E100=$G$99,$G100,IF($E100=$H$99,$H100,""))),"-")</f>
        <v/>
      </c>
      <c r="K100" s="14">
        <f t="shared" ref="K100:L107" si="44">C11</f>
        <v>0</v>
      </c>
      <c r="L100" s="80">
        <f t="shared" si="44"/>
        <v>0</v>
      </c>
      <c r="M100" s="81"/>
      <c r="N100" s="82">
        <f>$E$11</f>
        <v>0</v>
      </c>
      <c r="O100" s="82">
        <f>$F$11</f>
        <v>0</v>
      </c>
      <c r="P100" s="82">
        <f>$G$11</f>
        <v>0</v>
      </c>
      <c r="Q100" s="83" t="str">
        <f t="shared" ref="Q100:Q107" si="45">IF($M100=$I11,IF($M100=$N$99,$N100,IF($M100=$O$99,$O100,IF($M100=$P$99,$P100,""))),"-")</f>
        <v/>
      </c>
      <c r="R100" s="74"/>
      <c r="S100" s="72"/>
    </row>
    <row r="101" spans="1:19">
      <c r="A101" s="72"/>
      <c r="C101" s="15">
        <f t="shared" si="42"/>
        <v>0</v>
      </c>
      <c r="D101" s="77">
        <f t="shared" si="42"/>
        <v>0</v>
      </c>
      <c r="E101" s="76"/>
      <c r="F101" s="17">
        <f>$E$12</f>
        <v>0</v>
      </c>
      <c r="G101" s="17">
        <f>$F$12</f>
        <v>0</v>
      </c>
      <c r="H101" s="17">
        <f>$G$12</f>
        <v>0</v>
      </c>
      <c r="I101" s="16" t="str">
        <f t="shared" si="43"/>
        <v/>
      </c>
      <c r="K101" s="15">
        <f t="shared" si="44"/>
        <v>0</v>
      </c>
      <c r="L101" s="77">
        <f t="shared" si="44"/>
        <v>0</v>
      </c>
      <c r="M101" s="76"/>
      <c r="N101" s="17">
        <f>$E$12</f>
        <v>0</v>
      </c>
      <c r="O101" s="17">
        <f>$F$12</f>
        <v>0</v>
      </c>
      <c r="P101" s="17">
        <f>$G$12</f>
        <v>0</v>
      </c>
      <c r="Q101" s="16" t="str">
        <f t="shared" si="45"/>
        <v/>
      </c>
      <c r="R101" s="74"/>
      <c r="S101" s="72"/>
    </row>
    <row r="102" spans="1:19">
      <c r="A102" s="72"/>
      <c r="C102" s="15">
        <f t="shared" si="42"/>
        <v>0</v>
      </c>
      <c r="D102" s="77">
        <f t="shared" si="42"/>
        <v>0</v>
      </c>
      <c r="E102" s="76"/>
      <c r="F102" s="17">
        <f>$E$13</f>
        <v>0</v>
      </c>
      <c r="G102" s="17">
        <f>$F$13</f>
        <v>0</v>
      </c>
      <c r="H102" s="17">
        <f>$G$13</f>
        <v>0</v>
      </c>
      <c r="I102" s="16" t="str">
        <f t="shared" si="43"/>
        <v/>
      </c>
      <c r="K102" s="15">
        <f t="shared" si="44"/>
        <v>0</v>
      </c>
      <c r="L102" s="77">
        <f t="shared" si="44"/>
        <v>0</v>
      </c>
      <c r="M102" s="76"/>
      <c r="N102" s="17">
        <f>$E$13</f>
        <v>0</v>
      </c>
      <c r="O102" s="17">
        <f>$F$13</f>
        <v>0</v>
      </c>
      <c r="P102" s="17">
        <f>$G$13</f>
        <v>0</v>
      </c>
      <c r="Q102" s="16" t="str">
        <f t="shared" si="45"/>
        <v/>
      </c>
      <c r="R102" s="74"/>
      <c r="S102" s="72"/>
    </row>
    <row r="103" spans="1:19">
      <c r="A103" s="72"/>
      <c r="C103" s="15">
        <f t="shared" si="42"/>
        <v>0</v>
      </c>
      <c r="D103" s="77">
        <f t="shared" si="42"/>
        <v>0</v>
      </c>
      <c r="E103" s="76"/>
      <c r="F103" s="17">
        <f>$E$14</f>
        <v>0</v>
      </c>
      <c r="G103" s="17">
        <f>$F$14</f>
        <v>0</v>
      </c>
      <c r="H103" s="17">
        <f>$G$14</f>
        <v>0</v>
      </c>
      <c r="I103" s="16" t="str">
        <f t="shared" si="43"/>
        <v/>
      </c>
      <c r="K103" s="15">
        <f t="shared" si="44"/>
        <v>0</v>
      </c>
      <c r="L103" s="77">
        <f t="shared" si="44"/>
        <v>0</v>
      </c>
      <c r="M103" s="76"/>
      <c r="N103" s="17">
        <f>$E$14</f>
        <v>0</v>
      </c>
      <c r="O103" s="17">
        <f>$F$14</f>
        <v>0</v>
      </c>
      <c r="P103" s="17">
        <f>$G$14</f>
        <v>0</v>
      </c>
      <c r="Q103" s="16" t="str">
        <f t="shared" si="45"/>
        <v/>
      </c>
      <c r="R103" s="74"/>
      <c r="S103" s="72"/>
    </row>
    <row r="104" spans="1:19">
      <c r="A104" s="72"/>
      <c r="C104" s="15">
        <f t="shared" si="42"/>
        <v>0</v>
      </c>
      <c r="D104" s="77">
        <f t="shared" si="42"/>
        <v>0</v>
      </c>
      <c r="E104" s="76"/>
      <c r="F104" s="17">
        <f>$E$15</f>
        <v>0</v>
      </c>
      <c r="G104" s="17">
        <f>$F$15</f>
        <v>0</v>
      </c>
      <c r="H104" s="17">
        <f>$G$15</f>
        <v>0</v>
      </c>
      <c r="I104" s="16" t="str">
        <f t="shared" si="43"/>
        <v/>
      </c>
      <c r="K104" s="15">
        <f t="shared" si="44"/>
        <v>0</v>
      </c>
      <c r="L104" s="77">
        <f t="shared" si="44"/>
        <v>0</v>
      </c>
      <c r="M104" s="76"/>
      <c r="N104" s="17">
        <f>$E$15</f>
        <v>0</v>
      </c>
      <c r="O104" s="17">
        <f>$F$15</f>
        <v>0</v>
      </c>
      <c r="P104" s="17">
        <f>$G$15</f>
        <v>0</v>
      </c>
      <c r="Q104" s="16" t="str">
        <f t="shared" si="45"/>
        <v/>
      </c>
      <c r="R104" s="74"/>
      <c r="S104" s="72"/>
    </row>
    <row r="105" spans="1:19">
      <c r="A105" s="72"/>
      <c r="C105" s="15">
        <f t="shared" si="42"/>
        <v>0</v>
      </c>
      <c r="D105" s="77">
        <f t="shared" si="42"/>
        <v>0</v>
      </c>
      <c r="E105" s="76"/>
      <c r="F105" s="17">
        <f>$E$16</f>
        <v>0</v>
      </c>
      <c r="G105" s="17">
        <f>$F$16</f>
        <v>0</v>
      </c>
      <c r="H105" s="17">
        <f>$G$16</f>
        <v>0</v>
      </c>
      <c r="I105" s="16" t="str">
        <f t="shared" si="43"/>
        <v/>
      </c>
      <c r="K105" s="15">
        <f t="shared" si="44"/>
        <v>0</v>
      </c>
      <c r="L105" s="77">
        <f t="shared" si="44"/>
        <v>0</v>
      </c>
      <c r="M105" s="76"/>
      <c r="N105" s="17">
        <f>$E$16</f>
        <v>0</v>
      </c>
      <c r="O105" s="17">
        <f>$F$16</f>
        <v>0</v>
      </c>
      <c r="P105" s="17">
        <f>$G$16</f>
        <v>0</v>
      </c>
      <c r="Q105" s="16" t="str">
        <f t="shared" si="45"/>
        <v/>
      </c>
      <c r="R105" s="74"/>
      <c r="S105" s="72"/>
    </row>
    <row r="106" spans="1:19">
      <c r="A106" s="72"/>
      <c r="C106" s="15">
        <f t="shared" si="42"/>
        <v>0</v>
      </c>
      <c r="D106" s="77">
        <f t="shared" si="42"/>
        <v>0</v>
      </c>
      <c r="E106" s="76"/>
      <c r="F106" s="17">
        <f>$E$17</f>
        <v>0</v>
      </c>
      <c r="G106" s="17">
        <f>$F$17</f>
        <v>0</v>
      </c>
      <c r="H106" s="17">
        <f>$G$17</f>
        <v>0</v>
      </c>
      <c r="I106" s="16" t="str">
        <f t="shared" si="43"/>
        <v/>
      </c>
      <c r="K106" s="15">
        <f t="shared" si="44"/>
        <v>0</v>
      </c>
      <c r="L106" s="77">
        <f t="shared" si="44"/>
        <v>0</v>
      </c>
      <c r="M106" s="76"/>
      <c r="N106" s="17">
        <f>$E$17</f>
        <v>0</v>
      </c>
      <c r="O106" s="17">
        <f>$F$17</f>
        <v>0</v>
      </c>
      <c r="P106" s="17">
        <f>$G$17</f>
        <v>0</v>
      </c>
      <c r="Q106" s="16" t="str">
        <f t="shared" si="45"/>
        <v/>
      </c>
      <c r="R106" s="74"/>
      <c r="S106" s="72"/>
    </row>
    <row r="107" spans="1:19" ht="13.5" thickBot="1">
      <c r="A107" s="72"/>
      <c r="C107" s="84">
        <f t="shared" si="42"/>
        <v>0</v>
      </c>
      <c r="D107" s="85">
        <f t="shared" si="42"/>
        <v>0</v>
      </c>
      <c r="E107" s="86"/>
      <c r="F107" s="87">
        <f>$E$18</f>
        <v>0</v>
      </c>
      <c r="G107" s="87">
        <f>$F$18</f>
        <v>0</v>
      </c>
      <c r="H107" s="87">
        <f>$G$18</f>
        <v>0</v>
      </c>
      <c r="I107" s="88" t="str">
        <f t="shared" si="43"/>
        <v/>
      </c>
      <c r="K107" s="84">
        <f t="shared" si="44"/>
        <v>0</v>
      </c>
      <c r="L107" s="85">
        <f t="shared" si="44"/>
        <v>0</v>
      </c>
      <c r="M107" s="86"/>
      <c r="N107" s="87">
        <f>$E$18</f>
        <v>0</v>
      </c>
      <c r="O107" s="87">
        <f>$F$18</f>
        <v>0</v>
      </c>
      <c r="P107" s="87">
        <f>$G$18</f>
        <v>0</v>
      </c>
      <c r="Q107" s="88" t="str">
        <f t="shared" si="45"/>
        <v/>
      </c>
      <c r="R107" s="74"/>
      <c r="S107" s="72"/>
    </row>
    <row r="108" spans="1:19" ht="13.5" thickBot="1">
      <c r="A108" s="72"/>
      <c r="I108" s="89">
        <f>SUM(I100:I107)</f>
        <v>0</v>
      </c>
      <c r="Q108" s="89">
        <f>SUM(Q100:Q107)</f>
        <v>0</v>
      </c>
      <c r="R108" s="74"/>
      <c r="S108" s="72"/>
    </row>
    <row r="109" spans="1:19">
      <c r="A109" s="72"/>
      <c r="R109" s="74"/>
      <c r="S109" s="72"/>
    </row>
    <row r="110" spans="1:19" ht="13.5" thickBot="1">
      <c r="A110" s="72"/>
      <c r="R110" s="74"/>
      <c r="S110" s="72"/>
    </row>
    <row r="111" spans="1:19" ht="13.5" thickBot="1">
      <c r="A111" s="72"/>
      <c r="C111" s="1"/>
      <c r="D111" s="193" t="s">
        <v>29</v>
      </c>
      <c r="E111" s="194"/>
      <c r="F111" s="195"/>
      <c r="G111" s="8"/>
      <c r="H111" s="8"/>
      <c r="K111" s="1"/>
      <c r="L111" s="193" t="s">
        <v>31</v>
      </c>
      <c r="M111" s="194"/>
      <c r="N111" s="195"/>
      <c r="O111" s="8"/>
      <c r="P111" s="8"/>
      <c r="R111" s="74"/>
      <c r="S111" s="72"/>
    </row>
    <row r="112" spans="1:19" ht="13.5" thickBot="1">
      <c r="A112" s="72"/>
      <c r="C112" s="78" t="s">
        <v>0</v>
      </c>
      <c r="D112" s="79" t="s">
        <v>1</v>
      </c>
      <c r="E112" s="11"/>
      <c r="F112" s="12">
        <v>1</v>
      </c>
      <c r="G112" s="12" t="s">
        <v>18</v>
      </c>
      <c r="H112" s="12">
        <v>2</v>
      </c>
      <c r="I112" s="13" t="s">
        <v>5</v>
      </c>
      <c r="K112" s="78" t="s">
        <v>0</v>
      </c>
      <c r="L112" s="79" t="s">
        <v>1</v>
      </c>
      <c r="M112" s="11"/>
      <c r="N112" s="12">
        <v>1</v>
      </c>
      <c r="O112" s="12" t="s">
        <v>18</v>
      </c>
      <c r="P112" s="12">
        <v>2</v>
      </c>
      <c r="Q112" s="13" t="s">
        <v>5</v>
      </c>
      <c r="R112" s="74"/>
      <c r="S112" s="72"/>
    </row>
    <row r="113" spans="1:19">
      <c r="A113" s="72"/>
      <c r="C113" s="14">
        <f t="shared" ref="C113:D120" si="46">C11</f>
        <v>0</v>
      </c>
      <c r="D113" s="80">
        <f t="shared" si="46"/>
        <v>0</v>
      </c>
      <c r="E113" s="81"/>
      <c r="F113" s="82">
        <f>$E$11</f>
        <v>0</v>
      </c>
      <c r="G113" s="82">
        <f>$F$11</f>
        <v>0</v>
      </c>
      <c r="H113" s="82">
        <f>$G$11</f>
        <v>0</v>
      </c>
      <c r="I113" s="83" t="str">
        <f t="shared" ref="I113:I120" si="47">IF($E113=$I11,IF($E113=$F$112,$F113,IF($E113=$G$112,$G113,IF($E113=$H$112,$H113,""))),"-")</f>
        <v/>
      </c>
      <c r="K113" s="14">
        <f t="shared" ref="K113:L120" si="48">C11</f>
        <v>0</v>
      </c>
      <c r="L113" s="80">
        <f t="shared" si="48"/>
        <v>0</v>
      </c>
      <c r="M113" s="81"/>
      <c r="N113" s="82">
        <f>$E$11</f>
        <v>0</v>
      </c>
      <c r="O113" s="82">
        <f>$F$11</f>
        <v>0</v>
      </c>
      <c r="P113" s="82">
        <f>$G$11</f>
        <v>0</v>
      </c>
      <c r="Q113" s="83" t="str">
        <f t="shared" ref="Q113:Q120" si="49">IF($M113=$I11,IF($M113=$N$112,$N113,IF($M113=$O$112,$O113,IF($M113=$P$112,$P113,""))),"-")</f>
        <v/>
      </c>
      <c r="R113" s="74"/>
      <c r="S113" s="72"/>
    </row>
    <row r="114" spans="1:19">
      <c r="A114" s="72"/>
      <c r="C114" s="15">
        <f t="shared" si="46"/>
        <v>0</v>
      </c>
      <c r="D114" s="77">
        <f t="shared" si="46"/>
        <v>0</v>
      </c>
      <c r="E114" s="76"/>
      <c r="F114" s="17">
        <f>$E$12</f>
        <v>0</v>
      </c>
      <c r="G114" s="17">
        <f>$F$12</f>
        <v>0</v>
      </c>
      <c r="H114" s="17">
        <f>$G$12</f>
        <v>0</v>
      </c>
      <c r="I114" s="16" t="str">
        <f t="shared" si="47"/>
        <v/>
      </c>
      <c r="K114" s="15">
        <f t="shared" si="48"/>
        <v>0</v>
      </c>
      <c r="L114" s="77">
        <f t="shared" si="48"/>
        <v>0</v>
      </c>
      <c r="M114" s="76"/>
      <c r="N114" s="17">
        <f>$E$12</f>
        <v>0</v>
      </c>
      <c r="O114" s="17">
        <f>$F$12</f>
        <v>0</v>
      </c>
      <c r="P114" s="17">
        <f>$G$12</f>
        <v>0</v>
      </c>
      <c r="Q114" s="16" t="str">
        <f t="shared" si="49"/>
        <v/>
      </c>
      <c r="R114" s="74"/>
      <c r="S114" s="72"/>
    </row>
    <row r="115" spans="1:19">
      <c r="A115" s="72"/>
      <c r="C115" s="15">
        <f t="shared" si="46"/>
        <v>0</v>
      </c>
      <c r="D115" s="77">
        <f t="shared" si="46"/>
        <v>0</v>
      </c>
      <c r="E115" s="76"/>
      <c r="F115" s="17">
        <f>$E$13</f>
        <v>0</v>
      </c>
      <c r="G115" s="17">
        <f>$F$13</f>
        <v>0</v>
      </c>
      <c r="H115" s="17">
        <f>$G$13</f>
        <v>0</v>
      </c>
      <c r="I115" s="16" t="str">
        <f t="shared" si="47"/>
        <v/>
      </c>
      <c r="K115" s="15">
        <f t="shared" si="48"/>
        <v>0</v>
      </c>
      <c r="L115" s="77">
        <f t="shared" si="48"/>
        <v>0</v>
      </c>
      <c r="M115" s="76"/>
      <c r="N115" s="17">
        <f>$E$13</f>
        <v>0</v>
      </c>
      <c r="O115" s="17">
        <f>$F$13</f>
        <v>0</v>
      </c>
      <c r="P115" s="17">
        <f>$G$13</f>
        <v>0</v>
      </c>
      <c r="Q115" s="16" t="str">
        <f t="shared" si="49"/>
        <v/>
      </c>
      <c r="R115" s="74"/>
      <c r="S115" s="72"/>
    </row>
    <row r="116" spans="1:19">
      <c r="A116" s="72"/>
      <c r="C116" s="15">
        <f t="shared" si="46"/>
        <v>0</v>
      </c>
      <c r="D116" s="77">
        <f t="shared" si="46"/>
        <v>0</v>
      </c>
      <c r="E116" s="76"/>
      <c r="F116" s="17">
        <f>$E$14</f>
        <v>0</v>
      </c>
      <c r="G116" s="17">
        <f>$F$14</f>
        <v>0</v>
      </c>
      <c r="H116" s="17">
        <f>$G$14</f>
        <v>0</v>
      </c>
      <c r="I116" s="16" t="str">
        <f t="shared" si="47"/>
        <v/>
      </c>
      <c r="K116" s="15">
        <f t="shared" si="48"/>
        <v>0</v>
      </c>
      <c r="L116" s="77">
        <f t="shared" si="48"/>
        <v>0</v>
      </c>
      <c r="M116" s="76"/>
      <c r="N116" s="17">
        <f>$E$14</f>
        <v>0</v>
      </c>
      <c r="O116" s="17">
        <f>$F$14</f>
        <v>0</v>
      </c>
      <c r="P116" s="17">
        <f>$G$14</f>
        <v>0</v>
      </c>
      <c r="Q116" s="16" t="str">
        <f t="shared" si="49"/>
        <v/>
      </c>
      <c r="R116" s="74"/>
      <c r="S116" s="72"/>
    </row>
    <row r="117" spans="1:19">
      <c r="A117" s="72"/>
      <c r="C117" s="15">
        <f t="shared" si="46"/>
        <v>0</v>
      </c>
      <c r="D117" s="77">
        <f t="shared" si="46"/>
        <v>0</v>
      </c>
      <c r="E117" s="76"/>
      <c r="F117" s="17">
        <f>$E$15</f>
        <v>0</v>
      </c>
      <c r="G117" s="17">
        <f>$F$15</f>
        <v>0</v>
      </c>
      <c r="H117" s="17">
        <f>$G$15</f>
        <v>0</v>
      </c>
      <c r="I117" s="16" t="str">
        <f t="shared" si="47"/>
        <v/>
      </c>
      <c r="K117" s="15">
        <f t="shared" si="48"/>
        <v>0</v>
      </c>
      <c r="L117" s="77">
        <f t="shared" si="48"/>
        <v>0</v>
      </c>
      <c r="M117" s="76"/>
      <c r="N117" s="17">
        <f>$E$15</f>
        <v>0</v>
      </c>
      <c r="O117" s="17">
        <f>$F$15</f>
        <v>0</v>
      </c>
      <c r="P117" s="17">
        <f>$G$15</f>
        <v>0</v>
      </c>
      <c r="Q117" s="16" t="str">
        <f t="shared" si="49"/>
        <v/>
      </c>
      <c r="R117" s="74"/>
      <c r="S117" s="72"/>
    </row>
    <row r="118" spans="1:19">
      <c r="A118" s="72"/>
      <c r="C118" s="15">
        <f t="shared" si="46"/>
        <v>0</v>
      </c>
      <c r="D118" s="77">
        <f t="shared" si="46"/>
        <v>0</v>
      </c>
      <c r="E118" s="76"/>
      <c r="F118" s="17">
        <f>$E$16</f>
        <v>0</v>
      </c>
      <c r="G118" s="17">
        <f>$F$16</f>
        <v>0</v>
      </c>
      <c r="H118" s="17">
        <f>$G$16</f>
        <v>0</v>
      </c>
      <c r="I118" s="16" t="str">
        <f t="shared" si="47"/>
        <v/>
      </c>
      <c r="K118" s="15">
        <f t="shared" si="48"/>
        <v>0</v>
      </c>
      <c r="L118" s="77">
        <f t="shared" si="48"/>
        <v>0</v>
      </c>
      <c r="M118" s="76"/>
      <c r="N118" s="17">
        <f>$E$16</f>
        <v>0</v>
      </c>
      <c r="O118" s="17">
        <f>$F$16</f>
        <v>0</v>
      </c>
      <c r="P118" s="17">
        <f>$G$16</f>
        <v>0</v>
      </c>
      <c r="Q118" s="16" t="str">
        <f t="shared" si="49"/>
        <v/>
      </c>
      <c r="R118" s="74"/>
      <c r="S118" s="72"/>
    </row>
    <row r="119" spans="1:19">
      <c r="A119" s="72"/>
      <c r="C119" s="15">
        <f t="shared" si="46"/>
        <v>0</v>
      </c>
      <c r="D119" s="77">
        <f t="shared" si="46"/>
        <v>0</v>
      </c>
      <c r="E119" s="76"/>
      <c r="F119" s="17">
        <f>$E$17</f>
        <v>0</v>
      </c>
      <c r="G119" s="17">
        <f>$F$17</f>
        <v>0</v>
      </c>
      <c r="H119" s="17">
        <f>$G$17</f>
        <v>0</v>
      </c>
      <c r="I119" s="16" t="str">
        <f t="shared" si="47"/>
        <v/>
      </c>
      <c r="K119" s="15">
        <f t="shared" si="48"/>
        <v>0</v>
      </c>
      <c r="L119" s="77">
        <f t="shared" si="48"/>
        <v>0</v>
      </c>
      <c r="M119" s="76"/>
      <c r="N119" s="17">
        <f>$E$17</f>
        <v>0</v>
      </c>
      <c r="O119" s="17">
        <f>$F$17</f>
        <v>0</v>
      </c>
      <c r="P119" s="17">
        <f>$G$17</f>
        <v>0</v>
      </c>
      <c r="Q119" s="16" t="str">
        <f t="shared" si="49"/>
        <v/>
      </c>
      <c r="R119" s="74"/>
      <c r="S119" s="72"/>
    </row>
    <row r="120" spans="1:19" ht="13.5" thickBot="1">
      <c r="A120" s="72"/>
      <c r="C120" s="84">
        <f t="shared" si="46"/>
        <v>0</v>
      </c>
      <c r="D120" s="85">
        <f t="shared" si="46"/>
        <v>0</v>
      </c>
      <c r="E120" s="86"/>
      <c r="F120" s="87">
        <f>$E$18</f>
        <v>0</v>
      </c>
      <c r="G120" s="87">
        <f>$F$18</f>
        <v>0</v>
      </c>
      <c r="H120" s="87">
        <f>$G$18</f>
        <v>0</v>
      </c>
      <c r="I120" s="88" t="str">
        <f t="shared" si="47"/>
        <v/>
      </c>
      <c r="K120" s="84">
        <f t="shared" si="48"/>
        <v>0</v>
      </c>
      <c r="L120" s="85">
        <f t="shared" si="48"/>
        <v>0</v>
      </c>
      <c r="M120" s="86"/>
      <c r="N120" s="87">
        <f>$E$18</f>
        <v>0</v>
      </c>
      <c r="O120" s="87">
        <f>$F$18</f>
        <v>0</v>
      </c>
      <c r="P120" s="87">
        <f>$G$18</f>
        <v>0</v>
      </c>
      <c r="Q120" s="88" t="str">
        <f t="shared" si="49"/>
        <v/>
      </c>
      <c r="R120" s="74"/>
      <c r="S120" s="72"/>
    </row>
    <row r="121" spans="1:19" ht="13.5" thickBot="1">
      <c r="A121" s="72"/>
      <c r="I121" s="89">
        <f>SUM(I113:I120)</f>
        <v>0</v>
      </c>
      <c r="Q121" s="89">
        <f>SUM(Q113:Q120)</f>
        <v>0</v>
      </c>
      <c r="R121" s="74"/>
      <c r="S121" s="72"/>
    </row>
    <row r="122" spans="1:19">
      <c r="A122" s="72"/>
      <c r="R122" s="74"/>
      <c r="S122" s="72"/>
    </row>
    <row r="123" spans="1:19" ht="13.5" thickBot="1">
      <c r="A123" s="72"/>
      <c r="R123" s="74"/>
      <c r="S123" s="72"/>
    </row>
    <row r="124" spans="1:19" ht="13.5" thickBot="1">
      <c r="A124" s="72"/>
      <c r="C124" s="1"/>
      <c r="D124" s="193" t="s">
        <v>28</v>
      </c>
      <c r="E124" s="194"/>
      <c r="F124" s="195"/>
      <c r="G124" s="8"/>
      <c r="H124" s="8"/>
      <c r="K124" s="1"/>
      <c r="L124" s="193" t="s">
        <v>17</v>
      </c>
      <c r="M124" s="194"/>
      <c r="N124" s="195"/>
      <c r="O124" s="8"/>
      <c r="P124" s="8"/>
      <c r="R124" s="74"/>
      <c r="S124" s="72"/>
    </row>
    <row r="125" spans="1:19" ht="13.5" thickBot="1">
      <c r="A125" s="72"/>
      <c r="C125" s="78" t="s">
        <v>0</v>
      </c>
      <c r="D125" s="79" t="s">
        <v>1</v>
      </c>
      <c r="E125" s="11"/>
      <c r="F125" s="12">
        <v>1</v>
      </c>
      <c r="G125" s="12" t="s">
        <v>18</v>
      </c>
      <c r="H125" s="12">
        <v>2</v>
      </c>
      <c r="I125" s="13" t="s">
        <v>5</v>
      </c>
      <c r="K125" s="78" t="s">
        <v>0</v>
      </c>
      <c r="L125" s="79" t="s">
        <v>1</v>
      </c>
      <c r="M125" s="11"/>
      <c r="N125" s="12">
        <v>1</v>
      </c>
      <c r="O125" s="12" t="s">
        <v>18</v>
      </c>
      <c r="P125" s="12">
        <v>2</v>
      </c>
      <c r="Q125" s="13" t="s">
        <v>5</v>
      </c>
      <c r="R125" s="74"/>
      <c r="S125" s="72"/>
    </row>
    <row r="126" spans="1:19">
      <c r="A126" s="72"/>
      <c r="C126" s="14">
        <f t="shared" ref="C126:D133" si="50">K61</f>
        <v>0</v>
      </c>
      <c r="D126" s="80">
        <f t="shared" si="50"/>
        <v>0</v>
      </c>
      <c r="E126" s="81"/>
      <c r="F126" s="82">
        <f>$E$11</f>
        <v>0</v>
      </c>
      <c r="G126" s="82">
        <f>$F$11</f>
        <v>0</v>
      </c>
      <c r="H126" s="82">
        <f>$G$11</f>
        <v>0</v>
      </c>
      <c r="I126" s="83" t="str">
        <f t="shared" ref="I126:I133" si="51">IF($E126=$I11,IF($E126=$F$125,$F126,IF($E126=$G$125,$G126,IF($E126=$H$125,$H126,""))),"-")</f>
        <v/>
      </c>
      <c r="K126" s="14">
        <f t="shared" ref="K126:L133" si="52">C74</f>
        <v>0</v>
      </c>
      <c r="L126" s="80">
        <f t="shared" si="52"/>
        <v>0</v>
      </c>
      <c r="M126" s="81"/>
      <c r="N126" s="82">
        <f>$E$11</f>
        <v>0</v>
      </c>
      <c r="O126" s="82">
        <f>$F$11</f>
        <v>0</v>
      </c>
      <c r="P126" s="82">
        <f>$G$11</f>
        <v>0</v>
      </c>
      <c r="Q126" s="83" t="str">
        <f t="shared" ref="Q126:Q133" si="53">IF($M126=$I11,IF($M126=$N$125,$N126,IF($M126=$O$125,$O126,IF($M126=$P$125,$P126,""))),"-")</f>
        <v/>
      </c>
      <c r="R126" s="74"/>
      <c r="S126" s="72"/>
    </row>
    <row r="127" spans="1:19">
      <c r="A127" s="72"/>
      <c r="C127" s="15">
        <f t="shared" si="50"/>
        <v>0</v>
      </c>
      <c r="D127" s="77">
        <f t="shared" si="50"/>
        <v>0</v>
      </c>
      <c r="E127" s="76"/>
      <c r="F127" s="17">
        <f>$E$12</f>
        <v>0</v>
      </c>
      <c r="G127" s="17">
        <f>$F$12</f>
        <v>0</v>
      </c>
      <c r="H127" s="17">
        <f>$G$12</f>
        <v>0</v>
      </c>
      <c r="I127" s="16" t="str">
        <f t="shared" si="51"/>
        <v/>
      </c>
      <c r="K127" s="15">
        <f t="shared" si="52"/>
        <v>0</v>
      </c>
      <c r="L127" s="77">
        <f t="shared" si="52"/>
        <v>0</v>
      </c>
      <c r="M127" s="76"/>
      <c r="N127" s="17">
        <f>$E$12</f>
        <v>0</v>
      </c>
      <c r="O127" s="17">
        <f>$F$12</f>
        <v>0</v>
      </c>
      <c r="P127" s="17">
        <f>$G$12</f>
        <v>0</v>
      </c>
      <c r="Q127" s="16" t="str">
        <f t="shared" si="53"/>
        <v/>
      </c>
      <c r="R127" s="74"/>
      <c r="S127" s="72"/>
    </row>
    <row r="128" spans="1:19">
      <c r="A128" s="72"/>
      <c r="C128" s="15">
        <f t="shared" si="50"/>
        <v>0</v>
      </c>
      <c r="D128" s="77">
        <f t="shared" si="50"/>
        <v>0</v>
      </c>
      <c r="E128" s="76"/>
      <c r="F128" s="17">
        <f>$E$13</f>
        <v>0</v>
      </c>
      <c r="G128" s="17">
        <f>$F$13</f>
        <v>0</v>
      </c>
      <c r="H128" s="17">
        <f>$G$13</f>
        <v>0</v>
      </c>
      <c r="I128" s="16" t="str">
        <f t="shared" si="51"/>
        <v/>
      </c>
      <c r="K128" s="15">
        <f t="shared" si="52"/>
        <v>0</v>
      </c>
      <c r="L128" s="77">
        <f t="shared" si="52"/>
        <v>0</v>
      </c>
      <c r="M128" s="76"/>
      <c r="N128" s="17">
        <f>$E$13</f>
        <v>0</v>
      </c>
      <c r="O128" s="17">
        <f>$F$13</f>
        <v>0</v>
      </c>
      <c r="P128" s="17">
        <f>$G$13</f>
        <v>0</v>
      </c>
      <c r="Q128" s="16" t="str">
        <f t="shared" si="53"/>
        <v/>
      </c>
      <c r="R128" s="74"/>
      <c r="S128" s="72"/>
    </row>
    <row r="129" spans="1:19">
      <c r="A129" s="72"/>
      <c r="C129" s="15">
        <f t="shared" si="50"/>
        <v>0</v>
      </c>
      <c r="D129" s="77">
        <f t="shared" si="50"/>
        <v>0</v>
      </c>
      <c r="E129" s="76"/>
      <c r="F129" s="17">
        <f>$E$14</f>
        <v>0</v>
      </c>
      <c r="G129" s="17">
        <f>$F$14</f>
        <v>0</v>
      </c>
      <c r="H129" s="17">
        <f>$G$14</f>
        <v>0</v>
      </c>
      <c r="I129" s="16" t="str">
        <f t="shared" si="51"/>
        <v/>
      </c>
      <c r="K129" s="15">
        <f t="shared" si="52"/>
        <v>0</v>
      </c>
      <c r="L129" s="77">
        <f t="shared" si="52"/>
        <v>0</v>
      </c>
      <c r="M129" s="76"/>
      <c r="N129" s="17">
        <f>$E$14</f>
        <v>0</v>
      </c>
      <c r="O129" s="17">
        <f>$F$14</f>
        <v>0</v>
      </c>
      <c r="P129" s="17">
        <f>$G$14</f>
        <v>0</v>
      </c>
      <c r="Q129" s="16" t="str">
        <f t="shared" si="53"/>
        <v/>
      </c>
      <c r="R129" s="74"/>
      <c r="S129" s="72"/>
    </row>
    <row r="130" spans="1:19">
      <c r="A130" s="72"/>
      <c r="C130" s="15">
        <f t="shared" si="50"/>
        <v>0</v>
      </c>
      <c r="D130" s="77">
        <f t="shared" si="50"/>
        <v>0</v>
      </c>
      <c r="E130" s="76"/>
      <c r="F130" s="17">
        <f>$E$15</f>
        <v>0</v>
      </c>
      <c r="G130" s="17">
        <f>$F$15</f>
        <v>0</v>
      </c>
      <c r="H130" s="17">
        <f>$G$15</f>
        <v>0</v>
      </c>
      <c r="I130" s="16" t="str">
        <f t="shared" si="51"/>
        <v/>
      </c>
      <c r="K130" s="15">
        <f t="shared" si="52"/>
        <v>0</v>
      </c>
      <c r="L130" s="77">
        <f t="shared" si="52"/>
        <v>0</v>
      </c>
      <c r="M130" s="76"/>
      <c r="N130" s="17">
        <f>$E$15</f>
        <v>0</v>
      </c>
      <c r="O130" s="17">
        <f>$F$15</f>
        <v>0</v>
      </c>
      <c r="P130" s="17">
        <f>$G$15</f>
        <v>0</v>
      </c>
      <c r="Q130" s="16" t="str">
        <f t="shared" si="53"/>
        <v/>
      </c>
      <c r="R130" s="74"/>
      <c r="S130" s="72"/>
    </row>
    <row r="131" spans="1:19">
      <c r="A131" s="72"/>
      <c r="C131" s="15">
        <f t="shared" si="50"/>
        <v>0</v>
      </c>
      <c r="D131" s="77">
        <f t="shared" si="50"/>
        <v>0</v>
      </c>
      <c r="E131" s="76"/>
      <c r="F131" s="17">
        <f>$E$16</f>
        <v>0</v>
      </c>
      <c r="G131" s="17">
        <f>$F$16</f>
        <v>0</v>
      </c>
      <c r="H131" s="17">
        <f>$G$16</f>
        <v>0</v>
      </c>
      <c r="I131" s="16" t="str">
        <f t="shared" si="51"/>
        <v/>
      </c>
      <c r="K131" s="15">
        <f t="shared" si="52"/>
        <v>0</v>
      </c>
      <c r="L131" s="77">
        <f t="shared" si="52"/>
        <v>0</v>
      </c>
      <c r="M131" s="76"/>
      <c r="N131" s="17">
        <f>$E$16</f>
        <v>0</v>
      </c>
      <c r="O131" s="17">
        <f>$F$16</f>
        <v>0</v>
      </c>
      <c r="P131" s="17">
        <f>$G$16</f>
        <v>0</v>
      </c>
      <c r="Q131" s="16" t="str">
        <f t="shared" si="53"/>
        <v/>
      </c>
      <c r="R131" s="74"/>
      <c r="S131" s="72"/>
    </row>
    <row r="132" spans="1:19">
      <c r="A132" s="72"/>
      <c r="C132" s="15">
        <f t="shared" si="50"/>
        <v>0</v>
      </c>
      <c r="D132" s="77">
        <f t="shared" si="50"/>
        <v>0</v>
      </c>
      <c r="E132" s="76"/>
      <c r="F132" s="17">
        <f>$E$17</f>
        <v>0</v>
      </c>
      <c r="G132" s="17">
        <f>$F$17</f>
        <v>0</v>
      </c>
      <c r="H132" s="17">
        <f>$G$17</f>
        <v>0</v>
      </c>
      <c r="I132" s="16" t="str">
        <f t="shared" si="51"/>
        <v/>
      </c>
      <c r="K132" s="15">
        <f t="shared" si="52"/>
        <v>0</v>
      </c>
      <c r="L132" s="77">
        <f t="shared" si="52"/>
        <v>0</v>
      </c>
      <c r="M132" s="76"/>
      <c r="N132" s="17">
        <f>$E$17</f>
        <v>0</v>
      </c>
      <c r="O132" s="17">
        <f>$F$17</f>
        <v>0</v>
      </c>
      <c r="P132" s="17">
        <f>$G$17</f>
        <v>0</v>
      </c>
      <c r="Q132" s="16" t="str">
        <f t="shared" si="53"/>
        <v/>
      </c>
      <c r="R132" s="74"/>
      <c r="S132" s="72"/>
    </row>
    <row r="133" spans="1:19" ht="13.5" thickBot="1">
      <c r="A133" s="72"/>
      <c r="C133" s="84">
        <f t="shared" si="50"/>
        <v>0</v>
      </c>
      <c r="D133" s="85">
        <f t="shared" si="50"/>
        <v>0</v>
      </c>
      <c r="E133" s="86"/>
      <c r="F133" s="87">
        <f>$E$18</f>
        <v>0</v>
      </c>
      <c r="G133" s="87">
        <f>$F$18</f>
        <v>0</v>
      </c>
      <c r="H133" s="87">
        <f>$G$18</f>
        <v>0</v>
      </c>
      <c r="I133" s="88" t="str">
        <f t="shared" si="51"/>
        <v/>
      </c>
      <c r="K133" s="84">
        <f t="shared" si="52"/>
        <v>0</v>
      </c>
      <c r="L133" s="85">
        <f t="shared" si="52"/>
        <v>0</v>
      </c>
      <c r="M133" s="86"/>
      <c r="N133" s="87">
        <f>$E$18</f>
        <v>0</v>
      </c>
      <c r="O133" s="87">
        <f>$F$18</f>
        <v>0</v>
      </c>
      <c r="P133" s="87">
        <f>$G$18</f>
        <v>0</v>
      </c>
      <c r="Q133" s="88" t="str">
        <f t="shared" si="53"/>
        <v/>
      </c>
      <c r="R133" s="74"/>
      <c r="S133" s="72"/>
    </row>
    <row r="134" spans="1:19" ht="13.5" thickBot="1">
      <c r="A134" s="72"/>
      <c r="I134" s="89">
        <f>SUM(I126:I133)</f>
        <v>0</v>
      </c>
      <c r="Q134" s="89">
        <f>SUM(Q126:Q133)</f>
        <v>0</v>
      </c>
      <c r="R134" s="74"/>
      <c r="S134" s="72"/>
    </row>
    <row r="135" spans="1:19" ht="16.5" customHeight="1">
      <c r="A135" s="72"/>
      <c r="R135" s="74"/>
      <c r="S135" s="72"/>
    </row>
    <row r="136" spans="1:19" s="155" customFormat="1">
      <c r="A136" s="72"/>
      <c r="B136" s="72"/>
      <c r="C136" s="72"/>
      <c r="D136" s="72"/>
      <c r="E136" s="72"/>
      <c r="F136" s="72"/>
      <c r="G136" s="72"/>
      <c r="H136" s="72"/>
      <c r="I136" s="72"/>
      <c r="J136" s="72"/>
      <c r="K136" s="72"/>
      <c r="L136" s="72"/>
      <c r="M136" s="72"/>
      <c r="N136" s="72"/>
      <c r="O136" s="72"/>
      <c r="P136" s="72"/>
      <c r="Q136" s="72"/>
      <c r="R136" s="72"/>
      <c r="S136" s="72"/>
    </row>
    <row r="137" spans="1:19" s="155" customFormat="1">
      <c r="A137" s="72"/>
      <c r="B137" s="72"/>
      <c r="C137" s="72"/>
      <c r="D137" s="72"/>
      <c r="E137" s="72"/>
      <c r="F137" s="72"/>
      <c r="G137" s="72"/>
      <c r="H137" s="72"/>
      <c r="I137" s="72"/>
      <c r="J137" s="72"/>
      <c r="K137" s="72"/>
      <c r="L137" s="72"/>
      <c r="M137" s="72"/>
      <c r="N137" s="72"/>
      <c r="O137" s="72"/>
      <c r="P137" s="72"/>
      <c r="Q137" s="72"/>
      <c r="R137" s="72"/>
      <c r="S137" s="72"/>
    </row>
    <row r="138" spans="1:19" s="74" customFormat="1"/>
    <row r="139" spans="1:19" s="74" customFormat="1"/>
    <row r="140" spans="1:19" s="74" customFormat="1"/>
    <row r="141" spans="1:19" s="74" customFormat="1">
      <c r="J141" s="123"/>
    </row>
    <row r="142" spans="1:19" s="74" customFormat="1"/>
    <row r="143" spans="1:19" s="74" customFormat="1">
      <c r="J143" s="124"/>
      <c r="K143" s="124"/>
      <c r="L143" s="125"/>
    </row>
    <row r="144" spans="1:19" s="74" customFormat="1">
      <c r="J144" s="124"/>
      <c r="K144" s="124"/>
      <c r="L144" s="125"/>
    </row>
    <row r="145" spans="10:14" s="74" customFormat="1">
      <c r="J145" s="124"/>
      <c r="K145" s="124"/>
      <c r="L145" s="125"/>
    </row>
    <row r="146" spans="10:14" s="74" customFormat="1">
      <c r="J146" s="124"/>
      <c r="K146" s="124"/>
      <c r="L146" s="125"/>
    </row>
    <row r="147" spans="10:14" s="74" customFormat="1">
      <c r="J147" s="124"/>
      <c r="K147" s="124"/>
      <c r="L147" s="125"/>
      <c r="N147" s="75"/>
    </row>
    <row r="148" spans="10:14" s="74" customFormat="1">
      <c r="J148" s="124"/>
      <c r="K148" s="124"/>
      <c r="L148" s="125"/>
    </row>
    <row r="149" spans="10:14" s="74" customFormat="1">
      <c r="J149" s="124"/>
      <c r="K149" s="124"/>
      <c r="L149" s="125"/>
    </row>
    <row r="150" spans="10:14" s="74" customFormat="1">
      <c r="J150" s="124"/>
      <c r="K150" s="124"/>
      <c r="L150" s="125"/>
    </row>
    <row r="151" spans="10:14" s="74" customFormat="1">
      <c r="J151" s="124"/>
      <c r="K151" s="124"/>
      <c r="L151" s="125"/>
    </row>
    <row r="152" spans="10:14" s="74" customFormat="1">
      <c r="J152" s="124"/>
      <c r="K152" s="124"/>
      <c r="L152" s="125"/>
    </row>
    <row r="153" spans="10:14" s="74" customFormat="1">
      <c r="J153" s="124"/>
      <c r="K153" s="124"/>
      <c r="L153" s="125"/>
    </row>
    <row r="154" spans="10:14" s="74" customFormat="1">
      <c r="J154" s="124"/>
      <c r="K154" s="124"/>
      <c r="L154" s="125"/>
    </row>
    <row r="155" spans="10:14" s="74" customFormat="1"/>
    <row r="156" spans="10:14" s="74" customFormat="1"/>
    <row r="157" spans="10:14" s="74" customFormat="1"/>
    <row r="158" spans="10:14" s="74" customFormat="1"/>
    <row r="159" spans="10:14" s="74" customFormat="1"/>
    <row r="160" spans="10:14" s="74" customFormat="1"/>
    <row r="161" s="74" customFormat="1"/>
    <row r="162" s="74" customFormat="1"/>
    <row r="163" s="74" customFormat="1"/>
    <row r="164" s="74" customFormat="1"/>
    <row r="165" s="74" customFormat="1"/>
    <row r="166" s="74" customFormat="1"/>
    <row r="167" s="74" customFormat="1"/>
    <row r="168" s="74" customFormat="1"/>
    <row r="169" s="74" customFormat="1"/>
    <row r="170" s="74" customFormat="1"/>
    <row r="171" s="74" customFormat="1"/>
    <row r="172" s="74" customFormat="1"/>
    <row r="173" s="74" customFormat="1"/>
    <row r="174" s="74" customFormat="1"/>
    <row r="175" s="74" customFormat="1"/>
    <row r="176" s="74" customFormat="1"/>
    <row r="177" s="74" customFormat="1"/>
    <row r="178" s="74" customFormat="1"/>
    <row r="179" s="74" customFormat="1"/>
    <row r="180" s="74" customFormat="1"/>
    <row r="181" s="74" customFormat="1"/>
    <row r="182" s="74" customFormat="1"/>
    <row r="183" s="74" customFormat="1"/>
    <row r="184" s="74" customFormat="1"/>
    <row r="185" s="74" customFormat="1"/>
    <row r="186" s="74" customFormat="1"/>
    <row r="187" s="74" customFormat="1"/>
    <row r="188" s="74" customFormat="1"/>
    <row r="189" s="74" customFormat="1"/>
    <row r="190" s="74" customFormat="1"/>
    <row r="191" s="74" customFormat="1"/>
    <row r="192" s="74" customFormat="1"/>
    <row r="193" s="74" customFormat="1"/>
    <row r="194" s="74" customFormat="1"/>
    <row r="195" s="74" customFormat="1"/>
    <row r="196" s="74" customFormat="1"/>
    <row r="197" s="74" customFormat="1"/>
    <row r="198" s="74" customFormat="1"/>
    <row r="199" s="74" customFormat="1"/>
    <row r="200" s="74" customFormat="1"/>
    <row r="201" s="74" customFormat="1"/>
    <row r="202" s="74" customFormat="1"/>
    <row r="203" s="74" customFormat="1"/>
    <row r="204" s="74" customFormat="1"/>
    <row r="205" s="74" customFormat="1"/>
    <row r="206" s="74" customFormat="1"/>
    <row r="207" s="74" customFormat="1"/>
    <row r="208" s="74" customFormat="1"/>
    <row r="209" s="74" customFormat="1"/>
    <row r="210" s="74" customFormat="1"/>
    <row r="211" s="74" customFormat="1"/>
    <row r="212" s="74" customFormat="1"/>
    <row r="213" s="74" customFormat="1"/>
    <row r="214" s="74" customFormat="1"/>
    <row r="215" s="74" customFormat="1"/>
    <row r="216" s="74" customFormat="1"/>
    <row r="217" s="74" customFormat="1"/>
    <row r="218" s="74" customFormat="1"/>
    <row r="219" s="74" customFormat="1"/>
    <row r="220" s="74" customFormat="1"/>
    <row r="221" s="74" customFormat="1"/>
    <row r="222" s="74" customFormat="1"/>
    <row r="223" s="74" customFormat="1"/>
    <row r="224" s="74" customFormat="1"/>
    <row r="225" s="74" customFormat="1"/>
    <row r="226" s="74" customFormat="1"/>
    <row r="227" s="74" customFormat="1"/>
    <row r="228" s="74" customFormat="1"/>
    <row r="229" s="74" customFormat="1"/>
    <row r="230" s="74" customFormat="1"/>
    <row r="231" s="74" customFormat="1"/>
    <row r="232" s="74" customFormat="1"/>
    <row r="233" s="74" customFormat="1"/>
    <row r="234" s="74" customFormat="1"/>
    <row r="235" s="74" customFormat="1"/>
    <row r="236" s="74" customFormat="1"/>
    <row r="237" s="74" customFormat="1"/>
    <row r="238" s="74" customFormat="1"/>
    <row r="239" s="74" customFormat="1"/>
    <row r="240" s="74" customFormat="1"/>
    <row r="241" s="74" customFormat="1"/>
    <row r="242" s="74" customFormat="1"/>
    <row r="243" s="74" customFormat="1"/>
    <row r="244" s="74" customFormat="1"/>
    <row r="245" s="74" customFormat="1"/>
    <row r="246" s="74" customFormat="1"/>
    <row r="247" s="74" customFormat="1"/>
    <row r="248" s="74" customFormat="1"/>
    <row r="249" s="74" customFormat="1"/>
    <row r="250" s="74" customFormat="1"/>
    <row r="251" s="74" customFormat="1"/>
    <row r="252" s="74" customFormat="1"/>
    <row r="253" s="74" customFormat="1"/>
    <row r="254" s="74" customFormat="1"/>
    <row r="255" s="74" customFormat="1"/>
    <row r="256" s="74" customFormat="1"/>
    <row r="257" s="74" customFormat="1"/>
    <row r="258" s="74" customFormat="1"/>
    <row r="259" s="74" customFormat="1"/>
    <row r="260" s="74" customFormat="1"/>
    <row r="261" s="74" customFormat="1"/>
    <row r="262" s="74" customFormat="1"/>
    <row r="263" s="74" customFormat="1"/>
    <row r="264" s="74" customFormat="1"/>
    <row r="265" s="74" customFormat="1"/>
    <row r="266" s="74" customFormat="1"/>
    <row r="267" s="74" customFormat="1"/>
    <row r="268" s="74" customFormat="1"/>
    <row r="269" s="74" customFormat="1"/>
    <row r="270" s="74" customFormat="1"/>
    <row r="271" s="74" customFormat="1"/>
    <row r="272" s="74" customFormat="1"/>
    <row r="273" s="74" customFormat="1"/>
    <row r="274" s="74" customFormat="1"/>
    <row r="275" s="74" customFormat="1"/>
    <row r="276" s="74" customFormat="1"/>
    <row r="277" s="74" customFormat="1"/>
    <row r="278" s="74" customFormat="1"/>
    <row r="279" s="74" customFormat="1"/>
    <row r="280" s="74" customFormat="1"/>
    <row r="281" s="74" customFormat="1"/>
    <row r="282" s="74" customFormat="1"/>
    <row r="283" s="74" customFormat="1"/>
    <row r="284" s="74" customFormat="1"/>
    <row r="285" s="74" customFormat="1"/>
    <row r="286" s="74" customFormat="1"/>
    <row r="287" s="74" customFormat="1"/>
    <row r="288" s="74" customFormat="1"/>
    <row r="289" s="74" customFormat="1"/>
    <row r="290" s="74" customFormat="1"/>
    <row r="291" s="74" customFormat="1"/>
    <row r="292" s="74" customFormat="1"/>
    <row r="293" s="74" customFormat="1"/>
    <row r="294" s="74" customFormat="1"/>
    <row r="295" s="74" customFormat="1"/>
    <row r="296" s="74" customFormat="1"/>
    <row r="297" s="74" customFormat="1"/>
    <row r="298" s="74" customFormat="1"/>
    <row r="299" s="74" customFormat="1"/>
    <row r="300" s="74" customFormat="1"/>
    <row r="301" s="74" customFormat="1"/>
    <row r="302" s="74" customFormat="1"/>
    <row r="303" s="74" customFormat="1"/>
    <row r="304" s="74" customFormat="1"/>
    <row r="305" s="74" customFormat="1"/>
    <row r="306" s="74" customFormat="1"/>
    <row r="307" s="74" customFormat="1"/>
    <row r="308" s="74" customFormat="1"/>
    <row r="309" s="74" customFormat="1"/>
    <row r="310" s="74" customFormat="1"/>
    <row r="311" s="74" customFormat="1"/>
    <row r="312" s="74" customFormat="1"/>
    <row r="313" s="74" customFormat="1"/>
    <row r="314" s="74" customFormat="1"/>
    <row r="315" s="74" customFormat="1"/>
    <row r="316" s="74" customFormat="1"/>
    <row r="317" s="74" customFormat="1"/>
    <row r="318" s="74" customFormat="1"/>
    <row r="319" s="74" customFormat="1"/>
    <row r="320" s="74" customFormat="1"/>
    <row r="321" s="74" customFormat="1"/>
    <row r="322" s="74" customFormat="1"/>
    <row r="323" s="74" customFormat="1"/>
    <row r="324" s="74" customFormat="1"/>
    <row r="325" s="74" customFormat="1"/>
    <row r="326" s="74" customFormat="1"/>
    <row r="327" s="74" customFormat="1"/>
    <row r="328" s="74" customFormat="1"/>
    <row r="329" s="74" customFormat="1"/>
    <row r="330" s="74" customFormat="1"/>
    <row r="331" s="74" customFormat="1"/>
    <row r="332" s="74" customFormat="1"/>
    <row r="333" s="74" customFormat="1"/>
    <row r="334" s="74" customFormat="1"/>
    <row r="335" s="74" customFormat="1"/>
    <row r="336" s="74" customFormat="1"/>
    <row r="337" s="74" customFormat="1"/>
    <row r="338" s="74" customFormat="1"/>
    <row r="339" s="74" customFormat="1"/>
    <row r="340" s="74" customFormat="1"/>
    <row r="341" s="74" customFormat="1"/>
    <row r="342" s="74" customFormat="1"/>
    <row r="343" s="74" customFormat="1"/>
    <row r="344" s="74" customFormat="1"/>
    <row r="345" s="74" customFormat="1"/>
    <row r="346" s="74" customFormat="1"/>
    <row r="347" s="74" customFormat="1"/>
    <row r="348" s="74" customFormat="1"/>
    <row r="349" s="74" customFormat="1"/>
    <row r="350" s="74" customFormat="1"/>
    <row r="351" s="74" customFormat="1"/>
    <row r="352" s="74" customFormat="1"/>
    <row r="353" s="74" customFormat="1"/>
    <row r="354" s="74" customFormat="1"/>
    <row r="355" s="74" customFormat="1"/>
    <row r="356" s="74" customFormat="1"/>
    <row r="357" s="74" customFormat="1"/>
    <row r="358" s="74" customFormat="1"/>
    <row r="359" s="74" customFormat="1"/>
    <row r="360" s="74" customFormat="1"/>
    <row r="361" s="74" customFormat="1"/>
    <row r="362" s="74" customFormat="1"/>
    <row r="363" s="74" customFormat="1"/>
    <row r="364" s="74" customFormat="1"/>
    <row r="365" s="74" customFormat="1"/>
    <row r="366" s="74" customFormat="1"/>
    <row r="367" s="74" customFormat="1"/>
    <row r="368" s="74" customFormat="1"/>
    <row r="369" s="74" customFormat="1"/>
    <row r="370" s="74" customFormat="1"/>
    <row r="371" s="74" customFormat="1"/>
    <row r="372" s="74" customFormat="1"/>
    <row r="373" s="74" customFormat="1"/>
    <row r="374" s="74" customFormat="1"/>
    <row r="375" s="74" customFormat="1"/>
    <row r="376" s="74" customFormat="1"/>
    <row r="377" s="74" customFormat="1"/>
    <row r="378" s="74" customFormat="1"/>
    <row r="379" s="74" customFormat="1"/>
    <row r="380" s="74" customFormat="1"/>
    <row r="381" s="74" customFormat="1"/>
    <row r="382" s="74" customFormat="1"/>
    <row r="383" s="74" customFormat="1"/>
    <row r="384" s="74" customFormat="1"/>
    <row r="385" s="74" customFormat="1"/>
    <row r="386" s="74" customFormat="1"/>
    <row r="387" s="74" customFormat="1"/>
    <row r="388" s="74" customFormat="1"/>
    <row r="389" s="74" customFormat="1"/>
    <row r="390" s="74" customFormat="1"/>
    <row r="391" s="74" customFormat="1"/>
    <row r="392" s="74" customFormat="1"/>
    <row r="393" s="74" customFormat="1"/>
    <row r="394" s="74" customFormat="1"/>
    <row r="395" s="74" customFormat="1"/>
    <row r="396" s="74" customFormat="1"/>
    <row r="397" s="74" customFormat="1"/>
    <row r="398" s="74" customFormat="1"/>
    <row r="399" s="74" customFormat="1"/>
    <row r="400" s="74" customFormat="1"/>
    <row r="401" s="74" customFormat="1"/>
    <row r="402" s="74" customFormat="1"/>
    <row r="403" s="74" customFormat="1"/>
    <row r="404" s="74" customFormat="1"/>
    <row r="405" s="74" customFormat="1"/>
    <row r="406" s="74" customFormat="1"/>
    <row r="407" s="74" customFormat="1"/>
    <row r="408" s="74" customFormat="1"/>
    <row r="409" s="74" customFormat="1"/>
    <row r="410" s="74" customFormat="1"/>
    <row r="411" s="74" customFormat="1"/>
    <row r="412" s="74" customFormat="1"/>
    <row r="413" s="74" customFormat="1"/>
    <row r="414" s="74" customFormat="1"/>
    <row r="415" s="74" customFormat="1"/>
    <row r="416" s="74" customFormat="1"/>
    <row r="417" s="74" customFormat="1"/>
    <row r="418" s="74" customFormat="1"/>
    <row r="419" s="74" customFormat="1"/>
    <row r="420" s="74" customFormat="1"/>
    <row r="421" s="74" customFormat="1"/>
    <row r="422" s="74" customFormat="1"/>
    <row r="423" s="74" customFormat="1"/>
    <row r="424" s="74" customFormat="1"/>
    <row r="425" s="74" customFormat="1"/>
    <row r="426" s="74" customFormat="1"/>
    <row r="427" s="74" customFormat="1"/>
    <row r="428" s="74" customFormat="1"/>
    <row r="429" s="74" customFormat="1"/>
    <row r="430" s="74" customFormat="1"/>
    <row r="431" s="74" customFormat="1"/>
    <row r="432" s="74" customFormat="1"/>
    <row r="433" s="74" customFormat="1"/>
    <row r="434" s="74" customFormat="1"/>
    <row r="435" s="74" customFormat="1"/>
    <row r="436" s="74" customFormat="1"/>
    <row r="437" s="74" customFormat="1"/>
    <row r="438" s="74" customFormat="1"/>
    <row r="439" s="74" customFormat="1"/>
    <row r="440" s="74" customFormat="1"/>
    <row r="441" s="74" customFormat="1"/>
    <row r="442" s="74" customFormat="1"/>
    <row r="443" s="74" customFormat="1"/>
    <row r="444" s="74" customFormat="1"/>
    <row r="445" s="74" customFormat="1"/>
    <row r="446" s="74" customFormat="1"/>
    <row r="447" s="74" customFormat="1"/>
    <row r="448" s="74" customFormat="1"/>
    <row r="449" s="74" customFormat="1"/>
    <row r="450" s="74" customFormat="1"/>
    <row r="451" s="74" customFormat="1"/>
    <row r="452" s="74" customFormat="1"/>
    <row r="453" s="74" customFormat="1"/>
    <row r="454" s="74" customFormat="1"/>
    <row r="455" s="74" customFormat="1"/>
    <row r="456" s="74" customFormat="1"/>
    <row r="457" s="74" customFormat="1"/>
    <row r="458" s="74" customFormat="1"/>
    <row r="459" s="74" customFormat="1"/>
    <row r="460" s="74" customFormat="1"/>
    <row r="461" s="74" customFormat="1"/>
    <row r="462" s="74" customFormat="1"/>
    <row r="463" s="74" customFormat="1"/>
    <row r="464" s="74" customFormat="1"/>
    <row r="465" s="74" customFormat="1"/>
    <row r="466" s="74" customFormat="1"/>
    <row r="467" s="74" customFormat="1"/>
    <row r="468" s="74" customFormat="1"/>
    <row r="469" s="74" customFormat="1"/>
    <row r="470" s="74" customFormat="1"/>
    <row r="471" s="74" customFormat="1"/>
    <row r="472" s="74" customFormat="1"/>
    <row r="473" s="74" customFormat="1"/>
    <row r="474" s="74" customFormat="1"/>
    <row r="475" s="74" customFormat="1"/>
    <row r="476" s="74" customFormat="1"/>
    <row r="477" s="74" customFormat="1"/>
    <row r="478" s="74" customFormat="1"/>
    <row r="479" s="74" customFormat="1"/>
    <row r="480" s="74" customFormat="1"/>
    <row r="481" s="74" customFormat="1"/>
    <row r="482" s="74" customFormat="1"/>
    <row r="483" s="74" customFormat="1"/>
    <row r="484" s="74" customFormat="1"/>
    <row r="485" s="74" customFormat="1"/>
    <row r="486" s="74" customFormat="1"/>
    <row r="487" s="74" customFormat="1"/>
    <row r="488" s="74" customFormat="1"/>
    <row r="489" s="74" customFormat="1"/>
    <row r="490" s="74" customFormat="1"/>
    <row r="491" s="74" customFormat="1"/>
    <row r="492" s="74" customFormat="1"/>
    <row r="493" s="74" customFormat="1"/>
    <row r="494" s="74" customFormat="1"/>
    <row r="495" s="74" customFormat="1"/>
    <row r="496" s="74" customFormat="1"/>
    <row r="497" s="74" customFormat="1"/>
    <row r="498" s="74" customFormat="1"/>
    <row r="499" s="74" customFormat="1"/>
    <row r="500" s="74" customFormat="1"/>
    <row r="501" s="74" customFormat="1"/>
    <row r="502" s="74" customFormat="1"/>
    <row r="503" s="74" customFormat="1"/>
    <row r="504" s="74" customFormat="1"/>
    <row r="505" s="74" customFormat="1"/>
    <row r="506" s="74" customFormat="1"/>
    <row r="507" s="74" customFormat="1"/>
    <row r="508" s="74" customFormat="1"/>
    <row r="509" s="74" customFormat="1"/>
    <row r="510" s="74" customFormat="1"/>
    <row r="511" s="74" customFormat="1"/>
    <row r="512" s="74" customFormat="1"/>
    <row r="513" s="74" customFormat="1"/>
    <row r="514" s="74" customFormat="1"/>
    <row r="515" s="74" customFormat="1"/>
    <row r="516" s="74" customFormat="1"/>
    <row r="517" s="74" customFormat="1"/>
    <row r="518" s="74" customFormat="1"/>
    <row r="519" s="74" customFormat="1"/>
    <row r="520" s="74" customFormat="1"/>
    <row r="521" s="74" customFormat="1"/>
    <row r="522" s="74" customFormat="1"/>
    <row r="523" s="74" customFormat="1"/>
    <row r="524" s="74" customFormat="1"/>
    <row r="525" s="74" customFormat="1"/>
    <row r="526" s="74" customFormat="1"/>
    <row r="527" s="74" customFormat="1"/>
    <row r="528" s="74" customFormat="1"/>
    <row r="529" s="74" customFormat="1"/>
    <row r="530" s="74" customFormat="1"/>
    <row r="531" s="74" customFormat="1"/>
    <row r="532" s="74" customFormat="1"/>
    <row r="533" s="74" customFormat="1"/>
    <row r="534" s="74" customFormat="1"/>
    <row r="535" s="74" customFormat="1"/>
    <row r="536" s="74" customFormat="1"/>
    <row r="537" s="74" customFormat="1"/>
    <row r="538" s="74" customFormat="1"/>
    <row r="539" s="74" customFormat="1"/>
    <row r="540" s="74" customFormat="1"/>
    <row r="541" s="74" customFormat="1"/>
    <row r="542" s="74" customFormat="1"/>
    <row r="543" s="74" customFormat="1"/>
    <row r="544" s="74" customFormat="1"/>
    <row r="545" s="74" customFormat="1"/>
    <row r="546" s="74" customFormat="1"/>
    <row r="547" s="74" customFormat="1"/>
    <row r="548" s="74" customFormat="1"/>
    <row r="549" s="74" customFormat="1"/>
    <row r="550" s="74" customFormat="1"/>
    <row r="551" s="74" customFormat="1"/>
    <row r="552" s="74" customFormat="1"/>
    <row r="553" s="74" customFormat="1"/>
    <row r="554" s="74" customFormat="1"/>
    <row r="555" s="74" customFormat="1"/>
    <row r="556" s="74" customFormat="1"/>
    <row r="557" s="74" customFormat="1"/>
    <row r="558" s="74" customFormat="1"/>
    <row r="559" s="74" customFormat="1"/>
    <row r="560" s="74" customFormat="1"/>
    <row r="561" s="74" customFormat="1"/>
    <row r="562" s="74" customFormat="1"/>
    <row r="563" s="74" customFormat="1"/>
    <row r="564" s="74" customFormat="1"/>
    <row r="565" s="74" customFormat="1"/>
    <row r="566" s="74" customFormat="1"/>
    <row r="567" s="74" customFormat="1"/>
    <row r="568" s="74" customFormat="1"/>
    <row r="569" s="74" customFormat="1"/>
    <row r="570" s="74" customFormat="1"/>
    <row r="571" s="74" customFormat="1"/>
    <row r="572" s="74" customFormat="1"/>
    <row r="573" s="74" customFormat="1"/>
    <row r="574" s="74" customFormat="1"/>
    <row r="575" s="74" customFormat="1"/>
    <row r="576" s="74" customFormat="1"/>
    <row r="577" s="74" customFormat="1"/>
    <row r="578" s="74" customFormat="1"/>
    <row r="579" s="74" customFormat="1"/>
    <row r="580" s="74" customFormat="1"/>
    <row r="581" s="74" customFormat="1"/>
    <row r="582" s="74" customFormat="1"/>
    <row r="583" s="74" customFormat="1"/>
    <row r="584" s="74" customFormat="1"/>
    <row r="585" s="74" customFormat="1"/>
    <row r="586" s="74" customFormat="1"/>
    <row r="587" s="74" customFormat="1"/>
    <row r="588" s="74" customFormat="1"/>
    <row r="589" s="74" customFormat="1"/>
    <row r="590" s="74" customFormat="1"/>
    <row r="591" s="74" customFormat="1"/>
    <row r="592" s="74" customFormat="1"/>
    <row r="593" s="74" customFormat="1"/>
    <row r="594" s="74" customFormat="1"/>
    <row r="595" s="74" customFormat="1"/>
    <row r="596" s="74" customFormat="1"/>
    <row r="597" s="74" customFormat="1"/>
    <row r="598" s="74" customFormat="1"/>
    <row r="599" s="74" customFormat="1"/>
    <row r="600" s="74" customFormat="1"/>
    <row r="601" s="74" customFormat="1"/>
    <row r="602" s="74" customFormat="1"/>
    <row r="603" s="74" customFormat="1"/>
    <row r="604" s="74" customFormat="1"/>
    <row r="605" s="74" customFormat="1"/>
    <row r="606" s="74" customFormat="1"/>
    <row r="607" s="74" customFormat="1"/>
    <row r="608" s="74" customFormat="1"/>
    <row r="609" s="74" customFormat="1"/>
    <row r="610" s="74" customFormat="1"/>
    <row r="611" s="74" customFormat="1"/>
    <row r="612" s="74" customFormat="1"/>
    <row r="613" s="74" customFormat="1"/>
    <row r="614" s="74" customFormat="1"/>
    <row r="615" s="74" customFormat="1"/>
    <row r="616" s="74" customFormat="1"/>
    <row r="617" s="74" customFormat="1"/>
    <row r="618" s="74" customFormat="1"/>
    <row r="619" s="74" customFormat="1"/>
    <row r="620" s="74" customFormat="1"/>
    <row r="621" s="74" customFormat="1"/>
    <row r="622" s="74" customFormat="1"/>
    <row r="623" s="74" customFormat="1"/>
    <row r="624" s="74" customFormat="1"/>
    <row r="625" s="74" customFormat="1"/>
    <row r="626" s="74" customFormat="1"/>
    <row r="627" s="74" customFormat="1"/>
    <row r="628" s="74" customFormat="1"/>
    <row r="629" s="74" customFormat="1"/>
    <row r="630" s="74" customFormat="1"/>
    <row r="631" s="74" customFormat="1"/>
    <row r="632" s="74" customFormat="1"/>
    <row r="633" s="74" customFormat="1"/>
    <row r="634" s="74" customFormat="1"/>
    <row r="635" s="74" customFormat="1"/>
    <row r="636" s="74" customFormat="1"/>
    <row r="637" s="74" customFormat="1"/>
    <row r="638" s="74" customFormat="1"/>
    <row r="639" s="74" customFormat="1"/>
    <row r="640" s="74" customFormat="1"/>
    <row r="641" s="74" customFormat="1"/>
    <row r="642" s="74" customFormat="1"/>
    <row r="643" s="74" customFormat="1"/>
    <row r="644" s="74" customFormat="1"/>
    <row r="645" s="74" customFormat="1"/>
    <row r="646" s="74" customFormat="1"/>
    <row r="647" s="74" customFormat="1"/>
    <row r="648" s="74" customFormat="1"/>
    <row r="649" s="74" customFormat="1"/>
    <row r="650" s="74" customFormat="1"/>
    <row r="651" s="74" customFormat="1"/>
    <row r="652" s="74" customFormat="1"/>
    <row r="653" s="74" customFormat="1"/>
    <row r="654" s="74" customFormat="1"/>
    <row r="655" s="74" customFormat="1"/>
    <row r="656" s="74" customFormat="1"/>
    <row r="657" s="74" customFormat="1"/>
    <row r="658" s="74" customFormat="1"/>
    <row r="659" s="74" customFormat="1"/>
    <row r="660" s="74" customFormat="1"/>
    <row r="661" s="74" customFormat="1"/>
    <row r="662" s="74" customFormat="1"/>
    <row r="663" s="74" customFormat="1"/>
    <row r="664" s="74" customFormat="1"/>
    <row r="665" s="74" customFormat="1"/>
    <row r="666" s="74" customFormat="1"/>
    <row r="667" s="74" customFormat="1"/>
    <row r="668" s="74" customFormat="1"/>
    <row r="669" s="74" customFormat="1"/>
    <row r="670" s="74" customFormat="1"/>
    <row r="671" s="74" customFormat="1"/>
    <row r="672" s="74" customFormat="1"/>
    <row r="673" s="74" customFormat="1"/>
    <row r="674" s="74" customFormat="1"/>
    <row r="675" s="74" customFormat="1"/>
    <row r="676" s="74" customFormat="1"/>
    <row r="677" s="74" customFormat="1"/>
    <row r="678" s="74" customFormat="1"/>
    <row r="679" s="74" customFormat="1"/>
    <row r="680" s="74" customFormat="1"/>
    <row r="681" s="74" customFormat="1"/>
    <row r="682" s="74" customFormat="1"/>
    <row r="683" s="74" customFormat="1"/>
    <row r="684" s="74" customFormat="1"/>
    <row r="685" s="74" customFormat="1"/>
    <row r="686" s="74" customFormat="1"/>
    <row r="687" s="74" customFormat="1"/>
    <row r="688" s="74" customFormat="1"/>
    <row r="689" s="74" customFormat="1"/>
    <row r="690" s="74" customFormat="1"/>
    <row r="691" s="74" customFormat="1"/>
    <row r="692" s="74" customFormat="1"/>
    <row r="693" s="74" customFormat="1"/>
    <row r="694" s="74" customFormat="1"/>
    <row r="695" s="74" customFormat="1"/>
    <row r="696" s="74" customFormat="1"/>
    <row r="697" s="74" customFormat="1"/>
    <row r="698" s="74" customFormat="1"/>
    <row r="699" s="74" customFormat="1"/>
    <row r="700" s="74" customFormat="1"/>
    <row r="701" s="74" customFormat="1"/>
    <row r="702" s="74" customFormat="1"/>
    <row r="703" s="74" customFormat="1"/>
    <row r="704" s="74" customFormat="1"/>
    <row r="705" s="74" customFormat="1"/>
    <row r="706" s="74" customFormat="1"/>
    <row r="707" s="74" customFormat="1"/>
    <row r="708" s="74" customFormat="1"/>
    <row r="709" s="74" customFormat="1"/>
    <row r="710" s="74" customFormat="1"/>
    <row r="711" s="74" customFormat="1"/>
    <row r="712" s="74" customFormat="1"/>
    <row r="713" s="74" customFormat="1"/>
    <row r="714" s="74" customFormat="1"/>
    <row r="715" s="74" customFormat="1"/>
    <row r="716" s="74" customFormat="1"/>
    <row r="717" s="74" customFormat="1"/>
    <row r="718" s="74" customFormat="1"/>
    <row r="719" s="74" customFormat="1"/>
    <row r="720" s="74" customFormat="1"/>
    <row r="721" s="74" customFormat="1"/>
    <row r="722" s="74" customFormat="1"/>
    <row r="723" s="74" customFormat="1"/>
    <row r="724" s="74" customFormat="1"/>
    <row r="725" s="74" customFormat="1"/>
    <row r="726" s="74" customFormat="1"/>
    <row r="727" s="74" customFormat="1"/>
    <row r="728" s="74" customFormat="1"/>
    <row r="729" s="74" customFormat="1"/>
    <row r="730" s="74" customFormat="1"/>
    <row r="731" s="74" customFormat="1"/>
    <row r="732" s="74" customFormat="1"/>
    <row r="733" s="74" customFormat="1"/>
    <row r="734" s="74" customFormat="1"/>
    <row r="735" s="74" customFormat="1"/>
    <row r="736" s="74" customFormat="1"/>
    <row r="737" s="74" customFormat="1"/>
    <row r="738" s="74" customFormat="1"/>
    <row r="739" s="74" customFormat="1"/>
    <row r="740" s="74" customFormat="1"/>
    <row r="741" s="74" customFormat="1"/>
    <row r="742" s="74" customFormat="1"/>
    <row r="743" s="74" customFormat="1"/>
    <row r="744" s="74" customFormat="1"/>
    <row r="745" s="74" customFormat="1"/>
    <row r="746" s="74" customFormat="1"/>
    <row r="747" s="74" customFormat="1"/>
    <row r="748" s="74" customFormat="1"/>
    <row r="749" s="74" customFormat="1"/>
    <row r="750" s="74" customFormat="1"/>
    <row r="751" s="74" customFormat="1"/>
    <row r="752" s="74" customFormat="1"/>
    <row r="753" s="74" customFormat="1"/>
    <row r="754" s="74" customFormat="1"/>
    <row r="755" s="74" customFormat="1"/>
    <row r="756" s="74" customFormat="1"/>
    <row r="757" s="74" customFormat="1"/>
    <row r="758" s="74" customFormat="1"/>
    <row r="759" s="74" customFormat="1"/>
    <row r="760" s="74" customFormat="1"/>
    <row r="761" s="74" customFormat="1"/>
    <row r="762" s="74" customFormat="1"/>
    <row r="763" s="74" customFormat="1"/>
    <row r="764" s="74" customFormat="1"/>
    <row r="765" s="74" customFormat="1"/>
    <row r="766" s="74" customFormat="1"/>
    <row r="767" s="74" customFormat="1"/>
    <row r="768" s="74" customFormat="1"/>
    <row r="769" s="74" customFormat="1"/>
    <row r="770" s="74" customFormat="1"/>
    <row r="771" s="74" customFormat="1"/>
    <row r="772" s="74" customFormat="1"/>
    <row r="773" s="74" customFormat="1"/>
    <row r="774" s="74" customFormat="1"/>
    <row r="775" s="74" customFormat="1"/>
    <row r="776" s="74" customFormat="1"/>
    <row r="777" s="74" customFormat="1"/>
    <row r="778" s="74" customFormat="1"/>
    <row r="779" s="74" customFormat="1"/>
    <row r="780" s="74" customFormat="1"/>
    <row r="781" s="74" customFormat="1"/>
    <row r="782" s="74" customFormat="1"/>
    <row r="783" s="74" customFormat="1"/>
    <row r="784" s="74" customFormat="1"/>
    <row r="785" s="74" customFormat="1"/>
    <row r="786" s="74" customFormat="1"/>
    <row r="787" s="74" customFormat="1"/>
    <row r="788" s="74" customFormat="1"/>
    <row r="789" s="74" customFormat="1"/>
    <row r="790" s="74" customFormat="1"/>
    <row r="791" s="74" customFormat="1"/>
    <row r="792" s="74" customFormat="1"/>
    <row r="793" s="74" customFormat="1"/>
    <row r="794" s="74" customFormat="1"/>
    <row r="795" s="74" customFormat="1"/>
    <row r="796" s="74" customFormat="1"/>
    <row r="797" s="74" customFormat="1"/>
    <row r="798" s="74" customFormat="1"/>
    <row r="799" s="74" customFormat="1"/>
    <row r="800" s="74" customFormat="1"/>
    <row r="801" s="74" customFormat="1"/>
    <row r="802" s="74" customFormat="1"/>
    <row r="803" s="74" customFormat="1"/>
    <row r="804" s="74" customFormat="1"/>
    <row r="805" s="74" customFormat="1"/>
    <row r="806" s="74" customFormat="1"/>
    <row r="807" s="74" customFormat="1"/>
    <row r="808" s="74" customFormat="1"/>
    <row r="809" s="74" customFormat="1"/>
    <row r="810" s="74" customFormat="1"/>
    <row r="811" s="74" customFormat="1"/>
    <row r="812" s="74" customFormat="1"/>
    <row r="813" s="74" customFormat="1"/>
    <row r="814" s="74" customFormat="1"/>
    <row r="815" s="74" customFormat="1"/>
    <row r="816" s="74" customFormat="1"/>
    <row r="817" s="74" customFormat="1"/>
    <row r="818" s="74" customFormat="1"/>
    <row r="819" s="74" customFormat="1"/>
    <row r="820" s="74" customFormat="1"/>
    <row r="821" s="74" customFormat="1"/>
    <row r="822" s="74" customFormat="1"/>
    <row r="823" s="74" customFormat="1"/>
    <row r="824" s="74" customFormat="1"/>
    <row r="825" s="74" customFormat="1"/>
    <row r="826" s="74" customFormat="1"/>
    <row r="827" s="74" customFormat="1"/>
    <row r="828" s="74" customFormat="1"/>
    <row r="829" s="74" customFormat="1"/>
    <row r="830" s="74" customFormat="1"/>
    <row r="831" s="74" customFormat="1"/>
    <row r="832" s="74" customFormat="1"/>
    <row r="833" s="74" customFormat="1"/>
    <row r="834" s="74" customFormat="1"/>
    <row r="835" s="74" customFormat="1"/>
    <row r="836" s="74" customFormat="1"/>
    <row r="837" s="74" customFormat="1"/>
    <row r="838" s="74" customFormat="1"/>
    <row r="839" s="74" customFormat="1"/>
    <row r="840" s="74" customFormat="1"/>
    <row r="841" s="74" customFormat="1"/>
    <row r="842" s="74" customFormat="1"/>
    <row r="843" s="74" customFormat="1"/>
    <row r="844" s="74" customFormat="1"/>
    <row r="845" s="74" customFormat="1"/>
    <row r="846" s="74" customFormat="1"/>
    <row r="847" s="74" customFormat="1"/>
    <row r="848" s="74" customFormat="1"/>
    <row r="849" s="74" customFormat="1"/>
    <row r="850" s="74" customFormat="1"/>
    <row r="851" s="74" customFormat="1"/>
    <row r="852" s="74" customFormat="1"/>
    <row r="853" s="74" customFormat="1"/>
    <row r="854" s="74" customFormat="1"/>
    <row r="855" s="74" customFormat="1"/>
    <row r="856" s="74" customFormat="1"/>
    <row r="857" s="74" customFormat="1"/>
    <row r="858" s="74" customFormat="1"/>
    <row r="859" s="74" customFormat="1"/>
    <row r="860" s="74" customFormat="1"/>
    <row r="861" s="74" customFormat="1"/>
    <row r="862" s="74" customFormat="1"/>
    <row r="863" s="74" customFormat="1"/>
    <row r="864" s="74" customFormat="1"/>
    <row r="865" s="74" customFormat="1"/>
    <row r="866" s="74" customFormat="1"/>
    <row r="867" s="74" customFormat="1"/>
    <row r="868" s="74" customFormat="1"/>
    <row r="869" s="74" customFormat="1"/>
    <row r="870" s="74" customFormat="1"/>
    <row r="871" s="74" customFormat="1"/>
    <row r="872" s="74" customFormat="1"/>
    <row r="873" s="74" customFormat="1"/>
    <row r="874" s="74" customFormat="1"/>
    <row r="875" s="74" customFormat="1"/>
    <row r="876" s="74" customFormat="1"/>
    <row r="877" s="74" customFormat="1"/>
    <row r="878" s="74" customFormat="1"/>
    <row r="879" s="74" customFormat="1"/>
    <row r="880" s="74" customFormat="1"/>
    <row r="881" s="74" customFormat="1"/>
    <row r="882" s="74" customFormat="1"/>
    <row r="883" s="74" customFormat="1"/>
    <row r="884" s="74" customFormat="1"/>
    <row r="885" s="74" customFormat="1"/>
    <row r="886" s="74" customFormat="1"/>
    <row r="887" s="74" customFormat="1"/>
    <row r="888" s="74" customFormat="1"/>
    <row r="889" s="74" customFormat="1"/>
    <row r="890" s="74" customFormat="1"/>
    <row r="891" s="74" customFormat="1"/>
    <row r="892" s="74" customFormat="1"/>
    <row r="893" s="74" customFormat="1"/>
    <row r="894" s="74" customFormat="1"/>
    <row r="895" s="74" customFormat="1"/>
    <row r="896" s="74" customFormat="1"/>
    <row r="897" s="74" customFormat="1"/>
    <row r="898" s="74" customFormat="1"/>
    <row r="899" s="74" customFormat="1"/>
    <row r="900" s="74" customFormat="1"/>
    <row r="901" s="74" customFormat="1"/>
    <row r="902" s="74" customFormat="1"/>
    <row r="903" s="74" customFormat="1"/>
    <row r="904" s="74" customFormat="1"/>
    <row r="905" s="74" customFormat="1"/>
    <row r="906" s="74" customFormat="1"/>
    <row r="907" s="74" customFormat="1"/>
    <row r="908" s="74" customFormat="1"/>
    <row r="909" s="74" customFormat="1"/>
    <row r="910" s="74" customFormat="1"/>
    <row r="911" s="74" customFormat="1"/>
    <row r="912" s="74" customFormat="1"/>
    <row r="913" s="74" customFormat="1"/>
    <row r="914" s="74" customFormat="1"/>
    <row r="915" s="74" customFormat="1"/>
    <row r="916" s="74" customFormat="1"/>
    <row r="917" s="74" customFormat="1"/>
    <row r="918" s="74" customFormat="1"/>
    <row r="919" s="74" customFormat="1"/>
    <row r="920" s="74" customFormat="1"/>
    <row r="921" s="74" customFormat="1"/>
    <row r="922" s="74" customFormat="1"/>
    <row r="923" s="74" customFormat="1"/>
    <row r="924" s="74" customFormat="1"/>
    <row r="925" s="74" customFormat="1"/>
    <row r="926" s="74" customFormat="1"/>
    <row r="927" s="74" customFormat="1"/>
    <row r="928" s="74" customFormat="1"/>
    <row r="929" s="74" customFormat="1"/>
    <row r="930" s="74" customFormat="1"/>
    <row r="931" s="74" customFormat="1"/>
    <row r="932" s="74" customFormat="1"/>
    <row r="933" s="74" customFormat="1"/>
    <row r="934" s="74" customFormat="1"/>
    <row r="935" s="74" customFormat="1"/>
    <row r="936" s="74" customFormat="1"/>
    <row r="937" s="74" customFormat="1"/>
    <row r="938" s="74" customFormat="1"/>
    <row r="939" s="74" customFormat="1"/>
    <row r="940" s="74" customFormat="1"/>
    <row r="941" s="74" customFormat="1"/>
    <row r="942" s="74" customFormat="1"/>
    <row r="943" s="74" customFormat="1"/>
    <row r="944" s="74" customFormat="1"/>
    <row r="945" s="74" customFormat="1"/>
    <row r="946" s="74" customFormat="1"/>
    <row r="947" s="74" customFormat="1"/>
    <row r="948" s="74" customFormat="1"/>
    <row r="949" s="74" customFormat="1"/>
    <row r="950" s="74" customFormat="1"/>
    <row r="951" s="74" customFormat="1"/>
    <row r="952" s="74" customFormat="1"/>
    <row r="953" s="74" customFormat="1"/>
    <row r="954" s="74" customFormat="1"/>
    <row r="955" s="74" customFormat="1"/>
    <row r="956" s="74" customFormat="1"/>
    <row r="957" s="74" customFormat="1"/>
    <row r="958" s="74" customFormat="1"/>
    <row r="959" s="74" customFormat="1"/>
    <row r="960" s="74" customFormat="1"/>
    <row r="961" s="74" customFormat="1"/>
    <row r="962" s="74" customFormat="1"/>
    <row r="963" s="74" customFormat="1"/>
    <row r="964" s="74" customFormat="1"/>
    <row r="965" s="74" customFormat="1"/>
    <row r="966" s="74" customFormat="1"/>
    <row r="967" s="74" customFormat="1"/>
    <row r="968" s="74" customFormat="1"/>
    <row r="969" s="74" customFormat="1"/>
    <row r="970" s="74" customFormat="1"/>
    <row r="971" s="74" customFormat="1"/>
    <row r="972" s="74" customFormat="1"/>
    <row r="973" s="74" customFormat="1"/>
    <row r="974" s="74" customFormat="1"/>
    <row r="975" s="74" customFormat="1"/>
    <row r="976" s="74" customFormat="1"/>
    <row r="977" s="74" customFormat="1"/>
    <row r="978" s="74" customFormat="1"/>
    <row r="979" s="74" customFormat="1"/>
    <row r="980" s="74" customFormat="1"/>
    <row r="981" s="74" customFormat="1"/>
    <row r="982" s="74" customFormat="1"/>
    <row r="983" s="74" customFormat="1"/>
    <row r="984" s="74" customFormat="1"/>
    <row r="985" s="74" customFormat="1"/>
    <row r="986" s="74" customFormat="1"/>
    <row r="987" s="74" customFormat="1"/>
    <row r="988" s="74" customFormat="1"/>
    <row r="989" s="74" customFormat="1"/>
    <row r="990" s="74" customFormat="1"/>
    <row r="991" s="74" customFormat="1"/>
    <row r="992" s="74" customFormat="1"/>
    <row r="993" s="74" customFormat="1"/>
    <row r="994" s="74" customFormat="1"/>
    <row r="995" s="74" customFormat="1"/>
    <row r="996" s="74" customFormat="1"/>
    <row r="997" s="74" customFormat="1"/>
    <row r="998" s="74" customFormat="1"/>
    <row r="999" s="74" customFormat="1"/>
    <row r="1000" s="74" customFormat="1"/>
    <row r="1001" s="74" customFormat="1"/>
    <row r="1002" s="74" customFormat="1"/>
    <row r="1003" s="74" customFormat="1"/>
    <row r="1004" s="74" customFormat="1"/>
    <row r="1005" s="74" customFormat="1"/>
    <row r="1006" s="74" customFormat="1"/>
    <row r="1007" s="74" customFormat="1"/>
    <row r="1008" s="74" customFormat="1"/>
    <row r="1009" s="74" customFormat="1"/>
    <row r="1010" s="74" customFormat="1"/>
    <row r="1011" s="74" customFormat="1"/>
    <row r="1012" s="74" customFormat="1"/>
    <row r="1013" s="74" customFormat="1"/>
    <row r="1014" s="74" customFormat="1"/>
    <row r="1015" s="74" customFormat="1"/>
    <row r="1016" s="74" customFormat="1"/>
    <row r="1017" s="74" customFormat="1"/>
    <row r="1018" s="74" customFormat="1"/>
    <row r="1019" s="74" customFormat="1"/>
    <row r="1020" s="74" customFormat="1"/>
    <row r="1021" s="74" customFormat="1"/>
    <row r="1022" s="74" customFormat="1"/>
    <row r="1023" s="74" customFormat="1"/>
    <row r="1024" s="74" customFormat="1"/>
    <row r="1025" s="74" customFormat="1"/>
    <row r="1026" s="74" customFormat="1"/>
    <row r="1027" s="74" customFormat="1"/>
    <row r="1028" s="74" customFormat="1"/>
    <row r="1029" s="74" customFormat="1"/>
    <row r="1030" s="74" customFormat="1"/>
    <row r="1031" s="74" customFormat="1"/>
    <row r="1032" s="74" customFormat="1"/>
    <row r="1033" s="74" customFormat="1"/>
    <row r="1034" s="74" customFormat="1"/>
    <row r="1035" s="74" customFormat="1"/>
    <row r="1036" s="74" customFormat="1"/>
    <row r="1037" s="74" customFormat="1"/>
    <row r="1038" s="74" customFormat="1"/>
    <row r="1039" s="74" customFormat="1"/>
    <row r="1040" s="74" customFormat="1"/>
    <row r="1041" s="74" customFormat="1"/>
    <row r="1042" s="74" customFormat="1"/>
    <row r="1043" s="74" customFormat="1"/>
    <row r="1044" s="74" customFormat="1"/>
    <row r="1045" s="74" customFormat="1"/>
    <row r="1046" s="74" customFormat="1"/>
    <row r="1047" s="74" customFormat="1"/>
    <row r="1048" s="74" customFormat="1"/>
    <row r="1049" s="74" customFormat="1"/>
    <row r="1050" s="74" customFormat="1"/>
    <row r="1051" s="74" customFormat="1"/>
    <row r="1052" s="74" customFormat="1"/>
    <row r="1053" s="74" customFormat="1"/>
    <row r="1054" s="74" customFormat="1"/>
    <row r="1055" s="74" customFormat="1"/>
    <row r="1056" s="74" customFormat="1"/>
    <row r="1057" s="74" customFormat="1"/>
    <row r="1058" s="74" customFormat="1"/>
    <row r="1059" s="74" customFormat="1"/>
    <row r="1060" s="74" customFormat="1"/>
    <row r="1061" s="74" customFormat="1"/>
    <row r="1062" s="74" customFormat="1"/>
    <row r="1063" s="74" customFormat="1"/>
    <row r="1064" s="74" customFormat="1"/>
    <row r="1065" s="74" customFormat="1"/>
    <row r="1066" s="74" customFormat="1"/>
    <row r="1067" s="74" customFormat="1"/>
    <row r="1068" s="74" customFormat="1"/>
    <row r="1069" s="74" customFormat="1"/>
    <row r="1070" s="74" customFormat="1"/>
    <row r="1071" s="74" customFormat="1"/>
    <row r="1072" s="74" customFormat="1"/>
    <row r="1073" s="74" customFormat="1"/>
    <row r="1074" s="74" customFormat="1"/>
    <row r="1075" s="74" customFormat="1"/>
    <row r="1076" s="74" customFormat="1"/>
    <row r="1077" s="74" customFormat="1"/>
    <row r="1078" s="74" customFormat="1"/>
    <row r="1079" s="74" customFormat="1"/>
    <row r="1080" s="74" customFormat="1"/>
    <row r="1081" s="74" customFormat="1"/>
    <row r="1082" s="74" customFormat="1"/>
    <row r="1083" s="74" customFormat="1"/>
    <row r="1084" s="74" customFormat="1"/>
    <row r="1085" s="74" customFormat="1"/>
    <row r="1086" s="74" customFormat="1"/>
    <row r="1087" s="74" customFormat="1"/>
    <row r="1088" s="74" customFormat="1"/>
    <row r="1089" s="74" customFormat="1"/>
    <row r="1090" s="74" customFormat="1"/>
    <row r="1091" s="74" customFormat="1"/>
    <row r="1092" s="74" customFormat="1"/>
    <row r="1093" s="74" customFormat="1"/>
    <row r="1094" s="74" customFormat="1"/>
    <row r="1095" s="74" customFormat="1"/>
    <row r="1096" s="74" customFormat="1"/>
    <row r="1097" s="74" customFormat="1"/>
    <row r="1098" s="74" customFormat="1"/>
    <row r="1099" s="74" customFormat="1"/>
    <row r="1100" s="74" customFormat="1"/>
    <row r="1101" s="74" customFormat="1"/>
    <row r="1102" s="74" customFormat="1"/>
    <row r="1103" s="74" customFormat="1"/>
    <row r="1104" s="74" customFormat="1"/>
    <row r="1105" s="74" customFormat="1"/>
    <row r="1106" s="74" customFormat="1"/>
    <row r="1107" s="74" customFormat="1"/>
    <row r="1108" s="74" customFormat="1"/>
    <row r="1109" s="74" customFormat="1"/>
    <row r="1110" s="74" customFormat="1"/>
    <row r="1111" s="74" customFormat="1"/>
    <row r="1112" s="74" customFormat="1"/>
    <row r="1113" s="74" customFormat="1"/>
    <row r="1114" s="74" customFormat="1"/>
    <row r="1115" s="74" customFormat="1"/>
    <row r="1116" s="74" customFormat="1"/>
    <row r="1117" s="74" customFormat="1"/>
    <row r="1118" s="74" customFormat="1"/>
    <row r="1119" s="74" customFormat="1"/>
    <row r="1120" s="74" customFormat="1"/>
    <row r="1121" s="74" customFormat="1"/>
    <row r="1122" s="74" customFormat="1"/>
    <row r="1123" s="74" customFormat="1"/>
    <row r="1124" s="74" customFormat="1"/>
    <row r="1125" s="74" customFormat="1"/>
    <row r="1126" s="74" customFormat="1"/>
    <row r="1127" s="74" customFormat="1"/>
    <row r="1128" s="74" customFormat="1"/>
    <row r="1129" s="74" customFormat="1"/>
    <row r="1130" s="74" customFormat="1"/>
    <row r="1131" s="74" customFormat="1"/>
    <row r="1132" s="74" customFormat="1"/>
    <row r="1133" s="74" customFormat="1"/>
    <row r="1134" s="74" customFormat="1"/>
    <row r="1135" s="74" customFormat="1"/>
    <row r="1136" s="74" customFormat="1"/>
    <row r="1137" s="74" customFormat="1"/>
    <row r="1138" s="74" customFormat="1"/>
    <row r="1139" s="74" customFormat="1"/>
    <row r="1140" s="74" customFormat="1"/>
    <row r="1141" s="74" customFormat="1"/>
    <row r="1142" s="74" customFormat="1"/>
    <row r="1143" s="74" customFormat="1"/>
    <row r="1144" s="74" customFormat="1"/>
    <row r="1145" s="74" customFormat="1"/>
    <row r="1146" s="74" customFormat="1"/>
    <row r="1147" s="74" customFormat="1"/>
    <row r="1148" s="74" customFormat="1"/>
    <row r="1149" s="74" customFormat="1"/>
    <row r="1150" s="74" customFormat="1"/>
    <row r="1151" s="74" customFormat="1"/>
    <row r="1152" s="74" customFormat="1"/>
    <row r="1153" s="74" customFormat="1"/>
    <row r="1154" s="74" customFormat="1"/>
    <row r="1155" s="74" customFormat="1"/>
    <row r="1156" s="74" customFormat="1"/>
    <row r="1157" s="74" customFormat="1"/>
    <row r="1158" s="74" customFormat="1"/>
    <row r="1159" s="74" customFormat="1"/>
    <row r="1160" s="74" customFormat="1"/>
    <row r="1161" s="74" customFormat="1"/>
    <row r="1162" s="74" customFormat="1"/>
    <row r="1163" s="74" customFormat="1"/>
    <row r="1164" s="74" customFormat="1"/>
    <row r="1165" s="74" customFormat="1"/>
    <row r="1166" s="74" customFormat="1"/>
    <row r="1167" s="74" customFormat="1"/>
    <row r="1168" s="74" customFormat="1"/>
    <row r="1169" s="74" customFormat="1"/>
    <row r="1170" s="74" customFormat="1"/>
    <row r="1171" s="74" customFormat="1"/>
    <row r="1172" s="74" customFormat="1"/>
    <row r="1173" s="74" customFormat="1"/>
    <row r="1174" s="74" customFormat="1"/>
    <row r="1175" s="74" customFormat="1"/>
    <row r="1176" s="74" customFormat="1"/>
    <row r="1177" s="74" customFormat="1"/>
    <row r="1178" s="74" customFormat="1"/>
    <row r="1179" s="74" customFormat="1"/>
    <row r="1180" s="74" customFormat="1"/>
    <row r="1181" s="74" customFormat="1"/>
    <row r="1182" s="74" customFormat="1"/>
    <row r="1183" s="74" customFormat="1"/>
    <row r="1184" s="74" customFormat="1"/>
    <row r="1185" s="74" customFormat="1"/>
    <row r="1186" s="74" customFormat="1"/>
    <row r="1187" s="74" customFormat="1"/>
    <row r="1188" s="74" customFormat="1"/>
    <row r="1189" s="74" customFormat="1"/>
    <row r="1190" s="74" customFormat="1"/>
    <row r="1191" s="74" customFormat="1"/>
    <row r="1192" s="74" customFormat="1"/>
    <row r="1193" s="74" customFormat="1"/>
    <row r="1194" s="74" customFormat="1"/>
    <row r="1195" s="74" customFormat="1"/>
    <row r="1196" s="74" customFormat="1"/>
    <row r="1197" s="74" customFormat="1"/>
    <row r="1198" s="74" customFormat="1"/>
    <row r="1199" s="74" customFormat="1"/>
    <row r="1200" s="74" customFormat="1"/>
    <row r="1201" s="74" customFormat="1"/>
    <row r="1202" s="74" customFormat="1"/>
    <row r="1203" s="74" customFormat="1"/>
    <row r="1204" s="74" customFormat="1"/>
    <row r="1205" s="74" customFormat="1"/>
    <row r="1206" s="74" customFormat="1"/>
    <row r="1207" s="74" customFormat="1"/>
    <row r="1208" s="74" customFormat="1"/>
    <row r="1209" s="74" customFormat="1"/>
    <row r="1210" s="74" customFormat="1"/>
    <row r="1211" s="74" customFormat="1"/>
    <row r="1212" s="74" customFormat="1"/>
    <row r="1213" s="74" customFormat="1"/>
    <row r="1214" s="74" customFormat="1"/>
    <row r="1215" s="74" customFormat="1"/>
    <row r="1216" s="74" customFormat="1"/>
    <row r="1217" s="74" customFormat="1"/>
    <row r="1218" s="74" customFormat="1"/>
    <row r="1219" s="74" customFormat="1"/>
    <row r="1220" s="74" customFormat="1"/>
    <row r="1221" s="74" customFormat="1"/>
    <row r="1222" s="74" customFormat="1"/>
    <row r="1223" s="74" customFormat="1"/>
    <row r="1224" s="74" customFormat="1"/>
    <row r="1225" s="74" customFormat="1"/>
    <row r="1226" s="74" customFormat="1"/>
    <row r="1227" s="74" customFormat="1"/>
    <row r="1228" s="74" customFormat="1"/>
    <row r="1229" s="74" customFormat="1"/>
    <row r="1230" s="74" customFormat="1"/>
    <row r="1231" s="74" customFormat="1"/>
    <row r="1232" s="74" customFormat="1"/>
    <row r="1233" s="74" customFormat="1"/>
    <row r="1234" s="74" customFormat="1"/>
    <row r="1235" s="74" customFormat="1"/>
    <row r="1236" s="74" customFormat="1"/>
    <row r="1237" s="74" customFormat="1"/>
    <row r="1238" s="74" customFormat="1"/>
    <row r="1239" s="74" customFormat="1"/>
    <row r="1240" s="74" customFormat="1"/>
    <row r="1241" s="74" customFormat="1"/>
    <row r="1242" s="74" customFormat="1"/>
    <row r="1243" s="74" customFormat="1"/>
    <row r="1244" s="74" customFormat="1"/>
    <row r="1245" s="74" customFormat="1"/>
    <row r="1246" s="74" customFormat="1"/>
    <row r="1247" s="74" customFormat="1"/>
    <row r="1248" s="74" customFormat="1"/>
    <row r="1249" s="74" customFormat="1"/>
    <row r="1250" s="74" customFormat="1"/>
    <row r="1251" s="74" customFormat="1"/>
    <row r="1252" s="74" customFormat="1"/>
    <row r="1253" s="74" customFormat="1"/>
    <row r="1254" s="74" customFormat="1"/>
    <row r="1255" s="74" customFormat="1"/>
    <row r="1256" s="74" customFormat="1"/>
    <row r="1257" s="74" customFormat="1"/>
    <row r="1258" s="74" customFormat="1"/>
    <row r="1259" s="74" customFormat="1"/>
    <row r="1260" s="74" customFormat="1"/>
    <row r="1261" s="74" customFormat="1"/>
    <row r="1262" s="74" customFormat="1"/>
    <row r="1263" s="74" customFormat="1"/>
    <row r="1264" s="74" customFormat="1"/>
    <row r="1265" s="74" customFormat="1"/>
    <row r="1266" s="74" customFormat="1"/>
    <row r="1267" s="74" customFormat="1"/>
    <row r="1268" s="74" customFormat="1"/>
    <row r="1269" s="74" customFormat="1"/>
    <row r="1270" s="74" customFormat="1"/>
    <row r="1271" s="74" customFormat="1"/>
    <row r="1272" s="74" customFormat="1"/>
    <row r="1273" s="74" customFormat="1"/>
    <row r="1274" s="74" customFormat="1"/>
    <row r="1275" s="74" customFormat="1"/>
    <row r="1276" s="74" customFormat="1"/>
    <row r="1277" s="74" customFormat="1"/>
    <row r="1278" s="74" customFormat="1"/>
    <row r="1279" s="74" customFormat="1"/>
    <row r="1280" s="74" customFormat="1"/>
    <row r="1281" s="74" customFormat="1"/>
    <row r="1282" s="74" customFormat="1"/>
    <row r="1283" s="74" customFormat="1"/>
    <row r="1284" s="74" customFormat="1"/>
    <row r="1285" s="74" customFormat="1"/>
    <row r="1286" s="74" customFormat="1"/>
    <row r="1287" s="74" customFormat="1"/>
    <row r="1288" s="74" customFormat="1"/>
    <row r="1289" s="74" customFormat="1"/>
    <row r="1290" s="74" customFormat="1"/>
    <row r="1291" s="74" customFormat="1"/>
    <row r="1292" s="74" customFormat="1"/>
    <row r="1293" s="74" customFormat="1"/>
    <row r="1294" s="74" customFormat="1"/>
    <row r="1295" s="74" customFormat="1"/>
    <row r="1296" s="74" customFormat="1"/>
    <row r="1297" s="74" customFormat="1"/>
    <row r="1298" s="74" customFormat="1"/>
    <row r="1299" s="74" customFormat="1"/>
    <row r="1300" s="74" customFormat="1"/>
    <row r="1301" s="74" customFormat="1"/>
    <row r="1302" s="74" customFormat="1"/>
    <row r="1303" s="74" customFormat="1"/>
    <row r="1304" s="74" customFormat="1"/>
    <row r="1305" s="74" customFormat="1"/>
    <row r="1306" s="74" customFormat="1"/>
    <row r="1307" s="74" customFormat="1"/>
    <row r="1308" s="74" customFormat="1"/>
    <row r="1309" s="74" customFormat="1"/>
    <row r="1310" s="74" customFormat="1"/>
    <row r="1311" s="74" customFormat="1"/>
    <row r="1312" s="74" customFormat="1"/>
    <row r="1313" s="74" customFormat="1"/>
    <row r="1314" s="74" customFormat="1"/>
    <row r="1315" s="74" customFormat="1"/>
    <row r="1316" s="74" customFormat="1"/>
    <row r="1317" s="74" customFormat="1"/>
    <row r="1318" s="74" customFormat="1"/>
    <row r="1319" s="74" customFormat="1"/>
    <row r="1320" s="74" customFormat="1"/>
    <row r="1321" s="74" customFormat="1"/>
    <row r="1322" s="74" customFormat="1"/>
    <row r="1323" s="74" customFormat="1"/>
    <row r="1324" s="74" customFormat="1"/>
    <row r="1325" s="74" customFormat="1"/>
    <row r="1326" s="74" customFormat="1"/>
    <row r="1327" s="74" customFormat="1"/>
    <row r="1328" s="74" customFormat="1"/>
    <row r="1329" s="74" customFormat="1"/>
    <row r="1330" s="74" customFormat="1"/>
    <row r="1331" s="74" customFormat="1"/>
    <row r="1332" s="74" customFormat="1"/>
    <row r="1333" s="74" customFormat="1"/>
    <row r="1334" s="74" customFormat="1"/>
    <row r="1335" s="74" customFormat="1"/>
    <row r="1336" s="74" customFormat="1"/>
    <row r="1337" s="74" customFormat="1"/>
    <row r="1338" s="74" customFormat="1"/>
    <row r="1339" s="74" customFormat="1"/>
    <row r="1340" s="74" customFormat="1"/>
    <row r="1341" s="74" customFormat="1"/>
    <row r="1342" s="74" customFormat="1"/>
    <row r="1343" s="74" customFormat="1"/>
    <row r="1344" s="74" customFormat="1"/>
    <row r="1345" s="74" customFormat="1"/>
    <row r="1346" s="74" customFormat="1"/>
    <row r="1347" s="74" customFormat="1"/>
    <row r="1348" s="74" customFormat="1"/>
    <row r="1349" s="74" customFormat="1"/>
    <row r="1350" s="74" customFormat="1"/>
    <row r="1351" s="74" customFormat="1"/>
    <row r="1352" s="74" customFormat="1"/>
    <row r="1353" s="74" customFormat="1"/>
    <row r="1354" s="74" customFormat="1"/>
    <row r="1355" s="74" customFormat="1"/>
    <row r="1356" s="74" customFormat="1"/>
    <row r="1357" s="74" customFormat="1"/>
    <row r="1358" s="74" customFormat="1"/>
    <row r="1359" s="74" customFormat="1"/>
    <row r="1360" s="74" customFormat="1"/>
    <row r="1361" s="74" customFormat="1"/>
    <row r="1362" s="74" customFormat="1"/>
    <row r="1363" s="74" customFormat="1"/>
    <row r="1364" s="74" customFormat="1"/>
    <row r="1365" s="74" customFormat="1"/>
    <row r="1366" s="74" customFormat="1"/>
    <row r="1367" s="74" customFormat="1"/>
    <row r="1368" s="74" customFormat="1"/>
    <row r="1369" s="74" customFormat="1"/>
    <row r="1370" s="74" customFormat="1"/>
    <row r="1371" s="74" customFormat="1"/>
    <row r="1372" s="74" customFormat="1"/>
    <row r="1373" s="74" customFormat="1"/>
    <row r="1374" s="74" customFormat="1"/>
    <row r="1375" s="74" customFormat="1"/>
    <row r="1376" s="74" customFormat="1"/>
    <row r="1377" s="74" customFormat="1"/>
    <row r="1378" s="74" customFormat="1"/>
    <row r="1379" s="74" customFormat="1"/>
    <row r="1380" s="74" customFormat="1"/>
    <row r="1381" s="74" customFormat="1"/>
    <row r="1382" s="74" customFormat="1"/>
    <row r="1383" s="74" customFormat="1"/>
    <row r="1384" s="74" customFormat="1"/>
    <row r="1385" s="74" customFormat="1"/>
    <row r="1386" s="74" customFormat="1"/>
    <row r="1387" s="74" customFormat="1"/>
    <row r="1388" s="74" customFormat="1"/>
    <row r="1389" s="74" customFormat="1"/>
    <row r="1390" s="74" customFormat="1"/>
    <row r="1391" s="74" customFormat="1"/>
    <row r="1392" s="74" customFormat="1"/>
    <row r="1393" s="74" customFormat="1"/>
    <row r="1394" s="74" customFormat="1"/>
    <row r="1395" s="74" customFormat="1"/>
    <row r="1396" s="74" customFormat="1"/>
    <row r="1397" s="74" customFormat="1"/>
    <row r="1398" s="74" customFormat="1"/>
    <row r="1399" s="74" customFormat="1"/>
    <row r="1400" s="74" customFormat="1"/>
    <row r="1401" s="74" customFormat="1"/>
    <row r="1402" s="74" customFormat="1"/>
    <row r="1403" s="74" customFormat="1"/>
    <row r="1404" s="74" customFormat="1"/>
    <row r="1405" s="74" customFormat="1"/>
    <row r="1406" s="74" customFormat="1"/>
    <row r="1407" s="74" customFormat="1"/>
    <row r="1408" s="74" customFormat="1"/>
    <row r="1409" s="74" customFormat="1"/>
    <row r="1410" s="74" customFormat="1"/>
    <row r="1411" s="74" customFormat="1"/>
    <row r="1412" s="74" customFormat="1"/>
    <row r="1413" s="74" customFormat="1"/>
    <row r="1414" s="74" customFormat="1"/>
    <row r="1415" s="74" customFormat="1"/>
    <row r="1416" s="74" customFormat="1"/>
    <row r="1417" s="74" customFormat="1"/>
    <row r="1418" s="74" customFormat="1"/>
    <row r="1419" s="74" customFormat="1"/>
    <row r="1420" s="74" customFormat="1"/>
    <row r="1421" s="74" customFormat="1"/>
    <row r="1422" s="74" customFormat="1"/>
    <row r="1423" s="74" customFormat="1"/>
    <row r="1424" s="74" customFormat="1"/>
    <row r="1425" s="74" customFormat="1"/>
    <row r="1426" s="74" customFormat="1"/>
    <row r="1427" s="74" customFormat="1"/>
    <row r="1428" s="74" customFormat="1"/>
    <row r="1429" s="74" customFormat="1"/>
    <row r="1430" s="74" customFormat="1"/>
    <row r="1431" s="74" customFormat="1"/>
    <row r="1432" s="74" customFormat="1"/>
    <row r="1433" s="74" customFormat="1"/>
    <row r="1434" s="74" customFormat="1"/>
    <row r="1435" s="74" customFormat="1"/>
    <row r="1436" s="74" customFormat="1"/>
    <row r="1437" s="74" customFormat="1"/>
    <row r="1438" s="74" customFormat="1"/>
    <row r="1439" s="74" customFormat="1"/>
    <row r="1440" s="74" customFormat="1"/>
    <row r="1441" s="74" customFormat="1"/>
    <row r="1442" s="74" customFormat="1"/>
    <row r="1443" s="74" customFormat="1"/>
    <row r="1444" s="74" customFormat="1"/>
    <row r="1445" s="74" customFormat="1"/>
    <row r="1446" s="74" customFormat="1"/>
    <row r="1447" s="74" customFormat="1"/>
    <row r="1448" s="74" customFormat="1"/>
    <row r="1449" s="74" customFormat="1"/>
    <row r="1450" s="74" customFormat="1"/>
    <row r="1451" s="74" customFormat="1"/>
    <row r="1452" s="74" customFormat="1"/>
    <row r="1453" s="74" customFormat="1"/>
    <row r="1454" s="74" customFormat="1"/>
    <row r="1455" s="74" customFormat="1"/>
    <row r="1456" s="74" customFormat="1"/>
    <row r="1457" s="74" customFormat="1"/>
    <row r="1458" s="74" customFormat="1"/>
    <row r="1459" s="74" customFormat="1"/>
    <row r="1460" s="74" customFormat="1"/>
    <row r="1461" s="74" customFormat="1"/>
    <row r="1462" s="74" customFormat="1"/>
    <row r="1463" s="74" customFormat="1"/>
    <row r="1464" s="74" customFormat="1"/>
    <row r="1465" s="74" customFormat="1"/>
    <row r="1466" s="74" customFormat="1"/>
    <row r="1467" s="74" customFormat="1"/>
    <row r="1468" s="74" customFormat="1"/>
    <row r="1469" s="74" customFormat="1"/>
    <row r="1470" s="74" customFormat="1"/>
    <row r="1471" s="74" customFormat="1"/>
    <row r="1472" s="74" customFormat="1"/>
    <row r="1473" s="74" customFormat="1"/>
    <row r="1474" s="74" customFormat="1"/>
    <row r="1475" s="74" customFormat="1"/>
    <row r="1476" s="74" customFormat="1"/>
    <row r="1477" s="74" customFormat="1"/>
    <row r="1478" s="74" customFormat="1"/>
    <row r="1479" s="74" customFormat="1"/>
    <row r="1480" s="74" customFormat="1"/>
    <row r="1481" s="74" customFormat="1"/>
    <row r="1482" s="74" customFormat="1"/>
    <row r="1483" s="74" customFormat="1"/>
    <row r="1484" s="74" customFormat="1"/>
    <row r="1485" s="74" customFormat="1"/>
    <row r="1486" s="74" customFormat="1"/>
    <row r="1487" s="74" customFormat="1"/>
    <row r="1488" s="74" customFormat="1"/>
    <row r="1489" s="74" customFormat="1"/>
    <row r="1490" s="74" customFormat="1"/>
    <row r="1491" s="74" customFormat="1"/>
    <row r="1492" s="74" customFormat="1"/>
    <row r="1493" s="74" customFormat="1"/>
    <row r="1494" s="74" customFormat="1"/>
    <row r="1495" s="74" customFormat="1"/>
    <row r="1496" s="74" customFormat="1"/>
    <row r="1497" s="74" customFormat="1"/>
    <row r="1498" s="74" customFormat="1"/>
    <row r="1499" s="74" customFormat="1"/>
    <row r="1500" s="74" customFormat="1"/>
    <row r="1501" s="74" customFormat="1"/>
    <row r="1502" s="74" customFormat="1"/>
    <row r="1503" s="74" customFormat="1"/>
    <row r="1504" s="74" customFormat="1"/>
    <row r="1505" s="74" customFormat="1"/>
    <row r="1506" s="74" customFormat="1"/>
    <row r="1507" s="74" customFormat="1"/>
    <row r="1508" s="74" customFormat="1"/>
    <row r="1509" s="74" customFormat="1"/>
    <row r="1510" s="74" customFormat="1"/>
    <row r="1511" s="74" customFormat="1"/>
    <row r="1512" s="74" customFormat="1"/>
    <row r="1513" s="74" customFormat="1"/>
    <row r="1514" s="74" customFormat="1"/>
    <row r="1515" s="74" customFormat="1"/>
    <row r="1516" s="74" customFormat="1"/>
    <row r="1517" s="74" customFormat="1"/>
    <row r="1518" s="74" customFormat="1"/>
    <row r="1519" s="74" customFormat="1"/>
    <row r="1520" s="74" customFormat="1"/>
    <row r="1521" s="74" customFormat="1"/>
    <row r="1522" s="74" customFormat="1"/>
    <row r="1523" s="74" customFormat="1"/>
    <row r="1524" s="74" customFormat="1"/>
    <row r="1525" s="74" customFormat="1"/>
    <row r="1526" s="74" customFormat="1"/>
    <row r="1527" s="74" customFormat="1"/>
    <row r="1528" s="74" customFormat="1"/>
    <row r="1529" s="74" customFormat="1"/>
    <row r="1530" s="74" customFormat="1"/>
    <row r="1531" s="74" customFormat="1"/>
    <row r="1532" s="74" customFormat="1"/>
    <row r="1533" s="74" customFormat="1"/>
    <row r="1534" s="74" customFormat="1"/>
    <row r="1535" s="74" customFormat="1"/>
    <row r="1536" s="74" customFormat="1"/>
    <row r="1537" s="74" customFormat="1"/>
    <row r="1538" s="74" customFormat="1"/>
    <row r="1539" s="74" customFormat="1"/>
    <row r="1540" s="74" customFormat="1"/>
    <row r="1541" s="74" customFormat="1"/>
    <row r="1542" s="74" customFormat="1"/>
    <row r="1543" s="74" customFormat="1"/>
    <row r="1544" s="74" customFormat="1"/>
    <row r="1545" s="74" customFormat="1"/>
    <row r="1546" s="74" customFormat="1"/>
    <row r="1547" s="74" customFormat="1"/>
    <row r="1548" s="74" customFormat="1"/>
    <row r="1549" s="74" customFormat="1"/>
    <row r="1550" s="74" customFormat="1"/>
    <row r="1551" s="74" customFormat="1"/>
    <row r="1552" s="74" customFormat="1"/>
    <row r="1553" s="74" customFormat="1"/>
    <row r="1554" s="74" customFormat="1"/>
    <row r="1555" s="74" customFormat="1"/>
    <row r="1556" s="74" customFormat="1"/>
    <row r="1557" s="74" customFormat="1"/>
    <row r="1558" s="74" customFormat="1"/>
    <row r="1559" s="74" customFormat="1"/>
    <row r="1560" s="74" customFormat="1"/>
    <row r="1561" s="74" customFormat="1"/>
    <row r="1562" s="74" customFormat="1"/>
    <row r="1563" s="74" customFormat="1"/>
    <row r="1564" s="74" customFormat="1"/>
    <row r="1565" s="74" customFormat="1"/>
    <row r="1566" s="74" customFormat="1"/>
    <row r="1567" s="74" customFormat="1"/>
    <row r="1568" s="74" customFormat="1"/>
    <row r="1569" s="74" customFormat="1"/>
    <row r="1570" s="74" customFormat="1"/>
    <row r="1571" s="74" customFormat="1"/>
    <row r="1572" s="74" customFormat="1"/>
    <row r="1573" s="74" customFormat="1"/>
    <row r="1574" s="74" customFormat="1"/>
    <row r="1575" s="74" customFormat="1"/>
    <row r="1576" s="74" customFormat="1"/>
    <row r="1577" s="74" customFormat="1"/>
    <row r="1578" s="74" customFormat="1"/>
    <row r="1579" s="74" customFormat="1"/>
    <row r="1580" s="74" customFormat="1"/>
    <row r="1581" s="74" customFormat="1"/>
    <row r="1582" s="74" customFormat="1"/>
    <row r="1583" s="74" customFormat="1"/>
    <row r="1584" s="74" customFormat="1"/>
    <row r="1585" s="74" customFormat="1"/>
    <row r="1586" s="74" customFormat="1"/>
    <row r="1587" s="74" customFormat="1"/>
    <row r="1588" s="74" customFormat="1"/>
    <row r="1589" s="74" customFormat="1"/>
    <row r="1590" s="74" customFormat="1"/>
    <row r="1591" s="74" customFormat="1"/>
    <row r="1592" s="74" customFormat="1"/>
    <row r="1593" s="74" customFormat="1"/>
    <row r="1594" s="74" customFormat="1"/>
    <row r="1595" s="74" customFormat="1"/>
    <row r="1596" s="74" customFormat="1"/>
    <row r="1597" s="74" customFormat="1"/>
    <row r="1598" s="74" customFormat="1"/>
    <row r="1599" s="74" customFormat="1"/>
    <row r="1600" s="74" customFormat="1"/>
    <row r="1601" s="74" customFormat="1"/>
    <row r="1602" s="74" customFormat="1"/>
    <row r="1603" s="74" customFormat="1"/>
    <row r="1604" s="74" customFormat="1"/>
    <row r="1605" s="74" customFormat="1"/>
    <row r="1606" s="74" customFormat="1"/>
    <row r="1607" s="74" customFormat="1"/>
    <row r="1608" s="74" customFormat="1"/>
    <row r="1609" s="74" customFormat="1"/>
    <row r="1610" s="74" customFormat="1"/>
    <row r="1611" s="74" customFormat="1"/>
    <row r="1612" s="74" customFormat="1"/>
    <row r="1613" s="74" customFormat="1"/>
    <row r="1614" s="74" customFormat="1"/>
    <row r="1615" s="74" customFormat="1"/>
    <row r="1616" s="74" customFormat="1"/>
    <row r="1617" s="74" customFormat="1"/>
    <row r="1618" s="74" customFormat="1"/>
    <row r="1619" s="74" customFormat="1"/>
    <row r="1620" s="74" customFormat="1"/>
    <row r="1621" s="74" customFormat="1"/>
    <row r="1622" s="74" customFormat="1"/>
    <row r="1623" s="74" customFormat="1"/>
    <row r="1624" s="74" customFormat="1"/>
    <row r="1625" s="74" customFormat="1"/>
    <row r="1626" s="74" customFormat="1"/>
    <row r="1627" s="74" customFormat="1"/>
    <row r="1628" s="74" customFormat="1"/>
    <row r="1629" s="74" customFormat="1"/>
    <row r="1630" s="74" customFormat="1"/>
    <row r="1631" s="74" customFormat="1"/>
    <row r="1632" s="74" customFormat="1"/>
    <row r="1633" s="74" customFormat="1"/>
    <row r="1634" s="74" customFormat="1"/>
    <row r="1635" s="74" customFormat="1"/>
    <row r="1636" s="74" customFormat="1"/>
    <row r="1637" s="74" customFormat="1"/>
    <row r="1638" s="74" customFormat="1"/>
    <row r="1639" s="74" customFormat="1"/>
    <row r="1640" s="74" customFormat="1"/>
    <row r="1641" s="74" customFormat="1"/>
    <row r="1642" s="74" customFormat="1"/>
    <row r="1643" s="74" customFormat="1"/>
    <row r="1644" s="74" customFormat="1"/>
    <row r="1645" s="74" customFormat="1"/>
    <row r="1646" s="74" customFormat="1"/>
    <row r="1647" s="74" customFormat="1"/>
    <row r="1648" s="74" customFormat="1"/>
    <row r="1649" s="74" customFormat="1"/>
    <row r="1650" s="74" customFormat="1"/>
    <row r="1651" s="74" customFormat="1"/>
    <row r="1652" s="74" customFormat="1"/>
    <row r="1653" s="74" customFormat="1"/>
    <row r="1654" s="74" customFormat="1"/>
    <row r="1655" s="74" customFormat="1"/>
    <row r="1656" s="74" customFormat="1"/>
    <row r="1657" s="74" customFormat="1"/>
    <row r="1658" s="74" customFormat="1"/>
    <row r="1659" s="74" customFormat="1"/>
    <row r="1660" s="74" customFormat="1"/>
    <row r="1661" s="74" customFormat="1"/>
    <row r="1662" s="74" customFormat="1"/>
    <row r="1663" s="74" customFormat="1"/>
    <row r="1664" s="74" customFormat="1"/>
    <row r="1665" s="74" customFormat="1"/>
    <row r="1666" s="74" customFormat="1"/>
    <row r="1667" s="74" customFormat="1"/>
    <row r="1668" s="74" customFormat="1"/>
    <row r="1669" s="74" customFormat="1"/>
    <row r="1670" s="74" customFormat="1"/>
    <row r="1671" s="74" customFormat="1"/>
    <row r="1672" s="74" customFormat="1"/>
    <row r="1673" s="74" customFormat="1"/>
    <row r="1674" s="74" customFormat="1"/>
    <row r="1675" s="74" customFormat="1"/>
    <row r="1676" s="74" customFormat="1"/>
    <row r="1677" s="74" customFormat="1"/>
    <row r="1678" s="74" customFormat="1"/>
    <row r="1679" s="74" customFormat="1"/>
    <row r="1680" s="74" customFormat="1"/>
    <row r="1681" s="74" customFormat="1"/>
    <row r="1682" s="74" customFormat="1"/>
    <row r="1683" s="74" customFormat="1"/>
    <row r="1684" s="74" customFormat="1"/>
    <row r="1685" s="74" customFormat="1"/>
    <row r="1686" s="74" customFormat="1"/>
    <row r="1687" s="74" customFormat="1"/>
    <row r="1688" s="74" customFormat="1"/>
    <row r="1689" s="74" customFormat="1"/>
    <row r="1690" s="74" customFormat="1"/>
    <row r="1691" s="74" customFormat="1"/>
    <row r="1692" s="74" customFormat="1"/>
    <row r="1693" s="74" customFormat="1"/>
    <row r="1694" s="74" customFormat="1"/>
    <row r="1695" s="74" customFormat="1"/>
    <row r="1696" s="74" customFormat="1"/>
    <row r="1697" s="74" customFormat="1"/>
    <row r="1698" s="74" customFormat="1"/>
    <row r="1699" s="74" customFormat="1"/>
    <row r="1700" s="74" customFormat="1"/>
    <row r="1701" s="74" customFormat="1"/>
    <row r="1702" s="74" customFormat="1"/>
    <row r="1703" s="74" customFormat="1"/>
    <row r="1704" s="74" customFormat="1"/>
    <row r="1705" s="74" customFormat="1"/>
    <row r="1706" s="74" customFormat="1"/>
    <row r="1707" s="74" customFormat="1"/>
    <row r="1708" s="74" customFormat="1"/>
    <row r="1709" s="74" customFormat="1"/>
    <row r="1710" s="74" customFormat="1"/>
    <row r="1711" s="74" customFormat="1"/>
    <row r="1712" s="74" customFormat="1"/>
    <row r="1713" s="74" customFormat="1"/>
    <row r="1714" s="74" customFormat="1"/>
    <row r="1715" s="74" customFormat="1"/>
    <row r="1716" s="74" customFormat="1"/>
    <row r="1717" s="74" customFormat="1"/>
    <row r="1718" s="74" customFormat="1"/>
    <row r="1719" s="74" customFormat="1"/>
    <row r="1720" s="74" customFormat="1"/>
    <row r="1721" s="74" customFormat="1"/>
    <row r="1722" s="74" customFormat="1"/>
    <row r="1723" s="74" customFormat="1"/>
    <row r="1724" s="74" customFormat="1"/>
    <row r="1725" s="74" customFormat="1"/>
    <row r="1726" s="74" customFormat="1"/>
    <row r="1727" s="74" customFormat="1"/>
    <row r="1728" s="74" customFormat="1"/>
    <row r="1729" s="74" customFormat="1"/>
    <row r="1730" s="74" customFormat="1"/>
    <row r="1731" s="74" customFormat="1"/>
    <row r="1732" s="74" customFormat="1"/>
    <row r="1733" s="74" customFormat="1"/>
    <row r="1734" s="74" customFormat="1"/>
    <row r="1735" s="74" customFormat="1"/>
    <row r="1736" s="74" customFormat="1"/>
    <row r="1737" s="74" customFormat="1"/>
    <row r="1738" s="74" customFormat="1"/>
    <row r="1739" s="74" customFormat="1"/>
    <row r="1740" s="74" customFormat="1"/>
    <row r="1741" s="74" customFormat="1"/>
    <row r="1742" s="74" customFormat="1"/>
    <row r="1743" s="74" customFormat="1"/>
    <row r="1744" s="74" customFormat="1"/>
    <row r="1745" s="74" customFormat="1"/>
    <row r="1746" s="74" customFormat="1"/>
    <row r="1747" s="74" customFormat="1"/>
    <row r="1748" s="74" customFormat="1"/>
    <row r="1749" s="74" customFormat="1"/>
    <row r="1750" s="74" customFormat="1"/>
    <row r="1751" s="74" customFormat="1"/>
    <row r="1752" s="74" customFormat="1"/>
    <row r="1753" s="74" customFormat="1"/>
    <row r="1754" s="74" customFormat="1"/>
    <row r="1755" s="74" customFormat="1"/>
    <row r="1756" s="74" customFormat="1"/>
    <row r="1757" s="74" customFormat="1"/>
    <row r="1758" s="74" customFormat="1"/>
    <row r="1759" s="74" customFormat="1"/>
    <row r="1760" s="74" customFormat="1"/>
    <row r="1761" s="74" customFormat="1"/>
    <row r="1762" s="74" customFormat="1"/>
    <row r="1763" s="74" customFormat="1"/>
    <row r="1764" s="74" customFormat="1"/>
    <row r="1765" s="74" customFormat="1"/>
    <row r="1766" s="74" customFormat="1"/>
    <row r="1767" s="74" customFormat="1"/>
    <row r="1768" s="74" customFormat="1"/>
    <row r="1769" s="74" customFormat="1"/>
    <row r="1770" s="74" customFormat="1"/>
    <row r="1771" s="74" customFormat="1"/>
    <row r="1772" s="74" customFormat="1"/>
    <row r="1773" s="74" customFormat="1"/>
    <row r="1774" s="74" customFormat="1"/>
    <row r="1775" s="74" customFormat="1"/>
    <row r="1776" s="74" customFormat="1"/>
    <row r="1777" s="74" customFormat="1"/>
    <row r="1778" s="74" customFormat="1"/>
    <row r="1779" s="74" customFormat="1"/>
    <row r="1780" s="74" customFormat="1"/>
    <row r="1781" s="74" customFormat="1"/>
    <row r="1782" s="74" customFormat="1"/>
    <row r="1783" s="74" customFormat="1"/>
    <row r="1784" s="74" customFormat="1"/>
    <row r="1785" s="74" customFormat="1"/>
    <row r="1786" s="74" customFormat="1"/>
    <row r="1787" s="74" customFormat="1"/>
    <row r="1788" s="74" customFormat="1"/>
    <row r="1789" s="74" customFormat="1"/>
    <row r="1790" s="74" customFormat="1"/>
    <row r="1791" s="74" customFormat="1"/>
    <row r="1792" s="74" customFormat="1"/>
    <row r="1793" s="74" customFormat="1"/>
    <row r="1794" s="74" customFormat="1"/>
    <row r="1795" s="74" customFormat="1"/>
    <row r="1796" s="74" customFormat="1"/>
    <row r="1797" s="74" customFormat="1"/>
    <row r="1798" s="74" customFormat="1"/>
    <row r="1799" s="74" customFormat="1"/>
    <row r="1800" s="74" customFormat="1"/>
    <row r="1801" s="74" customFormat="1"/>
    <row r="1802" s="74" customFormat="1"/>
    <row r="1803" s="74" customFormat="1"/>
    <row r="1804" s="74" customFormat="1"/>
    <row r="1805" s="74" customFormat="1"/>
    <row r="1806" s="74" customFormat="1"/>
    <row r="1807" s="74" customFormat="1"/>
    <row r="1808" s="74" customFormat="1"/>
    <row r="1809" s="74" customFormat="1"/>
    <row r="1810" s="74" customFormat="1"/>
    <row r="1811" s="74" customFormat="1"/>
    <row r="1812" s="74" customFormat="1"/>
    <row r="1813" s="74" customFormat="1"/>
    <row r="1814" s="74" customFormat="1"/>
    <row r="1815" s="74" customFormat="1"/>
    <row r="1816" s="74" customFormat="1"/>
    <row r="1817" s="74" customFormat="1"/>
    <row r="1818" s="74" customFormat="1"/>
    <row r="1819" s="74" customFormat="1"/>
    <row r="1820" s="74" customFormat="1"/>
    <row r="1821" s="74" customFormat="1"/>
    <row r="1822" s="74" customFormat="1"/>
    <row r="1823" s="74" customFormat="1"/>
    <row r="1824" s="74" customFormat="1"/>
    <row r="1825" s="74" customFormat="1"/>
    <row r="1826" s="74" customFormat="1"/>
    <row r="1827" s="74" customFormat="1"/>
    <row r="1828" s="74" customFormat="1"/>
    <row r="1829" s="74" customFormat="1"/>
    <row r="1830" s="74" customFormat="1"/>
    <row r="1831" s="74" customFormat="1"/>
    <row r="1832" s="74" customFormat="1"/>
    <row r="1833" s="74" customFormat="1"/>
    <row r="1834" s="74" customFormat="1"/>
    <row r="1835" s="74" customFormat="1"/>
    <row r="1836" s="74" customFormat="1"/>
    <row r="1837" s="74" customFormat="1"/>
    <row r="1838" s="74" customFormat="1"/>
    <row r="1839" s="74" customFormat="1"/>
    <row r="1840" s="74" customFormat="1"/>
    <row r="1841" s="74" customFormat="1"/>
    <row r="1842" s="74" customFormat="1"/>
    <row r="1843" s="74" customFormat="1"/>
    <row r="1844" s="74" customFormat="1"/>
    <row r="1845" s="74" customFormat="1"/>
    <row r="1846" s="74" customFormat="1"/>
    <row r="1847" s="74" customFormat="1"/>
    <row r="1848" s="74" customFormat="1"/>
    <row r="1849" s="74" customFormat="1"/>
    <row r="1850" s="74" customFormat="1"/>
    <row r="1851" s="74" customFormat="1"/>
    <row r="1852" s="74" customFormat="1"/>
    <row r="1853" s="74" customFormat="1"/>
    <row r="1854" s="74" customFormat="1"/>
    <row r="1855" s="74" customFormat="1"/>
    <row r="1856" s="74" customFormat="1"/>
    <row r="1857" s="74" customFormat="1"/>
    <row r="1858" s="74" customFormat="1"/>
    <row r="1859" s="74" customFormat="1"/>
    <row r="1860" s="74" customFormat="1"/>
    <row r="1861" s="74" customFormat="1"/>
    <row r="1862" s="74" customFormat="1"/>
    <row r="1863" s="74" customFormat="1"/>
    <row r="1864" s="74" customFormat="1"/>
    <row r="1865" s="74" customFormat="1"/>
    <row r="1866" s="74" customFormat="1"/>
    <row r="1867" s="74" customFormat="1"/>
    <row r="1868" s="74" customFormat="1"/>
    <row r="1869" s="74" customFormat="1"/>
    <row r="1870" s="74" customFormat="1"/>
    <row r="1871" s="74" customFormat="1"/>
    <row r="1872" s="74" customFormat="1"/>
    <row r="1873" s="74" customFormat="1"/>
    <row r="1874" s="74" customFormat="1"/>
    <row r="1875" s="74" customFormat="1"/>
    <row r="1876" s="74" customFormat="1"/>
    <row r="1877" s="74" customFormat="1"/>
    <row r="1878" s="74" customFormat="1"/>
    <row r="1879" s="74" customFormat="1"/>
    <row r="1880" s="74" customFormat="1"/>
    <row r="1881" s="74" customFormat="1"/>
    <row r="1882" s="74" customFormat="1"/>
    <row r="1883" s="74" customFormat="1"/>
    <row r="1884" s="74" customFormat="1"/>
    <row r="1885" s="74" customFormat="1"/>
    <row r="1886" s="74" customFormat="1"/>
    <row r="1887" s="74" customFormat="1"/>
    <row r="1888" s="74" customFormat="1"/>
    <row r="1889" s="74" customFormat="1"/>
    <row r="1890" s="74" customFormat="1"/>
    <row r="1891" s="74" customFormat="1"/>
    <row r="1892" s="74" customFormat="1"/>
    <row r="1893" s="74" customFormat="1"/>
    <row r="1894" s="74" customFormat="1"/>
    <row r="1895" s="74" customFormat="1"/>
    <row r="1896" s="74" customFormat="1"/>
    <row r="1897" s="74" customFormat="1"/>
    <row r="1898" s="74" customFormat="1"/>
    <row r="1899" s="74" customFormat="1"/>
    <row r="1900" s="74" customFormat="1"/>
    <row r="1901" s="74" customFormat="1"/>
    <row r="1902" s="74" customFormat="1"/>
    <row r="1903" s="74" customFormat="1"/>
    <row r="1904" s="74" customFormat="1"/>
    <row r="1905" s="74" customFormat="1"/>
    <row r="1906" s="74" customFormat="1"/>
    <row r="1907" s="74" customFormat="1"/>
    <row r="1908" s="74" customFormat="1"/>
    <row r="1909" s="74" customFormat="1"/>
    <row r="1910" s="74" customFormat="1"/>
    <row r="1911" s="74" customFormat="1"/>
    <row r="1912" s="74" customFormat="1"/>
    <row r="1913" s="74" customFormat="1"/>
    <row r="1914" s="74" customFormat="1"/>
    <row r="1915" s="74" customFormat="1"/>
    <row r="1916" s="74" customFormat="1"/>
    <row r="1917" s="74" customFormat="1"/>
    <row r="1918" s="74" customFormat="1"/>
    <row r="1919" s="74" customFormat="1"/>
    <row r="1920" s="74" customFormat="1"/>
    <row r="1921" s="74" customFormat="1"/>
    <row r="1922" s="74" customFormat="1"/>
    <row r="1923" s="74" customFormat="1"/>
    <row r="1924" s="74" customFormat="1"/>
    <row r="1925" s="74" customFormat="1"/>
    <row r="1926" s="74" customFormat="1"/>
    <row r="1927" s="74" customFormat="1"/>
    <row r="1928" s="74" customFormat="1"/>
    <row r="1929" s="74" customFormat="1"/>
    <row r="1930" s="74" customFormat="1"/>
    <row r="1931" s="74" customFormat="1"/>
    <row r="1932" s="74" customFormat="1"/>
    <row r="1933" s="74" customFormat="1"/>
    <row r="1934" s="74" customFormat="1"/>
    <row r="1935" s="74" customFormat="1"/>
    <row r="1936" s="74" customFormat="1"/>
    <row r="1937" s="74" customFormat="1"/>
    <row r="1938" s="74" customFormat="1"/>
    <row r="1939" s="74" customFormat="1"/>
    <row r="1940" s="74" customFormat="1"/>
    <row r="1941" s="74" customFormat="1"/>
    <row r="1942" s="74" customFormat="1"/>
    <row r="1943" s="74" customFormat="1"/>
    <row r="1944" s="74" customFormat="1"/>
    <row r="1945" s="74" customFormat="1"/>
    <row r="1946" s="74" customFormat="1"/>
    <row r="1947" s="74" customFormat="1"/>
    <row r="1948" s="74" customFormat="1"/>
    <row r="1949" s="74" customFormat="1"/>
    <row r="1950" s="74" customFormat="1"/>
    <row r="1951" s="74" customFormat="1"/>
    <row r="1952" s="74" customFormat="1"/>
    <row r="1953" s="74" customFormat="1"/>
    <row r="1954" s="74" customFormat="1"/>
    <row r="1955" s="74" customFormat="1"/>
    <row r="1956" s="74" customFormat="1"/>
    <row r="1957" s="74" customFormat="1"/>
    <row r="1958" s="74" customFormat="1"/>
    <row r="1959" s="74" customFormat="1"/>
    <row r="1960" s="74" customFormat="1"/>
    <row r="1961" s="74" customFormat="1"/>
    <row r="1962" s="74" customFormat="1"/>
    <row r="1963" s="74" customFormat="1"/>
    <row r="1964" s="74" customFormat="1"/>
    <row r="1965" s="74" customFormat="1"/>
    <row r="1966" s="74" customFormat="1"/>
    <row r="1967" s="74" customFormat="1"/>
    <row r="1968" s="74" customFormat="1"/>
    <row r="1969" s="74" customFormat="1"/>
    <row r="1970" s="74" customFormat="1"/>
    <row r="1971" s="74" customFormat="1"/>
    <row r="1972" s="74" customFormat="1"/>
    <row r="1973" s="74" customFormat="1"/>
    <row r="1974" s="74" customFormat="1"/>
    <row r="1975" s="74" customFormat="1"/>
    <row r="1976" s="74" customFormat="1"/>
    <row r="1977" s="74" customFormat="1"/>
    <row r="1978" s="74" customFormat="1"/>
    <row r="1979" s="74" customFormat="1"/>
    <row r="1980" s="74" customFormat="1"/>
    <row r="1981" s="74" customFormat="1"/>
    <row r="1982" s="74" customFormat="1"/>
    <row r="1983" s="74" customFormat="1"/>
    <row r="1984" s="74" customFormat="1"/>
    <row r="1985" s="74" customFormat="1"/>
    <row r="1986" s="74" customFormat="1"/>
    <row r="1987" s="74" customFormat="1"/>
    <row r="1988" s="74" customFormat="1"/>
    <row r="1989" s="74" customFormat="1"/>
    <row r="1990" s="74" customFormat="1"/>
    <row r="1991" s="74" customFormat="1"/>
    <row r="1992" s="74" customFormat="1"/>
    <row r="1993" s="74" customFormat="1"/>
    <row r="1994" s="74" customFormat="1"/>
    <row r="1995" s="74" customFormat="1"/>
    <row r="1996" s="74" customFormat="1"/>
    <row r="1997" s="74" customFormat="1"/>
    <row r="1998" s="74" customFormat="1"/>
    <row r="1999" s="74" customFormat="1"/>
    <row r="2000" s="74" customFormat="1"/>
    <row r="2001" s="74" customFormat="1"/>
    <row r="2002" s="74" customFormat="1"/>
    <row r="2003" s="74" customFormat="1"/>
    <row r="2004" s="74" customFormat="1"/>
    <row r="2005" s="74" customFormat="1"/>
    <row r="2006" s="74" customFormat="1"/>
    <row r="2007" s="74" customFormat="1"/>
    <row r="2008" s="74" customFormat="1"/>
    <row r="2009" s="74" customFormat="1"/>
    <row r="2010" s="74" customFormat="1"/>
    <row r="2011" s="74" customFormat="1"/>
    <row r="2012" s="74" customFormat="1"/>
    <row r="2013" s="74" customFormat="1"/>
    <row r="2014" s="74" customFormat="1"/>
    <row r="2015" s="74" customFormat="1"/>
    <row r="2016" s="74" customFormat="1"/>
    <row r="2017" s="74" customFormat="1"/>
    <row r="2018" s="74" customFormat="1"/>
    <row r="2019" s="74" customFormat="1"/>
    <row r="2020" s="74" customFormat="1"/>
    <row r="2021" s="74" customFormat="1"/>
    <row r="2022" s="74" customFormat="1"/>
    <row r="2023" s="74" customFormat="1"/>
    <row r="2024" s="74" customFormat="1"/>
    <row r="2025" s="74" customFormat="1"/>
    <row r="2026" s="74" customFormat="1"/>
    <row r="2027" s="74" customFormat="1"/>
    <row r="2028" s="74" customFormat="1"/>
    <row r="2029" s="74" customFormat="1"/>
    <row r="2030" s="74" customFormat="1"/>
    <row r="2031" s="74" customFormat="1"/>
    <row r="2032" s="74" customFormat="1"/>
    <row r="2033" s="74" customFormat="1"/>
    <row r="2034" s="74" customFormat="1"/>
    <row r="2035" s="74" customFormat="1"/>
    <row r="2036" s="74" customFormat="1"/>
    <row r="2037" s="74" customFormat="1"/>
    <row r="2038" s="74" customFormat="1"/>
    <row r="2039" s="74" customFormat="1"/>
    <row r="2040" s="74" customFormat="1"/>
    <row r="2041" s="74" customFormat="1"/>
    <row r="2042" s="74" customFormat="1"/>
    <row r="2043" s="74" customFormat="1"/>
    <row r="2044" s="74" customFormat="1"/>
    <row r="2045" s="74" customFormat="1"/>
    <row r="2046" s="74" customFormat="1"/>
    <row r="2047" s="74" customFormat="1"/>
    <row r="2048" s="74" customFormat="1"/>
    <row r="2049" s="74" customFormat="1"/>
    <row r="2050" s="74" customFormat="1"/>
    <row r="2051" s="74" customFormat="1"/>
    <row r="2052" s="74" customFormat="1"/>
    <row r="2053" s="74" customFormat="1"/>
    <row r="2054" s="74" customFormat="1"/>
    <row r="2055" s="74" customFormat="1"/>
    <row r="2056" s="74" customFormat="1"/>
    <row r="2057" s="74" customFormat="1"/>
    <row r="2058" s="74" customFormat="1"/>
    <row r="2059" s="74" customFormat="1"/>
    <row r="2060" s="74" customFormat="1"/>
    <row r="2061" s="74" customFormat="1"/>
    <row r="2062" s="74" customFormat="1"/>
    <row r="2063" s="74" customFormat="1"/>
    <row r="2064" s="74" customFormat="1"/>
    <row r="2065" s="74" customFormat="1"/>
    <row r="2066" s="74" customFormat="1"/>
    <row r="2067" s="74" customFormat="1"/>
    <row r="2068" s="74" customFormat="1"/>
    <row r="2069" s="74" customFormat="1"/>
    <row r="2070" s="74" customFormat="1"/>
    <row r="2071" s="74" customFormat="1"/>
    <row r="2072" s="74" customFormat="1"/>
    <row r="2073" s="74" customFormat="1"/>
    <row r="2074" s="74" customFormat="1"/>
    <row r="2075" s="74" customFormat="1"/>
    <row r="2076" s="74" customFormat="1"/>
    <row r="2077" s="74" customFormat="1"/>
    <row r="2078" s="74" customFormat="1"/>
    <row r="2079" s="74" customFormat="1"/>
    <row r="2080" s="74" customFormat="1"/>
    <row r="2081" s="74" customFormat="1"/>
    <row r="2082" s="74" customFormat="1"/>
    <row r="2083" s="74" customFormat="1"/>
    <row r="2084" s="74" customFormat="1"/>
    <row r="2085" s="74" customFormat="1"/>
    <row r="2086" s="74" customFormat="1"/>
    <row r="2087" s="74" customFormat="1"/>
    <row r="2088" s="74" customFormat="1"/>
    <row r="2089" s="74" customFormat="1"/>
    <row r="2090" s="74" customFormat="1"/>
    <row r="2091" s="74" customFormat="1"/>
    <row r="2092" s="74" customFormat="1"/>
    <row r="2093" s="74" customFormat="1"/>
    <row r="2094" s="74" customFormat="1"/>
    <row r="2095" s="74" customFormat="1"/>
    <row r="2096" s="74" customFormat="1"/>
    <row r="2097" s="74" customFormat="1"/>
    <row r="2098" s="74" customFormat="1"/>
    <row r="2099" s="74" customFormat="1"/>
    <row r="2100" s="74" customFormat="1"/>
    <row r="2101" s="74" customFormat="1"/>
    <row r="2102" s="74" customFormat="1"/>
    <row r="2103" s="74" customFormat="1"/>
    <row r="2104" s="74" customFormat="1"/>
    <row r="2105" s="74" customFormat="1"/>
    <row r="2106" s="74" customFormat="1"/>
    <row r="2107" s="74" customFormat="1"/>
    <row r="2108" s="74" customFormat="1"/>
    <row r="2109" s="74" customFormat="1"/>
    <row r="2110" s="74" customFormat="1"/>
    <row r="2111" s="74" customFormat="1"/>
    <row r="2112" s="74" customFormat="1"/>
    <row r="2113" s="74" customFormat="1"/>
    <row r="2114" s="74" customFormat="1"/>
    <row r="2115" s="74" customFormat="1"/>
    <row r="2116" s="74" customFormat="1"/>
    <row r="2117" s="74" customFormat="1"/>
    <row r="2118" s="74" customFormat="1"/>
    <row r="2119" s="74" customFormat="1"/>
    <row r="2120" s="74" customFormat="1"/>
    <row r="2121" s="74" customFormat="1"/>
    <row r="2122" s="74" customFormat="1"/>
    <row r="2123" s="74" customFormat="1"/>
    <row r="2124" s="74" customFormat="1"/>
    <row r="2125" s="74" customFormat="1"/>
    <row r="2126" s="74" customFormat="1"/>
    <row r="2127" s="74" customFormat="1"/>
    <row r="2128" s="74" customFormat="1"/>
    <row r="2129" s="74" customFormat="1"/>
    <row r="2130" s="74" customFormat="1"/>
    <row r="2131" s="74" customFormat="1"/>
    <row r="2132" s="74" customFormat="1"/>
    <row r="2133" s="74" customFormat="1"/>
    <row r="2134" s="74" customFormat="1"/>
    <row r="2135" s="74" customFormat="1"/>
    <row r="2136" s="74" customFormat="1"/>
    <row r="2137" s="74" customFormat="1"/>
    <row r="2138" s="74" customFormat="1"/>
    <row r="2139" s="74" customFormat="1"/>
    <row r="2140" s="74" customFormat="1"/>
    <row r="2141" s="74" customFormat="1"/>
    <row r="2142" s="74" customFormat="1"/>
    <row r="2143" s="74" customFormat="1"/>
    <row r="2144" s="74" customFormat="1"/>
    <row r="2145" s="74" customFormat="1"/>
    <row r="2146" s="74" customFormat="1"/>
    <row r="2147" s="74" customFormat="1"/>
    <row r="2148" s="74" customFormat="1"/>
    <row r="2149" s="74" customFormat="1"/>
    <row r="2150" s="74" customFormat="1"/>
    <row r="2151" s="74" customFormat="1"/>
    <row r="2152" s="74" customFormat="1"/>
    <row r="2153" s="74" customFormat="1"/>
    <row r="2154" s="74" customFormat="1"/>
    <row r="2155" s="74" customFormat="1"/>
    <row r="2156" s="74" customFormat="1"/>
    <row r="2157" s="74" customFormat="1"/>
    <row r="2158" s="74" customFormat="1"/>
    <row r="2159" s="74" customFormat="1"/>
    <row r="2160" s="74" customFormat="1"/>
    <row r="2161" s="74" customFormat="1"/>
    <row r="2162" s="74" customFormat="1"/>
    <row r="2163" s="74" customFormat="1"/>
    <row r="2164" s="74" customFormat="1"/>
    <row r="2165" s="74" customFormat="1"/>
    <row r="2166" s="74" customFormat="1"/>
    <row r="2167" s="74" customFormat="1"/>
    <row r="2168" s="74" customFormat="1"/>
    <row r="2169" s="74" customFormat="1"/>
    <row r="2170" s="74" customFormat="1"/>
    <row r="2171" s="74" customFormat="1"/>
    <row r="2172" s="74" customFormat="1"/>
    <row r="2173" s="74" customFormat="1"/>
    <row r="2174" s="74" customFormat="1"/>
    <row r="2175" s="74" customFormat="1"/>
    <row r="2176" s="74" customFormat="1"/>
    <row r="2177" s="74" customFormat="1"/>
    <row r="2178" s="74" customFormat="1"/>
    <row r="2179" s="74" customFormat="1"/>
    <row r="2180" s="74" customFormat="1"/>
    <row r="2181" s="74" customFormat="1"/>
    <row r="2182" s="74" customFormat="1"/>
    <row r="2183" s="74" customFormat="1"/>
    <row r="2184" s="74" customFormat="1"/>
    <row r="2185" s="74" customFormat="1"/>
    <row r="2186" s="74" customFormat="1"/>
    <row r="2187" s="74" customFormat="1"/>
    <row r="2188" s="74" customFormat="1"/>
    <row r="2189" s="74" customFormat="1"/>
    <row r="2190" s="74" customFormat="1"/>
    <row r="2191" s="74" customFormat="1"/>
    <row r="2192" s="74" customFormat="1"/>
    <row r="2193" s="74" customFormat="1"/>
    <row r="2194" s="74" customFormat="1"/>
    <row r="2195" s="74" customFormat="1"/>
    <row r="2196" s="74" customFormat="1"/>
    <row r="2197" s="74" customFormat="1"/>
    <row r="2198" s="74" customFormat="1"/>
    <row r="2199" s="74" customFormat="1"/>
    <row r="2200" s="74" customFormat="1"/>
    <row r="2201" s="74" customFormat="1"/>
    <row r="2202" s="74" customFormat="1"/>
    <row r="2203" s="74" customFormat="1"/>
    <row r="2204" s="74" customFormat="1"/>
    <row r="2205" s="74" customFormat="1"/>
    <row r="2206" s="74" customFormat="1"/>
    <row r="2207" s="74" customFormat="1"/>
    <row r="2208" s="74" customFormat="1"/>
    <row r="2209" s="74" customFormat="1"/>
    <row r="2210" s="74" customFormat="1"/>
    <row r="2211" s="74" customFormat="1"/>
    <row r="2212" s="74" customFormat="1"/>
    <row r="2213" s="74" customFormat="1"/>
    <row r="2214" s="74" customFormat="1"/>
    <row r="2215" s="74" customFormat="1"/>
    <row r="2216" s="74" customFormat="1"/>
    <row r="2217" s="74" customFormat="1"/>
    <row r="2218" s="74" customFormat="1"/>
    <row r="2219" s="74" customFormat="1"/>
    <row r="2220" s="74" customFormat="1"/>
    <row r="2221" s="74" customFormat="1"/>
    <row r="2222" s="74" customFormat="1"/>
    <row r="2223" s="74" customFormat="1"/>
    <row r="2224" s="74" customFormat="1"/>
    <row r="2225" s="74" customFormat="1"/>
    <row r="2226" s="74" customFormat="1"/>
    <row r="2227" s="74" customFormat="1"/>
    <row r="2228" s="74" customFormat="1"/>
    <row r="2229" s="74" customFormat="1"/>
    <row r="2230" s="74" customFormat="1"/>
    <row r="2231" s="74" customFormat="1"/>
    <row r="2232" s="74" customFormat="1"/>
    <row r="2233" s="74" customFormat="1"/>
    <row r="2234" s="74" customFormat="1"/>
    <row r="2235" s="74" customFormat="1"/>
    <row r="2236" s="74" customFormat="1"/>
    <row r="2237" s="74" customFormat="1"/>
    <row r="2238" s="74" customFormat="1"/>
    <row r="2239" s="74" customFormat="1"/>
    <row r="2240" s="74" customFormat="1"/>
    <row r="2241" s="74" customFormat="1"/>
    <row r="2242" s="74" customFormat="1"/>
    <row r="2243" s="74" customFormat="1"/>
    <row r="2244" s="74" customFormat="1"/>
    <row r="2245" s="74" customFormat="1"/>
    <row r="2246" s="74" customFormat="1"/>
    <row r="2247" s="74" customFormat="1"/>
    <row r="2248" s="74" customFormat="1"/>
    <row r="2249" s="74" customFormat="1"/>
    <row r="2250" s="74" customFormat="1"/>
    <row r="2251" s="74" customFormat="1"/>
    <row r="2252" s="74" customFormat="1"/>
    <row r="2253" s="74" customFormat="1"/>
    <row r="2254" s="74" customFormat="1"/>
    <row r="2255" s="74" customFormat="1"/>
    <row r="2256" s="74" customFormat="1"/>
    <row r="2257" s="74" customFormat="1"/>
    <row r="2258" s="74" customFormat="1"/>
    <row r="2259" s="74" customFormat="1"/>
    <row r="2260" s="74" customFormat="1"/>
    <row r="2261" s="74" customFormat="1"/>
    <row r="2262" s="74" customFormat="1"/>
    <row r="2263" s="74" customFormat="1"/>
    <row r="2264" s="74" customFormat="1"/>
    <row r="2265" s="74" customFormat="1"/>
    <row r="2266" s="74" customFormat="1"/>
    <row r="2267" s="74" customFormat="1"/>
    <row r="2268" s="74" customFormat="1"/>
    <row r="2269" s="74" customFormat="1"/>
    <row r="2270" s="74" customFormat="1"/>
    <row r="2271" s="74" customFormat="1"/>
    <row r="2272" s="74" customFormat="1"/>
    <row r="2273" s="74" customFormat="1"/>
    <row r="2274" s="74" customFormat="1"/>
    <row r="2275" s="74" customFormat="1"/>
    <row r="2276" s="74" customFormat="1"/>
    <row r="2277" s="74" customFormat="1"/>
    <row r="2278" s="74" customFormat="1"/>
    <row r="2279" s="74" customFormat="1"/>
    <row r="2280" s="74" customFormat="1"/>
    <row r="2281" s="74" customFormat="1"/>
    <row r="2282" s="74" customFormat="1"/>
    <row r="2283" s="74" customFormat="1"/>
    <row r="2284" s="74" customFormat="1"/>
    <row r="2285" s="74" customFormat="1"/>
    <row r="2286" s="74" customFormat="1"/>
    <row r="2287" s="74" customFormat="1"/>
    <row r="2288" s="74" customFormat="1"/>
    <row r="2289" s="74" customFormat="1"/>
    <row r="2290" s="74" customFormat="1"/>
    <row r="2291" s="74" customFormat="1"/>
    <row r="2292" s="74" customFormat="1"/>
    <row r="2293" s="74" customFormat="1"/>
    <row r="2294" s="74" customFormat="1"/>
    <row r="2295" s="74" customFormat="1"/>
    <row r="2296" s="74" customFormat="1"/>
    <row r="2297" s="74" customFormat="1"/>
    <row r="2298" s="74" customFormat="1"/>
    <row r="2299" s="74" customFormat="1"/>
    <row r="2300" s="74" customFormat="1"/>
    <row r="2301" s="74" customFormat="1"/>
    <row r="2302" s="74" customFormat="1"/>
    <row r="2303" s="74" customFormat="1"/>
    <row r="2304" s="74" customFormat="1"/>
    <row r="2305" s="74" customFormat="1"/>
    <row r="2306" s="74" customFormat="1"/>
    <row r="2307" s="74" customFormat="1"/>
    <row r="2308" s="74" customFormat="1"/>
    <row r="2309" s="74" customFormat="1"/>
    <row r="2310" s="74" customFormat="1"/>
    <row r="2311" s="74" customFormat="1"/>
    <row r="2312" s="74" customFormat="1"/>
    <row r="2313" s="74" customFormat="1"/>
    <row r="2314" s="74" customFormat="1"/>
    <row r="2315" s="74" customFormat="1"/>
    <row r="2316" s="74" customFormat="1"/>
    <row r="2317" s="74" customFormat="1"/>
    <row r="2318" s="74" customFormat="1"/>
    <row r="2319" s="74" customFormat="1"/>
    <row r="2320" s="74" customFormat="1"/>
    <row r="2321" s="74" customFormat="1"/>
    <row r="2322" s="74" customFormat="1"/>
    <row r="2323" s="74" customFormat="1"/>
    <row r="2324" s="74" customFormat="1"/>
    <row r="2325" s="74" customFormat="1"/>
    <row r="2326" s="74" customFormat="1"/>
    <row r="2327" s="74" customFormat="1"/>
    <row r="2328" s="74" customFormat="1"/>
    <row r="2329" s="74" customFormat="1"/>
    <row r="2330" s="74" customFormat="1"/>
    <row r="2331" s="74" customFormat="1"/>
    <row r="2332" s="74" customFormat="1"/>
    <row r="2333" s="74" customFormat="1"/>
    <row r="2334" s="74" customFormat="1"/>
    <row r="2335" s="74" customFormat="1"/>
    <row r="2336" s="74" customFormat="1"/>
    <row r="2337" s="74" customFormat="1"/>
    <row r="2338" s="74" customFormat="1"/>
    <row r="2339" s="74" customFormat="1"/>
    <row r="2340" s="74" customFormat="1"/>
    <row r="2341" s="74" customFormat="1"/>
    <row r="2342" s="74" customFormat="1"/>
    <row r="2343" s="74" customFormat="1"/>
    <row r="2344" s="74" customFormat="1"/>
    <row r="2345" s="74" customFormat="1"/>
    <row r="2346" s="74" customFormat="1"/>
    <row r="2347" s="74" customFormat="1"/>
    <row r="2348" s="74" customFormat="1"/>
    <row r="2349" s="74" customFormat="1"/>
    <row r="2350" s="74" customFormat="1"/>
    <row r="2351" s="74" customFormat="1"/>
    <row r="2352" s="74" customFormat="1"/>
    <row r="2353" s="74" customFormat="1"/>
    <row r="2354" s="74" customFormat="1"/>
    <row r="2355" s="74" customFormat="1"/>
    <row r="2356" s="74" customFormat="1"/>
    <row r="2357" s="74" customFormat="1"/>
    <row r="2358" s="74" customFormat="1"/>
    <row r="2359" s="74" customFormat="1"/>
    <row r="2360" s="74" customFormat="1"/>
    <row r="2361" s="74" customFormat="1"/>
    <row r="2362" s="74" customFormat="1"/>
    <row r="2363" s="74" customFormat="1"/>
    <row r="2364" s="74" customFormat="1"/>
    <row r="2365" s="74" customFormat="1"/>
    <row r="2366" s="74" customFormat="1"/>
    <row r="2367" s="74" customFormat="1"/>
    <row r="2368" s="74" customFormat="1"/>
    <row r="2369" s="74" customFormat="1"/>
    <row r="2370" s="74" customFormat="1"/>
    <row r="2371" s="74" customFormat="1"/>
    <row r="2372" s="74" customFormat="1"/>
    <row r="2373" s="74" customFormat="1"/>
    <row r="2374" s="74" customFormat="1"/>
    <row r="2375" s="74" customFormat="1"/>
    <row r="2376" s="74" customFormat="1"/>
    <row r="2377" s="74" customFormat="1"/>
    <row r="2378" s="74" customFormat="1"/>
    <row r="2379" s="74" customFormat="1"/>
    <row r="2380" s="74" customFormat="1"/>
    <row r="2381" s="74" customFormat="1"/>
    <row r="2382" s="74" customFormat="1"/>
    <row r="2383" s="74" customFormat="1"/>
    <row r="2384" s="74" customFormat="1"/>
    <row r="2385" s="74" customFormat="1"/>
    <row r="2386" s="74" customFormat="1"/>
    <row r="2387" s="74" customFormat="1"/>
    <row r="2388" s="74" customFormat="1"/>
    <row r="2389" s="74" customFormat="1"/>
    <row r="2390" s="74" customFormat="1"/>
    <row r="2391" s="74" customFormat="1"/>
    <row r="2392" s="74" customFormat="1"/>
    <row r="2393" s="74" customFormat="1"/>
    <row r="2394" s="74" customFormat="1"/>
    <row r="2395" s="74" customFormat="1"/>
    <row r="2396" s="74" customFormat="1"/>
    <row r="2397" s="74" customFormat="1"/>
    <row r="2398" s="74" customFormat="1"/>
    <row r="2399" s="74" customFormat="1"/>
    <row r="2400" s="74" customFormat="1"/>
    <row r="2401" s="74" customFormat="1"/>
    <row r="2402" s="74" customFormat="1"/>
    <row r="2403" s="74" customFormat="1"/>
    <row r="2404" s="74" customFormat="1"/>
    <row r="2405" s="74" customFormat="1"/>
    <row r="2406" s="74" customFormat="1"/>
    <row r="2407" s="74" customFormat="1"/>
    <row r="2408" s="74" customFormat="1"/>
    <row r="2409" s="74" customFormat="1"/>
    <row r="2410" s="74" customFormat="1"/>
    <row r="2411" s="74" customFormat="1"/>
    <row r="2412" s="74" customFormat="1"/>
    <row r="2413" s="74" customFormat="1"/>
    <row r="2414" s="74" customFormat="1"/>
    <row r="2415" s="74" customFormat="1"/>
    <row r="2416" s="74" customFormat="1"/>
    <row r="2417" s="74" customFormat="1"/>
    <row r="2418" s="74" customFormat="1"/>
    <row r="2419" s="74" customFormat="1"/>
    <row r="2420" s="74" customFormat="1"/>
    <row r="2421" s="74" customFormat="1"/>
    <row r="2422" s="74" customFormat="1"/>
    <row r="2423" s="74" customFormat="1"/>
    <row r="2424" s="74" customFormat="1"/>
    <row r="2425" s="74" customFormat="1"/>
    <row r="2426" s="74" customFormat="1"/>
    <row r="2427" s="74" customFormat="1"/>
    <row r="2428" s="74" customFormat="1"/>
    <row r="2429" s="74" customFormat="1"/>
    <row r="2430" s="74" customFormat="1"/>
    <row r="2431" s="74" customFormat="1"/>
    <row r="2432" s="74" customFormat="1"/>
    <row r="2433" s="74" customFormat="1"/>
    <row r="2434" s="74" customFormat="1"/>
    <row r="2435" s="74" customFormat="1"/>
    <row r="2436" s="74" customFormat="1"/>
    <row r="2437" s="74" customFormat="1"/>
    <row r="2438" s="74" customFormat="1"/>
    <row r="2439" s="74" customFormat="1"/>
    <row r="2440" s="74" customFormat="1"/>
    <row r="2441" s="74" customFormat="1"/>
    <row r="2442" s="74" customFormat="1"/>
    <row r="2443" s="74" customFormat="1"/>
    <row r="2444" s="74" customFormat="1"/>
    <row r="2445" s="74" customFormat="1"/>
    <row r="2446" s="74" customFormat="1"/>
    <row r="2447" s="74" customFormat="1"/>
    <row r="2448" s="74" customFormat="1"/>
    <row r="2449" s="74" customFormat="1"/>
    <row r="2450" s="74" customFormat="1"/>
    <row r="2451" s="74" customFormat="1"/>
    <row r="2452" s="74" customFormat="1"/>
    <row r="2453" s="74" customFormat="1"/>
    <row r="2454" s="74" customFormat="1"/>
    <row r="2455" s="74" customFormat="1"/>
    <row r="2456" s="74" customFormat="1"/>
    <row r="2457" s="74" customFormat="1"/>
    <row r="2458" s="74" customFormat="1"/>
    <row r="2459" s="74" customFormat="1"/>
    <row r="2460" s="74" customFormat="1"/>
    <row r="2461" s="74" customFormat="1"/>
    <row r="2462" s="74" customFormat="1"/>
    <row r="2463" s="74" customFormat="1"/>
    <row r="2464" s="74" customFormat="1"/>
    <row r="2465" s="74" customFormat="1"/>
    <row r="2466" s="74" customFormat="1"/>
    <row r="2467" s="74" customFormat="1"/>
    <row r="2468" s="74" customFormat="1"/>
    <row r="2469" s="74" customFormat="1"/>
    <row r="2470" s="74" customFormat="1"/>
    <row r="2471" s="74" customFormat="1"/>
    <row r="2472" s="74" customFormat="1"/>
    <row r="2473" s="74" customFormat="1"/>
    <row r="2474" s="74" customFormat="1"/>
    <row r="2475" s="74" customFormat="1"/>
    <row r="2476" s="74" customFormat="1"/>
    <row r="2477" s="74" customFormat="1"/>
    <row r="2478" s="74" customFormat="1"/>
    <row r="2479" s="74" customFormat="1"/>
    <row r="2480" s="74" customFormat="1"/>
    <row r="2481" s="74" customFormat="1"/>
    <row r="2482" s="74" customFormat="1"/>
    <row r="2483" s="74" customFormat="1"/>
  </sheetData>
  <sheetProtection selectLockedCells="1"/>
  <mergeCells count="18">
    <mergeCell ref="F4:M4"/>
    <mergeCell ref="F6:M6"/>
    <mergeCell ref="C9:G9"/>
    <mergeCell ref="K9:M9"/>
    <mergeCell ref="O9:Q9"/>
    <mergeCell ref="D59:F59"/>
    <mergeCell ref="L59:N59"/>
    <mergeCell ref="D72:F72"/>
    <mergeCell ref="L72:N72"/>
    <mergeCell ref="C21:H21"/>
    <mergeCell ref="D124:F124"/>
    <mergeCell ref="L124:N124"/>
    <mergeCell ref="D85:F85"/>
    <mergeCell ref="L85:N85"/>
    <mergeCell ref="D98:F98"/>
    <mergeCell ref="L98:N98"/>
    <mergeCell ref="D111:F111"/>
    <mergeCell ref="L111:N111"/>
  </mergeCells>
  <conditionalFormatting sqref="E32:P39">
    <cfRule type="cellIs" dxfId="239" priority="15" stopIfTrue="1" operator="equal">
      <formula>$I11</formula>
    </cfRule>
  </conditionalFormatting>
  <conditionalFormatting sqref="E32:P39">
    <cfRule type="cellIs" dxfId="238" priority="14" stopIfTrue="1" operator="notEqual">
      <formula>$I11</formula>
    </cfRule>
  </conditionalFormatting>
  <conditionalFormatting sqref="E32:P39">
    <cfRule type="expression" dxfId="237" priority="13" stopIfTrue="1">
      <formula>ISBLANK($I11)</formula>
    </cfRule>
  </conditionalFormatting>
  <conditionalFormatting sqref="E44:E51">
    <cfRule type="cellIs" dxfId="236" priority="12" stopIfTrue="1" operator="equal">
      <formula>$I61</formula>
    </cfRule>
  </conditionalFormatting>
  <conditionalFormatting sqref="F44:F51">
    <cfRule type="cellIs" dxfId="235" priority="11" stopIfTrue="1" operator="equal">
      <formula>$Q61</formula>
    </cfRule>
  </conditionalFormatting>
  <conditionalFormatting sqref="G44:G51">
    <cfRule type="cellIs" dxfId="234" priority="10" stopIfTrue="1" operator="equal">
      <formula>$I74</formula>
    </cfRule>
  </conditionalFormatting>
  <conditionalFormatting sqref="H44:H51">
    <cfRule type="cellIs" dxfId="233" priority="9" stopIfTrue="1" operator="equal">
      <formula>$Q74</formula>
    </cfRule>
  </conditionalFormatting>
  <conditionalFormatting sqref="I44:I51">
    <cfRule type="cellIs" dxfId="232" priority="8" stopIfTrue="1" operator="equal">
      <formula>$I87</formula>
    </cfRule>
  </conditionalFormatting>
  <conditionalFormatting sqref="J44:J51">
    <cfRule type="cellIs" dxfId="231" priority="7" stopIfTrue="1" operator="equal">
      <formula>$Q87</formula>
    </cfRule>
  </conditionalFormatting>
  <conditionalFormatting sqref="K44:K51">
    <cfRule type="cellIs" dxfId="230" priority="6" stopIfTrue="1" operator="equal">
      <formula>$I100</formula>
    </cfRule>
  </conditionalFormatting>
  <conditionalFormatting sqref="L44:L51">
    <cfRule type="cellIs" dxfId="229" priority="5" stopIfTrue="1" operator="equal">
      <formula>$Q100</formula>
    </cfRule>
  </conditionalFormatting>
  <conditionalFormatting sqref="M44:M51">
    <cfRule type="cellIs" dxfId="228" priority="4" stopIfTrue="1" operator="equal">
      <formula>$I113</formula>
    </cfRule>
  </conditionalFormatting>
  <conditionalFormatting sqref="N44:N51">
    <cfRule type="cellIs" dxfId="227" priority="3" stopIfTrue="1" operator="equal">
      <formula>$Q113</formula>
    </cfRule>
  </conditionalFormatting>
  <conditionalFormatting sqref="O44:O51">
    <cfRule type="cellIs" dxfId="226" priority="2" stopIfTrue="1" operator="equal">
      <formula>$I126</formula>
    </cfRule>
  </conditionalFormatting>
  <conditionalFormatting sqref="P44:P51">
    <cfRule type="cellIs" dxfId="225" priority="1" stopIfTrue="1" operator="equal">
      <formula>$Q126</formula>
    </cfRule>
  </conditionalFormatting>
  <pageMargins left="0.75" right="0.75" top="1" bottom="1" header="0.5" footer="0.5"/>
  <pageSetup paperSize="9" orientation="landscape" r:id="rId1"/>
  <headerFooter alignWithMargins="0"/>
  <drawing r:id="rId2"/>
  <tableParts count="1">
    <tablePart r:id="rId3"/>
  </tableParts>
</worksheet>
</file>

<file path=xl/worksheets/sheet21.xml><?xml version="1.0" encoding="utf-8"?>
<worksheet xmlns="http://schemas.openxmlformats.org/spreadsheetml/2006/main" xmlns:r="http://schemas.openxmlformats.org/officeDocument/2006/relationships">
  <dimension ref="A1:FX2483"/>
  <sheetViews>
    <sheetView showGridLines="0" zoomScaleNormal="100" workbookViewId="0">
      <selection activeCell="R1" sqref="R1:AY1048576"/>
    </sheetView>
  </sheetViews>
  <sheetFormatPr defaultRowHeight="12.75"/>
  <cols>
    <col min="1" max="1" width="5.42578125" style="74" customWidth="1"/>
    <col min="2" max="2" width="8.140625" customWidth="1"/>
    <col min="3" max="3" width="14.5703125" customWidth="1"/>
    <col min="4" max="4" width="14.42578125" customWidth="1"/>
    <col min="5" max="5" width="10.42578125" customWidth="1"/>
    <col min="6" max="6" width="11.28515625" customWidth="1"/>
    <col min="7" max="7" width="10.28515625" customWidth="1"/>
    <col min="8" max="8" width="10" customWidth="1"/>
    <col min="9" max="9" width="10.7109375" customWidth="1"/>
    <col min="10" max="10" width="11.140625" customWidth="1"/>
    <col min="11" max="11" width="11" customWidth="1"/>
    <col min="12" max="12" width="13.28515625" customWidth="1"/>
    <col min="13" max="13" width="10.28515625" customWidth="1"/>
    <col min="14" max="14" width="10.85546875" customWidth="1"/>
    <col min="15" max="15" width="11.42578125" customWidth="1"/>
    <col min="16" max="16" width="12.28515625" customWidth="1"/>
    <col min="17" max="17" width="11.140625" customWidth="1"/>
    <col min="18" max="18" width="6.7109375" style="72" customWidth="1"/>
    <col min="19" max="19" width="11.5703125" style="74" customWidth="1"/>
    <col min="20" max="20" width="9.140625" style="74" customWidth="1"/>
    <col min="21" max="23" width="10.42578125" style="74" hidden="1" customWidth="1"/>
    <col min="24" max="24" width="9.85546875" style="74" hidden="1" customWidth="1"/>
    <col min="25" max="26" width="9.140625" style="74"/>
    <col min="27" max="27" width="10" style="74" customWidth="1"/>
    <col min="28" max="28" width="10.28515625" style="74" customWidth="1"/>
    <col min="29" max="29" width="9.140625" style="74"/>
    <col min="30" max="30" width="10.42578125" style="74" customWidth="1"/>
    <col min="31" max="180" width="9.140625" style="74"/>
  </cols>
  <sheetData>
    <row r="1" spans="1:26" s="155" customFormat="1" ht="13.5" thickBot="1">
      <c r="A1" s="72"/>
      <c r="B1" s="72"/>
      <c r="C1" s="72"/>
      <c r="D1" s="72"/>
      <c r="E1" s="72"/>
      <c r="F1" s="72"/>
      <c r="G1" s="72"/>
      <c r="H1" s="72"/>
      <c r="I1" s="72"/>
      <c r="J1" s="72"/>
      <c r="K1" s="72"/>
      <c r="L1" s="72"/>
      <c r="M1" s="72"/>
      <c r="N1" s="72"/>
      <c r="O1" s="72"/>
      <c r="P1" s="72"/>
      <c r="Q1" s="72"/>
      <c r="R1" s="72"/>
      <c r="S1" s="72"/>
    </row>
    <row r="2" spans="1:26">
      <c r="A2" s="72"/>
      <c r="B2" s="64"/>
      <c r="C2" s="65"/>
      <c r="D2" s="65"/>
      <c r="E2" s="65"/>
      <c r="F2" s="65"/>
      <c r="G2" s="65"/>
      <c r="H2" s="65"/>
      <c r="I2" s="65"/>
      <c r="J2" s="65"/>
      <c r="K2" s="65"/>
      <c r="L2" s="65"/>
      <c r="M2" s="65"/>
      <c r="N2" s="65"/>
      <c r="O2" s="65"/>
      <c r="P2" s="65"/>
      <c r="Q2" s="65"/>
      <c r="R2" s="75"/>
      <c r="S2" s="72"/>
    </row>
    <row r="3" spans="1:26">
      <c r="A3" s="72"/>
      <c r="B3" s="66"/>
      <c r="C3" s="3"/>
      <c r="D3" s="3"/>
      <c r="E3" s="3"/>
      <c r="F3" s="3"/>
      <c r="G3" s="3"/>
      <c r="H3" s="3"/>
      <c r="I3" s="3"/>
      <c r="J3" s="3"/>
      <c r="K3" s="3"/>
      <c r="L3" s="3"/>
      <c r="M3" s="3"/>
      <c r="N3" s="3"/>
      <c r="O3" s="3"/>
      <c r="P3" s="3"/>
      <c r="Q3" s="3"/>
      <c r="R3" s="75"/>
      <c r="S3" s="72"/>
    </row>
    <row r="4" spans="1:26" ht="25.5">
      <c r="A4" s="72"/>
      <c r="B4" s="66"/>
      <c r="C4" s="3"/>
      <c r="D4" s="3"/>
      <c r="E4" s="3"/>
      <c r="F4" s="182" t="s">
        <v>73</v>
      </c>
      <c r="G4" s="183"/>
      <c r="H4" s="183"/>
      <c r="I4" s="183"/>
      <c r="J4" s="183"/>
      <c r="K4" s="183"/>
      <c r="L4" s="183"/>
      <c r="M4" s="184"/>
      <c r="N4" s="3"/>
      <c r="O4" s="3"/>
      <c r="P4" s="3"/>
      <c r="Q4" s="3"/>
      <c r="R4" s="75"/>
      <c r="S4" s="72"/>
    </row>
    <row r="5" spans="1:26" ht="15.75">
      <c r="A5" s="72"/>
      <c r="B5" s="66"/>
      <c r="C5" s="3"/>
      <c r="D5" s="3"/>
      <c r="E5" s="3"/>
      <c r="F5" s="46"/>
      <c r="G5" s="3"/>
      <c r="H5" s="3"/>
      <c r="I5" s="3"/>
      <c r="J5" s="3"/>
      <c r="K5" s="3"/>
      <c r="L5" s="3"/>
      <c r="M5" s="3"/>
      <c r="N5" s="3"/>
      <c r="O5" s="3"/>
      <c r="P5" s="3"/>
      <c r="Q5" s="3"/>
      <c r="R5" s="75"/>
      <c r="S5" s="72"/>
    </row>
    <row r="6" spans="1:26" ht="15.75">
      <c r="A6" s="72"/>
      <c r="B6" s="66"/>
      <c r="C6" s="3"/>
      <c r="D6" s="3"/>
      <c r="E6" s="3"/>
      <c r="F6" s="185" t="s">
        <v>134</v>
      </c>
      <c r="G6" s="183"/>
      <c r="H6" s="183"/>
      <c r="I6" s="183"/>
      <c r="J6" s="183"/>
      <c r="K6" s="183"/>
      <c r="L6" s="183"/>
      <c r="M6" s="184"/>
      <c r="N6" s="3"/>
      <c r="O6" s="3"/>
      <c r="P6" s="3"/>
      <c r="Q6" s="3"/>
      <c r="R6" s="75"/>
      <c r="S6" s="72"/>
    </row>
    <row r="7" spans="1:26">
      <c r="A7" s="72"/>
      <c r="B7" s="66"/>
      <c r="C7" s="3"/>
      <c r="D7" s="3"/>
      <c r="E7" s="3"/>
      <c r="F7" s="3"/>
      <c r="G7" s="3"/>
      <c r="H7" s="3"/>
      <c r="I7" s="3"/>
      <c r="J7" s="3"/>
      <c r="K7" s="3"/>
      <c r="L7" s="3"/>
      <c r="M7" s="3"/>
      <c r="N7" s="3"/>
      <c r="O7" s="3"/>
      <c r="P7" s="3"/>
      <c r="Q7" s="3"/>
      <c r="R7" s="75"/>
      <c r="S7" s="72"/>
    </row>
    <row r="8" spans="1:26" ht="18.75" customHeight="1" thickBot="1">
      <c r="A8" s="72"/>
      <c r="B8" s="66"/>
      <c r="C8" s="3"/>
      <c r="D8" s="3"/>
      <c r="E8" s="3"/>
      <c r="F8" s="3"/>
      <c r="G8" s="3"/>
      <c r="H8" s="3"/>
      <c r="I8" s="3"/>
      <c r="J8" s="3"/>
      <c r="K8" s="3"/>
      <c r="L8" s="3"/>
      <c r="M8" s="3"/>
      <c r="N8" s="3"/>
      <c r="O8" s="3"/>
      <c r="P8" s="3"/>
      <c r="Q8" s="3"/>
      <c r="R8" s="75"/>
      <c r="S8" s="72"/>
    </row>
    <row r="9" spans="1:26" ht="24.75" customHeight="1" thickBot="1">
      <c r="A9" s="72"/>
      <c r="B9" s="66"/>
      <c r="C9" s="199" t="s">
        <v>54</v>
      </c>
      <c r="D9" s="200"/>
      <c r="E9" s="200"/>
      <c r="F9" s="200"/>
      <c r="G9" s="201"/>
      <c r="H9" s="3"/>
      <c r="I9" s="45" t="s">
        <v>55</v>
      </c>
      <c r="J9" s="3"/>
      <c r="K9" s="179" t="s">
        <v>129</v>
      </c>
      <c r="L9" s="180"/>
      <c r="M9" s="181"/>
      <c r="O9" s="179" t="s">
        <v>130</v>
      </c>
      <c r="P9" s="180"/>
      <c r="Q9" s="181"/>
      <c r="R9" s="75"/>
      <c r="S9" s="72"/>
    </row>
    <row r="10" spans="1:26" ht="13.5" thickBot="1">
      <c r="A10" s="72"/>
      <c r="B10" s="66"/>
      <c r="C10" s="78" t="s">
        <v>0</v>
      </c>
      <c r="D10" s="79" t="s">
        <v>1</v>
      </c>
      <c r="E10" s="12">
        <v>1</v>
      </c>
      <c r="F10" s="12" t="s">
        <v>18</v>
      </c>
      <c r="G10" s="40">
        <v>2</v>
      </c>
      <c r="H10" s="3"/>
      <c r="I10" s="39" t="s">
        <v>6</v>
      </c>
      <c r="J10" s="3"/>
      <c r="K10" s="19" t="s">
        <v>97</v>
      </c>
      <c r="L10" s="20" t="s">
        <v>51</v>
      </c>
      <c r="M10" s="20" t="s">
        <v>25</v>
      </c>
      <c r="O10" s="19" t="s">
        <v>97</v>
      </c>
      <c r="P10" s="20" t="s">
        <v>51</v>
      </c>
      <c r="Q10" s="20" t="s">
        <v>25</v>
      </c>
      <c r="R10" s="75"/>
      <c r="S10" s="72"/>
    </row>
    <row r="11" spans="1:26">
      <c r="A11" s="72"/>
      <c r="B11" s="66"/>
      <c r="C11" s="115"/>
      <c r="D11" s="109"/>
      <c r="E11" s="112"/>
      <c r="F11" s="112"/>
      <c r="G11" s="116"/>
      <c r="H11" s="3"/>
      <c r="I11" s="54"/>
      <c r="J11" s="3"/>
      <c r="K11" s="139">
        <v>1</v>
      </c>
      <c r="L11" s="138" t="str">
        <f>VLOOKUP(SMALL($V$11:$V$22,1),$V$11:$X$22,2,FALSE)</f>
        <v>Tim</v>
      </c>
      <c r="M11" s="146">
        <f>VLOOKUP(SMALL($V$11:$V$22,1),$V$11:$X$22,3,FALSE)</f>
        <v>0</v>
      </c>
      <c r="O11" s="139">
        <v>1</v>
      </c>
      <c r="P11" s="138" t="str">
        <f>VLOOKUP(SMALL($V$25:$V$36,1),$V$25:$X$36,2,FALSE)</f>
        <v>Didier</v>
      </c>
      <c r="Q11" s="140">
        <f>VLOOKUP(SMALL($V$25:$V$36,1),$V$25:$X$36,3,FALSE)</f>
        <v>74.160000000000011</v>
      </c>
      <c r="R11" s="75"/>
      <c r="S11" s="72"/>
      <c r="U11" s="124">
        <f>RANK($E$40,$E$40:$P$40)</f>
        <v>1</v>
      </c>
      <c r="V11" s="124">
        <f>RANK($E$40,$E$40:$P$40)</f>
        <v>1</v>
      </c>
      <c r="W11" s="124" t="str">
        <f>E31</f>
        <v>Tim</v>
      </c>
      <c r="X11" s="125">
        <f>E40</f>
        <v>0</v>
      </c>
      <c r="Z11" s="126"/>
    </row>
    <row r="12" spans="1:26">
      <c r="A12" s="72"/>
      <c r="B12" s="66"/>
      <c r="C12" s="115"/>
      <c r="D12" s="109"/>
      <c r="E12" s="113"/>
      <c r="F12" s="113"/>
      <c r="G12" s="117"/>
      <c r="H12" s="3"/>
      <c r="I12" s="54"/>
      <c r="J12" s="3"/>
      <c r="K12" s="141" t="str">
        <f>IF(M12=M11,"",2)</f>
        <v/>
      </c>
      <c r="L12" s="137" t="str">
        <f>VLOOKUP(SMALL($V$11:$V$22,2),$V$11:$X$22,2,FALSE)</f>
        <v>Grégory</v>
      </c>
      <c r="M12" s="147">
        <f>VLOOKUP(SMALL($V$11:$V$22,2),$V$11:$X$22,3,FALSE)</f>
        <v>0</v>
      </c>
      <c r="O12" s="141">
        <f>IF(Q12=Q11,"",2)</f>
        <v>2</v>
      </c>
      <c r="P12" s="137" t="str">
        <f>VLOOKUP(SMALL($V$25:$V$36,2),$V$25:$X$36,2,FALSE)</f>
        <v>Deborah</v>
      </c>
      <c r="Q12" s="142">
        <f>VLOOKUP(SMALL($V$25:$V$36,2),$V$25:$X$36,3,FALSE)</f>
        <v>69.890000000000015</v>
      </c>
      <c r="R12" s="75"/>
      <c r="S12" s="72"/>
      <c r="U12" s="124">
        <f>RANK($F$40,$E$40:$P$40)</f>
        <v>1</v>
      </c>
      <c r="V12" s="124">
        <f>IF(COUNTIF($U$11:U11,RANK($F$40,$E$40:$P$40))&gt;0,RANK($F$40,$E$40:$P$40)+COUNTIF($U$11:U11,RANK($F$40,$E$40:$P$40)),RANK($F$40,$E$40:$P$40))</f>
        <v>2</v>
      </c>
      <c r="W12" s="124" t="str">
        <f>F31</f>
        <v>Grégory</v>
      </c>
      <c r="X12" s="125">
        <f>F40</f>
        <v>0</v>
      </c>
      <c r="Z12" s="126"/>
    </row>
    <row r="13" spans="1:26">
      <c r="A13" s="72"/>
      <c r="B13" s="66"/>
      <c r="C13" s="118"/>
      <c r="D13" s="110"/>
      <c r="E13" s="113"/>
      <c r="F13" s="113"/>
      <c r="G13" s="117"/>
      <c r="H13" s="3"/>
      <c r="I13" s="54"/>
      <c r="J13" s="3"/>
      <c r="K13" s="141" t="str">
        <f>IF(M13=M12,"",3)</f>
        <v/>
      </c>
      <c r="L13" s="137" t="str">
        <f>VLOOKUP(SMALL($V$11:$V$22,3),$V$11:$X$22,2,FALSE)</f>
        <v>Christophe</v>
      </c>
      <c r="M13" s="147">
        <f>VLOOKUP(SMALL($V$11:$V$22,3),$V$11:$X$22,3,FALSE)</f>
        <v>0</v>
      </c>
      <c r="O13" s="141">
        <f>IF(Q13=Q12,"",3)</f>
        <v>3</v>
      </c>
      <c r="P13" s="137" t="str">
        <f>VLOOKUP(SMALL($V$25:$V$36,3),$V$25:$X$36,2,FALSE)</f>
        <v>Pieter</v>
      </c>
      <c r="Q13" s="142">
        <f>VLOOKUP(SMALL($V$25:$V$36,3),$V$25:$X$36,3,FALSE)</f>
        <v>66.239999999999995</v>
      </c>
      <c r="R13" s="75"/>
      <c r="S13" s="72"/>
      <c r="U13" s="124">
        <f>RANK($G$40,$E$40:$P$40)</f>
        <v>1</v>
      </c>
      <c r="V13" s="124">
        <f>IF(COUNTIF($U$11:U12,RANK($G$40,$E$40:$P$40))&gt;0,RANK($G$40,$E$40:$P$40)+COUNTIF($U$11:U12,RANK($G$40,$E$40:$P$40)),RANK($G$40,$E$40:$P$40))</f>
        <v>3</v>
      </c>
      <c r="W13" s="124" t="str">
        <f>G31</f>
        <v>Christophe</v>
      </c>
      <c r="X13" s="125">
        <f>G40</f>
        <v>0</v>
      </c>
      <c r="Z13" s="126"/>
    </row>
    <row r="14" spans="1:26">
      <c r="A14" s="72"/>
      <c r="B14" s="66"/>
      <c r="C14" s="118"/>
      <c r="D14" s="110"/>
      <c r="E14" s="113"/>
      <c r="F14" s="113"/>
      <c r="G14" s="117"/>
      <c r="H14" s="3"/>
      <c r="I14" s="54"/>
      <c r="J14" s="4"/>
      <c r="K14" s="141" t="str">
        <f>IF(M14=M13,"",4)</f>
        <v/>
      </c>
      <c r="L14" s="137" t="str">
        <f>VLOOKUP(SMALL($V$11:$V$22,4),$V$11:$X$22,2,FALSE)</f>
        <v>Ruben</v>
      </c>
      <c r="M14" s="147">
        <f>VLOOKUP(SMALL($V$11:$V$22,4),$V$11:$X$22,3,FALSE)</f>
        <v>0</v>
      </c>
      <c r="O14" s="141">
        <f>IF(Q14=Q13,"",4)</f>
        <v>4</v>
      </c>
      <c r="P14" s="137" t="str">
        <f>VLOOKUP(SMALL($V$25:$V$36,4),$V$25:$X$36,2,FALSE)</f>
        <v>Maarten</v>
      </c>
      <c r="Q14" s="142">
        <f>VLOOKUP(SMALL($V$25:$V$36,4),$V$25:$X$36,3,FALSE)</f>
        <v>63.04</v>
      </c>
      <c r="R14" s="75"/>
      <c r="S14" s="72"/>
      <c r="U14" s="124">
        <f>RANK($H$40,$E$40:$P$40)</f>
        <v>1</v>
      </c>
      <c r="V14" s="124">
        <f>IF(COUNTIF($U$11:U13,RANK($H$40,$E$40:$P$40))&gt;0,RANK($H$40,$E$40:$P$40)+COUNTIF($U$11:U13,RANK($H$40,$E$40:$P$40)),RANK($H$40,$E$40:$P$40))</f>
        <v>4</v>
      </c>
      <c r="W14" s="124" t="str">
        <f>H31</f>
        <v>Ruben</v>
      </c>
      <c r="X14" s="125">
        <f>H40</f>
        <v>0</v>
      </c>
      <c r="Z14" s="126"/>
    </row>
    <row r="15" spans="1:26">
      <c r="A15" s="72"/>
      <c r="B15" s="66"/>
      <c r="C15" s="118"/>
      <c r="D15" s="110"/>
      <c r="E15" s="113"/>
      <c r="F15" s="113"/>
      <c r="G15" s="117"/>
      <c r="H15" s="3"/>
      <c r="I15" s="54"/>
      <c r="J15" s="3"/>
      <c r="K15" s="141" t="str">
        <f>IF(M15=M14,"",5)</f>
        <v/>
      </c>
      <c r="L15" s="137" t="str">
        <f>VLOOKUP(SMALL($V$11:$V$22,5),$V$11:$X$22,2,FALSE)</f>
        <v>Guillaume</v>
      </c>
      <c r="M15" s="147">
        <f>VLOOKUP(SMALL($V$11:$V$22,5),$V$11:$X$22,3,FALSE)</f>
        <v>0</v>
      </c>
      <c r="O15" s="141">
        <f>IF(Q15=Q14,"",5)</f>
        <v>5</v>
      </c>
      <c r="P15" s="137" t="str">
        <f>VLOOKUP(SMALL($V$25:$V$36,5),$V$25:$X$36,2,FALSE)</f>
        <v>Lienkeuh</v>
      </c>
      <c r="Q15" s="142">
        <f>VLOOKUP(SMALL($V$25:$V$36,5),$V$25:$X$36,3,FALSE)</f>
        <v>62.86</v>
      </c>
      <c r="R15" s="75"/>
      <c r="S15" s="72"/>
      <c r="U15" s="124">
        <f>RANK($I$40,$E$40:$P$40)</f>
        <v>1</v>
      </c>
      <c r="V15" s="124">
        <f>IF(COUNTIF($U$11:U14,RANK($I$40,$E$40:$P$40))&gt;0,RANK($I$40,$E$40:$P$40)+COUNTIF($U$11:U14,RANK($I$40,$E$40:$P$40)),RANK($I$40,$E$40:$P$40))</f>
        <v>5</v>
      </c>
      <c r="W15" s="124" t="str">
        <f>I31</f>
        <v>Guillaume</v>
      </c>
      <c r="X15" s="125">
        <f>I40</f>
        <v>0</v>
      </c>
      <c r="Z15" s="126"/>
    </row>
    <row r="16" spans="1:26">
      <c r="A16" s="72"/>
      <c r="B16" s="66"/>
      <c r="C16" s="118"/>
      <c r="D16" s="110"/>
      <c r="E16" s="113"/>
      <c r="F16" s="113"/>
      <c r="G16" s="117"/>
      <c r="H16" s="3"/>
      <c r="I16" s="54"/>
      <c r="J16" s="3"/>
      <c r="K16" s="141" t="str">
        <f>IF(M16=M15,"",6)</f>
        <v/>
      </c>
      <c r="L16" s="137" t="str">
        <f>VLOOKUP(SMALL($V$11:$V$22,6),$V$11:$X$22,2,FALSE)</f>
        <v>Maarten</v>
      </c>
      <c r="M16" s="147">
        <f>VLOOKUP(SMALL($V$11:$V$22,6),$V$11:$X$22,3,FALSE)</f>
        <v>0</v>
      </c>
      <c r="O16" s="141">
        <f>IF(Q16=Q15,"",6)</f>
        <v>6</v>
      </c>
      <c r="P16" s="137" t="str">
        <f>VLOOKUP(SMALL($V$25:$V$36,6),$V$25:$X$36,2,FALSE)</f>
        <v xml:space="preserve">Lien </v>
      </c>
      <c r="Q16" s="142">
        <f>VLOOKUP(SMALL($V$25:$V$36,6),$V$25:$X$36,3,FALSE)</f>
        <v>62.64</v>
      </c>
      <c r="R16" s="75"/>
      <c r="S16" s="72"/>
      <c r="U16" s="124">
        <f>RANK($J$40,$E$40:$P$40)</f>
        <v>1</v>
      </c>
      <c r="V16" s="124">
        <f>IF(COUNTIF($U$11:U15,RANK($J$40,$E$40:$P$40))&gt;0,RANK($J$40,$E$40:$P$40)+COUNTIF($U$11:U15,RANK($J$40,$E$40:$P$40)),RANK($J$40,$E$40:$P$40))</f>
        <v>6</v>
      </c>
      <c r="W16" s="124" t="str">
        <f>J31</f>
        <v>Maarten</v>
      </c>
      <c r="X16" s="125">
        <f>J40</f>
        <v>0</v>
      </c>
      <c r="Z16" s="126"/>
    </row>
    <row r="17" spans="1:180">
      <c r="A17" s="72"/>
      <c r="B17" s="66"/>
      <c r="C17" s="118"/>
      <c r="D17" s="110"/>
      <c r="E17" s="113"/>
      <c r="F17" s="113"/>
      <c r="G17" s="117"/>
      <c r="H17" s="47" t="s">
        <v>56</v>
      </c>
      <c r="I17" s="54"/>
      <c r="J17" s="3"/>
      <c r="K17" s="141" t="str">
        <f>IF(M17=M16,"",7)</f>
        <v/>
      </c>
      <c r="L17" s="137" t="str">
        <f>VLOOKUP(SMALL($V$11:$V$22,7),$V$11:$X$22,2,FALSE)</f>
        <v>Dieter</v>
      </c>
      <c r="M17" s="147">
        <f>VLOOKUP(SMALL($V$11:$V$22,7),$V$11:$X$22,3,FALSE)</f>
        <v>0</v>
      </c>
      <c r="O17" s="141">
        <f>IF(Q17=Q16,"",7)</f>
        <v>7</v>
      </c>
      <c r="P17" s="137" t="str">
        <f>VLOOKUP(SMALL($V$25:$V$36,7),$V$25:$X$36,2,FALSE)</f>
        <v>Tim</v>
      </c>
      <c r="Q17" s="142">
        <f>VLOOKUP(SMALL($V$25:$V$36,7),$V$25:$X$36,3,FALSE)</f>
        <v>62.560000000000009</v>
      </c>
      <c r="R17" s="75"/>
      <c r="S17" s="72"/>
      <c r="U17" s="124">
        <f>RANK($K$40,$E$40:$P$40)</f>
        <v>1</v>
      </c>
      <c r="V17" s="124">
        <f>IF(COUNTIF($U$11:U16,RANK($K$40,$E$40:$P$40))&gt;0,RANK($K$40,$E$40:$P$40)+COUNTIF($U$11:U16,RANK($K$40,$E$40:$P$40)),RANK($K$40,$E$40:$P$40))</f>
        <v>7</v>
      </c>
      <c r="W17" s="124" t="str">
        <f>K31</f>
        <v>Dieter</v>
      </c>
      <c r="X17" s="125">
        <f>K40</f>
        <v>0</v>
      </c>
      <c r="Z17" s="126"/>
    </row>
    <row r="18" spans="1:180" ht="13.5" thickBot="1">
      <c r="A18" s="72"/>
      <c r="B18" s="66"/>
      <c r="C18" s="119"/>
      <c r="D18" s="111"/>
      <c r="E18" s="114"/>
      <c r="F18" s="114"/>
      <c r="G18" s="120"/>
      <c r="H18" s="3"/>
      <c r="I18" s="55"/>
      <c r="J18" s="3"/>
      <c r="K18" s="141" t="str">
        <f>IF(M18=M17,"",8)</f>
        <v/>
      </c>
      <c r="L18" s="137" t="str">
        <f>VLOOKUP(SMALL($V$11:$V$22,8),$V$11:$X$22,2,FALSE)</f>
        <v>Deborah</v>
      </c>
      <c r="M18" s="147">
        <f>VLOOKUP(SMALL($V$11:$V$22,8),$V$11:$X$22,3,FALSE)</f>
        <v>0</v>
      </c>
      <c r="O18" s="141">
        <f>IF(Q18=Q17,"",8)</f>
        <v>8</v>
      </c>
      <c r="P18" s="137" t="str">
        <f>VLOOKUP(SMALL($V$25:$V$36,8),$V$25:$X$36,2,FALSE)</f>
        <v>Grégory</v>
      </c>
      <c r="Q18" s="142">
        <f>VLOOKUP(SMALL($V$25:$V$36,8),$V$25:$X$36,3,FALSE)</f>
        <v>62.169999999999995</v>
      </c>
      <c r="R18" s="75"/>
      <c r="S18" s="72"/>
      <c r="U18" s="124">
        <f>RANK($L$40,$E$40:$P$40)</f>
        <v>1</v>
      </c>
      <c r="V18" s="124">
        <f>IF(COUNTIF($U$11:U17,RANK($L$40,$E$40:$P$40))&gt;0,RANK($L$40,$E$40:$P$40)+COUNTIF($U$11:U17,RANK($L$40,$E$40:$P$40)),RANK($L$40,$E$40:$P$40))</f>
        <v>8</v>
      </c>
      <c r="W18" s="124" t="str">
        <f>L31</f>
        <v>Deborah</v>
      </c>
      <c r="X18" s="125">
        <f>L40</f>
        <v>0</v>
      </c>
      <c r="Z18" s="126"/>
    </row>
    <row r="19" spans="1:180">
      <c r="A19" s="72"/>
      <c r="B19" s="66"/>
      <c r="C19" s="3"/>
      <c r="D19" s="3"/>
      <c r="E19" s="3"/>
      <c r="F19" s="3"/>
      <c r="G19" s="3"/>
      <c r="H19" s="3"/>
      <c r="I19" s="3"/>
      <c r="J19" s="3"/>
      <c r="K19" s="141" t="str">
        <f>IF(M19=M18,"",9)</f>
        <v/>
      </c>
      <c r="L19" s="137" t="str">
        <f>VLOOKUP(SMALL($V$11:$V$22,9),$V$11:$X$22,2,FALSE)</f>
        <v>Lienkeuh</v>
      </c>
      <c r="M19" s="147">
        <f>VLOOKUP(SMALL($V$11:$V$22,9),$V$11:$X$22,3,FALSE)</f>
        <v>0</v>
      </c>
      <c r="O19" s="141">
        <f>IF(Q19=Q18,"",9)</f>
        <v>9</v>
      </c>
      <c r="P19" s="137" t="str">
        <f>VLOOKUP(SMALL($V$25:$V$36,9),$V$25:$X$36,2,FALSE)</f>
        <v>Christophe</v>
      </c>
      <c r="Q19" s="142">
        <f>VLOOKUP(SMALL($V$25:$V$36,9),$V$25:$X$36,3,FALSE)</f>
        <v>61.109999999999992</v>
      </c>
      <c r="R19" s="75"/>
      <c r="S19" s="72"/>
      <c r="U19" s="124">
        <f>RANK($M$40,$E$40:$P$40)</f>
        <v>1</v>
      </c>
      <c r="V19" s="124">
        <f>IF(COUNTIF($U$11:U18,RANK($M$40,$E$40:$P$40))&gt;0,RANK($M$40,$E$40:$P$40)+COUNTIF($U$11:U18,RANK($M$40,$E$40:$P$40)),RANK($M$40,$E$40:$P$40))</f>
        <v>9</v>
      </c>
      <c r="W19" s="124" t="str">
        <f>M31</f>
        <v>Lienkeuh</v>
      </c>
      <c r="X19" s="125">
        <f>M40</f>
        <v>0</v>
      </c>
      <c r="Z19" s="126"/>
    </row>
    <row r="20" spans="1:180" ht="12.75" customHeight="1" thickBot="1">
      <c r="A20" s="72"/>
      <c r="B20" s="66"/>
      <c r="I20" s="3"/>
      <c r="J20" s="3"/>
      <c r="K20" s="141" t="str">
        <f>IF(M20=M19,"",10)</f>
        <v/>
      </c>
      <c r="L20" s="137" t="str">
        <f>VLOOKUP(SMALL($V$11:$V$22,10),$V$11:$X$22,2,FALSE)</f>
        <v>Pieter</v>
      </c>
      <c r="M20" s="147">
        <f>VLOOKUP(SMALL($V$11:$V$22,10),$V$11:$X$22,3,FALSE)</f>
        <v>0</v>
      </c>
      <c r="O20" s="141">
        <f>IF(Q20=Q19,"",10)</f>
        <v>10</v>
      </c>
      <c r="P20" s="137" t="str">
        <f>VLOOKUP(SMALL($V$25:$V$36,10),$V$25:$X$36,2,FALSE)</f>
        <v>Ruben</v>
      </c>
      <c r="Q20" s="142">
        <f>VLOOKUP(SMALL($V$25:$V$36,10),$V$25:$X$36,3,FALSE)</f>
        <v>60.06</v>
      </c>
      <c r="R20" s="75"/>
      <c r="S20" s="72"/>
      <c r="U20" s="124">
        <f>RANK($N$40,$E$40:$P$40)</f>
        <v>1</v>
      </c>
      <c r="V20" s="124">
        <f>IF(COUNTIF($U$11:U19,RANK($N$40,$E$40:$P$40))&gt;0,RANK($N$40,$E$40:$P$40)+COUNTIF($U$11:U19,RANK($N$40,$E$40:$P$40)),RANK($N$40,$E$40:$P$40))</f>
        <v>10</v>
      </c>
      <c r="W20" s="124" t="str">
        <f>N31</f>
        <v>Pieter</v>
      </c>
      <c r="X20" s="125">
        <f>N40</f>
        <v>0</v>
      </c>
      <c r="Z20" s="126"/>
    </row>
    <row r="21" spans="1:180" ht="12.75" customHeight="1" thickBot="1">
      <c r="A21" s="72"/>
      <c r="B21" s="66"/>
      <c r="C21" s="186" t="s">
        <v>57</v>
      </c>
      <c r="D21" s="187"/>
      <c r="E21" s="187"/>
      <c r="F21" s="188"/>
      <c r="G21" s="188"/>
      <c r="H21" s="189"/>
      <c r="I21" s="3"/>
      <c r="J21" s="3"/>
      <c r="K21" s="141" t="str">
        <f>IF(M21=M20,"",11)</f>
        <v/>
      </c>
      <c r="L21" s="137" t="str">
        <f>VLOOKUP(SMALL($V$11:$V$22,11),$V$11:$X$22,2,FALSE)</f>
        <v>Didier</v>
      </c>
      <c r="M21" s="147">
        <f>VLOOKUP(SMALL($V$11:$V$22,11),$V$11:$X$22,3,FALSE)</f>
        <v>0</v>
      </c>
      <c r="O21" s="141">
        <f>IF(Q21=Q20,"",11)</f>
        <v>11</v>
      </c>
      <c r="P21" s="137" t="str">
        <f>VLOOKUP(SMALL($V$25:$V$36,11),$V$25:$X$36,2,FALSE)</f>
        <v>Guillaume</v>
      </c>
      <c r="Q21" s="142">
        <f>VLOOKUP(SMALL($V$25:$V$36,11),$V$25:$X$36,3,FALSE)</f>
        <v>58.88000000000001</v>
      </c>
      <c r="R21" s="75"/>
      <c r="S21" s="72"/>
      <c r="U21" s="124">
        <f>RANK($O$40,$E$40:$P$40)</f>
        <v>1</v>
      </c>
      <c r="V21" s="124">
        <f>IF(COUNTIF($U$11:U20,RANK($O$40,$E$40:$P$40))&gt;0,RANK($O$40,$E$40:$P$40)+COUNTIF($U$11:U20,RANK($O$40,$E$40:$P$40)),RANK($O$40,$E$40:$P$40))</f>
        <v>11</v>
      </c>
      <c r="W21" s="124" t="str">
        <f>O31</f>
        <v>Didier</v>
      </c>
      <c r="X21" s="125">
        <f>O40</f>
        <v>0</v>
      </c>
      <c r="Z21" s="126"/>
    </row>
    <row r="22" spans="1:180" ht="12.75" customHeight="1" thickBot="1">
      <c r="A22" s="72"/>
      <c r="B22" s="66"/>
      <c r="C22" s="50" t="s">
        <v>20</v>
      </c>
      <c r="D22" s="134"/>
      <c r="E22" s="135"/>
      <c r="F22" s="131" t="str">
        <f>K31</f>
        <v>Dieter</v>
      </c>
      <c r="G22" s="129"/>
      <c r="H22" s="130"/>
      <c r="I22" s="3"/>
      <c r="J22" s="3"/>
      <c r="K22" s="143" t="str">
        <f>IF(M22=M21,"",12)</f>
        <v/>
      </c>
      <c r="L22" s="144" t="str">
        <f>VLOOKUP(SMALL($V$11:$V$22,12),$V$11:$X$22,2,FALSE)</f>
        <v>Lien</v>
      </c>
      <c r="M22" s="148">
        <f>VLOOKUP(SMALL($V$11:$V$22,12),$V$11:$X$22,3,FALSE)</f>
        <v>0</v>
      </c>
      <c r="O22" s="143">
        <f>IF(Q22=Q21,"",12)</f>
        <v>12</v>
      </c>
      <c r="P22" s="144" t="str">
        <f>VLOOKUP(SMALL($V$25:$V$36,12),$V$25:$X$36,2,FALSE)</f>
        <v>Dieter</v>
      </c>
      <c r="Q22" s="145">
        <f>VLOOKUP(SMALL($V$25:$V$36,12),$V$25:$X$36,3,FALSE)</f>
        <v>47.989999999999995</v>
      </c>
      <c r="R22" s="75"/>
      <c r="S22" s="72"/>
      <c r="U22" s="124">
        <f>RANK($P$40,$E$40:$P$40)</f>
        <v>1</v>
      </c>
      <c r="V22" s="124">
        <f>IF(COUNTIF($U$11:U21,RANK($P$40,$E$40:$P$40))&gt;0,RANK($P$40,$E$40:$P$40)+COUNTIF($U$11:U21,RANK($P$40,$E$40:$P$40)),RANK($P$40,$E$40:$P$40))</f>
        <v>12</v>
      </c>
      <c r="W22" s="124" t="str">
        <f>P31</f>
        <v>Lien</v>
      </c>
      <c r="X22" s="125">
        <f>P40</f>
        <v>0</v>
      </c>
      <c r="Z22" s="126"/>
    </row>
    <row r="23" spans="1:180">
      <c r="A23" s="72"/>
      <c r="B23" s="66"/>
      <c r="C23" s="48" t="s">
        <v>45</v>
      </c>
      <c r="D23" s="21"/>
      <c r="E23" s="22"/>
      <c r="F23" s="132" t="str">
        <f>L31</f>
        <v>Deborah</v>
      </c>
      <c r="G23" s="21"/>
      <c r="H23" s="22"/>
      <c r="I23" s="3"/>
      <c r="J23" s="3"/>
      <c r="K23" s="3"/>
      <c r="L23" s="3"/>
      <c r="M23" s="3"/>
      <c r="N23" s="3"/>
      <c r="O23" s="3"/>
      <c r="P23" s="3"/>
      <c r="Q23" s="3"/>
      <c r="R23" s="3"/>
      <c r="S23" s="72"/>
      <c r="U23" s="124"/>
      <c r="V23" s="124"/>
      <c r="W23" s="124"/>
      <c r="X23" s="124"/>
    </row>
    <row r="24" spans="1:180" s="3" customFormat="1">
      <c r="A24" s="127"/>
      <c r="C24" s="48" t="s">
        <v>24</v>
      </c>
      <c r="D24" s="21"/>
      <c r="E24" s="22"/>
      <c r="F24" s="132" t="str">
        <f>M31</f>
        <v>Lienkeuh</v>
      </c>
      <c r="G24" s="21"/>
      <c r="H24" s="22"/>
      <c r="S24" s="127"/>
      <c r="T24" s="75"/>
      <c r="U24" s="153"/>
      <c r="V24" s="153"/>
      <c r="W24" s="153"/>
      <c r="X24" s="153"/>
      <c r="Y24" s="75"/>
      <c r="Z24" s="75"/>
      <c r="AA24" s="75"/>
      <c r="AB24" s="75"/>
      <c r="AC24" s="75"/>
      <c r="AD24" s="75"/>
      <c r="AE24" s="75"/>
      <c r="AF24" s="75"/>
      <c r="AG24" s="75"/>
      <c r="AH24" s="75"/>
      <c r="AI24" s="75"/>
      <c r="AJ24" s="75"/>
      <c r="AK24" s="75"/>
      <c r="AL24" s="75"/>
      <c r="AM24" s="75"/>
      <c r="AN24" s="75"/>
      <c r="AO24" s="75"/>
      <c r="AP24" s="75"/>
      <c r="AQ24" s="75"/>
      <c r="AR24" s="75"/>
      <c r="AS24" s="75"/>
      <c r="AT24" s="75"/>
      <c r="AU24" s="75"/>
      <c r="AV24" s="75"/>
      <c r="AW24" s="75"/>
      <c r="AX24" s="75"/>
      <c r="AY24" s="75"/>
      <c r="AZ24" s="75"/>
      <c r="BA24" s="75"/>
      <c r="BB24" s="75"/>
      <c r="BC24" s="75"/>
      <c r="BD24" s="75"/>
      <c r="BE24" s="75"/>
      <c r="BF24" s="75"/>
      <c r="BG24" s="75"/>
      <c r="BH24" s="75"/>
      <c r="BI24" s="75"/>
      <c r="BJ24" s="75"/>
      <c r="BK24" s="75"/>
      <c r="BL24" s="75"/>
      <c r="BM24" s="75"/>
      <c r="BN24" s="75"/>
      <c r="BO24" s="75"/>
      <c r="BP24" s="75"/>
      <c r="BQ24" s="75"/>
      <c r="BR24" s="75"/>
      <c r="BS24" s="75"/>
      <c r="BT24" s="75"/>
      <c r="BU24" s="75"/>
      <c r="BV24" s="75"/>
      <c r="BW24" s="75"/>
      <c r="BX24" s="75"/>
      <c r="BY24" s="75"/>
      <c r="BZ24" s="75"/>
      <c r="CA24" s="75"/>
      <c r="CB24" s="75"/>
      <c r="CC24" s="75"/>
      <c r="CD24" s="75"/>
      <c r="CE24" s="75"/>
      <c r="CF24" s="75"/>
      <c r="CG24" s="75"/>
      <c r="CH24" s="75"/>
      <c r="CI24" s="75"/>
      <c r="CJ24" s="75"/>
      <c r="CK24" s="75"/>
      <c r="CL24" s="75"/>
      <c r="CM24" s="75"/>
      <c r="CN24" s="75"/>
      <c r="CO24" s="75"/>
      <c r="CP24" s="75"/>
      <c r="CQ24" s="75"/>
      <c r="CR24" s="75"/>
      <c r="CS24" s="75"/>
      <c r="CT24" s="75"/>
      <c r="CU24" s="75"/>
      <c r="CV24" s="75"/>
      <c r="CW24" s="75"/>
      <c r="CX24" s="75"/>
      <c r="CY24" s="75"/>
      <c r="CZ24" s="75"/>
      <c r="DA24" s="75"/>
      <c r="DB24" s="75"/>
      <c r="DC24" s="75"/>
      <c r="DD24" s="75"/>
      <c r="DE24" s="75"/>
      <c r="DF24" s="75"/>
      <c r="DG24" s="75"/>
      <c r="DH24" s="75"/>
      <c r="DI24" s="75"/>
      <c r="DJ24" s="75"/>
      <c r="DK24" s="75"/>
      <c r="DL24" s="75"/>
      <c r="DM24" s="75"/>
      <c r="DN24" s="75"/>
      <c r="DO24" s="75"/>
      <c r="DP24" s="75"/>
      <c r="DQ24" s="75"/>
      <c r="DR24" s="75"/>
      <c r="DS24" s="75"/>
      <c r="DT24" s="75"/>
      <c r="DU24" s="75"/>
      <c r="DV24" s="75"/>
      <c r="DW24" s="75"/>
      <c r="DX24" s="75"/>
      <c r="DY24" s="75"/>
      <c r="DZ24" s="75"/>
      <c r="EA24" s="75"/>
      <c r="EB24" s="75"/>
      <c r="EC24" s="75"/>
      <c r="ED24" s="75"/>
      <c r="EE24" s="75"/>
      <c r="EF24" s="75"/>
      <c r="EG24" s="75"/>
      <c r="EH24" s="75"/>
      <c r="EI24" s="75"/>
      <c r="EJ24" s="75"/>
      <c r="EK24" s="75"/>
      <c r="EL24" s="75"/>
      <c r="EM24" s="75"/>
      <c r="EN24" s="75"/>
      <c r="EO24" s="75"/>
      <c r="EP24" s="75"/>
      <c r="EQ24" s="75"/>
      <c r="ER24" s="75"/>
      <c r="ES24" s="75"/>
      <c r="ET24" s="75"/>
      <c r="EU24" s="75"/>
      <c r="EV24" s="75"/>
      <c r="EW24" s="75"/>
      <c r="EX24" s="75"/>
      <c r="EY24" s="75"/>
      <c r="EZ24" s="75"/>
      <c r="FA24" s="75"/>
      <c r="FB24" s="75"/>
      <c r="FC24" s="75"/>
      <c r="FD24" s="75"/>
      <c r="FE24" s="75"/>
      <c r="FF24" s="75"/>
      <c r="FG24" s="75"/>
      <c r="FH24" s="75"/>
      <c r="FI24" s="75"/>
      <c r="FJ24" s="75"/>
      <c r="FK24" s="75"/>
      <c r="FL24" s="75"/>
      <c r="FM24" s="75"/>
      <c r="FN24" s="75"/>
      <c r="FO24" s="75"/>
      <c r="FP24" s="75"/>
      <c r="FQ24" s="75"/>
      <c r="FR24" s="75"/>
      <c r="FS24" s="75"/>
      <c r="FT24" s="75"/>
      <c r="FU24" s="75"/>
      <c r="FV24" s="75"/>
      <c r="FW24" s="75"/>
      <c r="FX24" s="75"/>
    </row>
    <row r="25" spans="1:180" s="3" customFormat="1">
      <c r="A25" s="127"/>
      <c r="C25" s="48" t="s">
        <v>16</v>
      </c>
      <c r="D25" s="21"/>
      <c r="E25" s="22"/>
      <c r="F25" s="132" t="str">
        <f>N31</f>
        <v>Pieter</v>
      </c>
      <c r="G25" s="21"/>
      <c r="H25" s="22"/>
      <c r="S25" s="127"/>
      <c r="T25" s="75"/>
      <c r="U25" s="124">
        <f>RANK(Result!AN7,Result!$AN$7:$AN$18)</f>
        <v>7</v>
      </c>
      <c r="V25" s="124">
        <f>RANK(Result!AN7,Result!$AN$7:$AN$18)</f>
        <v>7</v>
      </c>
      <c r="W25" s="153" t="str">
        <f>Result!T7</f>
        <v>Tim</v>
      </c>
      <c r="X25" s="154">
        <f>Result!AN7</f>
        <v>62.560000000000009</v>
      </c>
      <c r="Y25" s="75"/>
      <c r="Z25" s="75"/>
      <c r="AA25" s="75"/>
      <c r="AB25" s="75"/>
      <c r="AC25" s="75"/>
      <c r="AD25" s="75"/>
      <c r="AE25" s="75"/>
      <c r="AF25" s="75"/>
      <c r="AG25" s="75"/>
      <c r="AH25" s="75"/>
      <c r="AI25" s="75"/>
      <c r="AJ25" s="75"/>
      <c r="AK25" s="75"/>
      <c r="AL25" s="75"/>
      <c r="AM25" s="75"/>
      <c r="AN25" s="75"/>
      <c r="AO25" s="75"/>
      <c r="AP25" s="75"/>
      <c r="AQ25" s="75"/>
      <c r="AR25" s="75"/>
      <c r="AS25" s="75"/>
      <c r="AT25" s="75"/>
      <c r="AU25" s="75"/>
      <c r="AV25" s="75"/>
      <c r="AW25" s="75"/>
      <c r="AX25" s="75"/>
      <c r="AY25" s="75"/>
      <c r="AZ25" s="75"/>
      <c r="BA25" s="75"/>
      <c r="BB25" s="75"/>
      <c r="BC25" s="75"/>
      <c r="BD25" s="75"/>
      <c r="BE25" s="75"/>
      <c r="BF25" s="75"/>
      <c r="BG25" s="75"/>
      <c r="BH25" s="75"/>
      <c r="BI25" s="75"/>
      <c r="BJ25" s="75"/>
      <c r="BK25" s="75"/>
      <c r="BL25" s="75"/>
      <c r="BM25" s="75"/>
      <c r="BN25" s="75"/>
      <c r="BO25" s="75"/>
      <c r="BP25" s="75"/>
      <c r="BQ25" s="75"/>
      <c r="BR25" s="75"/>
      <c r="BS25" s="75"/>
      <c r="BT25" s="75"/>
      <c r="BU25" s="75"/>
      <c r="BV25" s="75"/>
      <c r="BW25" s="75"/>
      <c r="BX25" s="75"/>
      <c r="BY25" s="75"/>
      <c r="BZ25" s="75"/>
      <c r="CA25" s="75"/>
      <c r="CB25" s="75"/>
      <c r="CC25" s="75"/>
      <c r="CD25" s="75"/>
      <c r="CE25" s="75"/>
      <c r="CF25" s="75"/>
      <c r="CG25" s="75"/>
      <c r="CH25" s="75"/>
      <c r="CI25" s="75"/>
      <c r="CJ25" s="75"/>
      <c r="CK25" s="75"/>
      <c r="CL25" s="75"/>
      <c r="CM25" s="75"/>
      <c r="CN25" s="75"/>
      <c r="CO25" s="75"/>
      <c r="CP25" s="75"/>
      <c r="CQ25" s="75"/>
      <c r="CR25" s="75"/>
      <c r="CS25" s="75"/>
      <c r="CT25" s="75"/>
      <c r="CU25" s="75"/>
      <c r="CV25" s="75"/>
      <c r="CW25" s="75"/>
      <c r="CX25" s="75"/>
      <c r="CY25" s="75"/>
      <c r="CZ25" s="75"/>
      <c r="DA25" s="75"/>
      <c r="DB25" s="75"/>
      <c r="DC25" s="75"/>
      <c r="DD25" s="75"/>
      <c r="DE25" s="75"/>
      <c r="DF25" s="75"/>
      <c r="DG25" s="75"/>
      <c r="DH25" s="75"/>
      <c r="DI25" s="75"/>
      <c r="DJ25" s="75"/>
      <c r="DK25" s="75"/>
      <c r="DL25" s="75"/>
      <c r="DM25" s="75"/>
      <c r="DN25" s="75"/>
      <c r="DO25" s="75"/>
      <c r="DP25" s="75"/>
      <c r="DQ25" s="75"/>
      <c r="DR25" s="75"/>
      <c r="DS25" s="75"/>
      <c r="DT25" s="75"/>
      <c r="DU25" s="75"/>
      <c r="DV25" s="75"/>
      <c r="DW25" s="75"/>
      <c r="DX25" s="75"/>
      <c r="DY25" s="75"/>
      <c r="DZ25" s="75"/>
      <c r="EA25" s="75"/>
      <c r="EB25" s="75"/>
      <c r="EC25" s="75"/>
      <c r="ED25" s="75"/>
      <c r="EE25" s="75"/>
      <c r="EF25" s="75"/>
      <c r="EG25" s="75"/>
      <c r="EH25" s="75"/>
      <c r="EI25" s="75"/>
      <c r="EJ25" s="75"/>
      <c r="EK25" s="75"/>
      <c r="EL25" s="75"/>
      <c r="EM25" s="75"/>
      <c r="EN25" s="75"/>
      <c r="EO25" s="75"/>
      <c r="EP25" s="75"/>
      <c r="EQ25" s="75"/>
      <c r="ER25" s="75"/>
      <c r="ES25" s="75"/>
      <c r="ET25" s="75"/>
      <c r="EU25" s="75"/>
      <c r="EV25" s="75"/>
      <c r="EW25" s="75"/>
      <c r="EX25" s="75"/>
      <c r="EY25" s="75"/>
      <c r="EZ25" s="75"/>
      <c r="FA25" s="75"/>
      <c r="FB25" s="75"/>
      <c r="FC25" s="75"/>
      <c r="FD25" s="75"/>
      <c r="FE25" s="75"/>
      <c r="FF25" s="75"/>
      <c r="FG25" s="75"/>
      <c r="FH25" s="75"/>
      <c r="FI25" s="75"/>
      <c r="FJ25" s="75"/>
      <c r="FK25" s="75"/>
      <c r="FL25" s="75"/>
      <c r="FM25" s="75"/>
      <c r="FN25" s="75"/>
      <c r="FO25" s="75"/>
      <c r="FP25" s="75"/>
      <c r="FQ25" s="75"/>
      <c r="FR25" s="75"/>
      <c r="FS25" s="75"/>
      <c r="FT25" s="75"/>
      <c r="FU25" s="75"/>
      <c r="FV25" s="75"/>
      <c r="FW25" s="75"/>
      <c r="FX25" s="75"/>
    </row>
    <row r="26" spans="1:180">
      <c r="A26" s="72"/>
      <c r="B26" s="3"/>
      <c r="C26" s="48" t="s">
        <v>2</v>
      </c>
      <c r="D26" s="21"/>
      <c r="E26" s="22"/>
      <c r="F26" s="132" t="str">
        <f>O31</f>
        <v>Didier</v>
      </c>
      <c r="G26" s="21"/>
      <c r="H26" s="22"/>
      <c r="I26" s="3"/>
      <c r="J26" s="3"/>
      <c r="K26" s="3"/>
      <c r="L26" s="3"/>
      <c r="M26" s="3"/>
      <c r="N26" s="3"/>
      <c r="O26" s="3"/>
      <c r="P26" s="3"/>
      <c r="Q26" s="3"/>
      <c r="R26" s="3"/>
      <c r="S26" s="72"/>
      <c r="U26" s="124">
        <f>RANK(Result!AN8,Result!$AN$7:$AN$18)</f>
        <v>8</v>
      </c>
      <c r="V26" s="124">
        <f>IF(COUNTIF($U$25:U25,RANK(Result!AN8,Result!$AN$7:$AN$18))&gt;0,RANK(Result!AN8,Result!$AN$7:$AN$18)+COUNTIF($U$25:U25,RANK(Result!AN8,Result!$AN$7:$AN$18)),RANK(Result!AN8,Result!$AN$7:$AN$18))</f>
        <v>8</v>
      </c>
      <c r="W26" s="153" t="str">
        <f>Result!T8</f>
        <v>Grégory</v>
      </c>
      <c r="X26" s="154">
        <f>Result!AN8</f>
        <v>62.169999999999995</v>
      </c>
    </row>
    <row r="27" spans="1:180" ht="13.5" thickBot="1">
      <c r="A27" s="72"/>
      <c r="B27" s="3"/>
      <c r="C27" s="52" t="s">
        <v>3</v>
      </c>
      <c r="D27" s="23"/>
      <c r="E27" s="24"/>
      <c r="F27" s="133" t="str">
        <f>P31</f>
        <v>Lien</v>
      </c>
      <c r="G27" s="23"/>
      <c r="H27" s="24"/>
      <c r="I27" s="3"/>
      <c r="J27" s="3"/>
      <c r="K27" s="3"/>
      <c r="L27" s="3"/>
      <c r="M27" s="3"/>
      <c r="N27" s="3"/>
      <c r="O27" s="3"/>
      <c r="P27" s="3"/>
      <c r="Q27" s="3"/>
      <c r="R27" s="3"/>
      <c r="S27" s="72"/>
      <c r="U27" s="124">
        <f>RANK(Result!AN9,Result!$AN$7:$AN$18)</f>
        <v>9</v>
      </c>
      <c r="V27" s="124">
        <f>IF(COUNTIF($U$25:U26,RANK(Result!AN9,Result!$AN$7:$AN$18))&gt;0,RANK(Result!AN9,Result!$AN$7:$AN$18)+COUNTIF($U$25:U26,RANK(Result!AN9,Result!$AN$7:$AN$18)),RANK(Result!AN9,Result!$AN$7:$AN$18))</f>
        <v>9</v>
      </c>
      <c r="W27" s="153" t="str">
        <f>Result!T9</f>
        <v>Christophe</v>
      </c>
      <c r="X27" s="154">
        <f>Result!AN9</f>
        <v>61.109999999999992</v>
      </c>
    </row>
    <row r="28" spans="1:180" ht="16.5" customHeight="1">
      <c r="A28" s="72"/>
      <c r="B28" s="3"/>
      <c r="C28" s="3"/>
      <c r="D28" s="3"/>
      <c r="E28" s="3"/>
      <c r="F28" s="3"/>
      <c r="G28" s="3"/>
      <c r="H28" s="3"/>
      <c r="I28" s="3"/>
      <c r="J28" s="3"/>
      <c r="K28" s="3"/>
      <c r="L28" s="3"/>
      <c r="M28" s="3"/>
      <c r="N28" s="3"/>
      <c r="O28" s="3"/>
      <c r="P28" s="3"/>
      <c r="Q28" s="3"/>
      <c r="R28" s="3"/>
      <c r="S28" s="72"/>
      <c r="U28" s="124">
        <f>RANK(Result!AN10,Result!$AN$7:$AN$18)</f>
        <v>10</v>
      </c>
      <c r="V28" s="124">
        <f>IF(COUNTIF($U$25:U27,RANK(Result!AN10,Result!$AN$7:$AN$18))&gt;0,RANK(Result!AN10,Result!$AN$7:$AN$18)+COUNTIF($U$25:U27,RANK(Result!AN10,Result!$AN$7:$AN$18)),RANK(Result!AN10,Result!$AN$7:$AN$18))</f>
        <v>10</v>
      </c>
      <c r="W28" s="153" t="str">
        <f>Result!T10</f>
        <v>Ruben</v>
      </c>
      <c r="X28" s="154">
        <f>Result!AN10</f>
        <v>60.06</v>
      </c>
    </row>
    <row r="29" spans="1:180" s="155" customFormat="1" ht="13.5" thickBot="1">
      <c r="A29" s="72"/>
      <c r="B29" s="72"/>
      <c r="C29" s="72"/>
      <c r="D29" s="72"/>
      <c r="E29" s="72"/>
      <c r="F29" s="72"/>
      <c r="G29" s="72"/>
      <c r="H29" s="72"/>
      <c r="I29" s="72"/>
      <c r="J29" s="72"/>
      <c r="K29" s="72"/>
      <c r="L29" s="72"/>
      <c r="M29" s="72"/>
      <c r="N29" s="72"/>
      <c r="O29" s="72"/>
      <c r="P29" s="72"/>
      <c r="Q29" s="72"/>
      <c r="R29" s="72"/>
      <c r="S29" s="72"/>
      <c r="U29" s="124">
        <f>RANK(Result!AN11,Result!$AN$7:$AN$18)</f>
        <v>11</v>
      </c>
      <c r="V29" s="124">
        <f>IF(COUNTIF($U$25:U28,RANK(Result!AN11,Result!$AN$7:$AN$18))&gt;0,RANK(Result!AN11,Result!$AN$7:$AN$18)+COUNTIF($U$25:U28,RANK(Result!AN11,Result!$AN$7:$AN$18)),RANK(Result!AN11,Result!$AN$7:$AN$18))</f>
        <v>11</v>
      </c>
      <c r="W29" s="157" t="str">
        <f>Result!T11</f>
        <v>Guillaume</v>
      </c>
      <c r="X29" s="154">
        <f>Result!AN11</f>
        <v>58.88000000000001</v>
      </c>
    </row>
    <row r="30" spans="1:180" ht="13.5" thickBot="1">
      <c r="A30" s="72"/>
      <c r="B30" s="64"/>
      <c r="C30" s="65"/>
      <c r="D30" s="65"/>
      <c r="E30" s="65"/>
      <c r="F30" s="65"/>
      <c r="G30" s="65"/>
      <c r="H30" s="65"/>
      <c r="I30" s="65"/>
      <c r="J30" s="65"/>
      <c r="K30" s="65"/>
      <c r="L30" s="65"/>
      <c r="M30" s="65"/>
      <c r="N30" s="65"/>
      <c r="O30" s="65"/>
      <c r="P30" s="65"/>
      <c r="Q30" s="65"/>
      <c r="R30" s="75"/>
      <c r="S30" s="72"/>
      <c r="U30" s="124">
        <f>RANK(Result!AN12,Result!$AN$7:$AN$18)</f>
        <v>4</v>
      </c>
      <c r="V30" s="124">
        <f>IF(COUNTIF($U$25:U29,RANK(Result!AN12,Result!$AN$7:$AN$18))&gt;0,RANK(Result!AN12,Result!$AN$7:$AN$18)+COUNTIF($U$25:U29,RANK(Result!AN12,Result!$AN$7:$AN$18)),RANK(Result!AN12,Result!$AN$7:$AN$18))</f>
        <v>4</v>
      </c>
      <c r="W30" s="153" t="str">
        <f>Result!T12</f>
        <v>Maarten</v>
      </c>
      <c r="X30" s="154">
        <f>Result!AN12</f>
        <v>63.04</v>
      </c>
    </row>
    <row r="31" spans="1:180" ht="13.5" thickBot="1">
      <c r="A31" s="72"/>
      <c r="B31" s="66"/>
      <c r="C31" s="36" t="s">
        <v>0</v>
      </c>
      <c r="D31" s="37" t="s">
        <v>1</v>
      </c>
      <c r="E31" s="36" t="str">
        <f>D59</f>
        <v>Tim</v>
      </c>
      <c r="F31" s="38" t="str">
        <f>L59</f>
        <v>Grégory</v>
      </c>
      <c r="G31" s="38" t="str">
        <f>D72</f>
        <v>Christophe</v>
      </c>
      <c r="H31" s="38" t="str">
        <f>L72</f>
        <v>Ruben</v>
      </c>
      <c r="I31" s="38" t="str">
        <f>D85</f>
        <v>Guillaume</v>
      </c>
      <c r="J31" s="38" t="str">
        <f>L85</f>
        <v>Maarten</v>
      </c>
      <c r="K31" s="38" t="str">
        <f>D98</f>
        <v>Dieter</v>
      </c>
      <c r="L31" s="38" t="str">
        <f>L98</f>
        <v>Deborah</v>
      </c>
      <c r="M31" s="38" t="str">
        <f>D111</f>
        <v>Lienkeuh</v>
      </c>
      <c r="N31" s="38" t="str">
        <f>L111</f>
        <v>Pieter</v>
      </c>
      <c r="O31" s="38" t="str">
        <f>D124</f>
        <v>Didier</v>
      </c>
      <c r="P31" s="37" t="str">
        <f>L124</f>
        <v>Lien</v>
      </c>
      <c r="Q31" s="3"/>
      <c r="R31" s="75"/>
      <c r="S31" s="72"/>
      <c r="U31" s="124">
        <f>RANK(Result!AN13,Result!$AN$7:$AN$18)</f>
        <v>12</v>
      </c>
      <c r="V31" s="124">
        <f>IF(COUNTIF($U$25:U30,RANK(Result!AN13,Result!$AN$7:$AN$18))&gt;0,RANK(Result!AN13,Result!$AN$7:$AN$18)+COUNTIF($U$25:U30,RANK(Result!AN13,Result!$AN$7:$AN$18)),RANK(Result!AN13,Result!$AN$7:$AN$18))</f>
        <v>12</v>
      </c>
      <c r="W31" s="153" t="str">
        <f>Result!T13</f>
        <v>Dieter</v>
      </c>
      <c r="X31" s="154">
        <f>Result!AN13</f>
        <v>47.989999999999995</v>
      </c>
    </row>
    <row r="32" spans="1:180">
      <c r="A32" s="72"/>
      <c r="B32" s="66"/>
      <c r="C32" s="29">
        <f t="shared" ref="C32:D39" si="0">C11</f>
        <v>0</v>
      </c>
      <c r="D32" s="30">
        <f t="shared" si="0"/>
        <v>0</v>
      </c>
      <c r="E32" s="31">
        <f t="shared" ref="E32:E39" si="1">E61</f>
        <v>0</v>
      </c>
      <c r="F32" s="32">
        <f>M61</f>
        <v>0</v>
      </c>
      <c r="G32" s="32">
        <f>E74</f>
        <v>0</v>
      </c>
      <c r="H32" s="32">
        <f>M74</f>
        <v>0</v>
      </c>
      <c r="I32" s="32">
        <f>E87</f>
        <v>0</v>
      </c>
      <c r="J32" s="32">
        <f>M87</f>
        <v>0</v>
      </c>
      <c r="K32" s="32">
        <f>E100</f>
        <v>0</v>
      </c>
      <c r="L32" s="32">
        <f t="shared" ref="L32:L39" si="2">M100</f>
        <v>0</v>
      </c>
      <c r="M32" s="32">
        <f>E113</f>
        <v>0</v>
      </c>
      <c r="N32" s="32">
        <f t="shared" ref="N32:N39" si="3">M113</f>
        <v>0</v>
      </c>
      <c r="O32" s="32">
        <f>E126</f>
        <v>0</v>
      </c>
      <c r="P32" s="33">
        <f>M126</f>
        <v>0</v>
      </c>
      <c r="Q32" s="3"/>
      <c r="R32" s="75"/>
      <c r="S32" s="72"/>
      <c r="U32" s="124">
        <f>RANK(Result!AN14,Result!$AN$7:$AN$18)</f>
        <v>2</v>
      </c>
      <c r="V32" s="124">
        <f>IF(COUNTIF($U$25:U31,RANK(Result!AN14,Result!$AN$7:$AN$18))&gt;0,RANK(Result!AN14,Result!$AN$7:$AN$18)+COUNTIF($U$25:U31,RANK(Result!AN14,Result!$AN$7:$AN$18)),RANK(Result!AN14,Result!$AN$7:$AN$18))</f>
        <v>2</v>
      </c>
      <c r="W32" s="153" t="str">
        <f>Result!T14</f>
        <v>Deborah</v>
      </c>
      <c r="X32" s="154">
        <f>Result!AN14</f>
        <v>69.890000000000015</v>
      </c>
    </row>
    <row r="33" spans="1:24">
      <c r="A33" s="72"/>
      <c r="B33" s="66"/>
      <c r="C33" s="25">
        <f t="shared" si="0"/>
        <v>0</v>
      </c>
      <c r="D33" s="26">
        <f t="shared" si="0"/>
        <v>0</v>
      </c>
      <c r="E33" s="31">
        <f t="shared" si="1"/>
        <v>0</v>
      </c>
      <c r="F33" s="32">
        <f t="shared" ref="F33:F39" si="4">M62</f>
        <v>0</v>
      </c>
      <c r="G33" s="32">
        <f t="shared" ref="G33:G39" si="5">E75</f>
        <v>0</v>
      </c>
      <c r="H33" s="32">
        <f t="shared" ref="H33:H39" si="6">M75</f>
        <v>0</v>
      </c>
      <c r="I33" s="32">
        <f t="shared" ref="I33:I39" si="7">E88</f>
        <v>0</v>
      </c>
      <c r="J33" s="32">
        <f t="shared" ref="J33:J39" si="8">M88</f>
        <v>0</v>
      </c>
      <c r="K33" s="32">
        <f t="shared" ref="K33:K39" si="9">E101</f>
        <v>0</v>
      </c>
      <c r="L33" s="32">
        <f t="shared" si="2"/>
        <v>0</v>
      </c>
      <c r="M33" s="32">
        <f t="shared" ref="M33:M39" si="10">E114</f>
        <v>0</v>
      </c>
      <c r="N33" s="32">
        <f t="shared" si="3"/>
        <v>0</v>
      </c>
      <c r="O33" s="32">
        <f t="shared" ref="O33:O39" si="11">E127</f>
        <v>0</v>
      </c>
      <c r="P33" s="33">
        <f t="shared" ref="P33:P39" si="12">M127</f>
        <v>0</v>
      </c>
      <c r="Q33" s="3"/>
      <c r="R33" s="75"/>
      <c r="S33" s="72"/>
      <c r="U33" s="124">
        <f>RANK(Result!AN15,Result!$AN$7:$AN$18)</f>
        <v>5</v>
      </c>
      <c r="V33" s="124">
        <f>IF(COUNTIF($U$25:U32,RANK(Result!AN15,Result!$AN$7:$AN$18))&gt;0,RANK(Result!AN15,Result!$AN$7:$AN$18)+COUNTIF($U$25:U32,RANK(Result!AN15,Result!$AN$7:$AN$18)),RANK(Result!AN15,Result!$AN$7:$AN$18))</f>
        <v>5</v>
      </c>
      <c r="W33" s="153" t="str">
        <f>Result!T15</f>
        <v>Lienkeuh</v>
      </c>
      <c r="X33" s="154">
        <f>Result!AN15</f>
        <v>62.86</v>
      </c>
    </row>
    <row r="34" spans="1:24">
      <c r="A34" s="72"/>
      <c r="B34" s="66"/>
      <c r="C34" s="25">
        <f t="shared" si="0"/>
        <v>0</v>
      </c>
      <c r="D34" s="26">
        <f t="shared" si="0"/>
        <v>0</v>
      </c>
      <c r="E34" s="31">
        <f t="shared" si="1"/>
        <v>0</v>
      </c>
      <c r="F34" s="32">
        <f t="shared" si="4"/>
        <v>0</v>
      </c>
      <c r="G34" s="32">
        <f t="shared" si="5"/>
        <v>0</v>
      </c>
      <c r="H34" s="32">
        <f t="shared" si="6"/>
        <v>0</v>
      </c>
      <c r="I34" s="32">
        <f t="shared" si="7"/>
        <v>0</v>
      </c>
      <c r="J34" s="32">
        <f t="shared" si="8"/>
        <v>0</v>
      </c>
      <c r="K34" s="32">
        <f t="shared" si="9"/>
        <v>0</v>
      </c>
      <c r="L34" s="32">
        <f t="shared" si="2"/>
        <v>0</v>
      </c>
      <c r="M34" s="32">
        <f t="shared" si="10"/>
        <v>0</v>
      </c>
      <c r="N34" s="32">
        <f t="shared" si="3"/>
        <v>0</v>
      </c>
      <c r="O34" s="32">
        <f t="shared" si="11"/>
        <v>0</v>
      </c>
      <c r="P34" s="33">
        <f t="shared" si="12"/>
        <v>0</v>
      </c>
      <c r="Q34" s="3"/>
      <c r="R34" s="75"/>
      <c r="S34" s="72"/>
      <c r="U34" s="124">
        <f>RANK(Result!AN16,Result!$AN$7:$AN$18)</f>
        <v>3</v>
      </c>
      <c r="V34" s="124">
        <f>IF(COUNTIF($U$25:U33,RANK(Result!AN16,Result!$AN$7:$AN$18))&gt;0,RANK(Result!AN16,Result!$AN$7:$AN$18)+COUNTIF($U$25:U33,RANK(Result!AN16,Result!$AN$7:$AN$18)),RANK(Result!AN16,Result!$AN$7:$AN$18))</f>
        <v>3</v>
      </c>
      <c r="W34" s="153" t="str">
        <f>Result!T16</f>
        <v>Pieter</v>
      </c>
      <c r="X34" s="154">
        <f>Result!AN16</f>
        <v>66.239999999999995</v>
      </c>
    </row>
    <row r="35" spans="1:24">
      <c r="A35" s="72"/>
      <c r="B35" s="66"/>
      <c r="C35" s="25">
        <f t="shared" si="0"/>
        <v>0</v>
      </c>
      <c r="D35" s="26">
        <f t="shared" si="0"/>
        <v>0</v>
      </c>
      <c r="E35" s="31">
        <f t="shared" si="1"/>
        <v>0</v>
      </c>
      <c r="F35" s="32">
        <f t="shared" si="4"/>
        <v>0</v>
      </c>
      <c r="G35" s="32">
        <f t="shared" si="5"/>
        <v>0</v>
      </c>
      <c r="H35" s="32">
        <f t="shared" si="6"/>
        <v>0</v>
      </c>
      <c r="I35" s="32">
        <f t="shared" si="7"/>
        <v>0</v>
      </c>
      <c r="J35" s="32">
        <f t="shared" si="8"/>
        <v>0</v>
      </c>
      <c r="K35" s="32">
        <f t="shared" si="9"/>
        <v>0</v>
      </c>
      <c r="L35" s="32">
        <f t="shared" si="2"/>
        <v>0</v>
      </c>
      <c r="M35" s="32">
        <f t="shared" si="10"/>
        <v>0</v>
      </c>
      <c r="N35" s="32">
        <f t="shared" si="3"/>
        <v>0</v>
      </c>
      <c r="O35" s="32">
        <f t="shared" si="11"/>
        <v>0</v>
      </c>
      <c r="P35" s="33">
        <f t="shared" si="12"/>
        <v>0</v>
      </c>
      <c r="Q35" s="3"/>
      <c r="R35" s="75"/>
      <c r="S35" s="72"/>
      <c r="U35" s="124">
        <f>RANK(Result!AN17,Result!$AN$7:$AN$18)</f>
        <v>1</v>
      </c>
      <c r="V35" s="124">
        <f>IF(COUNTIF($U$25:U34,RANK(Result!AN17,Result!$AN$7:$AN$18))&gt;0,RANK(Result!AN17,Result!$AN$7:$AN$18)+COUNTIF($U$25:U34,RANK(Result!AN17,Result!$AN$7:$AN$18)),RANK(Result!AN17,Result!$AN$7:$AN$18))</f>
        <v>1</v>
      </c>
      <c r="W35" s="153" t="str">
        <f>Result!T17</f>
        <v>Didier</v>
      </c>
      <c r="X35" s="154">
        <f>Result!AN17</f>
        <v>74.160000000000011</v>
      </c>
    </row>
    <row r="36" spans="1:24">
      <c r="A36" s="72"/>
      <c r="B36" s="66"/>
      <c r="C36" s="25">
        <f t="shared" si="0"/>
        <v>0</v>
      </c>
      <c r="D36" s="26">
        <f t="shared" si="0"/>
        <v>0</v>
      </c>
      <c r="E36" s="31">
        <f t="shared" si="1"/>
        <v>0</v>
      </c>
      <c r="F36" s="32">
        <f t="shared" si="4"/>
        <v>0</v>
      </c>
      <c r="G36" s="32">
        <f t="shared" si="5"/>
        <v>0</v>
      </c>
      <c r="H36" s="32">
        <f t="shared" si="6"/>
        <v>0</v>
      </c>
      <c r="I36" s="32">
        <f t="shared" si="7"/>
        <v>0</v>
      </c>
      <c r="J36" s="32">
        <f t="shared" si="8"/>
        <v>0</v>
      </c>
      <c r="K36" s="32">
        <f t="shared" si="9"/>
        <v>0</v>
      </c>
      <c r="L36" s="32">
        <f t="shared" si="2"/>
        <v>0</v>
      </c>
      <c r="M36" s="32">
        <f t="shared" si="10"/>
        <v>0</v>
      </c>
      <c r="N36" s="32">
        <f t="shared" si="3"/>
        <v>0</v>
      </c>
      <c r="O36" s="32">
        <f t="shared" si="11"/>
        <v>0</v>
      </c>
      <c r="P36" s="33">
        <f t="shared" si="12"/>
        <v>0</v>
      </c>
      <c r="Q36" s="3"/>
      <c r="R36" s="75"/>
      <c r="S36" s="72"/>
      <c r="U36" s="124">
        <f>RANK(Result!AN18,Result!$AN$7:$AN$18)</f>
        <v>6</v>
      </c>
      <c r="V36" s="124">
        <f>IF(COUNTIF($U$25:U35,RANK(Result!AN18,Result!$AN$7:$AN$18))&gt;0,RANK(Result!AN18,Result!$AN$7:$AN$18)+COUNTIF($U$25:U35,RANK(Result!AN18,Result!$AN$7:$AN$18)),RANK(Result!AN18,Result!$AN$7:$AN$18))</f>
        <v>6</v>
      </c>
      <c r="W36" s="153" t="str">
        <f>Result!T18</f>
        <v xml:space="preserve">Lien </v>
      </c>
      <c r="X36" s="154">
        <f>Result!AN18</f>
        <v>62.64</v>
      </c>
    </row>
    <row r="37" spans="1:24">
      <c r="A37" s="72"/>
      <c r="B37" s="66"/>
      <c r="C37" s="25">
        <f t="shared" si="0"/>
        <v>0</v>
      </c>
      <c r="D37" s="26">
        <f t="shared" si="0"/>
        <v>0</v>
      </c>
      <c r="E37" s="31">
        <f t="shared" si="1"/>
        <v>0</v>
      </c>
      <c r="F37" s="32">
        <f t="shared" si="4"/>
        <v>0</v>
      </c>
      <c r="G37" s="32">
        <f t="shared" si="5"/>
        <v>0</v>
      </c>
      <c r="H37" s="32">
        <f t="shared" si="6"/>
        <v>0</v>
      </c>
      <c r="I37" s="32">
        <f t="shared" si="7"/>
        <v>0</v>
      </c>
      <c r="J37" s="32">
        <f t="shared" si="8"/>
        <v>0</v>
      </c>
      <c r="K37" s="32">
        <f t="shared" si="9"/>
        <v>0</v>
      </c>
      <c r="L37" s="32">
        <f t="shared" si="2"/>
        <v>0</v>
      </c>
      <c r="M37" s="32">
        <f t="shared" si="10"/>
        <v>0</v>
      </c>
      <c r="N37" s="32">
        <f t="shared" si="3"/>
        <v>0</v>
      </c>
      <c r="O37" s="32">
        <f t="shared" si="11"/>
        <v>0</v>
      </c>
      <c r="P37" s="33">
        <f t="shared" si="12"/>
        <v>0</v>
      </c>
      <c r="Q37" s="3"/>
      <c r="R37" s="75"/>
      <c r="S37" s="72"/>
      <c r="U37" s="124"/>
      <c r="V37" s="124"/>
      <c r="W37" s="124"/>
    </row>
    <row r="38" spans="1:24">
      <c r="A38" s="72"/>
      <c r="B38" s="66"/>
      <c r="C38" s="25">
        <f t="shared" si="0"/>
        <v>0</v>
      </c>
      <c r="D38" s="26">
        <f t="shared" si="0"/>
        <v>0</v>
      </c>
      <c r="E38" s="31">
        <f t="shared" si="1"/>
        <v>0</v>
      </c>
      <c r="F38" s="32">
        <f t="shared" si="4"/>
        <v>0</v>
      </c>
      <c r="G38" s="32">
        <f t="shared" si="5"/>
        <v>0</v>
      </c>
      <c r="H38" s="32">
        <f t="shared" si="6"/>
        <v>0</v>
      </c>
      <c r="I38" s="32">
        <f t="shared" si="7"/>
        <v>0</v>
      </c>
      <c r="J38" s="32">
        <f t="shared" si="8"/>
        <v>0</v>
      </c>
      <c r="K38" s="32">
        <f t="shared" si="9"/>
        <v>0</v>
      </c>
      <c r="L38" s="32">
        <f t="shared" si="2"/>
        <v>0</v>
      </c>
      <c r="M38" s="32">
        <f t="shared" si="10"/>
        <v>0</v>
      </c>
      <c r="N38" s="32">
        <f t="shared" si="3"/>
        <v>0</v>
      </c>
      <c r="O38" s="32">
        <f t="shared" si="11"/>
        <v>0</v>
      </c>
      <c r="P38" s="33">
        <f t="shared" si="12"/>
        <v>0</v>
      </c>
      <c r="Q38" s="3"/>
      <c r="R38" s="75"/>
      <c r="S38" s="72"/>
      <c r="U38" s="124"/>
      <c r="V38" s="124"/>
      <c r="W38" s="124"/>
    </row>
    <row r="39" spans="1:24" ht="13.5" thickBot="1">
      <c r="A39" s="72"/>
      <c r="B39" s="66"/>
      <c r="C39" s="27">
        <f t="shared" si="0"/>
        <v>0</v>
      </c>
      <c r="D39" s="28">
        <f t="shared" si="0"/>
        <v>0</v>
      </c>
      <c r="E39" s="31">
        <f t="shared" si="1"/>
        <v>0</v>
      </c>
      <c r="F39" s="32">
        <f t="shared" si="4"/>
        <v>0</v>
      </c>
      <c r="G39" s="32">
        <f t="shared" si="5"/>
        <v>0</v>
      </c>
      <c r="H39" s="32">
        <f t="shared" si="6"/>
        <v>0</v>
      </c>
      <c r="I39" s="32">
        <f t="shared" si="7"/>
        <v>0</v>
      </c>
      <c r="J39" s="32">
        <f t="shared" si="8"/>
        <v>0</v>
      </c>
      <c r="K39" s="32">
        <f t="shared" si="9"/>
        <v>0</v>
      </c>
      <c r="L39" s="32">
        <f t="shared" si="2"/>
        <v>0</v>
      </c>
      <c r="M39" s="32">
        <f t="shared" si="10"/>
        <v>0</v>
      </c>
      <c r="N39" s="32">
        <f t="shared" si="3"/>
        <v>0</v>
      </c>
      <c r="O39" s="32">
        <f t="shared" si="11"/>
        <v>0</v>
      </c>
      <c r="P39" s="33">
        <f t="shared" si="12"/>
        <v>0</v>
      </c>
      <c r="Q39" s="3"/>
      <c r="R39" s="75"/>
      <c r="S39" s="72"/>
      <c r="U39" s="124"/>
      <c r="V39" s="124"/>
      <c r="W39" s="124"/>
    </row>
    <row r="40" spans="1:24" ht="13.5" thickBot="1">
      <c r="A40" s="72"/>
      <c r="B40" s="66"/>
      <c r="C40" s="3"/>
      <c r="D40" s="3"/>
      <c r="E40" s="58">
        <f>I69</f>
        <v>0</v>
      </c>
      <c r="F40" s="59">
        <f>Q69</f>
        <v>0</v>
      </c>
      <c r="G40" s="59">
        <f>I82</f>
        <v>0</v>
      </c>
      <c r="H40" s="59">
        <f>Q82</f>
        <v>0</v>
      </c>
      <c r="I40" s="59">
        <f>I95</f>
        <v>0</v>
      </c>
      <c r="J40" s="59">
        <f>Q95</f>
        <v>0</v>
      </c>
      <c r="K40" s="59">
        <f>I108</f>
        <v>0</v>
      </c>
      <c r="L40" s="59">
        <f>Q108</f>
        <v>0</v>
      </c>
      <c r="M40" s="59">
        <f>I121</f>
        <v>0</v>
      </c>
      <c r="N40" s="59">
        <f>Q121</f>
        <v>0</v>
      </c>
      <c r="O40" s="59">
        <f>I134</f>
        <v>0</v>
      </c>
      <c r="P40" s="60">
        <f>Q134</f>
        <v>0</v>
      </c>
      <c r="Q40" s="3"/>
      <c r="R40" s="75"/>
      <c r="S40" s="72"/>
      <c r="U40" s="124"/>
      <c r="V40" s="124"/>
      <c r="W40" s="124"/>
    </row>
    <row r="41" spans="1:24">
      <c r="A41" s="72"/>
      <c r="B41" s="66"/>
      <c r="C41" s="3"/>
      <c r="D41" s="3"/>
      <c r="E41" s="3"/>
      <c r="F41" s="3"/>
      <c r="G41" s="3"/>
      <c r="H41" s="3"/>
      <c r="I41" s="3"/>
      <c r="J41" s="3"/>
      <c r="K41" s="3"/>
      <c r="L41" s="3"/>
      <c r="M41" s="3"/>
      <c r="N41" s="3"/>
      <c r="O41" s="3"/>
      <c r="P41" s="3"/>
      <c r="Q41" s="3"/>
      <c r="R41" s="75"/>
      <c r="S41" s="72"/>
    </row>
    <row r="42" spans="1:24" ht="13.5" thickBot="1">
      <c r="A42" s="72"/>
      <c r="B42" s="66"/>
      <c r="C42" s="3"/>
      <c r="D42" s="3"/>
      <c r="E42" s="3"/>
      <c r="F42" s="3"/>
      <c r="G42" s="3"/>
      <c r="H42" s="3"/>
      <c r="I42" s="3"/>
      <c r="J42" s="3"/>
      <c r="K42" s="3"/>
      <c r="L42" s="3"/>
      <c r="M42" s="3"/>
      <c r="N42" s="3"/>
      <c r="O42" s="3"/>
      <c r="P42" s="3"/>
      <c r="Q42" s="3"/>
      <c r="R42" s="75"/>
      <c r="S42" s="72"/>
    </row>
    <row r="43" spans="1:24" ht="13.5" thickBot="1">
      <c r="A43" s="72"/>
      <c r="B43" s="66"/>
      <c r="C43" s="36" t="s">
        <v>0</v>
      </c>
      <c r="D43" s="37" t="s">
        <v>1</v>
      </c>
      <c r="E43" s="36" t="str">
        <f t="shared" ref="E43:O43" si="13">E31</f>
        <v>Tim</v>
      </c>
      <c r="F43" s="38" t="str">
        <f t="shared" si="13"/>
        <v>Grégory</v>
      </c>
      <c r="G43" s="38" t="str">
        <f t="shared" si="13"/>
        <v>Christophe</v>
      </c>
      <c r="H43" s="38" t="str">
        <f t="shared" si="13"/>
        <v>Ruben</v>
      </c>
      <c r="I43" s="38" t="str">
        <f t="shared" si="13"/>
        <v>Guillaume</v>
      </c>
      <c r="J43" s="38" t="str">
        <f t="shared" si="13"/>
        <v>Maarten</v>
      </c>
      <c r="K43" s="38" t="str">
        <f t="shared" si="13"/>
        <v>Dieter</v>
      </c>
      <c r="L43" s="38" t="str">
        <f t="shared" si="13"/>
        <v>Deborah</v>
      </c>
      <c r="M43" s="38" t="str">
        <f t="shared" si="13"/>
        <v>Lienkeuh</v>
      </c>
      <c r="N43" s="38" t="str">
        <f t="shared" si="13"/>
        <v>Pieter</v>
      </c>
      <c r="O43" s="38" t="str">
        <f t="shared" si="13"/>
        <v>Didier</v>
      </c>
      <c r="P43" s="37" t="str">
        <f>L124</f>
        <v>Lien</v>
      </c>
      <c r="Q43" s="3"/>
      <c r="R43" s="75"/>
      <c r="S43" s="72"/>
    </row>
    <row r="44" spans="1:24">
      <c r="A44" s="72"/>
      <c r="B44" s="66"/>
      <c r="C44" s="29">
        <f t="shared" ref="C44:D51" si="14">K61</f>
        <v>0</v>
      </c>
      <c r="D44" s="69">
        <f t="shared" si="14"/>
        <v>0</v>
      </c>
      <c r="E44" s="56">
        <f>IF(E61=$F$60,F61,IF(E61=$G$60,G61,IF(E61=$H$60,H61,0)))</f>
        <v>0</v>
      </c>
      <c r="F44" s="56">
        <f>IF(M61=$N$60,N61,IF(M61=$O$60,O61,IF(M61=$P$60,P61,0)))</f>
        <v>0</v>
      </c>
      <c r="G44" s="56">
        <f>IF(E74=$F$73,F74,IF(E74=$G$73,G74,IF(E74=$H$73,H74,0)))</f>
        <v>0</v>
      </c>
      <c r="H44" s="56">
        <f>IF(M74=$N$73,N74,IF(M74=$O$73,O74,IF(M74=$P$73,P74,0)))</f>
        <v>0</v>
      </c>
      <c r="I44" s="56">
        <f>IF(E87=$F$86,F87,IF(E87=$G$86,G87,IF(E87=$H$86,H87,0)))</f>
        <v>0</v>
      </c>
      <c r="J44" s="56">
        <f>IF(M87=$N$86,N87,IF(M87=$O$86,O87,IF(M87=$P$86,P87,0)))</f>
        <v>0</v>
      </c>
      <c r="K44" s="56">
        <f>IF(E100=$F$99,F100,IF(E100=$G$99,G100,IF(E100=$H$99,H100,0)))</f>
        <v>0</v>
      </c>
      <c r="L44" s="56">
        <f>IF(M100=$N$99,N100,IF(M100=$O$99,O100,IF(M100=$P$99,P100,0)))</f>
        <v>0</v>
      </c>
      <c r="M44" s="56">
        <f>IF(E113=$F$112,F113,IF(E113=$G$112,G113,IF(E113=$H$112,H113,0)))</f>
        <v>0</v>
      </c>
      <c r="N44" s="56">
        <f>IF(M113=$N$112,N113,IF(M113=$O$112,O113,IF(M113=$P$112,P113,0)))</f>
        <v>0</v>
      </c>
      <c r="O44" s="56">
        <f>IF(E126=$F$125,F126,IF(E126=$G$125,G126,IF(E126=$H$125,H126,0)))</f>
        <v>0</v>
      </c>
      <c r="P44" s="57">
        <f>IF(M126=$N$125,N126,IF(M126=$O$125,O126,IF(M126=$P$125,P126,0)))</f>
        <v>0</v>
      </c>
      <c r="Q44" s="3"/>
      <c r="R44" s="75"/>
      <c r="S44" s="72"/>
    </row>
    <row r="45" spans="1:24">
      <c r="A45" s="72"/>
      <c r="B45" s="66"/>
      <c r="C45" s="25">
        <f t="shared" si="14"/>
        <v>0</v>
      </c>
      <c r="D45" s="70">
        <f t="shared" si="14"/>
        <v>0</v>
      </c>
      <c r="E45" s="56">
        <f t="shared" ref="E45:E51" si="15">IF(E62=$F$60,F62,IF(E62=$G$60,G62,IF(E62=$H$60,H62,0)))</f>
        <v>0</v>
      </c>
      <c r="F45" s="56">
        <f t="shared" ref="F45:F51" si="16">IF(M62=$N$60,N62,IF(M62=$O$60,O62,IF(M62=$P$60,P62,0)))</f>
        <v>0</v>
      </c>
      <c r="G45" s="56">
        <f t="shared" ref="G45:G51" si="17">IF(E75=$F$73,F75,IF(E75=$G$73,G75,IF(E75=$H$73,H75,0)))</f>
        <v>0</v>
      </c>
      <c r="H45" s="56">
        <f t="shared" ref="H45:H51" si="18">IF(M75=$N$73,N75,IF(M75=$O$73,O75,IF(M75=$P$73,P75,0)))</f>
        <v>0</v>
      </c>
      <c r="I45" s="56">
        <f t="shared" ref="I45:I51" si="19">IF(E88=$F$86,F88,IF(E88=$G$86,G88,IF(E88=$H$86,H88,0)))</f>
        <v>0</v>
      </c>
      <c r="J45" s="56">
        <f t="shared" ref="J45:J51" si="20">IF(M88=$N$86,N88,IF(M88=$O$86,O88,IF(M88=$P$86,P88,0)))</f>
        <v>0</v>
      </c>
      <c r="K45" s="56">
        <f t="shared" ref="K45:K51" si="21">IF(E101=$F$99,F101,IF(E101=$G$99,G101,IF(E101=$H$99,H101,0)))</f>
        <v>0</v>
      </c>
      <c r="L45" s="56">
        <f t="shared" ref="L45:L51" si="22">IF(M101=$N$99,N101,IF(M101=$O$99,O101,IF(M101=$P$99,P101,0)))</f>
        <v>0</v>
      </c>
      <c r="M45" s="56">
        <f t="shared" ref="M45:M51" si="23">IF(E114=$F$112,F114,IF(E114=$G$112,G114,IF(E114=$H$112,H114,0)))</f>
        <v>0</v>
      </c>
      <c r="N45" s="56">
        <f t="shared" ref="N45:N51" si="24">IF(M114=$N$112,N114,IF(M114=$O$112,O114,IF(M114=$P$112,P114,0)))</f>
        <v>0</v>
      </c>
      <c r="O45" s="56">
        <f t="shared" ref="O45:O51" si="25">IF(E127=$F$125,F127,IF(E127=$G$125,G127,IF(E127=$H$125,H127,0)))</f>
        <v>0</v>
      </c>
      <c r="P45" s="57">
        <f t="shared" ref="P45:P51" si="26">IF(M127=$N$125,N127,IF(M127=$O$125,O127,IF(M127=$P$125,P127,0)))</f>
        <v>0</v>
      </c>
      <c r="Q45" s="3"/>
      <c r="R45" s="75"/>
      <c r="S45" s="72"/>
    </row>
    <row r="46" spans="1:24">
      <c r="A46" s="72"/>
      <c r="B46" s="66"/>
      <c r="C46" s="25">
        <f t="shared" si="14"/>
        <v>0</v>
      </c>
      <c r="D46" s="70">
        <f t="shared" si="14"/>
        <v>0</v>
      </c>
      <c r="E46" s="56">
        <f t="shared" si="15"/>
        <v>0</v>
      </c>
      <c r="F46" s="56">
        <f t="shared" si="16"/>
        <v>0</v>
      </c>
      <c r="G46" s="56">
        <f t="shared" si="17"/>
        <v>0</v>
      </c>
      <c r="H46" s="56">
        <f t="shared" si="18"/>
        <v>0</v>
      </c>
      <c r="I46" s="56">
        <f t="shared" si="19"/>
        <v>0</v>
      </c>
      <c r="J46" s="56">
        <f t="shared" si="20"/>
        <v>0</v>
      </c>
      <c r="K46" s="56">
        <f t="shared" si="21"/>
        <v>0</v>
      </c>
      <c r="L46" s="56">
        <f t="shared" si="22"/>
        <v>0</v>
      </c>
      <c r="M46" s="56">
        <f t="shared" si="23"/>
        <v>0</v>
      </c>
      <c r="N46" s="56">
        <f t="shared" si="24"/>
        <v>0</v>
      </c>
      <c r="O46" s="56">
        <f t="shared" si="25"/>
        <v>0</v>
      </c>
      <c r="P46" s="57">
        <f t="shared" si="26"/>
        <v>0</v>
      </c>
      <c r="Q46" s="3"/>
      <c r="R46" s="75"/>
      <c r="S46" s="72"/>
    </row>
    <row r="47" spans="1:24">
      <c r="A47" s="72"/>
      <c r="B47" s="66"/>
      <c r="C47" s="25">
        <f t="shared" si="14"/>
        <v>0</v>
      </c>
      <c r="D47" s="70">
        <f t="shared" si="14"/>
        <v>0</v>
      </c>
      <c r="E47" s="56">
        <f t="shared" si="15"/>
        <v>0</v>
      </c>
      <c r="F47" s="56">
        <f t="shared" si="16"/>
        <v>0</v>
      </c>
      <c r="G47" s="56">
        <f t="shared" si="17"/>
        <v>0</v>
      </c>
      <c r="H47" s="56">
        <f t="shared" si="18"/>
        <v>0</v>
      </c>
      <c r="I47" s="56">
        <f t="shared" si="19"/>
        <v>0</v>
      </c>
      <c r="J47" s="56">
        <f t="shared" si="20"/>
        <v>0</v>
      </c>
      <c r="K47" s="56">
        <f t="shared" si="21"/>
        <v>0</v>
      </c>
      <c r="L47" s="56">
        <f t="shared" si="22"/>
        <v>0</v>
      </c>
      <c r="M47" s="56">
        <f t="shared" si="23"/>
        <v>0</v>
      </c>
      <c r="N47" s="56">
        <f t="shared" si="24"/>
        <v>0</v>
      </c>
      <c r="O47" s="56">
        <f t="shared" si="25"/>
        <v>0</v>
      </c>
      <c r="P47" s="57">
        <f t="shared" si="26"/>
        <v>0</v>
      </c>
      <c r="Q47" s="3"/>
      <c r="R47" s="75"/>
      <c r="S47" s="72"/>
    </row>
    <row r="48" spans="1:24">
      <c r="A48" s="72"/>
      <c r="B48" s="66"/>
      <c r="C48" s="25">
        <f t="shared" si="14"/>
        <v>0</v>
      </c>
      <c r="D48" s="70">
        <f t="shared" si="14"/>
        <v>0</v>
      </c>
      <c r="E48" s="56">
        <f t="shared" si="15"/>
        <v>0</v>
      </c>
      <c r="F48" s="56">
        <f t="shared" si="16"/>
        <v>0</v>
      </c>
      <c r="G48" s="56">
        <f t="shared" si="17"/>
        <v>0</v>
      </c>
      <c r="H48" s="56">
        <f t="shared" si="18"/>
        <v>0</v>
      </c>
      <c r="I48" s="56">
        <f t="shared" si="19"/>
        <v>0</v>
      </c>
      <c r="J48" s="56">
        <f t="shared" si="20"/>
        <v>0</v>
      </c>
      <c r="K48" s="56">
        <f t="shared" si="21"/>
        <v>0</v>
      </c>
      <c r="L48" s="56">
        <f t="shared" si="22"/>
        <v>0</v>
      </c>
      <c r="M48" s="56">
        <f t="shared" si="23"/>
        <v>0</v>
      </c>
      <c r="N48" s="56">
        <f t="shared" si="24"/>
        <v>0</v>
      </c>
      <c r="O48" s="56">
        <f t="shared" si="25"/>
        <v>0</v>
      </c>
      <c r="P48" s="57">
        <f t="shared" si="26"/>
        <v>0</v>
      </c>
      <c r="Q48" s="3"/>
      <c r="R48" s="75"/>
      <c r="S48" s="72"/>
    </row>
    <row r="49" spans="1:20">
      <c r="A49" s="72"/>
      <c r="B49" s="66"/>
      <c r="C49" s="25">
        <f t="shared" si="14"/>
        <v>0</v>
      </c>
      <c r="D49" s="70">
        <f t="shared" si="14"/>
        <v>0</v>
      </c>
      <c r="E49" s="56">
        <f t="shared" si="15"/>
        <v>0</v>
      </c>
      <c r="F49" s="56">
        <f t="shared" si="16"/>
        <v>0</v>
      </c>
      <c r="G49" s="56">
        <f t="shared" si="17"/>
        <v>0</v>
      </c>
      <c r="H49" s="56">
        <f t="shared" si="18"/>
        <v>0</v>
      </c>
      <c r="I49" s="56">
        <f t="shared" si="19"/>
        <v>0</v>
      </c>
      <c r="J49" s="56">
        <f t="shared" si="20"/>
        <v>0</v>
      </c>
      <c r="K49" s="56">
        <f t="shared" si="21"/>
        <v>0</v>
      </c>
      <c r="L49" s="56">
        <f t="shared" si="22"/>
        <v>0</v>
      </c>
      <c r="M49" s="56">
        <f t="shared" si="23"/>
        <v>0</v>
      </c>
      <c r="N49" s="56">
        <f t="shared" si="24"/>
        <v>0</v>
      </c>
      <c r="O49" s="56">
        <f t="shared" si="25"/>
        <v>0</v>
      </c>
      <c r="P49" s="57">
        <f t="shared" si="26"/>
        <v>0</v>
      </c>
      <c r="Q49" s="3"/>
      <c r="R49" s="75"/>
      <c r="S49" s="72"/>
    </row>
    <row r="50" spans="1:20">
      <c r="A50" s="72"/>
      <c r="B50" s="66"/>
      <c r="C50" s="25">
        <f t="shared" si="14"/>
        <v>0</v>
      </c>
      <c r="D50" s="70">
        <f t="shared" si="14"/>
        <v>0</v>
      </c>
      <c r="E50" s="56">
        <f t="shared" si="15"/>
        <v>0</v>
      </c>
      <c r="F50" s="56">
        <f t="shared" si="16"/>
        <v>0</v>
      </c>
      <c r="G50" s="56">
        <f t="shared" si="17"/>
        <v>0</v>
      </c>
      <c r="H50" s="56">
        <f t="shared" si="18"/>
        <v>0</v>
      </c>
      <c r="I50" s="56">
        <f t="shared" si="19"/>
        <v>0</v>
      </c>
      <c r="J50" s="56">
        <f t="shared" si="20"/>
        <v>0</v>
      </c>
      <c r="K50" s="56">
        <f t="shared" si="21"/>
        <v>0</v>
      </c>
      <c r="L50" s="56">
        <f t="shared" si="22"/>
        <v>0</v>
      </c>
      <c r="M50" s="56">
        <f t="shared" si="23"/>
        <v>0</v>
      </c>
      <c r="N50" s="56">
        <f t="shared" si="24"/>
        <v>0</v>
      </c>
      <c r="O50" s="56">
        <f t="shared" si="25"/>
        <v>0</v>
      </c>
      <c r="P50" s="57">
        <f t="shared" si="26"/>
        <v>0</v>
      </c>
      <c r="Q50" s="3"/>
      <c r="R50" s="75"/>
      <c r="S50" s="72"/>
    </row>
    <row r="51" spans="1:20" ht="13.5" thickBot="1">
      <c r="A51" s="72"/>
      <c r="B51" s="66"/>
      <c r="C51" s="27">
        <f t="shared" si="14"/>
        <v>0</v>
      </c>
      <c r="D51" s="71">
        <f t="shared" si="14"/>
        <v>0</v>
      </c>
      <c r="E51" s="56">
        <f t="shared" si="15"/>
        <v>0</v>
      </c>
      <c r="F51" s="56">
        <f t="shared" si="16"/>
        <v>0</v>
      </c>
      <c r="G51" s="56">
        <f t="shared" si="17"/>
        <v>0</v>
      </c>
      <c r="H51" s="56">
        <f t="shared" si="18"/>
        <v>0</v>
      </c>
      <c r="I51" s="56">
        <f t="shared" si="19"/>
        <v>0</v>
      </c>
      <c r="J51" s="56">
        <f t="shared" si="20"/>
        <v>0</v>
      </c>
      <c r="K51" s="56">
        <f t="shared" si="21"/>
        <v>0</v>
      </c>
      <c r="L51" s="56">
        <f t="shared" si="22"/>
        <v>0</v>
      </c>
      <c r="M51" s="56">
        <f t="shared" si="23"/>
        <v>0</v>
      </c>
      <c r="N51" s="56">
        <f t="shared" si="24"/>
        <v>0</v>
      </c>
      <c r="O51" s="56">
        <f t="shared" si="25"/>
        <v>0</v>
      </c>
      <c r="P51" s="57">
        <f t="shared" si="26"/>
        <v>0</v>
      </c>
      <c r="Q51" s="3"/>
      <c r="R51" s="75"/>
      <c r="S51" s="72"/>
    </row>
    <row r="52" spans="1:20" ht="13.5" thickBot="1">
      <c r="A52" s="72"/>
      <c r="B52" s="66"/>
      <c r="C52" s="34" t="s">
        <v>34</v>
      </c>
      <c r="D52" s="35"/>
      <c r="E52" s="58">
        <f>SUM(E44:E51)</f>
        <v>0</v>
      </c>
      <c r="F52" s="59">
        <f t="shared" ref="F52:P52" si="27">SUM(F44:F51)</f>
        <v>0</v>
      </c>
      <c r="G52" s="59">
        <f t="shared" si="27"/>
        <v>0</v>
      </c>
      <c r="H52" s="59">
        <f t="shared" si="27"/>
        <v>0</v>
      </c>
      <c r="I52" s="59">
        <f t="shared" si="27"/>
        <v>0</v>
      </c>
      <c r="J52" s="59">
        <f t="shared" si="27"/>
        <v>0</v>
      </c>
      <c r="K52" s="59">
        <f t="shared" si="27"/>
        <v>0</v>
      </c>
      <c r="L52" s="59">
        <f t="shared" si="27"/>
        <v>0</v>
      </c>
      <c r="M52" s="59">
        <f t="shared" si="27"/>
        <v>0</v>
      </c>
      <c r="N52" s="59">
        <f t="shared" si="27"/>
        <v>0</v>
      </c>
      <c r="O52" s="59">
        <f t="shared" si="27"/>
        <v>0</v>
      </c>
      <c r="P52" s="60">
        <f t="shared" si="27"/>
        <v>0</v>
      </c>
      <c r="Q52" s="3"/>
      <c r="R52" s="75"/>
      <c r="S52" s="72"/>
    </row>
    <row r="53" spans="1:20" ht="13.5" thickBot="1">
      <c r="A53" s="72"/>
      <c r="B53" s="66"/>
      <c r="C53" s="34" t="s">
        <v>59</v>
      </c>
      <c r="D53" s="35"/>
      <c r="E53" s="58">
        <f>E40</f>
        <v>0</v>
      </c>
      <c r="F53" s="59">
        <f t="shared" ref="F53:P53" si="28">F40</f>
        <v>0</v>
      </c>
      <c r="G53" s="59">
        <f t="shared" si="28"/>
        <v>0</v>
      </c>
      <c r="H53" s="59">
        <f t="shared" si="28"/>
        <v>0</v>
      </c>
      <c r="I53" s="59">
        <f t="shared" si="28"/>
        <v>0</v>
      </c>
      <c r="J53" s="59">
        <f t="shared" si="28"/>
        <v>0</v>
      </c>
      <c r="K53" s="59">
        <f t="shared" si="28"/>
        <v>0</v>
      </c>
      <c r="L53" s="59">
        <f t="shared" si="28"/>
        <v>0</v>
      </c>
      <c r="M53" s="59">
        <f t="shared" si="28"/>
        <v>0</v>
      </c>
      <c r="N53" s="59">
        <f t="shared" si="28"/>
        <v>0</v>
      </c>
      <c r="O53" s="59">
        <f t="shared" si="28"/>
        <v>0</v>
      </c>
      <c r="P53" s="60">
        <f t="shared" si="28"/>
        <v>0</v>
      </c>
      <c r="Q53" s="3"/>
      <c r="R53" s="75"/>
      <c r="S53" s="72"/>
    </row>
    <row r="54" spans="1:20" ht="13.5" thickBot="1">
      <c r="A54" s="72"/>
      <c r="B54" s="66"/>
      <c r="C54" s="34" t="s">
        <v>60</v>
      </c>
      <c r="D54" s="35"/>
      <c r="E54" s="61" t="e">
        <f>E53/E52</f>
        <v>#DIV/0!</v>
      </c>
      <c r="F54" s="62" t="e">
        <f t="shared" ref="F54:P54" si="29">F53/F52</f>
        <v>#DIV/0!</v>
      </c>
      <c r="G54" s="62" t="e">
        <f t="shared" si="29"/>
        <v>#DIV/0!</v>
      </c>
      <c r="H54" s="62" t="e">
        <f t="shared" si="29"/>
        <v>#DIV/0!</v>
      </c>
      <c r="I54" s="62" t="e">
        <f t="shared" si="29"/>
        <v>#DIV/0!</v>
      </c>
      <c r="J54" s="62" t="e">
        <f t="shared" si="29"/>
        <v>#DIV/0!</v>
      </c>
      <c r="K54" s="62" t="e">
        <f t="shared" si="29"/>
        <v>#DIV/0!</v>
      </c>
      <c r="L54" s="62" t="e">
        <f t="shared" si="29"/>
        <v>#DIV/0!</v>
      </c>
      <c r="M54" s="62" t="e">
        <f t="shared" si="29"/>
        <v>#DIV/0!</v>
      </c>
      <c r="N54" s="62" t="e">
        <f t="shared" si="29"/>
        <v>#DIV/0!</v>
      </c>
      <c r="O54" s="62" t="e">
        <f t="shared" si="29"/>
        <v>#DIV/0!</v>
      </c>
      <c r="P54" s="63" t="e">
        <f t="shared" si="29"/>
        <v>#DIV/0!</v>
      </c>
      <c r="Q54" s="3"/>
      <c r="R54" s="75"/>
      <c r="S54" s="72"/>
    </row>
    <row r="55" spans="1:20" ht="13.5" thickBot="1">
      <c r="A55" s="72"/>
      <c r="B55" s="67"/>
      <c r="C55" s="68"/>
      <c r="D55" s="68"/>
      <c r="E55" s="68"/>
      <c r="F55" s="68"/>
      <c r="G55" s="68"/>
      <c r="H55" s="68"/>
      <c r="I55" s="68"/>
      <c r="J55" s="68"/>
      <c r="K55" s="68"/>
      <c r="L55" s="68"/>
      <c r="M55" s="68"/>
      <c r="N55" s="68"/>
      <c r="O55" s="68"/>
      <c r="P55" s="68"/>
      <c r="Q55" s="68"/>
      <c r="R55" s="68"/>
      <c r="S55" s="72"/>
    </row>
    <row r="56" spans="1:20" s="155" customFormat="1">
      <c r="A56" s="72"/>
      <c r="B56" s="72"/>
      <c r="C56" s="72"/>
      <c r="D56" s="72"/>
      <c r="E56" s="72"/>
      <c r="F56" s="72"/>
      <c r="G56" s="72"/>
      <c r="H56" s="72"/>
      <c r="I56" s="72"/>
      <c r="J56" s="72"/>
      <c r="K56" s="72"/>
      <c r="L56" s="72"/>
      <c r="M56" s="72"/>
      <c r="N56" s="72"/>
      <c r="O56" s="72"/>
      <c r="P56" s="72"/>
      <c r="Q56" s="72"/>
      <c r="R56" s="72"/>
      <c r="S56" s="72"/>
      <c r="T56" s="74"/>
    </row>
    <row r="57" spans="1:20">
      <c r="A57" s="72"/>
      <c r="R57" s="74"/>
      <c r="S57" s="72"/>
    </row>
    <row r="58" spans="1:20" ht="13.5" thickBot="1">
      <c r="A58" s="72"/>
      <c r="R58" s="74"/>
      <c r="S58" s="72"/>
    </row>
    <row r="59" spans="1:20" ht="18.75" customHeight="1" thickBot="1">
      <c r="A59" s="72"/>
      <c r="C59" s="1"/>
      <c r="D59" s="196" t="s">
        <v>20</v>
      </c>
      <c r="E59" s="197"/>
      <c r="F59" s="198"/>
      <c r="G59" s="8"/>
      <c r="H59" s="8"/>
      <c r="K59" s="1"/>
      <c r="L59" s="196" t="s">
        <v>45</v>
      </c>
      <c r="M59" s="194"/>
      <c r="N59" s="195"/>
      <c r="O59" s="8"/>
      <c r="P59" s="8"/>
      <c r="R59" s="74"/>
      <c r="S59" s="72"/>
    </row>
    <row r="60" spans="1:20" ht="13.5" thickBot="1">
      <c r="A60" s="72"/>
      <c r="C60" s="78" t="s">
        <v>0</v>
      </c>
      <c r="D60" s="79" t="s">
        <v>1</v>
      </c>
      <c r="E60" s="11"/>
      <c r="F60" s="12">
        <v>1</v>
      </c>
      <c r="G60" s="12" t="s">
        <v>18</v>
      </c>
      <c r="H60" s="12">
        <v>2</v>
      </c>
      <c r="I60" s="13" t="s">
        <v>5</v>
      </c>
      <c r="K60" s="78" t="s">
        <v>0</v>
      </c>
      <c r="L60" s="79" t="s">
        <v>1</v>
      </c>
      <c r="M60" s="11"/>
      <c r="N60" s="12">
        <v>1</v>
      </c>
      <c r="O60" s="12" t="s">
        <v>18</v>
      </c>
      <c r="P60" s="12">
        <v>2</v>
      </c>
      <c r="Q60" s="13" t="s">
        <v>5</v>
      </c>
      <c r="R60" s="74"/>
      <c r="S60" s="72"/>
    </row>
    <row r="61" spans="1:20">
      <c r="A61" s="72"/>
      <c r="C61" s="14">
        <f t="shared" ref="C61:D68" si="30">C11</f>
        <v>0</v>
      </c>
      <c r="D61" s="80">
        <f t="shared" si="30"/>
        <v>0</v>
      </c>
      <c r="E61" s="81"/>
      <c r="F61" s="82">
        <f>$E$11</f>
        <v>0</v>
      </c>
      <c r="G61" s="82">
        <f>$F$11</f>
        <v>0</v>
      </c>
      <c r="H61" s="82">
        <f>$G$11</f>
        <v>0</v>
      </c>
      <c r="I61" s="83" t="str">
        <f t="shared" ref="I61:I68" si="31">IF($E61=$I11,IF($E61=$F$60,$F61,IF($E61=$G$60,$G61,IF($E61=$H$60,$H61,""))),"-")</f>
        <v/>
      </c>
      <c r="K61" s="14">
        <f t="shared" ref="K61:L68" si="32">C11</f>
        <v>0</v>
      </c>
      <c r="L61" s="80">
        <f t="shared" si="32"/>
        <v>0</v>
      </c>
      <c r="M61" s="81"/>
      <c r="N61" s="82">
        <f>$E$11</f>
        <v>0</v>
      </c>
      <c r="O61" s="82">
        <f>$F$11</f>
        <v>0</v>
      </c>
      <c r="P61" s="82">
        <f>$G$11</f>
        <v>0</v>
      </c>
      <c r="Q61" s="83" t="str">
        <f t="shared" ref="Q61:Q68" si="33">IF($M61=$I11,IF($M61=$N$60,$N61,IF($M61=$O$60,$O61,IF($M61=$P$60,$P61,""))),"-")</f>
        <v/>
      </c>
      <c r="R61" s="74"/>
      <c r="S61" s="72"/>
    </row>
    <row r="62" spans="1:20">
      <c r="A62" s="72"/>
      <c r="C62" s="15">
        <f t="shared" si="30"/>
        <v>0</v>
      </c>
      <c r="D62" s="77">
        <f t="shared" si="30"/>
        <v>0</v>
      </c>
      <c r="E62" s="76"/>
      <c r="F62" s="17">
        <f>$E$12</f>
        <v>0</v>
      </c>
      <c r="G62" s="17">
        <f>$F$12</f>
        <v>0</v>
      </c>
      <c r="H62" s="17">
        <f>$G$12</f>
        <v>0</v>
      </c>
      <c r="I62" s="16" t="str">
        <f t="shared" si="31"/>
        <v/>
      </c>
      <c r="K62" s="15">
        <f t="shared" si="32"/>
        <v>0</v>
      </c>
      <c r="L62" s="77">
        <f t="shared" si="32"/>
        <v>0</v>
      </c>
      <c r="M62" s="76"/>
      <c r="N62" s="17">
        <f>$E$12</f>
        <v>0</v>
      </c>
      <c r="O62" s="17">
        <f>$F$12</f>
        <v>0</v>
      </c>
      <c r="P62" s="17">
        <f>$G$12</f>
        <v>0</v>
      </c>
      <c r="Q62" s="16" t="str">
        <f t="shared" si="33"/>
        <v/>
      </c>
      <c r="R62" s="74"/>
      <c r="S62" s="72"/>
    </row>
    <row r="63" spans="1:20">
      <c r="A63" s="72"/>
      <c r="C63" s="15">
        <f t="shared" si="30"/>
        <v>0</v>
      </c>
      <c r="D63" s="77">
        <f t="shared" si="30"/>
        <v>0</v>
      </c>
      <c r="E63" s="76"/>
      <c r="F63" s="17">
        <f>$E$13</f>
        <v>0</v>
      </c>
      <c r="G63" s="17">
        <f>$F$13</f>
        <v>0</v>
      </c>
      <c r="H63" s="17">
        <f>$G$13</f>
        <v>0</v>
      </c>
      <c r="I63" s="16" t="str">
        <f t="shared" si="31"/>
        <v/>
      </c>
      <c r="K63" s="15">
        <f t="shared" si="32"/>
        <v>0</v>
      </c>
      <c r="L63" s="77">
        <f t="shared" si="32"/>
        <v>0</v>
      </c>
      <c r="M63" s="76"/>
      <c r="N63" s="17">
        <f>$E$13</f>
        <v>0</v>
      </c>
      <c r="O63" s="17">
        <f>$F$13</f>
        <v>0</v>
      </c>
      <c r="P63" s="17">
        <f>$G$13</f>
        <v>0</v>
      </c>
      <c r="Q63" s="16" t="str">
        <f t="shared" si="33"/>
        <v/>
      </c>
      <c r="R63" s="74"/>
      <c r="S63" s="72"/>
    </row>
    <row r="64" spans="1:20">
      <c r="A64" s="72"/>
      <c r="C64" s="15">
        <f t="shared" si="30"/>
        <v>0</v>
      </c>
      <c r="D64" s="77">
        <f t="shared" si="30"/>
        <v>0</v>
      </c>
      <c r="E64" s="76"/>
      <c r="F64" s="17">
        <f>$E$14</f>
        <v>0</v>
      </c>
      <c r="G64" s="17">
        <f>$F$14</f>
        <v>0</v>
      </c>
      <c r="H64" s="17">
        <f>$G$14</f>
        <v>0</v>
      </c>
      <c r="I64" s="16" t="str">
        <f t="shared" si="31"/>
        <v/>
      </c>
      <c r="K64" s="15">
        <f t="shared" si="32"/>
        <v>0</v>
      </c>
      <c r="L64" s="77">
        <f t="shared" si="32"/>
        <v>0</v>
      </c>
      <c r="M64" s="76"/>
      <c r="N64" s="17">
        <f>$E$14</f>
        <v>0</v>
      </c>
      <c r="O64" s="17">
        <f>$F$14</f>
        <v>0</v>
      </c>
      <c r="P64" s="17">
        <f>$G$14</f>
        <v>0</v>
      </c>
      <c r="Q64" s="16" t="str">
        <f t="shared" si="33"/>
        <v/>
      </c>
      <c r="R64" s="74"/>
      <c r="S64" s="72"/>
    </row>
    <row r="65" spans="1:20">
      <c r="A65" s="72"/>
      <c r="C65" s="15">
        <f t="shared" si="30"/>
        <v>0</v>
      </c>
      <c r="D65" s="77">
        <f t="shared" si="30"/>
        <v>0</v>
      </c>
      <c r="E65" s="76"/>
      <c r="F65" s="17">
        <f>$E$15</f>
        <v>0</v>
      </c>
      <c r="G65" s="17">
        <f>$F$15</f>
        <v>0</v>
      </c>
      <c r="H65" s="17">
        <f>$G$15</f>
        <v>0</v>
      </c>
      <c r="I65" s="16" t="str">
        <f t="shared" si="31"/>
        <v/>
      </c>
      <c r="K65" s="15">
        <f t="shared" si="32"/>
        <v>0</v>
      </c>
      <c r="L65" s="77">
        <f t="shared" si="32"/>
        <v>0</v>
      </c>
      <c r="M65" s="76"/>
      <c r="N65" s="17">
        <f>$E$15</f>
        <v>0</v>
      </c>
      <c r="O65" s="17">
        <f>$F$15</f>
        <v>0</v>
      </c>
      <c r="P65" s="17">
        <f>$G$15</f>
        <v>0</v>
      </c>
      <c r="Q65" s="16" t="str">
        <f t="shared" si="33"/>
        <v/>
      </c>
      <c r="R65" s="74"/>
      <c r="S65" s="72"/>
    </row>
    <row r="66" spans="1:20">
      <c r="A66" s="72"/>
      <c r="C66" s="15">
        <f t="shared" si="30"/>
        <v>0</v>
      </c>
      <c r="D66" s="77">
        <f t="shared" si="30"/>
        <v>0</v>
      </c>
      <c r="E66" s="76"/>
      <c r="F66" s="17">
        <f>$E$16</f>
        <v>0</v>
      </c>
      <c r="G66" s="17">
        <f>$F$16</f>
        <v>0</v>
      </c>
      <c r="H66" s="17">
        <f>$G$16</f>
        <v>0</v>
      </c>
      <c r="I66" s="16" t="str">
        <f t="shared" si="31"/>
        <v/>
      </c>
      <c r="K66" s="15">
        <f t="shared" si="32"/>
        <v>0</v>
      </c>
      <c r="L66" s="77">
        <f t="shared" si="32"/>
        <v>0</v>
      </c>
      <c r="M66" s="76"/>
      <c r="N66" s="17">
        <f>$E$16</f>
        <v>0</v>
      </c>
      <c r="O66" s="17">
        <f>$F$16</f>
        <v>0</v>
      </c>
      <c r="P66" s="17">
        <f>$G$16</f>
        <v>0</v>
      </c>
      <c r="Q66" s="16" t="str">
        <f t="shared" si="33"/>
        <v/>
      </c>
      <c r="R66" s="74"/>
      <c r="S66" s="72"/>
    </row>
    <row r="67" spans="1:20">
      <c r="A67" s="72"/>
      <c r="C67" s="15">
        <f t="shared" si="30"/>
        <v>0</v>
      </c>
      <c r="D67" s="77">
        <f t="shared" si="30"/>
        <v>0</v>
      </c>
      <c r="E67" s="76"/>
      <c r="F67" s="17">
        <f>$E$17</f>
        <v>0</v>
      </c>
      <c r="G67" s="17">
        <f>$F$17</f>
        <v>0</v>
      </c>
      <c r="H67" s="17">
        <f>$G$17</f>
        <v>0</v>
      </c>
      <c r="I67" s="16" t="str">
        <f t="shared" si="31"/>
        <v/>
      </c>
      <c r="K67" s="15">
        <f t="shared" si="32"/>
        <v>0</v>
      </c>
      <c r="L67" s="77">
        <f t="shared" si="32"/>
        <v>0</v>
      </c>
      <c r="M67" s="76"/>
      <c r="N67" s="17">
        <f>$E$17</f>
        <v>0</v>
      </c>
      <c r="O67" s="17">
        <f>$F$17</f>
        <v>0</v>
      </c>
      <c r="P67" s="17">
        <f>$G$17</f>
        <v>0</v>
      </c>
      <c r="Q67" s="16" t="str">
        <f t="shared" si="33"/>
        <v/>
      </c>
      <c r="R67" s="74"/>
      <c r="S67" s="72"/>
    </row>
    <row r="68" spans="1:20" ht="13.5" thickBot="1">
      <c r="A68" s="72"/>
      <c r="C68" s="84">
        <f t="shared" si="30"/>
        <v>0</v>
      </c>
      <c r="D68" s="85">
        <f t="shared" si="30"/>
        <v>0</v>
      </c>
      <c r="E68" s="86"/>
      <c r="F68" s="87">
        <f>$E$18</f>
        <v>0</v>
      </c>
      <c r="G68" s="87">
        <f>$F$18</f>
        <v>0</v>
      </c>
      <c r="H68" s="87">
        <f>$G$18</f>
        <v>0</v>
      </c>
      <c r="I68" s="88" t="str">
        <f t="shared" si="31"/>
        <v/>
      </c>
      <c r="K68" s="84">
        <f t="shared" si="32"/>
        <v>0</v>
      </c>
      <c r="L68" s="85">
        <f t="shared" si="32"/>
        <v>0</v>
      </c>
      <c r="M68" s="86"/>
      <c r="N68" s="87">
        <f>$E$18</f>
        <v>0</v>
      </c>
      <c r="O68" s="87">
        <f>$F$18</f>
        <v>0</v>
      </c>
      <c r="P68" s="87">
        <f>$G$18</f>
        <v>0</v>
      </c>
      <c r="Q68" s="88" t="str">
        <f t="shared" si="33"/>
        <v/>
      </c>
      <c r="R68" s="74"/>
      <c r="S68" s="72"/>
    </row>
    <row r="69" spans="1:20" ht="13.5" thickBot="1">
      <c r="A69" s="72"/>
      <c r="I69" s="89">
        <f>SUM(I61:I68)</f>
        <v>0</v>
      </c>
      <c r="Q69" s="89">
        <f>SUM(Q61:Q68)</f>
        <v>0</v>
      </c>
      <c r="R69" s="74"/>
      <c r="S69" s="72"/>
    </row>
    <row r="70" spans="1:20">
      <c r="A70" s="72"/>
      <c r="R70" s="74"/>
      <c r="S70" s="72"/>
    </row>
    <row r="71" spans="1:20" ht="12.75" customHeight="1" thickBot="1">
      <c r="A71" s="72"/>
      <c r="Q71" s="5"/>
      <c r="R71" s="5"/>
      <c r="S71" s="73"/>
      <c r="T71" s="6"/>
    </row>
    <row r="72" spans="1:20" ht="17.25" customHeight="1" thickBot="1">
      <c r="A72" s="72"/>
      <c r="C72" s="1"/>
      <c r="D72" s="193" t="s">
        <v>24</v>
      </c>
      <c r="E72" s="194"/>
      <c r="F72" s="195"/>
      <c r="G72" s="8"/>
      <c r="H72" s="8"/>
      <c r="K72" s="1"/>
      <c r="L72" s="193" t="s">
        <v>16</v>
      </c>
      <c r="M72" s="194"/>
      <c r="N72" s="195"/>
      <c r="O72" s="8"/>
      <c r="P72" s="8"/>
      <c r="R72" s="5"/>
      <c r="S72" s="73"/>
      <c r="T72" s="6"/>
    </row>
    <row r="73" spans="1:20" ht="13.5" thickBot="1">
      <c r="A73" s="72"/>
      <c r="C73" s="78" t="s">
        <v>0</v>
      </c>
      <c r="D73" s="79" t="s">
        <v>1</v>
      </c>
      <c r="E73" s="11"/>
      <c r="F73" s="12">
        <v>1</v>
      </c>
      <c r="G73" s="12" t="s">
        <v>18</v>
      </c>
      <c r="H73" s="12">
        <v>2</v>
      </c>
      <c r="I73" s="13" t="s">
        <v>5</v>
      </c>
      <c r="K73" s="78" t="s">
        <v>0</v>
      </c>
      <c r="L73" s="79" t="s">
        <v>1</v>
      </c>
      <c r="M73" s="11"/>
      <c r="N73" s="12">
        <v>1</v>
      </c>
      <c r="O73" s="12" t="s">
        <v>18</v>
      </c>
      <c r="P73" s="12">
        <v>2</v>
      </c>
      <c r="Q73" s="13" t="s">
        <v>5</v>
      </c>
      <c r="R73" s="5"/>
      <c r="S73" s="73"/>
      <c r="T73" s="6"/>
    </row>
    <row r="74" spans="1:20">
      <c r="A74" s="72"/>
      <c r="C74" s="14">
        <f t="shared" ref="C74:D81" si="34">C11</f>
        <v>0</v>
      </c>
      <c r="D74" s="80">
        <f t="shared" si="34"/>
        <v>0</v>
      </c>
      <c r="E74" s="81"/>
      <c r="F74" s="82">
        <f>$E$11</f>
        <v>0</v>
      </c>
      <c r="G74" s="82">
        <f>$F$11</f>
        <v>0</v>
      </c>
      <c r="H74" s="82">
        <f>$G$11</f>
        <v>0</v>
      </c>
      <c r="I74" s="83" t="str">
        <f t="shared" ref="I74:I81" si="35">IF($E74=$I11,IF($E74=$F$73,$F74,IF($E74=$G$73,$G74,IF($E74=$H$73,$H74,""))),"-")</f>
        <v/>
      </c>
      <c r="K74" s="14">
        <f t="shared" ref="K74:L81" si="36">C11</f>
        <v>0</v>
      </c>
      <c r="L74" s="80">
        <f t="shared" si="36"/>
        <v>0</v>
      </c>
      <c r="M74" s="81"/>
      <c r="N74" s="82">
        <f>$E$11</f>
        <v>0</v>
      </c>
      <c r="O74" s="82">
        <f>$F$11</f>
        <v>0</v>
      </c>
      <c r="P74" s="82">
        <f>$G$11</f>
        <v>0</v>
      </c>
      <c r="Q74" s="83" t="str">
        <f t="shared" ref="Q74:Q81" si="37">IF($M74=$I11,IF($M74=$N$73,$N74,IF($M74=$O$73,$O74,IF($M74=$P$73,$P74,""))),"-")</f>
        <v/>
      </c>
      <c r="R74" s="74"/>
      <c r="S74" s="72"/>
    </row>
    <row r="75" spans="1:20">
      <c r="A75" s="72"/>
      <c r="C75" s="15">
        <f t="shared" si="34"/>
        <v>0</v>
      </c>
      <c r="D75" s="77">
        <f t="shared" si="34"/>
        <v>0</v>
      </c>
      <c r="E75" s="76"/>
      <c r="F75" s="17">
        <f>$E$12</f>
        <v>0</v>
      </c>
      <c r="G75" s="17">
        <f>$F$12</f>
        <v>0</v>
      </c>
      <c r="H75" s="17">
        <f>$G$12</f>
        <v>0</v>
      </c>
      <c r="I75" s="16" t="str">
        <f t="shared" si="35"/>
        <v/>
      </c>
      <c r="K75" s="15">
        <f t="shared" si="36"/>
        <v>0</v>
      </c>
      <c r="L75" s="77">
        <f t="shared" si="36"/>
        <v>0</v>
      </c>
      <c r="M75" s="76"/>
      <c r="N75" s="17">
        <f>$E$12</f>
        <v>0</v>
      </c>
      <c r="O75" s="17">
        <f>$F$12</f>
        <v>0</v>
      </c>
      <c r="P75" s="17">
        <f>$G$12</f>
        <v>0</v>
      </c>
      <c r="Q75" s="16" t="str">
        <f t="shared" si="37"/>
        <v/>
      </c>
      <c r="R75" s="74"/>
      <c r="S75" s="72"/>
    </row>
    <row r="76" spans="1:20">
      <c r="A76" s="72"/>
      <c r="C76" s="15">
        <f t="shared" si="34"/>
        <v>0</v>
      </c>
      <c r="D76" s="77">
        <f t="shared" si="34"/>
        <v>0</v>
      </c>
      <c r="E76" s="76"/>
      <c r="F76" s="17">
        <f>$E$13</f>
        <v>0</v>
      </c>
      <c r="G76" s="17">
        <f>$F$13</f>
        <v>0</v>
      </c>
      <c r="H76" s="17">
        <f>$G$13</f>
        <v>0</v>
      </c>
      <c r="I76" s="16" t="str">
        <f t="shared" si="35"/>
        <v/>
      </c>
      <c r="J76" s="2"/>
      <c r="K76" s="15">
        <f t="shared" si="36"/>
        <v>0</v>
      </c>
      <c r="L76" s="77">
        <f t="shared" si="36"/>
        <v>0</v>
      </c>
      <c r="M76" s="76"/>
      <c r="N76" s="17">
        <f>$E$13</f>
        <v>0</v>
      </c>
      <c r="O76" s="17">
        <f>$F$13</f>
        <v>0</v>
      </c>
      <c r="P76" s="17">
        <f>$G$13</f>
        <v>0</v>
      </c>
      <c r="Q76" s="16" t="str">
        <f t="shared" si="37"/>
        <v/>
      </c>
      <c r="R76" s="74"/>
      <c r="S76" s="72"/>
    </row>
    <row r="77" spans="1:20">
      <c r="A77" s="72"/>
      <c r="C77" s="15">
        <f t="shared" si="34"/>
        <v>0</v>
      </c>
      <c r="D77" s="77">
        <f t="shared" si="34"/>
        <v>0</v>
      </c>
      <c r="E77" s="76"/>
      <c r="F77" s="17">
        <f>$E$14</f>
        <v>0</v>
      </c>
      <c r="G77" s="17">
        <f>$F$14</f>
        <v>0</v>
      </c>
      <c r="H77" s="17">
        <f>$G$14</f>
        <v>0</v>
      </c>
      <c r="I77" s="16" t="str">
        <f t="shared" si="35"/>
        <v/>
      </c>
      <c r="K77" s="15">
        <f t="shared" si="36"/>
        <v>0</v>
      </c>
      <c r="L77" s="77">
        <f t="shared" si="36"/>
        <v>0</v>
      </c>
      <c r="M77" s="76"/>
      <c r="N77" s="17">
        <f>$E$14</f>
        <v>0</v>
      </c>
      <c r="O77" s="17">
        <f>$F$14</f>
        <v>0</v>
      </c>
      <c r="P77" s="17">
        <f>$G$14</f>
        <v>0</v>
      </c>
      <c r="Q77" s="16" t="str">
        <f t="shared" si="37"/>
        <v/>
      </c>
      <c r="R77" s="74"/>
      <c r="S77" s="72"/>
    </row>
    <row r="78" spans="1:20">
      <c r="A78" s="72"/>
      <c r="C78" s="15">
        <f t="shared" si="34"/>
        <v>0</v>
      </c>
      <c r="D78" s="77">
        <f t="shared" si="34"/>
        <v>0</v>
      </c>
      <c r="E78" s="76"/>
      <c r="F78" s="17">
        <f>$E$15</f>
        <v>0</v>
      </c>
      <c r="G78" s="17">
        <f>$F$15</f>
        <v>0</v>
      </c>
      <c r="H78" s="17">
        <f>$G$15</f>
        <v>0</v>
      </c>
      <c r="I78" s="16" t="str">
        <f t="shared" si="35"/>
        <v/>
      </c>
      <c r="K78" s="15">
        <f t="shared" si="36"/>
        <v>0</v>
      </c>
      <c r="L78" s="77">
        <f t="shared" si="36"/>
        <v>0</v>
      </c>
      <c r="M78" s="76"/>
      <c r="N78" s="17">
        <f>$E$15</f>
        <v>0</v>
      </c>
      <c r="O78" s="17">
        <f>$F$15</f>
        <v>0</v>
      </c>
      <c r="P78" s="17">
        <f>$G$15</f>
        <v>0</v>
      </c>
      <c r="Q78" s="16" t="str">
        <f t="shared" si="37"/>
        <v/>
      </c>
      <c r="R78" s="74"/>
      <c r="S78" s="72"/>
    </row>
    <row r="79" spans="1:20">
      <c r="A79" s="72"/>
      <c r="C79" s="15">
        <f t="shared" si="34"/>
        <v>0</v>
      </c>
      <c r="D79" s="77">
        <f t="shared" si="34"/>
        <v>0</v>
      </c>
      <c r="E79" s="76"/>
      <c r="F79" s="17">
        <f>$E$16</f>
        <v>0</v>
      </c>
      <c r="G79" s="17">
        <f>$F$16</f>
        <v>0</v>
      </c>
      <c r="H79" s="17">
        <f>$G$16</f>
        <v>0</v>
      </c>
      <c r="I79" s="16" t="str">
        <f t="shared" si="35"/>
        <v/>
      </c>
      <c r="K79" s="15">
        <f t="shared" si="36"/>
        <v>0</v>
      </c>
      <c r="L79" s="77">
        <f t="shared" si="36"/>
        <v>0</v>
      </c>
      <c r="M79" s="76"/>
      <c r="N79" s="17">
        <f>$E$16</f>
        <v>0</v>
      </c>
      <c r="O79" s="17">
        <f>$F$16</f>
        <v>0</v>
      </c>
      <c r="P79" s="17">
        <f>$G$16</f>
        <v>0</v>
      </c>
      <c r="Q79" s="16" t="str">
        <f t="shared" si="37"/>
        <v/>
      </c>
      <c r="R79" s="74"/>
      <c r="S79" s="72"/>
    </row>
    <row r="80" spans="1:20">
      <c r="A80" s="72"/>
      <c r="C80" s="15">
        <f t="shared" si="34"/>
        <v>0</v>
      </c>
      <c r="D80" s="77">
        <f t="shared" si="34"/>
        <v>0</v>
      </c>
      <c r="E80" s="76"/>
      <c r="F80" s="17">
        <f>$E$17</f>
        <v>0</v>
      </c>
      <c r="G80" s="17">
        <f>$F$17</f>
        <v>0</v>
      </c>
      <c r="H80" s="17">
        <f>$G$17</f>
        <v>0</v>
      </c>
      <c r="I80" s="16" t="str">
        <f t="shared" si="35"/>
        <v/>
      </c>
      <c r="K80" s="15">
        <f t="shared" si="36"/>
        <v>0</v>
      </c>
      <c r="L80" s="77">
        <f t="shared" si="36"/>
        <v>0</v>
      </c>
      <c r="M80" s="76"/>
      <c r="N80" s="17">
        <f>$E$17</f>
        <v>0</v>
      </c>
      <c r="O80" s="17">
        <f>$F$17</f>
        <v>0</v>
      </c>
      <c r="P80" s="17">
        <f>$G$17</f>
        <v>0</v>
      </c>
      <c r="Q80" s="16" t="str">
        <f t="shared" si="37"/>
        <v/>
      </c>
      <c r="R80" s="74"/>
      <c r="S80" s="72"/>
    </row>
    <row r="81" spans="1:19" ht="13.5" thickBot="1">
      <c r="A81" s="72"/>
      <c r="C81" s="84">
        <f t="shared" si="34"/>
        <v>0</v>
      </c>
      <c r="D81" s="85">
        <f t="shared" si="34"/>
        <v>0</v>
      </c>
      <c r="E81" s="86"/>
      <c r="F81" s="87">
        <f>$E$18</f>
        <v>0</v>
      </c>
      <c r="G81" s="87">
        <f>$F$18</f>
        <v>0</v>
      </c>
      <c r="H81" s="87">
        <f>$G$18</f>
        <v>0</v>
      </c>
      <c r="I81" s="88" t="str">
        <f t="shared" si="35"/>
        <v/>
      </c>
      <c r="K81" s="84">
        <f t="shared" si="36"/>
        <v>0</v>
      </c>
      <c r="L81" s="85">
        <f t="shared" si="36"/>
        <v>0</v>
      </c>
      <c r="M81" s="86"/>
      <c r="N81" s="87">
        <f>$E$18</f>
        <v>0</v>
      </c>
      <c r="O81" s="87">
        <f>$F$18</f>
        <v>0</v>
      </c>
      <c r="P81" s="87">
        <f>$G$18</f>
        <v>0</v>
      </c>
      <c r="Q81" s="88" t="str">
        <f t="shared" si="37"/>
        <v/>
      </c>
      <c r="R81" s="74"/>
      <c r="S81" s="72"/>
    </row>
    <row r="82" spans="1:19" ht="13.5" thickBot="1">
      <c r="A82" s="72"/>
      <c r="I82" s="89">
        <f>SUM(I74:I81)</f>
        <v>0</v>
      </c>
      <c r="Q82" s="89">
        <f>SUM(Q74:Q81)</f>
        <v>0</v>
      </c>
      <c r="R82" s="74"/>
      <c r="S82" s="72"/>
    </row>
    <row r="83" spans="1:19">
      <c r="A83" s="72"/>
      <c r="L83" s="7"/>
      <c r="R83" s="74"/>
      <c r="S83" s="72"/>
    </row>
    <row r="84" spans="1:19" ht="13.5" thickBot="1">
      <c r="A84" s="72"/>
      <c r="R84" s="74"/>
      <c r="S84" s="72"/>
    </row>
    <row r="85" spans="1:19" ht="18" customHeight="1" thickBot="1">
      <c r="A85" s="72"/>
      <c r="C85" s="1"/>
      <c r="D85" s="193" t="s">
        <v>2</v>
      </c>
      <c r="E85" s="194"/>
      <c r="F85" s="195"/>
      <c r="G85" s="8"/>
      <c r="H85" s="8"/>
      <c r="K85" s="1"/>
      <c r="L85" s="193" t="s">
        <v>3</v>
      </c>
      <c r="M85" s="194"/>
      <c r="N85" s="195"/>
      <c r="O85" s="8"/>
      <c r="P85" s="8"/>
      <c r="R85" s="74"/>
      <c r="S85" s="72"/>
    </row>
    <row r="86" spans="1:19" ht="13.5" thickBot="1">
      <c r="A86" s="72"/>
      <c r="C86" s="78" t="s">
        <v>0</v>
      </c>
      <c r="D86" s="79" t="s">
        <v>1</v>
      </c>
      <c r="E86" s="11"/>
      <c r="F86" s="12">
        <v>1</v>
      </c>
      <c r="G86" s="12" t="s">
        <v>18</v>
      </c>
      <c r="H86" s="12">
        <v>2</v>
      </c>
      <c r="I86" s="13" t="s">
        <v>5</v>
      </c>
      <c r="K86" s="78" t="s">
        <v>0</v>
      </c>
      <c r="L86" s="79" t="s">
        <v>1</v>
      </c>
      <c r="M86" s="11"/>
      <c r="N86" s="12">
        <v>1</v>
      </c>
      <c r="O86" s="12" t="s">
        <v>18</v>
      </c>
      <c r="P86" s="12">
        <v>2</v>
      </c>
      <c r="Q86" s="13" t="s">
        <v>5</v>
      </c>
      <c r="R86" s="74"/>
      <c r="S86" s="72"/>
    </row>
    <row r="87" spans="1:19">
      <c r="A87" s="72"/>
      <c r="C87" s="14">
        <f t="shared" ref="C87:D94" si="38">C11</f>
        <v>0</v>
      </c>
      <c r="D87" s="80">
        <f t="shared" si="38"/>
        <v>0</v>
      </c>
      <c r="E87" s="81"/>
      <c r="F87" s="82">
        <f>$E$11</f>
        <v>0</v>
      </c>
      <c r="G87" s="82">
        <f>$F$11</f>
        <v>0</v>
      </c>
      <c r="H87" s="82">
        <f>$G$11</f>
        <v>0</v>
      </c>
      <c r="I87" s="83" t="str">
        <f t="shared" ref="I87:I94" si="39">IF($E87=$I11,IF($E87=$F$86,$F87,IF($E87=$G$86,$G87,IF($E87=$H$86,$H87,""))),"-")</f>
        <v/>
      </c>
      <c r="K87" s="14">
        <f t="shared" ref="K87:L94" si="40">C11</f>
        <v>0</v>
      </c>
      <c r="L87" s="80">
        <f t="shared" si="40"/>
        <v>0</v>
      </c>
      <c r="M87" s="81"/>
      <c r="N87" s="82">
        <f>$E$11</f>
        <v>0</v>
      </c>
      <c r="O87" s="82">
        <f>$F$11</f>
        <v>0</v>
      </c>
      <c r="P87" s="82">
        <f>$G$11</f>
        <v>0</v>
      </c>
      <c r="Q87" s="83" t="str">
        <f t="shared" ref="Q87:Q94" si="41">IF($M87=$I11,IF($M87=$N$86,$N87,IF($M87=$O$86,$O87,IF($M87=$P$86,$P87,""))),"-")</f>
        <v/>
      </c>
      <c r="R87" s="74"/>
      <c r="S87" s="72"/>
    </row>
    <row r="88" spans="1:19">
      <c r="A88" s="72"/>
      <c r="C88" s="15">
        <f t="shared" si="38"/>
        <v>0</v>
      </c>
      <c r="D88" s="77">
        <f t="shared" si="38"/>
        <v>0</v>
      </c>
      <c r="E88" s="76"/>
      <c r="F88" s="17">
        <f>$E$12</f>
        <v>0</v>
      </c>
      <c r="G88" s="17">
        <f>$F$12</f>
        <v>0</v>
      </c>
      <c r="H88" s="17">
        <f>$G$12</f>
        <v>0</v>
      </c>
      <c r="I88" s="16" t="str">
        <f t="shared" si="39"/>
        <v/>
      </c>
      <c r="K88" s="15">
        <f t="shared" si="40"/>
        <v>0</v>
      </c>
      <c r="L88" s="77">
        <f t="shared" si="40"/>
        <v>0</v>
      </c>
      <c r="M88" s="76"/>
      <c r="N88" s="17">
        <f>$E$12</f>
        <v>0</v>
      </c>
      <c r="O88" s="17">
        <f>$F$12</f>
        <v>0</v>
      </c>
      <c r="P88" s="17">
        <f>$G$12</f>
        <v>0</v>
      </c>
      <c r="Q88" s="16" t="str">
        <f t="shared" si="41"/>
        <v/>
      </c>
      <c r="R88" s="74"/>
      <c r="S88" s="72"/>
    </row>
    <row r="89" spans="1:19">
      <c r="A89" s="72"/>
      <c r="C89" s="15">
        <f t="shared" si="38"/>
        <v>0</v>
      </c>
      <c r="D89" s="77">
        <f t="shared" si="38"/>
        <v>0</v>
      </c>
      <c r="E89" s="76"/>
      <c r="F89" s="17">
        <f>$E$13</f>
        <v>0</v>
      </c>
      <c r="G89" s="17">
        <f>$F$13</f>
        <v>0</v>
      </c>
      <c r="H89" s="17">
        <f>$G$13</f>
        <v>0</v>
      </c>
      <c r="I89" s="16" t="str">
        <f t="shared" si="39"/>
        <v/>
      </c>
      <c r="K89" s="15">
        <f t="shared" si="40"/>
        <v>0</v>
      </c>
      <c r="L89" s="77">
        <f t="shared" si="40"/>
        <v>0</v>
      </c>
      <c r="M89" s="76"/>
      <c r="N89" s="17">
        <f>$E$13</f>
        <v>0</v>
      </c>
      <c r="O89" s="17">
        <f>$F$13</f>
        <v>0</v>
      </c>
      <c r="P89" s="17">
        <f>$G$13</f>
        <v>0</v>
      </c>
      <c r="Q89" s="16" t="str">
        <f t="shared" si="41"/>
        <v/>
      </c>
      <c r="R89" s="74"/>
      <c r="S89" s="72"/>
    </row>
    <row r="90" spans="1:19">
      <c r="A90" s="72"/>
      <c r="C90" s="15">
        <f t="shared" si="38"/>
        <v>0</v>
      </c>
      <c r="D90" s="77">
        <f t="shared" si="38"/>
        <v>0</v>
      </c>
      <c r="E90" s="76"/>
      <c r="F90" s="17">
        <f>$E$14</f>
        <v>0</v>
      </c>
      <c r="G90" s="17">
        <f>$F$14</f>
        <v>0</v>
      </c>
      <c r="H90" s="17">
        <f>$G$14</f>
        <v>0</v>
      </c>
      <c r="I90" s="16" t="str">
        <f t="shared" si="39"/>
        <v/>
      </c>
      <c r="J90" s="2"/>
      <c r="K90" s="15">
        <f t="shared" si="40"/>
        <v>0</v>
      </c>
      <c r="L90" s="77">
        <f t="shared" si="40"/>
        <v>0</v>
      </c>
      <c r="M90" s="76"/>
      <c r="N90" s="17">
        <f>$E$14</f>
        <v>0</v>
      </c>
      <c r="O90" s="17">
        <f>$F$14</f>
        <v>0</v>
      </c>
      <c r="P90" s="17">
        <f>$G$14</f>
        <v>0</v>
      </c>
      <c r="Q90" s="16" t="str">
        <f t="shared" si="41"/>
        <v/>
      </c>
      <c r="R90" s="74"/>
      <c r="S90" s="72"/>
    </row>
    <row r="91" spans="1:19">
      <c r="A91" s="72"/>
      <c r="C91" s="15">
        <f t="shared" si="38"/>
        <v>0</v>
      </c>
      <c r="D91" s="77">
        <f t="shared" si="38"/>
        <v>0</v>
      </c>
      <c r="E91" s="76"/>
      <c r="F91" s="17">
        <f>$E$15</f>
        <v>0</v>
      </c>
      <c r="G91" s="17">
        <f>$F$15</f>
        <v>0</v>
      </c>
      <c r="H91" s="17">
        <f>$G$15</f>
        <v>0</v>
      </c>
      <c r="I91" s="16" t="str">
        <f t="shared" si="39"/>
        <v/>
      </c>
      <c r="K91" s="15">
        <f t="shared" si="40"/>
        <v>0</v>
      </c>
      <c r="L91" s="77">
        <f t="shared" si="40"/>
        <v>0</v>
      </c>
      <c r="M91" s="76"/>
      <c r="N91" s="17">
        <f>$E$15</f>
        <v>0</v>
      </c>
      <c r="O91" s="17">
        <f>$F$15</f>
        <v>0</v>
      </c>
      <c r="P91" s="17">
        <f>$G$15</f>
        <v>0</v>
      </c>
      <c r="Q91" s="16" t="str">
        <f t="shared" si="41"/>
        <v/>
      </c>
      <c r="R91" s="74"/>
      <c r="S91" s="72"/>
    </row>
    <row r="92" spans="1:19">
      <c r="A92" s="72"/>
      <c r="C92" s="15">
        <f t="shared" si="38"/>
        <v>0</v>
      </c>
      <c r="D92" s="77">
        <f t="shared" si="38"/>
        <v>0</v>
      </c>
      <c r="E92" s="76"/>
      <c r="F92" s="17">
        <f>$E$16</f>
        <v>0</v>
      </c>
      <c r="G92" s="17">
        <f>$F$16</f>
        <v>0</v>
      </c>
      <c r="H92" s="17">
        <f>$G$16</f>
        <v>0</v>
      </c>
      <c r="I92" s="16" t="str">
        <f t="shared" si="39"/>
        <v/>
      </c>
      <c r="K92" s="15">
        <f t="shared" si="40"/>
        <v>0</v>
      </c>
      <c r="L92" s="77">
        <f t="shared" si="40"/>
        <v>0</v>
      </c>
      <c r="M92" s="76"/>
      <c r="N92" s="17">
        <f>$E$16</f>
        <v>0</v>
      </c>
      <c r="O92" s="17">
        <f>$F$16</f>
        <v>0</v>
      </c>
      <c r="P92" s="17">
        <f>$G$16</f>
        <v>0</v>
      </c>
      <c r="Q92" s="16" t="str">
        <f t="shared" si="41"/>
        <v/>
      </c>
      <c r="R92" s="74"/>
      <c r="S92" s="72"/>
    </row>
    <row r="93" spans="1:19">
      <c r="A93" s="72"/>
      <c r="C93" s="15">
        <f t="shared" si="38"/>
        <v>0</v>
      </c>
      <c r="D93" s="77">
        <f t="shared" si="38"/>
        <v>0</v>
      </c>
      <c r="E93" s="76"/>
      <c r="F93" s="17">
        <f>$E$17</f>
        <v>0</v>
      </c>
      <c r="G93" s="17">
        <f>$F$17</f>
        <v>0</v>
      </c>
      <c r="H93" s="17">
        <f>$G$17</f>
        <v>0</v>
      </c>
      <c r="I93" s="16" t="str">
        <f t="shared" si="39"/>
        <v/>
      </c>
      <c r="K93" s="15">
        <f t="shared" si="40"/>
        <v>0</v>
      </c>
      <c r="L93" s="77">
        <f t="shared" si="40"/>
        <v>0</v>
      </c>
      <c r="M93" s="76"/>
      <c r="N93" s="17">
        <f>$E$17</f>
        <v>0</v>
      </c>
      <c r="O93" s="17">
        <f>$F$17</f>
        <v>0</v>
      </c>
      <c r="P93" s="17">
        <f>$G$17</f>
        <v>0</v>
      </c>
      <c r="Q93" s="16" t="str">
        <f t="shared" si="41"/>
        <v/>
      </c>
      <c r="R93" s="74"/>
      <c r="S93" s="72"/>
    </row>
    <row r="94" spans="1:19" ht="13.5" thickBot="1">
      <c r="A94" s="72"/>
      <c r="C94" s="84">
        <f t="shared" si="38"/>
        <v>0</v>
      </c>
      <c r="D94" s="85">
        <f t="shared" si="38"/>
        <v>0</v>
      </c>
      <c r="E94" s="86"/>
      <c r="F94" s="87">
        <f>$E$18</f>
        <v>0</v>
      </c>
      <c r="G94" s="87">
        <f>$F$18</f>
        <v>0</v>
      </c>
      <c r="H94" s="87">
        <f>$G$18</f>
        <v>0</v>
      </c>
      <c r="I94" s="88" t="str">
        <f t="shared" si="39"/>
        <v/>
      </c>
      <c r="K94" s="84">
        <f t="shared" si="40"/>
        <v>0</v>
      </c>
      <c r="L94" s="85">
        <f t="shared" si="40"/>
        <v>0</v>
      </c>
      <c r="M94" s="86"/>
      <c r="N94" s="87">
        <f>$E$18</f>
        <v>0</v>
      </c>
      <c r="O94" s="87">
        <f>$F$18</f>
        <v>0</v>
      </c>
      <c r="P94" s="87">
        <f>$G$18</f>
        <v>0</v>
      </c>
      <c r="Q94" s="88" t="str">
        <f t="shared" si="41"/>
        <v/>
      </c>
      <c r="R94" s="74"/>
      <c r="S94" s="72"/>
    </row>
    <row r="95" spans="1:19" ht="13.5" thickBot="1">
      <c r="A95" s="72"/>
      <c r="I95" s="89">
        <f>SUM(I87:I94)</f>
        <v>0</v>
      </c>
      <c r="Q95" s="89">
        <f>SUM(Q87:Q94)</f>
        <v>0</v>
      </c>
      <c r="R95" s="74"/>
      <c r="S95" s="72"/>
    </row>
    <row r="96" spans="1:19">
      <c r="A96" s="72"/>
      <c r="R96" s="74"/>
      <c r="S96" s="72"/>
    </row>
    <row r="97" spans="1:19" ht="13.5" thickBot="1">
      <c r="A97" s="72"/>
      <c r="R97" s="74"/>
      <c r="S97" s="72"/>
    </row>
    <row r="98" spans="1:19" ht="13.5" thickBot="1">
      <c r="A98" s="72"/>
      <c r="C98" s="1"/>
      <c r="D98" s="193" t="s">
        <v>4</v>
      </c>
      <c r="E98" s="194"/>
      <c r="F98" s="195"/>
      <c r="G98" s="8"/>
      <c r="H98" s="8"/>
      <c r="K98" s="1"/>
      <c r="L98" s="193" t="s">
        <v>23</v>
      </c>
      <c r="M98" s="194"/>
      <c r="N98" s="195"/>
      <c r="O98" s="8"/>
      <c r="P98" s="8"/>
      <c r="R98" s="74"/>
      <c r="S98" s="72"/>
    </row>
    <row r="99" spans="1:19" ht="13.5" thickBot="1">
      <c r="A99" s="72"/>
      <c r="C99" s="78" t="s">
        <v>0</v>
      </c>
      <c r="D99" s="79" t="s">
        <v>1</v>
      </c>
      <c r="E99" s="11"/>
      <c r="F99" s="12">
        <v>1</v>
      </c>
      <c r="G99" s="12" t="s">
        <v>18</v>
      </c>
      <c r="H99" s="12">
        <v>2</v>
      </c>
      <c r="I99" s="13" t="s">
        <v>5</v>
      </c>
      <c r="K99" s="78" t="s">
        <v>0</v>
      </c>
      <c r="L99" s="79" t="s">
        <v>1</v>
      </c>
      <c r="M99" s="11"/>
      <c r="N99" s="12">
        <v>1</v>
      </c>
      <c r="O99" s="12" t="s">
        <v>18</v>
      </c>
      <c r="P99" s="12">
        <v>2</v>
      </c>
      <c r="Q99" s="13" t="s">
        <v>5</v>
      </c>
      <c r="R99" s="74"/>
      <c r="S99" s="72"/>
    </row>
    <row r="100" spans="1:19">
      <c r="A100" s="72"/>
      <c r="C100" s="14">
        <f t="shared" ref="C100:D107" si="42">C11</f>
        <v>0</v>
      </c>
      <c r="D100" s="80">
        <f t="shared" si="42"/>
        <v>0</v>
      </c>
      <c r="E100" s="81"/>
      <c r="F100" s="82">
        <f>$E$11</f>
        <v>0</v>
      </c>
      <c r="G100" s="82">
        <f>$F$11</f>
        <v>0</v>
      </c>
      <c r="H100" s="82">
        <f>$G$11</f>
        <v>0</v>
      </c>
      <c r="I100" s="83" t="str">
        <f t="shared" ref="I100:I107" si="43">IF($E100=$I11,IF($E100=$F$99,$F100,IF($E100=$G$99,$G100,IF($E100=$H$99,$H100,""))),"-")</f>
        <v/>
      </c>
      <c r="K100" s="14">
        <f t="shared" ref="K100:L107" si="44">C11</f>
        <v>0</v>
      </c>
      <c r="L100" s="80">
        <f t="shared" si="44"/>
        <v>0</v>
      </c>
      <c r="M100" s="81"/>
      <c r="N100" s="82">
        <f>$E$11</f>
        <v>0</v>
      </c>
      <c r="O100" s="82">
        <f>$F$11</f>
        <v>0</v>
      </c>
      <c r="P100" s="82">
        <f>$G$11</f>
        <v>0</v>
      </c>
      <c r="Q100" s="83" t="str">
        <f t="shared" ref="Q100:Q107" si="45">IF($M100=$I11,IF($M100=$N$99,$N100,IF($M100=$O$99,$O100,IF($M100=$P$99,$P100,""))),"-")</f>
        <v/>
      </c>
      <c r="R100" s="74"/>
      <c r="S100" s="72"/>
    </row>
    <row r="101" spans="1:19">
      <c r="A101" s="72"/>
      <c r="C101" s="15">
        <f t="shared" si="42"/>
        <v>0</v>
      </c>
      <c r="D101" s="77">
        <f t="shared" si="42"/>
        <v>0</v>
      </c>
      <c r="E101" s="76"/>
      <c r="F101" s="17">
        <f>$E$12</f>
        <v>0</v>
      </c>
      <c r="G101" s="17">
        <f>$F$12</f>
        <v>0</v>
      </c>
      <c r="H101" s="17">
        <f>$G$12</f>
        <v>0</v>
      </c>
      <c r="I101" s="16" t="str">
        <f t="shared" si="43"/>
        <v/>
      </c>
      <c r="K101" s="15">
        <f t="shared" si="44"/>
        <v>0</v>
      </c>
      <c r="L101" s="77">
        <f t="shared" si="44"/>
        <v>0</v>
      </c>
      <c r="M101" s="76"/>
      <c r="N101" s="17">
        <f>$E$12</f>
        <v>0</v>
      </c>
      <c r="O101" s="17">
        <f>$F$12</f>
        <v>0</v>
      </c>
      <c r="P101" s="17">
        <f>$G$12</f>
        <v>0</v>
      </c>
      <c r="Q101" s="16" t="str">
        <f t="shared" si="45"/>
        <v/>
      </c>
      <c r="R101" s="74"/>
      <c r="S101" s="72"/>
    </row>
    <row r="102" spans="1:19">
      <c r="A102" s="72"/>
      <c r="C102" s="15">
        <f t="shared" si="42"/>
        <v>0</v>
      </c>
      <c r="D102" s="77">
        <f t="shared" si="42"/>
        <v>0</v>
      </c>
      <c r="E102" s="76"/>
      <c r="F102" s="17">
        <f>$E$13</f>
        <v>0</v>
      </c>
      <c r="G102" s="17">
        <f>$F$13</f>
        <v>0</v>
      </c>
      <c r="H102" s="17">
        <f>$G$13</f>
        <v>0</v>
      </c>
      <c r="I102" s="16" t="str">
        <f t="shared" si="43"/>
        <v/>
      </c>
      <c r="K102" s="15">
        <f t="shared" si="44"/>
        <v>0</v>
      </c>
      <c r="L102" s="77">
        <f t="shared" si="44"/>
        <v>0</v>
      </c>
      <c r="M102" s="76"/>
      <c r="N102" s="17">
        <f>$E$13</f>
        <v>0</v>
      </c>
      <c r="O102" s="17">
        <f>$F$13</f>
        <v>0</v>
      </c>
      <c r="P102" s="17">
        <f>$G$13</f>
        <v>0</v>
      </c>
      <c r="Q102" s="16" t="str">
        <f t="shared" si="45"/>
        <v/>
      </c>
      <c r="R102" s="74"/>
      <c r="S102" s="72"/>
    </row>
    <row r="103" spans="1:19">
      <c r="A103" s="72"/>
      <c r="C103" s="15">
        <f t="shared" si="42"/>
        <v>0</v>
      </c>
      <c r="D103" s="77">
        <f t="shared" si="42"/>
        <v>0</v>
      </c>
      <c r="E103" s="76"/>
      <c r="F103" s="17">
        <f>$E$14</f>
        <v>0</v>
      </c>
      <c r="G103" s="17">
        <f>$F$14</f>
        <v>0</v>
      </c>
      <c r="H103" s="17">
        <f>$G$14</f>
        <v>0</v>
      </c>
      <c r="I103" s="16" t="str">
        <f t="shared" si="43"/>
        <v/>
      </c>
      <c r="K103" s="15">
        <f t="shared" si="44"/>
        <v>0</v>
      </c>
      <c r="L103" s="77">
        <f t="shared" si="44"/>
        <v>0</v>
      </c>
      <c r="M103" s="76"/>
      <c r="N103" s="17">
        <f>$E$14</f>
        <v>0</v>
      </c>
      <c r="O103" s="17">
        <f>$F$14</f>
        <v>0</v>
      </c>
      <c r="P103" s="17">
        <f>$G$14</f>
        <v>0</v>
      </c>
      <c r="Q103" s="16" t="str">
        <f t="shared" si="45"/>
        <v/>
      </c>
      <c r="R103" s="74"/>
      <c r="S103" s="72"/>
    </row>
    <row r="104" spans="1:19">
      <c r="A104" s="72"/>
      <c r="C104" s="15">
        <f t="shared" si="42"/>
        <v>0</v>
      </c>
      <c r="D104" s="77">
        <f t="shared" si="42"/>
        <v>0</v>
      </c>
      <c r="E104" s="76"/>
      <c r="F104" s="17">
        <f>$E$15</f>
        <v>0</v>
      </c>
      <c r="G104" s="17">
        <f>$F$15</f>
        <v>0</v>
      </c>
      <c r="H104" s="17">
        <f>$G$15</f>
        <v>0</v>
      </c>
      <c r="I104" s="16" t="str">
        <f t="shared" si="43"/>
        <v/>
      </c>
      <c r="K104" s="15">
        <f t="shared" si="44"/>
        <v>0</v>
      </c>
      <c r="L104" s="77">
        <f t="shared" si="44"/>
        <v>0</v>
      </c>
      <c r="M104" s="76"/>
      <c r="N104" s="17">
        <f>$E$15</f>
        <v>0</v>
      </c>
      <c r="O104" s="17">
        <f>$F$15</f>
        <v>0</v>
      </c>
      <c r="P104" s="17">
        <f>$G$15</f>
        <v>0</v>
      </c>
      <c r="Q104" s="16" t="str">
        <f t="shared" si="45"/>
        <v/>
      </c>
      <c r="R104" s="74"/>
      <c r="S104" s="72"/>
    </row>
    <row r="105" spans="1:19">
      <c r="A105" s="72"/>
      <c r="C105" s="15">
        <f t="shared" si="42"/>
        <v>0</v>
      </c>
      <c r="D105" s="77">
        <f t="shared" si="42"/>
        <v>0</v>
      </c>
      <c r="E105" s="76"/>
      <c r="F105" s="17">
        <f>$E$16</f>
        <v>0</v>
      </c>
      <c r="G105" s="17">
        <f>$F$16</f>
        <v>0</v>
      </c>
      <c r="H105" s="17">
        <f>$G$16</f>
        <v>0</v>
      </c>
      <c r="I105" s="16" t="str">
        <f t="shared" si="43"/>
        <v/>
      </c>
      <c r="K105" s="15">
        <f t="shared" si="44"/>
        <v>0</v>
      </c>
      <c r="L105" s="77">
        <f t="shared" si="44"/>
        <v>0</v>
      </c>
      <c r="M105" s="76"/>
      <c r="N105" s="17">
        <f>$E$16</f>
        <v>0</v>
      </c>
      <c r="O105" s="17">
        <f>$F$16</f>
        <v>0</v>
      </c>
      <c r="P105" s="17">
        <f>$G$16</f>
        <v>0</v>
      </c>
      <c r="Q105" s="16" t="str">
        <f t="shared" si="45"/>
        <v/>
      </c>
      <c r="R105" s="74"/>
      <c r="S105" s="72"/>
    </row>
    <row r="106" spans="1:19">
      <c r="A106" s="72"/>
      <c r="C106" s="15">
        <f t="shared" si="42"/>
        <v>0</v>
      </c>
      <c r="D106" s="77">
        <f t="shared" si="42"/>
        <v>0</v>
      </c>
      <c r="E106" s="76"/>
      <c r="F106" s="17">
        <f>$E$17</f>
        <v>0</v>
      </c>
      <c r="G106" s="17">
        <f>$F$17</f>
        <v>0</v>
      </c>
      <c r="H106" s="17">
        <f>$G$17</f>
        <v>0</v>
      </c>
      <c r="I106" s="16" t="str">
        <f t="shared" si="43"/>
        <v/>
      </c>
      <c r="K106" s="15">
        <f t="shared" si="44"/>
        <v>0</v>
      </c>
      <c r="L106" s="77">
        <f t="shared" si="44"/>
        <v>0</v>
      </c>
      <c r="M106" s="76"/>
      <c r="N106" s="17">
        <f>$E$17</f>
        <v>0</v>
      </c>
      <c r="O106" s="17">
        <f>$F$17</f>
        <v>0</v>
      </c>
      <c r="P106" s="17">
        <f>$G$17</f>
        <v>0</v>
      </c>
      <c r="Q106" s="16" t="str">
        <f t="shared" si="45"/>
        <v/>
      </c>
      <c r="R106" s="74"/>
      <c r="S106" s="72"/>
    </row>
    <row r="107" spans="1:19" ht="13.5" thickBot="1">
      <c r="A107" s="72"/>
      <c r="C107" s="84">
        <f t="shared" si="42"/>
        <v>0</v>
      </c>
      <c r="D107" s="85">
        <f t="shared" si="42"/>
        <v>0</v>
      </c>
      <c r="E107" s="86"/>
      <c r="F107" s="87">
        <f>$E$18</f>
        <v>0</v>
      </c>
      <c r="G107" s="87">
        <f>$F$18</f>
        <v>0</v>
      </c>
      <c r="H107" s="87">
        <f>$G$18</f>
        <v>0</v>
      </c>
      <c r="I107" s="88" t="str">
        <f t="shared" si="43"/>
        <v/>
      </c>
      <c r="K107" s="84">
        <f t="shared" si="44"/>
        <v>0</v>
      </c>
      <c r="L107" s="85">
        <f t="shared" si="44"/>
        <v>0</v>
      </c>
      <c r="M107" s="86"/>
      <c r="N107" s="87">
        <f>$E$18</f>
        <v>0</v>
      </c>
      <c r="O107" s="87">
        <f>$F$18</f>
        <v>0</v>
      </c>
      <c r="P107" s="87">
        <f>$G$18</f>
        <v>0</v>
      </c>
      <c r="Q107" s="88" t="str">
        <f t="shared" si="45"/>
        <v/>
      </c>
      <c r="R107" s="74"/>
      <c r="S107" s="72"/>
    </row>
    <row r="108" spans="1:19" ht="13.5" thickBot="1">
      <c r="A108" s="72"/>
      <c r="I108" s="89">
        <f>SUM(I100:I107)</f>
        <v>0</v>
      </c>
      <c r="Q108" s="89">
        <f>SUM(Q100:Q107)</f>
        <v>0</v>
      </c>
      <c r="R108" s="74"/>
      <c r="S108" s="72"/>
    </row>
    <row r="109" spans="1:19">
      <c r="A109" s="72"/>
      <c r="R109" s="74"/>
      <c r="S109" s="72"/>
    </row>
    <row r="110" spans="1:19" ht="13.5" thickBot="1">
      <c r="A110" s="72"/>
      <c r="R110" s="74"/>
      <c r="S110" s="72"/>
    </row>
    <row r="111" spans="1:19" ht="13.5" thickBot="1">
      <c r="A111" s="72"/>
      <c r="C111" s="1"/>
      <c r="D111" s="193" t="s">
        <v>29</v>
      </c>
      <c r="E111" s="194"/>
      <c r="F111" s="195"/>
      <c r="G111" s="8"/>
      <c r="H111" s="8"/>
      <c r="K111" s="1"/>
      <c r="L111" s="193" t="s">
        <v>31</v>
      </c>
      <c r="M111" s="194"/>
      <c r="N111" s="195"/>
      <c r="O111" s="8"/>
      <c r="P111" s="8"/>
      <c r="R111" s="74"/>
      <c r="S111" s="72"/>
    </row>
    <row r="112" spans="1:19" ht="13.5" thickBot="1">
      <c r="A112" s="72"/>
      <c r="C112" s="78" t="s">
        <v>0</v>
      </c>
      <c r="D112" s="79" t="s">
        <v>1</v>
      </c>
      <c r="E112" s="11"/>
      <c r="F112" s="12">
        <v>1</v>
      </c>
      <c r="G112" s="12" t="s">
        <v>18</v>
      </c>
      <c r="H112" s="12">
        <v>2</v>
      </c>
      <c r="I112" s="13" t="s">
        <v>5</v>
      </c>
      <c r="K112" s="78" t="s">
        <v>0</v>
      </c>
      <c r="L112" s="79" t="s">
        <v>1</v>
      </c>
      <c r="M112" s="11"/>
      <c r="N112" s="12">
        <v>1</v>
      </c>
      <c r="O112" s="12" t="s">
        <v>18</v>
      </c>
      <c r="P112" s="12">
        <v>2</v>
      </c>
      <c r="Q112" s="13" t="s">
        <v>5</v>
      </c>
      <c r="R112" s="74"/>
      <c r="S112" s="72"/>
    </row>
    <row r="113" spans="1:19">
      <c r="A113" s="72"/>
      <c r="C113" s="14">
        <f t="shared" ref="C113:D120" si="46">C11</f>
        <v>0</v>
      </c>
      <c r="D113" s="80">
        <f t="shared" si="46"/>
        <v>0</v>
      </c>
      <c r="E113" s="81"/>
      <c r="F113" s="82">
        <f>$E$11</f>
        <v>0</v>
      </c>
      <c r="G113" s="82">
        <f>$F$11</f>
        <v>0</v>
      </c>
      <c r="H113" s="82">
        <f>$G$11</f>
        <v>0</v>
      </c>
      <c r="I113" s="83" t="str">
        <f t="shared" ref="I113:I120" si="47">IF($E113=$I11,IF($E113=$F$112,$F113,IF($E113=$G$112,$G113,IF($E113=$H$112,$H113,""))),"-")</f>
        <v/>
      </c>
      <c r="K113" s="14">
        <f t="shared" ref="K113:L120" si="48">C11</f>
        <v>0</v>
      </c>
      <c r="L113" s="80">
        <f t="shared" si="48"/>
        <v>0</v>
      </c>
      <c r="M113" s="81"/>
      <c r="N113" s="82">
        <f>$E$11</f>
        <v>0</v>
      </c>
      <c r="O113" s="82">
        <f>$F$11</f>
        <v>0</v>
      </c>
      <c r="P113" s="82">
        <f>$G$11</f>
        <v>0</v>
      </c>
      <c r="Q113" s="83" t="str">
        <f t="shared" ref="Q113:Q120" si="49">IF($M113=$I11,IF($M113=$N$112,$N113,IF($M113=$O$112,$O113,IF($M113=$P$112,$P113,""))),"-")</f>
        <v/>
      </c>
      <c r="R113" s="74"/>
      <c r="S113" s="72"/>
    </row>
    <row r="114" spans="1:19">
      <c r="A114" s="72"/>
      <c r="C114" s="15">
        <f t="shared" si="46"/>
        <v>0</v>
      </c>
      <c r="D114" s="77">
        <f t="shared" si="46"/>
        <v>0</v>
      </c>
      <c r="E114" s="76"/>
      <c r="F114" s="17">
        <f>$E$12</f>
        <v>0</v>
      </c>
      <c r="G114" s="17">
        <f>$F$12</f>
        <v>0</v>
      </c>
      <c r="H114" s="17">
        <f>$G$12</f>
        <v>0</v>
      </c>
      <c r="I114" s="16" t="str">
        <f t="shared" si="47"/>
        <v/>
      </c>
      <c r="K114" s="15">
        <f t="shared" si="48"/>
        <v>0</v>
      </c>
      <c r="L114" s="77">
        <f t="shared" si="48"/>
        <v>0</v>
      </c>
      <c r="M114" s="76"/>
      <c r="N114" s="17">
        <f>$E$12</f>
        <v>0</v>
      </c>
      <c r="O114" s="17">
        <f>$F$12</f>
        <v>0</v>
      </c>
      <c r="P114" s="17">
        <f>$G$12</f>
        <v>0</v>
      </c>
      <c r="Q114" s="16" t="str">
        <f t="shared" si="49"/>
        <v/>
      </c>
      <c r="R114" s="74"/>
      <c r="S114" s="72"/>
    </row>
    <row r="115" spans="1:19">
      <c r="A115" s="72"/>
      <c r="C115" s="15">
        <f t="shared" si="46"/>
        <v>0</v>
      </c>
      <c r="D115" s="77">
        <f t="shared" si="46"/>
        <v>0</v>
      </c>
      <c r="E115" s="76"/>
      <c r="F115" s="17">
        <f>$E$13</f>
        <v>0</v>
      </c>
      <c r="G115" s="17">
        <f>$F$13</f>
        <v>0</v>
      </c>
      <c r="H115" s="17">
        <f>$G$13</f>
        <v>0</v>
      </c>
      <c r="I115" s="16" t="str">
        <f t="shared" si="47"/>
        <v/>
      </c>
      <c r="K115" s="15">
        <f t="shared" si="48"/>
        <v>0</v>
      </c>
      <c r="L115" s="77">
        <f t="shared" si="48"/>
        <v>0</v>
      </c>
      <c r="M115" s="76"/>
      <c r="N115" s="17">
        <f>$E$13</f>
        <v>0</v>
      </c>
      <c r="O115" s="17">
        <f>$F$13</f>
        <v>0</v>
      </c>
      <c r="P115" s="17">
        <f>$G$13</f>
        <v>0</v>
      </c>
      <c r="Q115" s="16" t="str">
        <f t="shared" si="49"/>
        <v/>
      </c>
      <c r="R115" s="74"/>
      <c r="S115" s="72"/>
    </row>
    <row r="116" spans="1:19">
      <c r="A116" s="72"/>
      <c r="C116" s="15">
        <f t="shared" si="46"/>
        <v>0</v>
      </c>
      <c r="D116" s="77">
        <f t="shared" si="46"/>
        <v>0</v>
      </c>
      <c r="E116" s="76"/>
      <c r="F116" s="17">
        <f>$E$14</f>
        <v>0</v>
      </c>
      <c r="G116" s="17">
        <f>$F$14</f>
        <v>0</v>
      </c>
      <c r="H116" s="17">
        <f>$G$14</f>
        <v>0</v>
      </c>
      <c r="I116" s="16" t="str">
        <f t="shared" si="47"/>
        <v/>
      </c>
      <c r="K116" s="15">
        <f t="shared" si="48"/>
        <v>0</v>
      </c>
      <c r="L116" s="77">
        <f t="shared" si="48"/>
        <v>0</v>
      </c>
      <c r="M116" s="76"/>
      <c r="N116" s="17">
        <f>$E$14</f>
        <v>0</v>
      </c>
      <c r="O116" s="17">
        <f>$F$14</f>
        <v>0</v>
      </c>
      <c r="P116" s="17">
        <f>$G$14</f>
        <v>0</v>
      </c>
      <c r="Q116" s="16" t="str">
        <f t="shared" si="49"/>
        <v/>
      </c>
      <c r="R116" s="74"/>
      <c r="S116" s="72"/>
    </row>
    <row r="117" spans="1:19">
      <c r="A117" s="72"/>
      <c r="C117" s="15">
        <f t="shared" si="46"/>
        <v>0</v>
      </c>
      <c r="D117" s="77">
        <f t="shared" si="46"/>
        <v>0</v>
      </c>
      <c r="E117" s="76"/>
      <c r="F117" s="17">
        <f>$E$15</f>
        <v>0</v>
      </c>
      <c r="G117" s="17">
        <f>$F$15</f>
        <v>0</v>
      </c>
      <c r="H117" s="17">
        <f>$G$15</f>
        <v>0</v>
      </c>
      <c r="I117" s="16" t="str">
        <f t="shared" si="47"/>
        <v/>
      </c>
      <c r="K117" s="15">
        <f t="shared" si="48"/>
        <v>0</v>
      </c>
      <c r="L117" s="77">
        <f t="shared" si="48"/>
        <v>0</v>
      </c>
      <c r="M117" s="76"/>
      <c r="N117" s="17">
        <f>$E$15</f>
        <v>0</v>
      </c>
      <c r="O117" s="17">
        <f>$F$15</f>
        <v>0</v>
      </c>
      <c r="P117" s="17">
        <f>$G$15</f>
        <v>0</v>
      </c>
      <c r="Q117" s="16" t="str">
        <f t="shared" si="49"/>
        <v/>
      </c>
      <c r="R117" s="74"/>
      <c r="S117" s="72"/>
    </row>
    <row r="118" spans="1:19">
      <c r="A118" s="72"/>
      <c r="C118" s="15">
        <f t="shared" si="46"/>
        <v>0</v>
      </c>
      <c r="D118" s="77">
        <f t="shared" si="46"/>
        <v>0</v>
      </c>
      <c r="E118" s="76"/>
      <c r="F118" s="17">
        <f>$E$16</f>
        <v>0</v>
      </c>
      <c r="G118" s="17">
        <f>$F$16</f>
        <v>0</v>
      </c>
      <c r="H118" s="17">
        <f>$G$16</f>
        <v>0</v>
      </c>
      <c r="I118" s="16" t="str">
        <f t="shared" si="47"/>
        <v/>
      </c>
      <c r="K118" s="15">
        <f t="shared" si="48"/>
        <v>0</v>
      </c>
      <c r="L118" s="77">
        <f t="shared" si="48"/>
        <v>0</v>
      </c>
      <c r="M118" s="76"/>
      <c r="N118" s="17">
        <f>$E$16</f>
        <v>0</v>
      </c>
      <c r="O118" s="17">
        <f>$F$16</f>
        <v>0</v>
      </c>
      <c r="P118" s="17">
        <f>$G$16</f>
        <v>0</v>
      </c>
      <c r="Q118" s="16" t="str">
        <f t="shared" si="49"/>
        <v/>
      </c>
      <c r="R118" s="74"/>
      <c r="S118" s="72"/>
    </row>
    <row r="119" spans="1:19">
      <c r="A119" s="72"/>
      <c r="C119" s="15">
        <f t="shared" si="46"/>
        <v>0</v>
      </c>
      <c r="D119" s="77">
        <f t="shared" si="46"/>
        <v>0</v>
      </c>
      <c r="E119" s="76"/>
      <c r="F119" s="17">
        <f>$E$17</f>
        <v>0</v>
      </c>
      <c r="G119" s="17">
        <f>$F$17</f>
        <v>0</v>
      </c>
      <c r="H119" s="17">
        <f>$G$17</f>
        <v>0</v>
      </c>
      <c r="I119" s="16" t="str">
        <f t="shared" si="47"/>
        <v/>
      </c>
      <c r="K119" s="15">
        <f t="shared" si="48"/>
        <v>0</v>
      </c>
      <c r="L119" s="77">
        <f t="shared" si="48"/>
        <v>0</v>
      </c>
      <c r="M119" s="76"/>
      <c r="N119" s="17">
        <f>$E$17</f>
        <v>0</v>
      </c>
      <c r="O119" s="17">
        <f>$F$17</f>
        <v>0</v>
      </c>
      <c r="P119" s="17">
        <f>$G$17</f>
        <v>0</v>
      </c>
      <c r="Q119" s="16" t="str">
        <f t="shared" si="49"/>
        <v/>
      </c>
      <c r="R119" s="74"/>
      <c r="S119" s="72"/>
    </row>
    <row r="120" spans="1:19" ht="13.5" thickBot="1">
      <c r="A120" s="72"/>
      <c r="C120" s="84">
        <f t="shared" si="46"/>
        <v>0</v>
      </c>
      <c r="D120" s="85">
        <f t="shared" si="46"/>
        <v>0</v>
      </c>
      <c r="E120" s="86"/>
      <c r="F120" s="87">
        <f>$E$18</f>
        <v>0</v>
      </c>
      <c r="G120" s="87">
        <f>$F$18</f>
        <v>0</v>
      </c>
      <c r="H120" s="87">
        <f>$G$18</f>
        <v>0</v>
      </c>
      <c r="I120" s="88" t="str">
        <f t="shared" si="47"/>
        <v/>
      </c>
      <c r="K120" s="84">
        <f t="shared" si="48"/>
        <v>0</v>
      </c>
      <c r="L120" s="85">
        <f t="shared" si="48"/>
        <v>0</v>
      </c>
      <c r="M120" s="86"/>
      <c r="N120" s="87">
        <f>$E$18</f>
        <v>0</v>
      </c>
      <c r="O120" s="87">
        <f>$F$18</f>
        <v>0</v>
      </c>
      <c r="P120" s="87">
        <f>$G$18</f>
        <v>0</v>
      </c>
      <c r="Q120" s="88" t="str">
        <f t="shared" si="49"/>
        <v/>
      </c>
      <c r="R120" s="74"/>
      <c r="S120" s="72"/>
    </row>
    <row r="121" spans="1:19" ht="13.5" thickBot="1">
      <c r="A121" s="72"/>
      <c r="I121" s="89">
        <f>SUM(I113:I120)</f>
        <v>0</v>
      </c>
      <c r="Q121" s="89">
        <f>SUM(Q113:Q120)</f>
        <v>0</v>
      </c>
      <c r="R121" s="74"/>
      <c r="S121" s="72"/>
    </row>
    <row r="122" spans="1:19">
      <c r="A122" s="72"/>
      <c r="R122" s="74"/>
      <c r="S122" s="72"/>
    </row>
    <row r="123" spans="1:19" ht="13.5" thickBot="1">
      <c r="A123" s="72"/>
      <c r="R123" s="74"/>
      <c r="S123" s="72"/>
    </row>
    <row r="124" spans="1:19" ht="13.5" thickBot="1">
      <c r="A124" s="72"/>
      <c r="C124" s="1"/>
      <c r="D124" s="193" t="s">
        <v>28</v>
      </c>
      <c r="E124" s="194"/>
      <c r="F124" s="195"/>
      <c r="G124" s="8"/>
      <c r="H124" s="8"/>
      <c r="K124" s="1"/>
      <c r="L124" s="193" t="s">
        <v>17</v>
      </c>
      <c r="M124" s="194"/>
      <c r="N124" s="195"/>
      <c r="O124" s="8"/>
      <c r="P124" s="8"/>
      <c r="R124" s="74"/>
      <c r="S124" s="72"/>
    </row>
    <row r="125" spans="1:19" ht="13.5" thickBot="1">
      <c r="A125" s="72"/>
      <c r="C125" s="78" t="s">
        <v>0</v>
      </c>
      <c r="D125" s="79" t="s">
        <v>1</v>
      </c>
      <c r="E125" s="11"/>
      <c r="F125" s="12">
        <v>1</v>
      </c>
      <c r="G125" s="12" t="s">
        <v>18</v>
      </c>
      <c r="H125" s="12">
        <v>2</v>
      </c>
      <c r="I125" s="13" t="s">
        <v>5</v>
      </c>
      <c r="K125" s="78" t="s">
        <v>0</v>
      </c>
      <c r="L125" s="79" t="s">
        <v>1</v>
      </c>
      <c r="M125" s="11"/>
      <c r="N125" s="12">
        <v>1</v>
      </c>
      <c r="O125" s="12" t="s">
        <v>18</v>
      </c>
      <c r="P125" s="12">
        <v>2</v>
      </c>
      <c r="Q125" s="13" t="s">
        <v>5</v>
      </c>
      <c r="R125" s="74"/>
      <c r="S125" s="72"/>
    </row>
    <row r="126" spans="1:19">
      <c r="A126" s="72"/>
      <c r="C126" s="14">
        <f t="shared" ref="C126:D133" si="50">K61</f>
        <v>0</v>
      </c>
      <c r="D126" s="80">
        <f t="shared" si="50"/>
        <v>0</v>
      </c>
      <c r="E126" s="81"/>
      <c r="F126" s="82">
        <f>$E$11</f>
        <v>0</v>
      </c>
      <c r="G126" s="82">
        <f>$F$11</f>
        <v>0</v>
      </c>
      <c r="H126" s="82">
        <f>$G$11</f>
        <v>0</v>
      </c>
      <c r="I126" s="83" t="str">
        <f t="shared" ref="I126:I133" si="51">IF($E126=$I11,IF($E126=$F$125,$F126,IF($E126=$G$125,$G126,IF($E126=$H$125,$H126,""))),"-")</f>
        <v/>
      </c>
      <c r="K126" s="14">
        <f t="shared" ref="K126:L133" si="52">C74</f>
        <v>0</v>
      </c>
      <c r="L126" s="80">
        <f t="shared" si="52"/>
        <v>0</v>
      </c>
      <c r="M126" s="81"/>
      <c r="N126" s="82">
        <f>$E$11</f>
        <v>0</v>
      </c>
      <c r="O126" s="82">
        <f>$F$11</f>
        <v>0</v>
      </c>
      <c r="P126" s="82">
        <f>$G$11</f>
        <v>0</v>
      </c>
      <c r="Q126" s="83" t="str">
        <f t="shared" ref="Q126:Q133" si="53">IF($M126=$I11,IF($M126=$N$125,$N126,IF($M126=$O$125,$O126,IF($M126=$P$125,$P126,""))),"-")</f>
        <v/>
      </c>
      <c r="R126" s="74"/>
      <c r="S126" s="72"/>
    </row>
    <row r="127" spans="1:19">
      <c r="A127" s="72"/>
      <c r="C127" s="15">
        <f t="shared" si="50"/>
        <v>0</v>
      </c>
      <c r="D127" s="77">
        <f t="shared" si="50"/>
        <v>0</v>
      </c>
      <c r="E127" s="76"/>
      <c r="F127" s="17">
        <f>$E$12</f>
        <v>0</v>
      </c>
      <c r="G127" s="17">
        <f>$F$12</f>
        <v>0</v>
      </c>
      <c r="H127" s="17">
        <f>$G$12</f>
        <v>0</v>
      </c>
      <c r="I127" s="16" t="str">
        <f t="shared" si="51"/>
        <v/>
      </c>
      <c r="K127" s="15">
        <f t="shared" si="52"/>
        <v>0</v>
      </c>
      <c r="L127" s="77">
        <f t="shared" si="52"/>
        <v>0</v>
      </c>
      <c r="M127" s="76"/>
      <c r="N127" s="17">
        <f>$E$12</f>
        <v>0</v>
      </c>
      <c r="O127" s="17">
        <f>$F$12</f>
        <v>0</v>
      </c>
      <c r="P127" s="17">
        <f>$G$12</f>
        <v>0</v>
      </c>
      <c r="Q127" s="16" t="str">
        <f t="shared" si="53"/>
        <v/>
      </c>
      <c r="R127" s="74"/>
      <c r="S127" s="72"/>
    </row>
    <row r="128" spans="1:19">
      <c r="A128" s="72"/>
      <c r="C128" s="15">
        <f t="shared" si="50"/>
        <v>0</v>
      </c>
      <c r="D128" s="77">
        <f t="shared" si="50"/>
        <v>0</v>
      </c>
      <c r="E128" s="76"/>
      <c r="F128" s="17">
        <f>$E$13</f>
        <v>0</v>
      </c>
      <c r="G128" s="17">
        <f>$F$13</f>
        <v>0</v>
      </c>
      <c r="H128" s="17">
        <f>$G$13</f>
        <v>0</v>
      </c>
      <c r="I128" s="16" t="str">
        <f t="shared" si="51"/>
        <v/>
      </c>
      <c r="K128" s="15">
        <f t="shared" si="52"/>
        <v>0</v>
      </c>
      <c r="L128" s="77">
        <f t="shared" si="52"/>
        <v>0</v>
      </c>
      <c r="M128" s="76"/>
      <c r="N128" s="17">
        <f>$E$13</f>
        <v>0</v>
      </c>
      <c r="O128" s="17">
        <f>$F$13</f>
        <v>0</v>
      </c>
      <c r="P128" s="17">
        <f>$G$13</f>
        <v>0</v>
      </c>
      <c r="Q128" s="16" t="str">
        <f t="shared" si="53"/>
        <v/>
      </c>
      <c r="R128" s="74"/>
      <c r="S128" s="72"/>
    </row>
    <row r="129" spans="1:19">
      <c r="A129" s="72"/>
      <c r="C129" s="15">
        <f t="shared" si="50"/>
        <v>0</v>
      </c>
      <c r="D129" s="77">
        <f t="shared" si="50"/>
        <v>0</v>
      </c>
      <c r="E129" s="76"/>
      <c r="F129" s="17">
        <f>$E$14</f>
        <v>0</v>
      </c>
      <c r="G129" s="17">
        <f>$F$14</f>
        <v>0</v>
      </c>
      <c r="H129" s="17">
        <f>$G$14</f>
        <v>0</v>
      </c>
      <c r="I129" s="16" t="str">
        <f t="shared" si="51"/>
        <v/>
      </c>
      <c r="K129" s="15">
        <f t="shared" si="52"/>
        <v>0</v>
      </c>
      <c r="L129" s="77">
        <f t="shared" si="52"/>
        <v>0</v>
      </c>
      <c r="M129" s="76"/>
      <c r="N129" s="17">
        <f>$E$14</f>
        <v>0</v>
      </c>
      <c r="O129" s="17">
        <f>$F$14</f>
        <v>0</v>
      </c>
      <c r="P129" s="17">
        <f>$G$14</f>
        <v>0</v>
      </c>
      <c r="Q129" s="16" t="str">
        <f t="shared" si="53"/>
        <v/>
      </c>
      <c r="R129" s="74"/>
      <c r="S129" s="72"/>
    </row>
    <row r="130" spans="1:19">
      <c r="A130" s="72"/>
      <c r="C130" s="15">
        <f t="shared" si="50"/>
        <v>0</v>
      </c>
      <c r="D130" s="77">
        <f t="shared" si="50"/>
        <v>0</v>
      </c>
      <c r="E130" s="76"/>
      <c r="F130" s="17">
        <f>$E$15</f>
        <v>0</v>
      </c>
      <c r="G130" s="17">
        <f>$F$15</f>
        <v>0</v>
      </c>
      <c r="H130" s="17">
        <f>$G$15</f>
        <v>0</v>
      </c>
      <c r="I130" s="16" t="str">
        <f t="shared" si="51"/>
        <v/>
      </c>
      <c r="K130" s="15">
        <f t="shared" si="52"/>
        <v>0</v>
      </c>
      <c r="L130" s="77">
        <f t="shared" si="52"/>
        <v>0</v>
      </c>
      <c r="M130" s="76"/>
      <c r="N130" s="17">
        <f>$E$15</f>
        <v>0</v>
      </c>
      <c r="O130" s="17">
        <f>$F$15</f>
        <v>0</v>
      </c>
      <c r="P130" s="17">
        <f>$G$15</f>
        <v>0</v>
      </c>
      <c r="Q130" s="16" t="str">
        <f t="shared" si="53"/>
        <v/>
      </c>
      <c r="R130" s="74"/>
      <c r="S130" s="72"/>
    </row>
    <row r="131" spans="1:19">
      <c r="A131" s="72"/>
      <c r="C131" s="15">
        <f t="shared" si="50"/>
        <v>0</v>
      </c>
      <c r="D131" s="77">
        <f t="shared" si="50"/>
        <v>0</v>
      </c>
      <c r="E131" s="76"/>
      <c r="F131" s="17">
        <f>$E$16</f>
        <v>0</v>
      </c>
      <c r="G131" s="17">
        <f>$F$16</f>
        <v>0</v>
      </c>
      <c r="H131" s="17">
        <f>$G$16</f>
        <v>0</v>
      </c>
      <c r="I131" s="16" t="str">
        <f t="shared" si="51"/>
        <v/>
      </c>
      <c r="K131" s="15">
        <f t="shared" si="52"/>
        <v>0</v>
      </c>
      <c r="L131" s="77">
        <f t="shared" si="52"/>
        <v>0</v>
      </c>
      <c r="M131" s="76"/>
      <c r="N131" s="17">
        <f>$E$16</f>
        <v>0</v>
      </c>
      <c r="O131" s="17">
        <f>$F$16</f>
        <v>0</v>
      </c>
      <c r="P131" s="17">
        <f>$G$16</f>
        <v>0</v>
      </c>
      <c r="Q131" s="16" t="str">
        <f t="shared" si="53"/>
        <v/>
      </c>
      <c r="R131" s="74"/>
      <c r="S131" s="72"/>
    </row>
    <row r="132" spans="1:19">
      <c r="A132" s="72"/>
      <c r="C132" s="15">
        <f t="shared" si="50"/>
        <v>0</v>
      </c>
      <c r="D132" s="77">
        <f t="shared" si="50"/>
        <v>0</v>
      </c>
      <c r="E132" s="76"/>
      <c r="F132" s="17">
        <f>$E$17</f>
        <v>0</v>
      </c>
      <c r="G132" s="17">
        <f>$F$17</f>
        <v>0</v>
      </c>
      <c r="H132" s="17">
        <f>$G$17</f>
        <v>0</v>
      </c>
      <c r="I132" s="16" t="str">
        <f t="shared" si="51"/>
        <v/>
      </c>
      <c r="K132" s="15">
        <f t="shared" si="52"/>
        <v>0</v>
      </c>
      <c r="L132" s="77">
        <f t="shared" si="52"/>
        <v>0</v>
      </c>
      <c r="M132" s="76"/>
      <c r="N132" s="17">
        <f>$E$17</f>
        <v>0</v>
      </c>
      <c r="O132" s="17">
        <f>$F$17</f>
        <v>0</v>
      </c>
      <c r="P132" s="17">
        <f>$G$17</f>
        <v>0</v>
      </c>
      <c r="Q132" s="16" t="str">
        <f t="shared" si="53"/>
        <v/>
      </c>
      <c r="R132" s="74"/>
      <c r="S132" s="72"/>
    </row>
    <row r="133" spans="1:19" ht="13.5" thickBot="1">
      <c r="A133" s="72"/>
      <c r="C133" s="84">
        <f t="shared" si="50"/>
        <v>0</v>
      </c>
      <c r="D133" s="85">
        <f t="shared" si="50"/>
        <v>0</v>
      </c>
      <c r="E133" s="86"/>
      <c r="F133" s="87">
        <f>$E$18</f>
        <v>0</v>
      </c>
      <c r="G133" s="87">
        <f>$F$18</f>
        <v>0</v>
      </c>
      <c r="H133" s="87">
        <f>$G$18</f>
        <v>0</v>
      </c>
      <c r="I133" s="88" t="str">
        <f t="shared" si="51"/>
        <v/>
      </c>
      <c r="K133" s="84">
        <f t="shared" si="52"/>
        <v>0</v>
      </c>
      <c r="L133" s="85">
        <f t="shared" si="52"/>
        <v>0</v>
      </c>
      <c r="M133" s="86"/>
      <c r="N133" s="87">
        <f>$E$18</f>
        <v>0</v>
      </c>
      <c r="O133" s="87">
        <f>$F$18</f>
        <v>0</v>
      </c>
      <c r="P133" s="87">
        <f>$G$18</f>
        <v>0</v>
      </c>
      <c r="Q133" s="88" t="str">
        <f t="shared" si="53"/>
        <v/>
      </c>
      <c r="R133" s="74"/>
      <c r="S133" s="72"/>
    </row>
    <row r="134" spans="1:19" ht="13.5" thickBot="1">
      <c r="A134" s="72"/>
      <c r="I134" s="89">
        <f>SUM(I126:I133)</f>
        <v>0</v>
      </c>
      <c r="Q134" s="89">
        <f>SUM(Q126:Q133)</f>
        <v>0</v>
      </c>
      <c r="R134" s="74"/>
      <c r="S134" s="72"/>
    </row>
    <row r="135" spans="1:19" ht="16.5" customHeight="1">
      <c r="A135" s="72"/>
      <c r="R135" s="74"/>
      <c r="S135" s="72"/>
    </row>
    <row r="136" spans="1:19" s="155" customFormat="1">
      <c r="A136" s="72"/>
      <c r="B136" s="72"/>
      <c r="C136" s="72"/>
      <c r="D136" s="72"/>
      <c r="E136" s="72"/>
      <c r="F136" s="72"/>
      <c r="G136" s="72"/>
      <c r="H136" s="72"/>
      <c r="I136" s="72"/>
      <c r="J136" s="72"/>
      <c r="K136" s="72"/>
      <c r="L136" s="72"/>
      <c r="M136" s="72"/>
      <c r="N136" s="72"/>
      <c r="O136" s="72"/>
      <c r="P136" s="72"/>
      <c r="Q136" s="72"/>
      <c r="R136" s="72"/>
      <c r="S136" s="72"/>
    </row>
    <row r="137" spans="1:19" s="155" customFormat="1">
      <c r="A137" s="72"/>
      <c r="B137" s="72"/>
      <c r="C137" s="72"/>
      <c r="D137" s="72"/>
      <c r="E137" s="72"/>
      <c r="F137" s="72"/>
      <c r="G137" s="72"/>
      <c r="H137" s="72"/>
      <c r="I137" s="72"/>
      <c r="J137" s="72"/>
      <c r="K137" s="72"/>
      <c r="L137" s="72"/>
      <c r="M137" s="72"/>
      <c r="N137" s="72"/>
      <c r="O137" s="72"/>
      <c r="P137" s="72"/>
      <c r="Q137" s="72"/>
      <c r="R137" s="72"/>
      <c r="S137" s="72"/>
    </row>
    <row r="138" spans="1:19" s="74" customFormat="1"/>
    <row r="139" spans="1:19" s="74" customFormat="1"/>
    <row r="140" spans="1:19" s="74" customFormat="1"/>
    <row r="141" spans="1:19" s="74" customFormat="1">
      <c r="J141" s="123"/>
    </row>
    <row r="142" spans="1:19" s="74" customFormat="1"/>
    <row r="143" spans="1:19" s="74" customFormat="1">
      <c r="J143" s="124"/>
      <c r="K143" s="124"/>
      <c r="L143" s="125"/>
    </row>
    <row r="144" spans="1:19" s="74" customFormat="1">
      <c r="J144" s="124"/>
      <c r="K144" s="124"/>
      <c r="L144" s="125"/>
    </row>
    <row r="145" spans="10:14" s="74" customFormat="1">
      <c r="J145" s="124"/>
      <c r="K145" s="124"/>
      <c r="L145" s="125"/>
    </row>
    <row r="146" spans="10:14" s="74" customFormat="1">
      <c r="J146" s="124"/>
      <c r="K146" s="124"/>
      <c r="L146" s="125"/>
    </row>
    <row r="147" spans="10:14" s="74" customFormat="1">
      <c r="J147" s="124"/>
      <c r="K147" s="124"/>
      <c r="L147" s="125"/>
      <c r="N147" s="75"/>
    </row>
    <row r="148" spans="10:14" s="74" customFormat="1">
      <c r="J148" s="124"/>
      <c r="K148" s="124"/>
      <c r="L148" s="125"/>
    </row>
    <row r="149" spans="10:14" s="74" customFormat="1">
      <c r="J149" s="124"/>
      <c r="K149" s="124"/>
      <c r="L149" s="125"/>
    </row>
    <row r="150" spans="10:14" s="74" customFormat="1">
      <c r="J150" s="124"/>
      <c r="K150" s="124"/>
      <c r="L150" s="125"/>
    </row>
    <row r="151" spans="10:14" s="74" customFormat="1">
      <c r="J151" s="124"/>
      <c r="K151" s="124"/>
      <c r="L151" s="125"/>
    </row>
    <row r="152" spans="10:14" s="74" customFormat="1">
      <c r="J152" s="124"/>
      <c r="K152" s="124"/>
      <c r="L152" s="125"/>
    </row>
    <row r="153" spans="10:14" s="74" customFormat="1">
      <c r="J153" s="124"/>
      <c r="K153" s="124"/>
      <c r="L153" s="125"/>
    </row>
    <row r="154" spans="10:14" s="74" customFormat="1">
      <c r="J154" s="124"/>
      <c r="K154" s="124"/>
      <c r="L154" s="125"/>
    </row>
    <row r="155" spans="10:14" s="74" customFormat="1"/>
    <row r="156" spans="10:14" s="74" customFormat="1"/>
    <row r="157" spans="10:14" s="74" customFormat="1"/>
    <row r="158" spans="10:14" s="74" customFormat="1"/>
    <row r="159" spans="10:14" s="74" customFormat="1"/>
    <row r="160" spans="10:14" s="74" customFormat="1"/>
    <row r="161" s="74" customFormat="1"/>
    <row r="162" s="74" customFormat="1"/>
    <row r="163" s="74" customFormat="1"/>
    <row r="164" s="74" customFormat="1"/>
    <row r="165" s="74" customFormat="1"/>
    <row r="166" s="74" customFormat="1"/>
    <row r="167" s="74" customFormat="1"/>
    <row r="168" s="74" customFormat="1"/>
    <row r="169" s="74" customFormat="1"/>
    <row r="170" s="74" customFormat="1"/>
    <row r="171" s="74" customFormat="1"/>
    <row r="172" s="74" customFormat="1"/>
    <row r="173" s="74" customFormat="1"/>
    <row r="174" s="74" customFormat="1"/>
    <row r="175" s="74" customFormat="1"/>
    <row r="176" s="74" customFormat="1"/>
    <row r="177" s="74" customFormat="1"/>
    <row r="178" s="74" customFormat="1"/>
    <row r="179" s="74" customFormat="1"/>
    <row r="180" s="74" customFormat="1"/>
    <row r="181" s="74" customFormat="1"/>
    <row r="182" s="74" customFormat="1"/>
    <row r="183" s="74" customFormat="1"/>
    <row r="184" s="74" customFormat="1"/>
    <row r="185" s="74" customFormat="1"/>
    <row r="186" s="74" customFormat="1"/>
    <row r="187" s="74" customFormat="1"/>
    <row r="188" s="74" customFormat="1"/>
    <row r="189" s="74" customFormat="1"/>
    <row r="190" s="74" customFormat="1"/>
    <row r="191" s="74" customFormat="1"/>
    <row r="192" s="74" customFormat="1"/>
    <row r="193" s="74" customFormat="1"/>
    <row r="194" s="74" customFormat="1"/>
    <row r="195" s="74" customFormat="1"/>
    <row r="196" s="74" customFormat="1"/>
    <row r="197" s="74" customFormat="1"/>
    <row r="198" s="74" customFormat="1"/>
    <row r="199" s="74" customFormat="1"/>
    <row r="200" s="74" customFormat="1"/>
    <row r="201" s="74" customFormat="1"/>
    <row r="202" s="74" customFormat="1"/>
    <row r="203" s="74" customFormat="1"/>
    <row r="204" s="74" customFormat="1"/>
    <row r="205" s="74" customFormat="1"/>
    <row r="206" s="74" customFormat="1"/>
    <row r="207" s="74" customFormat="1"/>
    <row r="208" s="74" customFormat="1"/>
    <row r="209" s="74" customFormat="1"/>
    <row r="210" s="74" customFormat="1"/>
    <row r="211" s="74" customFormat="1"/>
    <row r="212" s="74" customFormat="1"/>
    <row r="213" s="74" customFormat="1"/>
    <row r="214" s="74" customFormat="1"/>
    <row r="215" s="74" customFormat="1"/>
    <row r="216" s="74" customFormat="1"/>
    <row r="217" s="74" customFormat="1"/>
    <row r="218" s="74" customFormat="1"/>
    <row r="219" s="74" customFormat="1"/>
    <row r="220" s="74" customFormat="1"/>
    <row r="221" s="74" customFormat="1"/>
    <row r="222" s="74" customFormat="1"/>
    <row r="223" s="74" customFormat="1"/>
    <row r="224" s="74" customFormat="1"/>
    <row r="225" s="74" customFormat="1"/>
    <row r="226" s="74" customFormat="1"/>
    <row r="227" s="74" customFormat="1"/>
    <row r="228" s="74" customFormat="1"/>
    <row r="229" s="74" customFormat="1"/>
    <row r="230" s="74" customFormat="1"/>
    <row r="231" s="74" customFormat="1"/>
    <row r="232" s="74" customFormat="1"/>
    <row r="233" s="74" customFormat="1"/>
    <row r="234" s="74" customFormat="1"/>
    <row r="235" s="74" customFormat="1"/>
    <row r="236" s="74" customFormat="1"/>
    <row r="237" s="74" customFormat="1"/>
    <row r="238" s="74" customFormat="1"/>
    <row r="239" s="74" customFormat="1"/>
    <row r="240" s="74" customFormat="1"/>
    <row r="241" s="74" customFormat="1"/>
    <row r="242" s="74" customFormat="1"/>
    <row r="243" s="74" customFormat="1"/>
    <row r="244" s="74" customFormat="1"/>
    <row r="245" s="74" customFormat="1"/>
    <row r="246" s="74" customFormat="1"/>
    <row r="247" s="74" customFormat="1"/>
    <row r="248" s="74" customFormat="1"/>
    <row r="249" s="74" customFormat="1"/>
    <row r="250" s="74" customFormat="1"/>
    <row r="251" s="74" customFormat="1"/>
    <row r="252" s="74" customFormat="1"/>
    <row r="253" s="74" customFormat="1"/>
    <row r="254" s="74" customFormat="1"/>
    <row r="255" s="74" customFormat="1"/>
    <row r="256" s="74" customFormat="1"/>
    <row r="257" s="74" customFormat="1"/>
    <row r="258" s="74" customFormat="1"/>
    <row r="259" s="74" customFormat="1"/>
    <row r="260" s="74" customFormat="1"/>
    <row r="261" s="74" customFormat="1"/>
    <row r="262" s="74" customFormat="1"/>
    <row r="263" s="74" customFormat="1"/>
    <row r="264" s="74" customFormat="1"/>
    <row r="265" s="74" customFormat="1"/>
    <row r="266" s="74" customFormat="1"/>
    <row r="267" s="74" customFormat="1"/>
    <row r="268" s="74" customFormat="1"/>
    <row r="269" s="74" customFormat="1"/>
    <row r="270" s="74" customFormat="1"/>
    <row r="271" s="74" customFormat="1"/>
    <row r="272" s="74" customFormat="1"/>
    <row r="273" s="74" customFormat="1"/>
    <row r="274" s="74" customFormat="1"/>
    <row r="275" s="74" customFormat="1"/>
    <row r="276" s="74" customFormat="1"/>
    <row r="277" s="74" customFormat="1"/>
    <row r="278" s="74" customFormat="1"/>
    <row r="279" s="74" customFormat="1"/>
    <row r="280" s="74" customFormat="1"/>
    <row r="281" s="74" customFormat="1"/>
    <row r="282" s="74" customFormat="1"/>
    <row r="283" s="74" customFormat="1"/>
    <row r="284" s="74" customFormat="1"/>
    <row r="285" s="74" customFormat="1"/>
    <row r="286" s="74" customFormat="1"/>
    <row r="287" s="74" customFormat="1"/>
    <row r="288" s="74" customFormat="1"/>
    <row r="289" s="74" customFormat="1"/>
    <row r="290" s="74" customFormat="1"/>
    <row r="291" s="74" customFormat="1"/>
    <row r="292" s="74" customFormat="1"/>
    <row r="293" s="74" customFormat="1"/>
    <row r="294" s="74" customFormat="1"/>
    <row r="295" s="74" customFormat="1"/>
    <row r="296" s="74" customFormat="1"/>
    <row r="297" s="74" customFormat="1"/>
    <row r="298" s="74" customFormat="1"/>
    <row r="299" s="74" customFormat="1"/>
    <row r="300" s="74" customFormat="1"/>
    <row r="301" s="74" customFormat="1"/>
    <row r="302" s="74" customFormat="1"/>
    <row r="303" s="74" customFormat="1"/>
    <row r="304" s="74" customFormat="1"/>
    <row r="305" s="74" customFormat="1"/>
    <row r="306" s="74" customFormat="1"/>
    <row r="307" s="74" customFormat="1"/>
    <row r="308" s="74" customFormat="1"/>
    <row r="309" s="74" customFormat="1"/>
    <row r="310" s="74" customFormat="1"/>
    <row r="311" s="74" customFormat="1"/>
    <row r="312" s="74" customFormat="1"/>
    <row r="313" s="74" customFormat="1"/>
    <row r="314" s="74" customFormat="1"/>
    <row r="315" s="74" customFormat="1"/>
    <row r="316" s="74" customFormat="1"/>
    <row r="317" s="74" customFormat="1"/>
    <row r="318" s="74" customFormat="1"/>
    <row r="319" s="74" customFormat="1"/>
    <row r="320" s="74" customFormat="1"/>
    <row r="321" s="74" customFormat="1"/>
    <row r="322" s="74" customFormat="1"/>
    <row r="323" s="74" customFormat="1"/>
    <row r="324" s="74" customFormat="1"/>
    <row r="325" s="74" customFormat="1"/>
    <row r="326" s="74" customFormat="1"/>
    <row r="327" s="74" customFormat="1"/>
    <row r="328" s="74" customFormat="1"/>
    <row r="329" s="74" customFormat="1"/>
    <row r="330" s="74" customFormat="1"/>
    <row r="331" s="74" customFormat="1"/>
    <row r="332" s="74" customFormat="1"/>
    <row r="333" s="74" customFormat="1"/>
    <row r="334" s="74" customFormat="1"/>
    <row r="335" s="74" customFormat="1"/>
    <row r="336" s="74" customFormat="1"/>
    <row r="337" s="74" customFormat="1"/>
    <row r="338" s="74" customFormat="1"/>
    <row r="339" s="74" customFormat="1"/>
    <row r="340" s="74" customFormat="1"/>
    <row r="341" s="74" customFormat="1"/>
    <row r="342" s="74" customFormat="1"/>
    <row r="343" s="74" customFormat="1"/>
    <row r="344" s="74" customFormat="1"/>
    <row r="345" s="74" customFormat="1"/>
    <row r="346" s="74" customFormat="1"/>
    <row r="347" s="74" customFormat="1"/>
    <row r="348" s="74" customFormat="1"/>
    <row r="349" s="74" customFormat="1"/>
    <row r="350" s="74" customFormat="1"/>
    <row r="351" s="74" customFormat="1"/>
    <row r="352" s="74" customFormat="1"/>
    <row r="353" s="74" customFormat="1"/>
    <row r="354" s="74" customFormat="1"/>
    <row r="355" s="74" customFormat="1"/>
    <row r="356" s="74" customFormat="1"/>
    <row r="357" s="74" customFormat="1"/>
    <row r="358" s="74" customFormat="1"/>
    <row r="359" s="74" customFormat="1"/>
    <row r="360" s="74" customFormat="1"/>
    <row r="361" s="74" customFormat="1"/>
    <row r="362" s="74" customFormat="1"/>
    <row r="363" s="74" customFormat="1"/>
    <row r="364" s="74" customFormat="1"/>
    <row r="365" s="74" customFormat="1"/>
    <row r="366" s="74" customFormat="1"/>
    <row r="367" s="74" customFormat="1"/>
    <row r="368" s="74" customFormat="1"/>
    <row r="369" s="74" customFormat="1"/>
    <row r="370" s="74" customFormat="1"/>
    <row r="371" s="74" customFormat="1"/>
    <row r="372" s="74" customFormat="1"/>
    <row r="373" s="74" customFormat="1"/>
    <row r="374" s="74" customFormat="1"/>
    <row r="375" s="74" customFormat="1"/>
    <row r="376" s="74" customFormat="1"/>
    <row r="377" s="74" customFormat="1"/>
    <row r="378" s="74" customFormat="1"/>
    <row r="379" s="74" customFormat="1"/>
    <row r="380" s="74" customFormat="1"/>
    <row r="381" s="74" customFormat="1"/>
    <row r="382" s="74" customFormat="1"/>
    <row r="383" s="74" customFormat="1"/>
    <row r="384" s="74" customFormat="1"/>
    <row r="385" s="74" customFormat="1"/>
    <row r="386" s="74" customFormat="1"/>
    <row r="387" s="74" customFormat="1"/>
    <row r="388" s="74" customFormat="1"/>
    <row r="389" s="74" customFormat="1"/>
    <row r="390" s="74" customFormat="1"/>
    <row r="391" s="74" customFormat="1"/>
    <row r="392" s="74" customFormat="1"/>
    <row r="393" s="74" customFormat="1"/>
    <row r="394" s="74" customFormat="1"/>
    <row r="395" s="74" customFormat="1"/>
    <row r="396" s="74" customFormat="1"/>
    <row r="397" s="74" customFormat="1"/>
    <row r="398" s="74" customFormat="1"/>
    <row r="399" s="74" customFormat="1"/>
    <row r="400" s="74" customFormat="1"/>
    <row r="401" s="74" customFormat="1"/>
    <row r="402" s="74" customFormat="1"/>
    <row r="403" s="74" customFormat="1"/>
    <row r="404" s="74" customFormat="1"/>
    <row r="405" s="74" customFormat="1"/>
    <row r="406" s="74" customFormat="1"/>
    <row r="407" s="74" customFormat="1"/>
    <row r="408" s="74" customFormat="1"/>
    <row r="409" s="74" customFormat="1"/>
    <row r="410" s="74" customFormat="1"/>
    <row r="411" s="74" customFormat="1"/>
    <row r="412" s="74" customFormat="1"/>
    <row r="413" s="74" customFormat="1"/>
    <row r="414" s="74" customFormat="1"/>
    <row r="415" s="74" customFormat="1"/>
    <row r="416" s="74" customFormat="1"/>
    <row r="417" s="74" customFormat="1"/>
    <row r="418" s="74" customFormat="1"/>
    <row r="419" s="74" customFormat="1"/>
    <row r="420" s="74" customFormat="1"/>
    <row r="421" s="74" customFormat="1"/>
    <row r="422" s="74" customFormat="1"/>
    <row r="423" s="74" customFormat="1"/>
    <row r="424" s="74" customFormat="1"/>
    <row r="425" s="74" customFormat="1"/>
    <row r="426" s="74" customFormat="1"/>
    <row r="427" s="74" customFormat="1"/>
    <row r="428" s="74" customFormat="1"/>
    <row r="429" s="74" customFormat="1"/>
    <row r="430" s="74" customFormat="1"/>
    <row r="431" s="74" customFormat="1"/>
    <row r="432" s="74" customFormat="1"/>
    <row r="433" s="74" customFormat="1"/>
    <row r="434" s="74" customFormat="1"/>
    <row r="435" s="74" customFormat="1"/>
    <row r="436" s="74" customFormat="1"/>
    <row r="437" s="74" customFormat="1"/>
    <row r="438" s="74" customFormat="1"/>
    <row r="439" s="74" customFormat="1"/>
    <row r="440" s="74" customFormat="1"/>
    <row r="441" s="74" customFormat="1"/>
    <row r="442" s="74" customFormat="1"/>
    <row r="443" s="74" customFormat="1"/>
    <row r="444" s="74" customFormat="1"/>
    <row r="445" s="74" customFormat="1"/>
    <row r="446" s="74" customFormat="1"/>
    <row r="447" s="74" customFormat="1"/>
    <row r="448" s="74" customFormat="1"/>
    <row r="449" s="74" customFormat="1"/>
    <row r="450" s="74" customFormat="1"/>
    <row r="451" s="74" customFormat="1"/>
    <row r="452" s="74" customFormat="1"/>
    <row r="453" s="74" customFormat="1"/>
    <row r="454" s="74" customFormat="1"/>
    <row r="455" s="74" customFormat="1"/>
    <row r="456" s="74" customFormat="1"/>
    <row r="457" s="74" customFormat="1"/>
    <row r="458" s="74" customFormat="1"/>
    <row r="459" s="74" customFormat="1"/>
    <row r="460" s="74" customFormat="1"/>
    <row r="461" s="74" customFormat="1"/>
    <row r="462" s="74" customFormat="1"/>
    <row r="463" s="74" customFormat="1"/>
    <row r="464" s="74" customFormat="1"/>
    <row r="465" s="74" customFormat="1"/>
    <row r="466" s="74" customFormat="1"/>
    <row r="467" s="74" customFormat="1"/>
    <row r="468" s="74" customFormat="1"/>
    <row r="469" s="74" customFormat="1"/>
    <row r="470" s="74" customFormat="1"/>
    <row r="471" s="74" customFormat="1"/>
    <row r="472" s="74" customFormat="1"/>
    <row r="473" s="74" customFormat="1"/>
    <row r="474" s="74" customFormat="1"/>
    <row r="475" s="74" customFormat="1"/>
    <row r="476" s="74" customFormat="1"/>
    <row r="477" s="74" customFormat="1"/>
    <row r="478" s="74" customFormat="1"/>
    <row r="479" s="74" customFormat="1"/>
    <row r="480" s="74" customFormat="1"/>
    <row r="481" s="74" customFormat="1"/>
    <row r="482" s="74" customFormat="1"/>
    <row r="483" s="74" customFormat="1"/>
    <row r="484" s="74" customFormat="1"/>
    <row r="485" s="74" customFormat="1"/>
    <row r="486" s="74" customFormat="1"/>
    <row r="487" s="74" customFormat="1"/>
    <row r="488" s="74" customFormat="1"/>
    <row r="489" s="74" customFormat="1"/>
    <row r="490" s="74" customFormat="1"/>
    <row r="491" s="74" customFormat="1"/>
    <row r="492" s="74" customFormat="1"/>
    <row r="493" s="74" customFormat="1"/>
    <row r="494" s="74" customFormat="1"/>
    <row r="495" s="74" customFormat="1"/>
    <row r="496" s="74" customFormat="1"/>
    <row r="497" s="74" customFormat="1"/>
    <row r="498" s="74" customFormat="1"/>
    <row r="499" s="74" customFormat="1"/>
    <row r="500" s="74" customFormat="1"/>
    <row r="501" s="74" customFormat="1"/>
    <row r="502" s="74" customFormat="1"/>
    <row r="503" s="74" customFormat="1"/>
    <row r="504" s="74" customFormat="1"/>
    <row r="505" s="74" customFormat="1"/>
    <row r="506" s="74" customFormat="1"/>
    <row r="507" s="74" customFormat="1"/>
    <row r="508" s="74" customFormat="1"/>
    <row r="509" s="74" customFormat="1"/>
    <row r="510" s="74" customFormat="1"/>
    <row r="511" s="74" customFormat="1"/>
    <row r="512" s="74" customFormat="1"/>
    <row r="513" s="74" customFormat="1"/>
    <row r="514" s="74" customFormat="1"/>
    <row r="515" s="74" customFormat="1"/>
    <row r="516" s="74" customFormat="1"/>
    <row r="517" s="74" customFormat="1"/>
    <row r="518" s="74" customFormat="1"/>
    <row r="519" s="74" customFormat="1"/>
    <row r="520" s="74" customFormat="1"/>
    <row r="521" s="74" customFormat="1"/>
    <row r="522" s="74" customFormat="1"/>
    <row r="523" s="74" customFormat="1"/>
    <row r="524" s="74" customFormat="1"/>
    <row r="525" s="74" customFormat="1"/>
    <row r="526" s="74" customFormat="1"/>
    <row r="527" s="74" customFormat="1"/>
    <row r="528" s="74" customFormat="1"/>
    <row r="529" s="74" customFormat="1"/>
    <row r="530" s="74" customFormat="1"/>
    <row r="531" s="74" customFormat="1"/>
    <row r="532" s="74" customFormat="1"/>
    <row r="533" s="74" customFormat="1"/>
    <row r="534" s="74" customFormat="1"/>
    <row r="535" s="74" customFormat="1"/>
    <row r="536" s="74" customFormat="1"/>
    <row r="537" s="74" customFormat="1"/>
    <row r="538" s="74" customFormat="1"/>
    <row r="539" s="74" customFormat="1"/>
    <row r="540" s="74" customFormat="1"/>
    <row r="541" s="74" customFormat="1"/>
    <row r="542" s="74" customFormat="1"/>
    <row r="543" s="74" customFormat="1"/>
    <row r="544" s="74" customFormat="1"/>
    <row r="545" s="74" customFormat="1"/>
    <row r="546" s="74" customFormat="1"/>
    <row r="547" s="74" customFormat="1"/>
    <row r="548" s="74" customFormat="1"/>
    <row r="549" s="74" customFormat="1"/>
    <row r="550" s="74" customFormat="1"/>
    <row r="551" s="74" customFormat="1"/>
    <row r="552" s="74" customFormat="1"/>
    <row r="553" s="74" customFormat="1"/>
    <row r="554" s="74" customFormat="1"/>
    <row r="555" s="74" customFormat="1"/>
    <row r="556" s="74" customFormat="1"/>
    <row r="557" s="74" customFormat="1"/>
    <row r="558" s="74" customFormat="1"/>
    <row r="559" s="74" customFormat="1"/>
    <row r="560" s="74" customFormat="1"/>
    <row r="561" s="74" customFormat="1"/>
    <row r="562" s="74" customFormat="1"/>
    <row r="563" s="74" customFormat="1"/>
    <row r="564" s="74" customFormat="1"/>
    <row r="565" s="74" customFormat="1"/>
    <row r="566" s="74" customFormat="1"/>
    <row r="567" s="74" customFormat="1"/>
    <row r="568" s="74" customFormat="1"/>
    <row r="569" s="74" customFormat="1"/>
    <row r="570" s="74" customFormat="1"/>
    <row r="571" s="74" customFormat="1"/>
    <row r="572" s="74" customFormat="1"/>
    <row r="573" s="74" customFormat="1"/>
    <row r="574" s="74" customFormat="1"/>
    <row r="575" s="74" customFormat="1"/>
    <row r="576" s="74" customFormat="1"/>
    <row r="577" s="74" customFormat="1"/>
    <row r="578" s="74" customFormat="1"/>
    <row r="579" s="74" customFormat="1"/>
    <row r="580" s="74" customFormat="1"/>
    <row r="581" s="74" customFormat="1"/>
    <row r="582" s="74" customFormat="1"/>
    <row r="583" s="74" customFormat="1"/>
    <row r="584" s="74" customFormat="1"/>
    <row r="585" s="74" customFormat="1"/>
    <row r="586" s="74" customFormat="1"/>
    <row r="587" s="74" customFormat="1"/>
    <row r="588" s="74" customFormat="1"/>
    <row r="589" s="74" customFormat="1"/>
    <row r="590" s="74" customFormat="1"/>
    <row r="591" s="74" customFormat="1"/>
    <row r="592" s="74" customFormat="1"/>
    <row r="593" s="74" customFormat="1"/>
    <row r="594" s="74" customFormat="1"/>
    <row r="595" s="74" customFormat="1"/>
    <row r="596" s="74" customFormat="1"/>
    <row r="597" s="74" customFormat="1"/>
    <row r="598" s="74" customFormat="1"/>
    <row r="599" s="74" customFormat="1"/>
    <row r="600" s="74" customFormat="1"/>
    <row r="601" s="74" customFormat="1"/>
    <row r="602" s="74" customFormat="1"/>
    <row r="603" s="74" customFormat="1"/>
    <row r="604" s="74" customFormat="1"/>
    <row r="605" s="74" customFormat="1"/>
    <row r="606" s="74" customFormat="1"/>
    <row r="607" s="74" customFormat="1"/>
    <row r="608" s="74" customFormat="1"/>
    <row r="609" s="74" customFormat="1"/>
    <row r="610" s="74" customFormat="1"/>
    <row r="611" s="74" customFormat="1"/>
    <row r="612" s="74" customFormat="1"/>
    <row r="613" s="74" customFormat="1"/>
    <row r="614" s="74" customFormat="1"/>
    <row r="615" s="74" customFormat="1"/>
    <row r="616" s="74" customFormat="1"/>
    <row r="617" s="74" customFormat="1"/>
    <row r="618" s="74" customFormat="1"/>
    <row r="619" s="74" customFormat="1"/>
    <row r="620" s="74" customFormat="1"/>
    <row r="621" s="74" customFormat="1"/>
    <row r="622" s="74" customFormat="1"/>
    <row r="623" s="74" customFormat="1"/>
    <row r="624" s="74" customFormat="1"/>
    <row r="625" s="74" customFormat="1"/>
    <row r="626" s="74" customFormat="1"/>
    <row r="627" s="74" customFormat="1"/>
    <row r="628" s="74" customFormat="1"/>
    <row r="629" s="74" customFormat="1"/>
    <row r="630" s="74" customFormat="1"/>
    <row r="631" s="74" customFormat="1"/>
    <row r="632" s="74" customFormat="1"/>
    <row r="633" s="74" customFormat="1"/>
    <row r="634" s="74" customFormat="1"/>
    <row r="635" s="74" customFormat="1"/>
    <row r="636" s="74" customFormat="1"/>
    <row r="637" s="74" customFormat="1"/>
    <row r="638" s="74" customFormat="1"/>
    <row r="639" s="74" customFormat="1"/>
    <row r="640" s="74" customFormat="1"/>
    <row r="641" s="74" customFormat="1"/>
    <row r="642" s="74" customFormat="1"/>
    <row r="643" s="74" customFormat="1"/>
    <row r="644" s="74" customFormat="1"/>
    <row r="645" s="74" customFormat="1"/>
    <row r="646" s="74" customFormat="1"/>
    <row r="647" s="74" customFormat="1"/>
    <row r="648" s="74" customFormat="1"/>
    <row r="649" s="74" customFormat="1"/>
    <row r="650" s="74" customFormat="1"/>
    <row r="651" s="74" customFormat="1"/>
    <row r="652" s="74" customFormat="1"/>
    <row r="653" s="74" customFormat="1"/>
    <row r="654" s="74" customFormat="1"/>
    <row r="655" s="74" customFormat="1"/>
    <row r="656" s="74" customFormat="1"/>
    <row r="657" s="74" customFormat="1"/>
    <row r="658" s="74" customFormat="1"/>
    <row r="659" s="74" customFormat="1"/>
    <row r="660" s="74" customFormat="1"/>
    <row r="661" s="74" customFormat="1"/>
    <row r="662" s="74" customFormat="1"/>
    <row r="663" s="74" customFormat="1"/>
    <row r="664" s="74" customFormat="1"/>
    <row r="665" s="74" customFormat="1"/>
    <row r="666" s="74" customFormat="1"/>
    <row r="667" s="74" customFormat="1"/>
    <row r="668" s="74" customFormat="1"/>
    <row r="669" s="74" customFormat="1"/>
    <row r="670" s="74" customFormat="1"/>
    <row r="671" s="74" customFormat="1"/>
    <row r="672" s="74" customFormat="1"/>
    <row r="673" s="74" customFormat="1"/>
    <row r="674" s="74" customFormat="1"/>
    <row r="675" s="74" customFormat="1"/>
    <row r="676" s="74" customFormat="1"/>
    <row r="677" s="74" customFormat="1"/>
    <row r="678" s="74" customFormat="1"/>
    <row r="679" s="74" customFormat="1"/>
    <row r="680" s="74" customFormat="1"/>
    <row r="681" s="74" customFormat="1"/>
    <row r="682" s="74" customFormat="1"/>
    <row r="683" s="74" customFormat="1"/>
    <row r="684" s="74" customFormat="1"/>
    <row r="685" s="74" customFormat="1"/>
    <row r="686" s="74" customFormat="1"/>
    <row r="687" s="74" customFormat="1"/>
    <row r="688" s="74" customFormat="1"/>
    <row r="689" s="74" customFormat="1"/>
    <row r="690" s="74" customFormat="1"/>
    <row r="691" s="74" customFormat="1"/>
    <row r="692" s="74" customFormat="1"/>
    <row r="693" s="74" customFormat="1"/>
    <row r="694" s="74" customFormat="1"/>
    <row r="695" s="74" customFormat="1"/>
    <row r="696" s="74" customFormat="1"/>
    <row r="697" s="74" customFormat="1"/>
    <row r="698" s="74" customFormat="1"/>
    <row r="699" s="74" customFormat="1"/>
    <row r="700" s="74" customFormat="1"/>
    <row r="701" s="74" customFormat="1"/>
    <row r="702" s="74" customFormat="1"/>
    <row r="703" s="74" customFormat="1"/>
    <row r="704" s="74" customFormat="1"/>
    <row r="705" s="74" customFormat="1"/>
    <row r="706" s="74" customFormat="1"/>
    <row r="707" s="74" customFormat="1"/>
    <row r="708" s="74" customFormat="1"/>
    <row r="709" s="74" customFormat="1"/>
    <row r="710" s="74" customFormat="1"/>
    <row r="711" s="74" customFormat="1"/>
    <row r="712" s="74" customFormat="1"/>
    <row r="713" s="74" customFormat="1"/>
    <row r="714" s="74" customFormat="1"/>
    <row r="715" s="74" customFormat="1"/>
    <row r="716" s="74" customFormat="1"/>
    <row r="717" s="74" customFormat="1"/>
    <row r="718" s="74" customFormat="1"/>
    <row r="719" s="74" customFormat="1"/>
    <row r="720" s="74" customFormat="1"/>
    <row r="721" s="74" customFormat="1"/>
    <row r="722" s="74" customFormat="1"/>
    <row r="723" s="74" customFormat="1"/>
    <row r="724" s="74" customFormat="1"/>
    <row r="725" s="74" customFormat="1"/>
    <row r="726" s="74" customFormat="1"/>
    <row r="727" s="74" customFormat="1"/>
    <row r="728" s="74" customFormat="1"/>
    <row r="729" s="74" customFormat="1"/>
    <row r="730" s="74" customFormat="1"/>
    <row r="731" s="74" customFormat="1"/>
    <row r="732" s="74" customFormat="1"/>
    <row r="733" s="74" customFormat="1"/>
    <row r="734" s="74" customFormat="1"/>
    <row r="735" s="74" customFormat="1"/>
    <row r="736" s="74" customFormat="1"/>
    <row r="737" s="74" customFormat="1"/>
    <row r="738" s="74" customFormat="1"/>
    <row r="739" s="74" customFormat="1"/>
    <row r="740" s="74" customFormat="1"/>
    <row r="741" s="74" customFormat="1"/>
    <row r="742" s="74" customFormat="1"/>
    <row r="743" s="74" customFormat="1"/>
    <row r="744" s="74" customFormat="1"/>
    <row r="745" s="74" customFormat="1"/>
    <row r="746" s="74" customFormat="1"/>
    <row r="747" s="74" customFormat="1"/>
    <row r="748" s="74" customFormat="1"/>
    <row r="749" s="74" customFormat="1"/>
    <row r="750" s="74" customFormat="1"/>
    <row r="751" s="74" customFormat="1"/>
    <row r="752" s="74" customFormat="1"/>
    <row r="753" s="74" customFormat="1"/>
    <row r="754" s="74" customFormat="1"/>
    <row r="755" s="74" customFormat="1"/>
    <row r="756" s="74" customFormat="1"/>
    <row r="757" s="74" customFormat="1"/>
    <row r="758" s="74" customFormat="1"/>
    <row r="759" s="74" customFormat="1"/>
    <row r="760" s="74" customFormat="1"/>
    <row r="761" s="74" customFormat="1"/>
    <row r="762" s="74" customFormat="1"/>
    <row r="763" s="74" customFormat="1"/>
    <row r="764" s="74" customFormat="1"/>
    <row r="765" s="74" customFormat="1"/>
    <row r="766" s="74" customFormat="1"/>
    <row r="767" s="74" customFormat="1"/>
    <row r="768" s="74" customFormat="1"/>
    <row r="769" s="74" customFormat="1"/>
    <row r="770" s="74" customFormat="1"/>
    <row r="771" s="74" customFormat="1"/>
    <row r="772" s="74" customFormat="1"/>
    <row r="773" s="74" customFormat="1"/>
    <row r="774" s="74" customFormat="1"/>
    <row r="775" s="74" customFormat="1"/>
    <row r="776" s="74" customFormat="1"/>
    <row r="777" s="74" customFormat="1"/>
    <row r="778" s="74" customFormat="1"/>
    <row r="779" s="74" customFormat="1"/>
    <row r="780" s="74" customFormat="1"/>
    <row r="781" s="74" customFormat="1"/>
    <row r="782" s="74" customFormat="1"/>
    <row r="783" s="74" customFormat="1"/>
    <row r="784" s="74" customFormat="1"/>
    <row r="785" s="74" customFormat="1"/>
    <row r="786" s="74" customFormat="1"/>
    <row r="787" s="74" customFormat="1"/>
    <row r="788" s="74" customFormat="1"/>
    <row r="789" s="74" customFormat="1"/>
    <row r="790" s="74" customFormat="1"/>
    <row r="791" s="74" customFormat="1"/>
    <row r="792" s="74" customFormat="1"/>
    <row r="793" s="74" customFormat="1"/>
    <row r="794" s="74" customFormat="1"/>
    <row r="795" s="74" customFormat="1"/>
    <row r="796" s="74" customFormat="1"/>
    <row r="797" s="74" customFormat="1"/>
    <row r="798" s="74" customFormat="1"/>
    <row r="799" s="74" customFormat="1"/>
    <row r="800" s="74" customFormat="1"/>
    <row r="801" s="74" customFormat="1"/>
    <row r="802" s="74" customFormat="1"/>
    <row r="803" s="74" customFormat="1"/>
    <row r="804" s="74" customFormat="1"/>
    <row r="805" s="74" customFormat="1"/>
    <row r="806" s="74" customFormat="1"/>
    <row r="807" s="74" customFormat="1"/>
    <row r="808" s="74" customFormat="1"/>
    <row r="809" s="74" customFormat="1"/>
    <row r="810" s="74" customFormat="1"/>
    <row r="811" s="74" customFormat="1"/>
    <row r="812" s="74" customFormat="1"/>
    <row r="813" s="74" customFormat="1"/>
    <row r="814" s="74" customFormat="1"/>
    <row r="815" s="74" customFormat="1"/>
    <row r="816" s="74" customFormat="1"/>
    <row r="817" s="74" customFormat="1"/>
    <row r="818" s="74" customFormat="1"/>
    <row r="819" s="74" customFormat="1"/>
    <row r="820" s="74" customFormat="1"/>
    <row r="821" s="74" customFormat="1"/>
    <row r="822" s="74" customFormat="1"/>
    <row r="823" s="74" customFormat="1"/>
    <row r="824" s="74" customFormat="1"/>
    <row r="825" s="74" customFormat="1"/>
    <row r="826" s="74" customFormat="1"/>
    <row r="827" s="74" customFormat="1"/>
    <row r="828" s="74" customFormat="1"/>
    <row r="829" s="74" customFormat="1"/>
    <row r="830" s="74" customFormat="1"/>
    <row r="831" s="74" customFormat="1"/>
    <row r="832" s="74" customFormat="1"/>
    <row r="833" s="74" customFormat="1"/>
    <row r="834" s="74" customFormat="1"/>
    <row r="835" s="74" customFormat="1"/>
    <row r="836" s="74" customFormat="1"/>
    <row r="837" s="74" customFormat="1"/>
    <row r="838" s="74" customFormat="1"/>
    <row r="839" s="74" customFormat="1"/>
    <row r="840" s="74" customFormat="1"/>
    <row r="841" s="74" customFormat="1"/>
    <row r="842" s="74" customFormat="1"/>
    <row r="843" s="74" customFormat="1"/>
    <row r="844" s="74" customFormat="1"/>
    <row r="845" s="74" customFormat="1"/>
    <row r="846" s="74" customFormat="1"/>
    <row r="847" s="74" customFormat="1"/>
    <row r="848" s="74" customFormat="1"/>
    <row r="849" s="74" customFormat="1"/>
    <row r="850" s="74" customFormat="1"/>
    <row r="851" s="74" customFormat="1"/>
    <row r="852" s="74" customFormat="1"/>
    <row r="853" s="74" customFormat="1"/>
    <row r="854" s="74" customFormat="1"/>
    <row r="855" s="74" customFormat="1"/>
    <row r="856" s="74" customFormat="1"/>
    <row r="857" s="74" customFormat="1"/>
    <row r="858" s="74" customFormat="1"/>
    <row r="859" s="74" customFormat="1"/>
    <row r="860" s="74" customFormat="1"/>
    <row r="861" s="74" customFormat="1"/>
    <row r="862" s="74" customFormat="1"/>
    <row r="863" s="74" customFormat="1"/>
    <row r="864" s="74" customFormat="1"/>
    <row r="865" s="74" customFormat="1"/>
    <row r="866" s="74" customFormat="1"/>
    <row r="867" s="74" customFormat="1"/>
    <row r="868" s="74" customFormat="1"/>
    <row r="869" s="74" customFormat="1"/>
    <row r="870" s="74" customFormat="1"/>
    <row r="871" s="74" customFormat="1"/>
    <row r="872" s="74" customFormat="1"/>
    <row r="873" s="74" customFormat="1"/>
    <row r="874" s="74" customFormat="1"/>
    <row r="875" s="74" customFormat="1"/>
    <row r="876" s="74" customFormat="1"/>
    <row r="877" s="74" customFormat="1"/>
    <row r="878" s="74" customFormat="1"/>
    <row r="879" s="74" customFormat="1"/>
    <row r="880" s="74" customFormat="1"/>
    <row r="881" s="74" customFormat="1"/>
    <row r="882" s="74" customFormat="1"/>
    <row r="883" s="74" customFormat="1"/>
    <row r="884" s="74" customFormat="1"/>
    <row r="885" s="74" customFormat="1"/>
    <row r="886" s="74" customFormat="1"/>
    <row r="887" s="74" customFormat="1"/>
    <row r="888" s="74" customFormat="1"/>
    <row r="889" s="74" customFormat="1"/>
    <row r="890" s="74" customFormat="1"/>
    <row r="891" s="74" customFormat="1"/>
    <row r="892" s="74" customFormat="1"/>
    <row r="893" s="74" customFormat="1"/>
    <row r="894" s="74" customFormat="1"/>
    <row r="895" s="74" customFormat="1"/>
    <row r="896" s="74" customFormat="1"/>
    <row r="897" s="74" customFormat="1"/>
    <row r="898" s="74" customFormat="1"/>
    <row r="899" s="74" customFormat="1"/>
    <row r="900" s="74" customFormat="1"/>
    <row r="901" s="74" customFormat="1"/>
    <row r="902" s="74" customFormat="1"/>
    <row r="903" s="74" customFormat="1"/>
    <row r="904" s="74" customFormat="1"/>
    <row r="905" s="74" customFormat="1"/>
    <row r="906" s="74" customFormat="1"/>
    <row r="907" s="74" customFormat="1"/>
    <row r="908" s="74" customFormat="1"/>
    <row r="909" s="74" customFormat="1"/>
    <row r="910" s="74" customFormat="1"/>
    <row r="911" s="74" customFormat="1"/>
    <row r="912" s="74" customFormat="1"/>
    <row r="913" s="74" customFormat="1"/>
    <row r="914" s="74" customFormat="1"/>
    <row r="915" s="74" customFormat="1"/>
    <row r="916" s="74" customFormat="1"/>
    <row r="917" s="74" customFormat="1"/>
    <row r="918" s="74" customFormat="1"/>
    <row r="919" s="74" customFormat="1"/>
    <row r="920" s="74" customFormat="1"/>
    <row r="921" s="74" customFormat="1"/>
    <row r="922" s="74" customFormat="1"/>
    <row r="923" s="74" customFormat="1"/>
    <row r="924" s="74" customFormat="1"/>
    <row r="925" s="74" customFormat="1"/>
    <row r="926" s="74" customFormat="1"/>
    <row r="927" s="74" customFormat="1"/>
    <row r="928" s="74" customFormat="1"/>
    <row r="929" s="74" customFormat="1"/>
    <row r="930" s="74" customFormat="1"/>
    <row r="931" s="74" customFormat="1"/>
    <row r="932" s="74" customFormat="1"/>
    <row r="933" s="74" customFormat="1"/>
    <row r="934" s="74" customFormat="1"/>
    <row r="935" s="74" customFormat="1"/>
    <row r="936" s="74" customFormat="1"/>
    <row r="937" s="74" customFormat="1"/>
    <row r="938" s="74" customFormat="1"/>
    <row r="939" s="74" customFormat="1"/>
    <row r="940" s="74" customFormat="1"/>
    <row r="941" s="74" customFormat="1"/>
    <row r="942" s="74" customFormat="1"/>
    <row r="943" s="74" customFormat="1"/>
    <row r="944" s="74" customFormat="1"/>
    <row r="945" s="74" customFormat="1"/>
    <row r="946" s="74" customFormat="1"/>
    <row r="947" s="74" customFormat="1"/>
    <row r="948" s="74" customFormat="1"/>
    <row r="949" s="74" customFormat="1"/>
    <row r="950" s="74" customFormat="1"/>
    <row r="951" s="74" customFormat="1"/>
    <row r="952" s="74" customFormat="1"/>
    <row r="953" s="74" customFormat="1"/>
    <row r="954" s="74" customFormat="1"/>
    <row r="955" s="74" customFormat="1"/>
    <row r="956" s="74" customFormat="1"/>
    <row r="957" s="74" customFormat="1"/>
    <row r="958" s="74" customFormat="1"/>
    <row r="959" s="74" customFormat="1"/>
    <row r="960" s="74" customFormat="1"/>
    <row r="961" s="74" customFormat="1"/>
    <row r="962" s="74" customFormat="1"/>
    <row r="963" s="74" customFormat="1"/>
    <row r="964" s="74" customFormat="1"/>
    <row r="965" s="74" customFormat="1"/>
    <row r="966" s="74" customFormat="1"/>
    <row r="967" s="74" customFormat="1"/>
    <row r="968" s="74" customFormat="1"/>
    <row r="969" s="74" customFormat="1"/>
    <row r="970" s="74" customFormat="1"/>
    <row r="971" s="74" customFormat="1"/>
    <row r="972" s="74" customFormat="1"/>
    <row r="973" s="74" customFormat="1"/>
    <row r="974" s="74" customFormat="1"/>
    <row r="975" s="74" customFormat="1"/>
    <row r="976" s="74" customFormat="1"/>
    <row r="977" s="74" customFormat="1"/>
    <row r="978" s="74" customFormat="1"/>
    <row r="979" s="74" customFormat="1"/>
    <row r="980" s="74" customFormat="1"/>
    <row r="981" s="74" customFormat="1"/>
    <row r="982" s="74" customFormat="1"/>
    <row r="983" s="74" customFormat="1"/>
    <row r="984" s="74" customFormat="1"/>
    <row r="985" s="74" customFormat="1"/>
    <row r="986" s="74" customFormat="1"/>
    <row r="987" s="74" customFormat="1"/>
    <row r="988" s="74" customFormat="1"/>
    <row r="989" s="74" customFormat="1"/>
    <row r="990" s="74" customFormat="1"/>
    <row r="991" s="74" customFormat="1"/>
    <row r="992" s="74" customFormat="1"/>
    <row r="993" s="74" customFormat="1"/>
    <row r="994" s="74" customFormat="1"/>
    <row r="995" s="74" customFormat="1"/>
    <row r="996" s="74" customFormat="1"/>
    <row r="997" s="74" customFormat="1"/>
    <row r="998" s="74" customFormat="1"/>
    <row r="999" s="74" customFormat="1"/>
    <row r="1000" s="74" customFormat="1"/>
    <row r="1001" s="74" customFormat="1"/>
    <row r="1002" s="74" customFormat="1"/>
    <row r="1003" s="74" customFormat="1"/>
    <row r="1004" s="74" customFormat="1"/>
    <row r="1005" s="74" customFormat="1"/>
    <row r="1006" s="74" customFormat="1"/>
    <row r="1007" s="74" customFormat="1"/>
    <row r="1008" s="74" customFormat="1"/>
    <row r="1009" s="74" customFormat="1"/>
    <row r="1010" s="74" customFormat="1"/>
    <row r="1011" s="74" customFormat="1"/>
    <row r="1012" s="74" customFormat="1"/>
    <row r="1013" s="74" customFormat="1"/>
    <row r="1014" s="74" customFormat="1"/>
    <row r="1015" s="74" customFormat="1"/>
    <row r="1016" s="74" customFormat="1"/>
    <row r="1017" s="74" customFormat="1"/>
    <row r="1018" s="74" customFormat="1"/>
    <row r="1019" s="74" customFormat="1"/>
    <row r="1020" s="74" customFormat="1"/>
    <row r="1021" s="74" customFormat="1"/>
    <row r="1022" s="74" customFormat="1"/>
    <row r="1023" s="74" customFormat="1"/>
    <row r="1024" s="74" customFormat="1"/>
    <row r="1025" s="74" customFormat="1"/>
    <row r="1026" s="74" customFormat="1"/>
    <row r="1027" s="74" customFormat="1"/>
    <row r="1028" s="74" customFormat="1"/>
    <row r="1029" s="74" customFormat="1"/>
    <row r="1030" s="74" customFormat="1"/>
    <row r="1031" s="74" customFormat="1"/>
    <row r="1032" s="74" customFormat="1"/>
    <row r="1033" s="74" customFormat="1"/>
    <row r="1034" s="74" customFormat="1"/>
    <row r="1035" s="74" customFormat="1"/>
    <row r="1036" s="74" customFormat="1"/>
    <row r="1037" s="74" customFormat="1"/>
    <row r="1038" s="74" customFormat="1"/>
    <row r="1039" s="74" customFormat="1"/>
    <row r="1040" s="74" customFormat="1"/>
    <row r="1041" s="74" customFormat="1"/>
    <row r="1042" s="74" customFormat="1"/>
    <row r="1043" s="74" customFormat="1"/>
    <row r="1044" s="74" customFormat="1"/>
    <row r="1045" s="74" customFormat="1"/>
    <row r="1046" s="74" customFormat="1"/>
    <row r="1047" s="74" customFormat="1"/>
    <row r="1048" s="74" customFormat="1"/>
    <row r="1049" s="74" customFormat="1"/>
    <row r="1050" s="74" customFormat="1"/>
    <row r="1051" s="74" customFormat="1"/>
    <row r="1052" s="74" customFormat="1"/>
    <row r="1053" s="74" customFormat="1"/>
    <row r="1054" s="74" customFormat="1"/>
    <row r="1055" s="74" customFormat="1"/>
    <row r="1056" s="74" customFormat="1"/>
    <row r="1057" s="74" customFormat="1"/>
    <row r="1058" s="74" customFormat="1"/>
    <row r="1059" s="74" customFormat="1"/>
    <row r="1060" s="74" customFormat="1"/>
    <row r="1061" s="74" customFormat="1"/>
    <row r="1062" s="74" customFormat="1"/>
    <row r="1063" s="74" customFormat="1"/>
    <row r="1064" s="74" customFormat="1"/>
    <row r="1065" s="74" customFormat="1"/>
    <row r="1066" s="74" customFormat="1"/>
    <row r="1067" s="74" customFormat="1"/>
    <row r="1068" s="74" customFormat="1"/>
    <row r="1069" s="74" customFormat="1"/>
    <row r="1070" s="74" customFormat="1"/>
    <row r="1071" s="74" customFormat="1"/>
    <row r="1072" s="74" customFormat="1"/>
    <row r="1073" s="74" customFormat="1"/>
    <row r="1074" s="74" customFormat="1"/>
    <row r="1075" s="74" customFormat="1"/>
    <row r="1076" s="74" customFormat="1"/>
    <row r="1077" s="74" customFormat="1"/>
    <row r="1078" s="74" customFormat="1"/>
    <row r="1079" s="74" customFormat="1"/>
    <row r="1080" s="74" customFormat="1"/>
    <row r="1081" s="74" customFormat="1"/>
    <row r="1082" s="74" customFormat="1"/>
    <row r="1083" s="74" customFormat="1"/>
    <row r="1084" s="74" customFormat="1"/>
    <row r="1085" s="74" customFormat="1"/>
    <row r="1086" s="74" customFormat="1"/>
    <row r="1087" s="74" customFormat="1"/>
    <row r="1088" s="74" customFormat="1"/>
    <row r="1089" s="74" customFormat="1"/>
    <row r="1090" s="74" customFormat="1"/>
    <row r="1091" s="74" customFormat="1"/>
    <row r="1092" s="74" customFormat="1"/>
    <row r="1093" s="74" customFormat="1"/>
    <row r="1094" s="74" customFormat="1"/>
    <row r="1095" s="74" customFormat="1"/>
    <row r="1096" s="74" customFormat="1"/>
    <row r="1097" s="74" customFormat="1"/>
    <row r="1098" s="74" customFormat="1"/>
    <row r="1099" s="74" customFormat="1"/>
    <row r="1100" s="74" customFormat="1"/>
    <row r="1101" s="74" customFormat="1"/>
    <row r="1102" s="74" customFormat="1"/>
    <row r="1103" s="74" customFormat="1"/>
    <row r="1104" s="74" customFormat="1"/>
    <row r="1105" s="74" customFormat="1"/>
    <row r="1106" s="74" customFormat="1"/>
    <row r="1107" s="74" customFormat="1"/>
    <row r="1108" s="74" customFormat="1"/>
    <row r="1109" s="74" customFormat="1"/>
    <row r="1110" s="74" customFormat="1"/>
    <row r="1111" s="74" customFormat="1"/>
    <row r="1112" s="74" customFormat="1"/>
    <row r="1113" s="74" customFormat="1"/>
    <row r="1114" s="74" customFormat="1"/>
    <row r="1115" s="74" customFormat="1"/>
    <row r="1116" s="74" customFormat="1"/>
    <row r="1117" s="74" customFormat="1"/>
    <row r="1118" s="74" customFormat="1"/>
    <row r="1119" s="74" customFormat="1"/>
    <row r="1120" s="74" customFormat="1"/>
    <row r="1121" s="74" customFormat="1"/>
    <row r="1122" s="74" customFormat="1"/>
    <row r="1123" s="74" customFormat="1"/>
    <row r="1124" s="74" customFormat="1"/>
    <row r="1125" s="74" customFormat="1"/>
    <row r="1126" s="74" customFormat="1"/>
    <row r="1127" s="74" customFormat="1"/>
    <row r="1128" s="74" customFormat="1"/>
    <row r="1129" s="74" customFormat="1"/>
    <row r="1130" s="74" customFormat="1"/>
    <row r="1131" s="74" customFormat="1"/>
    <row r="1132" s="74" customFormat="1"/>
    <row r="1133" s="74" customFormat="1"/>
    <row r="1134" s="74" customFormat="1"/>
    <row r="1135" s="74" customFormat="1"/>
    <row r="1136" s="74" customFormat="1"/>
    <row r="1137" s="74" customFormat="1"/>
    <row r="1138" s="74" customFormat="1"/>
    <row r="1139" s="74" customFormat="1"/>
    <row r="1140" s="74" customFormat="1"/>
    <row r="1141" s="74" customFormat="1"/>
    <row r="1142" s="74" customFormat="1"/>
    <row r="1143" s="74" customFormat="1"/>
    <row r="1144" s="74" customFormat="1"/>
    <row r="1145" s="74" customFormat="1"/>
    <row r="1146" s="74" customFormat="1"/>
    <row r="1147" s="74" customFormat="1"/>
    <row r="1148" s="74" customFormat="1"/>
    <row r="1149" s="74" customFormat="1"/>
    <row r="1150" s="74" customFormat="1"/>
    <row r="1151" s="74" customFormat="1"/>
    <row r="1152" s="74" customFormat="1"/>
    <row r="1153" s="74" customFormat="1"/>
    <row r="1154" s="74" customFormat="1"/>
    <row r="1155" s="74" customFormat="1"/>
    <row r="1156" s="74" customFormat="1"/>
    <row r="1157" s="74" customFormat="1"/>
    <row r="1158" s="74" customFormat="1"/>
    <row r="1159" s="74" customFormat="1"/>
    <row r="1160" s="74" customFormat="1"/>
    <row r="1161" s="74" customFormat="1"/>
    <row r="1162" s="74" customFormat="1"/>
    <row r="1163" s="74" customFormat="1"/>
    <row r="1164" s="74" customFormat="1"/>
    <row r="1165" s="74" customFormat="1"/>
    <row r="1166" s="74" customFormat="1"/>
    <row r="1167" s="74" customFormat="1"/>
    <row r="1168" s="74" customFormat="1"/>
    <row r="1169" s="74" customFormat="1"/>
    <row r="1170" s="74" customFormat="1"/>
    <row r="1171" s="74" customFormat="1"/>
    <row r="1172" s="74" customFormat="1"/>
    <row r="1173" s="74" customFormat="1"/>
    <row r="1174" s="74" customFormat="1"/>
    <row r="1175" s="74" customFormat="1"/>
    <row r="1176" s="74" customFormat="1"/>
    <row r="1177" s="74" customFormat="1"/>
    <row r="1178" s="74" customFormat="1"/>
    <row r="1179" s="74" customFormat="1"/>
    <row r="1180" s="74" customFormat="1"/>
    <row r="1181" s="74" customFormat="1"/>
    <row r="1182" s="74" customFormat="1"/>
    <row r="1183" s="74" customFormat="1"/>
    <row r="1184" s="74" customFormat="1"/>
    <row r="1185" s="74" customFormat="1"/>
    <row r="1186" s="74" customFormat="1"/>
    <row r="1187" s="74" customFormat="1"/>
    <row r="1188" s="74" customFormat="1"/>
    <row r="1189" s="74" customFormat="1"/>
    <row r="1190" s="74" customFormat="1"/>
    <row r="1191" s="74" customFormat="1"/>
    <row r="1192" s="74" customFormat="1"/>
    <row r="1193" s="74" customFormat="1"/>
    <row r="1194" s="74" customFormat="1"/>
    <row r="1195" s="74" customFormat="1"/>
    <row r="1196" s="74" customFormat="1"/>
    <row r="1197" s="74" customFormat="1"/>
    <row r="1198" s="74" customFormat="1"/>
    <row r="1199" s="74" customFormat="1"/>
    <row r="1200" s="74" customFormat="1"/>
    <row r="1201" s="74" customFormat="1"/>
    <row r="1202" s="74" customFormat="1"/>
    <row r="1203" s="74" customFormat="1"/>
    <row r="1204" s="74" customFormat="1"/>
    <row r="1205" s="74" customFormat="1"/>
    <row r="1206" s="74" customFormat="1"/>
    <row r="1207" s="74" customFormat="1"/>
    <row r="1208" s="74" customFormat="1"/>
    <row r="1209" s="74" customFormat="1"/>
    <row r="1210" s="74" customFormat="1"/>
    <row r="1211" s="74" customFormat="1"/>
    <row r="1212" s="74" customFormat="1"/>
    <row r="1213" s="74" customFormat="1"/>
    <row r="1214" s="74" customFormat="1"/>
    <row r="1215" s="74" customFormat="1"/>
    <row r="1216" s="74" customFormat="1"/>
    <row r="1217" s="74" customFormat="1"/>
    <row r="1218" s="74" customFormat="1"/>
    <row r="1219" s="74" customFormat="1"/>
    <row r="1220" s="74" customFormat="1"/>
    <row r="1221" s="74" customFormat="1"/>
    <row r="1222" s="74" customFormat="1"/>
    <row r="1223" s="74" customFormat="1"/>
    <row r="1224" s="74" customFormat="1"/>
    <row r="1225" s="74" customFormat="1"/>
    <row r="1226" s="74" customFormat="1"/>
    <row r="1227" s="74" customFormat="1"/>
    <row r="1228" s="74" customFormat="1"/>
    <row r="1229" s="74" customFormat="1"/>
    <row r="1230" s="74" customFormat="1"/>
    <row r="1231" s="74" customFormat="1"/>
    <row r="1232" s="74" customFormat="1"/>
    <row r="1233" s="74" customFormat="1"/>
    <row r="1234" s="74" customFormat="1"/>
    <row r="1235" s="74" customFormat="1"/>
    <row r="1236" s="74" customFormat="1"/>
    <row r="1237" s="74" customFormat="1"/>
    <row r="1238" s="74" customFormat="1"/>
    <row r="1239" s="74" customFormat="1"/>
    <row r="1240" s="74" customFormat="1"/>
    <row r="1241" s="74" customFormat="1"/>
    <row r="1242" s="74" customFormat="1"/>
    <row r="1243" s="74" customFormat="1"/>
    <row r="1244" s="74" customFormat="1"/>
    <row r="1245" s="74" customFormat="1"/>
    <row r="1246" s="74" customFormat="1"/>
    <row r="1247" s="74" customFormat="1"/>
    <row r="1248" s="74" customFormat="1"/>
    <row r="1249" s="74" customFormat="1"/>
    <row r="1250" s="74" customFormat="1"/>
    <row r="1251" s="74" customFormat="1"/>
    <row r="1252" s="74" customFormat="1"/>
    <row r="1253" s="74" customFormat="1"/>
    <row r="1254" s="74" customFormat="1"/>
    <row r="1255" s="74" customFormat="1"/>
    <row r="1256" s="74" customFormat="1"/>
    <row r="1257" s="74" customFormat="1"/>
    <row r="1258" s="74" customFormat="1"/>
    <row r="1259" s="74" customFormat="1"/>
    <row r="1260" s="74" customFormat="1"/>
    <row r="1261" s="74" customFormat="1"/>
    <row r="1262" s="74" customFormat="1"/>
    <row r="1263" s="74" customFormat="1"/>
    <row r="1264" s="74" customFormat="1"/>
    <row r="1265" s="74" customFormat="1"/>
    <row r="1266" s="74" customFormat="1"/>
    <row r="1267" s="74" customFormat="1"/>
    <row r="1268" s="74" customFormat="1"/>
    <row r="1269" s="74" customFormat="1"/>
    <row r="1270" s="74" customFormat="1"/>
    <row r="1271" s="74" customFormat="1"/>
    <row r="1272" s="74" customFormat="1"/>
    <row r="1273" s="74" customFormat="1"/>
    <row r="1274" s="74" customFormat="1"/>
    <row r="1275" s="74" customFormat="1"/>
    <row r="1276" s="74" customFormat="1"/>
    <row r="1277" s="74" customFormat="1"/>
    <row r="1278" s="74" customFormat="1"/>
    <row r="1279" s="74" customFormat="1"/>
    <row r="1280" s="74" customFormat="1"/>
    <row r="1281" s="74" customFormat="1"/>
    <row r="1282" s="74" customFormat="1"/>
    <row r="1283" s="74" customFormat="1"/>
    <row r="1284" s="74" customFormat="1"/>
    <row r="1285" s="74" customFormat="1"/>
    <row r="1286" s="74" customFormat="1"/>
    <row r="1287" s="74" customFormat="1"/>
    <row r="1288" s="74" customFormat="1"/>
    <row r="1289" s="74" customFormat="1"/>
    <row r="1290" s="74" customFormat="1"/>
    <row r="1291" s="74" customFormat="1"/>
    <row r="1292" s="74" customFormat="1"/>
    <row r="1293" s="74" customFormat="1"/>
    <row r="1294" s="74" customFormat="1"/>
    <row r="1295" s="74" customFormat="1"/>
    <row r="1296" s="74" customFormat="1"/>
    <row r="1297" s="74" customFormat="1"/>
    <row r="1298" s="74" customFormat="1"/>
    <row r="1299" s="74" customFormat="1"/>
    <row r="1300" s="74" customFormat="1"/>
    <row r="1301" s="74" customFormat="1"/>
    <row r="1302" s="74" customFormat="1"/>
    <row r="1303" s="74" customFormat="1"/>
    <row r="1304" s="74" customFormat="1"/>
    <row r="1305" s="74" customFormat="1"/>
    <row r="1306" s="74" customFormat="1"/>
    <row r="1307" s="74" customFormat="1"/>
    <row r="1308" s="74" customFormat="1"/>
    <row r="1309" s="74" customFormat="1"/>
    <row r="1310" s="74" customFormat="1"/>
    <row r="1311" s="74" customFormat="1"/>
    <row r="1312" s="74" customFormat="1"/>
    <row r="1313" s="74" customFormat="1"/>
    <row r="1314" s="74" customFormat="1"/>
    <row r="1315" s="74" customFormat="1"/>
    <row r="1316" s="74" customFormat="1"/>
    <row r="1317" s="74" customFormat="1"/>
    <row r="1318" s="74" customFormat="1"/>
    <row r="1319" s="74" customFormat="1"/>
    <row r="1320" s="74" customFormat="1"/>
    <row r="1321" s="74" customFormat="1"/>
    <row r="1322" s="74" customFormat="1"/>
    <row r="1323" s="74" customFormat="1"/>
    <row r="1324" s="74" customFormat="1"/>
    <row r="1325" s="74" customFormat="1"/>
    <row r="1326" s="74" customFormat="1"/>
    <row r="1327" s="74" customFormat="1"/>
    <row r="1328" s="74" customFormat="1"/>
    <row r="1329" s="74" customFormat="1"/>
    <row r="1330" s="74" customFormat="1"/>
    <row r="1331" s="74" customFormat="1"/>
    <row r="1332" s="74" customFormat="1"/>
    <row r="1333" s="74" customFormat="1"/>
    <row r="1334" s="74" customFormat="1"/>
    <row r="1335" s="74" customFormat="1"/>
    <row r="1336" s="74" customFormat="1"/>
    <row r="1337" s="74" customFormat="1"/>
    <row r="1338" s="74" customFormat="1"/>
    <row r="1339" s="74" customFormat="1"/>
    <row r="1340" s="74" customFormat="1"/>
    <row r="1341" s="74" customFormat="1"/>
    <row r="1342" s="74" customFormat="1"/>
    <row r="1343" s="74" customFormat="1"/>
    <row r="1344" s="74" customFormat="1"/>
    <row r="1345" s="74" customFormat="1"/>
    <row r="1346" s="74" customFormat="1"/>
    <row r="1347" s="74" customFormat="1"/>
    <row r="1348" s="74" customFormat="1"/>
    <row r="1349" s="74" customFormat="1"/>
    <row r="1350" s="74" customFormat="1"/>
    <row r="1351" s="74" customFormat="1"/>
    <row r="1352" s="74" customFormat="1"/>
    <row r="1353" s="74" customFormat="1"/>
    <row r="1354" s="74" customFormat="1"/>
    <row r="1355" s="74" customFormat="1"/>
    <row r="1356" s="74" customFormat="1"/>
    <row r="1357" s="74" customFormat="1"/>
    <row r="1358" s="74" customFormat="1"/>
    <row r="1359" s="74" customFormat="1"/>
    <row r="1360" s="74" customFormat="1"/>
    <row r="1361" s="74" customFormat="1"/>
    <row r="1362" s="74" customFormat="1"/>
    <row r="1363" s="74" customFormat="1"/>
    <row r="1364" s="74" customFormat="1"/>
    <row r="1365" s="74" customFormat="1"/>
    <row r="1366" s="74" customFormat="1"/>
    <row r="1367" s="74" customFormat="1"/>
    <row r="1368" s="74" customFormat="1"/>
    <row r="1369" s="74" customFormat="1"/>
    <row r="1370" s="74" customFormat="1"/>
    <row r="1371" s="74" customFormat="1"/>
    <row r="1372" s="74" customFormat="1"/>
    <row r="1373" s="74" customFormat="1"/>
    <row r="1374" s="74" customFormat="1"/>
    <row r="1375" s="74" customFormat="1"/>
    <row r="1376" s="74" customFormat="1"/>
    <row r="1377" s="74" customFormat="1"/>
    <row r="1378" s="74" customFormat="1"/>
    <row r="1379" s="74" customFormat="1"/>
    <row r="1380" s="74" customFormat="1"/>
    <row r="1381" s="74" customFormat="1"/>
    <row r="1382" s="74" customFormat="1"/>
    <row r="1383" s="74" customFormat="1"/>
    <row r="1384" s="74" customFormat="1"/>
    <row r="1385" s="74" customFormat="1"/>
    <row r="1386" s="74" customFormat="1"/>
    <row r="1387" s="74" customFormat="1"/>
    <row r="1388" s="74" customFormat="1"/>
    <row r="1389" s="74" customFormat="1"/>
    <row r="1390" s="74" customFormat="1"/>
    <row r="1391" s="74" customFormat="1"/>
    <row r="1392" s="74" customFormat="1"/>
    <row r="1393" s="74" customFormat="1"/>
    <row r="1394" s="74" customFormat="1"/>
    <row r="1395" s="74" customFormat="1"/>
    <row r="1396" s="74" customFormat="1"/>
    <row r="1397" s="74" customFormat="1"/>
    <row r="1398" s="74" customFormat="1"/>
    <row r="1399" s="74" customFormat="1"/>
    <row r="1400" s="74" customFormat="1"/>
    <row r="1401" s="74" customFormat="1"/>
    <row r="1402" s="74" customFormat="1"/>
    <row r="1403" s="74" customFormat="1"/>
    <row r="1404" s="74" customFormat="1"/>
    <row r="1405" s="74" customFormat="1"/>
    <row r="1406" s="74" customFormat="1"/>
    <row r="1407" s="74" customFormat="1"/>
    <row r="1408" s="74" customFormat="1"/>
    <row r="1409" s="74" customFormat="1"/>
    <row r="1410" s="74" customFormat="1"/>
    <row r="1411" s="74" customFormat="1"/>
    <row r="1412" s="74" customFormat="1"/>
    <row r="1413" s="74" customFormat="1"/>
    <row r="1414" s="74" customFormat="1"/>
    <row r="1415" s="74" customFormat="1"/>
    <row r="1416" s="74" customFormat="1"/>
    <row r="1417" s="74" customFormat="1"/>
    <row r="1418" s="74" customFormat="1"/>
    <row r="1419" s="74" customFormat="1"/>
    <row r="1420" s="74" customFormat="1"/>
    <row r="1421" s="74" customFormat="1"/>
    <row r="1422" s="74" customFormat="1"/>
    <row r="1423" s="74" customFormat="1"/>
    <row r="1424" s="74" customFormat="1"/>
    <row r="1425" s="74" customFormat="1"/>
    <row r="1426" s="74" customFormat="1"/>
    <row r="1427" s="74" customFormat="1"/>
    <row r="1428" s="74" customFormat="1"/>
    <row r="1429" s="74" customFormat="1"/>
    <row r="1430" s="74" customFormat="1"/>
    <row r="1431" s="74" customFormat="1"/>
    <row r="1432" s="74" customFormat="1"/>
    <row r="1433" s="74" customFormat="1"/>
    <row r="1434" s="74" customFormat="1"/>
    <row r="1435" s="74" customFormat="1"/>
    <row r="1436" s="74" customFormat="1"/>
    <row r="1437" s="74" customFormat="1"/>
    <row r="1438" s="74" customFormat="1"/>
    <row r="1439" s="74" customFormat="1"/>
    <row r="1440" s="74" customFormat="1"/>
    <row r="1441" s="74" customFormat="1"/>
    <row r="1442" s="74" customFormat="1"/>
    <row r="1443" s="74" customFormat="1"/>
    <row r="1444" s="74" customFormat="1"/>
    <row r="1445" s="74" customFormat="1"/>
    <row r="1446" s="74" customFormat="1"/>
    <row r="1447" s="74" customFormat="1"/>
    <row r="1448" s="74" customFormat="1"/>
    <row r="1449" s="74" customFormat="1"/>
    <row r="1450" s="74" customFormat="1"/>
    <row r="1451" s="74" customFormat="1"/>
    <row r="1452" s="74" customFormat="1"/>
    <row r="1453" s="74" customFormat="1"/>
    <row r="1454" s="74" customFormat="1"/>
    <row r="1455" s="74" customFormat="1"/>
    <row r="1456" s="74" customFormat="1"/>
    <row r="1457" s="74" customFormat="1"/>
    <row r="1458" s="74" customFormat="1"/>
    <row r="1459" s="74" customFormat="1"/>
    <row r="1460" s="74" customFormat="1"/>
    <row r="1461" s="74" customFormat="1"/>
    <row r="1462" s="74" customFormat="1"/>
    <row r="1463" s="74" customFormat="1"/>
    <row r="1464" s="74" customFormat="1"/>
    <row r="1465" s="74" customFormat="1"/>
    <row r="1466" s="74" customFormat="1"/>
    <row r="1467" s="74" customFormat="1"/>
    <row r="1468" s="74" customFormat="1"/>
    <row r="1469" s="74" customFormat="1"/>
    <row r="1470" s="74" customFormat="1"/>
    <row r="1471" s="74" customFormat="1"/>
    <row r="1472" s="74" customFormat="1"/>
    <row r="1473" s="74" customFormat="1"/>
    <row r="1474" s="74" customFormat="1"/>
    <row r="1475" s="74" customFormat="1"/>
    <row r="1476" s="74" customFormat="1"/>
    <row r="1477" s="74" customFormat="1"/>
    <row r="1478" s="74" customFormat="1"/>
    <row r="1479" s="74" customFormat="1"/>
    <row r="1480" s="74" customFormat="1"/>
    <row r="1481" s="74" customFormat="1"/>
    <row r="1482" s="74" customFormat="1"/>
    <row r="1483" s="74" customFormat="1"/>
    <row r="1484" s="74" customFormat="1"/>
    <row r="1485" s="74" customFormat="1"/>
    <row r="1486" s="74" customFormat="1"/>
    <row r="1487" s="74" customFormat="1"/>
    <row r="1488" s="74" customFormat="1"/>
    <row r="1489" s="74" customFormat="1"/>
    <row r="1490" s="74" customFormat="1"/>
    <row r="1491" s="74" customFormat="1"/>
    <row r="1492" s="74" customFormat="1"/>
    <row r="1493" s="74" customFormat="1"/>
    <row r="1494" s="74" customFormat="1"/>
    <row r="1495" s="74" customFormat="1"/>
    <row r="1496" s="74" customFormat="1"/>
    <row r="1497" s="74" customFormat="1"/>
    <row r="1498" s="74" customFormat="1"/>
    <row r="1499" s="74" customFormat="1"/>
    <row r="1500" s="74" customFormat="1"/>
    <row r="1501" s="74" customFormat="1"/>
    <row r="1502" s="74" customFormat="1"/>
    <row r="1503" s="74" customFormat="1"/>
    <row r="1504" s="74" customFormat="1"/>
    <row r="1505" s="74" customFormat="1"/>
    <row r="1506" s="74" customFormat="1"/>
    <row r="1507" s="74" customFormat="1"/>
    <row r="1508" s="74" customFormat="1"/>
    <row r="1509" s="74" customFormat="1"/>
    <row r="1510" s="74" customFormat="1"/>
    <row r="1511" s="74" customFormat="1"/>
    <row r="1512" s="74" customFormat="1"/>
    <row r="1513" s="74" customFormat="1"/>
    <row r="1514" s="74" customFormat="1"/>
    <row r="1515" s="74" customFormat="1"/>
    <row r="1516" s="74" customFormat="1"/>
    <row r="1517" s="74" customFormat="1"/>
    <row r="1518" s="74" customFormat="1"/>
    <row r="1519" s="74" customFormat="1"/>
    <row r="1520" s="74" customFormat="1"/>
    <row r="1521" s="74" customFormat="1"/>
    <row r="1522" s="74" customFormat="1"/>
    <row r="1523" s="74" customFormat="1"/>
    <row r="1524" s="74" customFormat="1"/>
    <row r="1525" s="74" customFormat="1"/>
    <row r="1526" s="74" customFormat="1"/>
    <row r="1527" s="74" customFormat="1"/>
    <row r="1528" s="74" customFormat="1"/>
    <row r="1529" s="74" customFormat="1"/>
    <row r="1530" s="74" customFormat="1"/>
    <row r="1531" s="74" customFormat="1"/>
    <row r="1532" s="74" customFormat="1"/>
    <row r="1533" s="74" customFormat="1"/>
    <row r="1534" s="74" customFormat="1"/>
    <row r="1535" s="74" customFormat="1"/>
    <row r="1536" s="74" customFormat="1"/>
    <row r="1537" s="74" customFormat="1"/>
    <row r="1538" s="74" customFormat="1"/>
    <row r="1539" s="74" customFormat="1"/>
    <row r="1540" s="74" customFormat="1"/>
    <row r="1541" s="74" customFormat="1"/>
    <row r="1542" s="74" customFormat="1"/>
    <row r="1543" s="74" customFormat="1"/>
    <row r="1544" s="74" customFormat="1"/>
    <row r="1545" s="74" customFormat="1"/>
    <row r="1546" s="74" customFormat="1"/>
    <row r="1547" s="74" customFormat="1"/>
    <row r="1548" s="74" customFormat="1"/>
    <row r="1549" s="74" customFormat="1"/>
    <row r="1550" s="74" customFormat="1"/>
    <row r="1551" s="74" customFormat="1"/>
    <row r="1552" s="74" customFormat="1"/>
    <row r="1553" s="74" customFormat="1"/>
    <row r="1554" s="74" customFormat="1"/>
    <row r="1555" s="74" customFormat="1"/>
    <row r="1556" s="74" customFormat="1"/>
    <row r="1557" s="74" customFormat="1"/>
    <row r="1558" s="74" customFormat="1"/>
    <row r="1559" s="74" customFormat="1"/>
    <row r="1560" s="74" customFormat="1"/>
    <row r="1561" s="74" customFormat="1"/>
    <row r="1562" s="74" customFormat="1"/>
    <row r="1563" s="74" customFormat="1"/>
    <row r="1564" s="74" customFormat="1"/>
    <row r="1565" s="74" customFormat="1"/>
    <row r="1566" s="74" customFormat="1"/>
    <row r="1567" s="74" customFormat="1"/>
    <row r="1568" s="74" customFormat="1"/>
    <row r="1569" s="74" customFormat="1"/>
    <row r="1570" s="74" customFormat="1"/>
    <row r="1571" s="74" customFormat="1"/>
    <row r="1572" s="74" customFormat="1"/>
    <row r="1573" s="74" customFormat="1"/>
    <row r="1574" s="74" customFormat="1"/>
    <row r="1575" s="74" customFormat="1"/>
    <row r="1576" s="74" customFormat="1"/>
    <row r="1577" s="74" customFormat="1"/>
    <row r="1578" s="74" customFormat="1"/>
    <row r="1579" s="74" customFormat="1"/>
    <row r="1580" s="74" customFormat="1"/>
    <row r="1581" s="74" customFormat="1"/>
    <row r="1582" s="74" customFormat="1"/>
    <row r="1583" s="74" customFormat="1"/>
    <row r="1584" s="74" customFormat="1"/>
    <row r="1585" s="74" customFormat="1"/>
    <row r="1586" s="74" customFormat="1"/>
    <row r="1587" s="74" customFormat="1"/>
    <row r="1588" s="74" customFormat="1"/>
    <row r="1589" s="74" customFormat="1"/>
    <row r="1590" s="74" customFormat="1"/>
    <row r="1591" s="74" customFormat="1"/>
    <row r="1592" s="74" customFormat="1"/>
    <row r="1593" s="74" customFormat="1"/>
    <row r="1594" s="74" customFormat="1"/>
    <row r="1595" s="74" customFormat="1"/>
    <row r="1596" s="74" customFormat="1"/>
    <row r="1597" s="74" customFormat="1"/>
    <row r="1598" s="74" customFormat="1"/>
    <row r="1599" s="74" customFormat="1"/>
    <row r="1600" s="74" customFormat="1"/>
    <row r="1601" s="74" customFormat="1"/>
    <row r="1602" s="74" customFormat="1"/>
    <row r="1603" s="74" customFormat="1"/>
    <row r="1604" s="74" customFormat="1"/>
    <row r="1605" s="74" customFormat="1"/>
    <row r="1606" s="74" customFormat="1"/>
    <row r="1607" s="74" customFormat="1"/>
    <row r="1608" s="74" customFormat="1"/>
    <row r="1609" s="74" customFormat="1"/>
    <row r="1610" s="74" customFormat="1"/>
    <row r="1611" s="74" customFormat="1"/>
    <row r="1612" s="74" customFormat="1"/>
    <row r="1613" s="74" customFormat="1"/>
    <row r="1614" s="74" customFormat="1"/>
    <row r="1615" s="74" customFormat="1"/>
    <row r="1616" s="74" customFormat="1"/>
    <row r="1617" s="74" customFormat="1"/>
    <row r="1618" s="74" customFormat="1"/>
    <row r="1619" s="74" customFormat="1"/>
    <row r="1620" s="74" customFormat="1"/>
    <row r="1621" s="74" customFormat="1"/>
    <row r="1622" s="74" customFormat="1"/>
    <row r="1623" s="74" customFormat="1"/>
    <row r="1624" s="74" customFormat="1"/>
    <row r="1625" s="74" customFormat="1"/>
    <row r="1626" s="74" customFormat="1"/>
    <row r="1627" s="74" customFormat="1"/>
    <row r="1628" s="74" customFormat="1"/>
    <row r="1629" s="74" customFormat="1"/>
    <row r="1630" s="74" customFormat="1"/>
    <row r="1631" s="74" customFormat="1"/>
    <row r="1632" s="74" customFormat="1"/>
    <row r="1633" s="74" customFormat="1"/>
    <row r="1634" s="74" customFormat="1"/>
    <row r="1635" s="74" customFormat="1"/>
    <row r="1636" s="74" customFormat="1"/>
    <row r="1637" s="74" customFormat="1"/>
    <row r="1638" s="74" customFormat="1"/>
    <row r="1639" s="74" customFormat="1"/>
    <row r="1640" s="74" customFormat="1"/>
    <row r="1641" s="74" customFormat="1"/>
    <row r="1642" s="74" customFormat="1"/>
    <row r="1643" s="74" customFormat="1"/>
    <row r="1644" s="74" customFormat="1"/>
    <row r="1645" s="74" customFormat="1"/>
    <row r="1646" s="74" customFormat="1"/>
    <row r="1647" s="74" customFormat="1"/>
    <row r="1648" s="74" customFormat="1"/>
    <row r="1649" s="74" customFormat="1"/>
    <row r="1650" s="74" customFormat="1"/>
    <row r="1651" s="74" customFormat="1"/>
    <row r="1652" s="74" customFormat="1"/>
    <row r="1653" s="74" customFormat="1"/>
    <row r="1654" s="74" customFormat="1"/>
    <row r="1655" s="74" customFormat="1"/>
    <row r="1656" s="74" customFormat="1"/>
    <row r="1657" s="74" customFormat="1"/>
    <row r="1658" s="74" customFormat="1"/>
    <row r="1659" s="74" customFormat="1"/>
    <row r="1660" s="74" customFormat="1"/>
    <row r="1661" s="74" customFormat="1"/>
    <row r="1662" s="74" customFormat="1"/>
    <row r="1663" s="74" customFormat="1"/>
    <row r="1664" s="74" customFormat="1"/>
    <row r="1665" s="74" customFormat="1"/>
    <row r="1666" s="74" customFormat="1"/>
    <row r="1667" s="74" customFormat="1"/>
    <row r="1668" s="74" customFormat="1"/>
    <row r="1669" s="74" customFormat="1"/>
    <row r="1670" s="74" customFormat="1"/>
    <row r="1671" s="74" customFormat="1"/>
    <row r="1672" s="74" customFormat="1"/>
    <row r="1673" s="74" customFormat="1"/>
    <row r="1674" s="74" customFormat="1"/>
    <row r="1675" s="74" customFormat="1"/>
    <row r="1676" s="74" customFormat="1"/>
    <row r="1677" s="74" customFormat="1"/>
    <row r="1678" s="74" customFormat="1"/>
    <row r="1679" s="74" customFormat="1"/>
    <row r="1680" s="74" customFormat="1"/>
    <row r="1681" s="74" customFormat="1"/>
    <row r="1682" s="74" customFormat="1"/>
    <row r="1683" s="74" customFormat="1"/>
    <row r="1684" s="74" customFormat="1"/>
    <row r="1685" s="74" customFormat="1"/>
    <row r="1686" s="74" customFormat="1"/>
    <row r="1687" s="74" customFormat="1"/>
    <row r="1688" s="74" customFormat="1"/>
    <row r="1689" s="74" customFormat="1"/>
    <row r="1690" s="74" customFormat="1"/>
    <row r="1691" s="74" customFormat="1"/>
    <row r="1692" s="74" customFormat="1"/>
    <row r="1693" s="74" customFormat="1"/>
    <row r="1694" s="74" customFormat="1"/>
    <row r="1695" s="74" customFormat="1"/>
    <row r="1696" s="74" customFormat="1"/>
    <row r="1697" s="74" customFormat="1"/>
    <row r="1698" s="74" customFormat="1"/>
    <row r="1699" s="74" customFormat="1"/>
    <row r="1700" s="74" customFormat="1"/>
    <row r="1701" s="74" customFormat="1"/>
    <row r="1702" s="74" customFormat="1"/>
    <row r="1703" s="74" customFormat="1"/>
    <row r="1704" s="74" customFormat="1"/>
    <row r="1705" s="74" customFormat="1"/>
    <row r="1706" s="74" customFormat="1"/>
    <row r="1707" s="74" customFormat="1"/>
    <row r="1708" s="74" customFormat="1"/>
    <row r="1709" s="74" customFormat="1"/>
    <row r="1710" s="74" customFormat="1"/>
    <row r="1711" s="74" customFormat="1"/>
    <row r="1712" s="74" customFormat="1"/>
    <row r="1713" s="74" customFormat="1"/>
    <row r="1714" s="74" customFormat="1"/>
    <row r="1715" s="74" customFormat="1"/>
    <row r="1716" s="74" customFormat="1"/>
    <row r="1717" s="74" customFormat="1"/>
    <row r="1718" s="74" customFormat="1"/>
    <row r="1719" s="74" customFormat="1"/>
    <row r="1720" s="74" customFormat="1"/>
    <row r="1721" s="74" customFormat="1"/>
    <row r="1722" s="74" customFormat="1"/>
    <row r="1723" s="74" customFormat="1"/>
    <row r="1724" s="74" customFormat="1"/>
    <row r="1725" s="74" customFormat="1"/>
    <row r="1726" s="74" customFormat="1"/>
    <row r="1727" s="74" customFormat="1"/>
    <row r="1728" s="74" customFormat="1"/>
    <row r="1729" s="74" customFormat="1"/>
    <row r="1730" s="74" customFormat="1"/>
    <row r="1731" s="74" customFormat="1"/>
    <row r="1732" s="74" customFormat="1"/>
    <row r="1733" s="74" customFormat="1"/>
    <row r="1734" s="74" customFormat="1"/>
    <row r="1735" s="74" customFormat="1"/>
    <row r="1736" s="74" customFormat="1"/>
    <row r="1737" s="74" customFormat="1"/>
    <row r="1738" s="74" customFormat="1"/>
    <row r="1739" s="74" customFormat="1"/>
    <row r="1740" s="74" customFormat="1"/>
    <row r="1741" s="74" customFormat="1"/>
    <row r="1742" s="74" customFormat="1"/>
    <row r="1743" s="74" customFormat="1"/>
    <row r="1744" s="74" customFormat="1"/>
    <row r="1745" s="74" customFormat="1"/>
    <row r="1746" s="74" customFormat="1"/>
    <row r="1747" s="74" customFormat="1"/>
    <row r="1748" s="74" customFormat="1"/>
    <row r="1749" s="74" customFormat="1"/>
    <row r="1750" s="74" customFormat="1"/>
    <row r="1751" s="74" customFormat="1"/>
    <row r="1752" s="74" customFormat="1"/>
    <row r="1753" s="74" customFormat="1"/>
    <row r="1754" s="74" customFormat="1"/>
    <row r="1755" s="74" customFormat="1"/>
    <row r="1756" s="74" customFormat="1"/>
    <row r="1757" s="74" customFormat="1"/>
    <row r="1758" s="74" customFormat="1"/>
    <row r="1759" s="74" customFormat="1"/>
    <row r="1760" s="74" customFormat="1"/>
    <row r="1761" s="74" customFormat="1"/>
    <row r="1762" s="74" customFormat="1"/>
    <row r="1763" s="74" customFormat="1"/>
    <row r="1764" s="74" customFormat="1"/>
    <row r="1765" s="74" customFormat="1"/>
    <row r="1766" s="74" customFormat="1"/>
    <row r="1767" s="74" customFormat="1"/>
    <row r="1768" s="74" customFormat="1"/>
    <row r="1769" s="74" customFormat="1"/>
    <row r="1770" s="74" customFormat="1"/>
    <row r="1771" s="74" customFormat="1"/>
    <row r="1772" s="74" customFormat="1"/>
    <row r="1773" s="74" customFormat="1"/>
    <row r="1774" s="74" customFormat="1"/>
    <row r="1775" s="74" customFormat="1"/>
    <row r="1776" s="74" customFormat="1"/>
    <row r="1777" s="74" customFormat="1"/>
    <row r="1778" s="74" customFormat="1"/>
    <row r="1779" s="74" customFormat="1"/>
    <row r="1780" s="74" customFormat="1"/>
    <row r="1781" s="74" customFormat="1"/>
    <row r="1782" s="74" customFormat="1"/>
    <row r="1783" s="74" customFormat="1"/>
    <row r="1784" s="74" customFormat="1"/>
    <row r="1785" s="74" customFormat="1"/>
    <row r="1786" s="74" customFormat="1"/>
    <row r="1787" s="74" customFormat="1"/>
    <row r="1788" s="74" customFormat="1"/>
    <row r="1789" s="74" customFormat="1"/>
    <row r="1790" s="74" customFormat="1"/>
    <row r="1791" s="74" customFormat="1"/>
    <row r="1792" s="74" customFormat="1"/>
    <row r="1793" s="74" customFormat="1"/>
    <row r="1794" s="74" customFormat="1"/>
    <row r="1795" s="74" customFormat="1"/>
    <row r="1796" s="74" customFormat="1"/>
    <row r="1797" s="74" customFormat="1"/>
    <row r="1798" s="74" customFormat="1"/>
    <row r="1799" s="74" customFormat="1"/>
    <row r="1800" s="74" customFormat="1"/>
    <row r="1801" s="74" customFormat="1"/>
    <row r="1802" s="74" customFormat="1"/>
    <row r="1803" s="74" customFormat="1"/>
    <row r="1804" s="74" customFormat="1"/>
    <row r="1805" s="74" customFormat="1"/>
    <row r="1806" s="74" customFormat="1"/>
    <row r="1807" s="74" customFormat="1"/>
    <row r="1808" s="74" customFormat="1"/>
    <row r="1809" s="74" customFormat="1"/>
    <row r="1810" s="74" customFormat="1"/>
    <row r="1811" s="74" customFormat="1"/>
    <row r="1812" s="74" customFormat="1"/>
    <row r="1813" s="74" customFormat="1"/>
    <row r="1814" s="74" customFormat="1"/>
    <row r="1815" s="74" customFormat="1"/>
    <row r="1816" s="74" customFormat="1"/>
    <row r="1817" s="74" customFormat="1"/>
    <row r="1818" s="74" customFormat="1"/>
    <row r="1819" s="74" customFormat="1"/>
    <row r="1820" s="74" customFormat="1"/>
    <row r="1821" s="74" customFormat="1"/>
    <row r="1822" s="74" customFormat="1"/>
    <row r="1823" s="74" customFormat="1"/>
    <row r="1824" s="74" customFormat="1"/>
    <row r="1825" s="74" customFormat="1"/>
    <row r="1826" s="74" customFormat="1"/>
    <row r="1827" s="74" customFormat="1"/>
    <row r="1828" s="74" customFormat="1"/>
    <row r="1829" s="74" customFormat="1"/>
    <row r="1830" s="74" customFormat="1"/>
    <row r="1831" s="74" customFormat="1"/>
    <row r="1832" s="74" customFormat="1"/>
    <row r="1833" s="74" customFormat="1"/>
    <row r="1834" s="74" customFormat="1"/>
    <row r="1835" s="74" customFormat="1"/>
    <row r="1836" s="74" customFormat="1"/>
    <row r="1837" s="74" customFormat="1"/>
    <row r="1838" s="74" customFormat="1"/>
    <row r="1839" s="74" customFormat="1"/>
    <row r="1840" s="74" customFormat="1"/>
    <row r="1841" s="74" customFormat="1"/>
    <row r="1842" s="74" customFormat="1"/>
    <row r="1843" s="74" customFormat="1"/>
    <row r="1844" s="74" customFormat="1"/>
    <row r="1845" s="74" customFormat="1"/>
    <row r="1846" s="74" customFormat="1"/>
    <row r="1847" s="74" customFormat="1"/>
    <row r="1848" s="74" customFormat="1"/>
    <row r="1849" s="74" customFormat="1"/>
    <row r="1850" s="74" customFormat="1"/>
    <row r="1851" s="74" customFormat="1"/>
    <row r="1852" s="74" customFormat="1"/>
    <row r="1853" s="74" customFormat="1"/>
    <row r="1854" s="74" customFormat="1"/>
    <row r="1855" s="74" customFormat="1"/>
    <row r="1856" s="74" customFormat="1"/>
    <row r="1857" s="74" customFormat="1"/>
    <row r="1858" s="74" customFormat="1"/>
    <row r="1859" s="74" customFormat="1"/>
    <row r="1860" s="74" customFormat="1"/>
    <row r="1861" s="74" customFormat="1"/>
    <row r="1862" s="74" customFormat="1"/>
    <row r="1863" s="74" customFormat="1"/>
    <row r="1864" s="74" customFormat="1"/>
    <row r="1865" s="74" customFormat="1"/>
    <row r="1866" s="74" customFormat="1"/>
    <row r="1867" s="74" customFormat="1"/>
    <row r="1868" s="74" customFormat="1"/>
    <row r="1869" s="74" customFormat="1"/>
    <row r="1870" s="74" customFormat="1"/>
    <row r="1871" s="74" customFormat="1"/>
    <row r="1872" s="74" customFormat="1"/>
    <row r="1873" s="74" customFormat="1"/>
    <row r="1874" s="74" customFormat="1"/>
    <row r="1875" s="74" customFormat="1"/>
    <row r="1876" s="74" customFormat="1"/>
    <row r="1877" s="74" customFormat="1"/>
    <row r="1878" s="74" customFormat="1"/>
    <row r="1879" s="74" customFormat="1"/>
    <row r="1880" s="74" customFormat="1"/>
    <row r="1881" s="74" customFormat="1"/>
    <row r="1882" s="74" customFormat="1"/>
    <row r="1883" s="74" customFormat="1"/>
    <row r="1884" s="74" customFormat="1"/>
    <row r="1885" s="74" customFormat="1"/>
    <row r="1886" s="74" customFormat="1"/>
    <row r="1887" s="74" customFormat="1"/>
    <row r="1888" s="74" customFormat="1"/>
    <row r="1889" s="74" customFormat="1"/>
    <row r="1890" s="74" customFormat="1"/>
    <row r="1891" s="74" customFormat="1"/>
    <row r="1892" s="74" customFormat="1"/>
    <row r="1893" s="74" customFormat="1"/>
    <row r="1894" s="74" customFormat="1"/>
    <row r="1895" s="74" customFormat="1"/>
    <row r="1896" s="74" customFormat="1"/>
    <row r="1897" s="74" customFormat="1"/>
    <row r="1898" s="74" customFormat="1"/>
    <row r="1899" s="74" customFormat="1"/>
    <row r="1900" s="74" customFormat="1"/>
    <row r="1901" s="74" customFormat="1"/>
    <row r="1902" s="74" customFormat="1"/>
    <row r="1903" s="74" customFormat="1"/>
    <row r="1904" s="74" customFormat="1"/>
    <row r="1905" s="74" customFormat="1"/>
    <row r="1906" s="74" customFormat="1"/>
    <row r="1907" s="74" customFormat="1"/>
    <row r="1908" s="74" customFormat="1"/>
    <row r="1909" s="74" customFormat="1"/>
    <row r="1910" s="74" customFormat="1"/>
    <row r="1911" s="74" customFormat="1"/>
    <row r="1912" s="74" customFormat="1"/>
    <row r="1913" s="74" customFormat="1"/>
    <row r="1914" s="74" customFormat="1"/>
    <row r="1915" s="74" customFormat="1"/>
    <row r="1916" s="74" customFormat="1"/>
    <row r="1917" s="74" customFormat="1"/>
    <row r="1918" s="74" customFormat="1"/>
    <row r="1919" s="74" customFormat="1"/>
    <row r="1920" s="74" customFormat="1"/>
    <row r="1921" s="74" customFormat="1"/>
    <row r="1922" s="74" customFormat="1"/>
    <row r="1923" s="74" customFormat="1"/>
    <row r="1924" s="74" customFormat="1"/>
    <row r="1925" s="74" customFormat="1"/>
    <row r="1926" s="74" customFormat="1"/>
    <row r="1927" s="74" customFormat="1"/>
    <row r="1928" s="74" customFormat="1"/>
    <row r="1929" s="74" customFormat="1"/>
    <row r="1930" s="74" customFormat="1"/>
    <row r="1931" s="74" customFormat="1"/>
    <row r="1932" s="74" customFormat="1"/>
    <row r="1933" s="74" customFormat="1"/>
    <row r="1934" s="74" customFormat="1"/>
    <row r="1935" s="74" customFormat="1"/>
    <row r="1936" s="74" customFormat="1"/>
    <row r="1937" s="74" customFormat="1"/>
    <row r="1938" s="74" customFormat="1"/>
    <row r="1939" s="74" customFormat="1"/>
    <row r="1940" s="74" customFormat="1"/>
    <row r="1941" s="74" customFormat="1"/>
    <row r="1942" s="74" customFormat="1"/>
    <row r="1943" s="74" customFormat="1"/>
    <row r="1944" s="74" customFormat="1"/>
    <row r="1945" s="74" customFormat="1"/>
    <row r="1946" s="74" customFormat="1"/>
    <row r="1947" s="74" customFormat="1"/>
    <row r="1948" s="74" customFormat="1"/>
    <row r="1949" s="74" customFormat="1"/>
    <row r="1950" s="74" customFormat="1"/>
    <row r="1951" s="74" customFormat="1"/>
    <row r="1952" s="74" customFormat="1"/>
    <row r="1953" s="74" customFormat="1"/>
    <row r="1954" s="74" customFormat="1"/>
    <row r="1955" s="74" customFormat="1"/>
    <row r="1956" s="74" customFormat="1"/>
    <row r="1957" s="74" customFormat="1"/>
    <row r="1958" s="74" customFormat="1"/>
    <row r="1959" s="74" customFormat="1"/>
    <row r="1960" s="74" customFormat="1"/>
    <row r="1961" s="74" customFormat="1"/>
    <row r="1962" s="74" customFormat="1"/>
    <row r="1963" s="74" customFormat="1"/>
    <row r="1964" s="74" customFormat="1"/>
    <row r="1965" s="74" customFormat="1"/>
    <row r="1966" s="74" customFormat="1"/>
    <row r="1967" s="74" customFormat="1"/>
    <row r="1968" s="74" customFormat="1"/>
    <row r="1969" s="74" customFormat="1"/>
    <row r="1970" s="74" customFormat="1"/>
    <row r="1971" s="74" customFormat="1"/>
    <row r="1972" s="74" customFormat="1"/>
    <row r="1973" s="74" customFormat="1"/>
    <row r="1974" s="74" customFormat="1"/>
    <row r="1975" s="74" customFormat="1"/>
    <row r="1976" s="74" customFormat="1"/>
    <row r="1977" s="74" customFormat="1"/>
    <row r="1978" s="74" customFormat="1"/>
    <row r="1979" s="74" customFormat="1"/>
    <row r="1980" s="74" customFormat="1"/>
    <row r="1981" s="74" customFormat="1"/>
    <row r="1982" s="74" customFormat="1"/>
    <row r="1983" s="74" customFormat="1"/>
    <row r="1984" s="74" customFormat="1"/>
    <row r="1985" s="74" customFormat="1"/>
    <row r="1986" s="74" customFormat="1"/>
    <row r="1987" s="74" customFormat="1"/>
    <row r="1988" s="74" customFormat="1"/>
    <row r="1989" s="74" customFormat="1"/>
    <row r="1990" s="74" customFormat="1"/>
    <row r="1991" s="74" customFormat="1"/>
    <row r="1992" s="74" customFormat="1"/>
    <row r="1993" s="74" customFormat="1"/>
    <row r="1994" s="74" customFormat="1"/>
    <row r="1995" s="74" customFormat="1"/>
    <row r="1996" s="74" customFormat="1"/>
    <row r="1997" s="74" customFormat="1"/>
    <row r="1998" s="74" customFormat="1"/>
    <row r="1999" s="74" customFormat="1"/>
    <row r="2000" s="74" customFormat="1"/>
    <row r="2001" s="74" customFormat="1"/>
    <row r="2002" s="74" customFormat="1"/>
    <row r="2003" s="74" customFormat="1"/>
    <row r="2004" s="74" customFormat="1"/>
    <row r="2005" s="74" customFormat="1"/>
    <row r="2006" s="74" customFormat="1"/>
    <row r="2007" s="74" customFormat="1"/>
    <row r="2008" s="74" customFormat="1"/>
    <row r="2009" s="74" customFormat="1"/>
    <row r="2010" s="74" customFormat="1"/>
    <row r="2011" s="74" customFormat="1"/>
    <row r="2012" s="74" customFormat="1"/>
    <row r="2013" s="74" customFormat="1"/>
    <row r="2014" s="74" customFormat="1"/>
    <row r="2015" s="74" customFormat="1"/>
    <row r="2016" s="74" customFormat="1"/>
    <row r="2017" s="74" customFormat="1"/>
    <row r="2018" s="74" customFormat="1"/>
    <row r="2019" s="74" customFormat="1"/>
    <row r="2020" s="74" customFormat="1"/>
    <row r="2021" s="74" customFormat="1"/>
    <row r="2022" s="74" customFormat="1"/>
    <row r="2023" s="74" customFormat="1"/>
    <row r="2024" s="74" customFormat="1"/>
    <row r="2025" s="74" customFormat="1"/>
    <row r="2026" s="74" customFormat="1"/>
    <row r="2027" s="74" customFormat="1"/>
    <row r="2028" s="74" customFormat="1"/>
    <row r="2029" s="74" customFormat="1"/>
    <row r="2030" s="74" customFormat="1"/>
    <row r="2031" s="74" customFormat="1"/>
    <row r="2032" s="74" customFormat="1"/>
    <row r="2033" s="74" customFormat="1"/>
    <row r="2034" s="74" customFormat="1"/>
    <row r="2035" s="74" customFormat="1"/>
    <row r="2036" s="74" customFormat="1"/>
    <row r="2037" s="74" customFormat="1"/>
    <row r="2038" s="74" customFormat="1"/>
    <row r="2039" s="74" customFormat="1"/>
    <row r="2040" s="74" customFormat="1"/>
    <row r="2041" s="74" customFormat="1"/>
    <row r="2042" s="74" customFormat="1"/>
    <row r="2043" s="74" customFormat="1"/>
    <row r="2044" s="74" customFormat="1"/>
    <row r="2045" s="74" customFormat="1"/>
    <row r="2046" s="74" customFormat="1"/>
    <row r="2047" s="74" customFormat="1"/>
    <row r="2048" s="74" customFormat="1"/>
    <row r="2049" s="74" customFormat="1"/>
    <row r="2050" s="74" customFormat="1"/>
    <row r="2051" s="74" customFormat="1"/>
    <row r="2052" s="74" customFormat="1"/>
    <row r="2053" s="74" customFormat="1"/>
    <row r="2054" s="74" customFormat="1"/>
    <row r="2055" s="74" customFormat="1"/>
    <row r="2056" s="74" customFormat="1"/>
    <row r="2057" s="74" customFormat="1"/>
    <row r="2058" s="74" customFormat="1"/>
    <row r="2059" s="74" customFormat="1"/>
    <row r="2060" s="74" customFormat="1"/>
    <row r="2061" s="74" customFormat="1"/>
    <row r="2062" s="74" customFormat="1"/>
    <row r="2063" s="74" customFormat="1"/>
    <row r="2064" s="74" customFormat="1"/>
    <row r="2065" s="74" customFormat="1"/>
    <row r="2066" s="74" customFormat="1"/>
    <row r="2067" s="74" customFormat="1"/>
    <row r="2068" s="74" customFormat="1"/>
    <row r="2069" s="74" customFormat="1"/>
    <row r="2070" s="74" customFormat="1"/>
    <row r="2071" s="74" customFormat="1"/>
    <row r="2072" s="74" customFormat="1"/>
    <row r="2073" s="74" customFormat="1"/>
    <row r="2074" s="74" customFormat="1"/>
    <row r="2075" s="74" customFormat="1"/>
    <row r="2076" s="74" customFormat="1"/>
    <row r="2077" s="74" customFormat="1"/>
    <row r="2078" s="74" customFormat="1"/>
    <row r="2079" s="74" customFormat="1"/>
    <row r="2080" s="74" customFormat="1"/>
    <row r="2081" s="74" customFormat="1"/>
    <row r="2082" s="74" customFormat="1"/>
    <row r="2083" s="74" customFormat="1"/>
    <row r="2084" s="74" customFormat="1"/>
    <row r="2085" s="74" customFormat="1"/>
    <row r="2086" s="74" customFormat="1"/>
    <row r="2087" s="74" customFormat="1"/>
    <row r="2088" s="74" customFormat="1"/>
    <row r="2089" s="74" customFormat="1"/>
    <row r="2090" s="74" customFormat="1"/>
    <row r="2091" s="74" customFormat="1"/>
    <row r="2092" s="74" customFormat="1"/>
    <row r="2093" s="74" customFormat="1"/>
    <row r="2094" s="74" customFormat="1"/>
    <row r="2095" s="74" customFormat="1"/>
    <row r="2096" s="74" customFormat="1"/>
    <row r="2097" s="74" customFormat="1"/>
    <row r="2098" s="74" customFormat="1"/>
    <row r="2099" s="74" customFormat="1"/>
    <row r="2100" s="74" customFormat="1"/>
    <row r="2101" s="74" customFormat="1"/>
    <row r="2102" s="74" customFormat="1"/>
    <row r="2103" s="74" customFormat="1"/>
    <row r="2104" s="74" customFormat="1"/>
    <row r="2105" s="74" customFormat="1"/>
    <row r="2106" s="74" customFormat="1"/>
    <row r="2107" s="74" customFormat="1"/>
    <row r="2108" s="74" customFormat="1"/>
    <row r="2109" s="74" customFormat="1"/>
    <row r="2110" s="74" customFormat="1"/>
    <row r="2111" s="74" customFormat="1"/>
    <row r="2112" s="74" customFormat="1"/>
    <row r="2113" s="74" customFormat="1"/>
    <row r="2114" s="74" customFormat="1"/>
    <row r="2115" s="74" customFormat="1"/>
    <row r="2116" s="74" customFormat="1"/>
    <row r="2117" s="74" customFormat="1"/>
    <row r="2118" s="74" customFormat="1"/>
    <row r="2119" s="74" customFormat="1"/>
    <row r="2120" s="74" customFormat="1"/>
    <row r="2121" s="74" customFormat="1"/>
    <row r="2122" s="74" customFormat="1"/>
    <row r="2123" s="74" customFormat="1"/>
    <row r="2124" s="74" customFormat="1"/>
    <row r="2125" s="74" customFormat="1"/>
    <row r="2126" s="74" customFormat="1"/>
    <row r="2127" s="74" customFormat="1"/>
    <row r="2128" s="74" customFormat="1"/>
    <row r="2129" s="74" customFormat="1"/>
    <row r="2130" s="74" customFormat="1"/>
    <row r="2131" s="74" customFormat="1"/>
    <row r="2132" s="74" customFormat="1"/>
    <row r="2133" s="74" customFormat="1"/>
    <row r="2134" s="74" customFormat="1"/>
    <row r="2135" s="74" customFormat="1"/>
    <row r="2136" s="74" customFormat="1"/>
    <row r="2137" s="74" customFormat="1"/>
    <row r="2138" s="74" customFormat="1"/>
    <row r="2139" s="74" customFormat="1"/>
    <row r="2140" s="74" customFormat="1"/>
    <row r="2141" s="74" customFormat="1"/>
    <row r="2142" s="74" customFormat="1"/>
    <row r="2143" s="74" customFormat="1"/>
    <row r="2144" s="74" customFormat="1"/>
    <row r="2145" s="74" customFormat="1"/>
    <row r="2146" s="74" customFormat="1"/>
    <row r="2147" s="74" customFormat="1"/>
    <row r="2148" s="74" customFormat="1"/>
    <row r="2149" s="74" customFormat="1"/>
    <row r="2150" s="74" customFormat="1"/>
    <row r="2151" s="74" customFormat="1"/>
    <row r="2152" s="74" customFormat="1"/>
    <row r="2153" s="74" customFormat="1"/>
    <row r="2154" s="74" customFormat="1"/>
    <row r="2155" s="74" customFormat="1"/>
    <row r="2156" s="74" customFormat="1"/>
    <row r="2157" s="74" customFormat="1"/>
    <row r="2158" s="74" customFormat="1"/>
    <row r="2159" s="74" customFormat="1"/>
    <row r="2160" s="74" customFormat="1"/>
    <row r="2161" s="74" customFormat="1"/>
    <row r="2162" s="74" customFormat="1"/>
    <row r="2163" s="74" customFormat="1"/>
    <row r="2164" s="74" customFormat="1"/>
    <row r="2165" s="74" customFormat="1"/>
    <row r="2166" s="74" customFormat="1"/>
    <row r="2167" s="74" customFormat="1"/>
    <row r="2168" s="74" customFormat="1"/>
    <row r="2169" s="74" customFormat="1"/>
    <row r="2170" s="74" customFormat="1"/>
    <row r="2171" s="74" customFormat="1"/>
    <row r="2172" s="74" customFormat="1"/>
    <row r="2173" s="74" customFormat="1"/>
    <row r="2174" s="74" customFormat="1"/>
    <row r="2175" s="74" customFormat="1"/>
    <row r="2176" s="74" customFormat="1"/>
    <row r="2177" s="74" customFormat="1"/>
    <row r="2178" s="74" customFormat="1"/>
    <row r="2179" s="74" customFormat="1"/>
    <row r="2180" s="74" customFormat="1"/>
    <row r="2181" s="74" customFormat="1"/>
    <row r="2182" s="74" customFormat="1"/>
    <row r="2183" s="74" customFormat="1"/>
    <row r="2184" s="74" customFormat="1"/>
    <row r="2185" s="74" customFormat="1"/>
    <row r="2186" s="74" customFormat="1"/>
    <row r="2187" s="74" customFormat="1"/>
    <row r="2188" s="74" customFormat="1"/>
    <row r="2189" s="74" customFormat="1"/>
    <row r="2190" s="74" customFormat="1"/>
    <row r="2191" s="74" customFormat="1"/>
    <row r="2192" s="74" customFormat="1"/>
    <row r="2193" s="74" customFormat="1"/>
    <row r="2194" s="74" customFormat="1"/>
    <row r="2195" s="74" customFormat="1"/>
    <row r="2196" s="74" customFormat="1"/>
    <row r="2197" s="74" customFormat="1"/>
    <row r="2198" s="74" customFormat="1"/>
    <row r="2199" s="74" customFormat="1"/>
    <row r="2200" s="74" customFormat="1"/>
    <row r="2201" s="74" customFormat="1"/>
    <row r="2202" s="74" customFormat="1"/>
    <row r="2203" s="74" customFormat="1"/>
    <row r="2204" s="74" customFormat="1"/>
    <row r="2205" s="74" customFormat="1"/>
    <row r="2206" s="74" customFormat="1"/>
    <row r="2207" s="74" customFormat="1"/>
    <row r="2208" s="74" customFormat="1"/>
    <row r="2209" s="74" customFormat="1"/>
    <row r="2210" s="74" customFormat="1"/>
    <row r="2211" s="74" customFormat="1"/>
    <row r="2212" s="74" customFormat="1"/>
    <row r="2213" s="74" customFormat="1"/>
    <row r="2214" s="74" customFormat="1"/>
    <row r="2215" s="74" customFormat="1"/>
    <row r="2216" s="74" customFormat="1"/>
    <row r="2217" s="74" customFormat="1"/>
    <row r="2218" s="74" customFormat="1"/>
    <row r="2219" s="74" customFormat="1"/>
    <row r="2220" s="74" customFormat="1"/>
    <row r="2221" s="74" customFormat="1"/>
    <row r="2222" s="74" customFormat="1"/>
    <row r="2223" s="74" customFormat="1"/>
    <row r="2224" s="74" customFormat="1"/>
    <row r="2225" s="74" customFormat="1"/>
    <row r="2226" s="74" customFormat="1"/>
    <row r="2227" s="74" customFormat="1"/>
    <row r="2228" s="74" customFormat="1"/>
    <row r="2229" s="74" customFormat="1"/>
    <row r="2230" s="74" customFormat="1"/>
    <row r="2231" s="74" customFormat="1"/>
    <row r="2232" s="74" customFormat="1"/>
    <row r="2233" s="74" customFormat="1"/>
    <row r="2234" s="74" customFormat="1"/>
    <row r="2235" s="74" customFormat="1"/>
    <row r="2236" s="74" customFormat="1"/>
    <row r="2237" s="74" customFormat="1"/>
    <row r="2238" s="74" customFormat="1"/>
    <row r="2239" s="74" customFormat="1"/>
    <row r="2240" s="74" customFormat="1"/>
    <row r="2241" s="74" customFormat="1"/>
    <row r="2242" s="74" customFormat="1"/>
    <row r="2243" s="74" customFormat="1"/>
    <row r="2244" s="74" customFormat="1"/>
    <row r="2245" s="74" customFormat="1"/>
    <row r="2246" s="74" customFormat="1"/>
    <row r="2247" s="74" customFormat="1"/>
    <row r="2248" s="74" customFormat="1"/>
    <row r="2249" s="74" customFormat="1"/>
    <row r="2250" s="74" customFormat="1"/>
    <row r="2251" s="74" customFormat="1"/>
    <row r="2252" s="74" customFormat="1"/>
    <row r="2253" s="74" customFormat="1"/>
    <row r="2254" s="74" customFormat="1"/>
    <row r="2255" s="74" customFormat="1"/>
    <row r="2256" s="74" customFormat="1"/>
    <row r="2257" s="74" customFormat="1"/>
    <row r="2258" s="74" customFormat="1"/>
    <row r="2259" s="74" customFormat="1"/>
    <row r="2260" s="74" customFormat="1"/>
    <row r="2261" s="74" customFormat="1"/>
    <row r="2262" s="74" customFormat="1"/>
    <row r="2263" s="74" customFormat="1"/>
    <row r="2264" s="74" customFormat="1"/>
    <row r="2265" s="74" customFormat="1"/>
    <row r="2266" s="74" customFormat="1"/>
    <row r="2267" s="74" customFormat="1"/>
    <row r="2268" s="74" customFormat="1"/>
    <row r="2269" s="74" customFormat="1"/>
    <row r="2270" s="74" customFormat="1"/>
    <row r="2271" s="74" customFormat="1"/>
    <row r="2272" s="74" customFormat="1"/>
    <row r="2273" s="74" customFormat="1"/>
    <row r="2274" s="74" customFormat="1"/>
    <row r="2275" s="74" customFormat="1"/>
    <row r="2276" s="74" customFormat="1"/>
    <row r="2277" s="74" customFormat="1"/>
    <row r="2278" s="74" customFormat="1"/>
    <row r="2279" s="74" customFormat="1"/>
    <row r="2280" s="74" customFormat="1"/>
    <row r="2281" s="74" customFormat="1"/>
    <row r="2282" s="74" customFormat="1"/>
    <row r="2283" s="74" customFormat="1"/>
    <row r="2284" s="74" customFormat="1"/>
    <row r="2285" s="74" customFormat="1"/>
    <row r="2286" s="74" customFormat="1"/>
    <row r="2287" s="74" customFormat="1"/>
    <row r="2288" s="74" customFormat="1"/>
    <row r="2289" s="74" customFormat="1"/>
    <row r="2290" s="74" customFormat="1"/>
    <row r="2291" s="74" customFormat="1"/>
    <row r="2292" s="74" customFormat="1"/>
    <row r="2293" s="74" customFormat="1"/>
    <row r="2294" s="74" customFormat="1"/>
    <row r="2295" s="74" customFormat="1"/>
    <row r="2296" s="74" customFormat="1"/>
    <row r="2297" s="74" customFormat="1"/>
    <row r="2298" s="74" customFormat="1"/>
    <row r="2299" s="74" customFormat="1"/>
    <row r="2300" s="74" customFormat="1"/>
    <row r="2301" s="74" customFormat="1"/>
    <row r="2302" s="74" customFormat="1"/>
    <row r="2303" s="74" customFormat="1"/>
    <row r="2304" s="74" customFormat="1"/>
    <row r="2305" s="74" customFormat="1"/>
    <row r="2306" s="74" customFormat="1"/>
    <row r="2307" s="74" customFormat="1"/>
    <row r="2308" s="74" customFormat="1"/>
    <row r="2309" s="74" customFormat="1"/>
    <row r="2310" s="74" customFormat="1"/>
    <row r="2311" s="74" customFormat="1"/>
    <row r="2312" s="74" customFormat="1"/>
    <row r="2313" s="74" customFormat="1"/>
    <row r="2314" s="74" customFormat="1"/>
    <row r="2315" s="74" customFormat="1"/>
    <row r="2316" s="74" customFormat="1"/>
    <row r="2317" s="74" customFormat="1"/>
    <row r="2318" s="74" customFormat="1"/>
    <row r="2319" s="74" customFormat="1"/>
    <row r="2320" s="74" customFormat="1"/>
    <row r="2321" s="74" customFormat="1"/>
    <row r="2322" s="74" customFormat="1"/>
    <row r="2323" s="74" customFormat="1"/>
    <row r="2324" s="74" customFormat="1"/>
    <row r="2325" s="74" customFormat="1"/>
    <row r="2326" s="74" customFormat="1"/>
    <row r="2327" s="74" customFormat="1"/>
    <row r="2328" s="74" customFormat="1"/>
    <row r="2329" s="74" customFormat="1"/>
    <row r="2330" s="74" customFormat="1"/>
    <row r="2331" s="74" customFormat="1"/>
    <row r="2332" s="74" customFormat="1"/>
    <row r="2333" s="74" customFormat="1"/>
    <row r="2334" s="74" customFormat="1"/>
    <row r="2335" s="74" customFormat="1"/>
    <row r="2336" s="74" customFormat="1"/>
    <row r="2337" s="74" customFormat="1"/>
    <row r="2338" s="74" customFormat="1"/>
    <row r="2339" s="74" customFormat="1"/>
    <row r="2340" s="74" customFormat="1"/>
    <row r="2341" s="74" customFormat="1"/>
    <row r="2342" s="74" customFormat="1"/>
    <row r="2343" s="74" customFormat="1"/>
    <row r="2344" s="74" customFormat="1"/>
    <row r="2345" s="74" customFormat="1"/>
    <row r="2346" s="74" customFormat="1"/>
    <row r="2347" s="74" customFormat="1"/>
    <row r="2348" s="74" customFormat="1"/>
    <row r="2349" s="74" customFormat="1"/>
    <row r="2350" s="74" customFormat="1"/>
    <row r="2351" s="74" customFormat="1"/>
    <row r="2352" s="74" customFormat="1"/>
    <row r="2353" s="74" customFormat="1"/>
    <row r="2354" s="74" customFormat="1"/>
    <row r="2355" s="74" customFormat="1"/>
    <row r="2356" s="74" customFormat="1"/>
    <row r="2357" s="74" customFormat="1"/>
    <row r="2358" s="74" customFormat="1"/>
    <row r="2359" s="74" customFormat="1"/>
    <row r="2360" s="74" customFormat="1"/>
    <row r="2361" s="74" customFormat="1"/>
    <row r="2362" s="74" customFormat="1"/>
    <row r="2363" s="74" customFormat="1"/>
    <row r="2364" s="74" customFormat="1"/>
    <row r="2365" s="74" customFormat="1"/>
    <row r="2366" s="74" customFormat="1"/>
    <row r="2367" s="74" customFormat="1"/>
    <row r="2368" s="74" customFormat="1"/>
    <row r="2369" s="74" customFormat="1"/>
    <row r="2370" s="74" customFormat="1"/>
    <row r="2371" s="74" customFormat="1"/>
    <row r="2372" s="74" customFormat="1"/>
    <row r="2373" s="74" customFormat="1"/>
    <row r="2374" s="74" customFormat="1"/>
    <row r="2375" s="74" customFormat="1"/>
    <row r="2376" s="74" customFormat="1"/>
    <row r="2377" s="74" customFormat="1"/>
    <row r="2378" s="74" customFormat="1"/>
    <row r="2379" s="74" customFormat="1"/>
    <row r="2380" s="74" customFormat="1"/>
    <row r="2381" s="74" customFormat="1"/>
    <row r="2382" s="74" customFormat="1"/>
    <row r="2383" s="74" customFormat="1"/>
    <row r="2384" s="74" customFormat="1"/>
    <row r="2385" s="74" customFormat="1"/>
    <row r="2386" s="74" customFormat="1"/>
    <row r="2387" s="74" customFormat="1"/>
    <row r="2388" s="74" customFormat="1"/>
    <row r="2389" s="74" customFormat="1"/>
    <row r="2390" s="74" customFormat="1"/>
    <row r="2391" s="74" customFormat="1"/>
    <row r="2392" s="74" customFormat="1"/>
    <row r="2393" s="74" customFormat="1"/>
    <row r="2394" s="74" customFormat="1"/>
    <row r="2395" s="74" customFormat="1"/>
    <row r="2396" s="74" customFormat="1"/>
    <row r="2397" s="74" customFormat="1"/>
    <row r="2398" s="74" customFormat="1"/>
    <row r="2399" s="74" customFormat="1"/>
    <row r="2400" s="74" customFormat="1"/>
    <row r="2401" s="74" customFormat="1"/>
    <row r="2402" s="74" customFormat="1"/>
    <row r="2403" s="74" customFormat="1"/>
    <row r="2404" s="74" customFormat="1"/>
    <row r="2405" s="74" customFormat="1"/>
    <row r="2406" s="74" customFormat="1"/>
    <row r="2407" s="74" customFormat="1"/>
    <row r="2408" s="74" customFormat="1"/>
    <row r="2409" s="74" customFormat="1"/>
    <row r="2410" s="74" customFormat="1"/>
    <row r="2411" s="74" customFormat="1"/>
    <row r="2412" s="74" customFormat="1"/>
    <row r="2413" s="74" customFormat="1"/>
    <row r="2414" s="74" customFormat="1"/>
    <row r="2415" s="74" customFormat="1"/>
    <row r="2416" s="74" customFormat="1"/>
    <row r="2417" s="74" customFormat="1"/>
    <row r="2418" s="74" customFormat="1"/>
    <row r="2419" s="74" customFormat="1"/>
    <row r="2420" s="74" customFormat="1"/>
    <row r="2421" s="74" customFormat="1"/>
    <row r="2422" s="74" customFormat="1"/>
    <row r="2423" s="74" customFormat="1"/>
    <row r="2424" s="74" customFormat="1"/>
    <row r="2425" s="74" customFormat="1"/>
    <row r="2426" s="74" customFormat="1"/>
    <row r="2427" s="74" customFormat="1"/>
    <row r="2428" s="74" customFormat="1"/>
    <row r="2429" s="74" customFormat="1"/>
    <row r="2430" s="74" customFormat="1"/>
    <row r="2431" s="74" customFormat="1"/>
    <row r="2432" s="74" customFormat="1"/>
    <row r="2433" s="74" customFormat="1"/>
    <row r="2434" s="74" customFormat="1"/>
    <row r="2435" s="74" customFormat="1"/>
    <row r="2436" s="74" customFormat="1"/>
    <row r="2437" s="74" customFormat="1"/>
    <row r="2438" s="74" customFormat="1"/>
    <row r="2439" s="74" customFormat="1"/>
    <row r="2440" s="74" customFormat="1"/>
    <row r="2441" s="74" customFormat="1"/>
    <row r="2442" s="74" customFormat="1"/>
    <row r="2443" s="74" customFormat="1"/>
    <row r="2444" s="74" customFormat="1"/>
    <row r="2445" s="74" customFormat="1"/>
    <row r="2446" s="74" customFormat="1"/>
    <row r="2447" s="74" customFormat="1"/>
    <row r="2448" s="74" customFormat="1"/>
    <row r="2449" s="74" customFormat="1"/>
    <row r="2450" s="74" customFormat="1"/>
    <row r="2451" s="74" customFormat="1"/>
    <row r="2452" s="74" customFormat="1"/>
    <row r="2453" s="74" customFormat="1"/>
    <row r="2454" s="74" customFormat="1"/>
    <row r="2455" s="74" customFormat="1"/>
    <row r="2456" s="74" customFormat="1"/>
    <row r="2457" s="74" customFormat="1"/>
    <row r="2458" s="74" customFormat="1"/>
    <row r="2459" s="74" customFormat="1"/>
    <row r="2460" s="74" customFormat="1"/>
    <row r="2461" s="74" customFormat="1"/>
    <row r="2462" s="74" customFormat="1"/>
    <row r="2463" s="74" customFormat="1"/>
    <row r="2464" s="74" customFormat="1"/>
    <row r="2465" s="74" customFormat="1"/>
    <row r="2466" s="74" customFormat="1"/>
    <row r="2467" s="74" customFormat="1"/>
    <row r="2468" s="74" customFormat="1"/>
    <row r="2469" s="74" customFormat="1"/>
    <row r="2470" s="74" customFormat="1"/>
    <row r="2471" s="74" customFormat="1"/>
    <row r="2472" s="74" customFormat="1"/>
    <row r="2473" s="74" customFormat="1"/>
    <row r="2474" s="74" customFormat="1"/>
    <row r="2475" s="74" customFormat="1"/>
    <row r="2476" s="74" customFormat="1"/>
    <row r="2477" s="74" customFormat="1"/>
    <row r="2478" s="74" customFormat="1"/>
    <row r="2479" s="74" customFormat="1"/>
    <row r="2480" s="74" customFormat="1"/>
    <row r="2481" s="74" customFormat="1"/>
    <row r="2482" s="74" customFormat="1"/>
    <row r="2483" s="74" customFormat="1"/>
  </sheetData>
  <sheetProtection selectLockedCells="1"/>
  <mergeCells count="18">
    <mergeCell ref="F4:M4"/>
    <mergeCell ref="F6:M6"/>
    <mergeCell ref="C9:G9"/>
    <mergeCell ref="K9:M9"/>
    <mergeCell ref="O9:Q9"/>
    <mergeCell ref="D59:F59"/>
    <mergeCell ref="L59:N59"/>
    <mergeCell ref="D72:F72"/>
    <mergeCell ref="L72:N72"/>
    <mergeCell ref="C21:H21"/>
    <mergeCell ref="D124:F124"/>
    <mergeCell ref="L124:N124"/>
    <mergeCell ref="D85:F85"/>
    <mergeCell ref="L85:N85"/>
    <mergeCell ref="D98:F98"/>
    <mergeCell ref="L98:N98"/>
    <mergeCell ref="D111:F111"/>
    <mergeCell ref="L111:N111"/>
  </mergeCells>
  <conditionalFormatting sqref="E32:P39">
    <cfRule type="cellIs" dxfId="219" priority="15" stopIfTrue="1" operator="equal">
      <formula>$I11</formula>
    </cfRule>
  </conditionalFormatting>
  <conditionalFormatting sqref="E32:P39">
    <cfRule type="cellIs" dxfId="218" priority="14" stopIfTrue="1" operator="notEqual">
      <formula>$I11</formula>
    </cfRule>
  </conditionalFormatting>
  <conditionalFormatting sqref="E32:P39">
    <cfRule type="expression" dxfId="217" priority="13" stopIfTrue="1">
      <formula>ISBLANK($I11)</formula>
    </cfRule>
  </conditionalFormatting>
  <conditionalFormatting sqref="E44:E51">
    <cfRule type="cellIs" dxfId="216" priority="12" stopIfTrue="1" operator="equal">
      <formula>$I61</formula>
    </cfRule>
  </conditionalFormatting>
  <conditionalFormatting sqref="F44:F51">
    <cfRule type="cellIs" dxfId="215" priority="11" stopIfTrue="1" operator="equal">
      <formula>$Q61</formula>
    </cfRule>
  </conditionalFormatting>
  <conditionalFormatting sqref="G44:G51">
    <cfRule type="cellIs" dxfId="214" priority="10" stopIfTrue="1" operator="equal">
      <formula>$I74</formula>
    </cfRule>
  </conditionalFormatting>
  <conditionalFormatting sqref="H44:H51">
    <cfRule type="cellIs" dxfId="213" priority="9" stopIfTrue="1" operator="equal">
      <formula>$Q74</formula>
    </cfRule>
  </conditionalFormatting>
  <conditionalFormatting sqref="I44:I51">
    <cfRule type="cellIs" dxfId="212" priority="8" stopIfTrue="1" operator="equal">
      <formula>$I87</formula>
    </cfRule>
  </conditionalFormatting>
  <conditionalFormatting sqref="J44:J51">
    <cfRule type="cellIs" dxfId="211" priority="7" stopIfTrue="1" operator="equal">
      <formula>$Q87</formula>
    </cfRule>
  </conditionalFormatting>
  <conditionalFormatting sqref="K44:K51">
    <cfRule type="cellIs" dxfId="210" priority="6" stopIfTrue="1" operator="equal">
      <formula>$I100</formula>
    </cfRule>
  </conditionalFormatting>
  <conditionalFormatting sqref="L44:L51">
    <cfRule type="cellIs" dxfId="209" priority="5" stopIfTrue="1" operator="equal">
      <formula>$Q100</formula>
    </cfRule>
  </conditionalFormatting>
  <conditionalFormatting sqref="M44:M51">
    <cfRule type="cellIs" dxfId="208" priority="4" stopIfTrue="1" operator="equal">
      <formula>$I113</formula>
    </cfRule>
  </conditionalFormatting>
  <conditionalFormatting sqref="N44:N51">
    <cfRule type="cellIs" dxfId="207" priority="3" stopIfTrue="1" operator="equal">
      <formula>$Q113</formula>
    </cfRule>
  </conditionalFormatting>
  <conditionalFormatting sqref="O44:O51">
    <cfRule type="cellIs" dxfId="206" priority="2" stopIfTrue="1" operator="equal">
      <formula>$I126</formula>
    </cfRule>
  </conditionalFormatting>
  <conditionalFormatting sqref="P44:P51">
    <cfRule type="cellIs" dxfId="205" priority="1" stopIfTrue="1" operator="equal">
      <formula>$Q126</formula>
    </cfRule>
  </conditionalFormatting>
  <pageMargins left="0.75" right="0.75" top="1" bottom="1" header="0.5" footer="0.5"/>
  <pageSetup paperSize="9" orientation="landscape" r:id="rId1"/>
  <headerFooter alignWithMargins="0"/>
  <drawing r:id="rId2"/>
  <tableParts count="1">
    <tablePart r:id="rId3"/>
  </tableParts>
</worksheet>
</file>

<file path=xl/worksheets/sheet22.xml><?xml version="1.0" encoding="utf-8"?>
<worksheet xmlns="http://schemas.openxmlformats.org/spreadsheetml/2006/main" xmlns:r="http://schemas.openxmlformats.org/officeDocument/2006/relationships">
  <dimension ref="A1:FX2483"/>
  <sheetViews>
    <sheetView showGridLines="0" zoomScaleNormal="100" workbookViewId="0">
      <selection activeCell="R1" sqref="R1:AY1048576"/>
    </sheetView>
  </sheetViews>
  <sheetFormatPr defaultRowHeight="12.75"/>
  <cols>
    <col min="1" max="1" width="5.42578125" style="74" customWidth="1"/>
    <col min="2" max="2" width="8.140625" customWidth="1"/>
    <col min="3" max="3" width="14.5703125" customWidth="1"/>
    <col min="4" max="4" width="14.42578125" customWidth="1"/>
    <col min="5" max="5" width="10.42578125" customWidth="1"/>
    <col min="6" max="6" width="11.28515625" customWidth="1"/>
    <col min="7" max="7" width="10.28515625" customWidth="1"/>
    <col min="8" max="8" width="10" customWidth="1"/>
    <col min="9" max="9" width="10.7109375" customWidth="1"/>
    <col min="10" max="10" width="11.140625" customWidth="1"/>
    <col min="11" max="11" width="11" customWidth="1"/>
    <col min="12" max="12" width="13.28515625" customWidth="1"/>
    <col min="13" max="13" width="10.28515625" customWidth="1"/>
    <col min="14" max="14" width="10.85546875" customWidth="1"/>
    <col min="15" max="15" width="11.42578125" customWidth="1"/>
    <col min="16" max="16" width="12.28515625" customWidth="1"/>
    <col min="17" max="17" width="11.140625" customWidth="1"/>
    <col min="18" max="18" width="6.7109375" style="72" customWidth="1"/>
    <col min="19" max="19" width="11.5703125" style="74" customWidth="1"/>
    <col min="20" max="20" width="9.140625" style="74" customWidth="1"/>
    <col min="21" max="23" width="10.42578125" style="74" hidden="1" customWidth="1"/>
    <col min="24" max="24" width="9.85546875" style="74" hidden="1" customWidth="1"/>
    <col min="25" max="26" width="9.140625" style="74"/>
    <col min="27" max="27" width="10" style="74" customWidth="1"/>
    <col min="28" max="28" width="10.28515625" style="74" customWidth="1"/>
    <col min="29" max="29" width="9.140625" style="74"/>
    <col min="30" max="30" width="10.42578125" style="74" customWidth="1"/>
    <col min="31" max="180" width="9.140625" style="74"/>
  </cols>
  <sheetData>
    <row r="1" spans="1:26" s="155" customFormat="1" ht="13.5" thickBot="1">
      <c r="A1" s="72"/>
      <c r="B1" s="72"/>
      <c r="C1" s="72"/>
      <c r="D1" s="72"/>
      <c r="E1" s="72"/>
      <c r="F1" s="72"/>
      <c r="G1" s="72"/>
      <c r="H1" s="72"/>
      <c r="I1" s="72"/>
      <c r="J1" s="72"/>
      <c r="K1" s="72"/>
      <c r="L1" s="72"/>
      <c r="M1" s="72"/>
      <c r="N1" s="72"/>
      <c r="O1" s="72"/>
      <c r="P1" s="72"/>
      <c r="Q1" s="72"/>
      <c r="R1" s="72"/>
      <c r="S1" s="72"/>
    </row>
    <row r="2" spans="1:26">
      <c r="A2" s="72"/>
      <c r="B2" s="64"/>
      <c r="C2" s="65"/>
      <c r="D2" s="65"/>
      <c r="E2" s="65"/>
      <c r="F2" s="65"/>
      <c r="G2" s="65"/>
      <c r="H2" s="65"/>
      <c r="I2" s="65"/>
      <c r="J2" s="65"/>
      <c r="K2" s="65"/>
      <c r="L2" s="65"/>
      <c r="M2" s="65"/>
      <c r="N2" s="65"/>
      <c r="O2" s="65"/>
      <c r="P2" s="65"/>
      <c r="Q2" s="65"/>
      <c r="R2" s="75"/>
      <c r="S2" s="72"/>
    </row>
    <row r="3" spans="1:26">
      <c r="A3" s="72"/>
      <c r="B3" s="66"/>
      <c r="C3" s="3"/>
      <c r="D3" s="3"/>
      <c r="E3" s="3"/>
      <c r="F3" s="3"/>
      <c r="G3" s="3"/>
      <c r="H3" s="3"/>
      <c r="I3" s="3"/>
      <c r="J3" s="3"/>
      <c r="K3" s="3"/>
      <c r="L3" s="3"/>
      <c r="M3" s="3"/>
      <c r="N3" s="3"/>
      <c r="O3" s="3"/>
      <c r="P3" s="3"/>
      <c r="Q3" s="3"/>
      <c r="R3" s="75"/>
      <c r="S3" s="72"/>
    </row>
    <row r="4" spans="1:26" ht="25.5">
      <c r="A4" s="72"/>
      <c r="B4" s="66"/>
      <c r="C4" s="3"/>
      <c r="D4" s="3"/>
      <c r="E4" s="3"/>
      <c r="F4" s="182" t="s">
        <v>83</v>
      </c>
      <c r="G4" s="183"/>
      <c r="H4" s="183"/>
      <c r="I4" s="183"/>
      <c r="J4" s="183"/>
      <c r="K4" s="183"/>
      <c r="L4" s="183"/>
      <c r="M4" s="184"/>
      <c r="N4" s="3"/>
      <c r="O4" s="3"/>
      <c r="P4" s="3"/>
      <c r="Q4" s="3"/>
      <c r="R4" s="75"/>
      <c r="S4" s="72"/>
    </row>
    <row r="5" spans="1:26" ht="15.75">
      <c r="A5" s="72"/>
      <c r="B5" s="66"/>
      <c r="C5" s="3"/>
      <c r="D5" s="3"/>
      <c r="E5" s="3"/>
      <c r="F5" s="46"/>
      <c r="G5" s="3"/>
      <c r="H5" s="3"/>
      <c r="I5" s="3"/>
      <c r="J5" s="3"/>
      <c r="K5" s="3"/>
      <c r="L5" s="3"/>
      <c r="M5" s="3"/>
      <c r="N5" s="3"/>
      <c r="O5" s="3"/>
      <c r="P5" s="3"/>
      <c r="Q5" s="3"/>
      <c r="R5" s="75"/>
      <c r="S5" s="72"/>
    </row>
    <row r="6" spans="1:26" ht="15.75">
      <c r="A6" s="72"/>
      <c r="B6" s="66"/>
      <c r="C6" s="3"/>
      <c r="D6" s="3"/>
      <c r="E6" s="3"/>
      <c r="F6" s="185" t="s">
        <v>134</v>
      </c>
      <c r="G6" s="183"/>
      <c r="H6" s="183"/>
      <c r="I6" s="183"/>
      <c r="J6" s="183"/>
      <c r="K6" s="183"/>
      <c r="L6" s="183"/>
      <c r="M6" s="184"/>
      <c r="N6" s="3"/>
      <c r="O6" s="3"/>
      <c r="P6" s="3"/>
      <c r="Q6" s="3"/>
      <c r="R6" s="75"/>
      <c r="S6" s="72"/>
    </row>
    <row r="7" spans="1:26">
      <c r="A7" s="72"/>
      <c r="B7" s="66"/>
      <c r="C7" s="3"/>
      <c r="D7" s="3"/>
      <c r="E7" s="3"/>
      <c r="F7" s="3"/>
      <c r="G7" s="3"/>
      <c r="H7" s="3"/>
      <c r="I7" s="3"/>
      <c r="J7" s="3"/>
      <c r="K7" s="3"/>
      <c r="L7" s="3"/>
      <c r="M7" s="3"/>
      <c r="N7" s="3"/>
      <c r="O7" s="3"/>
      <c r="P7" s="3"/>
      <c r="Q7" s="3"/>
      <c r="R7" s="75"/>
      <c r="S7" s="72"/>
    </row>
    <row r="8" spans="1:26" ht="18.75" customHeight="1" thickBot="1">
      <c r="A8" s="72"/>
      <c r="B8" s="66"/>
      <c r="C8" s="3"/>
      <c r="D8" s="3"/>
      <c r="E8" s="3"/>
      <c r="F8" s="3"/>
      <c r="G8" s="3"/>
      <c r="H8" s="3"/>
      <c r="I8" s="3"/>
      <c r="J8" s="3"/>
      <c r="K8" s="3"/>
      <c r="L8" s="3"/>
      <c r="M8" s="3"/>
      <c r="N8" s="3"/>
      <c r="O8" s="3"/>
      <c r="P8" s="3"/>
      <c r="Q8" s="3"/>
      <c r="R8" s="75"/>
      <c r="S8" s="72"/>
    </row>
    <row r="9" spans="1:26" ht="24.75" customHeight="1" thickBot="1">
      <c r="A9" s="72"/>
      <c r="B9" s="66"/>
      <c r="C9" s="199" t="s">
        <v>54</v>
      </c>
      <c r="D9" s="200"/>
      <c r="E9" s="200"/>
      <c r="F9" s="200"/>
      <c r="G9" s="201"/>
      <c r="H9" s="3"/>
      <c r="I9" s="45" t="s">
        <v>55</v>
      </c>
      <c r="J9" s="3"/>
      <c r="K9" s="179" t="s">
        <v>129</v>
      </c>
      <c r="L9" s="180"/>
      <c r="M9" s="181"/>
      <c r="O9" s="179" t="s">
        <v>130</v>
      </c>
      <c r="P9" s="180"/>
      <c r="Q9" s="181"/>
      <c r="R9" s="75"/>
      <c r="S9" s="72"/>
    </row>
    <row r="10" spans="1:26" ht="13.5" thickBot="1">
      <c r="A10" s="72"/>
      <c r="B10" s="66"/>
      <c r="C10" s="78" t="s">
        <v>0</v>
      </c>
      <c r="D10" s="79" t="s">
        <v>1</v>
      </c>
      <c r="E10" s="12">
        <v>1</v>
      </c>
      <c r="F10" s="12" t="s">
        <v>18</v>
      </c>
      <c r="G10" s="40">
        <v>2</v>
      </c>
      <c r="H10" s="3"/>
      <c r="I10" s="39" t="s">
        <v>6</v>
      </c>
      <c r="J10" s="3"/>
      <c r="K10" s="19" t="s">
        <v>97</v>
      </c>
      <c r="L10" s="20" t="s">
        <v>51</v>
      </c>
      <c r="M10" s="20" t="s">
        <v>25</v>
      </c>
      <c r="O10" s="19" t="s">
        <v>97</v>
      </c>
      <c r="P10" s="20" t="s">
        <v>51</v>
      </c>
      <c r="Q10" s="20" t="s">
        <v>25</v>
      </c>
      <c r="R10" s="75"/>
      <c r="S10" s="72"/>
    </row>
    <row r="11" spans="1:26">
      <c r="A11" s="72"/>
      <c r="B11" s="66"/>
      <c r="C11" s="115"/>
      <c r="D11" s="109"/>
      <c r="E11" s="112"/>
      <c r="F11" s="112"/>
      <c r="G11" s="116"/>
      <c r="H11" s="3"/>
      <c r="I11" s="54"/>
      <c r="J11" s="3"/>
      <c r="K11" s="139">
        <v>1</v>
      </c>
      <c r="L11" s="138" t="str">
        <f>VLOOKUP(SMALL($V$11:$V$22,1),$V$11:$X$22,2,FALSE)</f>
        <v>Tim</v>
      </c>
      <c r="M11" s="146">
        <f>VLOOKUP(SMALL($V$11:$V$22,1),$V$11:$X$22,3,FALSE)</f>
        <v>0</v>
      </c>
      <c r="O11" s="139">
        <v>1</v>
      </c>
      <c r="P11" s="138" t="str">
        <f>VLOOKUP(SMALL($V$25:$V$36,1),$V$25:$X$36,2,FALSE)</f>
        <v>Didier</v>
      </c>
      <c r="Q11" s="140">
        <f>VLOOKUP(SMALL($V$25:$V$36,1),$V$25:$X$36,3,FALSE)</f>
        <v>74.160000000000011</v>
      </c>
      <c r="R11" s="75"/>
      <c r="S11" s="72"/>
      <c r="U11" s="124">
        <f>RANK($E$40,$E$40:$P$40)</f>
        <v>1</v>
      </c>
      <c r="V11" s="124">
        <f>RANK($E$40,$E$40:$P$40)</f>
        <v>1</v>
      </c>
      <c r="W11" s="124" t="str">
        <f>E31</f>
        <v>Tim</v>
      </c>
      <c r="X11" s="125">
        <f>E40</f>
        <v>0</v>
      </c>
      <c r="Z11" s="126"/>
    </row>
    <row r="12" spans="1:26">
      <c r="A12" s="72"/>
      <c r="B12" s="66"/>
      <c r="C12" s="115"/>
      <c r="D12" s="109"/>
      <c r="E12" s="113"/>
      <c r="F12" s="113"/>
      <c r="G12" s="117"/>
      <c r="H12" s="3"/>
      <c r="I12" s="54"/>
      <c r="J12" s="3"/>
      <c r="K12" s="141" t="str">
        <f>IF(M12=M11,"",2)</f>
        <v/>
      </c>
      <c r="L12" s="137" t="str">
        <f>VLOOKUP(SMALL($V$11:$V$22,2),$V$11:$X$22,2,FALSE)</f>
        <v>Grégory</v>
      </c>
      <c r="M12" s="147">
        <f>VLOOKUP(SMALL($V$11:$V$22,2),$V$11:$X$22,3,FALSE)</f>
        <v>0</v>
      </c>
      <c r="O12" s="141">
        <f>IF(Q12=Q11,"",2)</f>
        <v>2</v>
      </c>
      <c r="P12" s="137" t="str">
        <f>VLOOKUP(SMALL($V$25:$V$36,2),$V$25:$X$36,2,FALSE)</f>
        <v>Deborah</v>
      </c>
      <c r="Q12" s="142">
        <f>VLOOKUP(SMALL($V$25:$V$36,2),$V$25:$X$36,3,FALSE)</f>
        <v>69.890000000000015</v>
      </c>
      <c r="R12" s="75"/>
      <c r="S12" s="72"/>
      <c r="U12" s="124">
        <f>RANK($F$40,$E$40:$P$40)</f>
        <v>1</v>
      </c>
      <c r="V12" s="124">
        <f>IF(COUNTIF($U$11:U11,RANK($F$40,$E$40:$P$40))&gt;0,RANK($F$40,$E$40:$P$40)+COUNTIF($U$11:U11,RANK($F$40,$E$40:$P$40)),RANK($F$40,$E$40:$P$40))</f>
        <v>2</v>
      </c>
      <c r="W12" s="124" t="str">
        <f>F31</f>
        <v>Grégory</v>
      </c>
      <c r="X12" s="125">
        <f>F40</f>
        <v>0</v>
      </c>
      <c r="Z12" s="126"/>
    </row>
    <row r="13" spans="1:26">
      <c r="A13" s="72"/>
      <c r="B13" s="66"/>
      <c r="C13" s="118"/>
      <c r="D13" s="110"/>
      <c r="E13" s="113"/>
      <c r="F13" s="113"/>
      <c r="G13" s="117"/>
      <c r="H13" s="3"/>
      <c r="I13" s="54"/>
      <c r="J13" s="3"/>
      <c r="K13" s="141" t="str">
        <f>IF(M13=M12,"",3)</f>
        <v/>
      </c>
      <c r="L13" s="137" t="str">
        <f>VLOOKUP(SMALL($V$11:$V$22,3),$V$11:$X$22,2,FALSE)</f>
        <v>Christophe</v>
      </c>
      <c r="M13" s="147">
        <f>VLOOKUP(SMALL($V$11:$V$22,3),$V$11:$X$22,3,FALSE)</f>
        <v>0</v>
      </c>
      <c r="O13" s="141">
        <f>IF(Q13=Q12,"",3)</f>
        <v>3</v>
      </c>
      <c r="P13" s="137" t="str">
        <f>VLOOKUP(SMALL($V$25:$V$36,3),$V$25:$X$36,2,FALSE)</f>
        <v>Pieter</v>
      </c>
      <c r="Q13" s="142">
        <f>VLOOKUP(SMALL($V$25:$V$36,3),$V$25:$X$36,3,FALSE)</f>
        <v>66.239999999999995</v>
      </c>
      <c r="R13" s="75"/>
      <c r="S13" s="72"/>
      <c r="U13" s="124">
        <f>RANK($G$40,$E$40:$P$40)</f>
        <v>1</v>
      </c>
      <c r="V13" s="124">
        <f>IF(COUNTIF($U$11:U12,RANK($G$40,$E$40:$P$40))&gt;0,RANK($G$40,$E$40:$P$40)+COUNTIF($U$11:U12,RANK($G$40,$E$40:$P$40)),RANK($G$40,$E$40:$P$40))</f>
        <v>3</v>
      </c>
      <c r="W13" s="124" t="str">
        <f>G31</f>
        <v>Christophe</v>
      </c>
      <c r="X13" s="125">
        <f>G40</f>
        <v>0</v>
      </c>
      <c r="Z13" s="126"/>
    </row>
    <row r="14" spans="1:26">
      <c r="A14" s="72"/>
      <c r="B14" s="66"/>
      <c r="C14" s="118"/>
      <c r="D14" s="110"/>
      <c r="E14" s="113"/>
      <c r="F14" s="113"/>
      <c r="G14" s="117"/>
      <c r="H14" s="3"/>
      <c r="I14" s="54"/>
      <c r="J14" s="4"/>
      <c r="K14" s="141" t="str">
        <f>IF(M14=M13,"",4)</f>
        <v/>
      </c>
      <c r="L14" s="137" t="str">
        <f>VLOOKUP(SMALL($V$11:$V$22,4),$V$11:$X$22,2,FALSE)</f>
        <v>Ruben</v>
      </c>
      <c r="M14" s="147">
        <f>VLOOKUP(SMALL($V$11:$V$22,4),$V$11:$X$22,3,FALSE)</f>
        <v>0</v>
      </c>
      <c r="O14" s="141">
        <f>IF(Q14=Q13,"",4)</f>
        <v>4</v>
      </c>
      <c r="P14" s="137" t="str">
        <f>VLOOKUP(SMALL($V$25:$V$36,4),$V$25:$X$36,2,FALSE)</f>
        <v>Maarten</v>
      </c>
      <c r="Q14" s="142">
        <f>VLOOKUP(SMALL($V$25:$V$36,4),$V$25:$X$36,3,FALSE)</f>
        <v>63.04</v>
      </c>
      <c r="R14" s="75"/>
      <c r="S14" s="72"/>
      <c r="U14" s="124">
        <f>RANK($H$40,$E$40:$P$40)</f>
        <v>1</v>
      </c>
      <c r="V14" s="124">
        <f>IF(COUNTIF($U$11:U13,RANK($H$40,$E$40:$P$40))&gt;0,RANK($H$40,$E$40:$P$40)+COUNTIF($U$11:U13,RANK($H$40,$E$40:$P$40)),RANK($H$40,$E$40:$P$40))</f>
        <v>4</v>
      </c>
      <c r="W14" s="124" t="str">
        <f>H31</f>
        <v>Ruben</v>
      </c>
      <c r="X14" s="125">
        <f>H40</f>
        <v>0</v>
      </c>
      <c r="Z14" s="126"/>
    </row>
    <row r="15" spans="1:26">
      <c r="A15" s="72"/>
      <c r="B15" s="66"/>
      <c r="C15" s="118"/>
      <c r="D15" s="110"/>
      <c r="E15" s="113"/>
      <c r="F15" s="113"/>
      <c r="G15" s="117"/>
      <c r="H15" s="3"/>
      <c r="I15" s="54"/>
      <c r="J15" s="3"/>
      <c r="K15" s="141" t="str">
        <f>IF(M15=M14,"",5)</f>
        <v/>
      </c>
      <c r="L15" s="137" t="str">
        <f>VLOOKUP(SMALL($V$11:$V$22,5),$V$11:$X$22,2,FALSE)</f>
        <v>Guillaume</v>
      </c>
      <c r="M15" s="147">
        <f>VLOOKUP(SMALL($V$11:$V$22,5),$V$11:$X$22,3,FALSE)</f>
        <v>0</v>
      </c>
      <c r="O15" s="141">
        <f>IF(Q15=Q14,"",5)</f>
        <v>5</v>
      </c>
      <c r="P15" s="137" t="str">
        <f>VLOOKUP(SMALL($V$25:$V$36,5),$V$25:$X$36,2,FALSE)</f>
        <v>Lienkeuh</v>
      </c>
      <c r="Q15" s="142">
        <f>VLOOKUP(SMALL($V$25:$V$36,5),$V$25:$X$36,3,FALSE)</f>
        <v>62.86</v>
      </c>
      <c r="R15" s="75"/>
      <c r="S15" s="72"/>
      <c r="U15" s="124">
        <f>RANK($I$40,$E$40:$P$40)</f>
        <v>1</v>
      </c>
      <c r="V15" s="124">
        <f>IF(COUNTIF($U$11:U14,RANK($I$40,$E$40:$P$40))&gt;0,RANK($I$40,$E$40:$P$40)+COUNTIF($U$11:U14,RANK($I$40,$E$40:$P$40)),RANK($I$40,$E$40:$P$40))</f>
        <v>5</v>
      </c>
      <c r="W15" s="124" t="str">
        <f>I31</f>
        <v>Guillaume</v>
      </c>
      <c r="X15" s="125">
        <f>I40</f>
        <v>0</v>
      </c>
      <c r="Z15" s="126"/>
    </row>
    <row r="16" spans="1:26">
      <c r="A16" s="72"/>
      <c r="B16" s="66"/>
      <c r="C16" s="118"/>
      <c r="D16" s="110"/>
      <c r="E16" s="113"/>
      <c r="F16" s="113"/>
      <c r="G16" s="117"/>
      <c r="H16" s="3"/>
      <c r="I16" s="54"/>
      <c r="J16" s="3"/>
      <c r="K16" s="141" t="str">
        <f>IF(M16=M15,"",6)</f>
        <v/>
      </c>
      <c r="L16" s="137" t="str">
        <f>VLOOKUP(SMALL($V$11:$V$22,6),$V$11:$X$22,2,FALSE)</f>
        <v>Maarten</v>
      </c>
      <c r="M16" s="147">
        <f>VLOOKUP(SMALL($V$11:$V$22,6),$V$11:$X$22,3,FALSE)</f>
        <v>0</v>
      </c>
      <c r="O16" s="141">
        <f>IF(Q16=Q15,"",6)</f>
        <v>6</v>
      </c>
      <c r="P16" s="137" t="str">
        <f>VLOOKUP(SMALL($V$25:$V$36,6),$V$25:$X$36,2,FALSE)</f>
        <v xml:space="preserve">Lien </v>
      </c>
      <c r="Q16" s="142">
        <f>VLOOKUP(SMALL($V$25:$V$36,6),$V$25:$X$36,3,FALSE)</f>
        <v>62.64</v>
      </c>
      <c r="R16" s="75"/>
      <c r="S16" s="72"/>
      <c r="U16" s="124">
        <f>RANK($J$40,$E$40:$P$40)</f>
        <v>1</v>
      </c>
      <c r="V16" s="124">
        <f>IF(COUNTIF($U$11:U15,RANK($J$40,$E$40:$P$40))&gt;0,RANK($J$40,$E$40:$P$40)+COUNTIF($U$11:U15,RANK($J$40,$E$40:$P$40)),RANK($J$40,$E$40:$P$40))</f>
        <v>6</v>
      </c>
      <c r="W16" s="124" t="str">
        <f>J31</f>
        <v>Maarten</v>
      </c>
      <c r="X16" s="125">
        <f>J40</f>
        <v>0</v>
      </c>
      <c r="Z16" s="126"/>
    </row>
    <row r="17" spans="1:180">
      <c r="A17" s="72"/>
      <c r="B17" s="66"/>
      <c r="C17" s="118"/>
      <c r="D17" s="110"/>
      <c r="E17" s="113"/>
      <c r="F17" s="113"/>
      <c r="G17" s="117"/>
      <c r="H17" s="47" t="s">
        <v>56</v>
      </c>
      <c r="I17" s="54"/>
      <c r="J17" s="3"/>
      <c r="K17" s="141" t="str">
        <f>IF(M17=M16,"",7)</f>
        <v/>
      </c>
      <c r="L17" s="137" t="str">
        <f>VLOOKUP(SMALL($V$11:$V$22,7),$V$11:$X$22,2,FALSE)</f>
        <v>Dieter</v>
      </c>
      <c r="M17" s="147">
        <f>VLOOKUP(SMALL($V$11:$V$22,7),$V$11:$X$22,3,FALSE)</f>
        <v>0</v>
      </c>
      <c r="O17" s="141">
        <f>IF(Q17=Q16,"",7)</f>
        <v>7</v>
      </c>
      <c r="P17" s="137" t="str">
        <f>VLOOKUP(SMALL($V$25:$V$36,7),$V$25:$X$36,2,FALSE)</f>
        <v>Tim</v>
      </c>
      <c r="Q17" s="142">
        <f>VLOOKUP(SMALL($V$25:$V$36,7),$V$25:$X$36,3,FALSE)</f>
        <v>62.560000000000009</v>
      </c>
      <c r="R17" s="75"/>
      <c r="S17" s="72"/>
      <c r="U17" s="124">
        <f>RANK($K$40,$E$40:$P$40)</f>
        <v>1</v>
      </c>
      <c r="V17" s="124">
        <f>IF(COUNTIF($U$11:U16,RANK($K$40,$E$40:$P$40))&gt;0,RANK($K$40,$E$40:$P$40)+COUNTIF($U$11:U16,RANK($K$40,$E$40:$P$40)),RANK($K$40,$E$40:$P$40))</f>
        <v>7</v>
      </c>
      <c r="W17" s="124" t="str">
        <f>K31</f>
        <v>Dieter</v>
      </c>
      <c r="X17" s="125">
        <f>K40</f>
        <v>0</v>
      </c>
      <c r="Z17" s="126"/>
    </row>
    <row r="18" spans="1:180" ht="13.5" thickBot="1">
      <c r="A18" s="72"/>
      <c r="B18" s="66"/>
      <c r="C18" s="119"/>
      <c r="D18" s="111"/>
      <c r="E18" s="114"/>
      <c r="F18" s="114"/>
      <c r="G18" s="120"/>
      <c r="H18" s="3"/>
      <c r="I18" s="55"/>
      <c r="J18" s="3"/>
      <c r="K18" s="141" t="str">
        <f>IF(M18=M17,"",8)</f>
        <v/>
      </c>
      <c r="L18" s="137" t="str">
        <f>VLOOKUP(SMALL($V$11:$V$22,8),$V$11:$X$22,2,FALSE)</f>
        <v>Deborah</v>
      </c>
      <c r="M18" s="147">
        <f>VLOOKUP(SMALL($V$11:$V$22,8),$V$11:$X$22,3,FALSE)</f>
        <v>0</v>
      </c>
      <c r="O18" s="141">
        <f>IF(Q18=Q17,"",8)</f>
        <v>8</v>
      </c>
      <c r="P18" s="137" t="str">
        <f>VLOOKUP(SMALL($V$25:$V$36,8),$V$25:$X$36,2,FALSE)</f>
        <v>Grégory</v>
      </c>
      <c r="Q18" s="142">
        <f>VLOOKUP(SMALL($V$25:$V$36,8),$V$25:$X$36,3,FALSE)</f>
        <v>62.169999999999995</v>
      </c>
      <c r="R18" s="75"/>
      <c r="S18" s="72"/>
      <c r="U18" s="124">
        <f>RANK($L$40,$E$40:$P$40)</f>
        <v>1</v>
      </c>
      <c r="V18" s="124">
        <f>IF(COUNTIF($U$11:U17,RANK($L$40,$E$40:$P$40))&gt;0,RANK($L$40,$E$40:$P$40)+COUNTIF($U$11:U17,RANK($L$40,$E$40:$P$40)),RANK($L$40,$E$40:$P$40))</f>
        <v>8</v>
      </c>
      <c r="W18" s="124" t="str">
        <f>L31</f>
        <v>Deborah</v>
      </c>
      <c r="X18" s="125">
        <f>L40</f>
        <v>0</v>
      </c>
      <c r="Z18" s="126"/>
    </row>
    <row r="19" spans="1:180">
      <c r="A19" s="72"/>
      <c r="B19" s="66"/>
      <c r="C19" s="3"/>
      <c r="D19" s="3"/>
      <c r="E19" s="3"/>
      <c r="F19" s="3"/>
      <c r="G19" s="3"/>
      <c r="H19" s="3"/>
      <c r="I19" s="3"/>
      <c r="J19" s="3"/>
      <c r="K19" s="141" t="str">
        <f>IF(M19=M18,"",9)</f>
        <v/>
      </c>
      <c r="L19" s="137" t="str">
        <f>VLOOKUP(SMALL($V$11:$V$22,9),$V$11:$X$22,2,FALSE)</f>
        <v>Lienkeuh</v>
      </c>
      <c r="M19" s="147">
        <f>VLOOKUP(SMALL($V$11:$V$22,9),$V$11:$X$22,3,FALSE)</f>
        <v>0</v>
      </c>
      <c r="O19" s="141">
        <f>IF(Q19=Q18,"",9)</f>
        <v>9</v>
      </c>
      <c r="P19" s="137" t="str">
        <f>VLOOKUP(SMALL($V$25:$V$36,9),$V$25:$X$36,2,FALSE)</f>
        <v>Christophe</v>
      </c>
      <c r="Q19" s="142">
        <f>VLOOKUP(SMALL($V$25:$V$36,9),$V$25:$X$36,3,FALSE)</f>
        <v>61.109999999999992</v>
      </c>
      <c r="R19" s="75"/>
      <c r="S19" s="72"/>
      <c r="U19" s="124">
        <f>RANK($M$40,$E$40:$P$40)</f>
        <v>1</v>
      </c>
      <c r="V19" s="124">
        <f>IF(COUNTIF($U$11:U18,RANK($M$40,$E$40:$P$40))&gt;0,RANK($M$40,$E$40:$P$40)+COUNTIF($U$11:U18,RANK($M$40,$E$40:$P$40)),RANK($M$40,$E$40:$P$40))</f>
        <v>9</v>
      </c>
      <c r="W19" s="124" t="str">
        <f>M31</f>
        <v>Lienkeuh</v>
      </c>
      <c r="X19" s="125">
        <f>M40</f>
        <v>0</v>
      </c>
      <c r="Z19" s="126"/>
    </row>
    <row r="20" spans="1:180" ht="12.75" customHeight="1" thickBot="1">
      <c r="A20" s="72"/>
      <c r="B20" s="66"/>
      <c r="I20" s="3"/>
      <c r="J20" s="3"/>
      <c r="K20" s="141" t="str">
        <f>IF(M20=M19,"",10)</f>
        <v/>
      </c>
      <c r="L20" s="137" t="str">
        <f>VLOOKUP(SMALL($V$11:$V$22,10),$V$11:$X$22,2,FALSE)</f>
        <v>Pieter</v>
      </c>
      <c r="M20" s="147">
        <f>VLOOKUP(SMALL($V$11:$V$22,10),$V$11:$X$22,3,FALSE)</f>
        <v>0</v>
      </c>
      <c r="O20" s="141">
        <f>IF(Q20=Q19,"",10)</f>
        <v>10</v>
      </c>
      <c r="P20" s="137" t="str">
        <f>VLOOKUP(SMALL($V$25:$V$36,10),$V$25:$X$36,2,FALSE)</f>
        <v>Ruben</v>
      </c>
      <c r="Q20" s="142">
        <f>VLOOKUP(SMALL($V$25:$V$36,10),$V$25:$X$36,3,FALSE)</f>
        <v>60.06</v>
      </c>
      <c r="R20" s="75"/>
      <c r="S20" s="72"/>
      <c r="U20" s="124">
        <f>RANK($N$40,$E$40:$P$40)</f>
        <v>1</v>
      </c>
      <c r="V20" s="124">
        <f>IF(COUNTIF($U$11:U19,RANK($N$40,$E$40:$P$40))&gt;0,RANK($N$40,$E$40:$P$40)+COUNTIF($U$11:U19,RANK($N$40,$E$40:$P$40)),RANK($N$40,$E$40:$P$40))</f>
        <v>10</v>
      </c>
      <c r="W20" s="124" t="str">
        <f>N31</f>
        <v>Pieter</v>
      </c>
      <c r="X20" s="125">
        <f>N40</f>
        <v>0</v>
      </c>
      <c r="Z20" s="126"/>
    </row>
    <row r="21" spans="1:180" ht="12.75" customHeight="1" thickBot="1">
      <c r="A21" s="72"/>
      <c r="B21" s="66"/>
      <c r="C21" s="186" t="s">
        <v>57</v>
      </c>
      <c r="D21" s="187"/>
      <c r="E21" s="187"/>
      <c r="F21" s="188"/>
      <c r="G21" s="188"/>
      <c r="H21" s="189"/>
      <c r="I21" s="3"/>
      <c r="J21" s="3"/>
      <c r="K21" s="141" t="str">
        <f>IF(M21=M20,"",11)</f>
        <v/>
      </c>
      <c r="L21" s="137" t="str">
        <f>VLOOKUP(SMALL($V$11:$V$22,11),$V$11:$X$22,2,FALSE)</f>
        <v>Didier</v>
      </c>
      <c r="M21" s="147">
        <f>VLOOKUP(SMALL($V$11:$V$22,11),$V$11:$X$22,3,FALSE)</f>
        <v>0</v>
      </c>
      <c r="O21" s="141">
        <f>IF(Q21=Q20,"",11)</f>
        <v>11</v>
      </c>
      <c r="P21" s="137" t="str">
        <f>VLOOKUP(SMALL($V$25:$V$36,11),$V$25:$X$36,2,FALSE)</f>
        <v>Guillaume</v>
      </c>
      <c r="Q21" s="142">
        <f>VLOOKUP(SMALL($V$25:$V$36,11),$V$25:$X$36,3,FALSE)</f>
        <v>58.88000000000001</v>
      </c>
      <c r="R21" s="75"/>
      <c r="S21" s="72"/>
      <c r="U21" s="124">
        <f>RANK($O$40,$E$40:$P$40)</f>
        <v>1</v>
      </c>
      <c r="V21" s="124">
        <f>IF(COUNTIF($U$11:U20,RANK($O$40,$E$40:$P$40))&gt;0,RANK($O$40,$E$40:$P$40)+COUNTIF($U$11:U20,RANK($O$40,$E$40:$P$40)),RANK($O$40,$E$40:$P$40))</f>
        <v>11</v>
      </c>
      <c r="W21" s="124" t="str">
        <f>O31</f>
        <v>Didier</v>
      </c>
      <c r="X21" s="125">
        <f>O40</f>
        <v>0</v>
      </c>
      <c r="Z21" s="126"/>
    </row>
    <row r="22" spans="1:180" ht="12.75" customHeight="1" thickBot="1">
      <c r="A22" s="72"/>
      <c r="B22" s="66"/>
      <c r="C22" s="50" t="s">
        <v>20</v>
      </c>
      <c r="D22" s="134"/>
      <c r="E22" s="135"/>
      <c r="F22" s="131" t="str">
        <f>K31</f>
        <v>Dieter</v>
      </c>
      <c r="G22" s="129"/>
      <c r="H22" s="130"/>
      <c r="I22" s="3"/>
      <c r="J22" s="3"/>
      <c r="K22" s="143" t="str">
        <f>IF(M22=M21,"",12)</f>
        <v/>
      </c>
      <c r="L22" s="144" t="str">
        <f>VLOOKUP(SMALL($V$11:$V$22,12),$V$11:$X$22,2,FALSE)</f>
        <v>Lien</v>
      </c>
      <c r="M22" s="148">
        <f>VLOOKUP(SMALL($V$11:$V$22,12),$V$11:$X$22,3,FALSE)</f>
        <v>0</v>
      </c>
      <c r="O22" s="143">
        <f>IF(Q22=Q21,"",12)</f>
        <v>12</v>
      </c>
      <c r="P22" s="144" t="str">
        <f>VLOOKUP(SMALL($V$25:$V$36,12),$V$25:$X$36,2,FALSE)</f>
        <v>Dieter</v>
      </c>
      <c r="Q22" s="145">
        <f>VLOOKUP(SMALL($V$25:$V$36,12),$V$25:$X$36,3,FALSE)</f>
        <v>47.989999999999995</v>
      </c>
      <c r="R22" s="75"/>
      <c r="S22" s="72"/>
      <c r="U22" s="124">
        <f>RANK($P$40,$E$40:$P$40)</f>
        <v>1</v>
      </c>
      <c r="V22" s="124">
        <f>IF(COUNTIF($U$11:U21,RANK($P$40,$E$40:$P$40))&gt;0,RANK($P$40,$E$40:$P$40)+COUNTIF($U$11:U21,RANK($P$40,$E$40:$P$40)),RANK($P$40,$E$40:$P$40))</f>
        <v>12</v>
      </c>
      <c r="W22" s="124" t="str">
        <f>P31</f>
        <v>Lien</v>
      </c>
      <c r="X22" s="125">
        <f>P40</f>
        <v>0</v>
      </c>
      <c r="Z22" s="126"/>
    </row>
    <row r="23" spans="1:180">
      <c r="A23" s="72"/>
      <c r="B23" s="66"/>
      <c r="C23" s="48" t="s">
        <v>45</v>
      </c>
      <c r="D23" s="21"/>
      <c r="E23" s="22"/>
      <c r="F23" s="132" t="str">
        <f>L31</f>
        <v>Deborah</v>
      </c>
      <c r="G23" s="21"/>
      <c r="H23" s="22"/>
      <c r="I23" s="3"/>
      <c r="J23" s="3"/>
      <c r="K23" s="3"/>
      <c r="L23" s="3"/>
      <c r="M23" s="3"/>
      <c r="N23" s="3"/>
      <c r="O23" s="3"/>
      <c r="P23" s="3"/>
      <c r="Q23" s="3"/>
      <c r="R23" s="3"/>
      <c r="S23" s="72"/>
      <c r="U23" s="124"/>
      <c r="V23" s="124"/>
      <c r="W23" s="124"/>
      <c r="X23" s="124"/>
    </row>
    <row r="24" spans="1:180" s="3" customFormat="1">
      <c r="A24" s="127"/>
      <c r="C24" s="48" t="s">
        <v>24</v>
      </c>
      <c r="D24" s="21"/>
      <c r="E24" s="22"/>
      <c r="F24" s="132" t="str">
        <f>M31</f>
        <v>Lienkeuh</v>
      </c>
      <c r="G24" s="21"/>
      <c r="H24" s="22"/>
      <c r="S24" s="127"/>
      <c r="T24" s="75"/>
      <c r="U24" s="153"/>
      <c r="V24" s="153"/>
      <c r="W24" s="153"/>
      <c r="X24" s="153"/>
      <c r="Y24" s="75"/>
      <c r="Z24" s="75"/>
      <c r="AA24" s="75"/>
      <c r="AB24" s="75"/>
      <c r="AC24" s="75"/>
      <c r="AD24" s="75"/>
      <c r="AE24" s="75"/>
      <c r="AF24" s="75"/>
      <c r="AG24" s="75"/>
      <c r="AH24" s="75"/>
      <c r="AI24" s="75"/>
      <c r="AJ24" s="75"/>
      <c r="AK24" s="75"/>
      <c r="AL24" s="75"/>
      <c r="AM24" s="75"/>
      <c r="AN24" s="75"/>
      <c r="AO24" s="75"/>
      <c r="AP24" s="75"/>
      <c r="AQ24" s="75"/>
      <c r="AR24" s="75"/>
      <c r="AS24" s="75"/>
      <c r="AT24" s="75"/>
      <c r="AU24" s="75"/>
      <c r="AV24" s="75"/>
      <c r="AW24" s="75"/>
      <c r="AX24" s="75"/>
      <c r="AY24" s="75"/>
      <c r="AZ24" s="75"/>
      <c r="BA24" s="75"/>
      <c r="BB24" s="75"/>
      <c r="BC24" s="75"/>
      <c r="BD24" s="75"/>
      <c r="BE24" s="75"/>
      <c r="BF24" s="75"/>
      <c r="BG24" s="75"/>
      <c r="BH24" s="75"/>
      <c r="BI24" s="75"/>
      <c r="BJ24" s="75"/>
      <c r="BK24" s="75"/>
      <c r="BL24" s="75"/>
      <c r="BM24" s="75"/>
      <c r="BN24" s="75"/>
      <c r="BO24" s="75"/>
      <c r="BP24" s="75"/>
      <c r="BQ24" s="75"/>
      <c r="BR24" s="75"/>
      <c r="BS24" s="75"/>
      <c r="BT24" s="75"/>
      <c r="BU24" s="75"/>
      <c r="BV24" s="75"/>
      <c r="BW24" s="75"/>
      <c r="BX24" s="75"/>
      <c r="BY24" s="75"/>
      <c r="BZ24" s="75"/>
      <c r="CA24" s="75"/>
      <c r="CB24" s="75"/>
      <c r="CC24" s="75"/>
      <c r="CD24" s="75"/>
      <c r="CE24" s="75"/>
      <c r="CF24" s="75"/>
      <c r="CG24" s="75"/>
      <c r="CH24" s="75"/>
      <c r="CI24" s="75"/>
      <c r="CJ24" s="75"/>
      <c r="CK24" s="75"/>
      <c r="CL24" s="75"/>
      <c r="CM24" s="75"/>
      <c r="CN24" s="75"/>
      <c r="CO24" s="75"/>
      <c r="CP24" s="75"/>
      <c r="CQ24" s="75"/>
      <c r="CR24" s="75"/>
      <c r="CS24" s="75"/>
      <c r="CT24" s="75"/>
      <c r="CU24" s="75"/>
      <c r="CV24" s="75"/>
      <c r="CW24" s="75"/>
      <c r="CX24" s="75"/>
      <c r="CY24" s="75"/>
      <c r="CZ24" s="75"/>
      <c r="DA24" s="75"/>
      <c r="DB24" s="75"/>
      <c r="DC24" s="75"/>
      <c r="DD24" s="75"/>
      <c r="DE24" s="75"/>
      <c r="DF24" s="75"/>
      <c r="DG24" s="75"/>
      <c r="DH24" s="75"/>
      <c r="DI24" s="75"/>
      <c r="DJ24" s="75"/>
      <c r="DK24" s="75"/>
      <c r="DL24" s="75"/>
      <c r="DM24" s="75"/>
      <c r="DN24" s="75"/>
      <c r="DO24" s="75"/>
      <c r="DP24" s="75"/>
      <c r="DQ24" s="75"/>
      <c r="DR24" s="75"/>
      <c r="DS24" s="75"/>
      <c r="DT24" s="75"/>
      <c r="DU24" s="75"/>
      <c r="DV24" s="75"/>
      <c r="DW24" s="75"/>
      <c r="DX24" s="75"/>
      <c r="DY24" s="75"/>
      <c r="DZ24" s="75"/>
      <c r="EA24" s="75"/>
      <c r="EB24" s="75"/>
      <c r="EC24" s="75"/>
      <c r="ED24" s="75"/>
      <c r="EE24" s="75"/>
      <c r="EF24" s="75"/>
      <c r="EG24" s="75"/>
      <c r="EH24" s="75"/>
      <c r="EI24" s="75"/>
      <c r="EJ24" s="75"/>
      <c r="EK24" s="75"/>
      <c r="EL24" s="75"/>
      <c r="EM24" s="75"/>
      <c r="EN24" s="75"/>
      <c r="EO24" s="75"/>
      <c r="EP24" s="75"/>
      <c r="EQ24" s="75"/>
      <c r="ER24" s="75"/>
      <c r="ES24" s="75"/>
      <c r="ET24" s="75"/>
      <c r="EU24" s="75"/>
      <c r="EV24" s="75"/>
      <c r="EW24" s="75"/>
      <c r="EX24" s="75"/>
      <c r="EY24" s="75"/>
      <c r="EZ24" s="75"/>
      <c r="FA24" s="75"/>
      <c r="FB24" s="75"/>
      <c r="FC24" s="75"/>
      <c r="FD24" s="75"/>
      <c r="FE24" s="75"/>
      <c r="FF24" s="75"/>
      <c r="FG24" s="75"/>
      <c r="FH24" s="75"/>
      <c r="FI24" s="75"/>
      <c r="FJ24" s="75"/>
      <c r="FK24" s="75"/>
      <c r="FL24" s="75"/>
      <c r="FM24" s="75"/>
      <c r="FN24" s="75"/>
      <c r="FO24" s="75"/>
      <c r="FP24" s="75"/>
      <c r="FQ24" s="75"/>
      <c r="FR24" s="75"/>
      <c r="FS24" s="75"/>
      <c r="FT24" s="75"/>
      <c r="FU24" s="75"/>
      <c r="FV24" s="75"/>
      <c r="FW24" s="75"/>
      <c r="FX24" s="75"/>
    </row>
    <row r="25" spans="1:180" s="3" customFormat="1">
      <c r="A25" s="127"/>
      <c r="C25" s="48" t="s">
        <v>16</v>
      </c>
      <c r="D25" s="21"/>
      <c r="E25" s="22"/>
      <c r="F25" s="132" t="str">
        <f>N31</f>
        <v>Pieter</v>
      </c>
      <c r="G25" s="21"/>
      <c r="H25" s="22"/>
      <c r="S25" s="127"/>
      <c r="T25" s="75"/>
      <c r="U25" s="124">
        <f>RANK(Result!AO7,Result!$AO$7:$AO$18)</f>
        <v>7</v>
      </c>
      <c r="V25" s="124">
        <f>RANK(Result!AO7,Result!$AO$7:$AO$18)</f>
        <v>7</v>
      </c>
      <c r="W25" s="153" t="str">
        <f>Result!T7</f>
        <v>Tim</v>
      </c>
      <c r="X25" s="154">
        <f>Result!AO7</f>
        <v>62.560000000000009</v>
      </c>
      <c r="Y25" s="75"/>
      <c r="Z25" s="75"/>
      <c r="AA25" s="75"/>
      <c r="AB25" s="75"/>
      <c r="AC25" s="75"/>
      <c r="AD25" s="75"/>
      <c r="AE25" s="75"/>
      <c r="AF25" s="75"/>
      <c r="AG25" s="75"/>
      <c r="AH25" s="75"/>
      <c r="AI25" s="75"/>
      <c r="AJ25" s="75"/>
      <c r="AK25" s="75"/>
      <c r="AL25" s="75"/>
      <c r="AM25" s="75"/>
      <c r="AN25" s="75"/>
      <c r="AO25" s="75"/>
      <c r="AP25" s="75"/>
      <c r="AQ25" s="75"/>
      <c r="AR25" s="75"/>
      <c r="AS25" s="75"/>
      <c r="AT25" s="75"/>
      <c r="AU25" s="75"/>
      <c r="AV25" s="75"/>
      <c r="AW25" s="75"/>
      <c r="AX25" s="75"/>
      <c r="AY25" s="75"/>
      <c r="AZ25" s="75"/>
      <c r="BA25" s="75"/>
      <c r="BB25" s="75"/>
      <c r="BC25" s="75"/>
      <c r="BD25" s="75"/>
      <c r="BE25" s="75"/>
      <c r="BF25" s="75"/>
      <c r="BG25" s="75"/>
      <c r="BH25" s="75"/>
      <c r="BI25" s="75"/>
      <c r="BJ25" s="75"/>
      <c r="BK25" s="75"/>
      <c r="BL25" s="75"/>
      <c r="BM25" s="75"/>
      <c r="BN25" s="75"/>
      <c r="BO25" s="75"/>
      <c r="BP25" s="75"/>
      <c r="BQ25" s="75"/>
      <c r="BR25" s="75"/>
      <c r="BS25" s="75"/>
      <c r="BT25" s="75"/>
      <c r="BU25" s="75"/>
      <c r="BV25" s="75"/>
      <c r="BW25" s="75"/>
      <c r="BX25" s="75"/>
      <c r="BY25" s="75"/>
      <c r="BZ25" s="75"/>
      <c r="CA25" s="75"/>
      <c r="CB25" s="75"/>
      <c r="CC25" s="75"/>
      <c r="CD25" s="75"/>
      <c r="CE25" s="75"/>
      <c r="CF25" s="75"/>
      <c r="CG25" s="75"/>
      <c r="CH25" s="75"/>
      <c r="CI25" s="75"/>
      <c r="CJ25" s="75"/>
      <c r="CK25" s="75"/>
      <c r="CL25" s="75"/>
      <c r="CM25" s="75"/>
      <c r="CN25" s="75"/>
      <c r="CO25" s="75"/>
      <c r="CP25" s="75"/>
      <c r="CQ25" s="75"/>
      <c r="CR25" s="75"/>
      <c r="CS25" s="75"/>
      <c r="CT25" s="75"/>
      <c r="CU25" s="75"/>
      <c r="CV25" s="75"/>
      <c r="CW25" s="75"/>
      <c r="CX25" s="75"/>
      <c r="CY25" s="75"/>
      <c r="CZ25" s="75"/>
      <c r="DA25" s="75"/>
      <c r="DB25" s="75"/>
      <c r="DC25" s="75"/>
      <c r="DD25" s="75"/>
      <c r="DE25" s="75"/>
      <c r="DF25" s="75"/>
      <c r="DG25" s="75"/>
      <c r="DH25" s="75"/>
      <c r="DI25" s="75"/>
      <c r="DJ25" s="75"/>
      <c r="DK25" s="75"/>
      <c r="DL25" s="75"/>
      <c r="DM25" s="75"/>
      <c r="DN25" s="75"/>
      <c r="DO25" s="75"/>
      <c r="DP25" s="75"/>
      <c r="DQ25" s="75"/>
      <c r="DR25" s="75"/>
      <c r="DS25" s="75"/>
      <c r="DT25" s="75"/>
      <c r="DU25" s="75"/>
      <c r="DV25" s="75"/>
      <c r="DW25" s="75"/>
      <c r="DX25" s="75"/>
      <c r="DY25" s="75"/>
      <c r="DZ25" s="75"/>
      <c r="EA25" s="75"/>
      <c r="EB25" s="75"/>
      <c r="EC25" s="75"/>
      <c r="ED25" s="75"/>
      <c r="EE25" s="75"/>
      <c r="EF25" s="75"/>
      <c r="EG25" s="75"/>
      <c r="EH25" s="75"/>
      <c r="EI25" s="75"/>
      <c r="EJ25" s="75"/>
      <c r="EK25" s="75"/>
      <c r="EL25" s="75"/>
      <c r="EM25" s="75"/>
      <c r="EN25" s="75"/>
      <c r="EO25" s="75"/>
      <c r="EP25" s="75"/>
      <c r="EQ25" s="75"/>
      <c r="ER25" s="75"/>
      <c r="ES25" s="75"/>
      <c r="ET25" s="75"/>
      <c r="EU25" s="75"/>
      <c r="EV25" s="75"/>
      <c r="EW25" s="75"/>
      <c r="EX25" s="75"/>
      <c r="EY25" s="75"/>
      <c r="EZ25" s="75"/>
      <c r="FA25" s="75"/>
      <c r="FB25" s="75"/>
      <c r="FC25" s="75"/>
      <c r="FD25" s="75"/>
      <c r="FE25" s="75"/>
      <c r="FF25" s="75"/>
      <c r="FG25" s="75"/>
      <c r="FH25" s="75"/>
      <c r="FI25" s="75"/>
      <c r="FJ25" s="75"/>
      <c r="FK25" s="75"/>
      <c r="FL25" s="75"/>
      <c r="FM25" s="75"/>
      <c r="FN25" s="75"/>
      <c r="FO25" s="75"/>
      <c r="FP25" s="75"/>
      <c r="FQ25" s="75"/>
      <c r="FR25" s="75"/>
      <c r="FS25" s="75"/>
      <c r="FT25" s="75"/>
      <c r="FU25" s="75"/>
      <c r="FV25" s="75"/>
      <c r="FW25" s="75"/>
      <c r="FX25" s="75"/>
    </row>
    <row r="26" spans="1:180">
      <c r="A26" s="72"/>
      <c r="B26" s="3"/>
      <c r="C26" s="48" t="s">
        <v>2</v>
      </c>
      <c r="D26" s="21"/>
      <c r="E26" s="22"/>
      <c r="F26" s="132" t="str">
        <f>O31</f>
        <v>Didier</v>
      </c>
      <c r="G26" s="21"/>
      <c r="H26" s="22"/>
      <c r="I26" s="3"/>
      <c r="J26" s="3"/>
      <c r="K26" s="3"/>
      <c r="L26" s="3"/>
      <c r="M26" s="3"/>
      <c r="N26" s="3"/>
      <c r="O26" s="3"/>
      <c r="P26" s="3"/>
      <c r="Q26" s="3"/>
      <c r="R26" s="3"/>
      <c r="S26" s="72"/>
      <c r="U26" s="124">
        <f>RANK(Result!AO8,Result!$AO$7:$AO$18)</f>
        <v>8</v>
      </c>
      <c r="V26" s="124">
        <f>IF(COUNTIF($U$25:U25,RANK(Result!AO8,Result!$AO$7:$AO$18))&gt;0,RANK(Result!AO8,Result!$AO$7:$AO$18)+COUNTIF($U$25:U25,RANK(Result!AO8,Result!$AO$7:$AO$18)),RANK(Result!AO8,Result!$AO$7:$AO$18))</f>
        <v>8</v>
      </c>
      <c r="W26" s="153" t="str">
        <f>Result!T8</f>
        <v>Grégory</v>
      </c>
      <c r="X26" s="154">
        <f>Result!AO8</f>
        <v>62.169999999999995</v>
      </c>
    </row>
    <row r="27" spans="1:180" ht="13.5" thickBot="1">
      <c r="A27" s="72"/>
      <c r="B27" s="3"/>
      <c r="C27" s="52" t="s">
        <v>3</v>
      </c>
      <c r="D27" s="23"/>
      <c r="E27" s="24"/>
      <c r="F27" s="133" t="str">
        <f>P31</f>
        <v>Lien</v>
      </c>
      <c r="G27" s="23"/>
      <c r="H27" s="24"/>
      <c r="I27" s="3"/>
      <c r="J27" s="3"/>
      <c r="K27" s="3"/>
      <c r="L27" s="3"/>
      <c r="M27" s="3"/>
      <c r="N27" s="3"/>
      <c r="O27" s="3"/>
      <c r="P27" s="3"/>
      <c r="Q27" s="3"/>
      <c r="R27" s="3"/>
      <c r="S27" s="72"/>
      <c r="U27" s="124">
        <f>RANK(Result!AO9,Result!$AO$7:$AO$18)</f>
        <v>9</v>
      </c>
      <c r="V27" s="124">
        <f>IF(COUNTIF($U$25:U26,RANK(Result!AO9,Result!$AO$7:$AO$18))&gt;0,RANK(Result!AO9,Result!$AO$7:$AO$18)+COUNTIF($U$25:U26,RANK(Result!AO9,Result!$AO$7:$AO$18)),RANK(Result!AO9,Result!$AO$7:$AO$18))</f>
        <v>9</v>
      </c>
      <c r="W27" s="153" t="str">
        <f>Result!T9</f>
        <v>Christophe</v>
      </c>
      <c r="X27" s="154">
        <f>Result!AO9</f>
        <v>61.109999999999992</v>
      </c>
    </row>
    <row r="28" spans="1:180" ht="16.5" customHeight="1">
      <c r="A28" s="72"/>
      <c r="B28" s="3"/>
      <c r="C28" s="3"/>
      <c r="D28" s="3"/>
      <c r="E28" s="3"/>
      <c r="F28" s="3"/>
      <c r="G28" s="3"/>
      <c r="H28" s="3"/>
      <c r="I28" s="3"/>
      <c r="J28" s="3"/>
      <c r="K28" s="3"/>
      <c r="L28" s="3"/>
      <c r="M28" s="3"/>
      <c r="N28" s="3"/>
      <c r="O28" s="3"/>
      <c r="P28" s="3"/>
      <c r="Q28" s="3"/>
      <c r="R28" s="3"/>
      <c r="S28" s="72"/>
      <c r="U28" s="124">
        <f>RANK(Result!AO10,Result!$AO$7:$AO$18)</f>
        <v>10</v>
      </c>
      <c r="V28" s="124">
        <f>IF(COUNTIF($U$25:U27,RANK(Result!AO10,Result!$AO$7:$AO$18))&gt;0,RANK(Result!AO10,Result!$AO$7:$AO$18)+COUNTIF($U$25:U27,RANK(Result!AO10,Result!$AO$7:$AO$18)),RANK(Result!AO10,Result!$AO$7:$AO$18))</f>
        <v>10</v>
      </c>
      <c r="W28" s="153" t="str">
        <f>Result!T10</f>
        <v>Ruben</v>
      </c>
      <c r="X28" s="154">
        <f>Result!AO10</f>
        <v>60.06</v>
      </c>
    </row>
    <row r="29" spans="1:180" s="155" customFormat="1" ht="13.5" thickBot="1">
      <c r="A29" s="72"/>
      <c r="B29" s="72"/>
      <c r="C29" s="72"/>
      <c r="D29" s="72"/>
      <c r="E29" s="72"/>
      <c r="F29" s="72"/>
      <c r="G29" s="72"/>
      <c r="H29" s="72"/>
      <c r="I29" s="72"/>
      <c r="J29" s="72"/>
      <c r="K29" s="72"/>
      <c r="L29" s="72"/>
      <c r="M29" s="72"/>
      <c r="N29" s="72"/>
      <c r="O29" s="72"/>
      <c r="P29" s="72"/>
      <c r="Q29" s="72"/>
      <c r="R29" s="72"/>
      <c r="S29" s="72"/>
      <c r="U29" s="124">
        <f>RANK(Result!AO11,Result!$AO$7:$AO$18)</f>
        <v>11</v>
      </c>
      <c r="V29" s="124">
        <f>IF(COUNTIF($U$25:U28,RANK(Result!AO11,Result!$AO$7:$AO$18))&gt;0,RANK(Result!AO11,Result!$AO$7:$AO$18)+COUNTIF($U$25:U28,RANK(Result!AO11,Result!$AO$7:$AO$18)),RANK(Result!AO11,Result!$AO$7:$AO$18))</f>
        <v>11</v>
      </c>
      <c r="W29" s="157" t="str">
        <f>Result!T11</f>
        <v>Guillaume</v>
      </c>
      <c r="X29" s="154">
        <f>Result!AO11</f>
        <v>58.88000000000001</v>
      </c>
    </row>
    <row r="30" spans="1:180" ht="13.5" thickBot="1">
      <c r="A30" s="72"/>
      <c r="B30" s="64"/>
      <c r="C30" s="65"/>
      <c r="D30" s="65"/>
      <c r="E30" s="65"/>
      <c r="F30" s="65"/>
      <c r="G30" s="65"/>
      <c r="H30" s="65"/>
      <c r="I30" s="65"/>
      <c r="J30" s="65"/>
      <c r="K30" s="65"/>
      <c r="L30" s="65"/>
      <c r="M30" s="65"/>
      <c r="N30" s="65"/>
      <c r="O30" s="65"/>
      <c r="P30" s="65"/>
      <c r="Q30" s="65"/>
      <c r="R30" s="75"/>
      <c r="S30" s="72"/>
      <c r="U30" s="124">
        <f>RANK(Result!AO12,Result!$AO$7:$AO$18)</f>
        <v>4</v>
      </c>
      <c r="V30" s="124">
        <f>IF(COUNTIF($U$25:U29,RANK(Result!AO12,Result!$AO$7:$AO$18))&gt;0,RANK(Result!AO12,Result!$AO$7:$AO$18)+COUNTIF($U$25:U29,RANK(Result!AO12,Result!$AO$7:$AO$18)),RANK(Result!AO12,Result!$AO$7:$AO$18))</f>
        <v>4</v>
      </c>
      <c r="W30" s="153" t="str">
        <f>Result!T12</f>
        <v>Maarten</v>
      </c>
      <c r="X30" s="154">
        <f>Result!AO12</f>
        <v>63.04</v>
      </c>
    </row>
    <row r="31" spans="1:180" ht="13.5" thickBot="1">
      <c r="A31" s="72"/>
      <c r="B31" s="66"/>
      <c r="C31" s="36" t="s">
        <v>0</v>
      </c>
      <c r="D31" s="37" t="s">
        <v>1</v>
      </c>
      <c r="E31" s="36" t="str">
        <f>D59</f>
        <v>Tim</v>
      </c>
      <c r="F31" s="38" t="str">
        <f>L59</f>
        <v>Grégory</v>
      </c>
      <c r="G31" s="38" t="str">
        <f>D72</f>
        <v>Christophe</v>
      </c>
      <c r="H31" s="38" t="str">
        <f>L72</f>
        <v>Ruben</v>
      </c>
      <c r="I31" s="38" t="str">
        <f>D85</f>
        <v>Guillaume</v>
      </c>
      <c r="J31" s="38" t="str">
        <f>L85</f>
        <v>Maarten</v>
      </c>
      <c r="K31" s="38" t="str">
        <f>D98</f>
        <v>Dieter</v>
      </c>
      <c r="L31" s="38" t="str">
        <f>L98</f>
        <v>Deborah</v>
      </c>
      <c r="M31" s="38" t="str">
        <f>D111</f>
        <v>Lienkeuh</v>
      </c>
      <c r="N31" s="38" t="str">
        <f>L111</f>
        <v>Pieter</v>
      </c>
      <c r="O31" s="38" t="str">
        <f>D124</f>
        <v>Didier</v>
      </c>
      <c r="P31" s="37" t="str">
        <f>L124</f>
        <v>Lien</v>
      </c>
      <c r="Q31" s="3"/>
      <c r="R31" s="75"/>
      <c r="S31" s="72"/>
      <c r="U31" s="124">
        <f>RANK(Result!AO13,Result!$AO$7:$AO$18)</f>
        <v>12</v>
      </c>
      <c r="V31" s="124">
        <f>IF(COUNTIF($U$25:U30,RANK(Result!AO13,Result!$AO$7:$AO$18))&gt;0,RANK(Result!AO13,Result!$AO$7:$AO$18)+COUNTIF($U$25:U30,RANK(Result!AO13,Result!$AO$7:$AO$18)),RANK(Result!AO13,Result!$AO$7:$AO$18))</f>
        <v>12</v>
      </c>
      <c r="W31" s="153" t="str">
        <f>Result!T13</f>
        <v>Dieter</v>
      </c>
      <c r="X31" s="154">
        <f>Result!AO13</f>
        <v>47.989999999999995</v>
      </c>
    </row>
    <row r="32" spans="1:180">
      <c r="A32" s="72"/>
      <c r="B32" s="66"/>
      <c r="C32" s="29">
        <f t="shared" ref="C32:D39" si="0">C11</f>
        <v>0</v>
      </c>
      <c r="D32" s="30">
        <f t="shared" si="0"/>
        <v>0</v>
      </c>
      <c r="E32" s="31">
        <f t="shared" ref="E32:E39" si="1">E61</f>
        <v>0</v>
      </c>
      <c r="F32" s="32">
        <f>M61</f>
        <v>0</v>
      </c>
      <c r="G32" s="32">
        <f>E74</f>
        <v>0</v>
      </c>
      <c r="H32" s="32">
        <f>M74</f>
        <v>0</v>
      </c>
      <c r="I32" s="32">
        <f>E87</f>
        <v>0</v>
      </c>
      <c r="J32" s="32">
        <f>M87</f>
        <v>0</v>
      </c>
      <c r="K32" s="32">
        <f>E100</f>
        <v>0</v>
      </c>
      <c r="L32" s="32">
        <f t="shared" ref="L32:L39" si="2">M100</f>
        <v>0</v>
      </c>
      <c r="M32" s="32">
        <f>E113</f>
        <v>0</v>
      </c>
      <c r="N32" s="32">
        <f t="shared" ref="N32:N39" si="3">M113</f>
        <v>0</v>
      </c>
      <c r="O32" s="32">
        <f>E126</f>
        <v>0</v>
      </c>
      <c r="P32" s="33">
        <f>M126</f>
        <v>0</v>
      </c>
      <c r="Q32" s="3"/>
      <c r="R32" s="75"/>
      <c r="S32" s="72"/>
      <c r="U32" s="124">
        <f>RANK(Result!AO14,Result!$AO$7:$AO$18)</f>
        <v>2</v>
      </c>
      <c r="V32" s="124">
        <f>IF(COUNTIF($U$25:U31,RANK(Result!AO14,Result!$AO$7:$AO$18))&gt;0,RANK(Result!AO14,Result!$AO$7:$AO$18)+COUNTIF($U$25:U31,RANK(Result!AO14,Result!$AO$7:$AO$18)),RANK(Result!AO14,Result!$AO$7:$AO$18))</f>
        <v>2</v>
      </c>
      <c r="W32" s="153" t="str">
        <f>Result!T14</f>
        <v>Deborah</v>
      </c>
      <c r="X32" s="154">
        <f>Result!AO14</f>
        <v>69.890000000000015</v>
      </c>
    </row>
    <row r="33" spans="1:24">
      <c r="A33" s="72"/>
      <c r="B33" s="66"/>
      <c r="C33" s="25">
        <f t="shared" si="0"/>
        <v>0</v>
      </c>
      <c r="D33" s="26">
        <f t="shared" si="0"/>
        <v>0</v>
      </c>
      <c r="E33" s="31">
        <f t="shared" si="1"/>
        <v>0</v>
      </c>
      <c r="F33" s="32">
        <f t="shared" ref="F33:F39" si="4">M62</f>
        <v>0</v>
      </c>
      <c r="G33" s="32">
        <f t="shared" ref="G33:G39" si="5">E75</f>
        <v>0</v>
      </c>
      <c r="H33" s="32">
        <f t="shared" ref="H33:H39" si="6">M75</f>
        <v>0</v>
      </c>
      <c r="I33" s="32">
        <f t="shared" ref="I33:I39" si="7">E88</f>
        <v>0</v>
      </c>
      <c r="J33" s="32">
        <f t="shared" ref="J33:J39" si="8">M88</f>
        <v>0</v>
      </c>
      <c r="K33" s="32">
        <f t="shared" ref="K33:K39" si="9">E101</f>
        <v>0</v>
      </c>
      <c r="L33" s="32">
        <f t="shared" si="2"/>
        <v>0</v>
      </c>
      <c r="M33" s="32">
        <f t="shared" ref="M33:M39" si="10">E114</f>
        <v>0</v>
      </c>
      <c r="N33" s="32">
        <f t="shared" si="3"/>
        <v>0</v>
      </c>
      <c r="O33" s="32">
        <f t="shared" ref="O33:O39" si="11">E127</f>
        <v>0</v>
      </c>
      <c r="P33" s="33">
        <f t="shared" ref="P33:P39" si="12">M127</f>
        <v>0</v>
      </c>
      <c r="Q33" s="3"/>
      <c r="R33" s="75"/>
      <c r="S33" s="72"/>
      <c r="U33" s="124">
        <f>RANK(Result!AO15,Result!$AO$7:$AO$18)</f>
        <v>5</v>
      </c>
      <c r="V33" s="124">
        <f>IF(COUNTIF($U$25:U32,RANK(Result!AO15,Result!$AO$7:$AO$18))&gt;0,RANK(Result!AO15,Result!$AO$7:$AO$18)+COUNTIF($U$25:U32,RANK(Result!AO15,Result!$AO$7:$AO$18)),RANK(Result!AO15,Result!$AO$7:$AO$18))</f>
        <v>5</v>
      </c>
      <c r="W33" s="153" t="str">
        <f>Result!T15</f>
        <v>Lienkeuh</v>
      </c>
      <c r="X33" s="154">
        <f>Result!AO15</f>
        <v>62.86</v>
      </c>
    </row>
    <row r="34" spans="1:24">
      <c r="A34" s="72"/>
      <c r="B34" s="66"/>
      <c r="C34" s="25">
        <f t="shared" si="0"/>
        <v>0</v>
      </c>
      <c r="D34" s="26">
        <f t="shared" si="0"/>
        <v>0</v>
      </c>
      <c r="E34" s="31">
        <f t="shared" si="1"/>
        <v>0</v>
      </c>
      <c r="F34" s="32">
        <f t="shared" si="4"/>
        <v>0</v>
      </c>
      <c r="G34" s="32">
        <f t="shared" si="5"/>
        <v>0</v>
      </c>
      <c r="H34" s="32">
        <f t="shared" si="6"/>
        <v>0</v>
      </c>
      <c r="I34" s="32">
        <f t="shared" si="7"/>
        <v>0</v>
      </c>
      <c r="J34" s="32">
        <f t="shared" si="8"/>
        <v>0</v>
      </c>
      <c r="K34" s="32">
        <f t="shared" si="9"/>
        <v>0</v>
      </c>
      <c r="L34" s="32">
        <f t="shared" si="2"/>
        <v>0</v>
      </c>
      <c r="M34" s="32">
        <f t="shared" si="10"/>
        <v>0</v>
      </c>
      <c r="N34" s="32">
        <f t="shared" si="3"/>
        <v>0</v>
      </c>
      <c r="O34" s="32">
        <f t="shared" si="11"/>
        <v>0</v>
      </c>
      <c r="P34" s="33">
        <f t="shared" si="12"/>
        <v>0</v>
      </c>
      <c r="Q34" s="3"/>
      <c r="R34" s="75"/>
      <c r="S34" s="72"/>
      <c r="U34" s="124">
        <f>RANK(Result!AO16,Result!$AO$7:$AO$18)</f>
        <v>3</v>
      </c>
      <c r="V34" s="124">
        <f>IF(COUNTIF($U$25:U33,RANK(Result!AO16,Result!$AO$7:$AO$18))&gt;0,RANK(Result!AO16,Result!$AO$7:$AO$18)+COUNTIF($U$25:U33,RANK(Result!AO16,Result!$AO$7:$AO$18)),RANK(Result!AO16,Result!$AO$7:$AO$18))</f>
        <v>3</v>
      </c>
      <c r="W34" s="153" t="str">
        <f>Result!T16</f>
        <v>Pieter</v>
      </c>
      <c r="X34" s="154">
        <f>Result!AO16</f>
        <v>66.239999999999995</v>
      </c>
    </row>
    <row r="35" spans="1:24">
      <c r="A35" s="72"/>
      <c r="B35" s="66"/>
      <c r="C35" s="25">
        <f t="shared" si="0"/>
        <v>0</v>
      </c>
      <c r="D35" s="26">
        <f t="shared" si="0"/>
        <v>0</v>
      </c>
      <c r="E35" s="31">
        <f t="shared" si="1"/>
        <v>0</v>
      </c>
      <c r="F35" s="32">
        <f t="shared" si="4"/>
        <v>0</v>
      </c>
      <c r="G35" s="32">
        <f t="shared" si="5"/>
        <v>0</v>
      </c>
      <c r="H35" s="32">
        <f t="shared" si="6"/>
        <v>0</v>
      </c>
      <c r="I35" s="32">
        <f t="shared" si="7"/>
        <v>0</v>
      </c>
      <c r="J35" s="32">
        <f t="shared" si="8"/>
        <v>0</v>
      </c>
      <c r="K35" s="32">
        <f t="shared" si="9"/>
        <v>0</v>
      </c>
      <c r="L35" s="32">
        <f t="shared" si="2"/>
        <v>0</v>
      </c>
      <c r="M35" s="32">
        <f t="shared" si="10"/>
        <v>0</v>
      </c>
      <c r="N35" s="32">
        <f t="shared" si="3"/>
        <v>0</v>
      </c>
      <c r="O35" s="32">
        <f t="shared" si="11"/>
        <v>0</v>
      </c>
      <c r="P35" s="33">
        <f t="shared" si="12"/>
        <v>0</v>
      </c>
      <c r="Q35" s="3"/>
      <c r="R35" s="75"/>
      <c r="S35" s="72"/>
      <c r="U35" s="124">
        <f>RANK(Result!AO17,Result!$AO$7:$AO$18)</f>
        <v>1</v>
      </c>
      <c r="V35" s="124">
        <f>IF(COUNTIF($U$25:U34,RANK(Result!AO17,Result!$AO$7:$AO$18))&gt;0,RANK(Result!AO17,Result!$AO$7:$AO$18)+COUNTIF($U$25:U34,RANK(Result!AO17,Result!$AO$7:$AO$18)),RANK(Result!AO17,Result!$AO$7:$AO$18))</f>
        <v>1</v>
      </c>
      <c r="W35" s="153" t="str">
        <f>Result!T17</f>
        <v>Didier</v>
      </c>
      <c r="X35" s="154">
        <f>Result!AO17</f>
        <v>74.160000000000011</v>
      </c>
    </row>
    <row r="36" spans="1:24">
      <c r="A36" s="72"/>
      <c r="B36" s="66"/>
      <c r="C36" s="25">
        <f t="shared" si="0"/>
        <v>0</v>
      </c>
      <c r="D36" s="26">
        <f t="shared" si="0"/>
        <v>0</v>
      </c>
      <c r="E36" s="31">
        <f t="shared" si="1"/>
        <v>0</v>
      </c>
      <c r="F36" s="32">
        <f t="shared" si="4"/>
        <v>0</v>
      </c>
      <c r="G36" s="32">
        <f t="shared" si="5"/>
        <v>0</v>
      </c>
      <c r="H36" s="32">
        <f t="shared" si="6"/>
        <v>0</v>
      </c>
      <c r="I36" s="32">
        <f t="shared" si="7"/>
        <v>0</v>
      </c>
      <c r="J36" s="32">
        <f t="shared" si="8"/>
        <v>0</v>
      </c>
      <c r="K36" s="32">
        <f t="shared" si="9"/>
        <v>0</v>
      </c>
      <c r="L36" s="32">
        <f t="shared" si="2"/>
        <v>0</v>
      </c>
      <c r="M36" s="32">
        <f t="shared" si="10"/>
        <v>0</v>
      </c>
      <c r="N36" s="32">
        <f t="shared" si="3"/>
        <v>0</v>
      </c>
      <c r="O36" s="32">
        <f t="shared" si="11"/>
        <v>0</v>
      </c>
      <c r="P36" s="33">
        <f t="shared" si="12"/>
        <v>0</v>
      </c>
      <c r="Q36" s="3"/>
      <c r="R36" s="75"/>
      <c r="S36" s="72"/>
      <c r="U36" s="124">
        <f>RANK(Result!AO18,Result!$AO$7:$AO$18)</f>
        <v>6</v>
      </c>
      <c r="V36" s="124">
        <f>IF(COUNTIF($U$25:U35,RANK(Result!AO18,Result!$AO$7:$AO$18))&gt;0,RANK(Result!AO18,Result!$AO$7:$AO$18)+COUNTIF($U$25:U35,RANK(Result!AO18,Result!$AO$7:$AO$18)),RANK(Result!AO18,Result!$AO$7:$AO$18))</f>
        <v>6</v>
      </c>
      <c r="W36" s="153" t="str">
        <f>Result!T18</f>
        <v xml:space="preserve">Lien </v>
      </c>
      <c r="X36" s="154">
        <f>Result!AO18</f>
        <v>62.64</v>
      </c>
    </row>
    <row r="37" spans="1:24">
      <c r="A37" s="72"/>
      <c r="B37" s="66"/>
      <c r="C37" s="25">
        <f t="shared" si="0"/>
        <v>0</v>
      </c>
      <c r="D37" s="26">
        <f t="shared" si="0"/>
        <v>0</v>
      </c>
      <c r="E37" s="31">
        <f t="shared" si="1"/>
        <v>0</v>
      </c>
      <c r="F37" s="32">
        <f t="shared" si="4"/>
        <v>0</v>
      </c>
      <c r="G37" s="32">
        <f t="shared" si="5"/>
        <v>0</v>
      </c>
      <c r="H37" s="32">
        <f t="shared" si="6"/>
        <v>0</v>
      </c>
      <c r="I37" s="32">
        <f t="shared" si="7"/>
        <v>0</v>
      </c>
      <c r="J37" s="32">
        <f t="shared" si="8"/>
        <v>0</v>
      </c>
      <c r="K37" s="32">
        <f t="shared" si="9"/>
        <v>0</v>
      </c>
      <c r="L37" s="32">
        <f t="shared" si="2"/>
        <v>0</v>
      </c>
      <c r="M37" s="32">
        <f t="shared" si="10"/>
        <v>0</v>
      </c>
      <c r="N37" s="32">
        <f t="shared" si="3"/>
        <v>0</v>
      </c>
      <c r="O37" s="32">
        <f t="shared" si="11"/>
        <v>0</v>
      </c>
      <c r="P37" s="33">
        <f t="shared" si="12"/>
        <v>0</v>
      </c>
      <c r="Q37" s="3"/>
      <c r="R37" s="75"/>
      <c r="S37" s="72"/>
      <c r="U37" s="124"/>
      <c r="V37" s="124"/>
      <c r="W37" s="124"/>
    </row>
    <row r="38" spans="1:24">
      <c r="A38" s="72"/>
      <c r="B38" s="66"/>
      <c r="C38" s="25">
        <f t="shared" si="0"/>
        <v>0</v>
      </c>
      <c r="D38" s="26">
        <f t="shared" si="0"/>
        <v>0</v>
      </c>
      <c r="E38" s="31">
        <f t="shared" si="1"/>
        <v>0</v>
      </c>
      <c r="F38" s="32">
        <f t="shared" si="4"/>
        <v>0</v>
      </c>
      <c r="G38" s="32">
        <f t="shared" si="5"/>
        <v>0</v>
      </c>
      <c r="H38" s="32">
        <f t="shared" si="6"/>
        <v>0</v>
      </c>
      <c r="I38" s="32">
        <f t="shared" si="7"/>
        <v>0</v>
      </c>
      <c r="J38" s="32">
        <f t="shared" si="8"/>
        <v>0</v>
      </c>
      <c r="K38" s="32">
        <f t="shared" si="9"/>
        <v>0</v>
      </c>
      <c r="L38" s="32">
        <f t="shared" si="2"/>
        <v>0</v>
      </c>
      <c r="M38" s="32">
        <f t="shared" si="10"/>
        <v>0</v>
      </c>
      <c r="N38" s="32">
        <f t="shared" si="3"/>
        <v>0</v>
      </c>
      <c r="O38" s="32">
        <f t="shared" si="11"/>
        <v>0</v>
      </c>
      <c r="P38" s="33">
        <f t="shared" si="12"/>
        <v>0</v>
      </c>
      <c r="Q38" s="3"/>
      <c r="R38" s="75"/>
      <c r="S38" s="72"/>
      <c r="U38" s="124"/>
      <c r="V38" s="124"/>
      <c r="W38" s="124"/>
    </row>
    <row r="39" spans="1:24" ht="13.5" thickBot="1">
      <c r="A39" s="72"/>
      <c r="B39" s="66"/>
      <c r="C39" s="27">
        <f t="shared" si="0"/>
        <v>0</v>
      </c>
      <c r="D39" s="28">
        <f t="shared" si="0"/>
        <v>0</v>
      </c>
      <c r="E39" s="31">
        <f t="shared" si="1"/>
        <v>0</v>
      </c>
      <c r="F39" s="32">
        <f t="shared" si="4"/>
        <v>0</v>
      </c>
      <c r="G39" s="32">
        <f t="shared" si="5"/>
        <v>0</v>
      </c>
      <c r="H39" s="32">
        <f t="shared" si="6"/>
        <v>0</v>
      </c>
      <c r="I39" s="32">
        <f t="shared" si="7"/>
        <v>0</v>
      </c>
      <c r="J39" s="32">
        <f t="shared" si="8"/>
        <v>0</v>
      </c>
      <c r="K39" s="32">
        <f t="shared" si="9"/>
        <v>0</v>
      </c>
      <c r="L39" s="32">
        <f t="shared" si="2"/>
        <v>0</v>
      </c>
      <c r="M39" s="32">
        <f t="shared" si="10"/>
        <v>0</v>
      </c>
      <c r="N39" s="32">
        <f t="shared" si="3"/>
        <v>0</v>
      </c>
      <c r="O39" s="32">
        <f t="shared" si="11"/>
        <v>0</v>
      </c>
      <c r="P39" s="33">
        <f t="shared" si="12"/>
        <v>0</v>
      </c>
      <c r="Q39" s="3"/>
      <c r="R39" s="75"/>
      <c r="S39" s="72"/>
      <c r="U39" s="124"/>
      <c r="V39" s="124"/>
      <c r="W39" s="124"/>
    </row>
    <row r="40" spans="1:24" ht="13.5" thickBot="1">
      <c r="A40" s="72"/>
      <c r="B40" s="66"/>
      <c r="C40" s="3"/>
      <c r="D40" s="3"/>
      <c r="E40" s="58">
        <f>I69</f>
        <v>0</v>
      </c>
      <c r="F40" s="59">
        <f>Q69</f>
        <v>0</v>
      </c>
      <c r="G40" s="59">
        <f>I82</f>
        <v>0</v>
      </c>
      <c r="H40" s="59">
        <f>Q82</f>
        <v>0</v>
      </c>
      <c r="I40" s="59">
        <f>I95</f>
        <v>0</v>
      </c>
      <c r="J40" s="59">
        <f>Q95</f>
        <v>0</v>
      </c>
      <c r="K40" s="59">
        <f>I108</f>
        <v>0</v>
      </c>
      <c r="L40" s="59">
        <f>Q108</f>
        <v>0</v>
      </c>
      <c r="M40" s="59">
        <f>I121</f>
        <v>0</v>
      </c>
      <c r="N40" s="59">
        <f>Q121</f>
        <v>0</v>
      </c>
      <c r="O40" s="59">
        <f>I134</f>
        <v>0</v>
      </c>
      <c r="P40" s="60">
        <f>Q134</f>
        <v>0</v>
      </c>
      <c r="Q40" s="3"/>
      <c r="R40" s="75"/>
      <c r="S40" s="72"/>
      <c r="U40" s="124"/>
      <c r="V40" s="124"/>
      <c r="W40" s="124"/>
    </row>
    <row r="41" spans="1:24">
      <c r="A41" s="72"/>
      <c r="B41" s="66"/>
      <c r="C41" s="3"/>
      <c r="D41" s="3"/>
      <c r="E41" s="3"/>
      <c r="F41" s="3"/>
      <c r="G41" s="3"/>
      <c r="H41" s="3"/>
      <c r="I41" s="3"/>
      <c r="J41" s="3"/>
      <c r="K41" s="3"/>
      <c r="L41" s="3"/>
      <c r="M41" s="3"/>
      <c r="N41" s="3"/>
      <c r="O41" s="3"/>
      <c r="P41" s="3"/>
      <c r="Q41" s="3"/>
      <c r="R41" s="75"/>
      <c r="S41" s="72"/>
    </row>
    <row r="42" spans="1:24" ht="13.5" thickBot="1">
      <c r="A42" s="72"/>
      <c r="B42" s="66"/>
      <c r="C42" s="3"/>
      <c r="D42" s="3"/>
      <c r="E42" s="3"/>
      <c r="F42" s="3"/>
      <c r="G42" s="3"/>
      <c r="H42" s="3"/>
      <c r="I42" s="3"/>
      <c r="J42" s="3"/>
      <c r="K42" s="3"/>
      <c r="L42" s="3"/>
      <c r="M42" s="3"/>
      <c r="N42" s="3"/>
      <c r="O42" s="3"/>
      <c r="P42" s="3"/>
      <c r="Q42" s="3"/>
      <c r="R42" s="75"/>
      <c r="S42" s="72"/>
    </row>
    <row r="43" spans="1:24" ht="13.5" thickBot="1">
      <c r="A43" s="72"/>
      <c r="B43" s="66"/>
      <c r="C43" s="36" t="s">
        <v>0</v>
      </c>
      <c r="D43" s="37" t="s">
        <v>1</v>
      </c>
      <c r="E43" s="36" t="str">
        <f t="shared" ref="E43:O43" si="13">E31</f>
        <v>Tim</v>
      </c>
      <c r="F43" s="38" t="str">
        <f t="shared" si="13"/>
        <v>Grégory</v>
      </c>
      <c r="G43" s="38" t="str">
        <f t="shared" si="13"/>
        <v>Christophe</v>
      </c>
      <c r="H43" s="38" t="str">
        <f t="shared" si="13"/>
        <v>Ruben</v>
      </c>
      <c r="I43" s="38" t="str">
        <f t="shared" si="13"/>
        <v>Guillaume</v>
      </c>
      <c r="J43" s="38" t="str">
        <f t="shared" si="13"/>
        <v>Maarten</v>
      </c>
      <c r="K43" s="38" t="str">
        <f t="shared" si="13"/>
        <v>Dieter</v>
      </c>
      <c r="L43" s="38" t="str">
        <f t="shared" si="13"/>
        <v>Deborah</v>
      </c>
      <c r="M43" s="38" t="str">
        <f t="shared" si="13"/>
        <v>Lienkeuh</v>
      </c>
      <c r="N43" s="38" t="str">
        <f t="shared" si="13"/>
        <v>Pieter</v>
      </c>
      <c r="O43" s="38" t="str">
        <f t="shared" si="13"/>
        <v>Didier</v>
      </c>
      <c r="P43" s="37" t="str">
        <f>L124</f>
        <v>Lien</v>
      </c>
      <c r="Q43" s="3"/>
      <c r="R43" s="75"/>
      <c r="S43" s="72"/>
    </row>
    <row r="44" spans="1:24">
      <c r="A44" s="72"/>
      <c r="B44" s="66"/>
      <c r="C44" s="29">
        <f t="shared" ref="C44:D51" si="14">K61</f>
        <v>0</v>
      </c>
      <c r="D44" s="69">
        <f t="shared" si="14"/>
        <v>0</v>
      </c>
      <c r="E44" s="56">
        <f>IF(E61=$F$60,F61,IF(E61=$G$60,G61,IF(E61=$H$60,H61,0)))</f>
        <v>0</v>
      </c>
      <c r="F44" s="56">
        <f>IF(M61=$N$60,N61,IF(M61=$O$60,O61,IF(M61=$P$60,P61,0)))</f>
        <v>0</v>
      </c>
      <c r="G44" s="56">
        <f>IF(E74=$F$73,F74,IF(E74=$G$73,G74,IF(E74=$H$73,H74,0)))</f>
        <v>0</v>
      </c>
      <c r="H44" s="56">
        <f>IF(M74=$N$73,N74,IF(M74=$O$73,O74,IF(M74=$P$73,P74,0)))</f>
        <v>0</v>
      </c>
      <c r="I44" s="56">
        <f>IF(E87=$F$86,F87,IF(E87=$G$86,G87,IF(E87=$H$86,H87,0)))</f>
        <v>0</v>
      </c>
      <c r="J44" s="56">
        <f>IF(M87=$N$86,N87,IF(M87=$O$86,O87,IF(M87=$P$86,P87,0)))</f>
        <v>0</v>
      </c>
      <c r="K44" s="56">
        <f>IF(E100=$F$99,F100,IF(E100=$G$99,G100,IF(E100=$H$99,H100,0)))</f>
        <v>0</v>
      </c>
      <c r="L44" s="56">
        <f>IF(M100=$N$99,N100,IF(M100=$O$99,O100,IF(M100=$P$99,P100,0)))</f>
        <v>0</v>
      </c>
      <c r="M44" s="56">
        <f>IF(E113=$F$112,F113,IF(E113=$G$112,G113,IF(E113=$H$112,H113,0)))</f>
        <v>0</v>
      </c>
      <c r="N44" s="56">
        <f>IF(M113=$N$112,N113,IF(M113=$O$112,O113,IF(M113=$P$112,P113,0)))</f>
        <v>0</v>
      </c>
      <c r="O44" s="56">
        <f>IF(E126=$F$125,F126,IF(E126=$G$125,G126,IF(E126=$H$125,H126,0)))</f>
        <v>0</v>
      </c>
      <c r="P44" s="57">
        <f>IF(M126=$N$125,N126,IF(M126=$O$125,O126,IF(M126=$P$125,P126,0)))</f>
        <v>0</v>
      </c>
      <c r="Q44" s="3"/>
      <c r="R44" s="75"/>
      <c r="S44" s="72"/>
    </row>
    <row r="45" spans="1:24">
      <c r="A45" s="72"/>
      <c r="B45" s="66"/>
      <c r="C45" s="25">
        <f t="shared" si="14"/>
        <v>0</v>
      </c>
      <c r="D45" s="70">
        <f t="shared" si="14"/>
        <v>0</v>
      </c>
      <c r="E45" s="56">
        <f t="shared" ref="E45:E51" si="15">IF(E62=$F$60,F62,IF(E62=$G$60,G62,IF(E62=$H$60,H62,0)))</f>
        <v>0</v>
      </c>
      <c r="F45" s="56">
        <f t="shared" ref="F45:F51" si="16">IF(M62=$N$60,N62,IF(M62=$O$60,O62,IF(M62=$P$60,P62,0)))</f>
        <v>0</v>
      </c>
      <c r="G45" s="56">
        <f t="shared" ref="G45:G51" si="17">IF(E75=$F$73,F75,IF(E75=$G$73,G75,IF(E75=$H$73,H75,0)))</f>
        <v>0</v>
      </c>
      <c r="H45" s="56">
        <f t="shared" ref="H45:H51" si="18">IF(M75=$N$73,N75,IF(M75=$O$73,O75,IF(M75=$P$73,P75,0)))</f>
        <v>0</v>
      </c>
      <c r="I45" s="56">
        <f t="shared" ref="I45:I51" si="19">IF(E88=$F$86,F88,IF(E88=$G$86,G88,IF(E88=$H$86,H88,0)))</f>
        <v>0</v>
      </c>
      <c r="J45" s="56">
        <f t="shared" ref="J45:J51" si="20">IF(M88=$N$86,N88,IF(M88=$O$86,O88,IF(M88=$P$86,P88,0)))</f>
        <v>0</v>
      </c>
      <c r="K45" s="56">
        <f t="shared" ref="K45:K51" si="21">IF(E101=$F$99,F101,IF(E101=$G$99,G101,IF(E101=$H$99,H101,0)))</f>
        <v>0</v>
      </c>
      <c r="L45" s="56">
        <f t="shared" ref="L45:L51" si="22">IF(M101=$N$99,N101,IF(M101=$O$99,O101,IF(M101=$P$99,P101,0)))</f>
        <v>0</v>
      </c>
      <c r="M45" s="56">
        <f t="shared" ref="M45:M51" si="23">IF(E114=$F$112,F114,IF(E114=$G$112,G114,IF(E114=$H$112,H114,0)))</f>
        <v>0</v>
      </c>
      <c r="N45" s="56">
        <f t="shared" ref="N45:N51" si="24">IF(M114=$N$112,N114,IF(M114=$O$112,O114,IF(M114=$P$112,P114,0)))</f>
        <v>0</v>
      </c>
      <c r="O45" s="56">
        <f t="shared" ref="O45:O51" si="25">IF(E127=$F$125,F127,IF(E127=$G$125,G127,IF(E127=$H$125,H127,0)))</f>
        <v>0</v>
      </c>
      <c r="P45" s="57">
        <f t="shared" ref="P45:P51" si="26">IF(M127=$N$125,N127,IF(M127=$O$125,O127,IF(M127=$P$125,P127,0)))</f>
        <v>0</v>
      </c>
      <c r="Q45" s="3"/>
      <c r="R45" s="75"/>
      <c r="S45" s="72"/>
    </row>
    <row r="46" spans="1:24">
      <c r="A46" s="72"/>
      <c r="B46" s="66"/>
      <c r="C46" s="25">
        <f t="shared" si="14"/>
        <v>0</v>
      </c>
      <c r="D46" s="70">
        <f t="shared" si="14"/>
        <v>0</v>
      </c>
      <c r="E46" s="56">
        <f t="shared" si="15"/>
        <v>0</v>
      </c>
      <c r="F46" s="56">
        <f t="shared" si="16"/>
        <v>0</v>
      </c>
      <c r="G46" s="56">
        <f t="shared" si="17"/>
        <v>0</v>
      </c>
      <c r="H46" s="56">
        <f t="shared" si="18"/>
        <v>0</v>
      </c>
      <c r="I46" s="56">
        <f t="shared" si="19"/>
        <v>0</v>
      </c>
      <c r="J46" s="56">
        <f t="shared" si="20"/>
        <v>0</v>
      </c>
      <c r="K46" s="56">
        <f t="shared" si="21"/>
        <v>0</v>
      </c>
      <c r="L46" s="56">
        <f t="shared" si="22"/>
        <v>0</v>
      </c>
      <c r="M46" s="56">
        <f t="shared" si="23"/>
        <v>0</v>
      </c>
      <c r="N46" s="56">
        <f t="shared" si="24"/>
        <v>0</v>
      </c>
      <c r="O46" s="56">
        <f t="shared" si="25"/>
        <v>0</v>
      </c>
      <c r="P46" s="57">
        <f t="shared" si="26"/>
        <v>0</v>
      </c>
      <c r="Q46" s="3"/>
      <c r="R46" s="75"/>
      <c r="S46" s="72"/>
    </row>
    <row r="47" spans="1:24">
      <c r="A47" s="72"/>
      <c r="B47" s="66"/>
      <c r="C47" s="25">
        <f t="shared" si="14"/>
        <v>0</v>
      </c>
      <c r="D47" s="70">
        <f t="shared" si="14"/>
        <v>0</v>
      </c>
      <c r="E47" s="56">
        <f t="shared" si="15"/>
        <v>0</v>
      </c>
      <c r="F47" s="56">
        <f t="shared" si="16"/>
        <v>0</v>
      </c>
      <c r="G47" s="56">
        <f t="shared" si="17"/>
        <v>0</v>
      </c>
      <c r="H47" s="56">
        <f t="shared" si="18"/>
        <v>0</v>
      </c>
      <c r="I47" s="56">
        <f t="shared" si="19"/>
        <v>0</v>
      </c>
      <c r="J47" s="56">
        <f t="shared" si="20"/>
        <v>0</v>
      </c>
      <c r="K47" s="56">
        <f t="shared" si="21"/>
        <v>0</v>
      </c>
      <c r="L47" s="56">
        <f t="shared" si="22"/>
        <v>0</v>
      </c>
      <c r="M47" s="56">
        <f t="shared" si="23"/>
        <v>0</v>
      </c>
      <c r="N47" s="56">
        <f t="shared" si="24"/>
        <v>0</v>
      </c>
      <c r="O47" s="56">
        <f t="shared" si="25"/>
        <v>0</v>
      </c>
      <c r="P47" s="57">
        <f t="shared" si="26"/>
        <v>0</v>
      </c>
      <c r="Q47" s="3"/>
      <c r="R47" s="75"/>
      <c r="S47" s="72"/>
    </row>
    <row r="48" spans="1:24">
      <c r="A48" s="72"/>
      <c r="B48" s="66"/>
      <c r="C48" s="25">
        <f t="shared" si="14"/>
        <v>0</v>
      </c>
      <c r="D48" s="70">
        <f t="shared" si="14"/>
        <v>0</v>
      </c>
      <c r="E48" s="56">
        <f t="shared" si="15"/>
        <v>0</v>
      </c>
      <c r="F48" s="56">
        <f t="shared" si="16"/>
        <v>0</v>
      </c>
      <c r="G48" s="56">
        <f t="shared" si="17"/>
        <v>0</v>
      </c>
      <c r="H48" s="56">
        <f t="shared" si="18"/>
        <v>0</v>
      </c>
      <c r="I48" s="56">
        <f t="shared" si="19"/>
        <v>0</v>
      </c>
      <c r="J48" s="56">
        <f t="shared" si="20"/>
        <v>0</v>
      </c>
      <c r="K48" s="56">
        <f t="shared" si="21"/>
        <v>0</v>
      </c>
      <c r="L48" s="56">
        <f t="shared" si="22"/>
        <v>0</v>
      </c>
      <c r="M48" s="56">
        <f t="shared" si="23"/>
        <v>0</v>
      </c>
      <c r="N48" s="56">
        <f t="shared" si="24"/>
        <v>0</v>
      </c>
      <c r="O48" s="56">
        <f t="shared" si="25"/>
        <v>0</v>
      </c>
      <c r="P48" s="57">
        <f t="shared" si="26"/>
        <v>0</v>
      </c>
      <c r="Q48" s="3"/>
      <c r="R48" s="75"/>
      <c r="S48" s="72"/>
    </row>
    <row r="49" spans="1:20">
      <c r="A49" s="72"/>
      <c r="B49" s="66"/>
      <c r="C49" s="25">
        <f t="shared" si="14"/>
        <v>0</v>
      </c>
      <c r="D49" s="70">
        <f t="shared" si="14"/>
        <v>0</v>
      </c>
      <c r="E49" s="56">
        <f t="shared" si="15"/>
        <v>0</v>
      </c>
      <c r="F49" s="56">
        <f t="shared" si="16"/>
        <v>0</v>
      </c>
      <c r="G49" s="56">
        <f t="shared" si="17"/>
        <v>0</v>
      </c>
      <c r="H49" s="56">
        <f t="shared" si="18"/>
        <v>0</v>
      </c>
      <c r="I49" s="56">
        <f t="shared" si="19"/>
        <v>0</v>
      </c>
      <c r="J49" s="56">
        <f t="shared" si="20"/>
        <v>0</v>
      </c>
      <c r="K49" s="56">
        <f t="shared" si="21"/>
        <v>0</v>
      </c>
      <c r="L49" s="56">
        <f t="shared" si="22"/>
        <v>0</v>
      </c>
      <c r="M49" s="56">
        <f t="shared" si="23"/>
        <v>0</v>
      </c>
      <c r="N49" s="56">
        <f t="shared" si="24"/>
        <v>0</v>
      </c>
      <c r="O49" s="56">
        <f t="shared" si="25"/>
        <v>0</v>
      </c>
      <c r="P49" s="57">
        <f t="shared" si="26"/>
        <v>0</v>
      </c>
      <c r="Q49" s="3"/>
      <c r="R49" s="75"/>
      <c r="S49" s="72"/>
    </row>
    <row r="50" spans="1:20">
      <c r="A50" s="72"/>
      <c r="B50" s="66"/>
      <c r="C50" s="25">
        <f t="shared" si="14"/>
        <v>0</v>
      </c>
      <c r="D50" s="70">
        <f t="shared" si="14"/>
        <v>0</v>
      </c>
      <c r="E50" s="56">
        <f t="shared" si="15"/>
        <v>0</v>
      </c>
      <c r="F50" s="56">
        <f t="shared" si="16"/>
        <v>0</v>
      </c>
      <c r="G50" s="56">
        <f t="shared" si="17"/>
        <v>0</v>
      </c>
      <c r="H50" s="56">
        <f t="shared" si="18"/>
        <v>0</v>
      </c>
      <c r="I50" s="56">
        <f t="shared" si="19"/>
        <v>0</v>
      </c>
      <c r="J50" s="56">
        <f t="shared" si="20"/>
        <v>0</v>
      </c>
      <c r="K50" s="56">
        <f t="shared" si="21"/>
        <v>0</v>
      </c>
      <c r="L50" s="56">
        <f t="shared" si="22"/>
        <v>0</v>
      </c>
      <c r="M50" s="56">
        <f t="shared" si="23"/>
        <v>0</v>
      </c>
      <c r="N50" s="56">
        <f t="shared" si="24"/>
        <v>0</v>
      </c>
      <c r="O50" s="56">
        <f t="shared" si="25"/>
        <v>0</v>
      </c>
      <c r="P50" s="57">
        <f t="shared" si="26"/>
        <v>0</v>
      </c>
      <c r="Q50" s="3"/>
      <c r="R50" s="75"/>
      <c r="S50" s="72"/>
    </row>
    <row r="51" spans="1:20" ht="13.5" thickBot="1">
      <c r="A51" s="72"/>
      <c r="B51" s="66"/>
      <c r="C51" s="27">
        <f t="shared" si="14"/>
        <v>0</v>
      </c>
      <c r="D51" s="71">
        <f t="shared" si="14"/>
        <v>0</v>
      </c>
      <c r="E51" s="56">
        <f t="shared" si="15"/>
        <v>0</v>
      </c>
      <c r="F51" s="56">
        <f t="shared" si="16"/>
        <v>0</v>
      </c>
      <c r="G51" s="56">
        <f t="shared" si="17"/>
        <v>0</v>
      </c>
      <c r="H51" s="56">
        <f t="shared" si="18"/>
        <v>0</v>
      </c>
      <c r="I51" s="56">
        <f t="shared" si="19"/>
        <v>0</v>
      </c>
      <c r="J51" s="56">
        <f t="shared" si="20"/>
        <v>0</v>
      </c>
      <c r="K51" s="56">
        <f t="shared" si="21"/>
        <v>0</v>
      </c>
      <c r="L51" s="56">
        <f t="shared" si="22"/>
        <v>0</v>
      </c>
      <c r="M51" s="56">
        <f t="shared" si="23"/>
        <v>0</v>
      </c>
      <c r="N51" s="56">
        <f t="shared" si="24"/>
        <v>0</v>
      </c>
      <c r="O51" s="56">
        <f t="shared" si="25"/>
        <v>0</v>
      </c>
      <c r="P51" s="57">
        <f t="shared" si="26"/>
        <v>0</v>
      </c>
      <c r="Q51" s="3"/>
      <c r="R51" s="75"/>
      <c r="S51" s="72"/>
    </row>
    <row r="52" spans="1:20" ht="13.5" thickBot="1">
      <c r="A52" s="72"/>
      <c r="B52" s="66"/>
      <c r="C52" s="34" t="s">
        <v>34</v>
      </c>
      <c r="D52" s="35"/>
      <c r="E52" s="58">
        <f>SUM(E44:E51)</f>
        <v>0</v>
      </c>
      <c r="F52" s="59">
        <f t="shared" ref="F52:P52" si="27">SUM(F44:F51)</f>
        <v>0</v>
      </c>
      <c r="G52" s="59">
        <f t="shared" si="27"/>
        <v>0</v>
      </c>
      <c r="H52" s="59">
        <f t="shared" si="27"/>
        <v>0</v>
      </c>
      <c r="I52" s="59">
        <f t="shared" si="27"/>
        <v>0</v>
      </c>
      <c r="J52" s="59">
        <f t="shared" si="27"/>
        <v>0</v>
      </c>
      <c r="K52" s="59">
        <f t="shared" si="27"/>
        <v>0</v>
      </c>
      <c r="L52" s="59">
        <f t="shared" si="27"/>
        <v>0</v>
      </c>
      <c r="M52" s="59">
        <f t="shared" si="27"/>
        <v>0</v>
      </c>
      <c r="N52" s="59">
        <f t="shared" si="27"/>
        <v>0</v>
      </c>
      <c r="O52" s="59">
        <f t="shared" si="27"/>
        <v>0</v>
      </c>
      <c r="P52" s="60">
        <f t="shared" si="27"/>
        <v>0</v>
      </c>
      <c r="Q52" s="3"/>
      <c r="R52" s="75"/>
      <c r="S52" s="72"/>
    </row>
    <row r="53" spans="1:20" ht="13.5" thickBot="1">
      <c r="A53" s="72"/>
      <c r="B53" s="66"/>
      <c r="C53" s="34" t="s">
        <v>59</v>
      </c>
      <c r="D53" s="35"/>
      <c r="E53" s="58">
        <f>E40</f>
        <v>0</v>
      </c>
      <c r="F53" s="59">
        <f t="shared" ref="F53:P53" si="28">F40</f>
        <v>0</v>
      </c>
      <c r="G53" s="59">
        <f t="shared" si="28"/>
        <v>0</v>
      </c>
      <c r="H53" s="59">
        <f t="shared" si="28"/>
        <v>0</v>
      </c>
      <c r="I53" s="59">
        <f t="shared" si="28"/>
        <v>0</v>
      </c>
      <c r="J53" s="59">
        <f t="shared" si="28"/>
        <v>0</v>
      </c>
      <c r="K53" s="59">
        <f t="shared" si="28"/>
        <v>0</v>
      </c>
      <c r="L53" s="59">
        <f t="shared" si="28"/>
        <v>0</v>
      </c>
      <c r="M53" s="59">
        <f t="shared" si="28"/>
        <v>0</v>
      </c>
      <c r="N53" s="59">
        <f t="shared" si="28"/>
        <v>0</v>
      </c>
      <c r="O53" s="59">
        <f t="shared" si="28"/>
        <v>0</v>
      </c>
      <c r="P53" s="60">
        <f t="shared" si="28"/>
        <v>0</v>
      </c>
      <c r="Q53" s="3"/>
      <c r="R53" s="75"/>
      <c r="S53" s="72"/>
    </row>
    <row r="54" spans="1:20" ht="13.5" thickBot="1">
      <c r="A54" s="72"/>
      <c r="B54" s="66"/>
      <c r="C54" s="34" t="s">
        <v>60</v>
      </c>
      <c r="D54" s="35"/>
      <c r="E54" s="61" t="e">
        <f>E53/E52</f>
        <v>#DIV/0!</v>
      </c>
      <c r="F54" s="62" t="e">
        <f t="shared" ref="F54:P54" si="29">F53/F52</f>
        <v>#DIV/0!</v>
      </c>
      <c r="G54" s="62" t="e">
        <f t="shared" si="29"/>
        <v>#DIV/0!</v>
      </c>
      <c r="H54" s="62" t="e">
        <f t="shared" si="29"/>
        <v>#DIV/0!</v>
      </c>
      <c r="I54" s="62" t="e">
        <f t="shared" si="29"/>
        <v>#DIV/0!</v>
      </c>
      <c r="J54" s="62" t="e">
        <f t="shared" si="29"/>
        <v>#DIV/0!</v>
      </c>
      <c r="K54" s="62" t="e">
        <f t="shared" si="29"/>
        <v>#DIV/0!</v>
      </c>
      <c r="L54" s="62" t="e">
        <f t="shared" si="29"/>
        <v>#DIV/0!</v>
      </c>
      <c r="M54" s="62" t="e">
        <f t="shared" si="29"/>
        <v>#DIV/0!</v>
      </c>
      <c r="N54" s="62" t="e">
        <f t="shared" si="29"/>
        <v>#DIV/0!</v>
      </c>
      <c r="O54" s="62" t="e">
        <f t="shared" si="29"/>
        <v>#DIV/0!</v>
      </c>
      <c r="P54" s="63" t="e">
        <f t="shared" si="29"/>
        <v>#DIV/0!</v>
      </c>
      <c r="Q54" s="3"/>
      <c r="R54" s="75"/>
      <c r="S54" s="72"/>
    </row>
    <row r="55" spans="1:20" ht="13.5" thickBot="1">
      <c r="A55" s="72"/>
      <c r="B55" s="67"/>
      <c r="C55" s="68"/>
      <c r="D55" s="68"/>
      <c r="E55" s="68"/>
      <c r="F55" s="68"/>
      <c r="G55" s="68"/>
      <c r="H55" s="68"/>
      <c r="I55" s="68"/>
      <c r="J55" s="68"/>
      <c r="K55" s="68"/>
      <c r="L55" s="68"/>
      <c r="M55" s="68"/>
      <c r="N55" s="68"/>
      <c r="O55" s="68"/>
      <c r="P55" s="68"/>
      <c r="Q55" s="68"/>
      <c r="R55" s="68"/>
      <c r="S55" s="72"/>
    </row>
    <row r="56" spans="1:20" s="155" customFormat="1">
      <c r="A56" s="72"/>
      <c r="B56" s="72"/>
      <c r="C56" s="72"/>
      <c r="D56" s="72"/>
      <c r="E56" s="72"/>
      <c r="F56" s="72"/>
      <c r="G56" s="72"/>
      <c r="H56" s="72"/>
      <c r="I56" s="72"/>
      <c r="J56" s="72"/>
      <c r="K56" s="72"/>
      <c r="L56" s="72"/>
      <c r="M56" s="72"/>
      <c r="N56" s="72"/>
      <c r="O56" s="72"/>
      <c r="P56" s="72"/>
      <c r="Q56" s="72"/>
      <c r="R56" s="72"/>
      <c r="S56" s="72"/>
      <c r="T56" s="74"/>
    </row>
    <row r="57" spans="1:20">
      <c r="A57" s="72"/>
      <c r="R57" s="74"/>
      <c r="S57" s="72"/>
    </row>
    <row r="58" spans="1:20" ht="13.5" thickBot="1">
      <c r="A58" s="72"/>
      <c r="R58" s="74"/>
      <c r="S58" s="72"/>
    </row>
    <row r="59" spans="1:20" ht="18.75" customHeight="1" thickBot="1">
      <c r="A59" s="72"/>
      <c r="C59" s="1"/>
      <c r="D59" s="196" t="s">
        <v>20</v>
      </c>
      <c r="E59" s="197"/>
      <c r="F59" s="198"/>
      <c r="G59" s="8"/>
      <c r="H59" s="8"/>
      <c r="K59" s="1"/>
      <c r="L59" s="196" t="s">
        <v>45</v>
      </c>
      <c r="M59" s="194"/>
      <c r="N59" s="195"/>
      <c r="O59" s="8"/>
      <c r="P59" s="8"/>
      <c r="R59" s="74"/>
      <c r="S59" s="72"/>
    </row>
    <row r="60" spans="1:20" ht="13.5" thickBot="1">
      <c r="A60" s="72"/>
      <c r="C60" s="78" t="s">
        <v>0</v>
      </c>
      <c r="D60" s="79" t="s">
        <v>1</v>
      </c>
      <c r="E60" s="11"/>
      <c r="F60" s="12">
        <v>1</v>
      </c>
      <c r="G60" s="12" t="s">
        <v>18</v>
      </c>
      <c r="H60" s="12">
        <v>2</v>
      </c>
      <c r="I60" s="13" t="s">
        <v>5</v>
      </c>
      <c r="K60" s="78" t="s">
        <v>0</v>
      </c>
      <c r="L60" s="79" t="s">
        <v>1</v>
      </c>
      <c r="M60" s="11"/>
      <c r="N60" s="12">
        <v>1</v>
      </c>
      <c r="O60" s="12" t="s">
        <v>18</v>
      </c>
      <c r="P60" s="12">
        <v>2</v>
      </c>
      <c r="Q60" s="13" t="s">
        <v>5</v>
      </c>
      <c r="R60" s="74"/>
      <c r="S60" s="72"/>
    </row>
    <row r="61" spans="1:20">
      <c r="A61" s="72"/>
      <c r="C61" s="14">
        <f t="shared" ref="C61:D68" si="30">C11</f>
        <v>0</v>
      </c>
      <c r="D61" s="80">
        <f t="shared" si="30"/>
        <v>0</v>
      </c>
      <c r="E61" s="81"/>
      <c r="F61" s="82">
        <f>$E$11</f>
        <v>0</v>
      </c>
      <c r="G61" s="82">
        <f>$F$11</f>
        <v>0</v>
      </c>
      <c r="H61" s="82">
        <f>$G$11</f>
        <v>0</v>
      </c>
      <c r="I61" s="83" t="str">
        <f t="shared" ref="I61:I68" si="31">IF($E61=$I11,IF($E61=$F$60,$F61,IF($E61=$G$60,$G61,IF($E61=$H$60,$H61,""))),"-")</f>
        <v/>
      </c>
      <c r="K61" s="14">
        <f t="shared" ref="K61:L68" si="32">C11</f>
        <v>0</v>
      </c>
      <c r="L61" s="80">
        <f t="shared" si="32"/>
        <v>0</v>
      </c>
      <c r="M61" s="81"/>
      <c r="N61" s="82">
        <f>$E$11</f>
        <v>0</v>
      </c>
      <c r="O61" s="82">
        <f>$F$11</f>
        <v>0</v>
      </c>
      <c r="P61" s="82">
        <f>$G$11</f>
        <v>0</v>
      </c>
      <c r="Q61" s="83" t="str">
        <f t="shared" ref="Q61:Q68" si="33">IF($M61=$I11,IF($M61=$N$60,$N61,IF($M61=$O$60,$O61,IF($M61=$P$60,$P61,""))),"-")</f>
        <v/>
      </c>
      <c r="R61" s="74"/>
      <c r="S61" s="72"/>
    </row>
    <row r="62" spans="1:20">
      <c r="A62" s="72"/>
      <c r="C62" s="15">
        <f t="shared" si="30"/>
        <v>0</v>
      </c>
      <c r="D62" s="77">
        <f t="shared" si="30"/>
        <v>0</v>
      </c>
      <c r="E62" s="76"/>
      <c r="F62" s="17">
        <f>$E$12</f>
        <v>0</v>
      </c>
      <c r="G62" s="17">
        <f>$F$12</f>
        <v>0</v>
      </c>
      <c r="H62" s="17">
        <f>$G$12</f>
        <v>0</v>
      </c>
      <c r="I62" s="16" t="str">
        <f t="shared" si="31"/>
        <v/>
      </c>
      <c r="K62" s="15">
        <f t="shared" si="32"/>
        <v>0</v>
      </c>
      <c r="L62" s="77">
        <f t="shared" si="32"/>
        <v>0</v>
      </c>
      <c r="M62" s="76"/>
      <c r="N62" s="17">
        <f>$E$12</f>
        <v>0</v>
      </c>
      <c r="O62" s="17">
        <f>$F$12</f>
        <v>0</v>
      </c>
      <c r="P62" s="17">
        <f>$G$12</f>
        <v>0</v>
      </c>
      <c r="Q62" s="16" t="str">
        <f t="shared" si="33"/>
        <v/>
      </c>
      <c r="R62" s="74"/>
      <c r="S62" s="72"/>
    </row>
    <row r="63" spans="1:20">
      <c r="A63" s="72"/>
      <c r="C63" s="15">
        <f t="shared" si="30"/>
        <v>0</v>
      </c>
      <c r="D63" s="77">
        <f t="shared" si="30"/>
        <v>0</v>
      </c>
      <c r="E63" s="76"/>
      <c r="F63" s="17">
        <f>$E$13</f>
        <v>0</v>
      </c>
      <c r="G63" s="17">
        <f>$F$13</f>
        <v>0</v>
      </c>
      <c r="H63" s="17">
        <f>$G$13</f>
        <v>0</v>
      </c>
      <c r="I63" s="16" t="str">
        <f t="shared" si="31"/>
        <v/>
      </c>
      <c r="K63" s="15">
        <f t="shared" si="32"/>
        <v>0</v>
      </c>
      <c r="L63" s="77">
        <f t="shared" si="32"/>
        <v>0</v>
      </c>
      <c r="M63" s="76"/>
      <c r="N63" s="17">
        <f>$E$13</f>
        <v>0</v>
      </c>
      <c r="O63" s="17">
        <f>$F$13</f>
        <v>0</v>
      </c>
      <c r="P63" s="17">
        <f>$G$13</f>
        <v>0</v>
      </c>
      <c r="Q63" s="16" t="str">
        <f t="shared" si="33"/>
        <v/>
      </c>
      <c r="R63" s="74"/>
      <c r="S63" s="72"/>
    </row>
    <row r="64" spans="1:20">
      <c r="A64" s="72"/>
      <c r="C64" s="15">
        <f t="shared" si="30"/>
        <v>0</v>
      </c>
      <c r="D64" s="77">
        <f t="shared" si="30"/>
        <v>0</v>
      </c>
      <c r="E64" s="76"/>
      <c r="F64" s="17">
        <f>$E$14</f>
        <v>0</v>
      </c>
      <c r="G64" s="17">
        <f>$F$14</f>
        <v>0</v>
      </c>
      <c r="H64" s="17">
        <f>$G$14</f>
        <v>0</v>
      </c>
      <c r="I64" s="16" t="str">
        <f t="shared" si="31"/>
        <v/>
      </c>
      <c r="K64" s="15">
        <f t="shared" si="32"/>
        <v>0</v>
      </c>
      <c r="L64" s="77">
        <f t="shared" si="32"/>
        <v>0</v>
      </c>
      <c r="M64" s="76"/>
      <c r="N64" s="17">
        <f>$E$14</f>
        <v>0</v>
      </c>
      <c r="O64" s="17">
        <f>$F$14</f>
        <v>0</v>
      </c>
      <c r="P64" s="17">
        <f>$G$14</f>
        <v>0</v>
      </c>
      <c r="Q64" s="16" t="str">
        <f t="shared" si="33"/>
        <v/>
      </c>
      <c r="R64" s="74"/>
      <c r="S64" s="72"/>
    </row>
    <row r="65" spans="1:20">
      <c r="A65" s="72"/>
      <c r="C65" s="15">
        <f t="shared" si="30"/>
        <v>0</v>
      </c>
      <c r="D65" s="77">
        <f t="shared" si="30"/>
        <v>0</v>
      </c>
      <c r="E65" s="76"/>
      <c r="F65" s="17">
        <f>$E$15</f>
        <v>0</v>
      </c>
      <c r="G65" s="17">
        <f>$F$15</f>
        <v>0</v>
      </c>
      <c r="H65" s="17">
        <f>$G$15</f>
        <v>0</v>
      </c>
      <c r="I65" s="16" t="str">
        <f t="shared" si="31"/>
        <v/>
      </c>
      <c r="K65" s="15">
        <f t="shared" si="32"/>
        <v>0</v>
      </c>
      <c r="L65" s="77">
        <f t="shared" si="32"/>
        <v>0</v>
      </c>
      <c r="M65" s="76"/>
      <c r="N65" s="17">
        <f>$E$15</f>
        <v>0</v>
      </c>
      <c r="O65" s="17">
        <f>$F$15</f>
        <v>0</v>
      </c>
      <c r="P65" s="17">
        <f>$G$15</f>
        <v>0</v>
      </c>
      <c r="Q65" s="16" t="str">
        <f t="shared" si="33"/>
        <v/>
      </c>
      <c r="R65" s="74"/>
      <c r="S65" s="72"/>
    </row>
    <row r="66" spans="1:20">
      <c r="A66" s="72"/>
      <c r="C66" s="15">
        <f t="shared" si="30"/>
        <v>0</v>
      </c>
      <c r="D66" s="77">
        <f t="shared" si="30"/>
        <v>0</v>
      </c>
      <c r="E66" s="76"/>
      <c r="F66" s="17">
        <f>$E$16</f>
        <v>0</v>
      </c>
      <c r="G66" s="17">
        <f>$F$16</f>
        <v>0</v>
      </c>
      <c r="H66" s="17">
        <f>$G$16</f>
        <v>0</v>
      </c>
      <c r="I66" s="16" t="str">
        <f t="shared" si="31"/>
        <v/>
      </c>
      <c r="K66" s="15">
        <f t="shared" si="32"/>
        <v>0</v>
      </c>
      <c r="L66" s="77">
        <f t="shared" si="32"/>
        <v>0</v>
      </c>
      <c r="M66" s="76"/>
      <c r="N66" s="17">
        <f>$E$16</f>
        <v>0</v>
      </c>
      <c r="O66" s="17">
        <f>$F$16</f>
        <v>0</v>
      </c>
      <c r="P66" s="17">
        <f>$G$16</f>
        <v>0</v>
      </c>
      <c r="Q66" s="16" t="str">
        <f t="shared" si="33"/>
        <v/>
      </c>
      <c r="R66" s="74"/>
      <c r="S66" s="72"/>
    </row>
    <row r="67" spans="1:20">
      <c r="A67" s="72"/>
      <c r="C67" s="15">
        <f t="shared" si="30"/>
        <v>0</v>
      </c>
      <c r="D67" s="77">
        <f t="shared" si="30"/>
        <v>0</v>
      </c>
      <c r="E67" s="76"/>
      <c r="F67" s="17">
        <f>$E$17</f>
        <v>0</v>
      </c>
      <c r="G67" s="17">
        <f>$F$17</f>
        <v>0</v>
      </c>
      <c r="H67" s="17">
        <f>$G$17</f>
        <v>0</v>
      </c>
      <c r="I67" s="16" t="str">
        <f t="shared" si="31"/>
        <v/>
      </c>
      <c r="K67" s="15">
        <f t="shared" si="32"/>
        <v>0</v>
      </c>
      <c r="L67" s="77">
        <f t="shared" si="32"/>
        <v>0</v>
      </c>
      <c r="M67" s="76"/>
      <c r="N67" s="17">
        <f>$E$17</f>
        <v>0</v>
      </c>
      <c r="O67" s="17">
        <f>$F$17</f>
        <v>0</v>
      </c>
      <c r="P67" s="17">
        <f>$G$17</f>
        <v>0</v>
      </c>
      <c r="Q67" s="16" t="str">
        <f t="shared" si="33"/>
        <v/>
      </c>
      <c r="R67" s="74"/>
      <c r="S67" s="72"/>
    </row>
    <row r="68" spans="1:20" ht="13.5" thickBot="1">
      <c r="A68" s="72"/>
      <c r="C68" s="84">
        <f t="shared" si="30"/>
        <v>0</v>
      </c>
      <c r="D68" s="85">
        <f t="shared" si="30"/>
        <v>0</v>
      </c>
      <c r="E68" s="86"/>
      <c r="F68" s="87">
        <f>$E$18</f>
        <v>0</v>
      </c>
      <c r="G68" s="87">
        <f>$F$18</f>
        <v>0</v>
      </c>
      <c r="H68" s="87">
        <f>$G$18</f>
        <v>0</v>
      </c>
      <c r="I68" s="88" t="str">
        <f t="shared" si="31"/>
        <v/>
      </c>
      <c r="K68" s="84">
        <f t="shared" si="32"/>
        <v>0</v>
      </c>
      <c r="L68" s="85">
        <f t="shared" si="32"/>
        <v>0</v>
      </c>
      <c r="M68" s="86"/>
      <c r="N68" s="87">
        <f>$E$18</f>
        <v>0</v>
      </c>
      <c r="O68" s="87">
        <f>$F$18</f>
        <v>0</v>
      </c>
      <c r="P68" s="87">
        <f>$G$18</f>
        <v>0</v>
      </c>
      <c r="Q68" s="88" t="str">
        <f t="shared" si="33"/>
        <v/>
      </c>
      <c r="R68" s="74"/>
      <c r="S68" s="72"/>
    </row>
    <row r="69" spans="1:20" ht="13.5" thickBot="1">
      <c r="A69" s="72"/>
      <c r="I69" s="89">
        <f>SUM(I61:I68)</f>
        <v>0</v>
      </c>
      <c r="Q69" s="89">
        <f>SUM(Q61:Q68)</f>
        <v>0</v>
      </c>
      <c r="R69" s="74"/>
      <c r="S69" s="72"/>
    </row>
    <row r="70" spans="1:20">
      <c r="A70" s="72"/>
      <c r="R70" s="74"/>
      <c r="S70" s="72"/>
    </row>
    <row r="71" spans="1:20" ht="12.75" customHeight="1" thickBot="1">
      <c r="A71" s="72"/>
      <c r="Q71" s="5"/>
      <c r="R71" s="5"/>
      <c r="S71" s="73"/>
      <c r="T71" s="6"/>
    </row>
    <row r="72" spans="1:20" ht="17.25" customHeight="1" thickBot="1">
      <c r="A72" s="72"/>
      <c r="C72" s="1"/>
      <c r="D72" s="193" t="s">
        <v>24</v>
      </c>
      <c r="E72" s="194"/>
      <c r="F72" s="195"/>
      <c r="G72" s="8"/>
      <c r="H72" s="8"/>
      <c r="K72" s="1"/>
      <c r="L72" s="193" t="s">
        <v>16</v>
      </c>
      <c r="M72" s="194"/>
      <c r="N72" s="195"/>
      <c r="O72" s="8"/>
      <c r="P72" s="8"/>
      <c r="R72" s="5"/>
      <c r="S72" s="73"/>
      <c r="T72" s="6"/>
    </row>
    <row r="73" spans="1:20" ht="13.5" thickBot="1">
      <c r="A73" s="72"/>
      <c r="C73" s="78" t="s">
        <v>0</v>
      </c>
      <c r="D73" s="79" t="s">
        <v>1</v>
      </c>
      <c r="E73" s="11"/>
      <c r="F73" s="12">
        <v>1</v>
      </c>
      <c r="G73" s="12" t="s">
        <v>18</v>
      </c>
      <c r="H73" s="12">
        <v>2</v>
      </c>
      <c r="I73" s="13" t="s">
        <v>5</v>
      </c>
      <c r="K73" s="78" t="s">
        <v>0</v>
      </c>
      <c r="L73" s="79" t="s">
        <v>1</v>
      </c>
      <c r="M73" s="11"/>
      <c r="N73" s="12">
        <v>1</v>
      </c>
      <c r="O73" s="12" t="s">
        <v>18</v>
      </c>
      <c r="P73" s="12">
        <v>2</v>
      </c>
      <c r="Q73" s="13" t="s">
        <v>5</v>
      </c>
      <c r="R73" s="5"/>
      <c r="S73" s="73"/>
      <c r="T73" s="6"/>
    </row>
    <row r="74" spans="1:20">
      <c r="A74" s="72"/>
      <c r="C74" s="14">
        <f t="shared" ref="C74:D81" si="34">C11</f>
        <v>0</v>
      </c>
      <c r="D74" s="80">
        <f t="shared" si="34"/>
        <v>0</v>
      </c>
      <c r="E74" s="81"/>
      <c r="F74" s="82">
        <f>$E$11</f>
        <v>0</v>
      </c>
      <c r="G74" s="82">
        <f>$F$11</f>
        <v>0</v>
      </c>
      <c r="H74" s="82">
        <f>$G$11</f>
        <v>0</v>
      </c>
      <c r="I74" s="83" t="str">
        <f t="shared" ref="I74:I81" si="35">IF($E74=$I11,IF($E74=$F$73,$F74,IF($E74=$G$73,$G74,IF($E74=$H$73,$H74,""))),"-")</f>
        <v/>
      </c>
      <c r="K74" s="14">
        <f t="shared" ref="K74:L81" si="36">C11</f>
        <v>0</v>
      </c>
      <c r="L74" s="80">
        <f t="shared" si="36"/>
        <v>0</v>
      </c>
      <c r="M74" s="81"/>
      <c r="N74" s="82">
        <f>$E$11</f>
        <v>0</v>
      </c>
      <c r="O74" s="82">
        <f>$F$11</f>
        <v>0</v>
      </c>
      <c r="P74" s="82">
        <f>$G$11</f>
        <v>0</v>
      </c>
      <c r="Q74" s="83" t="str">
        <f t="shared" ref="Q74:Q81" si="37">IF($M74=$I11,IF($M74=$N$73,$N74,IF($M74=$O$73,$O74,IF($M74=$P$73,$P74,""))),"-")</f>
        <v/>
      </c>
      <c r="R74" s="74"/>
      <c r="S74" s="72"/>
    </row>
    <row r="75" spans="1:20">
      <c r="A75" s="72"/>
      <c r="C75" s="15">
        <f t="shared" si="34"/>
        <v>0</v>
      </c>
      <c r="D75" s="77">
        <f t="shared" si="34"/>
        <v>0</v>
      </c>
      <c r="E75" s="76"/>
      <c r="F75" s="17">
        <f>$E$12</f>
        <v>0</v>
      </c>
      <c r="G75" s="17">
        <f>$F$12</f>
        <v>0</v>
      </c>
      <c r="H75" s="17">
        <f>$G$12</f>
        <v>0</v>
      </c>
      <c r="I75" s="16" t="str">
        <f t="shared" si="35"/>
        <v/>
      </c>
      <c r="K75" s="15">
        <f t="shared" si="36"/>
        <v>0</v>
      </c>
      <c r="L75" s="77">
        <f t="shared" si="36"/>
        <v>0</v>
      </c>
      <c r="M75" s="76"/>
      <c r="N75" s="17">
        <f>$E$12</f>
        <v>0</v>
      </c>
      <c r="O75" s="17">
        <f>$F$12</f>
        <v>0</v>
      </c>
      <c r="P75" s="17">
        <f>$G$12</f>
        <v>0</v>
      </c>
      <c r="Q75" s="16" t="str">
        <f t="shared" si="37"/>
        <v/>
      </c>
      <c r="R75" s="74"/>
      <c r="S75" s="72"/>
    </row>
    <row r="76" spans="1:20">
      <c r="A76" s="72"/>
      <c r="C76" s="15">
        <f t="shared" si="34"/>
        <v>0</v>
      </c>
      <c r="D76" s="77">
        <f t="shared" si="34"/>
        <v>0</v>
      </c>
      <c r="E76" s="76"/>
      <c r="F76" s="17">
        <f>$E$13</f>
        <v>0</v>
      </c>
      <c r="G76" s="17">
        <f>$F$13</f>
        <v>0</v>
      </c>
      <c r="H76" s="17">
        <f>$G$13</f>
        <v>0</v>
      </c>
      <c r="I76" s="16" t="str">
        <f t="shared" si="35"/>
        <v/>
      </c>
      <c r="J76" s="2"/>
      <c r="K76" s="15">
        <f t="shared" si="36"/>
        <v>0</v>
      </c>
      <c r="L76" s="77">
        <f t="shared" si="36"/>
        <v>0</v>
      </c>
      <c r="M76" s="76"/>
      <c r="N76" s="17">
        <f>$E$13</f>
        <v>0</v>
      </c>
      <c r="O76" s="17">
        <f>$F$13</f>
        <v>0</v>
      </c>
      <c r="P76" s="17">
        <f>$G$13</f>
        <v>0</v>
      </c>
      <c r="Q76" s="16" t="str">
        <f t="shared" si="37"/>
        <v/>
      </c>
      <c r="R76" s="74"/>
      <c r="S76" s="72"/>
    </row>
    <row r="77" spans="1:20">
      <c r="A77" s="72"/>
      <c r="C77" s="15">
        <f t="shared" si="34"/>
        <v>0</v>
      </c>
      <c r="D77" s="77">
        <f t="shared" si="34"/>
        <v>0</v>
      </c>
      <c r="E77" s="76"/>
      <c r="F77" s="17">
        <f>$E$14</f>
        <v>0</v>
      </c>
      <c r="G77" s="17">
        <f>$F$14</f>
        <v>0</v>
      </c>
      <c r="H77" s="17">
        <f>$G$14</f>
        <v>0</v>
      </c>
      <c r="I77" s="16" t="str">
        <f t="shared" si="35"/>
        <v/>
      </c>
      <c r="K77" s="15">
        <f t="shared" si="36"/>
        <v>0</v>
      </c>
      <c r="L77" s="77">
        <f t="shared" si="36"/>
        <v>0</v>
      </c>
      <c r="M77" s="76"/>
      <c r="N77" s="17">
        <f>$E$14</f>
        <v>0</v>
      </c>
      <c r="O77" s="17">
        <f>$F$14</f>
        <v>0</v>
      </c>
      <c r="P77" s="17">
        <f>$G$14</f>
        <v>0</v>
      </c>
      <c r="Q77" s="16" t="str">
        <f t="shared" si="37"/>
        <v/>
      </c>
      <c r="R77" s="74"/>
      <c r="S77" s="72"/>
    </row>
    <row r="78" spans="1:20">
      <c r="A78" s="72"/>
      <c r="C78" s="15">
        <f t="shared" si="34"/>
        <v>0</v>
      </c>
      <c r="D78" s="77">
        <f t="shared" si="34"/>
        <v>0</v>
      </c>
      <c r="E78" s="76"/>
      <c r="F78" s="17">
        <f>$E$15</f>
        <v>0</v>
      </c>
      <c r="G78" s="17">
        <f>$F$15</f>
        <v>0</v>
      </c>
      <c r="H78" s="17">
        <f>$G$15</f>
        <v>0</v>
      </c>
      <c r="I78" s="16" t="str">
        <f t="shared" si="35"/>
        <v/>
      </c>
      <c r="K78" s="15">
        <f t="shared" si="36"/>
        <v>0</v>
      </c>
      <c r="L78" s="77">
        <f t="shared" si="36"/>
        <v>0</v>
      </c>
      <c r="M78" s="76"/>
      <c r="N78" s="17">
        <f>$E$15</f>
        <v>0</v>
      </c>
      <c r="O78" s="17">
        <f>$F$15</f>
        <v>0</v>
      </c>
      <c r="P78" s="17">
        <f>$G$15</f>
        <v>0</v>
      </c>
      <c r="Q78" s="16" t="str">
        <f t="shared" si="37"/>
        <v/>
      </c>
      <c r="R78" s="74"/>
      <c r="S78" s="72"/>
    </row>
    <row r="79" spans="1:20">
      <c r="A79" s="72"/>
      <c r="C79" s="15">
        <f t="shared" si="34"/>
        <v>0</v>
      </c>
      <c r="D79" s="77">
        <f t="shared" si="34"/>
        <v>0</v>
      </c>
      <c r="E79" s="76"/>
      <c r="F79" s="17">
        <f>$E$16</f>
        <v>0</v>
      </c>
      <c r="G79" s="17">
        <f>$F$16</f>
        <v>0</v>
      </c>
      <c r="H79" s="17">
        <f>$G$16</f>
        <v>0</v>
      </c>
      <c r="I79" s="16" t="str">
        <f t="shared" si="35"/>
        <v/>
      </c>
      <c r="K79" s="15">
        <f t="shared" si="36"/>
        <v>0</v>
      </c>
      <c r="L79" s="77">
        <f t="shared" si="36"/>
        <v>0</v>
      </c>
      <c r="M79" s="76"/>
      <c r="N79" s="17">
        <f>$E$16</f>
        <v>0</v>
      </c>
      <c r="O79" s="17">
        <f>$F$16</f>
        <v>0</v>
      </c>
      <c r="P79" s="17">
        <f>$G$16</f>
        <v>0</v>
      </c>
      <c r="Q79" s="16" t="str">
        <f t="shared" si="37"/>
        <v/>
      </c>
      <c r="R79" s="74"/>
      <c r="S79" s="72"/>
    </row>
    <row r="80" spans="1:20">
      <c r="A80" s="72"/>
      <c r="C80" s="15">
        <f t="shared" si="34"/>
        <v>0</v>
      </c>
      <c r="D80" s="77">
        <f t="shared" si="34"/>
        <v>0</v>
      </c>
      <c r="E80" s="76"/>
      <c r="F80" s="17">
        <f>$E$17</f>
        <v>0</v>
      </c>
      <c r="G80" s="17">
        <f>$F$17</f>
        <v>0</v>
      </c>
      <c r="H80" s="17">
        <f>$G$17</f>
        <v>0</v>
      </c>
      <c r="I80" s="16" t="str">
        <f t="shared" si="35"/>
        <v/>
      </c>
      <c r="K80" s="15">
        <f t="shared" si="36"/>
        <v>0</v>
      </c>
      <c r="L80" s="77">
        <f t="shared" si="36"/>
        <v>0</v>
      </c>
      <c r="M80" s="76"/>
      <c r="N80" s="17">
        <f>$E$17</f>
        <v>0</v>
      </c>
      <c r="O80" s="17">
        <f>$F$17</f>
        <v>0</v>
      </c>
      <c r="P80" s="17">
        <f>$G$17</f>
        <v>0</v>
      </c>
      <c r="Q80" s="16" t="str">
        <f t="shared" si="37"/>
        <v/>
      </c>
      <c r="R80" s="74"/>
      <c r="S80" s="72"/>
    </row>
    <row r="81" spans="1:19" ht="13.5" thickBot="1">
      <c r="A81" s="72"/>
      <c r="C81" s="84">
        <f t="shared" si="34"/>
        <v>0</v>
      </c>
      <c r="D81" s="85">
        <f t="shared" si="34"/>
        <v>0</v>
      </c>
      <c r="E81" s="86"/>
      <c r="F81" s="87">
        <f>$E$18</f>
        <v>0</v>
      </c>
      <c r="G81" s="87">
        <f>$F$18</f>
        <v>0</v>
      </c>
      <c r="H81" s="87">
        <f>$G$18</f>
        <v>0</v>
      </c>
      <c r="I81" s="88" t="str">
        <f t="shared" si="35"/>
        <v/>
      </c>
      <c r="K81" s="84">
        <f t="shared" si="36"/>
        <v>0</v>
      </c>
      <c r="L81" s="85">
        <f t="shared" si="36"/>
        <v>0</v>
      </c>
      <c r="M81" s="86"/>
      <c r="N81" s="87">
        <f>$E$18</f>
        <v>0</v>
      </c>
      <c r="O81" s="87">
        <f>$F$18</f>
        <v>0</v>
      </c>
      <c r="P81" s="87">
        <f>$G$18</f>
        <v>0</v>
      </c>
      <c r="Q81" s="88" t="str">
        <f t="shared" si="37"/>
        <v/>
      </c>
      <c r="R81" s="74"/>
      <c r="S81" s="72"/>
    </row>
    <row r="82" spans="1:19" ht="13.5" thickBot="1">
      <c r="A82" s="72"/>
      <c r="I82" s="89">
        <f>SUM(I74:I81)</f>
        <v>0</v>
      </c>
      <c r="Q82" s="89">
        <f>SUM(Q74:Q81)</f>
        <v>0</v>
      </c>
      <c r="R82" s="74"/>
      <c r="S82" s="72"/>
    </row>
    <row r="83" spans="1:19">
      <c r="A83" s="72"/>
      <c r="L83" s="7"/>
      <c r="R83" s="74"/>
      <c r="S83" s="72"/>
    </row>
    <row r="84" spans="1:19" ht="13.5" thickBot="1">
      <c r="A84" s="72"/>
      <c r="R84" s="74"/>
      <c r="S84" s="72"/>
    </row>
    <row r="85" spans="1:19" ht="18" customHeight="1" thickBot="1">
      <c r="A85" s="72"/>
      <c r="C85" s="1"/>
      <c r="D85" s="193" t="s">
        <v>2</v>
      </c>
      <c r="E85" s="194"/>
      <c r="F85" s="195"/>
      <c r="G85" s="8"/>
      <c r="H85" s="8"/>
      <c r="K85" s="1"/>
      <c r="L85" s="193" t="s">
        <v>3</v>
      </c>
      <c r="M85" s="194"/>
      <c r="N85" s="195"/>
      <c r="O85" s="8"/>
      <c r="P85" s="8"/>
      <c r="R85" s="74"/>
      <c r="S85" s="72"/>
    </row>
    <row r="86" spans="1:19" ht="13.5" thickBot="1">
      <c r="A86" s="72"/>
      <c r="C86" s="78" t="s">
        <v>0</v>
      </c>
      <c r="D86" s="79" t="s">
        <v>1</v>
      </c>
      <c r="E86" s="11"/>
      <c r="F86" s="12">
        <v>1</v>
      </c>
      <c r="G86" s="12" t="s">
        <v>18</v>
      </c>
      <c r="H86" s="12">
        <v>2</v>
      </c>
      <c r="I86" s="13" t="s">
        <v>5</v>
      </c>
      <c r="K86" s="78" t="s">
        <v>0</v>
      </c>
      <c r="L86" s="79" t="s">
        <v>1</v>
      </c>
      <c r="M86" s="11"/>
      <c r="N86" s="12">
        <v>1</v>
      </c>
      <c r="O86" s="12" t="s">
        <v>18</v>
      </c>
      <c r="P86" s="12">
        <v>2</v>
      </c>
      <c r="Q86" s="13" t="s">
        <v>5</v>
      </c>
      <c r="R86" s="74"/>
      <c r="S86" s="72"/>
    </row>
    <row r="87" spans="1:19">
      <c r="A87" s="72"/>
      <c r="C87" s="14">
        <f t="shared" ref="C87:D94" si="38">C11</f>
        <v>0</v>
      </c>
      <c r="D87" s="80">
        <f t="shared" si="38"/>
        <v>0</v>
      </c>
      <c r="E87" s="81"/>
      <c r="F87" s="82">
        <f>$E$11</f>
        <v>0</v>
      </c>
      <c r="G87" s="82">
        <f>$F$11</f>
        <v>0</v>
      </c>
      <c r="H87" s="82">
        <f>$G$11</f>
        <v>0</v>
      </c>
      <c r="I87" s="83" t="str">
        <f t="shared" ref="I87:I94" si="39">IF($E87=$I11,IF($E87=$F$86,$F87,IF($E87=$G$86,$G87,IF($E87=$H$86,$H87,""))),"-")</f>
        <v/>
      </c>
      <c r="K87" s="14">
        <f t="shared" ref="K87:L94" si="40">C11</f>
        <v>0</v>
      </c>
      <c r="L87" s="80">
        <f t="shared" si="40"/>
        <v>0</v>
      </c>
      <c r="M87" s="81"/>
      <c r="N87" s="82">
        <f>$E$11</f>
        <v>0</v>
      </c>
      <c r="O87" s="82">
        <f>$F$11</f>
        <v>0</v>
      </c>
      <c r="P87" s="82">
        <f>$G$11</f>
        <v>0</v>
      </c>
      <c r="Q87" s="83" t="str">
        <f t="shared" ref="Q87:Q94" si="41">IF($M87=$I11,IF($M87=$N$86,$N87,IF($M87=$O$86,$O87,IF($M87=$P$86,$P87,""))),"-")</f>
        <v/>
      </c>
      <c r="R87" s="74"/>
      <c r="S87" s="72"/>
    </row>
    <row r="88" spans="1:19">
      <c r="A88" s="72"/>
      <c r="C88" s="15">
        <f t="shared" si="38"/>
        <v>0</v>
      </c>
      <c r="D88" s="77">
        <f t="shared" si="38"/>
        <v>0</v>
      </c>
      <c r="E88" s="76"/>
      <c r="F88" s="17">
        <f>$E$12</f>
        <v>0</v>
      </c>
      <c r="G88" s="17">
        <f>$F$12</f>
        <v>0</v>
      </c>
      <c r="H88" s="17">
        <f>$G$12</f>
        <v>0</v>
      </c>
      <c r="I88" s="16" t="str">
        <f t="shared" si="39"/>
        <v/>
      </c>
      <c r="K88" s="15">
        <f t="shared" si="40"/>
        <v>0</v>
      </c>
      <c r="L88" s="77">
        <f t="shared" si="40"/>
        <v>0</v>
      </c>
      <c r="M88" s="76"/>
      <c r="N88" s="17">
        <f>$E$12</f>
        <v>0</v>
      </c>
      <c r="O88" s="17">
        <f>$F$12</f>
        <v>0</v>
      </c>
      <c r="P88" s="17">
        <f>$G$12</f>
        <v>0</v>
      </c>
      <c r="Q88" s="16" t="str">
        <f t="shared" si="41"/>
        <v/>
      </c>
      <c r="R88" s="74"/>
      <c r="S88" s="72"/>
    </row>
    <row r="89" spans="1:19">
      <c r="A89" s="72"/>
      <c r="C89" s="15">
        <f t="shared" si="38"/>
        <v>0</v>
      </c>
      <c r="D89" s="77">
        <f t="shared" si="38"/>
        <v>0</v>
      </c>
      <c r="E89" s="76"/>
      <c r="F89" s="17">
        <f>$E$13</f>
        <v>0</v>
      </c>
      <c r="G89" s="17">
        <f>$F$13</f>
        <v>0</v>
      </c>
      <c r="H89" s="17">
        <f>$G$13</f>
        <v>0</v>
      </c>
      <c r="I89" s="16" t="str">
        <f t="shared" si="39"/>
        <v/>
      </c>
      <c r="K89" s="15">
        <f t="shared" si="40"/>
        <v>0</v>
      </c>
      <c r="L89" s="77">
        <f t="shared" si="40"/>
        <v>0</v>
      </c>
      <c r="M89" s="76"/>
      <c r="N89" s="17">
        <f>$E$13</f>
        <v>0</v>
      </c>
      <c r="O89" s="17">
        <f>$F$13</f>
        <v>0</v>
      </c>
      <c r="P89" s="17">
        <f>$G$13</f>
        <v>0</v>
      </c>
      <c r="Q89" s="16" t="str">
        <f t="shared" si="41"/>
        <v/>
      </c>
      <c r="R89" s="74"/>
      <c r="S89" s="72"/>
    </row>
    <row r="90" spans="1:19">
      <c r="A90" s="72"/>
      <c r="C90" s="15">
        <f t="shared" si="38"/>
        <v>0</v>
      </c>
      <c r="D90" s="77">
        <f t="shared" si="38"/>
        <v>0</v>
      </c>
      <c r="E90" s="76"/>
      <c r="F90" s="17">
        <f>$E$14</f>
        <v>0</v>
      </c>
      <c r="G90" s="17">
        <f>$F$14</f>
        <v>0</v>
      </c>
      <c r="H90" s="17">
        <f>$G$14</f>
        <v>0</v>
      </c>
      <c r="I90" s="16" t="str">
        <f t="shared" si="39"/>
        <v/>
      </c>
      <c r="J90" s="2"/>
      <c r="K90" s="15">
        <f t="shared" si="40"/>
        <v>0</v>
      </c>
      <c r="L90" s="77">
        <f t="shared" si="40"/>
        <v>0</v>
      </c>
      <c r="M90" s="76"/>
      <c r="N90" s="17">
        <f>$E$14</f>
        <v>0</v>
      </c>
      <c r="O90" s="17">
        <f>$F$14</f>
        <v>0</v>
      </c>
      <c r="P90" s="17">
        <f>$G$14</f>
        <v>0</v>
      </c>
      <c r="Q90" s="16" t="str">
        <f t="shared" si="41"/>
        <v/>
      </c>
      <c r="R90" s="74"/>
      <c r="S90" s="72"/>
    </row>
    <row r="91" spans="1:19">
      <c r="A91" s="72"/>
      <c r="C91" s="15">
        <f t="shared" si="38"/>
        <v>0</v>
      </c>
      <c r="D91" s="77">
        <f t="shared" si="38"/>
        <v>0</v>
      </c>
      <c r="E91" s="76"/>
      <c r="F91" s="17">
        <f>$E$15</f>
        <v>0</v>
      </c>
      <c r="G91" s="17">
        <f>$F$15</f>
        <v>0</v>
      </c>
      <c r="H91" s="17">
        <f>$G$15</f>
        <v>0</v>
      </c>
      <c r="I91" s="16" t="str">
        <f t="shared" si="39"/>
        <v/>
      </c>
      <c r="K91" s="15">
        <f t="shared" si="40"/>
        <v>0</v>
      </c>
      <c r="L91" s="77">
        <f t="shared" si="40"/>
        <v>0</v>
      </c>
      <c r="M91" s="76"/>
      <c r="N91" s="17">
        <f>$E$15</f>
        <v>0</v>
      </c>
      <c r="O91" s="17">
        <f>$F$15</f>
        <v>0</v>
      </c>
      <c r="P91" s="17">
        <f>$G$15</f>
        <v>0</v>
      </c>
      <c r="Q91" s="16" t="str">
        <f t="shared" si="41"/>
        <v/>
      </c>
      <c r="R91" s="74"/>
      <c r="S91" s="72"/>
    </row>
    <row r="92" spans="1:19">
      <c r="A92" s="72"/>
      <c r="C92" s="15">
        <f t="shared" si="38"/>
        <v>0</v>
      </c>
      <c r="D92" s="77">
        <f t="shared" si="38"/>
        <v>0</v>
      </c>
      <c r="E92" s="76"/>
      <c r="F92" s="17">
        <f>$E$16</f>
        <v>0</v>
      </c>
      <c r="G92" s="17">
        <f>$F$16</f>
        <v>0</v>
      </c>
      <c r="H92" s="17">
        <f>$G$16</f>
        <v>0</v>
      </c>
      <c r="I92" s="16" t="str">
        <f t="shared" si="39"/>
        <v/>
      </c>
      <c r="K92" s="15">
        <f t="shared" si="40"/>
        <v>0</v>
      </c>
      <c r="L92" s="77">
        <f t="shared" si="40"/>
        <v>0</v>
      </c>
      <c r="M92" s="76"/>
      <c r="N92" s="17">
        <f>$E$16</f>
        <v>0</v>
      </c>
      <c r="O92" s="17">
        <f>$F$16</f>
        <v>0</v>
      </c>
      <c r="P92" s="17">
        <f>$G$16</f>
        <v>0</v>
      </c>
      <c r="Q92" s="16" t="str">
        <f t="shared" si="41"/>
        <v/>
      </c>
      <c r="R92" s="74"/>
      <c r="S92" s="72"/>
    </row>
    <row r="93" spans="1:19">
      <c r="A93" s="72"/>
      <c r="C93" s="15">
        <f t="shared" si="38"/>
        <v>0</v>
      </c>
      <c r="D93" s="77">
        <f t="shared" si="38"/>
        <v>0</v>
      </c>
      <c r="E93" s="76"/>
      <c r="F93" s="17">
        <f>$E$17</f>
        <v>0</v>
      </c>
      <c r="G93" s="17">
        <f>$F$17</f>
        <v>0</v>
      </c>
      <c r="H93" s="17">
        <f>$G$17</f>
        <v>0</v>
      </c>
      <c r="I93" s="16" t="str">
        <f t="shared" si="39"/>
        <v/>
      </c>
      <c r="K93" s="15">
        <f t="shared" si="40"/>
        <v>0</v>
      </c>
      <c r="L93" s="77">
        <f t="shared" si="40"/>
        <v>0</v>
      </c>
      <c r="M93" s="76"/>
      <c r="N93" s="17">
        <f>$E$17</f>
        <v>0</v>
      </c>
      <c r="O93" s="17">
        <f>$F$17</f>
        <v>0</v>
      </c>
      <c r="P93" s="17">
        <f>$G$17</f>
        <v>0</v>
      </c>
      <c r="Q93" s="16" t="str">
        <f t="shared" si="41"/>
        <v/>
      </c>
      <c r="R93" s="74"/>
      <c r="S93" s="72"/>
    </row>
    <row r="94" spans="1:19" ht="13.5" thickBot="1">
      <c r="A94" s="72"/>
      <c r="C94" s="84">
        <f t="shared" si="38"/>
        <v>0</v>
      </c>
      <c r="D94" s="85">
        <f t="shared" si="38"/>
        <v>0</v>
      </c>
      <c r="E94" s="86"/>
      <c r="F94" s="87">
        <f>$E$18</f>
        <v>0</v>
      </c>
      <c r="G94" s="87">
        <f>$F$18</f>
        <v>0</v>
      </c>
      <c r="H94" s="87">
        <f>$G$18</f>
        <v>0</v>
      </c>
      <c r="I94" s="88" t="str">
        <f t="shared" si="39"/>
        <v/>
      </c>
      <c r="K94" s="84">
        <f t="shared" si="40"/>
        <v>0</v>
      </c>
      <c r="L94" s="85">
        <f t="shared" si="40"/>
        <v>0</v>
      </c>
      <c r="M94" s="86"/>
      <c r="N94" s="87">
        <f>$E$18</f>
        <v>0</v>
      </c>
      <c r="O94" s="87">
        <f>$F$18</f>
        <v>0</v>
      </c>
      <c r="P94" s="87">
        <f>$G$18</f>
        <v>0</v>
      </c>
      <c r="Q94" s="88" t="str">
        <f t="shared" si="41"/>
        <v/>
      </c>
      <c r="R94" s="74"/>
      <c r="S94" s="72"/>
    </row>
    <row r="95" spans="1:19" ht="13.5" thickBot="1">
      <c r="A95" s="72"/>
      <c r="I95" s="89">
        <f>SUM(I87:I94)</f>
        <v>0</v>
      </c>
      <c r="Q95" s="89">
        <f>SUM(Q87:Q94)</f>
        <v>0</v>
      </c>
      <c r="R95" s="74"/>
      <c r="S95" s="72"/>
    </row>
    <row r="96" spans="1:19">
      <c r="A96" s="72"/>
      <c r="R96" s="74"/>
      <c r="S96" s="72"/>
    </row>
    <row r="97" spans="1:19" ht="13.5" thickBot="1">
      <c r="A97" s="72"/>
      <c r="R97" s="74"/>
      <c r="S97" s="72"/>
    </row>
    <row r="98" spans="1:19" ht="13.5" thickBot="1">
      <c r="A98" s="72"/>
      <c r="C98" s="1"/>
      <c r="D98" s="193" t="s">
        <v>4</v>
      </c>
      <c r="E98" s="194"/>
      <c r="F98" s="195"/>
      <c r="G98" s="8"/>
      <c r="H98" s="8"/>
      <c r="K98" s="1"/>
      <c r="L98" s="193" t="s">
        <v>23</v>
      </c>
      <c r="M98" s="194"/>
      <c r="N98" s="195"/>
      <c r="O98" s="8"/>
      <c r="P98" s="8"/>
      <c r="R98" s="74"/>
      <c r="S98" s="72"/>
    </row>
    <row r="99" spans="1:19" ht="13.5" thickBot="1">
      <c r="A99" s="72"/>
      <c r="C99" s="78" t="s">
        <v>0</v>
      </c>
      <c r="D99" s="79" t="s">
        <v>1</v>
      </c>
      <c r="E99" s="11"/>
      <c r="F99" s="12">
        <v>1</v>
      </c>
      <c r="G99" s="12" t="s">
        <v>18</v>
      </c>
      <c r="H99" s="12">
        <v>2</v>
      </c>
      <c r="I99" s="13" t="s">
        <v>5</v>
      </c>
      <c r="K99" s="78" t="s">
        <v>0</v>
      </c>
      <c r="L99" s="79" t="s">
        <v>1</v>
      </c>
      <c r="M99" s="11"/>
      <c r="N99" s="12">
        <v>1</v>
      </c>
      <c r="O99" s="12" t="s">
        <v>18</v>
      </c>
      <c r="P99" s="12">
        <v>2</v>
      </c>
      <c r="Q99" s="13" t="s">
        <v>5</v>
      </c>
      <c r="R99" s="74"/>
      <c r="S99" s="72"/>
    </row>
    <row r="100" spans="1:19">
      <c r="A100" s="72"/>
      <c r="C100" s="14">
        <f t="shared" ref="C100:D107" si="42">C11</f>
        <v>0</v>
      </c>
      <c r="D100" s="80">
        <f t="shared" si="42"/>
        <v>0</v>
      </c>
      <c r="E100" s="81"/>
      <c r="F100" s="82">
        <f>$E$11</f>
        <v>0</v>
      </c>
      <c r="G100" s="82">
        <f>$F$11</f>
        <v>0</v>
      </c>
      <c r="H100" s="82">
        <f>$G$11</f>
        <v>0</v>
      </c>
      <c r="I100" s="83" t="str">
        <f t="shared" ref="I100:I107" si="43">IF($E100=$I11,IF($E100=$F$99,$F100,IF($E100=$G$99,$G100,IF($E100=$H$99,$H100,""))),"-")</f>
        <v/>
      </c>
      <c r="K100" s="14">
        <f t="shared" ref="K100:L107" si="44">C11</f>
        <v>0</v>
      </c>
      <c r="L100" s="80">
        <f t="shared" si="44"/>
        <v>0</v>
      </c>
      <c r="M100" s="81"/>
      <c r="N100" s="82">
        <f>$E$11</f>
        <v>0</v>
      </c>
      <c r="O100" s="82">
        <f>$F$11</f>
        <v>0</v>
      </c>
      <c r="P100" s="82">
        <f>$G$11</f>
        <v>0</v>
      </c>
      <c r="Q100" s="83" t="str">
        <f t="shared" ref="Q100:Q107" si="45">IF($M100=$I11,IF($M100=$N$99,$N100,IF($M100=$O$99,$O100,IF($M100=$P$99,$P100,""))),"-")</f>
        <v/>
      </c>
      <c r="R100" s="74"/>
      <c r="S100" s="72"/>
    </row>
    <row r="101" spans="1:19">
      <c r="A101" s="72"/>
      <c r="C101" s="15">
        <f t="shared" si="42"/>
        <v>0</v>
      </c>
      <c r="D101" s="77">
        <f t="shared" si="42"/>
        <v>0</v>
      </c>
      <c r="E101" s="76"/>
      <c r="F101" s="17">
        <f>$E$12</f>
        <v>0</v>
      </c>
      <c r="G101" s="17">
        <f>$F$12</f>
        <v>0</v>
      </c>
      <c r="H101" s="17">
        <f>$G$12</f>
        <v>0</v>
      </c>
      <c r="I101" s="16" t="str">
        <f t="shared" si="43"/>
        <v/>
      </c>
      <c r="K101" s="15">
        <f t="shared" si="44"/>
        <v>0</v>
      </c>
      <c r="L101" s="77">
        <f t="shared" si="44"/>
        <v>0</v>
      </c>
      <c r="M101" s="76"/>
      <c r="N101" s="17">
        <f>$E$12</f>
        <v>0</v>
      </c>
      <c r="O101" s="17">
        <f>$F$12</f>
        <v>0</v>
      </c>
      <c r="P101" s="17">
        <f>$G$12</f>
        <v>0</v>
      </c>
      <c r="Q101" s="16" t="str">
        <f t="shared" si="45"/>
        <v/>
      </c>
      <c r="R101" s="74"/>
      <c r="S101" s="72"/>
    </row>
    <row r="102" spans="1:19">
      <c r="A102" s="72"/>
      <c r="C102" s="15">
        <f t="shared" si="42"/>
        <v>0</v>
      </c>
      <c r="D102" s="77">
        <f t="shared" si="42"/>
        <v>0</v>
      </c>
      <c r="E102" s="76"/>
      <c r="F102" s="17">
        <f>$E$13</f>
        <v>0</v>
      </c>
      <c r="G102" s="17">
        <f>$F$13</f>
        <v>0</v>
      </c>
      <c r="H102" s="17">
        <f>$G$13</f>
        <v>0</v>
      </c>
      <c r="I102" s="16" t="str">
        <f t="shared" si="43"/>
        <v/>
      </c>
      <c r="K102" s="15">
        <f t="shared" si="44"/>
        <v>0</v>
      </c>
      <c r="L102" s="77">
        <f t="shared" si="44"/>
        <v>0</v>
      </c>
      <c r="M102" s="76"/>
      <c r="N102" s="17">
        <f>$E$13</f>
        <v>0</v>
      </c>
      <c r="O102" s="17">
        <f>$F$13</f>
        <v>0</v>
      </c>
      <c r="P102" s="17">
        <f>$G$13</f>
        <v>0</v>
      </c>
      <c r="Q102" s="16" t="str">
        <f t="shared" si="45"/>
        <v/>
      </c>
      <c r="R102" s="74"/>
      <c r="S102" s="72"/>
    </row>
    <row r="103" spans="1:19">
      <c r="A103" s="72"/>
      <c r="C103" s="15">
        <f t="shared" si="42"/>
        <v>0</v>
      </c>
      <c r="D103" s="77">
        <f t="shared" si="42"/>
        <v>0</v>
      </c>
      <c r="E103" s="76"/>
      <c r="F103" s="17">
        <f>$E$14</f>
        <v>0</v>
      </c>
      <c r="G103" s="17">
        <f>$F$14</f>
        <v>0</v>
      </c>
      <c r="H103" s="17">
        <f>$G$14</f>
        <v>0</v>
      </c>
      <c r="I103" s="16" t="str">
        <f t="shared" si="43"/>
        <v/>
      </c>
      <c r="K103" s="15">
        <f t="shared" si="44"/>
        <v>0</v>
      </c>
      <c r="L103" s="77">
        <f t="shared" si="44"/>
        <v>0</v>
      </c>
      <c r="M103" s="76"/>
      <c r="N103" s="17">
        <f>$E$14</f>
        <v>0</v>
      </c>
      <c r="O103" s="17">
        <f>$F$14</f>
        <v>0</v>
      </c>
      <c r="P103" s="17">
        <f>$G$14</f>
        <v>0</v>
      </c>
      <c r="Q103" s="16" t="str">
        <f t="shared" si="45"/>
        <v/>
      </c>
      <c r="R103" s="74"/>
      <c r="S103" s="72"/>
    </row>
    <row r="104" spans="1:19">
      <c r="A104" s="72"/>
      <c r="C104" s="15">
        <f t="shared" si="42"/>
        <v>0</v>
      </c>
      <c r="D104" s="77">
        <f t="shared" si="42"/>
        <v>0</v>
      </c>
      <c r="E104" s="76"/>
      <c r="F104" s="17">
        <f>$E$15</f>
        <v>0</v>
      </c>
      <c r="G104" s="17">
        <f>$F$15</f>
        <v>0</v>
      </c>
      <c r="H104" s="17">
        <f>$G$15</f>
        <v>0</v>
      </c>
      <c r="I104" s="16" t="str">
        <f t="shared" si="43"/>
        <v/>
      </c>
      <c r="K104" s="15">
        <f t="shared" si="44"/>
        <v>0</v>
      </c>
      <c r="L104" s="77">
        <f t="shared" si="44"/>
        <v>0</v>
      </c>
      <c r="M104" s="76"/>
      <c r="N104" s="17">
        <f>$E$15</f>
        <v>0</v>
      </c>
      <c r="O104" s="17">
        <f>$F$15</f>
        <v>0</v>
      </c>
      <c r="P104" s="17">
        <f>$G$15</f>
        <v>0</v>
      </c>
      <c r="Q104" s="16" t="str">
        <f t="shared" si="45"/>
        <v/>
      </c>
      <c r="R104" s="74"/>
      <c r="S104" s="72"/>
    </row>
    <row r="105" spans="1:19">
      <c r="A105" s="72"/>
      <c r="C105" s="15">
        <f t="shared" si="42"/>
        <v>0</v>
      </c>
      <c r="D105" s="77">
        <f t="shared" si="42"/>
        <v>0</v>
      </c>
      <c r="E105" s="76"/>
      <c r="F105" s="17">
        <f>$E$16</f>
        <v>0</v>
      </c>
      <c r="G105" s="17">
        <f>$F$16</f>
        <v>0</v>
      </c>
      <c r="H105" s="17">
        <f>$G$16</f>
        <v>0</v>
      </c>
      <c r="I105" s="16" t="str">
        <f t="shared" si="43"/>
        <v/>
      </c>
      <c r="K105" s="15">
        <f t="shared" si="44"/>
        <v>0</v>
      </c>
      <c r="L105" s="77">
        <f t="shared" si="44"/>
        <v>0</v>
      </c>
      <c r="M105" s="76"/>
      <c r="N105" s="17">
        <f>$E$16</f>
        <v>0</v>
      </c>
      <c r="O105" s="17">
        <f>$F$16</f>
        <v>0</v>
      </c>
      <c r="P105" s="17">
        <f>$G$16</f>
        <v>0</v>
      </c>
      <c r="Q105" s="16" t="str">
        <f t="shared" si="45"/>
        <v/>
      </c>
      <c r="R105" s="74"/>
      <c r="S105" s="72"/>
    </row>
    <row r="106" spans="1:19">
      <c r="A106" s="72"/>
      <c r="C106" s="15">
        <f t="shared" si="42"/>
        <v>0</v>
      </c>
      <c r="D106" s="77">
        <f t="shared" si="42"/>
        <v>0</v>
      </c>
      <c r="E106" s="76"/>
      <c r="F106" s="17">
        <f>$E$17</f>
        <v>0</v>
      </c>
      <c r="G106" s="17">
        <f>$F$17</f>
        <v>0</v>
      </c>
      <c r="H106" s="17">
        <f>$G$17</f>
        <v>0</v>
      </c>
      <c r="I106" s="16" t="str">
        <f t="shared" si="43"/>
        <v/>
      </c>
      <c r="K106" s="15">
        <f t="shared" si="44"/>
        <v>0</v>
      </c>
      <c r="L106" s="77">
        <f t="shared" si="44"/>
        <v>0</v>
      </c>
      <c r="M106" s="76"/>
      <c r="N106" s="17">
        <f>$E$17</f>
        <v>0</v>
      </c>
      <c r="O106" s="17">
        <f>$F$17</f>
        <v>0</v>
      </c>
      <c r="P106" s="17">
        <f>$G$17</f>
        <v>0</v>
      </c>
      <c r="Q106" s="16" t="str">
        <f t="shared" si="45"/>
        <v/>
      </c>
      <c r="R106" s="74"/>
      <c r="S106" s="72"/>
    </row>
    <row r="107" spans="1:19" ht="13.5" thickBot="1">
      <c r="A107" s="72"/>
      <c r="C107" s="84">
        <f t="shared" si="42"/>
        <v>0</v>
      </c>
      <c r="D107" s="85">
        <f t="shared" si="42"/>
        <v>0</v>
      </c>
      <c r="E107" s="86"/>
      <c r="F107" s="87">
        <f>$E$18</f>
        <v>0</v>
      </c>
      <c r="G107" s="87">
        <f>$F$18</f>
        <v>0</v>
      </c>
      <c r="H107" s="87">
        <f>$G$18</f>
        <v>0</v>
      </c>
      <c r="I107" s="88" t="str">
        <f t="shared" si="43"/>
        <v/>
      </c>
      <c r="K107" s="84">
        <f t="shared" si="44"/>
        <v>0</v>
      </c>
      <c r="L107" s="85">
        <f t="shared" si="44"/>
        <v>0</v>
      </c>
      <c r="M107" s="86"/>
      <c r="N107" s="87">
        <f>$E$18</f>
        <v>0</v>
      </c>
      <c r="O107" s="87">
        <f>$F$18</f>
        <v>0</v>
      </c>
      <c r="P107" s="87">
        <f>$G$18</f>
        <v>0</v>
      </c>
      <c r="Q107" s="88" t="str">
        <f t="shared" si="45"/>
        <v/>
      </c>
      <c r="R107" s="74"/>
      <c r="S107" s="72"/>
    </row>
    <row r="108" spans="1:19" ht="13.5" thickBot="1">
      <c r="A108" s="72"/>
      <c r="I108" s="89">
        <f>SUM(I100:I107)</f>
        <v>0</v>
      </c>
      <c r="Q108" s="89">
        <f>SUM(Q100:Q107)</f>
        <v>0</v>
      </c>
      <c r="R108" s="74"/>
      <c r="S108" s="72"/>
    </row>
    <row r="109" spans="1:19">
      <c r="A109" s="72"/>
      <c r="R109" s="74"/>
      <c r="S109" s="72"/>
    </row>
    <row r="110" spans="1:19" ht="13.5" thickBot="1">
      <c r="A110" s="72"/>
      <c r="R110" s="74"/>
      <c r="S110" s="72"/>
    </row>
    <row r="111" spans="1:19" ht="13.5" thickBot="1">
      <c r="A111" s="72"/>
      <c r="C111" s="1"/>
      <c r="D111" s="193" t="s">
        <v>29</v>
      </c>
      <c r="E111" s="194"/>
      <c r="F111" s="195"/>
      <c r="G111" s="8"/>
      <c r="H111" s="8"/>
      <c r="K111" s="1"/>
      <c r="L111" s="193" t="s">
        <v>31</v>
      </c>
      <c r="M111" s="194"/>
      <c r="N111" s="195"/>
      <c r="O111" s="8"/>
      <c r="P111" s="8"/>
      <c r="R111" s="74"/>
      <c r="S111" s="72"/>
    </row>
    <row r="112" spans="1:19" ht="13.5" thickBot="1">
      <c r="A112" s="72"/>
      <c r="C112" s="78" t="s">
        <v>0</v>
      </c>
      <c r="D112" s="79" t="s">
        <v>1</v>
      </c>
      <c r="E112" s="11"/>
      <c r="F112" s="12">
        <v>1</v>
      </c>
      <c r="G112" s="12" t="s">
        <v>18</v>
      </c>
      <c r="H112" s="12">
        <v>2</v>
      </c>
      <c r="I112" s="13" t="s">
        <v>5</v>
      </c>
      <c r="K112" s="78" t="s">
        <v>0</v>
      </c>
      <c r="L112" s="79" t="s">
        <v>1</v>
      </c>
      <c r="M112" s="11"/>
      <c r="N112" s="12">
        <v>1</v>
      </c>
      <c r="O112" s="12" t="s">
        <v>18</v>
      </c>
      <c r="P112" s="12">
        <v>2</v>
      </c>
      <c r="Q112" s="13" t="s">
        <v>5</v>
      </c>
      <c r="R112" s="74"/>
      <c r="S112" s="72"/>
    </row>
    <row r="113" spans="1:19">
      <c r="A113" s="72"/>
      <c r="C113" s="14">
        <f t="shared" ref="C113:D120" si="46">C11</f>
        <v>0</v>
      </c>
      <c r="D113" s="80">
        <f t="shared" si="46"/>
        <v>0</v>
      </c>
      <c r="E113" s="81"/>
      <c r="F113" s="82">
        <f>$E$11</f>
        <v>0</v>
      </c>
      <c r="G113" s="82">
        <f>$F$11</f>
        <v>0</v>
      </c>
      <c r="H113" s="82">
        <f>$G$11</f>
        <v>0</v>
      </c>
      <c r="I113" s="83" t="str">
        <f t="shared" ref="I113:I120" si="47">IF($E113=$I11,IF($E113=$F$112,$F113,IF($E113=$G$112,$G113,IF($E113=$H$112,$H113,""))),"-")</f>
        <v/>
      </c>
      <c r="K113" s="14">
        <f t="shared" ref="K113:L120" si="48">C11</f>
        <v>0</v>
      </c>
      <c r="L113" s="80">
        <f t="shared" si="48"/>
        <v>0</v>
      </c>
      <c r="M113" s="81"/>
      <c r="N113" s="82">
        <f>$E$11</f>
        <v>0</v>
      </c>
      <c r="O113" s="82">
        <f>$F$11</f>
        <v>0</v>
      </c>
      <c r="P113" s="82">
        <f>$G$11</f>
        <v>0</v>
      </c>
      <c r="Q113" s="83" t="str">
        <f t="shared" ref="Q113:Q120" si="49">IF($M113=$I11,IF($M113=$N$112,$N113,IF($M113=$O$112,$O113,IF($M113=$P$112,$P113,""))),"-")</f>
        <v/>
      </c>
      <c r="R113" s="74"/>
      <c r="S113" s="72"/>
    </row>
    <row r="114" spans="1:19">
      <c r="A114" s="72"/>
      <c r="C114" s="15">
        <f t="shared" si="46"/>
        <v>0</v>
      </c>
      <c r="D114" s="77">
        <f t="shared" si="46"/>
        <v>0</v>
      </c>
      <c r="E114" s="76"/>
      <c r="F114" s="17">
        <f>$E$12</f>
        <v>0</v>
      </c>
      <c r="G114" s="17">
        <f>$F$12</f>
        <v>0</v>
      </c>
      <c r="H114" s="17">
        <f>$G$12</f>
        <v>0</v>
      </c>
      <c r="I114" s="16" t="str">
        <f t="shared" si="47"/>
        <v/>
      </c>
      <c r="K114" s="15">
        <f t="shared" si="48"/>
        <v>0</v>
      </c>
      <c r="L114" s="77">
        <f t="shared" si="48"/>
        <v>0</v>
      </c>
      <c r="M114" s="76"/>
      <c r="N114" s="17">
        <f>$E$12</f>
        <v>0</v>
      </c>
      <c r="O114" s="17">
        <f>$F$12</f>
        <v>0</v>
      </c>
      <c r="P114" s="17">
        <f>$G$12</f>
        <v>0</v>
      </c>
      <c r="Q114" s="16" t="str">
        <f t="shared" si="49"/>
        <v/>
      </c>
      <c r="R114" s="74"/>
      <c r="S114" s="72"/>
    </row>
    <row r="115" spans="1:19">
      <c r="A115" s="72"/>
      <c r="C115" s="15">
        <f t="shared" si="46"/>
        <v>0</v>
      </c>
      <c r="D115" s="77">
        <f t="shared" si="46"/>
        <v>0</v>
      </c>
      <c r="E115" s="76"/>
      <c r="F115" s="17">
        <f>$E$13</f>
        <v>0</v>
      </c>
      <c r="G115" s="17">
        <f>$F$13</f>
        <v>0</v>
      </c>
      <c r="H115" s="17">
        <f>$G$13</f>
        <v>0</v>
      </c>
      <c r="I115" s="16" t="str">
        <f t="shared" si="47"/>
        <v/>
      </c>
      <c r="K115" s="15">
        <f t="shared" si="48"/>
        <v>0</v>
      </c>
      <c r="L115" s="77">
        <f t="shared" si="48"/>
        <v>0</v>
      </c>
      <c r="M115" s="76"/>
      <c r="N115" s="17">
        <f>$E$13</f>
        <v>0</v>
      </c>
      <c r="O115" s="17">
        <f>$F$13</f>
        <v>0</v>
      </c>
      <c r="P115" s="17">
        <f>$G$13</f>
        <v>0</v>
      </c>
      <c r="Q115" s="16" t="str">
        <f t="shared" si="49"/>
        <v/>
      </c>
      <c r="R115" s="74"/>
      <c r="S115" s="72"/>
    </row>
    <row r="116" spans="1:19">
      <c r="A116" s="72"/>
      <c r="C116" s="15">
        <f t="shared" si="46"/>
        <v>0</v>
      </c>
      <c r="D116" s="77">
        <f t="shared" si="46"/>
        <v>0</v>
      </c>
      <c r="E116" s="76"/>
      <c r="F116" s="17">
        <f>$E$14</f>
        <v>0</v>
      </c>
      <c r="G116" s="17">
        <f>$F$14</f>
        <v>0</v>
      </c>
      <c r="H116" s="17">
        <f>$G$14</f>
        <v>0</v>
      </c>
      <c r="I116" s="16" t="str">
        <f t="shared" si="47"/>
        <v/>
      </c>
      <c r="K116" s="15">
        <f t="shared" si="48"/>
        <v>0</v>
      </c>
      <c r="L116" s="77">
        <f t="shared" si="48"/>
        <v>0</v>
      </c>
      <c r="M116" s="76"/>
      <c r="N116" s="17">
        <f>$E$14</f>
        <v>0</v>
      </c>
      <c r="O116" s="17">
        <f>$F$14</f>
        <v>0</v>
      </c>
      <c r="P116" s="17">
        <f>$G$14</f>
        <v>0</v>
      </c>
      <c r="Q116" s="16" t="str">
        <f t="shared" si="49"/>
        <v/>
      </c>
      <c r="R116" s="74"/>
      <c r="S116" s="72"/>
    </row>
    <row r="117" spans="1:19">
      <c r="A117" s="72"/>
      <c r="C117" s="15">
        <f t="shared" si="46"/>
        <v>0</v>
      </c>
      <c r="D117" s="77">
        <f t="shared" si="46"/>
        <v>0</v>
      </c>
      <c r="E117" s="76"/>
      <c r="F117" s="17">
        <f>$E$15</f>
        <v>0</v>
      </c>
      <c r="G117" s="17">
        <f>$F$15</f>
        <v>0</v>
      </c>
      <c r="H117" s="17">
        <f>$G$15</f>
        <v>0</v>
      </c>
      <c r="I117" s="16" t="str">
        <f t="shared" si="47"/>
        <v/>
      </c>
      <c r="K117" s="15">
        <f t="shared" si="48"/>
        <v>0</v>
      </c>
      <c r="L117" s="77">
        <f t="shared" si="48"/>
        <v>0</v>
      </c>
      <c r="M117" s="76"/>
      <c r="N117" s="17">
        <f>$E$15</f>
        <v>0</v>
      </c>
      <c r="O117" s="17">
        <f>$F$15</f>
        <v>0</v>
      </c>
      <c r="P117" s="17">
        <f>$G$15</f>
        <v>0</v>
      </c>
      <c r="Q117" s="16" t="str">
        <f t="shared" si="49"/>
        <v/>
      </c>
      <c r="R117" s="74"/>
      <c r="S117" s="72"/>
    </row>
    <row r="118" spans="1:19">
      <c r="A118" s="72"/>
      <c r="C118" s="15">
        <f t="shared" si="46"/>
        <v>0</v>
      </c>
      <c r="D118" s="77">
        <f t="shared" si="46"/>
        <v>0</v>
      </c>
      <c r="E118" s="76"/>
      <c r="F118" s="17">
        <f>$E$16</f>
        <v>0</v>
      </c>
      <c r="G118" s="17">
        <f>$F$16</f>
        <v>0</v>
      </c>
      <c r="H118" s="17">
        <f>$G$16</f>
        <v>0</v>
      </c>
      <c r="I118" s="16" t="str">
        <f t="shared" si="47"/>
        <v/>
      </c>
      <c r="K118" s="15">
        <f t="shared" si="48"/>
        <v>0</v>
      </c>
      <c r="L118" s="77">
        <f t="shared" si="48"/>
        <v>0</v>
      </c>
      <c r="M118" s="76"/>
      <c r="N118" s="17">
        <f>$E$16</f>
        <v>0</v>
      </c>
      <c r="O118" s="17">
        <f>$F$16</f>
        <v>0</v>
      </c>
      <c r="P118" s="17">
        <f>$G$16</f>
        <v>0</v>
      </c>
      <c r="Q118" s="16" t="str">
        <f t="shared" si="49"/>
        <v/>
      </c>
      <c r="R118" s="74"/>
      <c r="S118" s="72"/>
    </row>
    <row r="119" spans="1:19">
      <c r="A119" s="72"/>
      <c r="C119" s="15">
        <f t="shared" si="46"/>
        <v>0</v>
      </c>
      <c r="D119" s="77">
        <f t="shared" si="46"/>
        <v>0</v>
      </c>
      <c r="E119" s="76"/>
      <c r="F119" s="17">
        <f>$E$17</f>
        <v>0</v>
      </c>
      <c r="G119" s="17">
        <f>$F$17</f>
        <v>0</v>
      </c>
      <c r="H119" s="17">
        <f>$G$17</f>
        <v>0</v>
      </c>
      <c r="I119" s="16" t="str">
        <f t="shared" si="47"/>
        <v/>
      </c>
      <c r="K119" s="15">
        <f t="shared" si="48"/>
        <v>0</v>
      </c>
      <c r="L119" s="77">
        <f t="shared" si="48"/>
        <v>0</v>
      </c>
      <c r="M119" s="76"/>
      <c r="N119" s="17">
        <f>$E$17</f>
        <v>0</v>
      </c>
      <c r="O119" s="17">
        <f>$F$17</f>
        <v>0</v>
      </c>
      <c r="P119" s="17">
        <f>$G$17</f>
        <v>0</v>
      </c>
      <c r="Q119" s="16" t="str">
        <f t="shared" si="49"/>
        <v/>
      </c>
      <c r="R119" s="74"/>
      <c r="S119" s="72"/>
    </row>
    <row r="120" spans="1:19" ht="13.5" thickBot="1">
      <c r="A120" s="72"/>
      <c r="C120" s="84">
        <f t="shared" si="46"/>
        <v>0</v>
      </c>
      <c r="D120" s="85">
        <f t="shared" si="46"/>
        <v>0</v>
      </c>
      <c r="E120" s="86"/>
      <c r="F120" s="87">
        <f>$E$18</f>
        <v>0</v>
      </c>
      <c r="G120" s="87">
        <f>$F$18</f>
        <v>0</v>
      </c>
      <c r="H120" s="87">
        <f>$G$18</f>
        <v>0</v>
      </c>
      <c r="I120" s="88" t="str">
        <f t="shared" si="47"/>
        <v/>
      </c>
      <c r="K120" s="84">
        <f t="shared" si="48"/>
        <v>0</v>
      </c>
      <c r="L120" s="85">
        <f t="shared" si="48"/>
        <v>0</v>
      </c>
      <c r="M120" s="86"/>
      <c r="N120" s="87">
        <f>$E$18</f>
        <v>0</v>
      </c>
      <c r="O120" s="87">
        <f>$F$18</f>
        <v>0</v>
      </c>
      <c r="P120" s="87">
        <f>$G$18</f>
        <v>0</v>
      </c>
      <c r="Q120" s="88" t="str">
        <f t="shared" si="49"/>
        <v/>
      </c>
      <c r="R120" s="74"/>
      <c r="S120" s="72"/>
    </row>
    <row r="121" spans="1:19" ht="13.5" thickBot="1">
      <c r="A121" s="72"/>
      <c r="I121" s="89">
        <f>SUM(I113:I120)</f>
        <v>0</v>
      </c>
      <c r="Q121" s="89">
        <f>SUM(Q113:Q120)</f>
        <v>0</v>
      </c>
      <c r="R121" s="74"/>
      <c r="S121" s="72"/>
    </row>
    <row r="122" spans="1:19">
      <c r="A122" s="72"/>
      <c r="R122" s="74"/>
      <c r="S122" s="72"/>
    </row>
    <row r="123" spans="1:19" ht="13.5" thickBot="1">
      <c r="A123" s="72"/>
      <c r="R123" s="74"/>
      <c r="S123" s="72"/>
    </row>
    <row r="124" spans="1:19" ht="13.5" thickBot="1">
      <c r="A124" s="72"/>
      <c r="C124" s="1"/>
      <c r="D124" s="193" t="s">
        <v>28</v>
      </c>
      <c r="E124" s="194"/>
      <c r="F124" s="195"/>
      <c r="G124" s="8"/>
      <c r="H124" s="8"/>
      <c r="K124" s="1"/>
      <c r="L124" s="193" t="s">
        <v>17</v>
      </c>
      <c r="M124" s="194"/>
      <c r="N124" s="195"/>
      <c r="O124" s="8"/>
      <c r="P124" s="8"/>
      <c r="R124" s="74"/>
      <c r="S124" s="72"/>
    </row>
    <row r="125" spans="1:19" ht="13.5" thickBot="1">
      <c r="A125" s="72"/>
      <c r="C125" s="78" t="s">
        <v>0</v>
      </c>
      <c r="D125" s="79" t="s">
        <v>1</v>
      </c>
      <c r="E125" s="11"/>
      <c r="F125" s="12">
        <v>1</v>
      </c>
      <c r="G125" s="12" t="s">
        <v>18</v>
      </c>
      <c r="H125" s="12">
        <v>2</v>
      </c>
      <c r="I125" s="13" t="s">
        <v>5</v>
      </c>
      <c r="K125" s="78" t="s">
        <v>0</v>
      </c>
      <c r="L125" s="79" t="s">
        <v>1</v>
      </c>
      <c r="M125" s="11"/>
      <c r="N125" s="12">
        <v>1</v>
      </c>
      <c r="O125" s="12" t="s">
        <v>18</v>
      </c>
      <c r="P125" s="12">
        <v>2</v>
      </c>
      <c r="Q125" s="13" t="s">
        <v>5</v>
      </c>
      <c r="R125" s="74"/>
      <c r="S125" s="72"/>
    </row>
    <row r="126" spans="1:19">
      <c r="A126" s="72"/>
      <c r="C126" s="14">
        <f t="shared" ref="C126:D133" si="50">K61</f>
        <v>0</v>
      </c>
      <c r="D126" s="80">
        <f t="shared" si="50"/>
        <v>0</v>
      </c>
      <c r="E126" s="81"/>
      <c r="F126" s="82">
        <f>$E$11</f>
        <v>0</v>
      </c>
      <c r="G126" s="82">
        <f>$F$11</f>
        <v>0</v>
      </c>
      <c r="H126" s="82">
        <f>$G$11</f>
        <v>0</v>
      </c>
      <c r="I126" s="83" t="str">
        <f t="shared" ref="I126:I133" si="51">IF($E126=$I11,IF($E126=$F$125,$F126,IF($E126=$G$125,$G126,IF($E126=$H$125,$H126,""))),"-")</f>
        <v/>
      </c>
      <c r="K126" s="14">
        <f t="shared" ref="K126:L133" si="52">C74</f>
        <v>0</v>
      </c>
      <c r="L126" s="80">
        <f t="shared" si="52"/>
        <v>0</v>
      </c>
      <c r="M126" s="81"/>
      <c r="N126" s="82">
        <f>$E$11</f>
        <v>0</v>
      </c>
      <c r="O126" s="82">
        <f>$F$11</f>
        <v>0</v>
      </c>
      <c r="P126" s="82">
        <f>$G$11</f>
        <v>0</v>
      </c>
      <c r="Q126" s="83" t="str">
        <f t="shared" ref="Q126:Q133" si="53">IF($M126=$I11,IF($M126=$N$125,$N126,IF($M126=$O$125,$O126,IF($M126=$P$125,$P126,""))),"-")</f>
        <v/>
      </c>
      <c r="R126" s="74"/>
      <c r="S126" s="72"/>
    </row>
    <row r="127" spans="1:19">
      <c r="A127" s="72"/>
      <c r="C127" s="15">
        <f t="shared" si="50"/>
        <v>0</v>
      </c>
      <c r="D127" s="77">
        <f t="shared" si="50"/>
        <v>0</v>
      </c>
      <c r="E127" s="76"/>
      <c r="F127" s="17">
        <f>$E$12</f>
        <v>0</v>
      </c>
      <c r="G127" s="17">
        <f>$F$12</f>
        <v>0</v>
      </c>
      <c r="H127" s="17">
        <f>$G$12</f>
        <v>0</v>
      </c>
      <c r="I127" s="16" t="str">
        <f t="shared" si="51"/>
        <v/>
      </c>
      <c r="K127" s="15">
        <f t="shared" si="52"/>
        <v>0</v>
      </c>
      <c r="L127" s="77">
        <f t="shared" si="52"/>
        <v>0</v>
      </c>
      <c r="M127" s="76"/>
      <c r="N127" s="17">
        <f>$E$12</f>
        <v>0</v>
      </c>
      <c r="O127" s="17">
        <f>$F$12</f>
        <v>0</v>
      </c>
      <c r="P127" s="17">
        <f>$G$12</f>
        <v>0</v>
      </c>
      <c r="Q127" s="16" t="str">
        <f t="shared" si="53"/>
        <v/>
      </c>
      <c r="R127" s="74"/>
      <c r="S127" s="72"/>
    </row>
    <row r="128" spans="1:19">
      <c r="A128" s="72"/>
      <c r="C128" s="15">
        <f t="shared" si="50"/>
        <v>0</v>
      </c>
      <c r="D128" s="77">
        <f t="shared" si="50"/>
        <v>0</v>
      </c>
      <c r="E128" s="76"/>
      <c r="F128" s="17">
        <f>$E$13</f>
        <v>0</v>
      </c>
      <c r="G128" s="17">
        <f>$F$13</f>
        <v>0</v>
      </c>
      <c r="H128" s="17">
        <f>$G$13</f>
        <v>0</v>
      </c>
      <c r="I128" s="16" t="str">
        <f t="shared" si="51"/>
        <v/>
      </c>
      <c r="K128" s="15">
        <f t="shared" si="52"/>
        <v>0</v>
      </c>
      <c r="L128" s="77">
        <f t="shared" si="52"/>
        <v>0</v>
      </c>
      <c r="M128" s="76"/>
      <c r="N128" s="17">
        <f>$E$13</f>
        <v>0</v>
      </c>
      <c r="O128" s="17">
        <f>$F$13</f>
        <v>0</v>
      </c>
      <c r="P128" s="17">
        <f>$G$13</f>
        <v>0</v>
      </c>
      <c r="Q128" s="16" t="str">
        <f t="shared" si="53"/>
        <v/>
      </c>
      <c r="R128" s="74"/>
      <c r="S128" s="72"/>
    </row>
    <row r="129" spans="1:19">
      <c r="A129" s="72"/>
      <c r="C129" s="15">
        <f t="shared" si="50"/>
        <v>0</v>
      </c>
      <c r="D129" s="77">
        <f t="shared" si="50"/>
        <v>0</v>
      </c>
      <c r="E129" s="76"/>
      <c r="F129" s="17">
        <f>$E$14</f>
        <v>0</v>
      </c>
      <c r="G129" s="17">
        <f>$F$14</f>
        <v>0</v>
      </c>
      <c r="H129" s="17">
        <f>$G$14</f>
        <v>0</v>
      </c>
      <c r="I129" s="16" t="str">
        <f t="shared" si="51"/>
        <v/>
      </c>
      <c r="K129" s="15">
        <f t="shared" si="52"/>
        <v>0</v>
      </c>
      <c r="L129" s="77">
        <f t="shared" si="52"/>
        <v>0</v>
      </c>
      <c r="M129" s="76"/>
      <c r="N129" s="17">
        <f>$E$14</f>
        <v>0</v>
      </c>
      <c r="O129" s="17">
        <f>$F$14</f>
        <v>0</v>
      </c>
      <c r="P129" s="17">
        <f>$G$14</f>
        <v>0</v>
      </c>
      <c r="Q129" s="16" t="str">
        <f t="shared" si="53"/>
        <v/>
      </c>
      <c r="R129" s="74"/>
      <c r="S129" s="72"/>
    </row>
    <row r="130" spans="1:19">
      <c r="A130" s="72"/>
      <c r="C130" s="15">
        <f t="shared" si="50"/>
        <v>0</v>
      </c>
      <c r="D130" s="77">
        <f t="shared" si="50"/>
        <v>0</v>
      </c>
      <c r="E130" s="76"/>
      <c r="F130" s="17">
        <f>$E$15</f>
        <v>0</v>
      </c>
      <c r="G130" s="17">
        <f>$F$15</f>
        <v>0</v>
      </c>
      <c r="H130" s="17">
        <f>$G$15</f>
        <v>0</v>
      </c>
      <c r="I130" s="16" t="str">
        <f t="shared" si="51"/>
        <v/>
      </c>
      <c r="K130" s="15">
        <f t="shared" si="52"/>
        <v>0</v>
      </c>
      <c r="L130" s="77">
        <f t="shared" si="52"/>
        <v>0</v>
      </c>
      <c r="M130" s="76"/>
      <c r="N130" s="17">
        <f>$E$15</f>
        <v>0</v>
      </c>
      <c r="O130" s="17">
        <f>$F$15</f>
        <v>0</v>
      </c>
      <c r="P130" s="17">
        <f>$G$15</f>
        <v>0</v>
      </c>
      <c r="Q130" s="16" t="str">
        <f t="shared" si="53"/>
        <v/>
      </c>
      <c r="R130" s="74"/>
      <c r="S130" s="72"/>
    </row>
    <row r="131" spans="1:19">
      <c r="A131" s="72"/>
      <c r="C131" s="15">
        <f t="shared" si="50"/>
        <v>0</v>
      </c>
      <c r="D131" s="77">
        <f t="shared" si="50"/>
        <v>0</v>
      </c>
      <c r="E131" s="76"/>
      <c r="F131" s="17">
        <f>$E$16</f>
        <v>0</v>
      </c>
      <c r="G131" s="17">
        <f>$F$16</f>
        <v>0</v>
      </c>
      <c r="H131" s="17">
        <f>$G$16</f>
        <v>0</v>
      </c>
      <c r="I131" s="16" t="str">
        <f t="shared" si="51"/>
        <v/>
      </c>
      <c r="K131" s="15">
        <f t="shared" si="52"/>
        <v>0</v>
      </c>
      <c r="L131" s="77">
        <f t="shared" si="52"/>
        <v>0</v>
      </c>
      <c r="M131" s="76"/>
      <c r="N131" s="17">
        <f>$E$16</f>
        <v>0</v>
      </c>
      <c r="O131" s="17">
        <f>$F$16</f>
        <v>0</v>
      </c>
      <c r="P131" s="17">
        <f>$G$16</f>
        <v>0</v>
      </c>
      <c r="Q131" s="16" t="str">
        <f t="shared" si="53"/>
        <v/>
      </c>
      <c r="R131" s="74"/>
      <c r="S131" s="72"/>
    </row>
    <row r="132" spans="1:19">
      <c r="A132" s="72"/>
      <c r="C132" s="15">
        <f t="shared" si="50"/>
        <v>0</v>
      </c>
      <c r="D132" s="77">
        <f t="shared" si="50"/>
        <v>0</v>
      </c>
      <c r="E132" s="76"/>
      <c r="F132" s="17">
        <f>$E$17</f>
        <v>0</v>
      </c>
      <c r="G132" s="17">
        <f>$F$17</f>
        <v>0</v>
      </c>
      <c r="H132" s="17">
        <f>$G$17</f>
        <v>0</v>
      </c>
      <c r="I132" s="16" t="str">
        <f t="shared" si="51"/>
        <v/>
      </c>
      <c r="K132" s="15">
        <f t="shared" si="52"/>
        <v>0</v>
      </c>
      <c r="L132" s="77">
        <f t="shared" si="52"/>
        <v>0</v>
      </c>
      <c r="M132" s="76"/>
      <c r="N132" s="17">
        <f>$E$17</f>
        <v>0</v>
      </c>
      <c r="O132" s="17">
        <f>$F$17</f>
        <v>0</v>
      </c>
      <c r="P132" s="17">
        <f>$G$17</f>
        <v>0</v>
      </c>
      <c r="Q132" s="16" t="str">
        <f t="shared" si="53"/>
        <v/>
      </c>
      <c r="R132" s="74"/>
      <c r="S132" s="72"/>
    </row>
    <row r="133" spans="1:19" ht="13.5" thickBot="1">
      <c r="A133" s="72"/>
      <c r="C133" s="84">
        <f t="shared" si="50"/>
        <v>0</v>
      </c>
      <c r="D133" s="85">
        <f t="shared" si="50"/>
        <v>0</v>
      </c>
      <c r="E133" s="86"/>
      <c r="F133" s="87">
        <f>$E$18</f>
        <v>0</v>
      </c>
      <c r="G133" s="87">
        <f>$F$18</f>
        <v>0</v>
      </c>
      <c r="H133" s="87">
        <f>$G$18</f>
        <v>0</v>
      </c>
      <c r="I133" s="88" t="str">
        <f t="shared" si="51"/>
        <v/>
      </c>
      <c r="K133" s="84">
        <f t="shared" si="52"/>
        <v>0</v>
      </c>
      <c r="L133" s="85">
        <f t="shared" si="52"/>
        <v>0</v>
      </c>
      <c r="M133" s="86"/>
      <c r="N133" s="87">
        <f>$E$18</f>
        <v>0</v>
      </c>
      <c r="O133" s="87">
        <f>$F$18</f>
        <v>0</v>
      </c>
      <c r="P133" s="87">
        <f>$G$18</f>
        <v>0</v>
      </c>
      <c r="Q133" s="88" t="str">
        <f t="shared" si="53"/>
        <v/>
      </c>
      <c r="R133" s="74"/>
      <c r="S133" s="72"/>
    </row>
    <row r="134" spans="1:19" ht="13.5" thickBot="1">
      <c r="A134" s="72"/>
      <c r="I134" s="89">
        <f>SUM(I126:I133)</f>
        <v>0</v>
      </c>
      <c r="Q134" s="89">
        <f>SUM(Q126:Q133)</f>
        <v>0</v>
      </c>
      <c r="R134" s="74"/>
      <c r="S134" s="72"/>
    </row>
    <row r="135" spans="1:19" ht="16.5" customHeight="1">
      <c r="A135" s="72"/>
      <c r="R135" s="74"/>
      <c r="S135" s="72"/>
    </row>
    <row r="136" spans="1:19" s="155" customFormat="1">
      <c r="A136" s="72"/>
      <c r="B136" s="72"/>
      <c r="C136" s="72"/>
      <c r="D136" s="72"/>
      <c r="E136" s="72"/>
      <c r="F136" s="72"/>
      <c r="G136" s="72"/>
      <c r="H136" s="72"/>
      <c r="I136" s="72"/>
      <c r="J136" s="72"/>
      <c r="K136" s="72"/>
      <c r="L136" s="72"/>
      <c r="M136" s="72"/>
      <c r="N136" s="72"/>
      <c r="O136" s="72"/>
      <c r="P136" s="72"/>
      <c r="Q136" s="72"/>
      <c r="R136" s="72"/>
      <c r="S136" s="72"/>
    </row>
    <row r="137" spans="1:19" s="155" customFormat="1">
      <c r="A137" s="72"/>
      <c r="B137" s="72"/>
      <c r="C137" s="72"/>
      <c r="D137" s="72"/>
      <c r="E137" s="72"/>
      <c r="F137" s="72"/>
      <c r="G137" s="72"/>
      <c r="H137" s="72"/>
      <c r="I137" s="72"/>
      <c r="J137" s="72"/>
      <c r="K137" s="72"/>
      <c r="L137" s="72"/>
      <c r="M137" s="72"/>
      <c r="N137" s="72"/>
      <c r="O137" s="72"/>
      <c r="P137" s="72"/>
      <c r="Q137" s="72"/>
      <c r="R137" s="72"/>
      <c r="S137" s="72"/>
    </row>
    <row r="138" spans="1:19" s="74" customFormat="1"/>
    <row r="139" spans="1:19" s="74" customFormat="1"/>
    <row r="140" spans="1:19" s="74" customFormat="1"/>
    <row r="141" spans="1:19" s="74" customFormat="1">
      <c r="J141" s="123"/>
    </row>
    <row r="142" spans="1:19" s="74" customFormat="1"/>
    <row r="143" spans="1:19" s="74" customFormat="1">
      <c r="J143" s="124"/>
      <c r="K143" s="124"/>
      <c r="L143" s="125"/>
    </row>
    <row r="144" spans="1:19" s="74" customFormat="1">
      <c r="J144" s="124"/>
      <c r="K144" s="124"/>
      <c r="L144" s="125"/>
    </row>
    <row r="145" spans="10:14" s="74" customFormat="1">
      <c r="J145" s="124"/>
      <c r="K145" s="124"/>
      <c r="L145" s="125"/>
    </row>
    <row r="146" spans="10:14" s="74" customFormat="1">
      <c r="J146" s="124"/>
      <c r="K146" s="124"/>
      <c r="L146" s="125"/>
    </row>
    <row r="147" spans="10:14" s="74" customFormat="1">
      <c r="J147" s="124"/>
      <c r="K147" s="124"/>
      <c r="L147" s="125"/>
      <c r="N147" s="75"/>
    </row>
    <row r="148" spans="10:14" s="74" customFormat="1">
      <c r="J148" s="124"/>
      <c r="K148" s="124"/>
      <c r="L148" s="125"/>
    </row>
    <row r="149" spans="10:14" s="74" customFormat="1">
      <c r="J149" s="124"/>
      <c r="K149" s="124"/>
      <c r="L149" s="125"/>
    </row>
    <row r="150" spans="10:14" s="74" customFormat="1">
      <c r="J150" s="124"/>
      <c r="K150" s="124"/>
      <c r="L150" s="125"/>
    </row>
    <row r="151" spans="10:14" s="74" customFormat="1">
      <c r="J151" s="124"/>
      <c r="K151" s="124"/>
      <c r="L151" s="125"/>
    </row>
    <row r="152" spans="10:14" s="74" customFormat="1">
      <c r="J152" s="124"/>
      <c r="K152" s="124"/>
      <c r="L152" s="125"/>
    </row>
    <row r="153" spans="10:14" s="74" customFormat="1">
      <c r="J153" s="124"/>
      <c r="K153" s="124"/>
      <c r="L153" s="125"/>
    </row>
    <row r="154" spans="10:14" s="74" customFormat="1">
      <c r="J154" s="124"/>
      <c r="K154" s="124"/>
      <c r="L154" s="125"/>
    </row>
    <row r="155" spans="10:14" s="74" customFormat="1"/>
    <row r="156" spans="10:14" s="74" customFormat="1"/>
    <row r="157" spans="10:14" s="74" customFormat="1"/>
    <row r="158" spans="10:14" s="74" customFormat="1"/>
    <row r="159" spans="10:14" s="74" customFormat="1"/>
    <row r="160" spans="10:14" s="74" customFormat="1"/>
    <row r="161" s="74" customFormat="1"/>
    <row r="162" s="74" customFormat="1"/>
    <row r="163" s="74" customFormat="1"/>
    <row r="164" s="74" customFormat="1"/>
    <row r="165" s="74" customFormat="1"/>
    <row r="166" s="74" customFormat="1"/>
    <row r="167" s="74" customFormat="1"/>
    <row r="168" s="74" customFormat="1"/>
    <row r="169" s="74" customFormat="1"/>
    <row r="170" s="74" customFormat="1"/>
    <row r="171" s="74" customFormat="1"/>
    <row r="172" s="74" customFormat="1"/>
    <row r="173" s="74" customFormat="1"/>
    <row r="174" s="74" customFormat="1"/>
    <row r="175" s="74" customFormat="1"/>
    <row r="176" s="74" customFormat="1"/>
    <row r="177" s="74" customFormat="1"/>
    <row r="178" s="74" customFormat="1"/>
    <row r="179" s="74" customFormat="1"/>
    <row r="180" s="74" customFormat="1"/>
    <row r="181" s="74" customFormat="1"/>
    <row r="182" s="74" customFormat="1"/>
    <row r="183" s="74" customFormat="1"/>
    <row r="184" s="74" customFormat="1"/>
    <row r="185" s="74" customFormat="1"/>
    <row r="186" s="74" customFormat="1"/>
    <row r="187" s="74" customFormat="1"/>
    <row r="188" s="74" customFormat="1"/>
    <row r="189" s="74" customFormat="1"/>
    <row r="190" s="74" customFormat="1"/>
    <row r="191" s="74" customFormat="1"/>
    <row r="192" s="74" customFormat="1"/>
    <row r="193" s="74" customFormat="1"/>
    <row r="194" s="74" customFormat="1"/>
    <row r="195" s="74" customFormat="1"/>
    <row r="196" s="74" customFormat="1"/>
    <row r="197" s="74" customFormat="1"/>
    <row r="198" s="74" customFormat="1"/>
    <row r="199" s="74" customFormat="1"/>
    <row r="200" s="74" customFormat="1"/>
    <row r="201" s="74" customFormat="1"/>
    <row r="202" s="74" customFormat="1"/>
    <row r="203" s="74" customFormat="1"/>
    <row r="204" s="74" customFormat="1"/>
    <row r="205" s="74" customFormat="1"/>
    <row r="206" s="74" customFormat="1"/>
    <row r="207" s="74" customFormat="1"/>
    <row r="208" s="74" customFormat="1"/>
    <row r="209" s="74" customFormat="1"/>
    <row r="210" s="74" customFormat="1"/>
    <row r="211" s="74" customFormat="1"/>
    <row r="212" s="74" customFormat="1"/>
    <row r="213" s="74" customFormat="1"/>
    <row r="214" s="74" customFormat="1"/>
    <row r="215" s="74" customFormat="1"/>
    <row r="216" s="74" customFormat="1"/>
    <row r="217" s="74" customFormat="1"/>
    <row r="218" s="74" customFormat="1"/>
    <row r="219" s="74" customFormat="1"/>
    <row r="220" s="74" customFormat="1"/>
    <row r="221" s="74" customFormat="1"/>
    <row r="222" s="74" customFormat="1"/>
    <row r="223" s="74" customFormat="1"/>
    <row r="224" s="74" customFormat="1"/>
    <row r="225" s="74" customFormat="1"/>
    <row r="226" s="74" customFormat="1"/>
    <row r="227" s="74" customFormat="1"/>
    <row r="228" s="74" customFormat="1"/>
    <row r="229" s="74" customFormat="1"/>
    <row r="230" s="74" customFormat="1"/>
    <row r="231" s="74" customFormat="1"/>
    <row r="232" s="74" customFormat="1"/>
    <row r="233" s="74" customFormat="1"/>
    <row r="234" s="74" customFormat="1"/>
    <row r="235" s="74" customFormat="1"/>
    <row r="236" s="74" customFormat="1"/>
    <row r="237" s="74" customFormat="1"/>
    <row r="238" s="74" customFormat="1"/>
    <row r="239" s="74" customFormat="1"/>
    <row r="240" s="74" customFormat="1"/>
    <row r="241" s="74" customFormat="1"/>
    <row r="242" s="74" customFormat="1"/>
    <row r="243" s="74" customFormat="1"/>
    <row r="244" s="74" customFormat="1"/>
    <row r="245" s="74" customFormat="1"/>
    <row r="246" s="74" customFormat="1"/>
    <row r="247" s="74" customFormat="1"/>
    <row r="248" s="74" customFormat="1"/>
    <row r="249" s="74" customFormat="1"/>
    <row r="250" s="74" customFormat="1"/>
    <row r="251" s="74" customFormat="1"/>
    <row r="252" s="74" customFormat="1"/>
    <row r="253" s="74" customFormat="1"/>
    <row r="254" s="74" customFormat="1"/>
    <row r="255" s="74" customFormat="1"/>
    <row r="256" s="74" customFormat="1"/>
    <row r="257" s="74" customFormat="1"/>
    <row r="258" s="74" customFormat="1"/>
    <row r="259" s="74" customFormat="1"/>
    <row r="260" s="74" customFormat="1"/>
    <row r="261" s="74" customFormat="1"/>
    <row r="262" s="74" customFormat="1"/>
    <row r="263" s="74" customFormat="1"/>
    <row r="264" s="74" customFormat="1"/>
    <row r="265" s="74" customFormat="1"/>
    <row r="266" s="74" customFormat="1"/>
    <row r="267" s="74" customFormat="1"/>
    <row r="268" s="74" customFormat="1"/>
    <row r="269" s="74" customFormat="1"/>
    <row r="270" s="74" customFormat="1"/>
    <row r="271" s="74" customFormat="1"/>
    <row r="272" s="74" customFormat="1"/>
    <row r="273" s="74" customFormat="1"/>
    <row r="274" s="74" customFormat="1"/>
    <row r="275" s="74" customFormat="1"/>
    <row r="276" s="74" customFormat="1"/>
    <row r="277" s="74" customFormat="1"/>
    <row r="278" s="74" customFormat="1"/>
    <row r="279" s="74" customFormat="1"/>
    <row r="280" s="74" customFormat="1"/>
    <row r="281" s="74" customFormat="1"/>
    <row r="282" s="74" customFormat="1"/>
    <row r="283" s="74" customFormat="1"/>
    <row r="284" s="74" customFormat="1"/>
    <row r="285" s="74" customFormat="1"/>
    <row r="286" s="74" customFormat="1"/>
    <row r="287" s="74" customFormat="1"/>
    <row r="288" s="74" customFormat="1"/>
    <row r="289" s="74" customFormat="1"/>
    <row r="290" s="74" customFormat="1"/>
    <row r="291" s="74" customFormat="1"/>
    <row r="292" s="74" customFormat="1"/>
    <row r="293" s="74" customFormat="1"/>
    <row r="294" s="74" customFormat="1"/>
    <row r="295" s="74" customFormat="1"/>
    <row r="296" s="74" customFormat="1"/>
    <row r="297" s="74" customFormat="1"/>
    <row r="298" s="74" customFormat="1"/>
    <row r="299" s="74" customFormat="1"/>
    <row r="300" s="74" customFormat="1"/>
    <row r="301" s="74" customFormat="1"/>
    <row r="302" s="74" customFormat="1"/>
    <row r="303" s="74" customFormat="1"/>
    <row r="304" s="74" customFormat="1"/>
    <row r="305" s="74" customFormat="1"/>
    <row r="306" s="74" customFormat="1"/>
    <row r="307" s="74" customFormat="1"/>
    <row r="308" s="74" customFormat="1"/>
    <row r="309" s="74" customFormat="1"/>
    <row r="310" s="74" customFormat="1"/>
    <row r="311" s="74" customFormat="1"/>
    <row r="312" s="74" customFormat="1"/>
    <row r="313" s="74" customFormat="1"/>
    <row r="314" s="74" customFormat="1"/>
    <row r="315" s="74" customFormat="1"/>
    <row r="316" s="74" customFormat="1"/>
    <row r="317" s="74" customFormat="1"/>
    <row r="318" s="74" customFormat="1"/>
    <row r="319" s="74" customFormat="1"/>
    <row r="320" s="74" customFormat="1"/>
    <row r="321" s="74" customFormat="1"/>
    <row r="322" s="74" customFormat="1"/>
    <row r="323" s="74" customFormat="1"/>
    <row r="324" s="74" customFormat="1"/>
    <row r="325" s="74" customFormat="1"/>
    <row r="326" s="74" customFormat="1"/>
    <row r="327" s="74" customFormat="1"/>
    <row r="328" s="74" customFormat="1"/>
    <row r="329" s="74" customFormat="1"/>
    <row r="330" s="74" customFormat="1"/>
    <row r="331" s="74" customFormat="1"/>
    <row r="332" s="74" customFormat="1"/>
    <row r="333" s="74" customFormat="1"/>
    <row r="334" s="74" customFormat="1"/>
    <row r="335" s="74" customFormat="1"/>
    <row r="336" s="74" customFormat="1"/>
    <row r="337" s="74" customFormat="1"/>
    <row r="338" s="74" customFormat="1"/>
    <row r="339" s="74" customFormat="1"/>
    <row r="340" s="74" customFormat="1"/>
    <row r="341" s="74" customFormat="1"/>
    <row r="342" s="74" customFormat="1"/>
    <row r="343" s="74" customFormat="1"/>
    <row r="344" s="74" customFormat="1"/>
    <row r="345" s="74" customFormat="1"/>
    <row r="346" s="74" customFormat="1"/>
    <row r="347" s="74" customFormat="1"/>
    <row r="348" s="74" customFormat="1"/>
    <row r="349" s="74" customFormat="1"/>
    <row r="350" s="74" customFormat="1"/>
    <row r="351" s="74" customFormat="1"/>
    <row r="352" s="74" customFormat="1"/>
    <row r="353" s="74" customFormat="1"/>
    <row r="354" s="74" customFormat="1"/>
    <row r="355" s="74" customFormat="1"/>
    <row r="356" s="74" customFormat="1"/>
    <row r="357" s="74" customFormat="1"/>
    <row r="358" s="74" customFormat="1"/>
    <row r="359" s="74" customFormat="1"/>
    <row r="360" s="74" customFormat="1"/>
    <row r="361" s="74" customFormat="1"/>
    <row r="362" s="74" customFormat="1"/>
    <row r="363" s="74" customFormat="1"/>
    <row r="364" s="74" customFormat="1"/>
    <row r="365" s="74" customFormat="1"/>
    <row r="366" s="74" customFormat="1"/>
    <row r="367" s="74" customFormat="1"/>
    <row r="368" s="74" customFormat="1"/>
    <row r="369" s="74" customFormat="1"/>
    <row r="370" s="74" customFormat="1"/>
    <row r="371" s="74" customFormat="1"/>
    <row r="372" s="74" customFormat="1"/>
    <row r="373" s="74" customFormat="1"/>
    <row r="374" s="74" customFormat="1"/>
    <row r="375" s="74" customFormat="1"/>
    <row r="376" s="74" customFormat="1"/>
    <row r="377" s="74" customFormat="1"/>
    <row r="378" s="74" customFormat="1"/>
    <row r="379" s="74" customFormat="1"/>
    <row r="380" s="74" customFormat="1"/>
    <row r="381" s="74" customFormat="1"/>
    <row r="382" s="74" customFormat="1"/>
    <row r="383" s="74" customFormat="1"/>
    <row r="384" s="74" customFormat="1"/>
    <row r="385" s="74" customFormat="1"/>
    <row r="386" s="74" customFormat="1"/>
    <row r="387" s="74" customFormat="1"/>
    <row r="388" s="74" customFormat="1"/>
    <row r="389" s="74" customFormat="1"/>
    <row r="390" s="74" customFormat="1"/>
    <row r="391" s="74" customFormat="1"/>
    <row r="392" s="74" customFormat="1"/>
    <row r="393" s="74" customFormat="1"/>
    <row r="394" s="74" customFormat="1"/>
    <row r="395" s="74" customFormat="1"/>
    <row r="396" s="74" customFormat="1"/>
    <row r="397" s="74" customFormat="1"/>
    <row r="398" s="74" customFormat="1"/>
    <row r="399" s="74" customFormat="1"/>
    <row r="400" s="74" customFormat="1"/>
    <row r="401" s="74" customFormat="1"/>
    <row r="402" s="74" customFormat="1"/>
    <row r="403" s="74" customFormat="1"/>
    <row r="404" s="74" customFormat="1"/>
    <row r="405" s="74" customFormat="1"/>
    <row r="406" s="74" customFormat="1"/>
    <row r="407" s="74" customFormat="1"/>
    <row r="408" s="74" customFormat="1"/>
    <row r="409" s="74" customFormat="1"/>
    <row r="410" s="74" customFormat="1"/>
    <row r="411" s="74" customFormat="1"/>
    <row r="412" s="74" customFormat="1"/>
    <row r="413" s="74" customFormat="1"/>
    <row r="414" s="74" customFormat="1"/>
    <row r="415" s="74" customFormat="1"/>
    <row r="416" s="74" customFormat="1"/>
    <row r="417" s="74" customFormat="1"/>
    <row r="418" s="74" customFormat="1"/>
    <row r="419" s="74" customFormat="1"/>
    <row r="420" s="74" customFormat="1"/>
    <row r="421" s="74" customFormat="1"/>
    <row r="422" s="74" customFormat="1"/>
    <row r="423" s="74" customFormat="1"/>
    <row r="424" s="74" customFormat="1"/>
    <row r="425" s="74" customFormat="1"/>
    <row r="426" s="74" customFormat="1"/>
    <row r="427" s="74" customFormat="1"/>
    <row r="428" s="74" customFormat="1"/>
    <row r="429" s="74" customFormat="1"/>
    <row r="430" s="74" customFormat="1"/>
    <row r="431" s="74" customFormat="1"/>
    <row r="432" s="74" customFormat="1"/>
    <row r="433" s="74" customFormat="1"/>
    <row r="434" s="74" customFormat="1"/>
    <row r="435" s="74" customFormat="1"/>
    <row r="436" s="74" customFormat="1"/>
    <row r="437" s="74" customFormat="1"/>
    <row r="438" s="74" customFormat="1"/>
    <row r="439" s="74" customFormat="1"/>
    <row r="440" s="74" customFormat="1"/>
    <row r="441" s="74" customFormat="1"/>
    <row r="442" s="74" customFormat="1"/>
    <row r="443" s="74" customFormat="1"/>
    <row r="444" s="74" customFormat="1"/>
    <row r="445" s="74" customFormat="1"/>
    <row r="446" s="74" customFormat="1"/>
    <row r="447" s="74" customFormat="1"/>
    <row r="448" s="74" customFormat="1"/>
    <row r="449" s="74" customFormat="1"/>
    <row r="450" s="74" customFormat="1"/>
    <row r="451" s="74" customFormat="1"/>
    <row r="452" s="74" customFormat="1"/>
    <row r="453" s="74" customFormat="1"/>
    <row r="454" s="74" customFormat="1"/>
    <row r="455" s="74" customFormat="1"/>
    <row r="456" s="74" customFormat="1"/>
    <row r="457" s="74" customFormat="1"/>
    <row r="458" s="74" customFormat="1"/>
    <row r="459" s="74" customFormat="1"/>
    <row r="460" s="74" customFormat="1"/>
    <row r="461" s="74" customFormat="1"/>
    <row r="462" s="74" customFormat="1"/>
    <row r="463" s="74" customFormat="1"/>
    <row r="464" s="74" customFormat="1"/>
    <row r="465" s="74" customFormat="1"/>
    <row r="466" s="74" customFormat="1"/>
    <row r="467" s="74" customFormat="1"/>
    <row r="468" s="74" customFormat="1"/>
    <row r="469" s="74" customFormat="1"/>
    <row r="470" s="74" customFormat="1"/>
    <row r="471" s="74" customFormat="1"/>
    <row r="472" s="74" customFormat="1"/>
    <row r="473" s="74" customFormat="1"/>
    <row r="474" s="74" customFormat="1"/>
    <row r="475" s="74" customFormat="1"/>
    <row r="476" s="74" customFormat="1"/>
    <row r="477" s="74" customFormat="1"/>
    <row r="478" s="74" customFormat="1"/>
    <row r="479" s="74" customFormat="1"/>
    <row r="480" s="74" customFormat="1"/>
    <row r="481" s="74" customFormat="1"/>
    <row r="482" s="74" customFormat="1"/>
    <row r="483" s="74" customFormat="1"/>
    <row r="484" s="74" customFormat="1"/>
    <row r="485" s="74" customFormat="1"/>
    <row r="486" s="74" customFormat="1"/>
    <row r="487" s="74" customFormat="1"/>
    <row r="488" s="74" customFormat="1"/>
    <row r="489" s="74" customFormat="1"/>
    <row r="490" s="74" customFormat="1"/>
    <row r="491" s="74" customFormat="1"/>
    <row r="492" s="74" customFormat="1"/>
    <row r="493" s="74" customFormat="1"/>
    <row r="494" s="74" customFormat="1"/>
    <row r="495" s="74" customFormat="1"/>
    <row r="496" s="74" customFormat="1"/>
    <row r="497" s="74" customFormat="1"/>
    <row r="498" s="74" customFormat="1"/>
    <row r="499" s="74" customFormat="1"/>
    <row r="500" s="74" customFormat="1"/>
    <row r="501" s="74" customFormat="1"/>
    <row r="502" s="74" customFormat="1"/>
    <row r="503" s="74" customFormat="1"/>
    <row r="504" s="74" customFormat="1"/>
    <row r="505" s="74" customFormat="1"/>
    <row r="506" s="74" customFormat="1"/>
    <row r="507" s="74" customFormat="1"/>
    <row r="508" s="74" customFormat="1"/>
    <row r="509" s="74" customFormat="1"/>
    <row r="510" s="74" customFormat="1"/>
    <row r="511" s="74" customFormat="1"/>
    <row r="512" s="74" customFormat="1"/>
    <row r="513" s="74" customFormat="1"/>
    <row r="514" s="74" customFormat="1"/>
    <row r="515" s="74" customFormat="1"/>
    <row r="516" s="74" customFormat="1"/>
    <row r="517" s="74" customFormat="1"/>
    <row r="518" s="74" customFormat="1"/>
    <row r="519" s="74" customFormat="1"/>
    <row r="520" s="74" customFormat="1"/>
    <row r="521" s="74" customFormat="1"/>
    <row r="522" s="74" customFormat="1"/>
    <row r="523" s="74" customFormat="1"/>
    <row r="524" s="74" customFormat="1"/>
    <row r="525" s="74" customFormat="1"/>
    <row r="526" s="74" customFormat="1"/>
    <row r="527" s="74" customFormat="1"/>
    <row r="528" s="74" customFormat="1"/>
    <row r="529" s="74" customFormat="1"/>
    <row r="530" s="74" customFormat="1"/>
    <row r="531" s="74" customFormat="1"/>
    <row r="532" s="74" customFormat="1"/>
    <row r="533" s="74" customFormat="1"/>
    <row r="534" s="74" customFormat="1"/>
    <row r="535" s="74" customFormat="1"/>
    <row r="536" s="74" customFormat="1"/>
    <row r="537" s="74" customFormat="1"/>
    <row r="538" s="74" customFormat="1"/>
    <row r="539" s="74" customFormat="1"/>
    <row r="540" s="74" customFormat="1"/>
    <row r="541" s="74" customFormat="1"/>
    <row r="542" s="74" customFormat="1"/>
    <row r="543" s="74" customFormat="1"/>
    <row r="544" s="74" customFormat="1"/>
    <row r="545" s="74" customFormat="1"/>
    <row r="546" s="74" customFormat="1"/>
    <row r="547" s="74" customFormat="1"/>
    <row r="548" s="74" customFormat="1"/>
    <row r="549" s="74" customFormat="1"/>
    <row r="550" s="74" customFormat="1"/>
    <row r="551" s="74" customFormat="1"/>
    <row r="552" s="74" customFormat="1"/>
    <row r="553" s="74" customFormat="1"/>
    <row r="554" s="74" customFormat="1"/>
    <row r="555" s="74" customFormat="1"/>
    <row r="556" s="74" customFormat="1"/>
    <row r="557" s="74" customFormat="1"/>
    <row r="558" s="74" customFormat="1"/>
    <row r="559" s="74" customFormat="1"/>
    <row r="560" s="74" customFormat="1"/>
    <row r="561" s="74" customFormat="1"/>
    <row r="562" s="74" customFormat="1"/>
    <row r="563" s="74" customFormat="1"/>
    <row r="564" s="74" customFormat="1"/>
    <row r="565" s="74" customFormat="1"/>
    <row r="566" s="74" customFormat="1"/>
    <row r="567" s="74" customFormat="1"/>
    <row r="568" s="74" customFormat="1"/>
    <row r="569" s="74" customFormat="1"/>
    <row r="570" s="74" customFormat="1"/>
    <row r="571" s="74" customFormat="1"/>
    <row r="572" s="74" customFormat="1"/>
    <row r="573" s="74" customFormat="1"/>
    <row r="574" s="74" customFormat="1"/>
    <row r="575" s="74" customFormat="1"/>
    <row r="576" s="74" customFormat="1"/>
    <row r="577" s="74" customFormat="1"/>
    <row r="578" s="74" customFormat="1"/>
    <row r="579" s="74" customFormat="1"/>
    <row r="580" s="74" customFormat="1"/>
    <row r="581" s="74" customFormat="1"/>
    <row r="582" s="74" customFormat="1"/>
    <row r="583" s="74" customFormat="1"/>
    <row r="584" s="74" customFormat="1"/>
    <row r="585" s="74" customFormat="1"/>
    <row r="586" s="74" customFormat="1"/>
    <row r="587" s="74" customFormat="1"/>
    <row r="588" s="74" customFormat="1"/>
    <row r="589" s="74" customFormat="1"/>
    <row r="590" s="74" customFormat="1"/>
    <row r="591" s="74" customFormat="1"/>
    <row r="592" s="74" customFormat="1"/>
    <row r="593" s="74" customFormat="1"/>
    <row r="594" s="74" customFormat="1"/>
    <row r="595" s="74" customFormat="1"/>
    <row r="596" s="74" customFormat="1"/>
    <row r="597" s="74" customFormat="1"/>
    <row r="598" s="74" customFormat="1"/>
    <row r="599" s="74" customFormat="1"/>
    <row r="600" s="74" customFormat="1"/>
    <row r="601" s="74" customFormat="1"/>
    <row r="602" s="74" customFormat="1"/>
    <row r="603" s="74" customFormat="1"/>
    <row r="604" s="74" customFormat="1"/>
    <row r="605" s="74" customFormat="1"/>
    <row r="606" s="74" customFormat="1"/>
    <row r="607" s="74" customFormat="1"/>
    <row r="608" s="74" customFormat="1"/>
    <row r="609" s="74" customFormat="1"/>
    <row r="610" s="74" customFormat="1"/>
    <row r="611" s="74" customFormat="1"/>
    <row r="612" s="74" customFormat="1"/>
    <row r="613" s="74" customFormat="1"/>
    <row r="614" s="74" customFormat="1"/>
    <row r="615" s="74" customFormat="1"/>
    <row r="616" s="74" customFormat="1"/>
    <row r="617" s="74" customFormat="1"/>
    <row r="618" s="74" customFormat="1"/>
    <row r="619" s="74" customFormat="1"/>
    <row r="620" s="74" customFormat="1"/>
    <row r="621" s="74" customFormat="1"/>
    <row r="622" s="74" customFormat="1"/>
    <row r="623" s="74" customFormat="1"/>
    <row r="624" s="74" customFormat="1"/>
    <row r="625" s="74" customFormat="1"/>
    <row r="626" s="74" customFormat="1"/>
    <row r="627" s="74" customFormat="1"/>
    <row r="628" s="74" customFormat="1"/>
    <row r="629" s="74" customFormat="1"/>
    <row r="630" s="74" customFormat="1"/>
    <row r="631" s="74" customFormat="1"/>
    <row r="632" s="74" customFormat="1"/>
    <row r="633" s="74" customFormat="1"/>
    <row r="634" s="74" customFormat="1"/>
    <row r="635" s="74" customFormat="1"/>
    <row r="636" s="74" customFormat="1"/>
    <row r="637" s="74" customFormat="1"/>
    <row r="638" s="74" customFormat="1"/>
    <row r="639" s="74" customFormat="1"/>
    <row r="640" s="74" customFormat="1"/>
    <row r="641" s="74" customFormat="1"/>
    <row r="642" s="74" customFormat="1"/>
    <row r="643" s="74" customFormat="1"/>
    <row r="644" s="74" customFormat="1"/>
    <row r="645" s="74" customFormat="1"/>
    <row r="646" s="74" customFormat="1"/>
    <row r="647" s="74" customFormat="1"/>
    <row r="648" s="74" customFormat="1"/>
    <row r="649" s="74" customFormat="1"/>
    <row r="650" s="74" customFormat="1"/>
    <row r="651" s="74" customFormat="1"/>
    <row r="652" s="74" customFormat="1"/>
    <row r="653" s="74" customFormat="1"/>
    <row r="654" s="74" customFormat="1"/>
    <row r="655" s="74" customFormat="1"/>
    <row r="656" s="74" customFormat="1"/>
    <row r="657" s="74" customFormat="1"/>
    <row r="658" s="74" customFormat="1"/>
    <row r="659" s="74" customFormat="1"/>
    <row r="660" s="74" customFormat="1"/>
    <row r="661" s="74" customFormat="1"/>
    <row r="662" s="74" customFormat="1"/>
    <row r="663" s="74" customFormat="1"/>
    <row r="664" s="74" customFormat="1"/>
    <row r="665" s="74" customFormat="1"/>
    <row r="666" s="74" customFormat="1"/>
    <row r="667" s="74" customFormat="1"/>
    <row r="668" s="74" customFormat="1"/>
    <row r="669" s="74" customFormat="1"/>
    <row r="670" s="74" customFormat="1"/>
    <row r="671" s="74" customFormat="1"/>
    <row r="672" s="74" customFormat="1"/>
    <row r="673" s="74" customFormat="1"/>
    <row r="674" s="74" customFormat="1"/>
    <row r="675" s="74" customFormat="1"/>
    <row r="676" s="74" customFormat="1"/>
    <row r="677" s="74" customFormat="1"/>
    <row r="678" s="74" customFormat="1"/>
    <row r="679" s="74" customFormat="1"/>
    <row r="680" s="74" customFormat="1"/>
    <row r="681" s="74" customFormat="1"/>
    <row r="682" s="74" customFormat="1"/>
    <row r="683" s="74" customFormat="1"/>
    <row r="684" s="74" customFormat="1"/>
    <row r="685" s="74" customFormat="1"/>
    <row r="686" s="74" customFormat="1"/>
    <row r="687" s="74" customFormat="1"/>
    <row r="688" s="74" customFormat="1"/>
    <row r="689" s="74" customFormat="1"/>
    <row r="690" s="74" customFormat="1"/>
    <row r="691" s="74" customFormat="1"/>
    <row r="692" s="74" customFormat="1"/>
    <row r="693" s="74" customFormat="1"/>
    <row r="694" s="74" customFormat="1"/>
    <row r="695" s="74" customFormat="1"/>
    <row r="696" s="74" customFormat="1"/>
    <row r="697" s="74" customFormat="1"/>
    <row r="698" s="74" customFormat="1"/>
    <row r="699" s="74" customFormat="1"/>
    <row r="700" s="74" customFormat="1"/>
    <row r="701" s="74" customFormat="1"/>
    <row r="702" s="74" customFormat="1"/>
    <row r="703" s="74" customFormat="1"/>
    <row r="704" s="74" customFormat="1"/>
    <row r="705" s="74" customFormat="1"/>
    <row r="706" s="74" customFormat="1"/>
    <row r="707" s="74" customFormat="1"/>
    <row r="708" s="74" customFormat="1"/>
    <row r="709" s="74" customFormat="1"/>
    <row r="710" s="74" customFormat="1"/>
    <row r="711" s="74" customFormat="1"/>
    <row r="712" s="74" customFormat="1"/>
    <row r="713" s="74" customFormat="1"/>
    <row r="714" s="74" customFormat="1"/>
    <row r="715" s="74" customFormat="1"/>
    <row r="716" s="74" customFormat="1"/>
    <row r="717" s="74" customFormat="1"/>
    <row r="718" s="74" customFormat="1"/>
    <row r="719" s="74" customFormat="1"/>
    <row r="720" s="74" customFormat="1"/>
    <row r="721" s="74" customFormat="1"/>
    <row r="722" s="74" customFormat="1"/>
    <row r="723" s="74" customFormat="1"/>
    <row r="724" s="74" customFormat="1"/>
    <row r="725" s="74" customFormat="1"/>
    <row r="726" s="74" customFormat="1"/>
    <row r="727" s="74" customFormat="1"/>
    <row r="728" s="74" customFormat="1"/>
    <row r="729" s="74" customFormat="1"/>
    <row r="730" s="74" customFormat="1"/>
    <row r="731" s="74" customFormat="1"/>
    <row r="732" s="74" customFormat="1"/>
    <row r="733" s="74" customFormat="1"/>
    <row r="734" s="74" customFormat="1"/>
    <row r="735" s="74" customFormat="1"/>
    <row r="736" s="74" customFormat="1"/>
    <row r="737" s="74" customFormat="1"/>
    <row r="738" s="74" customFormat="1"/>
    <row r="739" s="74" customFormat="1"/>
    <row r="740" s="74" customFormat="1"/>
    <row r="741" s="74" customFormat="1"/>
    <row r="742" s="74" customFormat="1"/>
    <row r="743" s="74" customFormat="1"/>
    <row r="744" s="74" customFormat="1"/>
    <row r="745" s="74" customFormat="1"/>
    <row r="746" s="74" customFormat="1"/>
    <row r="747" s="74" customFormat="1"/>
    <row r="748" s="74" customFormat="1"/>
    <row r="749" s="74" customFormat="1"/>
    <row r="750" s="74" customFormat="1"/>
    <row r="751" s="74" customFormat="1"/>
    <row r="752" s="74" customFormat="1"/>
    <row r="753" s="74" customFormat="1"/>
    <row r="754" s="74" customFormat="1"/>
    <row r="755" s="74" customFormat="1"/>
    <row r="756" s="74" customFormat="1"/>
    <row r="757" s="74" customFormat="1"/>
    <row r="758" s="74" customFormat="1"/>
    <row r="759" s="74" customFormat="1"/>
    <row r="760" s="74" customFormat="1"/>
    <row r="761" s="74" customFormat="1"/>
    <row r="762" s="74" customFormat="1"/>
    <row r="763" s="74" customFormat="1"/>
    <row r="764" s="74" customFormat="1"/>
    <row r="765" s="74" customFormat="1"/>
    <row r="766" s="74" customFormat="1"/>
    <row r="767" s="74" customFormat="1"/>
    <row r="768" s="74" customFormat="1"/>
    <row r="769" s="74" customFormat="1"/>
    <row r="770" s="74" customFormat="1"/>
    <row r="771" s="74" customFormat="1"/>
    <row r="772" s="74" customFormat="1"/>
    <row r="773" s="74" customFormat="1"/>
    <row r="774" s="74" customFormat="1"/>
    <row r="775" s="74" customFormat="1"/>
    <row r="776" s="74" customFormat="1"/>
    <row r="777" s="74" customFormat="1"/>
    <row r="778" s="74" customFormat="1"/>
    <row r="779" s="74" customFormat="1"/>
    <row r="780" s="74" customFormat="1"/>
    <row r="781" s="74" customFormat="1"/>
    <row r="782" s="74" customFormat="1"/>
    <row r="783" s="74" customFormat="1"/>
    <row r="784" s="74" customFormat="1"/>
    <row r="785" s="74" customFormat="1"/>
    <row r="786" s="74" customFormat="1"/>
    <row r="787" s="74" customFormat="1"/>
    <row r="788" s="74" customFormat="1"/>
    <row r="789" s="74" customFormat="1"/>
    <row r="790" s="74" customFormat="1"/>
    <row r="791" s="74" customFormat="1"/>
    <row r="792" s="74" customFormat="1"/>
    <row r="793" s="74" customFormat="1"/>
    <row r="794" s="74" customFormat="1"/>
    <row r="795" s="74" customFormat="1"/>
    <row r="796" s="74" customFormat="1"/>
    <row r="797" s="74" customFormat="1"/>
    <row r="798" s="74" customFormat="1"/>
    <row r="799" s="74" customFormat="1"/>
    <row r="800" s="74" customFormat="1"/>
    <row r="801" s="74" customFormat="1"/>
    <row r="802" s="74" customFormat="1"/>
    <row r="803" s="74" customFormat="1"/>
    <row r="804" s="74" customFormat="1"/>
    <row r="805" s="74" customFormat="1"/>
    <row r="806" s="74" customFormat="1"/>
    <row r="807" s="74" customFormat="1"/>
    <row r="808" s="74" customFormat="1"/>
    <row r="809" s="74" customFormat="1"/>
    <row r="810" s="74" customFormat="1"/>
    <row r="811" s="74" customFormat="1"/>
    <row r="812" s="74" customFormat="1"/>
    <row r="813" s="74" customFormat="1"/>
    <row r="814" s="74" customFormat="1"/>
    <row r="815" s="74" customFormat="1"/>
    <row r="816" s="74" customFormat="1"/>
    <row r="817" s="74" customFormat="1"/>
    <row r="818" s="74" customFormat="1"/>
    <row r="819" s="74" customFormat="1"/>
    <row r="820" s="74" customFormat="1"/>
    <row r="821" s="74" customFormat="1"/>
    <row r="822" s="74" customFormat="1"/>
    <row r="823" s="74" customFormat="1"/>
    <row r="824" s="74" customFormat="1"/>
    <row r="825" s="74" customFormat="1"/>
    <row r="826" s="74" customFormat="1"/>
    <row r="827" s="74" customFormat="1"/>
    <row r="828" s="74" customFormat="1"/>
    <row r="829" s="74" customFormat="1"/>
    <row r="830" s="74" customFormat="1"/>
    <row r="831" s="74" customFormat="1"/>
    <row r="832" s="74" customFormat="1"/>
    <row r="833" s="74" customFormat="1"/>
    <row r="834" s="74" customFormat="1"/>
    <row r="835" s="74" customFormat="1"/>
    <row r="836" s="74" customFormat="1"/>
    <row r="837" s="74" customFormat="1"/>
    <row r="838" s="74" customFormat="1"/>
    <row r="839" s="74" customFormat="1"/>
    <row r="840" s="74" customFormat="1"/>
    <row r="841" s="74" customFormat="1"/>
    <row r="842" s="74" customFormat="1"/>
    <row r="843" s="74" customFormat="1"/>
    <row r="844" s="74" customFormat="1"/>
    <row r="845" s="74" customFormat="1"/>
    <row r="846" s="74" customFormat="1"/>
    <row r="847" s="74" customFormat="1"/>
    <row r="848" s="74" customFormat="1"/>
    <row r="849" s="74" customFormat="1"/>
    <row r="850" s="74" customFormat="1"/>
    <row r="851" s="74" customFormat="1"/>
    <row r="852" s="74" customFormat="1"/>
    <row r="853" s="74" customFormat="1"/>
    <row r="854" s="74" customFormat="1"/>
    <row r="855" s="74" customFormat="1"/>
    <row r="856" s="74" customFormat="1"/>
    <row r="857" s="74" customFormat="1"/>
    <row r="858" s="74" customFormat="1"/>
    <row r="859" s="74" customFormat="1"/>
    <row r="860" s="74" customFormat="1"/>
    <row r="861" s="74" customFormat="1"/>
    <row r="862" s="74" customFormat="1"/>
    <row r="863" s="74" customFormat="1"/>
    <row r="864" s="74" customFormat="1"/>
    <row r="865" s="74" customFormat="1"/>
    <row r="866" s="74" customFormat="1"/>
    <row r="867" s="74" customFormat="1"/>
    <row r="868" s="74" customFormat="1"/>
    <row r="869" s="74" customFormat="1"/>
    <row r="870" s="74" customFormat="1"/>
    <row r="871" s="74" customFormat="1"/>
    <row r="872" s="74" customFormat="1"/>
    <row r="873" s="74" customFormat="1"/>
    <row r="874" s="74" customFormat="1"/>
    <row r="875" s="74" customFormat="1"/>
    <row r="876" s="74" customFormat="1"/>
    <row r="877" s="74" customFormat="1"/>
    <row r="878" s="74" customFormat="1"/>
    <row r="879" s="74" customFormat="1"/>
    <row r="880" s="74" customFormat="1"/>
    <row r="881" s="74" customFormat="1"/>
    <row r="882" s="74" customFormat="1"/>
    <row r="883" s="74" customFormat="1"/>
    <row r="884" s="74" customFormat="1"/>
    <row r="885" s="74" customFormat="1"/>
    <row r="886" s="74" customFormat="1"/>
    <row r="887" s="74" customFormat="1"/>
    <row r="888" s="74" customFormat="1"/>
    <row r="889" s="74" customFormat="1"/>
    <row r="890" s="74" customFormat="1"/>
    <row r="891" s="74" customFormat="1"/>
    <row r="892" s="74" customFormat="1"/>
    <row r="893" s="74" customFormat="1"/>
    <row r="894" s="74" customFormat="1"/>
    <row r="895" s="74" customFormat="1"/>
    <row r="896" s="74" customFormat="1"/>
    <row r="897" s="74" customFormat="1"/>
    <row r="898" s="74" customFormat="1"/>
    <row r="899" s="74" customFormat="1"/>
    <row r="900" s="74" customFormat="1"/>
    <row r="901" s="74" customFormat="1"/>
    <row r="902" s="74" customFormat="1"/>
    <row r="903" s="74" customFormat="1"/>
    <row r="904" s="74" customFormat="1"/>
    <row r="905" s="74" customFormat="1"/>
    <row r="906" s="74" customFormat="1"/>
    <row r="907" s="74" customFormat="1"/>
    <row r="908" s="74" customFormat="1"/>
    <row r="909" s="74" customFormat="1"/>
    <row r="910" s="74" customFormat="1"/>
    <row r="911" s="74" customFormat="1"/>
    <row r="912" s="74" customFormat="1"/>
    <row r="913" s="74" customFormat="1"/>
    <row r="914" s="74" customFormat="1"/>
    <row r="915" s="74" customFormat="1"/>
    <row r="916" s="74" customFormat="1"/>
    <row r="917" s="74" customFormat="1"/>
    <row r="918" s="74" customFormat="1"/>
    <row r="919" s="74" customFormat="1"/>
    <row r="920" s="74" customFormat="1"/>
    <row r="921" s="74" customFormat="1"/>
    <row r="922" s="74" customFormat="1"/>
    <row r="923" s="74" customFormat="1"/>
    <row r="924" s="74" customFormat="1"/>
    <row r="925" s="74" customFormat="1"/>
    <row r="926" s="74" customFormat="1"/>
    <row r="927" s="74" customFormat="1"/>
    <row r="928" s="74" customFormat="1"/>
    <row r="929" s="74" customFormat="1"/>
    <row r="930" s="74" customFormat="1"/>
    <row r="931" s="74" customFormat="1"/>
    <row r="932" s="74" customFormat="1"/>
    <row r="933" s="74" customFormat="1"/>
    <row r="934" s="74" customFormat="1"/>
    <row r="935" s="74" customFormat="1"/>
    <row r="936" s="74" customFormat="1"/>
    <row r="937" s="74" customFormat="1"/>
    <row r="938" s="74" customFormat="1"/>
    <row r="939" s="74" customFormat="1"/>
    <row r="940" s="74" customFormat="1"/>
    <row r="941" s="74" customFormat="1"/>
    <row r="942" s="74" customFormat="1"/>
    <row r="943" s="74" customFormat="1"/>
    <row r="944" s="74" customFormat="1"/>
    <row r="945" s="74" customFormat="1"/>
    <row r="946" s="74" customFormat="1"/>
    <row r="947" s="74" customFormat="1"/>
    <row r="948" s="74" customFormat="1"/>
    <row r="949" s="74" customFormat="1"/>
    <row r="950" s="74" customFormat="1"/>
    <row r="951" s="74" customFormat="1"/>
    <row r="952" s="74" customFormat="1"/>
    <row r="953" s="74" customFormat="1"/>
    <row r="954" s="74" customFormat="1"/>
    <row r="955" s="74" customFormat="1"/>
    <row r="956" s="74" customFormat="1"/>
    <row r="957" s="74" customFormat="1"/>
    <row r="958" s="74" customFormat="1"/>
    <row r="959" s="74" customFormat="1"/>
    <row r="960" s="74" customFormat="1"/>
    <row r="961" s="74" customFormat="1"/>
    <row r="962" s="74" customFormat="1"/>
    <row r="963" s="74" customFormat="1"/>
    <row r="964" s="74" customFormat="1"/>
    <row r="965" s="74" customFormat="1"/>
    <row r="966" s="74" customFormat="1"/>
    <row r="967" s="74" customFormat="1"/>
    <row r="968" s="74" customFormat="1"/>
    <row r="969" s="74" customFormat="1"/>
    <row r="970" s="74" customFormat="1"/>
    <row r="971" s="74" customFormat="1"/>
    <row r="972" s="74" customFormat="1"/>
    <row r="973" s="74" customFormat="1"/>
    <row r="974" s="74" customFormat="1"/>
    <row r="975" s="74" customFormat="1"/>
    <row r="976" s="74" customFormat="1"/>
    <row r="977" s="74" customFormat="1"/>
    <row r="978" s="74" customFormat="1"/>
    <row r="979" s="74" customFormat="1"/>
    <row r="980" s="74" customFormat="1"/>
    <row r="981" s="74" customFormat="1"/>
    <row r="982" s="74" customFormat="1"/>
    <row r="983" s="74" customFormat="1"/>
    <row r="984" s="74" customFormat="1"/>
    <row r="985" s="74" customFormat="1"/>
    <row r="986" s="74" customFormat="1"/>
    <row r="987" s="74" customFormat="1"/>
    <row r="988" s="74" customFormat="1"/>
    <row r="989" s="74" customFormat="1"/>
    <row r="990" s="74" customFormat="1"/>
    <row r="991" s="74" customFormat="1"/>
    <row r="992" s="74" customFormat="1"/>
    <row r="993" s="74" customFormat="1"/>
    <row r="994" s="74" customFormat="1"/>
    <row r="995" s="74" customFormat="1"/>
    <row r="996" s="74" customFormat="1"/>
    <row r="997" s="74" customFormat="1"/>
    <row r="998" s="74" customFormat="1"/>
    <row r="999" s="74" customFormat="1"/>
    <row r="1000" s="74" customFormat="1"/>
    <row r="1001" s="74" customFormat="1"/>
    <row r="1002" s="74" customFormat="1"/>
    <row r="1003" s="74" customFormat="1"/>
    <row r="1004" s="74" customFormat="1"/>
    <row r="1005" s="74" customFormat="1"/>
    <row r="1006" s="74" customFormat="1"/>
    <row r="1007" s="74" customFormat="1"/>
    <row r="1008" s="74" customFormat="1"/>
    <row r="1009" s="74" customFormat="1"/>
    <row r="1010" s="74" customFormat="1"/>
    <row r="1011" s="74" customFormat="1"/>
    <row r="1012" s="74" customFormat="1"/>
    <row r="1013" s="74" customFormat="1"/>
    <row r="1014" s="74" customFormat="1"/>
    <row r="1015" s="74" customFormat="1"/>
    <row r="1016" s="74" customFormat="1"/>
    <row r="1017" s="74" customFormat="1"/>
    <row r="1018" s="74" customFormat="1"/>
    <row r="1019" s="74" customFormat="1"/>
    <row r="1020" s="74" customFormat="1"/>
    <row r="1021" s="74" customFormat="1"/>
    <row r="1022" s="74" customFormat="1"/>
    <row r="1023" s="74" customFormat="1"/>
    <row r="1024" s="74" customFormat="1"/>
    <row r="1025" s="74" customFormat="1"/>
    <row r="1026" s="74" customFormat="1"/>
    <row r="1027" s="74" customFormat="1"/>
    <row r="1028" s="74" customFormat="1"/>
    <row r="1029" s="74" customFormat="1"/>
    <row r="1030" s="74" customFormat="1"/>
    <row r="1031" s="74" customFormat="1"/>
    <row r="1032" s="74" customFormat="1"/>
    <row r="1033" s="74" customFormat="1"/>
    <row r="1034" s="74" customFormat="1"/>
    <row r="1035" s="74" customFormat="1"/>
    <row r="1036" s="74" customFormat="1"/>
    <row r="1037" s="74" customFormat="1"/>
    <row r="1038" s="74" customFormat="1"/>
    <row r="1039" s="74" customFormat="1"/>
    <row r="1040" s="74" customFormat="1"/>
    <row r="1041" s="74" customFormat="1"/>
    <row r="1042" s="74" customFormat="1"/>
    <row r="1043" s="74" customFormat="1"/>
    <row r="1044" s="74" customFormat="1"/>
    <row r="1045" s="74" customFormat="1"/>
    <row r="1046" s="74" customFormat="1"/>
    <row r="1047" s="74" customFormat="1"/>
    <row r="1048" s="74" customFormat="1"/>
    <row r="1049" s="74" customFormat="1"/>
    <row r="1050" s="74" customFormat="1"/>
    <row r="1051" s="74" customFormat="1"/>
    <row r="1052" s="74" customFormat="1"/>
    <row r="1053" s="74" customFormat="1"/>
    <row r="1054" s="74" customFormat="1"/>
    <row r="1055" s="74" customFormat="1"/>
    <row r="1056" s="74" customFormat="1"/>
    <row r="1057" s="74" customFormat="1"/>
    <row r="1058" s="74" customFormat="1"/>
    <row r="1059" s="74" customFormat="1"/>
    <row r="1060" s="74" customFormat="1"/>
    <row r="1061" s="74" customFormat="1"/>
    <row r="1062" s="74" customFormat="1"/>
    <row r="1063" s="74" customFormat="1"/>
    <row r="1064" s="74" customFormat="1"/>
    <row r="1065" s="74" customFormat="1"/>
    <row r="1066" s="74" customFormat="1"/>
    <row r="1067" s="74" customFormat="1"/>
    <row r="1068" s="74" customFormat="1"/>
    <row r="1069" s="74" customFormat="1"/>
    <row r="1070" s="74" customFormat="1"/>
    <row r="1071" s="74" customFormat="1"/>
    <row r="1072" s="74" customFormat="1"/>
    <row r="1073" s="74" customFormat="1"/>
    <row r="1074" s="74" customFormat="1"/>
    <row r="1075" s="74" customFormat="1"/>
    <row r="1076" s="74" customFormat="1"/>
    <row r="1077" s="74" customFormat="1"/>
    <row r="1078" s="74" customFormat="1"/>
    <row r="1079" s="74" customFormat="1"/>
    <row r="1080" s="74" customFormat="1"/>
    <row r="1081" s="74" customFormat="1"/>
    <row r="1082" s="74" customFormat="1"/>
    <row r="1083" s="74" customFormat="1"/>
    <row r="1084" s="74" customFormat="1"/>
    <row r="1085" s="74" customFormat="1"/>
    <row r="1086" s="74" customFormat="1"/>
    <row r="1087" s="74" customFormat="1"/>
    <row r="1088" s="74" customFormat="1"/>
    <row r="1089" s="74" customFormat="1"/>
    <row r="1090" s="74" customFormat="1"/>
    <row r="1091" s="74" customFormat="1"/>
    <row r="1092" s="74" customFormat="1"/>
    <row r="1093" s="74" customFormat="1"/>
    <row r="1094" s="74" customFormat="1"/>
    <row r="1095" s="74" customFormat="1"/>
    <row r="1096" s="74" customFormat="1"/>
    <row r="1097" s="74" customFormat="1"/>
    <row r="1098" s="74" customFormat="1"/>
    <row r="1099" s="74" customFormat="1"/>
    <row r="1100" s="74" customFormat="1"/>
    <row r="1101" s="74" customFormat="1"/>
    <row r="1102" s="74" customFormat="1"/>
    <row r="1103" s="74" customFormat="1"/>
    <row r="1104" s="74" customFormat="1"/>
    <row r="1105" s="74" customFormat="1"/>
    <row r="1106" s="74" customFormat="1"/>
    <row r="1107" s="74" customFormat="1"/>
    <row r="1108" s="74" customFormat="1"/>
    <row r="1109" s="74" customFormat="1"/>
    <row r="1110" s="74" customFormat="1"/>
    <row r="1111" s="74" customFormat="1"/>
    <row r="1112" s="74" customFormat="1"/>
    <row r="1113" s="74" customFormat="1"/>
    <row r="1114" s="74" customFormat="1"/>
    <row r="1115" s="74" customFormat="1"/>
    <row r="1116" s="74" customFormat="1"/>
    <row r="1117" s="74" customFormat="1"/>
    <row r="1118" s="74" customFormat="1"/>
    <row r="1119" s="74" customFormat="1"/>
    <row r="1120" s="74" customFormat="1"/>
    <row r="1121" s="74" customFormat="1"/>
    <row r="1122" s="74" customFormat="1"/>
    <row r="1123" s="74" customFormat="1"/>
    <row r="1124" s="74" customFormat="1"/>
    <row r="1125" s="74" customFormat="1"/>
    <row r="1126" s="74" customFormat="1"/>
    <row r="1127" s="74" customFormat="1"/>
    <row r="1128" s="74" customFormat="1"/>
    <row r="1129" s="74" customFormat="1"/>
    <row r="1130" s="74" customFormat="1"/>
    <row r="1131" s="74" customFormat="1"/>
    <row r="1132" s="74" customFormat="1"/>
    <row r="1133" s="74" customFormat="1"/>
    <row r="1134" s="74" customFormat="1"/>
    <row r="1135" s="74" customFormat="1"/>
    <row r="1136" s="74" customFormat="1"/>
    <row r="1137" s="74" customFormat="1"/>
    <row r="1138" s="74" customFormat="1"/>
    <row r="1139" s="74" customFormat="1"/>
    <row r="1140" s="74" customFormat="1"/>
    <row r="1141" s="74" customFormat="1"/>
    <row r="1142" s="74" customFormat="1"/>
    <row r="1143" s="74" customFormat="1"/>
    <row r="1144" s="74" customFormat="1"/>
    <row r="1145" s="74" customFormat="1"/>
    <row r="1146" s="74" customFormat="1"/>
    <row r="1147" s="74" customFormat="1"/>
    <row r="1148" s="74" customFormat="1"/>
    <row r="1149" s="74" customFormat="1"/>
    <row r="1150" s="74" customFormat="1"/>
    <row r="1151" s="74" customFormat="1"/>
    <row r="1152" s="74" customFormat="1"/>
    <row r="1153" s="74" customFormat="1"/>
    <row r="1154" s="74" customFormat="1"/>
    <row r="1155" s="74" customFormat="1"/>
    <row r="1156" s="74" customFormat="1"/>
    <row r="1157" s="74" customFormat="1"/>
    <row r="1158" s="74" customFormat="1"/>
    <row r="1159" s="74" customFormat="1"/>
    <row r="1160" s="74" customFormat="1"/>
    <row r="1161" s="74" customFormat="1"/>
    <row r="1162" s="74" customFormat="1"/>
    <row r="1163" s="74" customFormat="1"/>
    <row r="1164" s="74" customFormat="1"/>
    <row r="1165" s="74" customFormat="1"/>
    <row r="1166" s="74" customFormat="1"/>
    <row r="1167" s="74" customFormat="1"/>
    <row r="1168" s="74" customFormat="1"/>
    <row r="1169" s="74" customFormat="1"/>
    <row r="1170" s="74" customFormat="1"/>
    <row r="1171" s="74" customFormat="1"/>
    <row r="1172" s="74" customFormat="1"/>
    <row r="1173" s="74" customFormat="1"/>
    <row r="1174" s="74" customFormat="1"/>
    <row r="1175" s="74" customFormat="1"/>
    <row r="1176" s="74" customFormat="1"/>
    <row r="1177" s="74" customFormat="1"/>
    <row r="1178" s="74" customFormat="1"/>
    <row r="1179" s="74" customFormat="1"/>
    <row r="1180" s="74" customFormat="1"/>
    <row r="1181" s="74" customFormat="1"/>
    <row r="1182" s="74" customFormat="1"/>
    <row r="1183" s="74" customFormat="1"/>
    <row r="1184" s="74" customFormat="1"/>
    <row r="1185" s="74" customFormat="1"/>
    <row r="1186" s="74" customFormat="1"/>
    <row r="1187" s="74" customFormat="1"/>
    <row r="1188" s="74" customFormat="1"/>
    <row r="1189" s="74" customFormat="1"/>
    <row r="1190" s="74" customFormat="1"/>
    <row r="1191" s="74" customFormat="1"/>
    <row r="1192" s="74" customFormat="1"/>
    <row r="1193" s="74" customFormat="1"/>
    <row r="1194" s="74" customFormat="1"/>
    <row r="1195" s="74" customFormat="1"/>
    <row r="1196" s="74" customFormat="1"/>
    <row r="1197" s="74" customFormat="1"/>
    <row r="1198" s="74" customFormat="1"/>
    <row r="1199" s="74" customFormat="1"/>
    <row r="1200" s="74" customFormat="1"/>
    <row r="1201" s="74" customFormat="1"/>
    <row r="1202" s="74" customFormat="1"/>
    <row r="1203" s="74" customFormat="1"/>
    <row r="1204" s="74" customFormat="1"/>
    <row r="1205" s="74" customFormat="1"/>
    <row r="1206" s="74" customFormat="1"/>
    <row r="1207" s="74" customFormat="1"/>
    <row r="1208" s="74" customFormat="1"/>
    <row r="1209" s="74" customFormat="1"/>
    <row r="1210" s="74" customFormat="1"/>
    <row r="1211" s="74" customFormat="1"/>
    <row r="1212" s="74" customFormat="1"/>
    <row r="1213" s="74" customFormat="1"/>
    <row r="1214" s="74" customFormat="1"/>
    <row r="1215" s="74" customFormat="1"/>
    <row r="1216" s="74" customFormat="1"/>
    <row r="1217" s="74" customFormat="1"/>
    <row r="1218" s="74" customFormat="1"/>
    <row r="1219" s="74" customFormat="1"/>
    <row r="1220" s="74" customFormat="1"/>
    <row r="1221" s="74" customFormat="1"/>
    <row r="1222" s="74" customFormat="1"/>
    <row r="1223" s="74" customFormat="1"/>
    <row r="1224" s="74" customFormat="1"/>
    <row r="1225" s="74" customFormat="1"/>
    <row r="1226" s="74" customFormat="1"/>
    <row r="1227" s="74" customFormat="1"/>
    <row r="1228" s="74" customFormat="1"/>
    <row r="1229" s="74" customFormat="1"/>
    <row r="1230" s="74" customFormat="1"/>
    <row r="1231" s="74" customFormat="1"/>
    <row r="1232" s="74" customFormat="1"/>
    <row r="1233" s="74" customFormat="1"/>
    <row r="1234" s="74" customFormat="1"/>
    <row r="1235" s="74" customFormat="1"/>
    <row r="1236" s="74" customFormat="1"/>
    <row r="1237" s="74" customFormat="1"/>
    <row r="1238" s="74" customFormat="1"/>
    <row r="1239" s="74" customFormat="1"/>
    <row r="1240" s="74" customFormat="1"/>
    <row r="1241" s="74" customFormat="1"/>
    <row r="1242" s="74" customFormat="1"/>
    <row r="1243" s="74" customFormat="1"/>
    <row r="1244" s="74" customFormat="1"/>
    <row r="1245" s="74" customFormat="1"/>
    <row r="1246" s="74" customFormat="1"/>
    <row r="1247" s="74" customFormat="1"/>
    <row r="1248" s="74" customFormat="1"/>
    <row r="1249" s="74" customFormat="1"/>
    <row r="1250" s="74" customFormat="1"/>
    <row r="1251" s="74" customFormat="1"/>
    <row r="1252" s="74" customFormat="1"/>
    <row r="1253" s="74" customFormat="1"/>
    <row r="1254" s="74" customFormat="1"/>
    <row r="1255" s="74" customFormat="1"/>
    <row r="1256" s="74" customFormat="1"/>
    <row r="1257" s="74" customFormat="1"/>
    <row r="1258" s="74" customFormat="1"/>
    <row r="1259" s="74" customFormat="1"/>
    <row r="1260" s="74" customFormat="1"/>
    <row r="1261" s="74" customFormat="1"/>
    <row r="1262" s="74" customFormat="1"/>
    <row r="1263" s="74" customFormat="1"/>
    <row r="1264" s="74" customFormat="1"/>
    <row r="1265" s="74" customFormat="1"/>
    <row r="1266" s="74" customFormat="1"/>
    <row r="1267" s="74" customFormat="1"/>
    <row r="1268" s="74" customFormat="1"/>
    <row r="1269" s="74" customFormat="1"/>
    <row r="1270" s="74" customFormat="1"/>
    <row r="1271" s="74" customFormat="1"/>
    <row r="1272" s="74" customFormat="1"/>
    <row r="1273" s="74" customFormat="1"/>
    <row r="1274" s="74" customFormat="1"/>
    <row r="1275" s="74" customFormat="1"/>
    <row r="1276" s="74" customFormat="1"/>
    <row r="1277" s="74" customFormat="1"/>
    <row r="1278" s="74" customFormat="1"/>
    <row r="1279" s="74" customFormat="1"/>
    <row r="1280" s="74" customFormat="1"/>
    <row r="1281" s="74" customFormat="1"/>
    <row r="1282" s="74" customFormat="1"/>
    <row r="1283" s="74" customFormat="1"/>
    <row r="1284" s="74" customFormat="1"/>
    <row r="1285" s="74" customFormat="1"/>
    <row r="1286" s="74" customFormat="1"/>
    <row r="1287" s="74" customFormat="1"/>
    <row r="1288" s="74" customFormat="1"/>
    <row r="1289" s="74" customFormat="1"/>
    <row r="1290" s="74" customFormat="1"/>
    <row r="1291" s="74" customFormat="1"/>
    <row r="1292" s="74" customFormat="1"/>
    <row r="1293" s="74" customFormat="1"/>
    <row r="1294" s="74" customFormat="1"/>
    <row r="1295" s="74" customFormat="1"/>
    <row r="1296" s="74" customFormat="1"/>
    <row r="1297" s="74" customFormat="1"/>
    <row r="1298" s="74" customFormat="1"/>
    <row r="1299" s="74" customFormat="1"/>
    <row r="1300" s="74" customFormat="1"/>
    <row r="1301" s="74" customFormat="1"/>
    <row r="1302" s="74" customFormat="1"/>
    <row r="1303" s="74" customFormat="1"/>
    <row r="1304" s="74" customFormat="1"/>
    <row r="1305" s="74" customFormat="1"/>
    <row r="1306" s="74" customFormat="1"/>
    <row r="1307" s="74" customFormat="1"/>
    <row r="1308" s="74" customFormat="1"/>
    <row r="1309" s="74" customFormat="1"/>
    <row r="1310" s="74" customFormat="1"/>
    <row r="1311" s="74" customFormat="1"/>
    <row r="1312" s="74" customFormat="1"/>
    <row r="1313" s="74" customFormat="1"/>
    <row r="1314" s="74" customFormat="1"/>
    <row r="1315" s="74" customFormat="1"/>
    <row r="1316" s="74" customFormat="1"/>
    <row r="1317" s="74" customFormat="1"/>
    <row r="1318" s="74" customFormat="1"/>
    <row r="1319" s="74" customFormat="1"/>
    <row r="1320" s="74" customFormat="1"/>
    <row r="1321" s="74" customFormat="1"/>
    <row r="1322" s="74" customFormat="1"/>
    <row r="1323" s="74" customFormat="1"/>
    <row r="1324" s="74" customFormat="1"/>
    <row r="1325" s="74" customFormat="1"/>
    <row r="1326" s="74" customFormat="1"/>
    <row r="1327" s="74" customFormat="1"/>
    <row r="1328" s="74" customFormat="1"/>
    <row r="1329" s="74" customFormat="1"/>
    <row r="1330" s="74" customFormat="1"/>
    <row r="1331" s="74" customFormat="1"/>
    <row r="1332" s="74" customFormat="1"/>
    <row r="1333" s="74" customFormat="1"/>
    <row r="1334" s="74" customFormat="1"/>
    <row r="1335" s="74" customFormat="1"/>
    <row r="1336" s="74" customFormat="1"/>
    <row r="1337" s="74" customFormat="1"/>
    <row r="1338" s="74" customFormat="1"/>
    <row r="1339" s="74" customFormat="1"/>
    <row r="1340" s="74" customFormat="1"/>
    <row r="1341" s="74" customFormat="1"/>
    <row r="1342" s="74" customFormat="1"/>
    <row r="1343" s="74" customFormat="1"/>
    <row r="1344" s="74" customFormat="1"/>
    <row r="1345" s="74" customFormat="1"/>
    <row r="1346" s="74" customFormat="1"/>
    <row r="1347" s="74" customFormat="1"/>
    <row r="1348" s="74" customFormat="1"/>
    <row r="1349" s="74" customFormat="1"/>
    <row r="1350" s="74" customFormat="1"/>
    <row r="1351" s="74" customFormat="1"/>
    <row r="1352" s="74" customFormat="1"/>
    <row r="1353" s="74" customFormat="1"/>
    <row r="1354" s="74" customFormat="1"/>
    <row r="1355" s="74" customFormat="1"/>
    <row r="1356" s="74" customFormat="1"/>
    <row r="1357" s="74" customFormat="1"/>
    <row r="1358" s="74" customFormat="1"/>
    <row r="1359" s="74" customFormat="1"/>
    <row r="1360" s="74" customFormat="1"/>
    <row r="1361" s="74" customFormat="1"/>
    <row r="1362" s="74" customFormat="1"/>
    <row r="1363" s="74" customFormat="1"/>
    <row r="1364" s="74" customFormat="1"/>
    <row r="1365" s="74" customFormat="1"/>
    <row r="1366" s="74" customFormat="1"/>
    <row r="1367" s="74" customFormat="1"/>
    <row r="1368" s="74" customFormat="1"/>
    <row r="1369" s="74" customFormat="1"/>
    <row r="1370" s="74" customFormat="1"/>
    <row r="1371" s="74" customFormat="1"/>
    <row r="1372" s="74" customFormat="1"/>
    <row r="1373" s="74" customFormat="1"/>
    <row r="1374" s="74" customFormat="1"/>
    <row r="1375" s="74" customFormat="1"/>
    <row r="1376" s="74" customFormat="1"/>
    <row r="1377" s="74" customFormat="1"/>
    <row r="1378" s="74" customFormat="1"/>
    <row r="1379" s="74" customFormat="1"/>
    <row r="1380" s="74" customFormat="1"/>
    <row r="1381" s="74" customFormat="1"/>
    <row r="1382" s="74" customFormat="1"/>
    <row r="1383" s="74" customFormat="1"/>
    <row r="1384" s="74" customFormat="1"/>
    <row r="1385" s="74" customFormat="1"/>
    <row r="1386" s="74" customFormat="1"/>
    <row r="1387" s="74" customFormat="1"/>
    <row r="1388" s="74" customFormat="1"/>
    <row r="1389" s="74" customFormat="1"/>
    <row r="1390" s="74" customFormat="1"/>
    <row r="1391" s="74" customFormat="1"/>
    <row r="1392" s="74" customFormat="1"/>
    <row r="1393" s="74" customFormat="1"/>
    <row r="1394" s="74" customFormat="1"/>
    <row r="1395" s="74" customFormat="1"/>
    <row r="1396" s="74" customFormat="1"/>
    <row r="1397" s="74" customFormat="1"/>
    <row r="1398" s="74" customFormat="1"/>
    <row r="1399" s="74" customFormat="1"/>
    <row r="1400" s="74" customFormat="1"/>
    <row r="1401" s="74" customFormat="1"/>
    <row r="1402" s="74" customFormat="1"/>
    <row r="1403" s="74" customFormat="1"/>
    <row r="1404" s="74" customFormat="1"/>
    <row r="1405" s="74" customFormat="1"/>
    <row r="1406" s="74" customFormat="1"/>
    <row r="1407" s="74" customFormat="1"/>
    <row r="1408" s="74" customFormat="1"/>
    <row r="1409" s="74" customFormat="1"/>
    <row r="1410" s="74" customFormat="1"/>
    <row r="1411" s="74" customFormat="1"/>
    <row r="1412" s="74" customFormat="1"/>
    <row r="1413" s="74" customFormat="1"/>
    <row r="1414" s="74" customFormat="1"/>
    <row r="1415" s="74" customFormat="1"/>
    <row r="1416" s="74" customFormat="1"/>
    <row r="1417" s="74" customFormat="1"/>
    <row r="1418" s="74" customFormat="1"/>
    <row r="1419" s="74" customFormat="1"/>
    <row r="1420" s="74" customFormat="1"/>
    <row r="1421" s="74" customFormat="1"/>
    <row r="1422" s="74" customFormat="1"/>
    <row r="1423" s="74" customFormat="1"/>
    <row r="1424" s="74" customFormat="1"/>
    <row r="1425" s="74" customFormat="1"/>
    <row r="1426" s="74" customFormat="1"/>
    <row r="1427" s="74" customFormat="1"/>
    <row r="1428" s="74" customFormat="1"/>
    <row r="1429" s="74" customFormat="1"/>
    <row r="1430" s="74" customFormat="1"/>
    <row r="1431" s="74" customFormat="1"/>
    <row r="1432" s="74" customFormat="1"/>
    <row r="1433" s="74" customFormat="1"/>
    <row r="1434" s="74" customFormat="1"/>
    <row r="1435" s="74" customFormat="1"/>
    <row r="1436" s="74" customFormat="1"/>
    <row r="1437" s="74" customFormat="1"/>
    <row r="1438" s="74" customFormat="1"/>
    <row r="1439" s="74" customFormat="1"/>
    <row r="1440" s="74" customFormat="1"/>
    <row r="1441" s="74" customFormat="1"/>
    <row r="1442" s="74" customFormat="1"/>
    <row r="1443" s="74" customFormat="1"/>
    <row r="1444" s="74" customFormat="1"/>
    <row r="1445" s="74" customFormat="1"/>
    <row r="1446" s="74" customFormat="1"/>
    <row r="1447" s="74" customFormat="1"/>
    <row r="1448" s="74" customFormat="1"/>
    <row r="1449" s="74" customFormat="1"/>
    <row r="1450" s="74" customFormat="1"/>
    <row r="1451" s="74" customFormat="1"/>
    <row r="1452" s="74" customFormat="1"/>
    <row r="1453" s="74" customFormat="1"/>
    <row r="1454" s="74" customFormat="1"/>
    <row r="1455" s="74" customFormat="1"/>
    <row r="1456" s="74" customFormat="1"/>
    <row r="1457" s="74" customFormat="1"/>
    <row r="1458" s="74" customFormat="1"/>
    <row r="1459" s="74" customFormat="1"/>
    <row r="1460" s="74" customFormat="1"/>
    <row r="1461" s="74" customFormat="1"/>
    <row r="1462" s="74" customFormat="1"/>
    <row r="1463" s="74" customFormat="1"/>
    <row r="1464" s="74" customFormat="1"/>
    <row r="1465" s="74" customFormat="1"/>
    <row r="1466" s="74" customFormat="1"/>
    <row r="1467" s="74" customFormat="1"/>
    <row r="1468" s="74" customFormat="1"/>
    <row r="1469" s="74" customFormat="1"/>
    <row r="1470" s="74" customFormat="1"/>
    <row r="1471" s="74" customFormat="1"/>
    <row r="1472" s="74" customFormat="1"/>
    <row r="1473" s="74" customFormat="1"/>
    <row r="1474" s="74" customFormat="1"/>
    <row r="1475" s="74" customFormat="1"/>
    <row r="1476" s="74" customFormat="1"/>
    <row r="1477" s="74" customFormat="1"/>
    <row r="1478" s="74" customFormat="1"/>
    <row r="1479" s="74" customFormat="1"/>
    <row r="1480" s="74" customFormat="1"/>
    <row r="1481" s="74" customFormat="1"/>
    <row r="1482" s="74" customFormat="1"/>
    <row r="1483" s="74" customFormat="1"/>
    <row r="1484" s="74" customFormat="1"/>
    <row r="1485" s="74" customFormat="1"/>
    <row r="1486" s="74" customFormat="1"/>
    <row r="1487" s="74" customFormat="1"/>
    <row r="1488" s="74" customFormat="1"/>
    <row r="1489" s="74" customFormat="1"/>
    <row r="1490" s="74" customFormat="1"/>
    <row r="1491" s="74" customFormat="1"/>
    <row r="1492" s="74" customFormat="1"/>
    <row r="1493" s="74" customFormat="1"/>
    <row r="1494" s="74" customFormat="1"/>
    <row r="1495" s="74" customFormat="1"/>
    <row r="1496" s="74" customFormat="1"/>
    <row r="1497" s="74" customFormat="1"/>
    <row r="1498" s="74" customFormat="1"/>
    <row r="1499" s="74" customFormat="1"/>
    <row r="1500" s="74" customFormat="1"/>
    <row r="1501" s="74" customFormat="1"/>
    <row r="1502" s="74" customFormat="1"/>
    <row r="1503" s="74" customFormat="1"/>
    <row r="1504" s="74" customFormat="1"/>
    <row r="1505" s="74" customFormat="1"/>
    <row r="1506" s="74" customFormat="1"/>
    <row r="1507" s="74" customFormat="1"/>
    <row r="1508" s="74" customFormat="1"/>
    <row r="1509" s="74" customFormat="1"/>
    <row r="1510" s="74" customFormat="1"/>
    <row r="1511" s="74" customFormat="1"/>
    <row r="1512" s="74" customFormat="1"/>
    <row r="1513" s="74" customFormat="1"/>
    <row r="1514" s="74" customFormat="1"/>
    <row r="1515" s="74" customFormat="1"/>
    <row r="1516" s="74" customFormat="1"/>
    <row r="1517" s="74" customFormat="1"/>
    <row r="1518" s="74" customFormat="1"/>
    <row r="1519" s="74" customFormat="1"/>
    <row r="1520" s="74" customFormat="1"/>
    <row r="1521" s="74" customFormat="1"/>
    <row r="1522" s="74" customFormat="1"/>
    <row r="1523" s="74" customFormat="1"/>
    <row r="1524" s="74" customFormat="1"/>
    <row r="1525" s="74" customFormat="1"/>
    <row r="1526" s="74" customFormat="1"/>
    <row r="1527" s="74" customFormat="1"/>
    <row r="1528" s="74" customFormat="1"/>
    <row r="1529" s="74" customFormat="1"/>
    <row r="1530" s="74" customFormat="1"/>
    <row r="1531" s="74" customFormat="1"/>
    <row r="1532" s="74" customFormat="1"/>
    <row r="1533" s="74" customFormat="1"/>
    <row r="1534" s="74" customFormat="1"/>
    <row r="1535" s="74" customFormat="1"/>
    <row r="1536" s="74" customFormat="1"/>
    <row r="1537" s="74" customFormat="1"/>
    <row r="1538" s="74" customFormat="1"/>
    <row r="1539" s="74" customFormat="1"/>
    <row r="1540" s="74" customFormat="1"/>
    <row r="1541" s="74" customFormat="1"/>
    <row r="1542" s="74" customFormat="1"/>
    <row r="1543" s="74" customFormat="1"/>
    <row r="1544" s="74" customFormat="1"/>
    <row r="1545" s="74" customFormat="1"/>
    <row r="1546" s="74" customFormat="1"/>
    <row r="1547" s="74" customFormat="1"/>
    <row r="1548" s="74" customFormat="1"/>
    <row r="1549" s="74" customFormat="1"/>
    <row r="1550" s="74" customFormat="1"/>
    <row r="1551" s="74" customFormat="1"/>
    <row r="1552" s="74" customFormat="1"/>
    <row r="1553" s="74" customFormat="1"/>
    <row r="1554" s="74" customFormat="1"/>
    <row r="1555" s="74" customFormat="1"/>
    <row r="1556" s="74" customFormat="1"/>
    <row r="1557" s="74" customFormat="1"/>
    <row r="1558" s="74" customFormat="1"/>
    <row r="1559" s="74" customFormat="1"/>
    <row r="1560" s="74" customFormat="1"/>
    <row r="1561" s="74" customFormat="1"/>
    <row r="1562" s="74" customFormat="1"/>
    <row r="1563" s="74" customFormat="1"/>
    <row r="1564" s="74" customFormat="1"/>
    <row r="1565" s="74" customFormat="1"/>
    <row r="1566" s="74" customFormat="1"/>
    <row r="1567" s="74" customFormat="1"/>
    <row r="1568" s="74" customFormat="1"/>
    <row r="1569" s="74" customFormat="1"/>
    <row r="1570" s="74" customFormat="1"/>
    <row r="1571" s="74" customFormat="1"/>
    <row r="1572" s="74" customFormat="1"/>
    <row r="1573" s="74" customFormat="1"/>
    <row r="1574" s="74" customFormat="1"/>
    <row r="1575" s="74" customFormat="1"/>
    <row r="1576" s="74" customFormat="1"/>
    <row r="1577" s="74" customFormat="1"/>
    <row r="1578" s="74" customFormat="1"/>
    <row r="1579" s="74" customFormat="1"/>
    <row r="1580" s="74" customFormat="1"/>
    <row r="1581" s="74" customFormat="1"/>
    <row r="1582" s="74" customFormat="1"/>
    <row r="1583" s="74" customFormat="1"/>
    <row r="1584" s="74" customFormat="1"/>
    <row r="1585" s="74" customFormat="1"/>
    <row r="1586" s="74" customFormat="1"/>
    <row r="1587" s="74" customFormat="1"/>
    <row r="1588" s="74" customFormat="1"/>
    <row r="1589" s="74" customFormat="1"/>
    <row r="1590" s="74" customFormat="1"/>
    <row r="1591" s="74" customFormat="1"/>
    <row r="1592" s="74" customFormat="1"/>
    <row r="1593" s="74" customFormat="1"/>
    <row r="1594" s="74" customFormat="1"/>
    <row r="1595" s="74" customFormat="1"/>
    <row r="1596" s="74" customFormat="1"/>
    <row r="1597" s="74" customFormat="1"/>
    <row r="1598" s="74" customFormat="1"/>
    <row r="1599" s="74" customFormat="1"/>
    <row r="1600" s="74" customFormat="1"/>
    <row r="1601" s="74" customFormat="1"/>
    <row r="1602" s="74" customFormat="1"/>
    <row r="1603" s="74" customFormat="1"/>
    <row r="1604" s="74" customFormat="1"/>
    <row r="1605" s="74" customFormat="1"/>
    <row r="1606" s="74" customFormat="1"/>
    <row r="1607" s="74" customFormat="1"/>
    <row r="1608" s="74" customFormat="1"/>
    <row r="1609" s="74" customFormat="1"/>
    <row r="1610" s="74" customFormat="1"/>
    <row r="1611" s="74" customFormat="1"/>
    <row r="1612" s="74" customFormat="1"/>
    <row r="1613" s="74" customFormat="1"/>
    <row r="1614" s="74" customFormat="1"/>
    <row r="1615" s="74" customFormat="1"/>
    <row r="1616" s="74" customFormat="1"/>
    <row r="1617" s="74" customFormat="1"/>
    <row r="1618" s="74" customFormat="1"/>
    <row r="1619" s="74" customFormat="1"/>
    <row r="1620" s="74" customFormat="1"/>
    <row r="1621" s="74" customFormat="1"/>
    <row r="1622" s="74" customFormat="1"/>
    <row r="1623" s="74" customFormat="1"/>
    <row r="1624" s="74" customFormat="1"/>
    <row r="1625" s="74" customFormat="1"/>
    <row r="1626" s="74" customFormat="1"/>
    <row r="1627" s="74" customFormat="1"/>
    <row r="1628" s="74" customFormat="1"/>
    <row r="1629" s="74" customFormat="1"/>
    <row r="1630" s="74" customFormat="1"/>
    <row r="1631" s="74" customFormat="1"/>
    <row r="1632" s="74" customFormat="1"/>
    <row r="1633" s="74" customFormat="1"/>
    <row r="1634" s="74" customFormat="1"/>
    <row r="1635" s="74" customFormat="1"/>
    <row r="1636" s="74" customFormat="1"/>
    <row r="1637" s="74" customFormat="1"/>
    <row r="1638" s="74" customFormat="1"/>
    <row r="1639" s="74" customFormat="1"/>
    <row r="1640" s="74" customFormat="1"/>
    <row r="1641" s="74" customFormat="1"/>
    <row r="1642" s="74" customFormat="1"/>
    <row r="1643" s="74" customFormat="1"/>
    <row r="1644" s="74" customFormat="1"/>
    <row r="1645" s="74" customFormat="1"/>
    <row r="1646" s="74" customFormat="1"/>
    <row r="1647" s="74" customFormat="1"/>
    <row r="1648" s="74" customFormat="1"/>
    <row r="1649" s="74" customFormat="1"/>
    <row r="1650" s="74" customFormat="1"/>
    <row r="1651" s="74" customFormat="1"/>
    <row r="1652" s="74" customFormat="1"/>
    <row r="1653" s="74" customFormat="1"/>
    <row r="1654" s="74" customFormat="1"/>
    <row r="1655" s="74" customFormat="1"/>
    <row r="1656" s="74" customFormat="1"/>
    <row r="1657" s="74" customFormat="1"/>
    <row r="1658" s="74" customFormat="1"/>
    <row r="1659" s="74" customFormat="1"/>
    <row r="1660" s="74" customFormat="1"/>
    <row r="1661" s="74" customFormat="1"/>
    <row r="1662" s="74" customFormat="1"/>
    <row r="1663" s="74" customFormat="1"/>
    <row r="1664" s="74" customFormat="1"/>
    <row r="1665" s="74" customFormat="1"/>
    <row r="1666" s="74" customFormat="1"/>
    <row r="1667" s="74" customFormat="1"/>
    <row r="1668" s="74" customFormat="1"/>
    <row r="1669" s="74" customFormat="1"/>
    <row r="1670" s="74" customFormat="1"/>
    <row r="1671" s="74" customFormat="1"/>
    <row r="1672" s="74" customFormat="1"/>
    <row r="1673" s="74" customFormat="1"/>
    <row r="1674" s="74" customFormat="1"/>
    <row r="1675" s="74" customFormat="1"/>
    <row r="1676" s="74" customFormat="1"/>
    <row r="1677" s="74" customFormat="1"/>
    <row r="1678" s="74" customFormat="1"/>
    <row r="1679" s="74" customFormat="1"/>
    <row r="1680" s="74" customFormat="1"/>
    <row r="1681" s="74" customFormat="1"/>
    <row r="1682" s="74" customFormat="1"/>
    <row r="1683" s="74" customFormat="1"/>
    <row r="1684" s="74" customFormat="1"/>
    <row r="1685" s="74" customFormat="1"/>
    <row r="1686" s="74" customFormat="1"/>
    <row r="1687" s="74" customFormat="1"/>
    <row r="1688" s="74" customFormat="1"/>
    <row r="1689" s="74" customFormat="1"/>
    <row r="1690" s="74" customFormat="1"/>
    <row r="1691" s="74" customFormat="1"/>
    <row r="1692" s="74" customFormat="1"/>
    <row r="1693" s="74" customFormat="1"/>
    <row r="1694" s="74" customFormat="1"/>
    <row r="1695" s="74" customFormat="1"/>
    <row r="1696" s="74" customFormat="1"/>
    <row r="1697" s="74" customFormat="1"/>
    <row r="1698" s="74" customFormat="1"/>
    <row r="1699" s="74" customFormat="1"/>
    <row r="1700" s="74" customFormat="1"/>
    <row r="1701" s="74" customFormat="1"/>
    <row r="1702" s="74" customFormat="1"/>
    <row r="1703" s="74" customFormat="1"/>
    <row r="1704" s="74" customFormat="1"/>
    <row r="1705" s="74" customFormat="1"/>
    <row r="1706" s="74" customFormat="1"/>
    <row r="1707" s="74" customFormat="1"/>
    <row r="1708" s="74" customFormat="1"/>
    <row r="1709" s="74" customFormat="1"/>
    <row r="1710" s="74" customFormat="1"/>
    <row r="1711" s="74" customFormat="1"/>
    <row r="1712" s="74" customFormat="1"/>
    <row r="1713" s="74" customFormat="1"/>
    <row r="1714" s="74" customFormat="1"/>
    <row r="1715" s="74" customFormat="1"/>
    <row r="1716" s="74" customFormat="1"/>
    <row r="1717" s="74" customFormat="1"/>
    <row r="1718" s="74" customFormat="1"/>
    <row r="1719" s="74" customFormat="1"/>
    <row r="1720" s="74" customFormat="1"/>
    <row r="1721" s="74" customFormat="1"/>
    <row r="1722" s="74" customFormat="1"/>
    <row r="1723" s="74" customFormat="1"/>
    <row r="1724" s="74" customFormat="1"/>
    <row r="1725" s="74" customFormat="1"/>
    <row r="1726" s="74" customFormat="1"/>
    <row r="1727" s="74" customFormat="1"/>
    <row r="1728" s="74" customFormat="1"/>
    <row r="1729" s="74" customFormat="1"/>
    <row r="1730" s="74" customFormat="1"/>
    <row r="1731" s="74" customFormat="1"/>
    <row r="1732" s="74" customFormat="1"/>
    <row r="1733" s="74" customFormat="1"/>
    <row r="1734" s="74" customFormat="1"/>
    <row r="1735" s="74" customFormat="1"/>
    <row r="1736" s="74" customFormat="1"/>
    <row r="1737" s="74" customFormat="1"/>
    <row r="1738" s="74" customFormat="1"/>
    <row r="1739" s="74" customFormat="1"/>
    <row r="1740" s="74" customFormat="1"/>
    <row r="1741" s="74" customFormat="1"/>
    <row r="1742" s="74" customFormat="1"/>
    <row r="1743" s="74" customFormat="1"/>
    <row r="1744" s="74" customFormat="1"/>
    <row r="1745" s="74" customFormat="1"/>
    <row r="1746" s="74" customFormat="1"/>
    <row r="1747" s="74" customFormat="1"/>
    <row r="1748" s="74" customFormat="1"/>
    <row r="1749" s="74" customFormat="1"/>
    <row r="1750" s="74" customFormat="1"/>
    <row r="1751" s="74" customFormat="1"/>
    <row r="1752" s="74" customFormat="1"/>
    <row r="1753" s="74" customFormat="1"/>
    <row r="1754" s="74" customFormat="1"/>
    <row r="1755" s="74" customFormat="1"/>
    <row r="1756" s="74" customFormat="1"/>
    <row r="1757" s="74" customFormat="1"/>
    <row r="1758" s="74" customFormat="1"/>
    <row r="1759" s="74" customFormat="1"/>
    <row r="1760" s="74" customFormat="1"/>
    <row r="1761" s="74" customFormat="1"/>
    <row r="1762" s="74" customFormat="1"/>
    <row r="1763" s="74" customFormat="1"/>
    <row r="1764" s="74" customFormat="1"/>
    <row r="1765" s="74" customFormat="1"/>
    <row r="1766" s="74" customFormat="1"/>
    <row r="1767" s="74" customFormat="1"/>
    <row r="1768" s="74" customFormat="1"/>
    <row r="1769" s="74" customFormat="1"/>
    <row r="1770" s="74" customFormat="1"/>
    <row r="1771" s="74" customFormat="1"/>
    <row r="1772" s="74" customFormat="1"/>
    <row r="1773" s="74" customFormat="1"/>
    <row r="1774" s="74" customFormat="1"/>
    <row r="1775" s="74" customFormat="1"/>
    <row r="1776" s="74" customFormat="1"/>
    <row r="1777" s="74" customFormat="1"/>
    <row r="1778" s="74" customFormat="1"/>
    <row r="1779" s="74" customFormat="1"/>
    <row r="1780" s="74" customFormat="1"/>
    <row r="1781" s="74" customFormat="1"/>
    <row r="1782" s="74" customFormat="1"/>
    <row r="1783" s="74" customFormat="1"/>
    <row r="1784" s="74" customFormat="1"/>
    <row r="1785" s="74" customFormat="1"/>
    <row r="1786" s="74" customFormat="1"/>
    <row r="1787" s="74" customFormat="1"/>
    <row r="1788" s="74" customFormat="1"/>
    <row r="1789" s="74" customFormat="1"/>
    <row r="1790" s="74" customFormat="1"/>
    <row r="1791" s="74" customFormat="1"/>
    <row r="1792" s="74" customFormat="1"/>
    <row r="1793" s="74" customFormat="1"/>
    <row r="1794" s="74" customFormat="1"/>
    <row r="1795" s="74" customFormat="1"/>
    <row r="1796" s="74" customFormat="1"/>
    <row r="1797" s="74" customFormat="1"/>
    <row r="1798" s="74" customFormat="1"/>
    <row r="1799" s="74" customFormat="1"/>
    <row r="1800" s="74" customFormat="1"/>
    <row r="1801" s="74" customFormat="1"/>
    <row r="1802" s="74" customFormat="1"/>
    <row r="1803" s="74" customFormat="1"/>
    <row r="1804" s="74" customFormat="1"/>
    <row r="1805" s="74" customFormat="1"/>
    <row r="1806" s="74" customFormat="1"/>
    <row r="1807" s="74" customFormat="1"/>
    <row r="1808" s="74" customFormat="1"/>
    <row r="1809" s="74" customFormat="1"/>
    <row r="1810" s="74" customFormat="1"/>
    <row r="1811" s="74" customFormat="1"/>
    <row r="1812" s="74" customFormat="1"/>
    <row r="1813" s="74" customFormat="1"/>
    <row r="1814" s="74" customFormat="1"/>
    <row r="1815" s="74" customFormat="1"/>
    <row r="1816" s="74" customFormat="1"/>
    <row r="1817" s="74" customFormat="1"/>
    <row r="1818" s="74" customFormat="1"/>
    <row r="1819" s="74" customFormat="1"/>
    <row r="1820" s="74" customFormat="1"/>
    <row r="1821" s="74" customFormat="1"/>
    <row r="1822" s="74" customFormat="1"/>
    <row r="1823" s="74" customFormat="1"/>
    <row r="1824" s="74" customFormat="1"/>
    <row r="1825" s="74" customFormat="1"/>
    <row r="1826" s="74" customFormat="1"/>
    <row r="1827" s="74" customFormat="1"/>
    <row r="1828" s="74" customFormat="1"/>
    <row r="1829" s="74" customFormat="1"/>
    <row r="1830" s="74" customFormat="1"/>
    <row r="1831" s="74" customFormat="1"/>
    <row r="1832" s="74" customFormat="1"/>
    <row r="1833" s="74" customFormat="1"/>
    <row r="1834" s="74" customFormat="1"/>
    <row r="1835" s="74" customFormat="1"/>
    <row r="1836" s="74" customFormat="1"/>
    <row r="1837" s="74" customFormat="1"/>
    <row r="1838" s="74" customFormat="1"/>
    <row r="1839" s="74" customFormat="1"/>
    <row r="1840" s="74" customFormat="1"/>
    <row r="1841" s="74" customFormat="1"/>
    <row r="1842" s="74" customFormat="1"/>
    <row r="1843" s="74" customFormat="1"/>
    <row r="1844" s="74" customFormat="1"/>
    <row r="1845" s="74" customFormat="1"/>
    <row r="1846" s="74" customFormat="1"/>
    <row r="1847" s="74" customFormat="1"/>
    <row r="1848" s="74" customFormat="1"/>
    <row r="1849" s="74" customFormat="1"/>
    <row r="1850" s="74" customFormat="1"/>
    <row r="1851" s="74" customFormat="1"/>
    <row r="1852" s="74" customFormat="1"/>
    <row r="1853" s="74" customFormat="1"/>
    <row r="1854" s="74" customFormat="1"/>
    <row r="1855" s="74" customFormat="1"/>
    <row r="1856" s="74" customFormat="1"/>
    <row r="1857" s="74" customFormat="1"/>
    <row r="1858" s="74" customFormat="1"/>
    <row r="1859" s="74" customFormat="1"/>
    <row r="1860" s="74" customFormat="1"/>
    <row r="1861" s="74" customFormat="1"/>
    <row r="1862" s="74" customFormat="1"/>
    <row r="1863" s="74" customFormat="1"/>
    <row r="1864" s="74" customFormat="1"/>
    <row r="1865" s="74" customFormat="1"/>
    <row r="1866" s="74" customFormat="1"/>
    <row r="1867" s="74" customFormat="1"/>
    <row r="1868" s="74" customFormat="1"/>
    <row r="1869" s="74" customFormat="1"/>
    <row r="1870" s="74" customFormat="1"/>
    <row r="1871" s="74" customFormat="1"/>
    <row r="1872" s="74" customFormat="1"/>
    <row r="1873" s="74" customFormat="1"/>
    <row r="1874" s="74" customFormat="1"/>
    <row r="1875" s="74" customFormat="1"/>
    <row r="1876" s="74" customFormat="1"/>
    <row r="1877" s="74" customFormat="1"/>
    <row r="1878" s="74" customFormat="1"/>
    <row r="1879" s="74" customFormat="1"/>
    <row r="1880" s="74" customFormat="1"/>
    <row r="1881" s="74" customFormat="1"/>
    <row r="1882" s="74" customFormat="1"/>
    <row r="1883" s="74" customFormat="1"/>
    <row r="1884" s="74" customFormat="1"/>
    <row r="1885" s="74" customFormat="1"/>
    <row r="1886" s="74" customFormat="1"/>
    <row r="1887" s="74" customFormat="1"/>
    <row r="1888" s="74" customFormat="1"/>
    <row r="1889" s="74" customFormat="1"/>
    <row r="1890" s="74" customFormat="1"/>
    <row r="1891" s="74" customFormat="1"/>
    <row r="1892" s="74" customFormat="1"/>
    <row r="1893" s="74" customFormat="1"/>
    <row r="1894" s="74" customFormat="1"/>
    <row r="1895" s="74" customFormat="1"/>
    <row r="1896" s="74" customFormat="1"/>
    <row r="1897" s="74" customFormat="1"/>
    <row r="1898" s="74" customFormat="1"/>
    <row r="1899" s="74" customFormat="1"/>
    <row r="1900" s="74" customFormat="1"/>
    <row r="1901" s="74" customFormat="1"/>
    <row r="1902" s="74" customFormat="1"/>
    <row r="1903" s="74" customFormat="1"/>
    <row r="1904" s="74" customFormat="1"/>
    <row r="1905" s="74" customFormat="1"/>
    <row r="1906" s="74" customFormat="1"/>
    <row r="1907" s="74" customFormat="1"/>
    <row r="1908" s="74" customFormat="1"/>
    <row r="1909" s="74" customFormat="1"/>
    <row r="1910" s="74" customFormat="1"/>
    <row r="1911" s="74" customFormat="1"/>
    <row r="1912" s="74" customFormat="1"/>
    <row r="1913" s="74" customFormat="1"/>
    <row r="1914" s="74" customFormat="1"/>
    <row r="1915" s="74" customFormat="1"/>
    <row r="1916" s="74" customFormat="1"/>
    <row r="1917" s="74" customFormat="1"/>
    <row r="1918" s="74" customFormat="1"/>
    <row r="1919" s="74" customFormat="1"/>
    <row r="1920" s="74" customFormat="1"/>
    <row r="1921" s="74" customFormat="1"/>
    <row r="1922" s="74" customFormat="1"/>
    <row r="1923" s="74" customFormat="1"/>
    <row r="1924" s="74" customFormat="1"/>
    <row r="1925" s="74" customFormat="1"/>
    <row r="1926" s="74" customFormat="1"/>
    <row r="1927" s="74" customFormat="1"/>
    <row r="1928" s="74" customFormat="1"/>
    <row r="1929" s="74" customFormat="1"/>
    <row r="1930" s="74" customFormat="1"/>
    <row r="1931" s="74" customFormat="1"/>
    <row r="1932" s="74" customFormat="1"/>
    <row r="1933" s="74" customFormat="1"/>
    <row r="1934" s="74" customFormat="1"/>
    <row r="1935" s="74" customFormat="1"/>
    <row r="1936" s="74" customFormat="1"/>
    <row r="1937" s="74" customFormat="1"/>
    <row r="1938" s="74" customFormat="1"/>
    <row r="1939" s="74" customFormat="1"/>
    <row r="1940" s="74" customFormat="1"/>
    <row r="1941" s="74" customFormat="1"/>
    <row r="1942" s="74" customFormat="1"/>
    <row r="1943" s="74" customFormat="1"/>
    <row r="1944" s="74" customFormat="1"/>
    <row r="1945" s="74" customFormat="1"/>
    <row r="1946" s="74" customFormat="1"/>
    <row r="1947" s="74" customFormat="1"/>
    <row r="1948" s="74" customFormat="1"/>
    <row r="1949" s="74" customFormat="1"/>
    <row r="1950" s="74" customFormat="1"/>
    <row r="1951" s="74" customFormat="1"/>
    <row r="1952" s="74" customFormat="1"/>
    <row r="1953" s="74" customFormat="1"/>
    <row r="1954" s="74" customFormat="1"/>
    <row r="1955" s="74" customFormat="1"/>
    <row r="1956" s="74" customFormat="1"/>
    <row r="1957" s="74" customFormat="1"/>
    <row r="1958" s="74" customFormat="1"/>
    <row r="1959" s="74" customFormat="1"/>
    <row r="1960" s="74" customFormat="1"/>
    <row r="1961" s="74" customFormat="1"/>
    <row r="1962" s="74" customFormat="1"/>
    <row r="1963" s="74" customFormat="1"/>
    <row r="1964" s="74" customFormat="1"/>
    <row r="1965" s="74" customFormat="1"/>
    <row r="1966" s="74" customFormat="1"/>
    <row r="1967" s="74" customFormat="1"/>
    <row r="1968" s="74" customFormat="1"/>
    <row r="1969" s="74" customFormat="1"/>
    <row r="1970" s="74" customFormat="1"/>
    <row r="1971" s="74" customFormat="1"/>
    <row r="1972" s="74" customFormat="1"/>
    <row r="1973" s="74" customFormat="1"/>
    <row r="1974" s="74" customFormat="1"/>
    <row r="1975" s="74" customFormat="1"/>
    <row r="1976" s="74" customFormat="1"/>
    <row r="1977" s="74" customFormat="1"/>
    <row r="1978" s="74" customFormat="1"/>
    <row r="1979" s="74" customFormat="1"/>
    <row r="1980" s="74" customFormat="1"/>
    <row r="1981" s="74" customFormat="1"/>
    <row r="1982" s="74" customFormat="1"/>
    <row r="1983" s="74" customFormat="1"/>
    <row r="1984" s="74" customFormat="1"/>
    <row r="1985" s="74" customFormat="1"/>
    <row r="1986" s="74" customFormat="1"/>
    <row r="1987" s="74" customFormat="1"/>
    <row r="1988" s="74" customFormat="1"/>
    <row r="1989" s="74" customFormat="1"/>
    <row r="1990" s="74" customFormat="1"/>
    <row r="1991" s="74" customFormat="1"/>
    <row r="1992" s="74" customFormat="1"/>
    <row r="1993" s="74" customFormat="1"/>
    <row r="1994" s="74" customFormat="1"/>
    <row r="1995" s="74" customFormat="1"/>
    <row r="1996" s="74" customFormat="1"/>
    <row r="1997" s="74" customFormat="1"/>
    <row r="1998" s="74" customFormat="1"/>
    <row r="1999" s="74" customFormat="1"/>
    <row r="2000" s="74" customFormat="1"/>
    <row r="2001" s="74" customFormat="1"/>
    <row r="2002" s="74" customFormat="1"/>
    <row r="2003" s="74" customFormat="1"/>
    <row r="2004" s="74" customFormat="1"/>
    <row r="2005" s="74" customFormat="1"/>
    <row r="2006" s="74" customFormat="1"/>
    <row r="2007" s="74" customFormat="1"/>
    <row r="2008" s="74" customFormat="1"/>
    <row r="2009" s="74" customFormat="1"/>
    <row r="2010" s="74" customFormat="1"/>
    <row r="2011" s="74" customFormat="1"/>
    <row r="2012" s="74" customFormat="1"/>
    <row r="2013" s="74" customFormat="1"/>
    <row r="2014" s="74" customFormat="1"/>
    <row r="2015" s="74" customFormat="1"/>
    <row r="2016" s="74" customFormat="1"/>
    <row r="2017" s="74" customFormat="1"/>
    <row r="2018" s="74" customFormat="1"/>
    <row r="2019" s="74" customFormat="1"/>
    <row r="2020" s="74" customFormat="1"/>
    <row r="2021" s="74" customFormat="1"/>
    <row r="2022" s="74" customFormat="1"/>
    <row r="2023" s="74" customFormat="1"/>
    <row r="2024" s="74" customFormat="1"/>
    <row r="2025" s="74" customFormat="1"/>
    <row r="2026" s="74" customFormat="1"/>
    <row r="2027" s="74" customFormat="1"/>
    <row r="2028" s="74" customFormat="1"/>
    <row r="2029" s="74" customFormat="1"/>
    <row r="2030" s="74" customFormat="1"/>
    <row r="2031" s="74" customFormat="1"/>
    <row r="2032" s="74" customFormat="1"/>
    <row r="2033" s="74" customFormat="1"/>
    <row r="2034" s="74" customFormat="1"/>
    <row r="2035" s="74" customFormat="1"/>
    <row r="2036" s="74" customFormat="1"/>
    <row r="2037" s="74" customFormat="1"/>
    <row r="2038" s="74" customFormat="1"/>
    <row r="2039" s="74" customFormat="1"/>
    <row r="2040" s="74" customFormat="1"/>
    <row r="2041" s="74" customFormat="1"/>
    <row r="2042" s="74" customFormat="1"/>
    <row r="2043" s="74" customFormat="1"/>
    <row r="2044" s="74" customFormat="1"/>
    <row r="2045" s="74" customFormat="1"/>
    <row r="2046" s="74" customFormat="1"/>
    <row r="2047" s="74" customFormat="1"/>
    <row r="2048" s="74" customFormat="1"/>
    <row r="2049" s="74" customFormat="1"/>
    <row r="2050" s="74" customFormat="1"/>
    <row r="2051" s="74" customFormat="1"/>
    <row r="2052" s="74" customFormat="1"/>
    <row r="2053" s="74" customFormat="1"/>
    <row r="2054" s="74" customFormat="1"/>
    <row r="2055" s="74" customFormat="1"/>
    <row r="2056" s="74" customFormat="1"/>
    <row r="2057" s="74" customFormat="1"/>
    <row r="2058" s="74" customFormat="1"/>
    <row r="2059" s="74" customFormat="1"/>
    <row r="2060" s="74" customFormat="1"/>
    <row r="2061" s="74" customFormat="1"/>
    <row r="2062" s="74" customFormat="1"/>
    <row r="2063" s="74" customFormat="1"/>
    <row r="2064" s="74" customFormat="1"/>
    <row r="2065" s="74" customFormat="1"/>
    <row r="2066" s="74" customFormat="1"/>
    <row r="2067" s="74" customFormat="1"/>
    <row r="2068" s="74" customFormat="1"/>
    <row r="2069" s="74" customFormat="1"/>
    <row r="2070" s="74" customFormat="1"/>
    <row r="2071" s="74" customFormat="1"/>
    <row r="2072" s="74" customFormat="1"/>
    <row r="2073" s="74" customFormat="1"/>
    <row r="2074" s="74" customFormat="1"/>
    <row r="2075" s="74" customFormat="1"/>
    <row r="2076" s="74" customFormat="1"/>
    <row r="2077" s="74" customFormat="1"/>
    <row r="2078" s="74" customFormat="1"/>
    <row r="2079" s="74" customFormat="1"/>
    <row r="2080" s="74" customFormat="1"/>
    <row r="2081" s="74" customFormat="1"/>
    <row r="2082" s="74" customFormat="1"/>
    <row r="2083" s="74" customFormat="1"/>
    <row r="2084" s="74" customFormat="1"/>
    <row r="2085" s="74" customFormat="1"/>
    <row r="2086" s="74" customFormat="1"/>
    <row r="2087" s="74" customFormat="1"/>
    <row r="2088" s="74" customFormat="1"/>
    <row r="2089" s="74" customFormat="1"/>
    <row r="2090" s="74" customFormat="1"/>
    <row r="2091" s="74" customFormat="1"/>
    <row r="2092" s="74" customFormat="1"/>
    <row r="2093" s="74" customFormat="1"/>
    <row r="2094" s="74" customFormat="1"/>
    <row r="2095" s="74" customFormat="1"/>
    <row r="2096" s="74" customFormat="1"/>
    <row r="2097" s="74" customFormat="1"/>
    <row r="2098" s="74" customFormat="1"/>
    <row r="2099" s="74" customFormat="1"/>
    <row r="2100" s="74" customFormat="1"/>
    <row r="2101" s="74" customFormat="1"/>
    <row r="2102" s="74" customFormat="1"/>
    <row r="2103" s="74" customFormat="1"/>
    <row r="2104" s="74" customFormat="1"/>
    <row r="2105" s="74" customFormat="1"/>
    <row r="2106" s="74" customFormat="1"/>
    <row r="2107" s="74" customFormat="1"/>
    <row r="2108" s="74" customFormat="1"/>
    <row r="2109" s="74" customFormat="1"/>
    <row r="2110" s="74" customFormat="1"/>
    <row r="2111" s="74" customFormat="1"/>
    <row r="2112" s="74" customFormat="1"/>
    <row r="2113" s="74" customFormat="1"/>
    <row r="2114" s="74" customFormat="1"/>
    <row r="2115" s="74" customFormat="1"/>
    <row r="2116" s="74" customFormat="1"/>
    <row r="2117" s="74" customFormat="1"/>
    <row r="2118" s="74" customFormat="1"/>
    <row r="2119" s="74" customFormat="1"/>
    <row r="2120" s="74" customFormat="1"/>
    <row r="2121" s="74" customFormat="1"/>
    <row r="2122" s="74" customFormat="1"/>
    <row r="2123" s="74" customFormat="1"/>
    <row r="2124" s="74" customFormat="1"/>
    <row r="2125" s="74" customFormat="1"/>
    <row r="2126" s="74" customFormat="1"/>
    <row r="2127" s="74" customFormat="1"/>
    <row r="2128" s="74" customFormat="1"/>
    <row r="2129" s="74" customFormat="1"/>
    <row r="2130" s="74" customFormat="1"/>
    <row r="2131" s="74" customFormat="1"/>
    <row r="2132" s="74" customFormat="1"/>
    <row r="2133" s="74" customFormat="1"/>
    <row r="2134" s="74" customFormat="1"/>
    <row r="2135" s="74" customFormat="1"/>
    <row r="2136" s="74" customFormat="1"/>
    <row r="2137" s="74" customFormat="1"/>
    <row r="2138" s="74" customFormat="1"/>
    <row r="2139" s="74" customFormat="1"/>
    <row r="2140" s="74" customFormat="1"/>
    <row r="2141" s="74" customFormat="1"/>
    <row r="2142" s="74" customFormat="1"/>
    <row r="2143" s="74" customFormat="1"/>
    <row r="2144" s="74" customFormat="1"/>
    <row r="2145" s="74" customFormat="1"/>
    <row r="2146" s="74" customFormat="1"/>
    <row r="2147" s="74" customFormat="1"/>
    <row r="2148" s="74" customFormat="1"/>
    <row r="2149" s="74" customFormat="1"/>
    <row r="2150" s="74" customFormat="1"/>
    <row r="2151" s="74" customFormat="1"/>
    <row r="2152" s="74" customFormat="1"/>
    <row r="2153" s="74" customFormat="1"/>
    <row r="2154" s="74" customFormat="1"/>
    <row r="2155" s="74" customFormat="1"/>
    <row r="2156" s="74" customFormat="1"/>
    <row r="2157" s="74" customFormat="1"/>
    <row r="2158" s="74" customFormat="1"/>
    <row r="2159" s="74" customFormat="1"/>
    <row r="2160" s="74" customFormat="1"/>
    <row r="2161" s="74" customFormat="1"/>
    <row r="2162" s="74" customFormat="1"/>
    <row r="2163" s="74" customFormat="1"/>
    <row r="2164" s="74" customFormat="1"/>
    <row r="2165" s="74" customFormat="1"/>
    <row r="2166" s="74" customFormat="1"/>
    <row r="2167" s="74" customFormat="1"/>
    <row r="2168" s="74" customFormat="1"/>
    <row r="2169" s="74" customFormat="1"/>
    <row r="2170" s="74" customFormat="1"/>
    <row r="2171" s="74" customFormat="1"/>
    <row r="2172" s="74" customFormat="1"/>
    <row r="2173" s="74" customFormat="1"/>
    <row r="2174" s="74" customFormat="1"/>
    <row r="2175" s="74" customFormat="1"/>
    <row r="2176" s="74" customFormat="1"/>
    <row r="2177" s="74" customFormat="1"/>
    <row r="2178" s="74" customFormat="1"/>
    <row r="2179" s="74" customFormat="1"/>
    <row r="2180" s="74" customFormat="1"/>
    <row r="2181" s="74" customFormat="1"/>
    <row r="2182" s="74" customFormat="1"/>
    <row r="2183" s="74" customFormat="1"/>
    <row r="2184" s="74" customFormat="1"/>
    <row r="2185" s="74" customFormat="1"/>
    <row r="2186" s="74" customFormat="1"/>
    <row r="2187" s="74" customFormat="1"/>
    <row r="2188" s="74" customFormat="1"/>
    <row r="2189" s="74" customFormat="1"/>
    <row r="2190" s="74" customFormat="1"/>
    <row r="2191" s="74" customFormat="1"/>
    <row r="2192" s="74" customFormat="1"/>
    <row r="2193" s="74" customFormat="1"/>
    <row r="2194" s="74" customFormat="1"/>
    <row r="2195" s="74" customFormat="1"/>
    <row r="2196" s="74" customFormat="1"/>
    <row r="2197" s="74" customFormat="1"/>
    <row r="2198" s="74" customFormat="1"/>
    <row r="2199" s="74" customFormat="1"/>
    <row r="2200" s="74" customFormat="1"/>
    <row r="2201" s="74" customFormat="1"/>
    <row r="2202" s="74" customFormat="1"/>
    <row r="2203" s="74" customFormat="1"/>
    <row r="2204" s="74" customFormat="1"/>
    <row r="2205" s="74" customFormat="1"/>
    <row r="2206" s="74" customFormat="1"/>
    <row r="2207" s="74" customFormat="1"/>
    <row r="2208" s="74" customFormat="1"/>
    <row r="2209" s="74" customFormat="1"/>
    <row r="2210" s="74" customFormat="1"/>
    <row r="2211" s="74" customFormat="1"/>
    <row r="2212" s="74" customFormat="1"/>
    <row r="2213" s="74" customFormat="1"/>
    <row r="2214" s="74" customFormat="1"/>
    <row r="2215" s="74" customFormat="1"/>
    <row r="2216" s="74" customFormat="1"/>
    <row r="2217" s="74" customFormat="1"/>
    <row r="2218" s="74" customFormat="1"/>
    <row r="2219" s="74" customFormat="1"/>
    <row r="2220" s="74" customFormat="1"/>
    <row r="2221" s="74" customFormat="1"/>
    <row r="2222" s="74" customFormat="1"/>
    <row r="2223" s="74" customFormat="1"/>
    <row r="2224" s="74" customFormat="1"/>
    <row r="2225" s="74" customFormat="1"/>
    <row r="2226" s="74" customFormat="1"/>
    <row r="2227" s="74" customFormat="1"/>
    <row r="2228" s="74" customFormat="1"/>
    <row r="2229" s="74" customFormat="1"/>
    <row r="2230" s="74" customFormat="1"/>
    <row r="2231" s="74" customFormat="1"/>
    <row r="2232" s="74" customFormat="1"/>
    <row r="2233" s="74" customFormat="1"/>
    <row r="2234" s="74" customFormat="1"/>
    <row r="2235" s="74" customFormat="1"/>
    <row r="2236" s="74" customFormat="1"/>
    <row r="2237" s="74" customFormat="1"/>
    <row r="2238" s="74" customFormat="1"/>
    <row r="2239" s="74" customFormat="1"/>
    <row r="2240" s="74" customFormat="1"/>
    <row r="2241" s="74" customFormat="1"/>
    <row r="2242" s="74" customFormat="1"/>
    <row r="2243" s="74" customFormat="1"/>
    <row r="2244" s="74" customFormat="1"/>
    <row r="2245" s="74" customFormat="1"/>
    <row r="2246" s="74" customFormat="1"/>
    <row r="2247" s="74" customFormat="1"/>
    <row r="2248" s="74" customFormat="1"/>
    <row r="2249" s="74" customFormat="1"/>
    <row r="2250" s="74" customFormat="1"/>
    <row r="2251" s="74" customFormat="1"/>
    <row r="2252" s="74" customFormat="1"/>
    <row r="2253" s="74" customFormat="1"/>
    <row r="2254" s="74" customFormat="1"/>
    <row r="2255" s="74" customFormat="1"/>
    <row r="2256" s="74" customFormat="1"/>
    <row r="2257" s="74" customFormat="1"/>
    <row r="2258" s="74" customFormat="1"/>
    <row r="2259" s="74" customFormat="1"/>
    <row r="2260" s="74" customFormat="1"/>
    <row r="2261" s="74" customFormat="1"/>
    <row r="2262" s="74" customFormat="1"/>
    <row r="2263" s="74" customFormat="1"/>
    <row r="2264" s="74" customFormat="1"/>
    <row r="2265" s="74" customFormat="1"/>
    <row r="2266" s="74" customFormat="1"/>
    <row r="2267" s="74" customFormat="1"/>
    <row r="2268" s="74" customFormat="1"/>
    <row r="2269" s="74" customFormat="1"/>
    <row r="2270" s="74" customFormat="1"/>
    <row r="2271" s="74" customFormat="1"/>
    <row r="2272" s="74" customFormat="1"/>
    <row r="2273" s="74" customFormat="1"/>
    <row r="2274" s="74" customFormat="1"/>
    <row r="2275" s="74" customFormat="1"/>
    <row r="2276" s="74" customFormat="1"/>
    <row r="2277" s="74" customFormat="1"/>
    <row r="2278" s="74" customFormat="1"/>
    <row r="2279" s="74" customFormat="1"/>
    <row r="2280" s="74" customFormat="1"/>
    <row r="2281" s="74" customFormat="1"/>
    <row r="2282" s="74" customFormat="1"/>
    <row r="2283" s="74" customFormat="1"/>
    <row r="2284" s="74" customFormat="1"/>
    <row r="2285" s="74" customFormat="1"/>
    <row r="2286" s="74" customFormat="1"/>
    <row r="2287" s="74" customFormat="1"/>
    <row r="2288" s="74" customFormat="1"/>
    <row r="2289" s="74" customFormat="1"/>
    <row r="2290" s="74" customFormat="1"/>
    <row r="2291" s="74" customFormat="1"/>
    <row r="2292" s="74" customFormat="1"/>
    <row r="2293" s="74" customFormat="1"/>
    <row r="2294" s="74" customFormat="1"/>
    <row r="2295" s="74" customFormat="1"/>
    <row r="2296" s="74" customFormat="1"/>
    <row r="2297" s="74" customFormat="1"/>
    <row r="2298" s="74" customFormat="1"/>
    <row r="2299" s="74" customFormat="1"/>
    <row r="2300" s="74" customFormat="1"/>
    <row r="2301" s="74" customFormat="1"/>
    <row r="2302" s="74" customFormat="1"/>
    <row r="2303" s="74" customFormat="1"/>
    <row r="2304" s="74" customFormat="1"/>
    <row r="2305" s="74" customFormat="1"/>
    <row r="2306" s="74" customFormat="1"/>
    <row r="2307" s="74" customFormat="1"/>
    <row r="2308" s="74" customFormat="1"/>
    <row r="2309" s="74" customFormat="1"/>
    <row r="2310" s="74" customFormat="1"/>
    <row r="2311" s="74" customFormat="1"/>
    <row r="2312" s="74" customFormat="1"/>
    <row r="2313" s="74" customFormat="1"/>
    <row r="2314" s="74" customFormat="1"/>
    <row r="2315" s="74" customFormat="1"/>
    <row r="2316" s="74" customFormat="1"/>
    <row r="2317" s="74" customFormat="1"/>
    <row r="2318" s="74" customFormat="1"/>
    <row r="2319" s="74" customFormat="1"/>
    <row r="2320" s="74" customFormat="1"/>
    <row r="2321" s="74" customFormat="1"/>
    <row r="2322" s="74" customFormat="1"/>
    <row r="2323" s="74" customFormat="1"/>
    <row r="2324" s="74" customFormat="1"/>
    <row r="2325" s="74" customFormat="1"/>
    <row r="2326" s="74" customFormat="1"/>
    <row r="2327" s="74" customFormat="1"/>
    <row r="2328" s="74" customFormat="1"/>
    <row r="2329" s="74" customFormat="1"/>
    <row r="2330" s="74" customFormat="1"/>
    <row r="2331" s="74" customFormat="1"/>
    <row r="2332" s="74" customFormat="1"/>
    <row r="2333" s="74" customFormat="1"/>
    <row r="2334" s="74" customFormat="1"/>
    <row r="2335" s="74" customFormat="1"/>
    <row r="2336" s="74" customFormat="1"/>
    <row r="2337" s="74" customFormat="1"/>
    <row r="2338" s="74" customFormat="1"/>
    <row r="2339" s="74" customFormat="1"/>
    <row r="2340" s="74" customFormat="1"/>
    <row r="2341" s="74" customFormat="1"/>
    <row r="2342" s="74" customFormat="1"/>
    <row r="2343" s="74" customFormat="1"/>
    <row r="2344" s="74" customFormat="1"/>
    <row r="2345" s="74" customFormat="1"/>
    <row r="2346" s="74" customFormat="1"/>
    <row r="2347" s="74" customFormat="1"/>
    <row r="2348" s="74" customFormat="1"/>
    <row r="2349" s="74" customFormat="1"/>
    <row r="2350" s="74" customFormat="1"/>
    <row r="2351" s="74" customFormat="1"/>
    <row r="2352" s="74" customFormat="1"/>
    <row r="2353" s="74" customFormat="1"/>
    <row r="2354" s="74" customFormat="1"/>
    <row r="2355" s="74" customFormat="1"/>
    <row r="2356" s="74" customFormat="1"/>
    <row r="2357" s="74" customFormat="1"/>
    <row r="2358" s="74" customFormat="1"/>
    <row r="2359" s="74" customFormat="1"/>
    <row r="2360" s="74" customFormat="1"/>
    <row r="2361" s="74" customFormat="1"/>
    <row r="2362" s="74" customFormat="1"/>
    <row r="2363" s="74" customFormat="1"/>
    <row r="2364" s="74" customFormat="1"/>
    <row r="2365" s="74" customFormat="1"/>
    <row r="2366" s="74" customFormat="1"/>
    <row r="2367" s="74" customFormat="1"/>
    <row r="2368" s="74" customFormat="1"/>
    <row r="2369" s="74" customFormat="1"/>
    <row r="2370" s="74" customFormat="1"/>
    <row r="2371" s="74" customFormat="1"/>
    <row r="2372" s="74" customFormat="1"/>
    <row r="2373" s="74" customFormat="1"/>
    <row r="2374" s="74" customFormat="1"/>
    <row r="2375" s="74" customFormat="1"/>
    <row r="2376" s="74" customFormat="1"/>
    <row r="2377" s="74" customFormat="1"/>
    <row r="2378" s="74" customFormat="1"/>
    <row r="2379" s="74" customFormat="1"/>
    <row r="2380" s="74" customFormat="1"/>
    <row r="2381" s="74" customFormat="1"/>
    <row r="2382" s="74" customFormat="1"/>
    <row r="2383" s="74" customFormat="1"/>
    <row r="2384" s="74" customFormat="1"/>
    <row r="2385" s="74" customFormat="1"/>
    <row r="2386" s="74" customFormat="1"/>
    <row r="2387" s="74" customFormat="1"/>
    <row r="2388" s="74" customFormat="1"/>
    <row r="2389" s="74" customFormat="1"/>
    <row r="2390" s="74" customFormat="1"/>
    <row r="2391" s="74" customFormat="1"/>
    <row r="2392" s="74" customFormat="1"/>
    <row r="2393" s="74" customFormat="1"/>
    <row r="2394" s="74" customFormat="1"/>
    <row r="2395" s="74" customFormat="1"/>
    <row r="2396" s="74" customFormat="1"/>
    <row r="2397" s="74" customFormat="1"/>
    <row r="2398" s="74" customFormat="1"/>
    <row r="2399" s="74" customFormat="1"/>
    <row r="2400" s="74" customFormat="1"/>
    <row r="2401" s="74" customFormat="1"/>
    <row r="2402" s="74" customFormat="1"/>
    <row r="2403" s="74" customFormat="1"/>
    <row r="2404" s="74" customFormat="1"/>
    <row r="2405" s="74" customFormat="1"/>
    <row r="2406" s="74" customFormat="1"/>
    <row r="2407" s="74" customFormat="1"/>
    <row r="2408" s="74" customFormat="1"/>
    <row r="2409" s="74" customFormat="1"/>
    <row r="2410" s="74" customFormat="1"/>
    <row r="2411" s="74" customFormat="1"/>
    <row r="2412" s="74" customFormat="1"/>
    <row r="2413" s="74" customFormat="1"/>
    <row r="2414" s="74" customFormat="1"/>
    <row r="2415" s="74" customFormat="1"/>
    <row r="2416" s="74" customFormat="1"/>
    <row r="2417" s="74" customFormat="1"/>
    <row r="2418" s="74" customFormat="1"/>
    <row r="2419" s="74" customFormat="1"/>
    <row r="2420" s="74" customFormat="1"/>
    <row r="2421" s="74" customFormat="1"/>
    <row r="2422" s="74" customFormat="1"/>
    <row r="2423" s="74" customFormat="1"/>
    <row r="2424" s="74" customFormat="1"/>
    <row r="2425" s="74" customFormat="1"/>
    <row r="2426" s="74" customFormat="1"/>
    <row r="2427" s="74" customFormat="1"/>
    <row r="2428" s="74" customFormat="1"/>
    <row r="2429" s="74" customFormat="1"/>
    <row r="2430" s="74" customFormat="1"/>
    <row r="2431" s="74" customFormat="1"/>
    <row r="2432" s="74" customFormat="1"/>
    <row r="2433" s="74" customFormat="1"/>
    <row r="2434" s="74" customFormat="1"/>
    <row r="2435" s="74" customFormat="1"/>
    <row r="2436" s="74" customFormat="1"/>
    <row r="2437" s="74" customFormat="1"/>
    <row r="2438" s="74" customFormat="1"/>
    <row r="2439" s="74" customFormat="1"/>
    <row r="2440" s="74" customFormat="1"/>
    <row r="2441" s="74" customFormat="1"/>
    <row r="2442" s="74" customFormat="1"/>
    <row r="2443" s="74" customFormat="1"/>
    <row r="2444" s="74" customFormat="1"/>
    <row r="2445" s="74" customFormat="1"/>
    <row r="2446" s="74" customFormat="1"/>
    <row r="2447" s="74" customFormat="1"/>
    <row r="2448" s="74" customFormat="1"/>
    <row r="2449" s="74" customFormat="1"/>
    <row r="2450" s="74" customFormat="1"/>
    <row r="2451" s="74" customFormat="1"/>
    <row r="2452" s="74" customFormat="1"/>
    <row r="2453" s="74" customFormat="1"/>
    <row r="2454" s="74" customFormat="1"/>
    <row r="2455" s="74" customFormat="1"/>
    <row r="2456" s="74" customFormat="1"/>
    <row r="2457" s="74" customFormat="1"/>
    <row r="2458" s="74" customFormat="1"/>
    <row r="2459" s="74" customFormat="1"/>
    <row r="2460" s="74" customFormat="1"/>
    <row r="2461" s="74" customFormat="1"/>
    <row r="2462" s="74" customFormat="1"/>
    <row r="2463" s="74" customFormat="1"/>
    <row r="2464" s="74" customFormat="1"/>
    <row r="2465" s="74" customFormat="1"/>
    <row r="2466" s="74" customFormat="1"/>
    <row r="2467" s="74" customFormat="1"/>
    <row r="2468" s="74" customFormat="1"/>
    <row r="2469" s="74" customFormat="1"/>
    <row r="2470" s="74" customFormat="1"/>
    <row r="2471" s="74" customFormat="1"/>
    <row r="2472" s="74" customFormat="1"/>
    <row r="2473" s="74" customFormat="1"/>
    <row r="2474" s="74" customFormat="1"/>
    <row r="2475" s="74" customFormat="1"/>
    <row r="2476" s="74" customFormat="1"/>
    <row r="2477" s="74" customFormat="1"/>
    <row r="2478" s="74" customFormat="1"/>
    <row r="2479" s="74" customFormat="1"/>
    <row r="2480" s="74" customFormat="1"/>
    <row r="2481" s="74" customFormat="1"/>
    <row r="2482" s="74" customFormat="1"/>
    <row r="2483" s="74" customFormat="1"/>
  </sheetData>
  <sheetProtection selectLockedCells="1"/>
  <mergeCells count="18">
    <mergeCell ref="F4:M4"/>
    <mergeCell ref="F6:M6"/>
    <mergeCell ref="C9:G9"/>
    <mergeCell ref="K9:M9"/>
    <mergeCell ref="O9:Q9"/>
    <mergeCell ref="D59:F59"/>
    <mergeCell ref="L59:N59"/>
    <mergeCell ref="D72:F72"/>
    <mergeCell ref="L72:N72"/>
    <mergeCell ref="C21:H21"/>
    <mergeCell ref="D124:F124"/>
    <mergeCell ref="L124:N124"/>
    <mergeCell ref="D85:F85"/>
    <mergeCell ref="L85:N85"/>
    <mergeCell ref="D98:F98"/>
    <mergeCell ref="L98:N98"/>
    <mergeCell ref="D111:F111"/>
    <mergeCell ref="L111:N111"/>
  </mergeCells>
  <conditionalFormatting sqref="E32:P39">
    <cfRule type="cellIs" dxfId="199" priority="15" stopIfTrue="1" operator="equal">
      <formula>$I11</formula>
    </cfRule>
  </conditionalFormatting>
  <conditionalFormatting sqref="E32:P39">
    <cfRule type="cellIs" dxfId="198" priority="14" stopIfTrue="1" operator="notEqual">
      <formula>$I11</formula>
    </cfRule>
  </conditionalFormatting>
  <conditionalFormatting sqref="E32:P39">
    <cfRule type="expression" dxfId="197" priority="13" stopIfTrue="1">
      <formula>ISBLANK($I11)</formula>
    </cfRule>
  </conditionalFormatting>
  <conditionalFormatting sqref="E44:E51">
    <cfRule type="cellIs" dxfId="196" priority="12" stopIfTrue="1" operator="equal">
      <formula>$I61</formula>
    </cfRule>
  </conditionalFormatting>
  <conditionalFormatting sqref="F44:F51">
    <cfRule type="cellIs" dxfId="195" priority="11" stopIfTrue="1" operator="equal">
      <formula>$Q61</formula>
    </cfRule>
  </conditionalFormatting>
  <conditionalFormatting sqref="G44:G51">
    <cfRule type="cellIs" dxfId="194" priority="10" stopIfTrue="1" operator="equal">
      <formula>$I74</formula>
    </cfRule>
  </conditionalFormatting>
  <conditionalFormatting sqref="H44:H51">
    <cfRule type="cellIs" dxfId="193" priority="9" stopIfTrue="1" operator="equal">
      <formula>$Q74</formula>
    </cfRule>
  </conditionalFormatting>
  <conditionalFormatting sqref="I44:I51">
    <cfRule type="cellIs" dxfId="192" priority="8" stopIfTrue="1" operator="equal">
      <formula>$I87</formula>
    </cfRule>
  </conditionalFormatting>
  <conditionalFormatting sqref="J44:J51">
    <cfRule type="cellIs" dxfId="191" priority="7" stopIfTrue="1" operator="equal">
      <formula>$Q87</formula>
    </cfRule>
  </conditionalFormatting>
  <conditionalFormatting sqref="K44:K51">
    <cfRule type="cellIs" dxfId="190" priority="6" stopIfTrue="1" operator="equal">
      <formula>$I100</formula>
    </cfRule>
  </conditionalFormatting>
  <conditionalFormatting sqref="L44:L51">
    <cfRule type="cellIs" dxfId="189" priority="5" stopIfTrue="1" operator="equal">
      <formula>$Q100</formula>
    </cfRule>
  </conditionalFormatting>
  <conditionalFormatting sqref="M44:M51">
    <cfRule type="cellIs" dxfId="188" priority="4" stopIfTrue="1" operator="equal">
      <formula>$I113</formula>
    </cfRule>
  </conditionalFormatting>
  <conditionalFormatting sqref="N44:N51">
    <cfRule type="cellIs" dxfId="187" priority="3" stopIfTrue="1" operator="equal">
      <formula>$Q113</formula>
    </cfRule>
  </conditionalFormatting>
  <conditionalFormatting sqref="O44:O51">
    <cfRule type="cellIs" dxfId="186" priority="2" stopIfTrue="1" operator="equal">
      <formula>$I126</formula>
    </cfRule>
  </conditionalFormatting>
  <conditionalFormatting sqref="P44:P51">
    <cfRule type="cellIs" dxfId="185" priority="1" stopIfTrue="1" operator="equal">
      <formula>$Q126</formula>
    </cfRule>
  </conditionalFormatting>
  <pageMargins left="0.75" right="0.75" top="1" bottom="1" header="0.5" footer="0.5"/>
  <pageSetup paperSize="9" orientation="landscape" r:id="rId1"/>
  <headerFooter alignWithMargins="0"/>
  <drawing r:id="rId2"/>
  <tableParts count="1">
    <tablePart r:id="rId3"/>
  </tableParts>
</worksheet>
</file>

<file path=xl/worksheets/sheet23.xml><?xml version="1.0" encoding="utf-8"?>
<worksheet xmlns="http://schemas.openxmlformats.org/spreadsheetml/2006/main" xmlns:r="http://schemas.openxmlformats.org/officeDocument/2006/relationships">
  <dimension ref="A1:FX2483"/>
  <sheetViews>
    <sheetView showGridLines="0" zoomScaleNormal="100" workbookViewId="0">
      <selection activeCell="R1" sqref="R1:AY1048576"/>
    </sheetView>
  </sheetViews>
  <sheetFormatPr defaultRowHeight="12.75"/>
  <cols>
    <col min="1" max="1" width="5.42578125" style="74" customWidth="1"/>
    <col min="2" max="2" width="8.140625" customWidth="1"/>
    <col min="3" max="3" width="14.5703125" customWidth="1"/>
    <col min="4" max="4" width="14.42578125" customWidth="1"/>
    <col min="5" max="5" width="10.42578125" customWidth="1"/>
    <col min="6" max="6" width="11.28515625" customWidth="1"/>
    <col min="7" max="7" width="10.28515625" customWidth="1"/>
    <col min="8" max="8" width="10" customWidth="1"/>
    <col min="9" max="9" width="10.7109375" customWidth="1"/>
    <col min="10" max="10" width="11.140625" customWidth="1"/>
    <col min="11" max="11" width="11" customWidth="1"/>
    <col min="12" max="12" width="13.28515625" customWidth="1"/>
    <col min="13" max="13" width="10.28515625" customWidth="1"/>
    <col min="14" max="14" width="10.85546875" customWidth="1"/>
    <col min="15" max="15" width="11.42578125" customWidth="1"/>
    <col min="16" max="16" width="12.28515625" customWidth="1"/>
    <col min="17" max="17" width="11.140625" customWidth="1"/>
    <col min="18" max="18" width="6.7109375" style="72" customWidth="1"/>
    <col min="19" max="19" width="11.5703125" style="74" customWidth="1"/>
    <col min="20" max="20" width="9.140625" style="74" customWidth="1"/>
    <col min="21" max="23" width="10.42578125" style="74" hidden="1" customWidth="1"/>
    <col min="24" max="24" width="9.85546875" style="74" hidden="1" customWidth="1"/>
    <col min="25" max="26" width="9.140625" style="74"/>
    <col min="27" max="27" width="10" style="74" customWidth="1"/>
    <col min="28" max="28" width="10.28515625" style="74" customWidth="1"/>
    <col min="29" max="29" width="9.140625" style="74"/>
    <col min="30" max="30" width="10.42578125" style="74" customWidth="1"/>
    <col min="31" max="180" width="9.140625" style="74"/>
  </cols>
  <sheetData>
    <row r="1" spans="1:26" s="155" customFormat="1" ht="13.5" thickBot="1">
      <c r="A1" s="72"/>
      <c r="B1" s="72"/>
      <c r="C1" s="72"/>
      <c r="D1" s="72"/>
      <c r="E1" s="72"/>
      <c r="F1" s="72"/>
      <c r="G1" s="72"/>
      <c r="H1" s="72"/>
      <c r="I1" s="72"/>
      <c r="J1" s="72"/>
      <c r="K1" s="72"/>
      <c r="L1" s="72"/>
      <c r="M1" s="72"/>
      <c r="N1" s="72"/>
      <c r="O1" s="72"/>
      <c r="P1" s="72"/>
      <c r="Q1" s="72"/>
      <c r="R1" s="72"/>
      <c r="S1" s="72"/>
    </row>
    <row r="2" spans="1:26">
      <c r="A2" s="72"/>
      <c r="B2" s="64"/>
      <c r="C2" s="65"/>
      <c r="D2" s="65"/>
      <c r="E2" s="65"/>
      <c r="F2" s="65"/>
      <c r="G2" s="65"/>
      <c r="H2" s="65"/>
      <c r="I2" s="65"/>
      <c r="J2" s="65"/>
      <c r="K2" s="65"/>
      <c r="L2" s="65"/>
      <c r="M2" s="65"/>
      <c r="N2" s="65"/>
      <c r="O2" s="65"/>
      <c r="P2" s="65"/>
      <c r="Q2" s="65"/>
      <c r="R2" s="75"/>
      <c r="S2" s="72"/>
    </row>
    <row r="3" spans="1:26">
      <c r="A3" s="72"/>
      <c r="B3" s="66"/>
      <c r="C3" s="3"/>
      <c r="D3" s="3"/>
      <c r="E3" s="3"/>
      <c r="F3" s="3"/>
      <c r="G3" s="3"/>
      <c r="H3" s="3"/>
      <c r="I3" s="3"/>
      <c r="J3" s="3"/>
      <c r="K3" s="3"/>
      <c r="L3" s="3"/>
      <c r="M3" s="3"/>
      <c r="N3" s="3"/>
      <c r="O3" s="3"/>
      <c r="P3" s="3"/>
      <c r="Q3" s="3"/>
      <c r="R3" s="75"/>
      <c r="S3" s="72"/>
    </row>
    <row r="4" spans="1:26" ht="25.5">
      <c r="A4" s="72"/>
      <c r="B4" s="66"/>
      <c r="C4" s="3"/>
      <c r="D4" s="3"/>
      <c r="E4" s="3"/>
      <c r="F4" s="182" t="s">
        <v>84</v>
      </c>
      <c r="G4" s="183"/>
      <c r="H4" s="183"/>
      <c r="I4" s="183"/>
      <c r="J4" s="183"/>
      <c r="K4" s="183"/>
      <c r="L4" s="183"/>
      <c r="M4" s="184"/>
      <c r="N4" s="3"/>
      <c r="O4" s="3"/>
      <c r="P4" s="3"/>
      <c r="Q4" s="3"/>
      <c r="R4" s="75"/>
      <c r="S4" s="72"/>
    </row>
    <row r="5" spans="1:26" ht="15.75">
      <c r="A5" s="72"/>
      <c r="B5" s="66"/>
      <c r="C5" s="3"/>
      <c r="D5" s="3"/>
      <c r="E5" s="3"/>
      <c r="F5" s="46"/>
      <c r="G5" s="3"/>
      <c r="H5" s="3"/>
      <c r="I5" s="3"/>
      <c r="J5" s="3"/>
      <c r="K5" s="3"/>
      <c r="L5" s="3"/>
      <c r="M5" s="3"/>
      <c r="N5" s="3"/>
      <c r="O5" s="3"/>
      <c r="P5" s="3"/>
      <c r="Q5" s="3"/>
      <c r="R5" s="75"/>
      <c r="S5" s="72"/>
    </row>
    <row r="6" spans="1:26" ht="15.75">
      <c r="A6" s="72"/>
      <c r="B6" s="66"/>
      <c r="C6" s="3"/>
      <c r="D6" s="3"/>
      <c r="E6" s="3"/>
      <c r="F6" s="185" t="s">
        <v>134</v>
      </c>
      <c r="G6" s="183"/>
      <c r="H6" s="183"/>
      <c r="I6" s="183"/>
      <c r="J6" s="183"/>
      <c r="K6" s="183"/>
      <c r="L6" s="183"/>
      <c r="M6" s="184"/>
      <c r="N6" s="3"/>
      <c r="O6" s="3"/>
      <c r="P6" s="3"/>
      <c r="Q6" s="3"/>
      <c r="R6" s="75"/>
      <c r="S6" s="72"/>
    </row>
    <row r="7" spans="1:26">
      <c r="A7" s="72"/>
      <c r="B7" s="66"/>
      <c r="C7" s="3"/>
      <c r="D7" s="3"/>
      <c r="E7" s="3"/>
      <c r="F7" s="3"/>
      <c r="G7" s="3"/>
      <c r="H7" s="3"/>
      <c r="I7" s="3"/>
      <c r="J7" s="3"/>
      <c r="K7" s="3"/>
      <c r="L7" s="3"/>
      <c r="M7" s="3"/>
      <c r="N7" s="3"/>
      <c r="O7" s="3"/>
      <c r="P7" s="3"/>
      <c r="Q7" s="3"/>
      <c r="R7" s="75"/>
      <c r="S7" s="72"/>
    </row>
    <row r="8" spans="1:26" ht="18.75" customHeight="1" thickBot="1">
      <c r="A8" s="72"/>
      <c r="B8" s="66"/>
      <c r="C8" s="3"/>
      <c r="D8" s="3"/>
      <c r="E8" s="3"/>
      <c r="F8" s="3"/>
      <c r="G8" s="3"/>
      <c r="H8" s="3"/>
      <c r="I8" s="3"/>
      <c r="J8" s="3"/>
      <c r="K8" s="3"/>
      <c r="L8" s="3"/>
      <c r="M8" s="3"/>
      <c r="N8" s="3"/>
      <c r="O8" s="3"/>
      <c r="P8" s="3"/>
      <c r="Q8" s="3"/>
      <c r="R8" s="75"/>
      <c r="S8" s="72"/>
    </row>
    <row r="9" spans="1:26" ht="24.75" customHeight="1" thickBot="1">
      <c r="A9" s="72"/>
      <c r="B9" s="66"/>
      <c r="C9" s="199" t="s">
        <v>54</v>
      </c>
      <c r="D9" s="200"/>
      <c r="E9" s="200"/>
      <c r="F9" s="200"/>
      <c r="G9" s="201"/>
      <c r="H9" s="3"/>
      <c r="I9" s="45" t="s">
        <v>55</v>
      </c>
      <c r="J9" s="3"/>
      <c r="K9" s="179" t="s">
        <v>129</v>
      </c>
      <c r="L9" s="180"/>
      <c r="M9" s="181"/>
      <c r="O9" s="179" t="s">
        <v>130</v>
      </c>
      <c r="P9" s="180"/>
      <c r="Q9" s="181"/>
      <c r="R9" s="75"/>
      <c r="S9" s="72"/>
    </row>
    <row r="10" spans="1:26" ht="13.5" thickBot="1">
      <c r="A10" s="72"/>
      <c r="B10" s="66"/>
      <c r="C10" s="78" t="s">
        <v>0</v>
      </c>
      <c r="D10" s="79" t="s">
        <v>1</v>
      </c>
      <c r="E10" s="12">
        <v>1</v>
      </c>
      <c r="F10" s="12" t="s">
        <v>18</v>
      </c>
      <c r="G10" s="40">
        <v>2</v>
      </c>
      <c r="H10" s="3"/>
      <c r="I10" s="39" t="s">
        <v>6</v>
      </c>
      <c r="J10" s="3"/>
      <c r="K10" s="19" t="s">
        <v>97</v>
      </c>
      <c r="L10" s="20" t="s">
        <v>51</v>
      </c>
      <c r="M10" s="20" t="s">
        <v>25</v>
      </c>
      <c r="O10" s="19" t="s">
        <v>97</v>
      </c>
      <c r="P10" s="20" t="s">
        <v>51</v>
      </c>
      <c r="Q10" s="20" t="s">
        <v>25</v>
      </c>
      <c r="R10" s="75"/>
      <c r="S10" s="72"/>
    </row>
    <row r="11" spans="1:26">
      <c r="A11" s="72"/>
      <c r="B11" s="66"/>
      <c r="C11" s="115"/>
      <c r="D11" s="109"/>
      <c r="E11" s="112"/>
      <c r="F11" s="112"/>
      <c r="G11" s="116"/>
      <c r="H11" s="3"/>
      <c r="I11" s="54"/>
      <c r="J11" s="3"/>
      <c r="K11" s="139">
        <v>1</v>
      </c>
      <c r="L11" s="138" t="str">
        <f>VLOOKUP(SMALL($V$11:$V$22,1),$V$11:$X$22,2,FALSE)</f>
        <v>Tim</v>
      </c>
      <c r="M11" s="146">
        <f>VLOOKUP(SMALL($V$11:$V$22,1),$V$11:$X$22,3,FALSE)</f>
        <v>0</v>
      </c>
      <c r="O11" s="139">
        <v>1</v>
      </c>
      <c r="P11" s="138" t="str">
        <f>VLOOKUP(SMALL($V$25:$V$36,1),$V$25:$X$36,2,FALSE)</f>
        <v>Didier</v>
      </c>
      <c r="Q11" s="140">
        <f>VLOOKUP(SMALL($V$25:$V$36,1),$V$25:$X$36,3,FALSE)</f>
        <v>74.160000000000011</v>
      </c>
      <c r="R11" s="75"/>
      <c r="S11" s="72"/>
      <c r="U11" s="124">
        <f>RANK($E$40,$E$40:$P$40)</f>
        <v>1</v>
      </c>
      <c r="V11" s="124">
        <f>RANK($E$40,$E$40:$P$40)</f>
        <v>1</v>
      </c>
      <c r="W11" s="124" t="str">
        <f>E31</f>
        <v>Tim</v>
      </c>
      <c r="X11" s="125">
        <f>E40</f>
        <v>0</v>
      </c>
      <c r="Z11" s="126"/>
    </row>
    <row r="12" spans="1:26">
      <c r="A12" s="72"/>
      <c r="B12" s="66"/>
      <c r="C12" s="115"/>
      <c r="D12" s="109"/>
      <c r="E12" s="113"/>
      <c r="F12" s="113"/>
      <c r="G12" s="117"/>
      <c r="H12" s="3"/>
      <c r="I12" s="54"/>
      <c r="J12" s="3"/>
      <c r="K12" s="141" t="str">
        <f>IF(M12=M11,"",2)</f>
        <v/>
      </c>
      <c r="L12" s="137" t="str">
        <f>VLOOKUP(SMALL($V$11:$V$22,2),$V$11:$X$22,2,FALSE)</f>
        <v>Grégory</v>
      </c>
      <c r="M12" s="147">
        <f>VLOOKUP(SMALL($V$11:$V$22,2),$V$11:$X$22,3,FALSE)</f>
        <v>0</v>
      </c>
      <c r="O12" s="141">
        <f>IF(Q12=Q11,"",2)</f>
        <v>2</v>
      </c>
      <c r="P12" s="137" t="str">
        <f>VLOOKUP(SMALL($V$25:$V$36,2),$V$25:$X$36,2,FALSE)</f>
        <v>Deborah</v>
      </c>
      <c r="Q12" s="142">
        <f>VLOOKUP(SMALL($V$25:$V$36,2),$V$25:$X$36,3,FALSE)</f>
        <v>69.890000000000015</v>
      </c>
      <c r="R12" s="75"/>
      <c r="S12" s="72"/>
      <c r="U12" s="124">
        <f>RANK($F$40,$E$40:$P$40)</f>
        <v>1</v>
      </c>
      <c r="V12" s="124">
        <f>IF(COUNTIF($U$11:U11,RANK($F$40,$E$40:$P$40))&gt;0,RANK($F$40,$E$40:$P$40)+COUNTIF($U$11:U11,RANK($F$40,$E$40:$P$40)),RANK($F$40,$E$40:$P$40))</f>
        <v>2</v>
      </c>
      <c r="W12" s="124" t="str">
        <f>F31</f>
        <v>Grégory</v>
      </c>
      <c r="X12" s="125">
        <f>F40</f>
        <v>0</v>
      </c>
      <c r="Z12" s="126"/>
    </row>
    <row r="13" spans="1:26">
      <c r="A13" s="72"/>
      <c r="B13" s="66"/>
      <c r="C13" s="118"/>
      <c r="D13" s="110"/>
      <c r="E13" s="113"/>
      <c r="F13" s="113"/>
      <c r="G13" s="117"/>
      <c r="H13" s="3"/>
      <c r="I13" s="54"/>
      <c r="J13" s="3"/>
      <c r="K13" s="141" t="str">
        <f>IF(M13=M12,"",3)</f>
        <v/>
      </c>
      <c r="L13" s="137" t="str">
        <f>VLOOKUP(SMALL($V$11:$V$22,3),$V$11:$X$22,2,FALSE)</f>
        <v>Christophe</v>
      </c>
      <c r="M13" s="147">
        <f>VLOOKUP(SMALL($V$11:$V$22,3),$V$11:$X$22,3,FALSE)</f>
        <v>0</v>
      </c>
      <c r="O13" s="141">
        <f>IF(Q13=Q12,"",3)</f>
        <v>3</v>
      </c>
      <c r="P13" s="137" t="str">
        <f>VLOOKUP(SMALL($V$25:$V$36,3),$V$25:$X$36,2,FALSE)</f>
        <v>Pieter</v>
      </c>
      <c r="Q13" s="142">
        <f>VLOOKUP(SMALL($V$25:$V$36,3),$V$25:$X$36,3,FALSE)</f>
        <v>66.239999999999995</v>
      </c>
      <c r="R13" s="75"/>
      <c r="S13" s="72"/>
      <c r="U13" s="124">
        <f>RANK($G$40,$E$40:$P$40)</f>
        <v>1</v>
      </c>
      <c r="V13" s="124">
        <f>IF(COUNTIF($U$11:U12,RANK($G$40,$E$40:$P$40))&gt;0,RANK($G$40,$E$40:$P$40)+COUNTIF($U$11:U12,RANK($G$40,$E$40:$P$40)),RANK($G$40,$E$40:$P$40))</f>
        <v>3</v>
      </c>
      <c r="W13" s="124" t="str">
        <f>G31</f>
        <v>Christophe</v>
      </c>
      <c r="X13" s="125">
        <f>G40</f>
        <v>0</v>
      </c>
      <c r="Z13" s="126"/>
    </row>
    <row r="14" spans="1:26">
      <c r="A14" s="72"/>
      <c r="B14" s="66"/>
      <c r="C14" s="118"/>
      <c r="D14" s="110"/>
      <c r="E14" s="113"/>
      <c r="F14" s="113"/>
      <c r="G14" s="117"/>
      <c r="H14" s="3"/>
      <c r="I14" s="54"/>
      <c r="J14" s="4"/>
      <c r="K14" s="141" t="str">
        <f>IF(M14=M13,"",4)</f>
        <v/>
      </c>
      <c r="L14" s="137" t="str">
        <f>VLOOKUP(SMALL($V$11:$V$22,4),$V$11:$X$22,2,FALSE)</f>
        <v>Ruben</v>
      </c>
      <c r="M14" s="147">
        <f>VLOOKUP(SMALL($V$11:$V$22,4),$V$11:$X$22,3,FALSE)</f>
        <v>0</v>
      </c>
      <c r="O14" s="141">
        <f>IF(Q14=Q13,"",4)</f>
        <v>4</v>
      </c>
      <c r="P14" s="137" t="str">
        <f>VLOOKUP(SMALL($V$25:$V$36,4),$V$25:$X$36,2,FALSE)</f>
        <v>Maarten</v>
      </c>
      <c r="Q14" s="142">
        <f>VLOOKUP(SMALL($V$25:$V$36,4),$V$25:$X$36,3,FALSE)</f>
        <v>63.04</v>
      </c>
      <c r="R14" s="75"/>
      <c r="S14" s="72"/>
      <c r="U14" s="124">
        <f>RANK($H$40,$E$40:$P$40)</f>
        <v>1</v>
      </c>
      <c r="V14" s="124">
        <f>IF(COUNTIF($U$11:U13,RANK($H$40,$E$40:$P$40))&gt;0,RANK($H$40,$E$40:$P$40)+COUNTIF($U$11:U13,RANK($H$40,$E$40:$P$40)),RANK($H$40,$E$40:$P$40))</f>
        <v>4</v>
      </c>
      <c r="W14" s="124" t="str">
        <f>H31</f>
        <v>Ruben</v>
      </c>
      <c r="X14" s="125">
        <f>H40</f>
        <v>0</v>
      </c>
      <c r="Z14" s="126"/>
    </row>
    <row r="15" spans="1:26">
      <c r="A15" s="72"/>
      <c r="B15" s="66"/>
      <c r="C15" s="118"/>
      <c r="D15" s="110"/>
      <c r="E15" s="113"/>
      <c r="F15" s="113"/>
      <c r="G15" s="117"/>
      <c r="H15" s="3"/>
      <c r="I15" s="54"/>
      <c r="J15" s="3"/>
      <c r="K15" s="141" t="str">
        <f>IF(M15=M14,"",5)</f>
        <v/>
      </c>
      <c r="L15" s="137" t="str">
        <f>VLOOKUP(SMALL($V$11:$V$22,5),$V$11:$X$22,2,FALSE)</f>
        <v>Guillaume</v>
      </c>
      <c r="M15" s="147">
        <f>VLOOKUP(SMALL($V$11:$V$22,5),$V$11:$X$22,3,FALSE)</f>
        <v>0</v>
      </c>
      <c r="O15" s="141">
        <f>IF(Q15=Q14,"",5)</f>
        <v>5</v>
      </c>
      <c r="P15" s="137" t="str">
        <f>VLOOKUP(SMALL($V$25:$V$36,5),$V$25:$X$36,2,FALSE)</f>
        <v>Lienkeuh</v>
      </c>
      <c r="Q15" s="142">
        <f>VLOOKUP(SMALL($V$25:$V$36,5),$V$25:$X$36,3,FALSE)</f>
        <v>62.86</v>
      </c>
      <c r="R15" s="75"/>
      <c r="S15" s="72"/>
      <c r="U15" s="124">
        <f>RANK($I$40,$E$40:$P$40)</f>
        <v>1</v>
      </c>
      <c r="V15" s="124">
        <f>IF(COUNTIF($U$11:U14,RANK($I$40,$E$40:$P$40))&gt;0,RANK($I$40,$E$40:$P$40)+COUNTIF($U$11:U14,RANK($I$40,$E$40:$P$40)),RANK($I$40,$E$40:$P$40))</f>
        <v>5</v>
      </c>
      <c r="W15" s="124" t="str">
        <f>I31</f>
        <v>Guillaume</v>
      </c>
      <c r="X15" s="125">
        <f>I40</f>
        <v>0</v>
      </c>
      <c r="Z15" s="126"/>
    </row>
    <row r="16" spans="1:26">
      <c r="A16" s="72"/>
      <c r="B16" s="66"/>
      <c r="C16" s="118"/>
      <c r="D16" s="110"/>
      <c r="E16" s="113"/>
      <c r="F16" s="113"/>
      <c r="G16" s="117"/>
      <c r="H16" s="3"/>
      <c r="I16" s="54"/>
      <c r="J16" s="3"/>
      <c r="K16" s="141" t="str">
        <f>IF(M16=M15,"",6)</f>
        <v/>
      </c>
      <c r="L16" s="137" t="str">
        <f>VLOOKUP(SMALL($V$11:$V$22,6),$V$11:$X$22,2,FALSE)</f>
        <v>Maarten</v>
      </c>
      <c r="M16" s="147">
        <f>VLOOKUP(SMALL($V$11:$V$22,6),$V$11:$X$22,3,FALSE)</f>
        <v>0</v>
      </c>
      <c r="O16" s="141">
        <f>IF(Q16=Q15,"",6)</f>
        <v>6</v>
      </c>
      <c r="P16" s="137" t="str">
        <f>VLOOKUP(SMALL($V$25:$V$36,6),$V$25:$X$36,2,FALSE)</f>
        <v xml:space="preserve">Lien </v>
      </c>
      <c r="Q16" s="142">
        <f>VLOOKUP(SMALL($V$25:$V$36,6),$V$25:$X$36,3,FALSE)</f>
        <v>62.64</v>
      </c>
      <c r="R16" s="75"/>
      <c r="S16" s="72"/>
      <c r="U16" s="124">
        <f>RANK($J$40,$E$40:$P$40)</f>
        <v>1</v>
      </c>
      <c r="V16" s="124">
        <f>IF(COUNTIF($U$11:U15,RANK($J$40,$E$40:$P$40))&gt;0,RANK($J$40,$E$40:$P$40)+COUNTIF($U$11:U15,RANK($J$40,$E$40:$P$40)),RANK($J$40,$E$40:$P$40))</f>
        <v>6</v>
      </c>
      <c r="W16" s="124" t="str">
        <f>J31</f>
        <v>Maarten</v>
      </c>
      <c r="X16" s="125">
        <f>J40</f>
        <v>0</v>
      </c>
      <c r="Z16" s="126"/>
    </row>
    <row r="17" spans="1:180">
      <c r="A17" s="72"/>
      <c r="B17" s="66"/>
      <c r="C17" s="118"/>
      <c r="D17" s="110"/>
      <c r="E17" s="113"/>
      <c r="F17" s="113"/>
      <c r="G17" s="117"/>
      <c r="H17" s="47" t="s">
        <v>56</v>
      </c>
      <c r="I17" s="54"/>
      <c r="J17" s="3"/>
      <c r="K17" s="141" t="str">
        <f>IF(M17=M16,"",7)</f>
        <v/>
      </c>
      <c r="L17" s="137" t="str">
        <f>VLOOKUP(SMALL($V$11:$V$22,7),$V$11:$X$22,2,FALSE)</f>
        <v>Dieter</v>
      </c>
      <c r="M17" s="147">
        <f>VLOOKUP(SMALL($V$11:$V$22,7),$V$11:$X$22,3,FALSE)</f>
        <v>0</v>
      </c>
      <c r="O17" s="141">
        <f>IF(Q17=Q16,"",7)</f>
        <v>7</v>
      </c>
      <c r="P17" s="137" t="str">
        <f>VLOOKUP(SMALL($V$25:$V$36,7),$V$25:$X$36,2,FALSE)</f>
        <v>Tim</v>
      </c>
      <c r="Q17" s="142">
        <f>VLOOKUP(SMALL($V$25:$V$36,7),$V$25:$X$36,3,FALSE)</f>
        <v>62.560000000000009</v>
      </c>
      <c r="R17" s="75"/>
      <c r="S17" s="72"/>
      <c r="U17" s="124">
        <f>RANK($K$40,$E$40:$P$40)</f>
        <v>1</v>
      </c>
      <c r="V17" s="124">
        <f>IF(COUNTIF($U$11:U16,RANK($K$40,$E$40:$P$40))&gt;0,RANK($K$40,$E$40:$P$40)+COUNTIF($U$11:U16,RANK($K$40,$E$40:$P$40)),RANK($K$40,$E$40:$P$40))</f>
        <v>7</v>
      </c>
      <c r="W17" s="124" t="str">
        <f>K31</f>
        <v>Dieter</v>
      </c>
      <c r="X17" s="125">
        <f>K40</f>
        <v>0</v>
      </c>
      <c r="Z17" s="126"/>
    </row>
    <row r="18" spans="1:180" ht="13.5" thickBot="1">
      <c r="A18" s="72"/>
      <c r="B18" s="66"/>
      <c r="C18" s="119"/>
      <c r="D18" s="111"/>
      <c r="E18" s="114"/>
      <c r="F18" s="114"/>
      <c r="G18" s="120"/>
      <c r="H18" s="3"/>
      <c r="I18" s="55"/>
      <c r="J18" s="3"/>
      <c r="K18" s="141" t="str">
        <f>IF(M18=M17,"",8)</f>
        <v/>
      </c>
      <c r="L18" s="137" t="str">
        <f>VLOOKUP(SMALL($V$11:$V$22,8),$V$11:$X$22,2,FALSE)</f>
        <v>Deborah</v>
      </c>
      <c r="M18" s="147">
        <f>VLOOKUP(SMALL($V$11:$V$22,8),$V$11:$X$22,3,FALSE)</f>
        <v>0</v>
      </c>
      <c r="O18" s="141">
        <f>IF(Q18=Q17,"",8)</f>
        <v>8</v>
      </c>
      <c r="P18" s="137" t="str">
        <f>VLOOKUP(SMALL($V$25:$V$36,8),$V$25:$X$36,2,FALSE)</f>
        <v>Grégory</v>
      </c>
      <c r="Q18" s="142">
        <f>VLOOKUP(SMALL($V$25:$V$36,8),$V$25:$X$36,3,FALSE)</f>
        <v>62.169999999999995</v>
      </c>
      <c r="R18" s="75"/>
      <c r="S18" s="72"/>
      <c r="U18" s="124">
        <f>RANK($L$40,$E$40:$P$40)</f>
        <v>1</v>
      </c>
      <c r="V18" s="124">
        <f>IF(COUNTIF($U$11:U17,RANK($L$40,$E$40:$P$40))&gt;0,RANK($L$40,$E$40:$P$40)+COUNTIF($U$11:U17,RANK($L$40,$E$40:$P$40)),RANK($L$40,$E$40:$P$40))</f>
        <v>8</v>
      </c>
      <c r="W18" s="124" t="str">
        <f>L31</f>
        <v>Deborah</v>
      </c>
      <c r="X18" s="125">
        <f>L40</f>
        <v>0</v>
      </c>
      <c r="Z18" s="126"/>
    </row>
    <row r="19" spans="1:180">
      <c r="A19" s="72"/>
      <c r="B19" s="66"/>
      <c r="C19" s="3"/>
      <c r="D19" s="3"/>
      <c r="E19" s="3"/>
      <c r="F19" s="3"/>
      <c r="G19" s="3"/>
      <c r="H19" s="3"/>
      <c r="I19" s="3"/>
      <c r="J19" s="3"/>
      <c r="K19" s="141" t="str">
        <f>IF(M19=M18,"",9)</f>
        <v/>
      </c>
      <c r="L19" s="137" t="str">
        <f>VLOOKUP(SMALL($V$11:$V$22,9),$V$11:$X$22,2,FALSE)</f>
        <v>Lienkeuh</v>
      </c>
      <c r="M19" s="147">
        <f>VLOOKUP(SMALL($V$11:$V$22,9),$V$11:$X$22,3,FALSE)</f>
        <v>0</v>
      </c>
      <c r="O19" s="141">
        <f>IF(Q19=Q18,"",9)</f>
        <v>9</v>
      </c>
      <c r="P19" s="137" t="str">
        <f>VLOOKUP(SMALL($V$25:$V$36,9),$V$25:$X$36,2,FALSE)</f>
        <v>Christophe</v>
      </c>
      <c r="Q19" s="142">
        <f>VLOOKUP(SMALL($V$25:$V$36,9),$V$25:$X$36,3,FALSE)</f>
        <v>61.109999999999992</v>
      </c>
      <c r="R19" s="75"/>
      <c r="S19" s="72"/>
      <c r="U19" s="124">
        <f>RANK($M$40,$E$40:$P$40)</f>
        <v>1</v>
      </c>
      <c r="V19" s="124">
        <f>IF(COUNTIF($U$11:U18,RANK($M$40,$E$40:$P$40))&gt;0,RANK($M$40,$E$40:$P$40)+COUNTIF($U$11:U18,RANK($M$40,$E$40:$P$40)),RANK($M$40,$E$40:$P$40))</f>
        <v>9</v>
      </c>
      <c r="W19" s="124" t="str">
        <f>M31</f>
        <v>Lienkeuh</v>
      </c>
      <c r="X19" s="125">
        <f>M40</f>
        <v>0</v>
      </c>
      <c r="Z19" s="126"/>
    </row>
    <row r="20" spans="1:180" ht="12.75" customHeight="1" thickBot="1">
      <c r="A20" s="72"/>
      <c r="B20" s="66"/>
      <c r="I20" s="3"/>
      <c r="J20" s="3"/>
      <c r="K20" s="141" t="str">
        <f>IF(M20=M19,"",10)</f>
        <v/>
      </c>
      <c r="L20" s="137" t="str">
        <f>VLOOKUP(SMALL($V$11:$V$22,10),$V$11:$X$22,2,FALSE)</f>
        <v>Pieter</v>
      </c>
      <c r="M20" s="147">
        <f>VLOOKUP(SMALL($V$11:$V$22,10),$V$11:$X$22,3,FALSE)</f>
        <v>0</v>
      </c>
      <c r="O20" s="141">
        <f>IF(Q20=Q19,"",10)</f>
        <v>10</v>
      </c>
      <c r="P20" s="137" t="str">
        <f>VLOOKUP(SMALL($V$25:$V$36,10),$V$25:$X$36,2,FALSE)</f>
        <v>Ruben</v>
      </c>
      <c r="Q20" s="142">
        <f>VLOOKUP(SMALL($V$25:$V$36,10),$V$25:$X$36,3,FALSE)</f>
        <v>60.06</v>
      </c>
      <c r="R20" s="75"/>
      <c r="S20" s="72"/>
      <c r="U20" s="124">
        <f>RANK($N$40,$E$40:$P$40)</f>
        <v>1</v>
      </c>
      <c r="V20" s="124">
        <f>IF(COUNTIF($U$11:U19,RANK($N$40,$E$40:$P$40))&gt;0,RANK($N$40,$E$40:$P$40)+COUNTIF($U$11:U19,RANK($N$40,$E$40:$P$40)),RANK($N$40,$E$40:$P$40))</f>
        <v>10</v>
      </c>
      <c r="W20" s="124" t="str">
        <f>N31</f>
        <v>Pieter</v>
      </c>
      <c r="X20" s="125">
        <f>N40</f>
        <v>0</v>
      </c>
      <c r="Z20" s="126"/>
    </row>
    <row r="21" spans="1:180" ht="12.75" customHeight="1" thickBot="1">
      <c r="A21" s="72"/>
      <c r="B21" s="66"/>
      <c r="C21" s="186" t="s">
        <v>57</v>
      </c>
      <c r="D21" s="187"/>
      <c r="E21" s="187"/>
      <c r="F21" s="188"/>
      <c r="G21" s="188"/>
      <c r="H21" s="189"/>
      <c r="I21" s="3"/>
      <c r="J21" s="3"/>
      <c r="K21" s="141" t="str">
        <f>IF(M21=M20,"",11)</f>
        <v/>
      </c>
      <c r="L21" s="137" t="str">
        <f>VLOOKUP(SMALL($V$11:$V$22,11),$V$11:$X$22,2,FALSE)</f>
        <v>Didier</v>
      </c>
      <c r="M21" s="147">
        <f>VLOOKUP(SMALL($V$11:$V$22,11),$V$11:$X$22,3,FALSE)</f>
        <v>0</v>
      </c>
      <c r="O21" s="141">
        <f>IF(Q21=Q20,"",11)</f>
        <v>11</v>
      </c>
      <c r="P21" s="137" t="str">
        <f>VLOOKUP(SMALL($V$25:$V$36,11),$V$25:$X$36,2,FALSE)</f>
        <v>Guillaume</v>
      </c>
      <c r="Q21" s="142">
        <f>VLOOKUP(SMALL($V$25:$V$36,11),$V$25:$X$36,3,FALSE)</f>
        <v>58.88000000000001</v>
      </c>
      <c r="R21" s="75"/>
      <c r="S21" s="72"/>
      <c r="U21" s="124">
        <f>RANK($O$40,$E$40:$P$40)</f>
        <v>1</v>
      </c>
      <c r="V21" s="124">
        <f>IF(COUNTIF($U$11:U20,RANK($O$40,$E$40:$P$40))&gt;0,RANK($O$40,$E$40:$P$40)+COUNTIF($U$11:U20,RANK($O$40,$E$40:$P$40)),RANK($O$40,$E$40:$P$40))</f>
        <v>11</v>
      </c>
      <c r="W21" s="124" t="str">
        <f>O31</f>
        <v>Didier</v>
      </c>
      <c r="X21" s="125">
        <f>O40</f>
        <v>0</v>
      </c>
      <c r="Z21" s="126"/>
    </row>
    <row r="22" spans="1:180" ht="12.75" customHeight="1" thickBot="1">
      <c r="A22" s="72"/>
      <c r="B22" s="66"/>
      <c r="C22" s="50" t="s">
        <v>20</v>
      </c>
      <c r="D22" s="134"/>
      <c r="E22" s="135"/>
      <c r="F22" s="131" t="str">
        <f>K31</f>
        <v>Dieter</v>
      </c>
      <c r="G22" s="129"/>
      <c r="H22" s="130"/>
      <c r="I22" s="3"/>
      <c r="J22" s="3"/>
      <c r="K22" s="143" t="str">
        <f>IF(M22=M21,"",12)</f>
        <v/>
      </c>
      <c r="L22" s="144" t="str">
        <f>VLOOKUP(SMALL($V$11:$V$22,12),$V$11:$X$22,2,FALSE)</f>
        <v>Lien</v>
      </c>
      <c r="M22" s="148">
        <f>VLOOKUP(SMALL($V$11:$V$22,12),$V$11:$X$22,3,FALSE)</f>
        <v>0</v>
      </c>
      <c r="O22" s="143">
        <f>IF(Q22=Q21,"",12)</f>
        <v>12</v>
      </c>
      <c r="P22" s="144" t="str">
        <f>VLOOKUP(SMALL($V$25:$V$36,12),$V$25:$X$36,2,FALSE)</f>
        <v>Dieter</v>
      </c>
      <c r="Q22" s="145">
        <f>VLOOKUP(SMALL($V$25:$V$36,12),$V$25:$X$36,3,FALSE)</f>
        <v>47.989999999999995</v>
      </c>
      <c r="R22" s="75"/>
      <c r="S22" s="72"/>
      <c r="U22" s="124">
        <f>RANK($P$40,$E$40:$P$40)</f>
        <v>1</v>
      </c>
      <c r="V22" s="124">
        <f>IF(COUNTIF($U$11:U21,RANK($P$40,$E$40:$P$40))&gt;0,RANK($P$40,$E$40:$P$40)+COUNTIF($U$11:U21,RANK($P$40,$E$40:$P$40)),RANK($P$40,$E$40:$P$40))</f>
        <v>12</v>
      </c>
      <c r="W22" s="124" t="str">
        <f>P31</f>
        <v>Lien</v>
      </c>
      <c r="X22" s="125">
        <f>P40</f>
        <v>0</v>
      </c>
      <c r="Z22" s="126"/>
    </row>
    <row r="23" spans="1:180">
      <c r="A23" s="72"/>
      <c r="B23" s="66"/>
      <c r="C23" s="48" t="s">
        <v>45</v>
      </c>
      <c r="D23" s="21"/>
      <c r="E23" s="22"/>
      <c r="F23" s="132" t="str">
        <f>L31</f>
        <v>Deborah</v>
      </c>
      <c r="G23" s="21"/>
      <c r="H23" s="22"/>
      <c r="I23" s="3"/>
      <c r="J23" s="3"/>
      <c r="K23" s="3"/>
      <c r="L23" s="3"/>
      <c r="M23" s="3"/>
      <c r="N23" s="3"/>
      <c r="O23" s="3"/>
      <c r="P23" s="3"/>
      <c r="Q23" s="3"/>
      <c r="R23" s="3"/>
      <c r="S23" s="72"/>
      <c r="U23" s="124"/>
      <c r="V23" s="124"/>
      <c r="W23" s="124"/>
      <c r="X23" s="124"/>
    </row>
    <row r="24" spans="1:180" s="3" customFormat="1">
      <c r="A24" s="127"/>
      <c r="C24" s="48" t="s">
        <v>24</v>
      </c>
      <c r="D24" s="21"/>
      <c r="E24" s="22"/>
      <c r="F24" s="132" t="str">
        <f>M31</f>
        <v>Lienkeuh</v>
      </c>
      <c r="G24" s="21"/>
      <c r="H24" s="22"/>
      <c r="S24" s="127"/>
      <c r="T24" s="75"/>
      <c r="U24" s="153"/>
      <c r="V24" s="153"/>
      <c r="W24" s="153"/>
      <c r="X24" s="153"/>
      <c r="Y24" s="75"/>
      <c r="Z24" s="75"/>
      <c r="AA24" s="75"/>
      <c r="AB24" s="75"/>
      <c r="AC24" s="75"/>
      <c r="AD24" s="75"/>
      <c r="AE24" s="75"/>
      <c r="AF24" s="75"/>
      <c r="AG24" s="75"/>
      <c r="AH24" s="75"/>
      <c r="AI24" s="75"/>
      <c r="AJ24" s="75"/>
      <c r="AK24" s="75"/>
      <c r="AL24" s="75"/>
      <c r="AM24" s="75"/>
      <c r="AN24" s="75"/>
      <c r="AO24" s="75"/>
      <c r="AP24" s="75"/>
      <c r="AQ24" s="75"/>
      <c r="AR24" s="75"/>
      <c r="AS24" s="75"/>
      <c r="AT24" s="75"/>
      <c r="AU24" s="75"/>
      <c r="AV24" s="75"/>
      <c r="AW24" s="75"/>
      <c r="AX24" s="75"/>
      <c r="AY24" s="75"/>
      <c r="AZ24" s="75"/>
      <c r="BA24" s="75"/>
      <c r="BB24" s="75"/>
      <c r="BC24" s="75"/>
      <c r="BD24" s="75"/>
      <c r="BE24" s="75"/>
      <c r="BF24" s="75"/>
      <c r="BG24" s="75"/>
      <c r="BH24" s="75"/>
      <c r="BI24" s="75"/>
      <c r="BJ24" s="75"/>
      <c r="BK24" s="75"/>
      <c r="BL24" s="75"/>
      <c r="BM24" s="75"/>
      <c r="BN24" s="75"/>
      <c r="BO24" s="75"/>
      <c r="BP24" s="75"/>
      <c r="BQ24" s="75"/>
      <c r="BR24" s="75"/>
      <c r="BS24" s="75"/>
      <c r="BT24" s="75"/>
      <c r="BU24" s="75"/>
      <c r="BV24" s="75"/>
      <c r="BW24" s="75"/>
      <c r="BX24" s="75"/>
      <c r="BY24" s="75"/>
      <c r="BZ24" s="75"/>
      <c r="CA24" s="75"/>
      <c r="CB24" s="75"/>
      <c r="CC24" s="75"/>
      <c r="CD24" s="75"/>
      <c r="CE24" s="75"/>
      <c r="CF24" s="75"/>
      <c r="CG24" s="75"/>
      <c r="CH24" s="75"/>
      <c r="CI24" s="75"/>
      <c r="CJ24" s="75"/>
      <c r="CK24" s="75"/>
      <c r="CL24" s="75"/>
      <c r="CM24" s="75"/>
      <c r="CN24" s="75"/>
      <c r="CO24" s="75"/>
      <c r="CP24" s="75"/>
      <c r="CQ24" s="75"/>
      <c r="CR24" s="75"/>
      <c r="CS24" s="75"/>
      <c r="CT24" s="75"/>
      <c r="CU24" s="75"/>
      <c r="CV24" s="75"/>
      <c r="CW24" s="75"/>
      <c r="CX24" s="75"/>
      <c r="CY24" s="75"/>
      <c r="CZ24" s="75"/>
      <c r="DA24" s="75"/>
      <c r="DB24" s="75"/>
      <c r="DC24" s="75"/>
      <c r="DD24" s="75"/>
      <c r="DE24" s="75"/>
      <c r="DF24" s="75"/>
      <c r="DG24" s="75"/>
      <c r="DH24" s="75"/>
      <c r="DI24" s="75"/>
      <c r="DJ24" s="75"/>
      <c r="DK24" s="75"/>
      <c r="DL24" s="75"/>
      <c r="DM24" s="75"/>
      <c r="DN24" s="75"/>
      <c r="DO24" s="75"/>
      <c r="DP24" s="75"/>
      <c r="DQ24" s="75"/>
      <c r="DR24" s="75"/>
      <c r="DS24" s="75"/>
      <c r="DT24" s="75"/>
      <c r="DU24" s="75"/>
      <c r="DV24" s="75"/>
      <c r="DW24" s="75"/>
      <c r="DX24" s="75"/>
      <c r="DY24" s="75"/>
      <c r="DZ24" s="75"/>
      <c r="EA24" s="75"/>
      <c r="EB24" s="75"/>
      <c r="EC24" s="75"/>
      <c r="ED24" s="75"/>
      <c r="EE24" s="75"/>
      <c r="EF24" s="75"/>
      <c r="EG24" s="75"/>
      <c r="EH24" s="75"/>
      <c r="EI24" s="75"/>
      <c r="EJ24" s="75"/>
      <c r="EK24" s="75"/>
      <c r="EL24" s="75"/>
      <c r="EM24" s="75"/>
      <c r="EN24" s="75"/>
      <c r="EO24" s="75"/>
      <c r="EP24" s="75"/>
      <c r="EQ24" s="75"/>
      <c r="ER24" s="75"/>
      <c r="ES24" s="75"/>
      <c r="ET24" s="75"/>
      <c r="EU24" s="75"/>
      <c r="EV24" s="75"/>
      <c r="EW24" s="75"/>
      <c r="EX24" s="75"/>
      <c r="EY24" s="75"/>
      <c r="EZ24" s="75"/>
      <c r="FA24" s="75"/>
      <c r="FB24" s="75"/>
      <c r="FC24" s="75"/>
      <c r="FD24" s="75"/>
      <c r="FE24" s="75"/>
      <c r="FF24" s="75"/>
      <c r="FG24" s="75"/>
      <c r="FH24" s="75"/>
      <c r="FI24" s="75"/>
      <c r="FJ24" s="75"/>
      <c r="FK24" s="75"/>
      <c r="FL24" s="75"/>
      <c r="FM24" s="75"/>
      <c r="FN24" s="75"/>
      <c r="FO24" s="75"/>
      <c r="FP24" s="75"/>
      <c r="FQ24" s="75"/>
      <c r="FR24" s="75"/>
      <c r="FS24" s="75"/>
      <c r="FT24" s="75"/>
      <c r="FU24" s="75"/>
      <c r="FV24" s="75"/>
      <c r="FW24" s="75"/>
      <c r="FX24" s="75"/>
    </row>
    <row r="25" spans="1:180" s="3" customFormat="1">
      <c r="A25" s="127"/>
      <c r="C25" s="48" t="s">
        <v>16</v>
      </c>
      <c r="D25" s="21"/>
      <c r="E25" s="22"/>
      <c r="F25" s="132" t="str">
        <f>N31</f>
        <v>Pieter</v>
      </c>
      <c r="G25" s="21"/>
      <c r="H25" s="22"/>
      <c r="S25" s="127"/>
      <c r="T25" s="75"/>
      <c r="U25" s="124">
        <f>RANK(Result!AP7,Result!$AP$7:$AP$18)</f>
        <v>7</v>
      </c>
      <c r="V25" s="124">
        <f>RANK(Result!AP7,Result!$AP$7:$AP$18)</f>
        <v>7</v>
      </c>
      <c r="W25" s="153" t="str">
        <f>Result!T7</f>
        <v>Tim</v>
      </c>
      <c r="X25" s="154">
        <f>Result!AP7</f>
        <v>62.560000000000009</v>
      </c>
      <c r="Y25" s="75"/>
      <c r="Z25" s="75"/>
      <c r="AA25" s="75"/>
      <c r="AB25" s="75"/>
      <c r="AC25" s="75"/>
      <c r="AD25" s="75"/>
      <c r="AE25" s="75"/>
      <c r="AF25" s="75"/>
      <c r="AG25" s="75"/>
      <c r="AH25" s="75"/>
      <c r="AI25" s="75"/>
      <c r="AJ25" s="75"/>
      <c r="AK25" s="75"/>
      <c r="AL25" s="75"/>
      <c r="AM25" s="75"/>
      <c r="AN25" s="75"/>
      <c r="AO25" s="75"/>
      <c r="AP25" s="75"/>
      <c r="AQ25" s="75"/>
      <c r="AR25" s="75"/>
      <c r="AS25" s="75"/>
      <c r="AT25" s="75"/>
      <c r="AU25" s="75"/>
      <c r="AV25" s="75"/>
      <c r="AW25" s="75"/>
      <c r="AX25" s="75"/>
      <c r="AY25" s="75"/>
      <c r="AZ25" s="75"/>
      <c r="BA25" s="75"/>
      <c r="BB25" s="75"/>
      <c r="BC25" s="75"/>
      <c r="BD25" s="75"/>
      <c r="BE25" s="75"/>
      <c r="BF25" s="75"/>
      <c r="BG25" s="75"/>
      <c r="BH25" s="75"/>
      <c r="BI25" s="75"/>
      <c r="BJ25" s="75"/>
      <c r="BK25" s="75"/>
      <c r="BL25" s="75"/>
      <c r="BM25" s="75"/>
      <c r="BN25" s="75"/>
      <c r="BO25" s="75"/>
      <c r="BP25" s="75"/>
      <c r="BQ25" s="75"/>
      <c r="BR25" s="75"/>
      <c r="BS25" s="75"/>
      <c r="BT25" s="75"/>
      <c r="BU25" s="75"/>
      <c r="BV25" s="75"/>
      <c r="BW25" s="75"/>
      <c r="BX25" s="75"/>
      <c r="BY25" s="75"/>
      <c r="BZ25" s="75"/>
      <c r="CA25" s="75"/>
      <c r="CB25" s="75"/>
      <c r="CC25" s="75"/>
      <c r="CD25" s="75"/>
      <c r="CE25" s="75"/>
      <c r="CF25" s="75"/>
      <c r="CG25" s="75"/>
      <c r="CH25" s="75"/>
      <c r="CI25" s="75"/>
      <c r="CJ25" s="75"/>
      <c r="CK25" s="75"/>
      <c r="CL25" s="75"/>
      <c r="CM25" s="75"/>
      <c r="CN25" s="75"/>
      <c r="CO25" s="75"/>
      <c r="CP25" s="75"/>
      <c r="CQ25" s="75"/>
      <c r="CR25" s="75"/>
      <c r="CS25" s="75"/>
      <c r="CT25" s="75"/>
      <c r="CU25" s="75"/>
      <c r="CV25" s="75"/>
      <c r="CW25" s="75"/>
      <c r="CX25" s="75"/>
      <c r="CY25" s="75"/>
      <c r="CZ25" s="75"/>
      <c r="DA25" s="75"/>
      <c r="DB25" s="75"/>
      <c r="DC25" s="75"/>
      <c r="DD25" s="75"/>
      <c r="DE25" s="75"/>
      <c r="DF25" s="75"/>
      <c r="DG25" s="75"/>
      <c r="DH25" s="75"/>
      <c r="DI25" s="75"/>
      <c r="DJ25" s="75"/>
      <c r="DK25" s="75"/>
      <c r="DL25" s="75"/>
      <c r="DM25" s="75"/>
      <c r="DN25" s="75"/>
      <c r="DO25" s="75"/>
      <c r="DP25" s="75"/>
      <c r="DQ25" s="75"/>
      <c r="DR25" s="75"/>
      <c r="DS25" s="75"/>
      <c r="DT25" s="75"/>
      <c r="DU25" s="75"/>
      <c r="DV25" s="75"/>
      <c r="DW25" s="75"/>
      <c r="DX25" s="75"/>
      <c r="DY25" s="75"/>
      <c r="DZ25" s="75"/>
      <c r="EA25" s="75"/>
      <c r="EB25" s="75"/>
      <c r="EC25" s="75"/>
      <c r="ED25" s="75"/>
      <c r="EE25" s="75"/>
      <c r="EF25" s="75"/>
      <c r="EG25" s="75"/>
      <c r="EH25" s="75"/>
      <c r="EI25" s="75"/>
      <c r="EJ25" s="75"/>
      <c r="EK25" s="75"/>
      <c r="EL25" s="75"/>
      <c r="EM25" s="75"/>
      <c r="EN25" s="75"/>
      <c r="EO25" s="75"/>
      <c r="EP25" s="75"/>
      <c r="EQ25" s="75"/>
      <c r="ER25" s="75"/>
      <c r="ES25" s="75"/>
      <c r="ET25" s="75"/>
      <c r="EU25" s="75"/>
      <c r="EV25" s="75"/>
      <c r="EW25" s="75"/>
      <c r="EX25" s="75"/>
      <c r="EY25" s="75"/>
      <c r="EZ25" s="75"/>
      <c r="FA25" s="75"/>
      <c r="FB25" s="75"/>
      <c r="FC25" s="75"/>
      <c r="FD25" s="75"/>
      <c r="FE25" s="75"/>
      <c r="FF25" s="75"/>
      <c r="FG25" s="75"/>
      <c r="FH25" s="75"/>
      <c r="FI25" s="75"/>
      <c r="FJ25" s="75"/>
      <c r="FK25" s="75"/>
      <c r="FL25" s="75"/>
      <c r="FM25" s="75"/>
      <c r="FN25" s="75"/>
      <c r="FO25" s="75"/>
      <c r="FP25" s="75"/>
      <c r="FQ25" s="75"/>
      <c r="FR25" s="75"/>
      <c r="FS25" s="75"/>
      <c r="FT25" s="75"/>
      <c r="FU25" s="75"/>
      <c r="FV25" s="75"/>
      <c r="FW25" s="75"/>
      <c r="FX25" s="75"/>
    </row>
    <row r="26" spans="1:180">
      <c r="A26" s="72"/>
      <c r="B26" s="3"/>
      <c r="C26" s="48" t="s">
        <v>2</v>
      </c>
      <c r="D26" s="21"/>
      <c r="E26" s="22"/>
      <c r="F26" s="132" t="str">
        <f>O31</f>
        <v>Didier</v>
      </c>
      <c r="G26" s="21"/>
      <c r="H26" s="22"/>
      <c r="I26" s="3"/>
      <c r="J26" s="3"/>
      <c r="K26" s="3"/>
      <c r="L26" s="3"/>
      <c r="M26" s="3"/>
      <c r="N26" s="3"/>
      <c r="O26" s="3"/>
      <c r="P26" s="3"/>
      <c r="Q26" s="3"/>
      <c r="R26" s="3"/>
      <c r="S26" s="72"/>
      <c r="U26" s="124">
        <f>RANK(Result!AP8,Result!$AP$7:$AP$18)</f>
        <v>8</v>
      </c>
      <c r="V26" s="124">
        <f>IF(COUNTIF($U$25:U25,RANK(Result!AP8,Result!$AP$7:$AP$18))&gt;0,RANK(Result!AP8,Result!$AP$7:$AP$18)+COUNTIF($U$25:U25,RANK(Result!AP8,Result!$AP$7:$AP$18)),RANK(Result!AP8,Result!$AP$7:$AP$18))</f>
        <v>8</v>
      </c>
      <c r="W26" s="153" t="str">
        <f>Result!T8</f>
        <v>Grégory</v>
      </c>
      <c r="X26" s="154">
        <f>Result!AP8</f>
        <v>62.169999999999995</v>
      </c>
    </row>
    <row r="27" spans="1:180" ht="13.5" thickBot="1">
      <c r="A27" s="72"/>
      <c r="B27" s="3"/>
      <c r="C27" s="52" t="s">
        <v>3</v>
      </c>
      <c r="D27" s="23"/>
      <c r="E27" s="24"/>
      <c r="F27" s="133" t="str">
        <f>P31</f>
        <v>Lien</v>
      </c>
      <c r="G27" s="23"/>
      <c r="H27" s="24"/>
      <c r="I27" s="3"/>
      <c r="J27" s="3"/>
      <c r="K27" s="3"/>
      <c r="L27" s="3"/>
      <c r="M27" s="3"/>
      <c r="N27" s="3"/>
      <c r="O27" s="3"/>
      <c r="P27" s="3"/>
      <c r="Q27" s="3"/>
      <c r="R27" s="3"/>
      <c r="S27" s="72"/>
      <c r="U27" s="124">
        <f>RANK(Result!AP9,Result!$AP$7:$AP$18)</f>
        <v>9</v>
      </c>
      <c r="V27" s="124">
        <f>IF(COUNTIF($U$25:U26,RANK(Result!AP9,Result!$AP$7:$AP$18))&gt;0,RANK(Result!AP9,Result!$AP$7:$AP$18)+COUNTIF($U$25:U26,RANK(Result!AP9,Result!$AP$7:$AP$18)),RANK(Result!AP9,Result!$AP$7:$AP$18))</f>
        <v>9</v>
      </c>
      <c r="W27" s="153" t="str">
        <f>Result!T9</f>
        <v>Christophe</v>
      </c>
      <c r="X27" s="154">
        <f>Result!AP9</f>
        <v>61.109999999999992</v>
      </c>
    </row>
    <row r="28" spans="1:180" ht="16.5" customHeight="1">
      <c r="A28" s="72"/>
      <c r="B28" s="3"/>
      <c r="C28" s="3"/>
      <c r="D28" s="3"/>
      <c r="E28" s="3"/>
      <c r="F28" s="3"/>
      <c r="G28" s="3"/>
      <c r="H28" s="3"/>
      <c r="I28" s="3"/>
      <c r="J28" s="3"/>
      <c r="K28" s="3"/>
      <c r="L28" s="3"/>
      <c r="M28" s="3"/>
      <c r="N28" s="3"/>
      <c r="O28" s="3"/>
      <c r="P28" s="3"/>
      <c r="Q28" s="3"/>
      <c r="R28" s="3"/>
      <c r="S28" s="72"/>
      <c r="U28" s="124">
        <f>RANK(Result!AP10,Result!$AP$7:$AP$18)</f>
        <v>10</v>
      </c>
      <c r="V28" s="124">
        <f>IF(COUNTIF($U$25:U27,RANK(Result!AP10,Result!$AP$7:$AP$18))&gt;0,RANK(Result!AP10,Result!$AP$7:$AP$18)+COUNTIF($U$25:U27,RANK(Result!AP10,Result!$AP$7:$AP$18)),RANK(Result!AP10,Result!$AP$7:$AP$18))</f>
        <v>10</v>
      </c>
      <c r="W28" s="153" t="str">
        <f>Result!T10</f>
        <v>Ruben</v>
      </c>
      <c r="X28" s="154">
        <f>Result!AP10</f>
        <v>60.06</v>
      </c>
    </row>
    <row r="29" spans="1:180" s="155" customFormat="1" ht="13.5" thickBot="1">
      <c r="A29" s="72"/>
      <c r="B29" s="72"/>
      <c r="C29" s="72"/>
      <c r="D29" s="72"/>
      <c r="E29" s="72"/>
      <c r="F29" s="72"/>
      <c r="G29" s="72"/>
      <c r="H29" s="72"/>
      <c r="I29" s="72"/>
      <c r="J29" s="72"/>
      <c r="K29" s="72"/>
      <c r="L29" s="72"/>
      <c r="M29" s="72"/>
      <c r="N29" s="72"/>
      <c r="O29" s="72"/>
      <c r="P29" s="72"/>
      <c r="Q29" s="72"/>
      <c r="R29" s="72"/>
      <c r="S29" s="72"/>
      <c r="U29" s="124">
        <f>RANK(Result!AP11,Result!$AP$7:$AP$18)</f>
        <v>11</v>
      </c>
      <c r="V29" s="124">
        <f>IF(COUNTIF($U$25:U28,RANK(Result!AP11,Result!$AP$7:$AP$18))&gt;0,RANK(Result!AP11,Result!$AP$7:$AP$18)+COUNTIF($U$25:U28,RANK(Result!AP11,Result!$AP$7:$AP$18)),RANK(Result!AP11,Result!$AP$7:$AP$18))</f>
        <v>11</v>
      </c>
      <c r="W29" s="157" t="str">
        <f>Result!T11</f>
        <v>Guillaume</v>
      </c>
      <c r="X29" s="154">
        <f>Result!AP11</f>
        <v>58.88000000000001</v>
      </c>
    </row>
    <row r="30" spans="1:180" ht="13.5" thickBot="1">
      <c r="A30" s="72"/>
      <c r="B30" s="64"/>
      <c r="C30" s="65"/>
      <c r="D30" s="65"/>
      <c r="E30" s="65"/>
      <c r="F30" s="65"/>
      <c r="G30" s="65"/>
      <c r="H30" s="65"/>
      <c r="I30" s="65"/>
      <c r="J30" s="65"/>
      <c r="K30" s="65"/>
      <c r="L30" s="65"/>
      <c r="M30" s="65"/>
      <c r="N30" s="65"/>
      <c r="O30" s="65"/>
      <c r="P30" s="65"/>
      <c r="Q30" s="65"/>
      <c r="R30" s="75"/>
      <c r="S30" s="72"/>
      <c r="U30" s="124">
        <f>RANK(Result!AP12,Result!$AP$7:$AP$18)</f>
        <v>4</v>
      </c>
      <c r="V30" s="124">
        <f>IF(COUNTIF($U$25:U29,RANK(Result!AP12,Result!$AP$7:$AP$18))&gt;0,RANK(Result!AP12,Result!$AP$7:$AP$18)+COUNTIF($U$25:U29,RANK(Result!AP12,Result!$AP$7:$AP$18)),RANK(Result!AP12,Result!$AP$7:$AP$18))</f>
        <v>4</v>
      </c>
      <c r="W30" s="153" t="str">
        <f>Result!T12</f>
        <v>Maarten</v>
      </c>
      <c r="X30" s="154">
        <f>Result!AP12</f>
        <v>63.04</v>
      </c>
    </row>
    <row r="31" spans="1:180" ht="13.5" thickBot="1">
      <c r="A31" s="72"/>
      <c r="B31" s="66"/>
      <c r="C31" s="36" t="s">
        <v>0</v>
      </c>
      <c r="D31" s="37" t="s">
        <v>1</v>
      </c>
      <c r="E31" s="36" t="str">
        <f>D59</f>
        <v>Tim</v>
      </c>
      <c r="F31" s="38" t="str">
        <f>L59</f>
        <v>Grégory</v>
      </c>
      <c r="G31" s="38" t="str">
        <f>D72</f>
        <v>Christophe</v>
      </c>
      <c r="H31" s="38" t="str">
        <f>L72</f>
        <v>Ruben</v>
      </c>
      <c r="I31" s="38" t="str">
        <f>D85</f>
        <v>Guillaume</v>
      </c>
      <c r="J31" s="38" t="str">
        <f>L85</f>
        <v>Maarten</v>
      </c>
      <c r="K31" s="38" t="str">
        <f>D98</f>
        <v>Dieter</v>
      </c>
      <c r="L31" s="38" t="str">
        <f>L98</f>
        <v>Deborah</v>
      </c>
      <c r="M31" s="38" t="str">
        <f>D111</f>
        <v>Lienkeuh</v>
      </c>
      <c r="N31" s="38" t="str">
        <f>L111</f>
        <v>Pieter</v>
      </c>
      <c r="O31" s="38" t="str">
        <f>D124</f>
        <v>Didier</v>
      </c>
      <c r="P31" s="37" t="str">
        <f>L124</f>
        <v>Lien</v>
      </c>
      <c r="Q31" s="3"/>
      <c r="R31" s="75"/>
      <c r="S31" s="72"/>
      <c r="U31" s="124">
        <f>RANK(Result!AP13,Result!$AP$7:$AP$18)</f>
        <v>12</v>
      </c>
      <c r="V31" s="124">
        <f>IF(COUNTIF($U$25:U30,RANK(Result!AP13,Result!$AP$7:$AP$18))&gt;0,RANK(Result!AP13,Result!$AP$7:$AP$18)+COUNTIF($U$25:U30,RANK(Result!AP13,Result!$AP$7:$AP$18)),RANK(Result!AP13,Result!$AP$7:$AP$18))</f>
        <v>12</v>
      </c>
      <c r="W31" s="153" t="str">
        <f>Result!T13</f>
        <v>Dieter</v>
      </c>
      <c r="X31" s="154">
        <f>Result!AP13</f>
        <v>47.989999999999995</v>
      </c>
    </row>
    <row r="32" spans="1:180">
      <c r="A32" s="72"/>
      <c r="B32" s="66"/>
      <c r="C32" s="29">
        <f t="shared" ref="C32:D39" si="0">C11</f>
        <v>0</v>
      </c>
      <c r="D32" s="30">
        <f t="shared" si="0"/>
        <v>0</v>
      </c>
      <c r="E32" s="31">
        <f t="shared" ref="E32:E39" si="1">E61</f>
        <v>0</v>
      </c>
      <c r="F32" s="32">
        <f>M61</f>
        <v>0</v>
      </c>
      <c r="G32" s="32">
        <f>E74</f>
        <v>0</v>
      </c>
      <c r="H32" s="32">
        <f>M74</f>
        <v>0</v>
      </c>
      <c r="I32" s="32">
        <f>E87</f>
        <v>0</v>
      </c>
      <c r="J32" s="32">
        <f>M87</f>
        <v>0</v>
      </c>
      <c r="K32" s="32">
        <f>E100</f>
        <v>0</v>
      </c>
      <c r="L32" s="32">
        <f t="shared" ref="L32:L39" si="2">M100</f>
        <v>0</v>
      </c>
      <c r="M32" s="32">
        <f>E113</f>
        <v>0</v>
      </c>
      <c r="N32" s="32">
        <f t="shared" ref="N32:N39" si="3">M113</f>
        <v>0</v>
      </c>
      <c r="O32" s="32">
        <f>E126</f>
        <v>0</v>
      </c>
      <c r="P32" s="33">
        <f>M126</f>
        <v>0</v>
      </c>
      <c r="Q32" s="3"/>
      <c r="R32" s="75"/>
      <c r="S32" s="72"/>
      <c r="U32" s="124">
        <f>RANK(Result!AP14,Result!$AP$7:$AP$18)</f>
        <v>2</v>
      </c>
      <c r="V32" s="124">
        <f>IF(COUNTIF($U$25:U31,RANK(Result!AP14,Result!$AP$7:$AP$18))&gt;0,RANK(Result!AP14,Result!$AP$7:$AP$18)+COUNTIF($U$25:U31,RANK(Result!AP14,Result!$AP$7:$AP$18)),RANK(Result!AP14,Result!$AP$7:$AP$18))</f>
        <v>2</v>
      </c>
      <c r="W32" s="153" t="str">
        <f>Result!T14</f>
        <v>Deborah</v>
      </c>
      <c r="X32" s="154">
        <f>Result!AP14</f>
        <v>69.890000000000015</v>
      </c>
    </row>
    <row r="33" spans="1:24">
      <c r="A33" s="72"/>
      <c r="B33" s="66"/>
      <c r="C33" s="25">
        <f t="shared" si="0"/>
        <v>0</v>
      </c>
      <c r="D33" s="26">
        <f t="shared" si="0"/>
        <v>0</v>
      </c>
      <c r="E33" s="31">
        <f t="shared" si="1"/>
        <v>0</v>
      </c>
      <c r="F33" s="32">
        <f t="shared" ref="F33:F39" si="4">M62</f>
        <v>0</v>
      </c>
      <c r="G33" s="32">
        <f t="shared" ref="G33:G39" si="5">E75</f>
        <v>0</v>
      </c>
      <c r="H33" s="32">
        <f t="shared" ref="H33:H39" si="6">M75</f>
        <v>0</v>
      </c>
      <c r="I33" s="32">
        <f t="shared" ref="I33:I39" si="7">E88</f>
        <v>0</v>
      </c>
      <c r="J33" s="32">
        <f t="shared" ref="J33:J39" si="8">M88</f>
        <v>0</v>
      </c>
      <c r="K33" s="32">
        <f t="shared" ref="K33:K39" si="9">E101</f>
        <v>0</v>
      </c>
      <c r="L33" s="32">
        <f t="shared" si="2"/>
        <v>0</v>
      </c>
      <c r="M33" s="32">
        <f t="shared" ref="M33:M39" si="10">E114</f>
        <v>0</v>
      </c>
      <c r="N33" s="32">
        <f t="shared" si="3"/>
        <v>0</v>
      </c>
      <c r="O33" s="32">
        <f t="shared" ref="O33:O39" si="11">E127</f>
        <v>0</v>
      </c>
      <c r="P33" s="33">
        <f t="shared" ref="P33:P39" si="12">M127</f>
        <v>0</v>
      </c>
      <c r="Q33" s="3"/>
      <c r="R33" s="75"/>
      <c r="S33" s="72"/>
      <c r="U33" s="124">
        <f>RANK(Result!AP15,Result!$AP$7:$AP$18)</f>
        <v>5</v>
      </c>
      <c r="V33" s="124">
        <f>IF(COUNTIF($U$25:U32,RANK(Result!AP15,Result!$AP$7:$AP$18))&gt;0,RANK(Result!AP15,Result!$AP$7:$AP$18)+COUNTIF($U$25:U32,RANK(Result!AP15,Result!$AP$7:$AP$18)),RANK(Result!AP15,Result!$AP$7:$AP$18))</f>
        <v>5</v>
      </c>
      <c r="W33" s="153" t="str">
        <f>Result!T15</f>
        <v>Lienkeuh</v>
      </c>
      <c r="X33" s="154">
        <f>Result!AP15</f>
        <v>62.86</v>
      </c>
    </row>
    <row r="34" spans="1:24">
      <c r="A34" s="72"/>
      <c r="B34" s="66"/>
      <c r="C34" s="25">
        <f t="shared" si="0"/>
        <v>0</v>
      </c>
      <c r="D34" s="26">
        <f t="shared" si="0"/>
        <v>0</v>
      </c>
      <c r="E34" s="31">
        <f t="shared" si="1"/>
        <v>0</v>
      </c>
      <c r="F34" s="32">
        <f t="shared" si="4"/>
        <v>0</v>
      </c>
      <c r="G34" s="32">
        <f t="shared" si="5"/>
        <v>0</v>
      </c>
      <c r="H34" s="32">
        <f t="shared" si="6"/>
        <v>0</v>
      </c>
      <c r="I34" s="32">
        <f t="shared" si="7"/>
        <v>0</v>
      </c>
      <c r="J34" s="32">
        <f t="shared" si="8"/>
        <v>0</v>
      </c>
      <c r="K34" s="32">
        <f t="shared" si="9"/>
        <v>0</v>
      </c>
      <c r="L34" s="32">
        <f t="shared" si="2"/>
        <v>0</v>
      </c>
      <c r="M34" s="32">
        <f t="shared" si="10"/>
        <v>0</v>
      </c>
      <c r="N34" s="32">
        <f t="shared" si="3"/>
        <v>0</v>
      </c>
      <c r="O34" s="32">
        <f t="shared" si="11"/>
        <v>0</v>
      </c>
      <c r="P34" s="33">
        <f t="shared" si="12"/>
        <v>0</v>
      </c>
      <c r="Q34" s="3"/>
      <c r="R34" s="75"/>
      <c r="S34" s="72"/>
      <c r="U34" s="124">
        <f>RANK(Result!AP16,Result!$AP$7:$AP$18)</f>
        <v>3</v>
      </c>
      <c r="V34" s="124">
        <f>IF(COUNTIF($U$25:U33,RANK(Result!AP16,Result!$AP$7:$AP$18))&gt;0,RANK(Result!AP16,Result!$AP$7:$AP$18)+COUNTIF($U$25:U33,RANK(Result!AP16,Result!$AP$7:$AP$18)),RANK(Result!AP16,Result!$AP$7:$AP$18))</f>
        <v>3</v>
      </c>
      <c r="W34" s="153" t="str">
        <f>Result!T16</f>
        <v>Pieter</v>
      </c>
      <c r="X34" s="154">
        <f>Result!AP16</f>
        <v>66.239999999999995</v>
      </c>
    </row>
    <row r="35" spans="1:24">
      <c r="A35" s="72"/>
      <c r="B35" s="66"/>
      <c r="C35" s="25">
        <f t="shared" si="0"/>
        <v>0</v>
      </c>
      <c r="D35" s="26">
        <f t="shared" si="0"/>
        <v>0</v>
      </c>
      <c r="E35" s="31">
        <f t="shared" si="1"/>
        <v>0</v>
      </c>
      <c r="F35" s="32">
        <f t="shared" si="4"/>
        <v>0</v>
      </c>
      <c r="G35" s="32">
        <f t="shared" si="5"/>
        <v>0</v>
      </c>
      <c r="H35" s="32">
        <f t="shared" si="6"/>
        <v>0</v>
      </c>
      <c r="I35" s="32">
        <f t="shared" si="7"/>
        <v>0</v>
      </c>
      <c r="J35" s="32">
        <f t="shared" si="8"/>
        <v>0</v>
      </c>
      <c r="K35" s="32">
        <f t="shared" si="9"/>
        <v>0</v>
      </c>
      <c r="L35" s="32">
        <f t="shared" si="2"/>
        <v>0</v>
      </c>
      <c r="M35" s="32">
        <f t="shared" si="10"/>
        <v>0</v>
      </c>
      <c r="N35" s="32">
        <f t="shared" si="3"/>
        <v>0</v>
      </c>
      <c r="O35" s="32">
        <f t="shared" si="11"/>
        <v>0</v>
      </c>
      <c r="P35" s="33">
        <f t="shared" si="12"/>
        <v>0</v>
      </c>
      <c r="Q35" s="3"/>
      <c r="R35" s="75"/>
      <c r="S35" s="72"/>
      <c r="U35" s="124">
        <f>RANK(Result!AP17,Result!$AP$7:$AP$18)</f>
        <v>1</v>
      </c>
      <c r="V35" s="124">
        <f>IF(COUNTIF($U$25:U34,RANK(Result!AP17,Result!$AP$7:$AP$18))&gt;0,RANK(Result!AP17,Result!$AP$7:$AP$18)+COUNTIF($U$25:U34,RANK(Result!AP17,Result!$AP$7:$AP$18)),RANK(Result!AP17,Result!$AP$7:$AP$18))</f>
        <v>1</v>
      </c>
      <c r="W35" s="153" t="str">
        <f>Result!T17</f>
        <v>Didier</v>
      </c>
      <c r="X35" s="154">
        <f>Result!AP17</f>
        <v>74.160000000000011</v>
      </c>
    </row>
    <row r="36" spans="1:24">
      <c r="A36" s="72"/>
      <c r="B36" s="66"/>
      <c r="C36" s="25">
        <f t="shared" si="0"/>
        <v>0</v>
      </c>
      <c r="D36" s="26">
        <f t="shared" si="0"/>
        <v>0</v>
      </c>
      <c r="E36" s="31">
        <f t="shared" si="1"/>
        <v>0</v>
      </c>
      <c r="F36" s="32">
        <f t="shared" si="4"/>
        <v>0</v>
      </c>
      <c r="G36" s="32">
        <f t="shared" si="5"/>
        <v>0</v>
      </c>
      <c r="H36" s="32">
        <f t="shared" si="6"/>
        <v>0</v>
      </c>
      <c r="I36" s="32">
        <f t="shared" si="7"/>
        <v>0</v>
      </c>
      <c r="J36" s="32">
        <f t="shared" si="8"/>
        <v>0</v>
      </c>
      <c r="K36" s="32">
        <f t="shared" si="9"/>
        <v>0</v>
      </c>
      <c r="L36" s="32">
        <f t="shared" si="2"/>
        <v>0</v>
      </c>
      <c r="M36" s="32">
        <f t="shared" si="10"/>
        <v>0</v>
      </c>
      <c r="N36" s="32">
        <f t="shared" si="3"/>
        <v>0</v>
      </c>
      <c r="O36" s="32">
        <f t="shared" si="11"/>
        <v>0</v>
      </c>
      <c r="P36" s="33">
        <f t="shared" si="12"/>
        <v>0</v>
      </c>
      <c r="Q36" s="3"/>
      <c r="R36" s="75"/>
      <c r="S36" s="72"/>
      <c r="U36" s="124">
        <f>RANK(Result!AP18,Result!$AP$7:$AP$18)</f>
        <v>6</v>
      </c>
      <c r="V36" s="124">
        <f>IF(COUNTIF($U$25:U35,RANK(Result!AP18,Result!$AP$7:$AP$18))&gt;0,RANK(Result!AP18,Result!$AP$7:$AP$18)+COUNTIF($U$25:U35,RANK(Result!AP18,Result!$AP$7:$AP$18)),RANK(Result!AP18,Result!$AP$7:$AP$18))</f>
        <v>6</v>
      </c>
      <c r="W36" s="153" t="str">
        <f>Result!T18</f>
        <v xml:space="preserve">Lien </v>
      </c>
      <c r="X36" s="154">
        <f>Result!AP18</f>
        <v>62.64</v>
      </c>
    </row>
    <row r="37" spans="1:24">
      <c r="A37" s="72"/>
      <c r="B37" s="66"/>
      <c r="C37" s="25">
        <f t="shared" si="0"/>
        <v>0</v>
      </c>
      <c r="D37" s="26">
        <f t="shared" si="0"/>
        <v>0</v>
      </c>
      <c r="E37" s="31">
        <f t="shared" si="1"/>
        <v>0</v>
      </c>
      <c r="F37" s="32">
        <f t="shared" si="4"/>
        <v>0</v>
      </c>
      <c r="G37" s="32">
        <f t="shared" si="5"/>
        <v>0</v>
      </c>
      <c r="H37" s="32">
        <f t="shared" si="6"/>
        <v>0</v>
      </c>
      <c r="I37" s="32">
        <f t="shared" si="7"/>
        <v>0</v>
      </c>
      <c r="J37" s="32">
        <f t="shared" si="8"/>
        <v>0</v>
      </c>
      <c r="K37" s="32">
        <f t="shared" si="9"/>
        <v>0</v>
      </c>
      <c r="L37" s="32">
        <f t="shared" si="2"/>
        <v>0</v>
      </c>
      <c r="M37" s="32">
        <f t="shared" si="10"/>
        <v>0</v>
      </c>
      <c r="N37" s="32">
        <f t="shared" si="3"/>
        <v>0</v>
      </c>
      <c r="O37" s="32">
        <f t="shared" si="11"/>
        <v>0</v>
      </c>
      <c r="P37" s="33">
        <f t="shared" si="12"/>
        <v>0</v>
      </c>
      <c r="Q37" s="3"/>
      <c r="R37" s="75"/>
      <c r="S37" s="72"/>
      <c r="U37" s="124"/>
      <c r="V37" s="124"/>
      <c r="W37" s="124"/>
    </row>
    <row r="38" spans="1:24">
      <c r="A38" s="72"/>
      <c r="B38" s="66"/>
      <c r="C38" s="25">
        <f t="shared" si="0"/>
        <v>0</v>
      </c>
      <c r="D38" s="26">
        <f t="shared" si="0"/>
        <v>0</v>
      </c>
      <c r="E38" s="31">
        <f t="shared" si="1"/>
        <v>0</v>
      </c>
      <c r="F38" s="32">
        <f t="shared" si="4"/>
        <v>0</v>
      </c>
      <c r="G38" s="32">
        <f t="shared" si="5"/>
        <v>0</v>
      </c>
      <c r="H38" s="32">
        <f t="shared" si="6"/>
        <v>0</v>
      </c>
      <c r="I38" s="32">
        <f t="shared" si="7"/>
        <v>0</v>
      </c>
      <c r="J38" s="32">
        <f t="shared" si="8"/>
        <v>0</v>
      </c>
      <c r="K38" s="32">
        <f t="shared" si="9"/>
        <v>0</v>
      </c>
      <c r="L38" s="32">
        <f t="shared" si="2"/>
        <v>0</v>
      </c>
      <c r="M38" s="32">
        <f t="shared" si="10"/>
        <v>0</v>
      </c>
      <c r="N38" s="32">
        <f t="shared" si="3"/>
        <v>0</v>
      </c>
      <c r="O38" s="32">
        <f t="shared" si="11"/>
        <v>0</v>
      </c>
      <c r="P38" s="33">
        <f t="shared" si="12"/>
        <v>0</v>
      </c>
      <c r="Q38" s="3"/>
      <c r="R38" s="75"/>
      <c r="S38" s="72"/>
      <c r="U38" s="124"/>
      <c r="V38" s="124"/>
      <c r="W38" s="124"/>
    </row>
    <row r="39" spans="1:24" ht="13.5" thickBot="1">
      <c r="A39" s="72"/>
      <c r="B39" s="66"/>
      <c r="C39" s="27">
        <f t="shared" si="0"/>
        <v>0</v>
      </c>
      <c r="D39" s="28">
        <f t="shared" si="0"/>
        <v>0</v>
      </c>
      <c r="E39" s="31">
        <f t="shared" si="1"/>
        <v>0</v>
      </c>
      <c r="F39" s="32">
        <f t="shared" si="4"/>
        <v>0</v>
      </c>
      <c r="G39" s="32">
        <f t="shared" si="5"/>
        <v>0</v>
      </c>
      <c r="H39" s="32">
        <f t="shared" si="6"/>
        <v>0</v>
      </c>
      <c r="I39" s="32">
        <f t="shared" si="7"/>
        <v>0</v>
      </c>
      <c r="J39" s="32">
        <f t="shared" si="8"/>
        <v>0</v>
      </c>
      <c r="K39" s="32">
        <f t="shared" si="9"/>
        <v>0</v>
      </c>
      <c r="L39" s="32">
        <f t="shared" si="2"/>
        <v>0</v>
      </c>
      <c r="M39" s="32">
        <f t="shared" si="10"/>
        <v>0</v>
      </c>
      <c r="N39" s="32">
        <f t="shared" si="3"/>
        <v>0</v>
      </c>
      <c r="O39" s="32">
        <f t="shared" si="11"/>
        <v>0</v>
      </c>
      <c r="P39" s="33">
        <f t="shared" si="12"/>
        <v>0</v>
      </c>
      <c r="Q39" s="3"/>
      <c r="R39" s="75"/>
      <c r="S39" s="72"/>
      <c r="U39" s="124"/>
      <c r="V39" s="124"/>
      <c r="W39" s="124"/>
    </row>
    <row r="40" spans="1:24" ht="13.5" thickBot="1">
      <c r="A40" s="72"/>
      <c r="B40" s="66"/>
      <c r="C40" s="3"/>
      <c r="D40" s="3"/>
      <c r="E40" s="58">
        <f>I69</f>
        <v>0</v>
      </c>
      <c r="F40" s="59">
        <f>Q69</f>
        <v>0</v>
      </c>
      <c r="G40" s="59">
        <f>I82</f>
        <v>0</v>
      </c>
      <c r="H40" s="59">
        <f>Q82</f>
        <v>0</v>
      </c>
      <c r="I40" s="59">
        <f>I95</f>
        <v>0</v>
      </c>
      <c r="J40" s="59">
        <f>Q95</f>
        <v>0</v>
      </c>
      <c r="K40" s="59">
        <f>I108</f>
        <v>0</v>
      </c>
      <c r="L40" s="59">
        <f>Q108</f>
        <v>0</v>
      </c>
      <c r="M40" s="59">
        <f>I121</f>
        <v>0</v>
      </c>
      <c r="N40" s="59">
        <f>Q121</f>
        <v>0</v>
      </c>
      <c r="O40" s="59">
        <f>I134</f>
        <v>0</v>
      </c>
      <c r="P40" s="60">
        <f>Q134</f>
        <v>0</v>
      </c>
      <c r="Q40" s="3"/>
      <c r="R40" s="75"/>
      <c r="S40" s="72"/>
      <c r="U40" s="124"/>
      <c r="V40" s="124"/>
      <c r="W40" s="124"/>
    </row>
    <row r="41" spans="1:24">
      <c r="A41" s="72"/>
      <c r="B41" s="66"/>
      <c r="C41" s="3"/>
      <c r="D41" s="3"/>
      <c r="E41" s="3"/>
      <c r="F41" s="3"/>
      <c r="G41" s="3"/>
      <c r="H41" s="3"/>
      <c r="I41" s="3"/>
      <c r="J41" s="3"/>
      <c r="K41" s="3"/>
      <c r="L41" s="3"/>
      <c r="M41" s="3"/>
      <c r="N41" s="3"/>
      <c r="O41" s="3"/>
      <c r="P41" s="3"/>
      <c r="Q41" s="3"/>
      <c r="R41" s="75"/>
      <c r="S41" s="72"/>
    </row>
    <row r="42" spans="1:24" ht="13.5" thickBot="1">
      <c r="A42" s="72"/>
      <c r="B42" s="66"/>
      <c r="C42" s="3"/>
      <c r="D42" s="3"/>
      <c r="E42" s="3"/>
      <c r="F42" s="3"/>
      <c r="G42" s="3"/>
      <c r="H42" s="3"/>
      <c r="I42" s="3"/>
      <c r="J42" s="3"/>
      <c r="K42" s="3"/>
      <c r="L42" s="3"/>
      <c r="M42" s="3"/>
      <c r="N42" s="3"/>
      <c r="O42" s="3"/>
      <c r="P42" s="3"/>
      <c r="Q42" s="3"/>
      <c r="R42" s="75"/>
      <c r="S42" s="72"/>
    </row>
    <row r="43" spans="1:24" ht="13.5" thickBot="1">
      <c r="A43" s="72"/>
      <c r="B43" s="66"/>
      <c r="C43" s="36" t="s">
        <v>0</v>
      </c>
      <c r="D43" s="37" t="s">
        <v>1</v>
      </c>
      <c r="E43" s="36" t="str">
        <f t="shared" ref="E43:O43" si="13">E31</f>
        <v>Tim</v>
      </c>
      <c r="F43" s="38" t="str">
        <f t="shared" si="13"/>
        <v>Grégory</v>
      </c>
      <c r="G43" s="38" t="str">
        <f t="shared" si="13"/>
        <v>Christophe</v>
      </c>
      <c r="H43" s="38" t="str">
        <f t="shared" si="13"/>
        <v>Ruben</v>
      </c>
      <c r="I43" s="38" t="str">
        <f t="shared" si="13"/>
        <v>Guillaume</v>
      </c>
      <c r="J43" s="38" t="str">
        <f t="shared" si="13"/>
        <v>Maarten</v>
      </c>
      <c r="K43" s="38" t="str">
        <f t="shared" si="13"/>
        <v>Dieter</v>
      </c>
      <c r="L43" s="38" t="str">
        <f t="shared" si="13"/>
        <v>Deborah</v>
      </c>
      <c r="M43" s="38" t="str">
        <f t="shared" si="13"/>
        <v>Lienkeuh</v>
      </c>
      <c r="N43" s="38" t="str">
        <f t="shared" si="13"/>
        <v>Pieter</v>
      </c>
      <c r="O43" s="38" t="str">
        <f t="shared" si="13"/>
        <v>Didier</v>
      </c>
      <c r="P43" s="37" t="str">
        <f>L124</f>
        <v>Lien</v>
      </c>
      <c r="Q43" s="3"/>
      <c r="R43" s="75"/>
      <c r="S43" s="72"/>
    </row>
    <row r="44" spans="1:24">
      <c r="A44" s="72"/>
      <c r="B44" s="66"/>
      <c r="C44" s="29">
        <f t="shared" ref="C44:D51" si="14">K61</f>
        <v>0</v>
      </c>
      <c r="D44" s="69">
        <f t="shared" si="14"/>
        <v>0</v>
      </c>
      <c r="E44" s="56">
        <f>IF(E61=$F$60,F61,IF(E61=$G$60,G61,IF(E61=$H$60,H61,0)))</f>
        <v>0</v>
      </c>
      <c r="F44" s="56">
        <f>IF(M61=$N$60,N61,IF(M61=$O$60,O61,IF(M61=$P$60,P61,0)))</f>
        <v>0</v>
      </c>
      <c r="G44" s="56">
        <f>IF(E74=$F$73,F74,IF(E74=$G$73,G74,IF(E74=$H$73,H74,0)))</f>
        <v>0</v>
      </c>
      <c r="H44" s="56">
        <f>IF(M74=$N$73,N74,IF(M74=$O$73,O74,IF(M74=$P$73,P74,0)))</f>
        <v>0</v>
      </c>
      <c r="I44" s="56">
        <f>IF(E87=$F$86,F87,IF(E87=$G$86,G87,IF(E87=$H$86,H87,0)))</f>
        <v>0</v>
      </c>
      <c r="J44" s="56">
        <f>IF(M87=$N$86,N87,IF(M87=$O$86,O87,IF(M87=$P$86,P87,0)))</f>
        <v>0</v>
      </c>
      <c r="K44" s="56">
        <f>IF(E100=$F$99,F100,IF(E100=$G$99,G100,IF(E100=$H$99,H100,0)))</f>
        <v>0</v>
      </c>
      <c r="L44" s="56">
        <f>IF(M100=$N$99,N100,IF(M100=$O$99,O100,IF(M100=$P$99,P100,0)))</f>
        <v>0</v>
      </c>
      <c r="M44" s="56">
        <f>IF(E113=$F$112,F113,IF(E113=$G$112,G113,IF(E113=$H$112,H113,0)))</f>
        <v>0</v>
      </c>
      <c r="N44" s="56">
        <f>IF(M113=$N$112,N113,IF(M113=$O$112,O113,IF(M113=$P$112,P113,0)))</f>
        <v>0</v>
      </c>
      <c r="O44" s="56">
        <f>IF(E126=$F$125,F126,IF(E126=$G$125,G126,IF(E126=$H$125,H126,0)))</f>
        <v>0</v>
      </c>
      <c r="P44" s="57">
        <f>IF(M126=$N$125,N126,IF(M126=$O$125,O126,IF(M126=$P$125,P126,0)))</f>
        <v>0</v>
      </c>
      <c r="Q44" s="3"/>
      <c r="R44" s="75"/>
      <c r="S44" s="72"/>
    </row>
    <row r="45" spans="1:24">
      <c r="A45" s="72"/>
      <c r="B45" s="66"/>
      <c r="C45" s="25">
        <f t="shared" si="14"/>
        <v>0</v>
      </c>
      <c r="D45" s="70">
        <f t="shared" si="14"/>
        <v>0</v>
      </c>
      <c r="E45" s="56">
        <f t="shared" ref="E45:E51" si="15">IF(E62=$F$60,F62,IF(E62=$G$60,G62,IF(E62=$H$60,H62,0)))</f>
        <v>0</v>
      </c>
      <c r="F45" s="56">
        <f t="shared" ref="F45:F51" si="16">IF(M62=$N$60,N62,IF(M62=$O$60,O62,IF(M62=$P$60,P62,0)))</f>
        <v>0</v>
      </c>
      <c r="G45" s="56">
        <f t="shared" ref="G45:G51" si="17">IF(E75=$F$73,F75,IF(E75=$G$73,G75,IF(E75=$H$73,H75,0)))</f>
        <v>0</v>
      </c>
      <c r="H45" s="56">
        <f t="shared" ref="H45:H51" si="18">IF(M75=$N$73,N75,IF(M75=$O$73,O75,IF(M75=$P$73,P75,0)))</f>
        <v>0</v>
      </c>
      <c r="I45" s="56">
        <f t="shared" ref="I45:I51" si="19">IF(E88=$F$86,F88,IF(E88=$G$86,G88,IF(E88=$H$86,H88,0)))</f>
        <v>0</v>
      </c>
      <c r="J45" s="56">
        <f t="shared" ref="J45:J51" si="20">IF(M88=$N$86,N88,IF(M88=$O$86,O88,IF(M88=$P$86,P88,0)))</f>
        <v>0</v>
      </c>
      <c r="K45" s="56">
        <f t="shared" ref="K45:K51" si="21">IF(E101=$F$99,F101,IF(E101=$G$99,G101,IF(E101=$H$99,H101,0)))</f>
        <v>0</v>
      </c>
      <c r="L45" s="56">
        <f t="shared" ref="L45:L51" si="22">IF(M101=$N$99,N101,IF(M101=$O$99,O101,IF(M101=$P$99,P101,0)))</f>
        <v>0</v>
      </c>
      <c r="M45" s="56">
        <f t="shared" ref="M45:M51" si="23">IF(E114=$F$112,F114,IF(E114=$G$112,G114,IF(E114=$H$112,H114,0)))</f>
        <v>0</v>
      </c>
      <c r="N45" s="56">
        <f t="shared" ref="N45:N51" si="24">IF(M114=$N$112,N114,IF(M114=$O$112,O114,IF(M114=$P$112,P114,0)))</f>
        <v>0</v>
      </c>
      <c r="O45" s="56">
        <f t="shared" ref="O45:O51" si="25">IF(E127=$F$125,F127,IF(E127=$G$125,G127,IF(E127=$H$125,H127,0)))</f>
        <v>0</v>
      </c>
      <c r="P45" s="57">
        <f t="shared" ref="P45:P51" si="26">IF(M127=$N$125,N127,IF(M127=$O$125,O127,IF(M127=$P$125,P127,0)))</f>
        <v>0</v>
      </c>
      <c r="Q45" s="3"/>
      <c r="R45" s="75"/>
      <c r="S45" s="72"/>
    </row>
    <row r="46" spans="1:24">
      <c r="A46" s="72"/>
      <c r="B46" s="66"/>
      <c r="C46" s="25">
        <f t="shared" si="14"/>
        <v>0</v>
      </c>
      <c r="D46" s="70">
        <f t="shared" si="14"/>
        <v>0</v>
      </c>
      <c r="E46" s="56">
        <f t="shared" si="15"/>
        <v>0</v>
      </c>
      <c r="F46" s="56">
        <f t="shared" si="16"/>
        <v>0</v>
      </c>
      <c r="G46" s="56">
        <f t="shared" si="17"/>
        <v>0</v>
      </c>
      <c r="H46" s="56">
        <f t="shared" si="18"/>
        <v>0</v>
      </c>
      <c r="I46" s="56">
        <f t="shared" si="19"/>
        <v>0</v>
      </c>
      <c r="J46" s="56">
        <f t="shared" si="20"/>
        <v>0</v>
      </c>
      <c r="K46" s="56">
        <f t="shared" si="21"/>
        <v>0</v>
      </c>
      <c r="L46" s="56">
        <f t="shared" si="22"/>
        <v>0</v>
      </c>
      <c r="M46" s="56">
        <f t="shared" si="23"/>
        <v>0</v>
      </c>
      <c r="N46" s="56">
        <f t="shared" si="24"/>
        <v>0</v>
      </c>
      <c r="O46" s="56">
        <f t="shared" si="25"/>
        <v>0</v>
      </c>
      <c r="P46" s="57">
        <f t="shared" si="26"/>
        <v>0</v>
      </c>
      <c r="Q46" s="3"/>
      <c r="R46" s="75"/>
      <c r="S46" s="72"/>
    </row>
    <row r="47" spans="1:24">
      <c r="A47" s="72"/>
      <c r="B47" s="66"/>
      <c r="C47" s="25">
        <f t="shared" si="14"/>
        <v>0</v>
      </c>
      <c r="D47" s="70">
        <f t="shared" si="14"/>
        <v>0</v>
      </c>
      <c r="E47" s="56">
        <f t="shared" si="15"/>
        <v>0</v>
      </c>
      <c r="F47" s="56">
        <f t="shared" si="16"/>
        <v>0</v>
      </c>
      <c r="G47" s="56">
        <f t="shared" si="17"/>
        <v>0</v>
      </c>
      <c r="H47" s="56">
        <f t="shared" si="18"/>
        <v>0</v>
      </c>
      <c r="I47" s="56">
        <f t="shared" si="19"/>
        <v>0</v>
      </c>
      <c r="J47" s="56">
        <f t="shared" si="20"/>
        <v>0</v>
      </c>
      <c r="K47" s="56">
        <f t="shared" si="21"/>
        <v>0</v>
      </c>
      <c r="L47" s="56">
        <f t="shared" si="22"/>
        <v>0</v>
      </c>
      <c r="M47" s="56">
        <f t="shared" si="23"/>
        <v>0</v>
      </c>
      <c r="N47" s="56">
        <f t="shared" si="24"/>
        <v>0</v>
      </c>
      <c r="O47" s="56">
        <f t="shared" si="25"/>
        <v>0</v>
      </c>
      <c r="P47" s="57">
        <f t="shared" si="26"/>
        <v>0</v>
      </c>
      <c r="Q47" s="3"/>
      <c r="R47" s="75"/>
      <c r="S47" s="72"/>
    </row>
    <row r="48" spans="1:24">
      <c r="A48" s="72"/>
      <c r="B48" s="66"/>
      <c r="C48" s="25">
        <f t="shared" si="14"/>
        <v>0</v>
      </c>
      <c r="D48" s="70">
        <f t="shared" si="14"/>
        <v>0</v>
      </c>
      <c r="E48" s="56">
        <f t="shared" si="15"/>
        <v>0</v>
      </c>
      <c r="F48" s="56">
        <f t="shared" si="16"/>
        <v>0</v>
      </c>
      <c r="G48" s="56">
        <f t="shared" si="17"/>
        <v>0</v>
      </c>
      <c r="H48" s="56">
        <f t="shared" si="18"/>
        <v>0</v>
      </c>
      <c r="I48" s="56">
        <f t="shared" si="19"/>
        <v>0</v>
      </c>
      <c r="J48" s="56">
        <f t="shared" si="20"/>
        <v>0</v>
      </c>
      <c r="K48" s="56">
        <f t="shared" si="21"/>
        <v>0</v>
      </c>
      <c r="L48" s="56">
        <f t="shared" si="22"/>
        <v>0</v>
      </c>
      <c r="M48" s="56">
        <f t="shared" si="23"/>
        <v>0</v>
      </c>
      <c r="N48" s="56">
        <f t="shared" si="24"/>
        <v>0</v>
      </c>
      <c r="O48" s="56">
        <f t="shared" si="25"/>
        <v>0</v>
      </c>
      <c r="P48" s="57">
        <f t="shared" si="26"/>
        <v>0</v>
      </c>
      <c r="Q48" s="3"/>
      <c r="R48" s="75"/>
      <c r="S48" s="72"/>
    </row>
    <row r="49" spans="1:20">
      <c r="A49" s="72"/>
      <c r="B49" s="66"/>
      <c r="C49" s="25">
        <f t="shared" si="14"/>
        <v>0</v>
      </c>
      <c r="D49" s="70">
        <f t="shared" si="14"/>
        <v>0</v>
      </c>
      <c r="E49" s="56">
        <f t="shared" si="15"/>
        <v>0</v>
      </c>
      <c r="F49" s="56">
        <f t="shared" si="16"/>
        <v>0</v>
      </c>
      <c r="G49" s="56">
        <f t="shared" si="17"/>
        <v>0</v>
      </c>
      <c r="H49" s="56">
        <f t="shared" si="18"/>
        <v>0</v>
      </c>
      <c r="I49" s="56">
        <f t="shared" si="19"/>
        <v>0</v>
      </c>
      <c r="J49" s="56">
        <f t="shared" si="20"/>
        <v>0</v>
      </c>
      <c r="K49" s="56">
        <f t="shared" si="21"/>
        <v>0</v>
      </c>
      <c r="L49" s="56">
        <f t="shared" si="22"/>
        <v>0</v>
      </c>
      <c r="M49" s="56">
        <f t="shared" si="23"/>
        <v>0</v>
      </c>
      <c r="N49" s="56">
        <f t="shared" si="24"/>
        <v>0</v>
      </c>
      <c r="O49" s="56">
        <f t="shared" si="25"/>
        <v>0</v>
      </c>
      <c r="P49" s="57">
        <f t="shared" si="26"/>
        <v>0</v>
      </c>
      <c r="Q49" s="3"/>
      <c r="R49" s="75"/>
      <c r="S49" s="72"/>
    </row>
    <row r="50" spans="1:20">
      <c r="A50" s="72"/>
      <c r="B50" s="66"/>
      <c r="C50" s="25">
        <f t="shared" si="14"/>
        <v>0</v>
      </c>
      <c r="D50" s="70">
        <f t="shared" si="14"/>
        <v>0</v>
      </c>
      <c r="E50" s="56">
        <f t="shared" si="15"/>
        <v>0</v>
      </c>
      <c r="F50" s="56">
        <f t="shared" si="16"/>
        <v>0</v>
      </c>
      <c r="G50" s="56">
        <f t="shared" si="17"/>
        <v>0</v>
      </c>
      <c r="H50" s="56">
        <f t="shared" si="18"/>
        <v>0</v>
      </c>
      <c r="I50" s="56">
        <f t="shared" si="19"/>
        <v>0</v>
      </c>
      <c r="J50" s="56">
        <f t="shared" si="20"/>
        <v>0</v>
      </c>
      <c r="K50" s="56">
        <f t="shared" si="21"/>
        <v>0</v>
      </c>
      <c r="L50" s="56">
        <f t="shared" si="22"/>
        <v>0</v>
      </c>
      <c r="M50" s="56">
        <f t="shared" si="23"/>
        <v>0</v>
      </c>
      <c r="N50" s="56">
        <f t="shared" si="24"/>
        <v>0</v>
      </c>
      <c r="O50" s="56">
        <f t="shared" si="25"/>
        <v>0</v>
      </c>
      <c r="P50" s="57">
        <f t="shared" si="26"/>
        <v>0</v>
      </c>
      <c r="Q50" s="3"/>
      <c r="R50" s="75"/>
      <c r="S50" s="72"/>
    </row>
    <row r="51" spans="1:20" ht="13.5" thickBot="1">
      <c r="A51" s="72"/>
      <c r="B51" s="66"/>
      <c r="C51" s="27">
        <f t="shared" si="14"/>
        <v>0</v>
      </c>
      <c r="D51" s="71">
        <f t="shared" si="14"/>
        <v>0</v>
      </c>
      <c r="E51" s="56">
        <f t="shared" si="15"/>
        <v>0</v>
      </c>
      <c r="F51" s="56">
        <f t="shared" si="16"/>
        <v>0</v>
      </c>
      <c r="G51" s="56">
        <f t="shared" si="17"/>
        <v>0</v>
      </c>
      <c r="H51" s="56">
        <f t="shared" si="18"/>
        <v>0</v>
      </c>
      <c r="I51" s="56">
        <f t="shared" si="19"/>
        <v>0</v>
      </c>
      <c r="J51" s="56">
        <f t="shared" si="20"/>
        <v>0</v>
      </c>
      <c r="K51" s="56">
        <f t="shared" si="21"/>
        <v>0</v>
      </c>
      <c r="L51" s="56">
        <f t="shared" si="22"/>
        <v>0</v>
      </c>
      <c r="M51" s="56">
        <f t="shared" si="23"/>
        <v>0</v>
      </c>
      <c r="N51" s="56">
        <f t="shared" si="24"/>
        <v>0</v>
      </c>
      <c r="O51" s="56">
        <f t="shared" si="25"/>
        <v>0</v>
      </c>
      <c r="P51" s="57">
        <f t="shared" si="26"/>
        <v>0</v>
      </c>
      <c r="Q51" s="3"/>
      <c r="R51" s="75"/>
      <c r="S51" s="72"/>
    </row>
    <row r="52" spans="1:20" ht="13.5" thickBot="1">
      <c r="A52" s="72"/>
      <c r="B52" s="66"/>
      <c r="C52" s="34" t="s">
        <v>34</v>
      </c>
      <c r="D52" s="35"/>
      <c r="E52" s="58">
        <f>SUM(E44:E51)</f>
        <v>0</v>
      </c>
      <c r="F52" s="59">
        <f t="shared" ref="F52:P52" si="27">SUM(F44:F51)</f>
        <v>0</v>
      </c>
      <c r="G52" s="59">
        <f t="shared" si="27"/>
        <v>0</v>
      </c>
      <c r="H52" s="59">
        <f t="shared" si="27"/>
        <v>0</v>
      </c>
      <c r="I52" s="59">
        <f t="shared" si="27"/>
        <v>0</v>
      </c>
      <c r="J52" s="59">
        <f t="shared" si="27"/>
        <v>0</v>
      </c>
      <c r="K52" s="59">
        <f t="shared" si="27"/>
        <v>0</v>
      </c>
      <c r="L52" s="59">
        <f t="shared" si="27"/>
        <v>0</v>
      </c>
      <c r="M52" s="59">
        <f t="shared" si="27"/>
        <v>0</v>
      </c>
      <c r="N52" s="59">
        <f t="shared" si="27"/>
        <v>0</v>
      </c>
      <c r="O52" s="59">
        <f t="shared" si="27"/>
        <v>0</v>
      </c>
      <c r="P52" s="60">
        <f t="shared" si="27"/>
        <v>0</v>
      </c>
      <c r="Q52" s="3"/>
      <c r="R52" s="75"/>
      <c r="S52" s="72"/>
    </row>
    <row r="53" spans="1:20" ht="13.5" thickBot="1">
      <c r="A53" s="72"/>
      <c r="B53" s="66"/>
      <c r="C53" s="34" t="s">
        <v>59</v>
      </c>
      <c r="D53" s="35"/>
      <c r="E53" s="58">
        <f>E40</f>
        <v>0</v>
      </c>
      <c r="F53" s="59">
        <f t="shared" ref="F53:P53" si="28">F40</f>
        <v>0</v>
      </c>
      <c r="G53" s="59">
        <f t="shared" si="28"/>
        <v>0</v>
      </c>
      <c r="H53" s="59">
        <f t="shared" si="28"/>
        <v>0</v>
      </c>
      <c r="I53" s="59">
        <f t="shared" si="28"/>
        <v>0</v>
      </c>
      <c r="J53" s="59">
        <f t="shared" si="28"/>
        <v>0</v>
      </c>
      <c r="K53" s="59">
        <f t="shared" si="28"/>
        <v>0</v>
      </c>
      <c r="L53" s="59">
        <f t="shared" si="28"/>
        <v>0</v>
      </c>
      <c r="M53" s="59">
        <f t="shared" si="28"/>
        <v>0</v>
      </c>
      <c r="N53" s="59">
        <f t="shared" si="28"/>
        <v>0</v>
      </c>
      <c r="O53" s="59">
        <f t="shared" si="28"/>
        <v>0</v>
      </c>
      <c r="P53" s="60">
        <f t="shared" si="28"/>
        <v>0</v>
      </c>
      <c r="Q53" s="3"/>
      <c r="R53" s="75"/>
      <c r="S53" s="72"/>
    </row>
    <row r="54" spans="1:20" ht="13.5" thickBot="1">
      <c r="A54" s="72"/>
      <c r="B54" s="66"/>
      <c r="C54" s="34" t="s">
        <v>60</v>
      </c>
      <c r="D54" s="35"/>
      <c r="E54" s="61" t="e">
        <f>E53/E52</f>
        <v>#DIV/0!</v>
      </c>
      <c r="F54" s="62" t="e">
        <f t="shared" ref="F54:P54" si="29">F53/F52</f>
        <v>#DIV/0!</v>
      </c>
      <c r="G54" s="62" t="e">
        <f t="shared" si="29"/>
        <v>#DIV/0!</v>
      </c>
      <c r="H54" s="62" t="e">
        <f t="shared" si="29"/>
        <v>#DIV/0!</v>
      </c>
      <c r="I54" s="62" t="e">
        <f t="shared" si="29"/>
        <v>#DIV/0!</v>
      </c>
      <c r="J54" s="62" t="e">
        <f t="shared" si="29"/>
        <v>#DIV/0!</v>
      </c>
      <c r="K54" s="62" t="e">
        <f t="shared" si="29"/>
        <v>#DIV/0!</v>
      </c>
      <c r="L54" s="62" t="e">
        <f t="shared" si="29"/>
        <v>#DIV/0!</v>
      </c>
      <c r="M54" s="62" t="e">
        <f t="shared" si="29"/>
        <v>#DIV/0!</v>
      </c>
      <c r="N54" s="62" t="e">
        <f t="shared" si="29"/>
        <v>#DIV/0!</v>
      </c>
      <c r="O54" s="62" t="e">
        <f t="shared" si="29"/>
        <v>#DIV/0!</v>
      </c>
      <c r="P54" s="63" t="e">
        <f t="shared" si="29"/>
        <v>#DIV/0!</v>
      </c>
      <c r="Q54" s="3"/>
      <c r="R54" s="75"/>
      <c r="S54" s="72"/>
    </row>
    <row r="55" spans="1:20" ht="13.5" thickBot="1">
      <c r="A55" s="72"/>
      <c r="B55" s="67"/>
      <c r="C55" s="68"/>
      <c r="D55" s="68"/>
      <c r="E55" s="68"/>
      <c r="F55" s="68"/>
      <c r="G55" s="68"/>
      <c r="H55" s="68"/>
      <c r="I55" s="68"/>
      <c r="J55" s="68"/>
      <c r="K55" s="68"/>
      <c r="L55" s="68"/>
      <c r="M55" s="68"/>
      <c r="N55" s="68"/>
      <c r="O55" s="68"/>
      <c r="P55" s="68"/>
      <c r="Q55" s="68"/>
      <c r="R55" s="68"/>
      <c r="S55" s="72"/>
    </row>
    <row r="56" spans="1:20" s="155" customFormat="1">
      <c r="A56" s="72"/>
      <c r="B56" s="72"/>
      <c r="C56" s="72"/>
      <c r="D56" s="72"/>
      <c r="E56" s="72"/>
      <c r="F56" s="72"/>
      <c r="G56" s="72"/>
      <c r="H56" s="72"/>
      <c r="I56" s="72"/>
      <c r="J56" s="72"/>
      <c r="K56" s="72"/>
      <c r="L56" s="72"/>
      <c r="M56" s="72"/>
      <c r="N56" s="72"/>
      <c r="O56" s="72"/>
      <c r="P56" s="72"/>
      <c r="Q56" s="72"/>
      <c r="R56" s="72"/>
      <c r="S56" s="72"/>
      <c r="T56" s="74"/>
    </row>
    <row r="57" spans="1:20">
      <c r="A57" s="72"/>
      <c r="R57" s="74"/>
      <c r="S57" s="72"/>
    </row>
    <row r="58" spans="1:20" ht="13.5" thickBot="1">
      <c r="A58" s="72"/>
      <c r="R58" s="74"/>
      <c r="S58" s="72"/>
    </row>
    <row r="59" spans="1:20" ht="18.75" customHeight="1" thickBot="1">
      <c r="A59" s="72"/>
      <c r="C59" s="1"/>
      <c r="D59" s="196" t="s">
        <v>20</v>
      </c>
      <c r="E59" s="197"/>
      <c r="F59" s="198"/>
      <c r="G59" s="8"/>
      <c r="H59" s="8"/>
      <c r="K59" s="1"/>
      <c r="L59" s="196" t="s">
        <v>45</v>
      </c>
      <c r="M59" s="194"/>
      <c r="N59" s="195"/>
      <c r="O59" s="8"/>
      <c r="P59" s="8"/>
      <c r="R59" s="74"/>
      <c r="S59" s="72"/>
    </row>
    <row r="60" spans="1:20" ht="13.5" thickBot="1">
      <c r="A60" s="72"/>
      <c r="C60" s="78" t="s">
        <v>0</v>
      </c>
      <c r="D60" s="79" t="s">
        <v>1</v>
      </c>
      <c r="E60" s="11"/>
      <c r="F60" s="12">
        <v>1</v>
      </c>
      <c r="G60" s="12" t="s">
        <v>18</v>
      </c>
      <c r="H60" s="12">
        <v>2</v>
      </c>
      <c r="I60" s="13" t="s">
        <v>5</v>
      </c>
      <c r="K60" s="78" t="s">
        <v>0</v>
      </c>
      <c r="L60" s="79" t="s">
        <v>1</v>
      </c>
      <c r="M60" s="11"/>
      <c r="N60" s="12">
        <v>1</v>
      </c>
      <c r="O60" s="12" t="s">
        <v>18</v>
      </c>
      <c r="P60" s="12">
        <v>2</v>
      </c>
      <c r="Q60" s="13" t="s">
        <v>5</v>
      </c>
      <c r="R60" s="74"/>
      <c r="S60" s="72"/>
    </row>
    <row r="61" spans="1:20">
      <c r="A61" s="72"/>
      <c r="C61" s="14">
        <f t="shared" ref="C61:D68" si="30">C11</f>
        <v>0</v>
      </c>
      <c r="D61" s="80">
        <f t="shared" si="30"/>
        <v>0</v>
      </c>
      <c r="E61" s="81"/>
      <c r="F61" s="82">
        <f>$E$11</f>
        <v>0</v>
      </c>
      <c r="G61" s="82">
        <f>$F$11</f>
        <v>0</v>
      </c>
      <c r="H61" s="82">
        <f>$G$11</f>
        <v>0</v>
      </c>
      <c r="I61" s="83" t="str">
        <f t="shared" ref="I61:I68" si="31">IF($E61=$I11,IF($E61=$F$60,$F61,IF($E61=$G$60,$G61,IF($E61=$H$60,$H61,""))),"-")</f>
        <v/>
      </c>
      <c r="K61" s="14">
        <f t="shared" ref="K61:L68" si="32">C11</f>
        <v>0</v>
      </c>
      <c r="L61" s="80">
        <f t="shared" si="32"/>
        <v>0</v>
      </c>
      <c r="M61" s="81"/>
      <c r="N61" s="82">
        <f>$E$11</f>
        <v>0</v>
      </c>
      <c r="O61" s="82">
        <f>$F$11</f>
        <v>0</v>
      </c>
      <c r="P61" s="82">
        <f>$G$11</f>
        <v>0</v>
      </c>
      <c r="Q61" s="83" t="str">
        <f t="shared" ref="Q61:Q68" si="33">IF($M61=$I11,IF($M61=$N$60,$N61,IF($M61=$O$60,$O61,IF($M61=$P$60,$P61,""))),"-")</f>
        <v/>
      </c>
      <c r="R61" s="74"/>
      <c r="S61" s="72"/>
    </row>
    <row r="62" spans="1:20">
      <c r="A62" s="72"/>
      <c r="C62" s="15">
        <f t="shared" si="30"/>
        <v>0</v>
      </c>
      <c r="D62" s="77">
        <f t="shared" si="30"/>
        <v>0</v>
      </c>
      <c r="E62" s="76"/>
      <c r="F62" s="17">
        <f>$E$12</f>
        <v>0</v>
      </c>
      <c r="G62" s="17">
        <f>$F$12</f>
        <v>0</v>
      </c>
      <c r="H62" s="17">
        <f>$G$12</f>
        <v>0</v>
      </c>
      <c r="I62" s="16" t="str">
        <f t="shared" si="31"/>
        <v/>
      </c>
      <c r="K62" s="15">
        <f t="shared" si="32"/>
        <v>0</v>
      </c>
      <c r="L62" s="77">
        <f t="shared" si="32"/>
        <v>0</v>
      </c>
      <c r="M62" s="76"/>
      <c r="N62" s="17">
        <f>$E$12</f>
        <v>0</v>
      </c>
      <c r="O62" s="17">
        <f>$F$12</f>
        <v>0</v>
      </c>
      <c r="P62" s="17">
        <f>$G$12</f>
        <v>0</v>
      </c>
      <c r="Q62" s="16" t="str">
        <f t="shared" si="33"/>
        <v/>
      </c>
      <c r="R62" s="74"/>
      <c r="S62" s="72"/>
    </row>
    <row r="63" spans="1:20">
      <c r="A63" s="72"/>
      <c r="C63" s="15">
        <f t="shared" si="30"/>
        <v>0</v>
      </c>
      <c r="D63" s="77">
        <f t="shared" si="30"/>
        <v>0</v>
      </c>
      <c r="E63" s="76"/>
      <c r="F63" s="17">
        <f>$E$13</f>
        <v>0</v>
      </c>
      <c r="G63" s="17">
        <f>$F$13</f>
        <v>0</v>
      </c>
      <c r="H63" s="17">
        <f>$G$13</f>
        <v>0</v>
      </c>
      <c r="I63" s="16" t="str">
        <f t="shared" si="31"/>
        <v/>
      </c>
      <c r="K63" s="15">
        <f t="shared" si="32"/>
        <v>0</v>
      </c>
      <c r="L63" s="77">
        <f t="shared" si="32"/>
        <v>0</v>
      </c>
      <c r="M63" s="76"/>
      <c r="N63" s="17">
        <f>$E$13</f>
        <v>0</v>
      </c>
      <c r="O63" s="17">
        <f>$F$13</f>
        <v>0</v>
      </c>
      <c r="P63" s="17">
        <f>$G$13</f>
        <v>0</v>
      </c>
      <c r="Q63" s="16" t="str">
        <f t="shared" si="33"/>
        <v/>
      </c>
      <c r="R63" s="74"/>
      <c r="S63" s="72"/>
    </row>
    <row r="64" spans="1:20">
      <c r="A64" s="72"/>
      <c r="C64" s="15">
        <f t="shared" si="30"/>
        <v>0</v>
      </c>
      <c r="D64" s="77">
        <f t="shared" si="30"/>
        <v>0</v>
      </c>
      <c r="E64" s="76"/>
      <c r="F64" s="17">
        <f>$E$14</f>
        <v>0</v>
      </c>
      <c r="G64" s="17">
        <f>$F$14</f>
        <v>0</v>
      </c>
      <c r="H64" s="17">
        <f>$G$14</f>
        <v>0</v>
      </c>
      <c r="I64" s="16" t="str">
        <f t="shared" si="31"/>
        <v/>
      </c>
      <c r="K64" s="15">
        <f t="shared" si="32"/>
        <v>0</v>
      </c>
      <c r="L64" s="77">
        <f t="shared" si="32"/>
        <v>0</v>
      </c>
      <c r="M64" s="76"/>
      <c r="N64" s="17">
        <f>$E$14</f>
        <v>0</v>
      </c>
      <c r="O64" s="17">
        <f>$F$14</f>
        <v>0</v>
      </c>
      <c r="P64" s="17">
        <f>$G$14</f>
        <v>0</v>
      </c>
      <c r="Q64" s="16" t="str">
        <f t="shared" si="33"/>
        <v/>
      </c>
      <c r="R64" s="74"/>
      <c r="S64" s="72"/>
    </row>
    <row r="65" spans="1:20">
      <c r="A65" s="72"/>
      <c r="C65" s="15">
        <f t="shared" si="30"/>
        <v>0</v>
      </c>
      <c r="D65" s="77">
        <f t="shared" si="30"/>
        <v>0</v>
      </c>
      <c r="E65" s="76"/>
      <c r="F65" s="17">
        <f>$E$15</f>
        <v>0</v>
      </c>
      <c r="G65" s="17">
        <f>$F$15</f>
        <v>0</v>
      </c>
      <c r="H65" s="17">
        <f>$G$15</f>
        <v>0</v>
      </c>
      <c r="I65" s="16" t="str">
        <f t="shared" si="31"/>
        <v/>
      </c>
      <c r="K65" s="15">
        <f t="shared" si="32"/>
        <v>0</v>
      </c>
      <c r="L65" s="77">
        <f t="shared" si="32"/>
        <v>0</v>
      </c>
      <c r="M65" s="76"/>
      <c r="N65" s="17">
        <f>$E$15</f>
        <v>0</v>
      </c>
      <c r="O65" s="17">
        <f>$F$15</f>
        <v>0</v>
      </c>
      <c r="P65" s="17">
        <f>$G$15</f>
        <v>0</v>
      </c>
      <c r="Q65" s="16" t="str">
        <f t="shared" si="33"/>
        <v/>
      </c>
      <c r="R65" s="74"/>
      <c r="S65" s="72"/>
    </row>
    <row r="66" spans="1:20">
      <c r="A66" s="72"/>
      <c r="C66" s="15">
        <f t="shared" si="30"/>
        <v>0</v>
      </c>
      <c r="D66" s="77">
        <f t="shared" si="30"/>
        <v>0</v>
      </c>
      <c r="E66" s="76"/>
      <c r="F66" s="17">
        <f>$E$16</f>
        <v>0</v>
      </c>
      <c r="G66" s="17">
        <f>$F$16</f>
        <v>0</v>
      </c>
      <c r="H66" s="17">
        <f>$G$16</f>
        <v>0</v>
      </c>
      <c r="I66" s="16" t="str">
        <f t="shared" si="31"/>
        <v/>
      </c>
      <c r="K66" s="15">
        <f t="shared" si="32"/>
        <v>0</v>
      </c>
      <c r="L66" s="77">
        <f t="shared" si="32"/>
        <v>0</v>
      </c>
      <c r="M66" s="76"/>
      <c r="N66" s="17">
        <f>$E$16</f>
        <v>0</v>
      </c>
      <c r="O66" s="17">
        <f>$F$16</f>
        <v>0</v>
      </c>
      <c r="P66" s="17">
        <f>$G$16</f>
        <v>0</v>
      </c>
      <c r="Q66" s="16" t="str">
        <f t="shared" si="33"/>
        <v/>
      </c>
      <c r="R66" s="74"/>
      <c r="S66" s="72"/>
    </row>
    <row r="67" spans="1:20">
      <c r="A67" s="72"/>
      <c r="C67" s="15">
        <f t="shared" si="30"/>
        <v>0</v>
      </c>
      <c r="D67" s="77">
        <f t="shared" si="30"/>
        <v>0</v>
      </c>
      <c r="E67" s="76"/>
      <c r="F67" s="17">
        <f>$E$17</f>
        <v>0</v>
      </c>
      <c r="G67" s="17">
        <f>$F$17</f>
        <v>0</v>
      </c>
      <c r="H67" s="17">
        <f>$G$17</f>
        <v>0</v>
      </c>
      <c r="I67" s="16" t="str">
        <f t="shared" si="31"/>
        <v/>
      </c>
      <c r="K67" s="15">
        <f t="shared" si="32"/>
        <v>0</v>
      </c>
      <c r="L67" s="77">
        <f t="shared" si="32"/>
        <v>0</v>
      </c>
      <c r="M67" s="76"/>
      <c r="N67" s="17">
        <f>$E$17</f>
        <v>0</v>
      </c>
      <c r="O67" s="17">
        <f>$F$17</f>
        <v>0</v>
      </c>
      <c r="P67" s="17">
        <f>$G$17</f>
        <v>0</v>
      </c>
      <c r="Q67" s="16" t="str">
        <f t="shared" si="33"/>
        <v/>
      </c>
      <c r="R67" s="74"/>
      <c r="S67" s="72"/>
    </row>
    <row r="68" spans="1:20" ht="13.5" thickBot="1">
      <c r="A68" s="72"/>
      <c r="C68" s="84">
        <f t="shared" si="30"/>
        <v>0</v>
      </c>
      <c r="D68" s="85">
        <f t="shared" si="30"/>
        <v>0</v>
      </c>
      <c r="E68" s="86"/>
      <c r="F68" s="87">
        <f>$E$18</f>
        <v>0</v>
      </c>
      <c r="G68" s="87">
        <f>$F$18</f>
        <v>0</v>
      </c>
      <c r="H68" s="87">
        <f>$G$18</f>
        <v>0</v>
      </c>
      <c r="I68" s="88" t="str">
        <f t="shared" si="31"/>
        <v/>
      </c>
      <c r="K68" s="84">
        <f t="shared" si="32"/>
        <v>0</v>
      </c>
      <c r="L68" s="85">
        <f t="shared" si="32"/>
        <v>0</v>
      </c>
      <c r="M68" s="86"/>
      <c r="N68" s="87">
        <f>$E$18</f>
        <v>0</v>
      </c>
      <c r="O68" s="87">
        <f>$F$18</f>
        <v>0</v>
      </c>
      <c r="P68" s="87">
        <f>$G$18</f>
        <v>0</v>
      </c>
      <c r="Q68" s="88" t="str">
        <f t="shared" si="33"/>
        <v/>
      </c>
      <c r="R68" s="74"/>
      <c r="S68" s="72"/>
    </row>
    <row r="69" spans="1:20" ht="13.5" thickBot="1">
      <c r="A69" s="72"/>
      <c r="I69" s="89">
        <f>SUM(I61:I68)</f>
        <v>0</v>
      </c>
      <c r="Q69" s="89">
        <f>SUM(Q61:Q68)</f>
        <v>0</v>
      </c>
      <c r="R69" s="74"/>
      <c r="S69" s="72"/>
    </row>
    <row r="70" spans="1:20">
      <c r="A70" s="72"/>
      <c r="R70" s="74"/>
      <c r="S70" s="72"/>
    </row>
    <row r="71" spans="1:20" ht="12.75" customHeight="1" thickBot="1">
      <c r="A71" s="72"/>
      <c r="Q71" s="5"/>
      <c r="R71" s="5"/>
      <c r="S71" s="73"/>
      <c r="T71" s="6"/>
    </row>
    <row r="72" spans="1:20" ht="17.25" customHeight="1" thickBot="1">
      <c r="A72" s="72"/>
      <c r="C72" s="1"/>
      <c r="D72" s="193" t="s">
        <v>24</v>
      </c>
      <c r="E72" s="194"/>
      <c r="F72" s="195"/>
      <c r="G72" s="8"/>
      <c r="H72" s="8"/>
      <c r="K72" s="1"/>
      <c r="L72" s="193" t="s">
        <v>16</v>
      </c>
      <c r="M72" s="194"/>
      <c r="N72" s="195"/>
      <c r="O72" s="8"/>
      <c r="P72" s="8"/>
      <c r="R72" s="5"/>
      <c r="S72" s="73"/>
      <c r="T72" s="6"/>
    </row>
    <row r="73" spans="1:20" ht="13.5" thickBot="1">
      <c r="A73" s="72"/>
      <c r="C73" s="78" t="s">
        <v>0</v>
      </c>
      <c r="D73" s="79" t="s">
        <v>1</v>
      </c>
      <c r="E73" s="11"/>
      <c r="F73" s="12">
        <v>1</v>
      </c>
      <c r="G73" s="12" t="s">
        <v>18</v>
      </c>
      <c r="H73" s="12">
        <v>2</v>
      </c>
      <c r="I73" s="13" t="s">
        <v>5</v>
      </c>
      <c r="K73" s="78" t="s">
        <v>0</v>
      </c>
      <c r="L73" s="79" t="s">
        <v>1</v>
      </c>
      <c r="M73" s="11"/>
      <c r="N73" s="12">
        <v>1</v>
      </c>
      <c r="O73" s="12" t="s">
        <v>18</v>
      </c>
      <c r="P73" s="12">
        <v>2</v>
      </c>
      <c r="Q73" s="13" t="s">
        <v>5</v>
      </c>
      <c r="R73" s="5"/>
      <c r="S73" s="73"/>
      <c r="T73" s="6"/>
    </row>
    <row r="74" spans="1:20">
      <c r="A74" s="72"/>
      <c r="C74" s="14">
        <f t="shared" ref="C74:D81" si="34">C11</f>
        <v>0</v>
      </c>
      <c r="D74" s="80">
        <f t="shared" si="34"/>
        <v>0</v>
      </c>
      <c r="E74" s="81"/>
      <c r="F74" s="82">
        <f>$E$11</f>
        <v>0</v>
      </c>
      <c r="G74" s="82">
        <f>$F$11</f>
        <v>0</v>
      </c>
      <c r="H74" s="82">
        <f>$G$11</f>
        <v>0</v>
      </c>
      <c r="I74" s="83" t="str">
        <f t="shared" ref="I74:I81" si="35">IF($E74=$I11,IF($E74=$F$73,$F74,IF($E74=$G$73,$G74,IF($E74=$H$73,$H74,""))),"-")</f>
        <v/>
      </c>
      <c r="K74" s="14">
        <f t="shared" ref="K74:L81" si="36">C11</f>
        <v>0</v>
      </c>
      <c r="L74" s="80">
        <f t="shared" si="36"/>
        <v>0</v>
      </c>
      <c r="M74" s="81"/>
      <c r="N74" s="82">
        <f>$E$11</f>
        <v>0</v>
      </c>
      <c r="O74" s="82">
        <f>$F$11</f>
        <v>0</v>
      </c>
      <c r="P74" s="82">
        <f>$G$11</f>
        <v>0</v>
      </c>
      <c r="Q74" s="83" t="str">
        <f t="shared" ref="Q74:Q81" si="37">IF($M74=$I11,IF($M74=$N$73,$N74,IF($M74=$O$73,$O74,IF($M74=$P$73,$P74,""))),"-")</f>
        <v/>
      </c>
      <c r="R74" s="74"/>
      <c r="S74" s="72"/>
    </row>
    <row r="75" spans="1:20">
      <c r="A75" s="72"/>
      <c r="C75" s="15">
        <f t="shared" si="34"/>
        <v>0</v>
      </c>
      <c r="D75" s="77">
        <f t="shared" si="34"/>
        <v>0</v>
      </c>
      <c r="E75" s="76"/>
      <c r="F75" s="17">
        <f>$E$12</f>
        <v>0</v>
      </c>
      <c r="G75" s="17">
        <f>$F$12</f>
        <v>0</v>
      </c>
      <c r="H75" s="17">
        <f>$G$12</f>
        <v>0</v>
      </c>
      <c r="I75" s="16" t="str">
        <f t="shared" si="35"/>
        <v/>
      </c>
      <c r="K75" s="15">
        <f t="shared" si="36"/>
        <v>0</v>
      </c>
      <c r="L75" s="77">
        <f t="shared" si="36"/>
        <v>0</v>
      </c>
      <c r="M75" s="76"/>
      <c r="N75" s="17">
        <f>$E$12</f>
        <v>0</v>
      </c>
      <c r="O75" s="17">
        <f>$F$12</f>
        <v>0</v>
      </c>
      <c r="P75" s="17">
        <f>$G$12</f>
        <v>0</v>
      </c>
      <c r="Q75" s="16" t="str">
        <f t="shared" si="37"/>
        <v/>
      </c>
      <c r="R75" s="74"/>
      <c r="S75" s="72"/>
    </row>
    <row r="76" spans="1:20">
      <c r="A76" s="72"/>
      <c r="C76" s="15">
        <f t="shared" si="34"/>
        <v>0</v>
      </c>
      <c r="D76" s="77">
        <f t="shared" si="34"/>
        <v>0</v>
      </c>
      <c r="E76" s="76"/>
      <c r="F76" s="17">
        <f>$E$13</f>
        <v>0</v>
      </c>
      <c r="G76" s="17">
        <f>$F$13</f>
        <v>0</v>
      </c>
      <c r="H76" s="17">
        <f>$G$13</f>
        <v>0</v>
      </c>
      <c r="I76" s="16" t="str">
        <f t="shared" si="35"/>
        <v/>
      </c>
      <c r="J76" s="2"/>
      <c r="K76" s="15">
        <f t="shared" si="36"/>
        <v>0</v>
      </c>
      <c r="L76" s="77">
        <f t="shared" si="36"/>
        <v>0</v>
      </c>
      <c r="M76" s="76"/>
      <c r="N76" s="17">
        <f>$E$13</f>
        <v>0</v>
      </c>
      <c r="O76" s="17">
        <f>$F$13</f>
        <v>0</v>
      </c>
      <c r="P76" s="17">
        <f>$G$13</f>
        <v>0</v>
      </c>
      <c r="Q76" s="16" t="str">
        <f t="shared" si="37"/>
        <v/>
      </c>
      <c r="R76" s="74"/>
      <c r="S76" s="72"/>
    </row>
    <row r="77" spans="1:20">
      <c r="A77" s="72"/>
      <c r="C77" s="15">
        <f t="shared" si="34"/>
        <v>0</v>
      </c>
      <c r="D77" s="77">
        <f t="shared" si="34"/>
        <v>0</v>
      </c>
      <c r="E77" s="76"/>
      <c r="F77" s="17">
        <f>$E$14</f>
        <v>0</v>
      </c>
      <c r="G77" s="17">
        <f>$F$14</f>
        <v>0</v>
      </c>
      <c r="H77" s="17">
        <f>$G$14</f>
        <v>0</v>
      </c>
      <c r="I77" s="16" t="str">
        <f t="shared" si="35"/>
        <v/>
      </c>
      <c r="K77" s="15">
        <f t="shared" si="36"/>
        <v>0</v>
      </c>
      <c r="L77" s="77">
        <f t="shared" si="36"/>
        <v>0</v>
      </c>
      <c r="M77" s="76"/>
      <c r="N77" s="17">
        <f>$E$14</f>
        <v>0</v>
      </c>
      <c r="O77" s="17">
        <f>$F$14</f>
        <v>0</v>
      </c>
      <c r="P77" s="17">
        <f>$G$14</f>
        <v>0</v>
      </c>
      <c r="Q77" s="16" t="str">
        <f t="shared" si="37"/>
        <v/>
      </c>
      <c r="R77" s="74"/>
      <c r="S77" s="72"/>
    </row>
    <row r="78" spans="1:20">
      <c r="A78" s="72"/>
      <c r="C78" s="15">
        <f t="shared" si="34"/>
        <v>0</v>
      </c>
      <c r="D78" s="77">
        <f t="shared" si="34"/>
        <v>0</v>
      </c>
      <c r="E78" s="76"/>
      <c r="F78" s="17">
        <f>$E$15</f>
        <v>0</v>
      </c>
      <c r="G78" s="17">
        <f>$F$15</f>
        <v>0</v>
      </c>
      <c r="H78" s="17">
        <f>$G$15</f>
        <v>0</v>
      </c>
      <c r="I78" s="16" t="str">
        <f t="shared" si="35"/>
        <v/>
      </c>
      <c r="K78" s="15">
        <f t="shared" si="36"/>
        <v>0</v>
      </c>
      <c r="L78" s="77">
        <f t="shared" si="36"/>
        <v>0</v>
      </c>
      <c r="M78" s="76"/>
      <c r="N78" s="17">
        <f>$E$15</f>
        <v>0</v>
      </c>
      <c r="O78" s="17">
        <f>$F$15</f>
        <v>0</v>
      </c>
      <c r="P78" s="17">
        <f>$G$15</f>
        <v>0</v>
      </c>
      <c r="Q78" s="16" t="str">
        <f t="shared" si="37"/>
        <v/>
      </c>
      <c r="R78" s="74"/>
      <c r="S78" s="72"/>
    </row>
    <row r="79" spans="1:20">
      <c r="A79" s="72"/>
      <c r="C79" s="15">
        <f t="shared" si="34"/>
        <v>0</v>
      </c>
      <c r="D79" s="77">
        <f t="shared" si="34"/>
        <v>0</v>
      </c>
      <c r="E79" s="76"/>
      <c r="F79" s="17">
        <f>$E$16</f>
        <v>0</v>
      </c>
      <c r="G79" s="17">
        <f>$F$16</f>
        <v>0</v>
      </c>
      <c r="H79" s="17">
        <f>$G$16</f>
        <v>0</v>
      </c>
      <c r="I79" s="16" t="str">
        <f t="shared" si="35"/>
        <v/>
      </c>
      <c r="K79" s="15">
        <f t="shared" si="36"/>
        <v>0</v>
      </c>
      <c r="L79" s="77">
        <f t="shared" si="36"/>
        <v>0</v>
      </c>
      <c r="M79" s="76"/>
      <c r="N79" s="17">
        <f>$E$16</f>
        <v>0</v>
      </c>
      <c r="O79" s="17">
        <f>$F$16</f>
        <v>0</v>
      </c>
      <c r="P79" s="17">
        <f>$G$16</f>
        <v>0</v>
      </c>
      <c r="Q79" s="16" t="str">
        <f t="shared" si="37"/>
        <v/>
      </c>
      <c r="R79" s="74"/>
      <c r="S79" s="72"/>
    </row>
    <row r="80" spans="1:20">
      <c r="A80" s="72"/>
      <c r="C80" s="15">
        <f t="shared" si="34"/>
        <v>0</v>
      </c>
      <c r="D80" s="77">
        <f t="shared" si="34"/>
        <v>0</v>
      </c>
      <c r="E80" s="76"/>
      <c r="F80" s="17">
        <f>$E$17</f>
        <v>0</v>
      </c>
      <c r="G80" s="17">
        <f>$F$17</f>
        <v>0</v>
      </c>
      <c r="H80" s="17">
        <f>$G$17</f>
        <v>0</v>
      </c>
      <c r="I80" s="16" t="str">
        <f t="shared" si="35"/>
        <v/>
      </c>
      <c r="K80" s="15">
        <f t="shared" si="36"/>
        <v>0</v>
      </c>
      <c r="L80" s="77">
        <f t="shared" si="36"/>
        <v>0</v>
      </c>
      <c r="M80" s="76"/>
      <c r="N80" s="17">
        <f>$E$17</f>
        <v>0</v>
      </c>
      <c r="O80" s="17">
        <f>$F$17</f>
        <v>0</v>
      </c>
      <c r="P80" s="17">
        <f>$G$17</f>
        <v>0</v>
      </c>
      <c r="Q80" s="16" t="str">
        <f t="shared" si="37"/>
        <v/>
      </c>
      <c r="R80" s="74"/>
      <c r="S80" s="72"/>
    </row>
    <row r="81" spans="1:19" ht="13.5" thickBot="1">
      <c r="A81" s="72"/>
      <c r="C81" s="84">
        <f t="shared" si="34"/>
        <v>0</v>
      </c>
      <c r="D81" s="85">
        <f t="shared" si="34"/>
        <v>0</v>
      </c>
      <c r="E81" s="86"/>
      <c r="F81" s="87">
        <f>$E$18</f>
        <v>0</v>
      </c>
      <c r="G81" s="87">
        <f>$F$18</f>
        <v>0</v>
      </c>
      <c r="H81" s="87">
        <f>$G$18</f>
        <v>0</v>
      </c>
      <c r="I81" s="88" t="str">
        <f t="shared" si="35"/>
        <v/>
      </c>
      <c r="K81" s="84">
        <f t="shared" si="36"/>
        <v>0</v>
      </c>
      <c r="L81" s="85">
        <f t="shared" si="36"/>
        <v>0</v>
      </c>
      <c r="M81" s="86"/>
      <c r="N81" s="87">
        <f>$E$18</f>
        <v>0</v>
      </c>
      <c r="O81" s="87">
        <f>$F$18</f>
        <v>0</v>
      </c>
      <c r="P81" s="87">
        <f>$G$18</f>
        <v>0</v>
      </c>
      <c r="Q81" s="88" t="str">
        <f t="shared" si="37"/>
        <v/>
      </c>
      <c r="R81" s="74"/>
      <c r="S81" s="72"/>
    </row>
    <row r="82" spans="1:19" ht="13.5" thickBot="1">
      <c r="A82" s="72"/>
      <c r="I82" s="89">
        <f>SUM(I74:I81)</f>
        <v>0</v>
      </c>
      <c r="Q82" s="89">
        <f>SUM(Q74:Q81)</f>
        <v>0</v>
      </c>
      <c r="R82" s="74"/>
      <c r="S82" s="72"/>
    </row>
    <row r="83" spans="1:19">
      <c r="A83" s="72"/>
      <c r="L83" s="7"/>
      <c r="R83" s="74"/>
      <c r="S83" s="72"/>
    </row>
    <row r="84" spans="1:19" ht="13.5" thickBot="1">
      <c r="A84" s="72"/>
      <c r="R84" s="74"/>
      <c r="S84" s="72"/>
    </row>
    <row r="85" spans="1:19" ht="18" customHeight="1" thickBot="1">
      <c r="A85" s="72"/>
      <c r="C85" s="1"/>
      <c r="D85" s="193" t="s">
        <v>2</v>
      </c>
      <c r="E85" s="194"/>
      <c r="F85" s="195"/>
      <c r="G85" s="8"/>
      <c r="H85" s="8"/>
      <c r="K85" s="1"/>
      <c r="L85" s="193" t="s">
        <v>3</v>
      </c>
      <c r="M85" s="194"/>
      <c r="N85" s="195"/>
      <c r="O85" s="8"/>
      <c r="P85" s="8"/>
      <c r="R85" s="74"/>
      <c r="S85" s="72"/>
    </row>
    <row r="86" spans="1:19" ht="13.5" thickBot="1">
      <c r="A86" s="72"/>
      <c r="C86" s="78" t="s">
        <v>0</v>
      </c>
      <c r="D86" s="79" t="s">
        <v>1</v>
      </c>
      <c r="E86" s="11"/>
      <c r="F86" s="12">
        <v>1</v>
      </c>
      <c r="G86" s="12" t="s">
        <v>18</v>
      </c>
      <c r="H86" s="12">
        <v>2</v>
      </c>
      <c r="I86" s="13" t="s">
        <v>5</v>
      </c>
      <c r="K86" s="78" t="s">
        <v>0</v>
      </c>
      <c r="L86" s="79" t="s">
        <v>1</v>
      </c>
      <c r="M86" s="11"/>
      <c r="N86" s="12">
        <v>1</v>
      </c>
      <c r="O86" s="12" t="s">
        <v>18</v>
      </c>
      <c r="P86" s="12">
        <v>2</v>
      </c>
      <c r="Q86" s="13" t="s">
        <v>5</v>
      </c>
      <c r="R86" s="74"/>
      <c r="S86" s="72"/>
    </row>
    <row r="87" spans="1:19">
      <c r="A87" s="72"/>
      <c r="C87" s="14">
        <f t="shared" ref="C87:D94" si="38">C11</f>
        <v>0</v>
      </c>
      <c r="D87" s="80">
        <f t="shared" si="38"/>
        <v>0</v>
      </c>
      <c r="E87" s="81"/>
      <c r="F87" s="82">
        <f>$E$11</f>
        <v>0</v>
      </c>
      <c r="G87" s="82">
        <f>$F$11</f>
        <v>0</v>
      </c>
      <c r="H87" s="82">
        <f>$G$11</f>
        <v>0</v>
      </c>
      <c r="I87" s="83" t="str">
        <f t="shared" ref="I87:I94" si="39">IF($E87=$I11,IF($E87=$F$86,$F87,IF($E87=$G$86,$G87,IF($E87=$H$86,$H87,""))),"-")</f>
        <v/>
      </c>
      <c r="K87" s="14">
        <f t="shared" ref="K87:L94" si="40">C11</f>
        <v>0</v>
      </c>
      <c r="L87" s="80">
        <f t="shared" si="40"/>
        <v>0</v>
      </c>
      <c r="M87" s="81"/>
      <c r="N87" s="82">
        <f>$E$11</f>
        <v>0</v>
      </c>
      <c r="O87" s="82">
        <f>$F$11</f>
        <v>0</v>
      </c>
      <c r="P87" s="82">
        <f>$G$11</f>
        <v>0</v>
      </c>
      <c r="Q87" s="83" t="str">
        <f t="shared" ref="Q87:Q94" si="41">IF($M87=$I11,IF($M87=$N$86,$N87,IF($M87=$O$86,$O87,IF($M87=$P$86,$P87,""))),"-")</f>
        <v/>
      </c>
      <c r="R87" s="74"/>
      <c r="S87" s="72"/>
    </row>
    <row r="88" spans="1:19">
      <c r="A88" s="72"/>
      <c r="C88" s="15">
        <f t="shared" si="38"/>
        <v>0</v>
      </c>
      <c r="D88" s="77">
        <f t="shared" si="38"/>
        <v>0</v>
      </c>
      <c r="E88" s="76"/>
      <c r="F88" s="17">
        <f>$E$12</f>
        <v>0</v>
      </c>
      <c r="G88" s="17">
        <f>$F$12</f>
        <v>0</v>
      </c>
      <c r="H88" s="17">
        <f>$G$12</f>
        <v>0</v>
      </c>
      <c r="I88" s="16" t="str">
        <f t="shared" si="39"/>
        <v/>
      </c>
      <c r="K88" s="15">
        <f t="shared" si="40"/>
        <v>0</v>
      </c>
      <c r="L88" s="77">
        <f t="shared" si="40"/>
        <v>0</v>
      </c>
      <c r="M88" s="76"/>
      <c r="N88" s="17">
        <f>$E$12</f>
        <v>0</v>
      </c>
      <c r="O88" s="17">
        <f>$F$12</f>
        <v>0</v>
      </c>
      <c r="P88" s="17">
        <f>$G$12</f>
        <v>0</v>
      </c>
      <c r="Q88" s="16" t="str">
        <f t="shared" si="41"/>
        <v/>
      </c>
      <c r="R88" s="74"/>
      <c r="S88" s="72"/>
    </row>
    <row r="89" spans="1:19">
      <c r="A89" s="72"/>
      <c r="C89" s="15">
        <f t="shared" si="38"/>
        <v>0</v>
      </c>
      <c r="D89" s="77">
        <f t="shared" si="38"/>
        <v>0</v>
      </c>
      <c r="E89" s="76"/>
      <c r="F89" s="17">
        <f>$E$13</f>
        <v>0</v>
      </c>
      <c r="G89" s="17">
        <f>$F$13</f>
        <v>0</v>
      </c>
      <c r="H89" s="17">
        <f>$G$13</f>
        <v>0</v>
      </c>
      <c r="I89" s="16" t="str">
        <f t="shared" si="39"/>
        <v/>
      </c>
      <c r="K89" s="15">
        <f t="shared" si="40"/>
        <v>0</v>
      </c>
      <c r="L89" s="77">
        <f t="shared" si="40"/>
        <v>0</v>
      </c>
      <c r="M89" s="76"/>
      <c r="N89" s="17">
        <f>$E$13</f>
        <v>0</v>
      </c>
      <c r="O89" s="17">
        <f>$F$13</f>
        <v>0</v>
      </c>
      <c r="P89" s="17">
        <f>$G$13</f>
        <v>0</v>
      </c>
      <c r="Q89" s="16" t="str">
        <f t="shared" si="41"/>
        <v/>
      </c>
      <c r="R89" s="74"/>
      <c r="S89" s="72"/>
    </row>
    <row r="90" spans="1:19">
      <c r="A90" s="72"/>
      <c r="C90" s="15">
        <f t="shared" si="38"/>
        <v>0</v>
      </c>
      <c r="D90" s="77">
        <f t="shared" si="38"/>
        <v>0</v>
      </c>
      <c r="E90" s="76"/>
      <c r="F90" s="17">
        <f>$E$14</f>
        <v>0</v>
      </c>
      <c r="G90" s="17">
        <f>$F$14</f>
        <v>0</v>
      </c>
      <c r="H90" s="17">
        <f>$G$14</f>
        <v>0</v>
      </c>
      <c r="I90" s="16" t="str">
        <f t="shared" si="39"/>
        <v/>
      </c>
      <c r="J90" s="2"/>
      <c r="K90" s="15">
        <f t="shared" si="40"/>
        <v>0</v>
      </c>
      <c r="L90" s="77">
        <f t="shared" si="40"/>
        <v>0</v>
      </c>
      <c r="M90" s="76"/>
      <c r="N90" s="17">
        <f>$E$14</f>
        <v>0</v>
      </c>
      <c r="O90" s="17">
        <f>$F$14</f>
        <v>0</v>
      </c>
      <c r="P90" s="17">
        <f>$G$14</f>
        <v>0</v>
      </c>
      <c r="Q90" s="16" t="str">
        <f t="shared" si="41"/>
        <v/>
      </c>
      <c r="R90" s="74"/>
      <c r="S90" s="72"/>
    </row>
    <row r="91" spans="1:19">
      <c r="A91" s="72"/>
      <c r="C91" s="15">
        <f t="shared" si="38"/>
        <v>0</v>
      </c>
      <c r="D91" s="77">
        <f t="shared" si="38"/>
        <v>0</v>
      </c>
      <c r="E91" s="76"/>
      <c r="F91" s="17">
        <f>$E$15</f>
        <v>0</v>
      </c>
      <c r="G91" s="17">
        <f>$F$15</f>
        <v>0</v>
      </c>
      <c r="H91" s="17">
        <f>$G$15</f>
        <v>0</v>
      </c>
      <c r="I91" s="16" t="str">
        <f t="shared" si="39"/>
        <v/>
      </c>
      <c r="K91" s="15">
        <f t="shared" si="40"/>
        <v>0</v>
      </c>
      <c r="L91" s="77">
        <f t="shared" si="40"/>
        <v>0</v>
      </c>
      <c r="M91" s="76"/>
      <c r="N91" s="17">
        <f>$E$15</f>
        <v>0</v>
      </c>
      <c r="O91" s="17">
        <f>$F$15</f>
        <v>0</v>
      </c>
      <c r="P91" s="17">
        <f>$G$15</f>
        <v>0</v>
      </c>
      <c r="Q91" s="16" t="str">
        <f t="shared" si="41"/>
        <v/>
      </c>
      <c r="R91" s="74"/>
      <c r="S91" s="72"/>
    </row>
    <row r="92" spans="1:19">
      <c r="A92" s="72"/>
      <c r="C92" s="15">
        <f t="shared" si="38"/>
        <v>0</v>
      </c>
      <c r="D92" s="77">
        <f t="shared" si="38"/>
        <v>0</v>
      </c>
      <c r="E92" s="76"/>
      <c r="F92" s="17">
        <f>$E$16</f>
        <v>0</v>
      </c>
      <c r="G92" s="17">
        <f>$F$16</f>
        <v>0</v>
      </c>
      <c r="H92" s="17">
        <f>$G$16</f>
        <v>0</v>
      </c>
      <c r="I92" s="16" t="str">
        <f t="shared" si="39"/>
        <v/>
      </c>
      <c r="K92" s="15">
        <f t="shared" si="40"/>
        <v>0</v>
      </c>
      <c r="L92" s="77">
        <f t="shared" si="40"/>
        <v>0</v>
      </c>
      <c r="M92" s="76"/>
      <c r="N92" s="17">
        <f>$E$16</f>
        <v>0</v>
      </c>
      <c r="O92" s="17">
        <f>$F$16</f>
        <v>0</v>
      </c>
      <c r="P92" s="17">
        <f>$G$16</f>
        <v>0</v>
      </c>
      <c r="Q92" s="16" t="str">
        <f t="shared" si="41"/>
        <v/>
      </c>
      <c r="R92" s="74"/>
      <c r="S92" s="72"/>
    </row>
    <row r="93" spans="1:19">
      <c r="A93" s="72"/>
      <c r="C93" s="15">
        <f t="shared" si="38"/>
        <v>0</v>
      </c>
      <c r="D93" s="77">
        <f t="shared" si="38"/>
        <v>0</v>
      </c>
      <c r="E93" s="76"/>
      <c r="F93" s="17">
        <f>$E$17</f>
        <v>0</v>
      </c>
      <c r="G93" s="17">
        <f>$F$17</f>
        <v>0</v>
      </c>
      <c r="H93" s="17">
        <f>$G$17</f>
        <v>0</v>
      </c>
      <c r="I93" s="16" t="str">
        <f t="shared" si="39"/>
        <v/>
      </c>
      <c r="K93" s="15">
        <f t="shared" si="40"/>
        <v>0</v>
      </c>
      <c r="L93" s="77">
        <f t="shared" si="40"/>
        <v>0</v>
      </c>
      <c r="M93" s="76"/>
      <c r="N93" s="17">
        <f>$E$17</f>
        <v>0</v>
      </c>
      <c r="O93" s="17">
        <f>$F$17</f>
        <v>0</v>
      </c>
      <c r="P93" s="17">
        <f>$G$17</f>
        <v>0</v>
      </c>
      <c r="Q93" s="16" t="str">
        <f t="shared" si="41"/>
        <v/>
      </c>
      <c r="R93" s="74"/>
      <c r="S93" s="72"/>
    </row>
    <row r="94" spans="1:19" ht="13.5" thickBot="1">
      <c r="A94" s="72"/>
      <c r="C94" s="84">
        <f t="shared" si="38"/>
        <v>0</v>
      </c>
      <c r="D94" s="85">
        <f t="shared" si="38"/>
        <v>0</v>
      </c>
      <c r="E94" s="86"/>
      <c r="F94" s="87">
        <f>$E$18</f>
        <v>0</v>
      </c>
      <c r="G94" s="87">
        <f>$F$18</f>
        <v>0</v>
      </c>
      <c r="H94" s="87">
        <f>$G$18</f>
        <v>0</v>
      </c>
      <c r="I94" s="88" t="str">
        <f t="shared" si="39"/>
        <v/>
      </c>
      <c r="K94" s="84">
        <f t="shared" si="40"/>
        <v>0</v>
      </c>
      <c r="L94" s="85">
        <f t="shared" si="40"/>
        <v>0</v>
      </c>
      <c r="M94" s="86"/>
      <c r="N94" s="87">
        <f>$E$18</f>
        <v>0</v>
      </c>
      <c r="O94" s="87">
        <f>$F$18</f>
        <v>0</v>
      </c>
      <c r="P94" s="87">
        <f>$G$18</f>
        <v>0</v>
      </c>
      <c r="Q94" s="88" t="str">
        <f t="shared" si="41"/>
        <v/>
      </c>
      <c r="R94" s="74"/>
      <c r="S94" s="72"/>
    </row>
    <row r="95" spans="1:19" ht="13.5" thickBot="1">
      <c r="A95" s="72"/>
      <c r="I95" s="89">
        <f>SUM(I87:I94)</f>
        <v>0</v>
      </c>
      <c r="Q95" s="89">
        <f>SUM(Q87:Q94)</f>
        <v>0</v>
      </c>
      <c r="R95" s="74"/>
      <c r="S95" s="72"/>
    </row>
    <row r="96" spans="1:19">
      <c r="A96" s="72"/>
      <c r="R96" s="74"/>
      <c r="S96" s="72"/>
    </row>
    <row r="97" spans="1:19" ht="13.5" thickBot="1">
      <c r="A97" s="72"/>
      <c r="R97" s="74"/>
      <c r="S97" s="72"/>
    </row>
    <row r="98" spans="1:19" ht="13.5" thickBot="1">
      <c r="A98" s="72"/>
      <c r="C98" s="1"/>
      <c r="D98" s="193" t="s">
        <v>4</v>
      </c>
      <c r="E98" s="194"/>
      <c r="F98" s="195"/>
      <c r="G98" s="8"/>
      <c r="H98" s="8"/>
      <c r="K98" s="1"/>
      <c r="L98" s="193" t="s">
        <v>23</v>
      </c>
      <c r="M98" s="194"/>
      <c r="N98" s="195"/>
      <c r="O98" s="8"/>
      <c r="P98" s="8"/>
      <c r="R98" s="74"/>
      <c r="S98" s="72"/>
    </row>
    <row r="99" spans="1:19" ht="13.5" thickBot="1">
      <c r="A99" s="72"/>
      <c r="C99" s="78" t="s">
        <v>0</v>
      </c>
      <c r="D99" s="79" t="s">
        <v>1</v>
      </c>
      <c r="E99" s="11"/>
      <c r="F99" s="12">
        <v>1</v>
      </c>
      <c r="G99" s="12" t="s">
        <v>18</v>
      </c>
      <c r="H99" s="12">
        <v>2</v>
      </c>
      <c r="I99" s="13" t="s">
        <v>5</v>
      </c>
      <c r="K99" s="78" t="s">
        <v>0</v>
      </c>
      <c r="L99" s="79" t="s">
        <v>1</v>
      </c>
      <c r="M99" s="11"/>
      <c r="N99" s="12">
        <v>1</v>
      </c>
      <c r="O99" s="12" t="s">
        <v>18</v>
      </c>
      <c r="P99" s="12">
        <v>2</v>
      </c>
      <c r="Q99" s="13" t="s">
        <v>5</v>
      </c>
      <c r="R99" s="74"/>
      <c r="S99" s="72"/>
    </row>
    <row r="100" spans="1:19">
      <c r="A100" s="72"/>
      <c r="C100" s="14">
        <f t="shared" ref="C100:D107" si="42">C11</f>
        <v>0</v>
      </c>
      <c r="D100" s="80">
        <f t="shared" si="42"/>
        <v>0</v>
      </c>
      <c r="E100" s="81"/>
      <c r="F100" s="82">
        <f>$E$11</f>
        <v>0</v>
      </c>
      <c r="G100" s="82">
        <f>$F$11</f>
        <v>0</v>
      </c>
      <c r="H100" s="82">
        <f>$G$11</f>
        <v>0</v>
      </c>
      <c r="I100" s="83" t="str">
        <f t="shared" ref="I100:I107" si="43">IF($E100=$I11,IF($E100=$F$99,$F100,IF($E100=$G$99,$G100,IF($E100=$H$99,$H100,""))),"-")</f>
        <v/>
      </c>
      <c r="K100" s="14">
        <f t="shared" ref="K100:L107" si="44">C11</f>
        <v>0</v>
      </c>
      <c r="L100" s="80">
        <f t="shared" si="44"/>
        <v>0</v>
      </c>
      <c r="M100" s="81"/>
      <c r="N100" s="82">
        <f>$E$11</f>
        <v>0</v>
      </c>
      <c r="O100" s="82">
        <f>$F$11</f>
        <v>0</v>
      </c>
      <c r="P100" s="82">
        <f>$G$11</f>
        <v>0</v>
      </c>
      <c r="Q100" s="83" t="str">
        <f t="shared" ref="Q100:Q107" si="45">IF($M100=$I11,IF($M100=$N$99,$N100,IF($M100=$O$99,$O100,IF($M100=$P$99,$P100,""))),"-")</f>
        <v/>
      </c>
      <c r="R100" s="74"/>
      <c r="S100" s="72"/>
    </row>
    <row r="101" spans="1:19">
      <c r="A101" s="72"/>
      <c r="C101" s="15">
        <f t="shared" si="42"/>
        <v>0</v>
      </c>
      <c r="D101" s="77">
        <f t="shared" si="42"/>
        <v>0</v>
      </c>
      <c r="E101" s="76"/>
      <c r="F101" s="17">
        <f>$E$12</f>
        <v>0</v>
      </c>
      <c r="G101" s="17">
        <f>$F$12</f>
        <v>0</v>
      </c>
      <c r="H101" s="17">
        <f>$G$12</f>
        <v>0</v>
      </c>
      <c r="I101" s="16" t="str">
        <f t="shared" si="43"/>
        <v/>
      </c>
      <c r="K101" s="15">
        <f t="shared" si="44"/>
        <v>0</v>
      </c>
      <c r="L101" s="77">
        <f t="shared" si="44"/>
        <v>0</v>
      </c>
      <c r="M101" s="76"/>
      <c r="N101" s="17">
        <f>$E$12</f>
        <v>0</v>
      </c>
      <c r="O101" s="17">
        <f>$F$12</f>
        <v>0</v>
      </c>
      <c r="P101" s="17">
        <f>$G$12</f>
        <v>0</v>
      </c>
      <c r="Q101" s="16" t="str">
        <f t="shared" si="45"/>
        <v/>
      </c>
      <c r="R101" s="74"/>
      <c r="S101" s="72"/>
    </row>
    <row r="102" spans="1:19">
      <c r="A102" s="72"/>
      <c r="C102" s="15">
        <f t="shared" si="42"/>
        <v>0</v>
      </c>
      <c r="D102" s="77">
        <f t="shared" si="42"/>
        <v>0</v>
      </c>
      <c r="E102" s="76"/>
      <c r="F102" s="17">
        <f>$E$13</f>
        <v>0</v>
      </c>
      <c r="G102" s="17">
        <f>$F$13</f>
        <v>0</v>
      </c>
      <c r="H102" s="17">
        <f>$G$13</f>
        <v>0</v>
      </c>
      <c r="I102" s="16" t="str">
        <f t="shared" si="43"/>
        <v/>
      </c>
      <c r="K102" s="15">
        <f t="shared" si="44"/>
        <v>0</v>
      </c>
      <c r="L102" s="77">
        <f t="shared" si="44"/>
        <v>0</v>
      </c>
      <c r="M102" s="76"/>
      <c r="N102" s="17">
        <f>$E$13</f>
        <v>0</v>
      </c>
      <c r="O102" s="17">
        <f>$F$13</f>
        <v>0</v>
      </c>
      <c r="P102" s="17">
        <f>$G$13</f>
        <v>0</v>
      </c>
      <c r="Q102" s="16" t="str">
        <f t="shared" si="45"/>
        <v/>
      </c>
      <c r="R102" s="74"/>
      <c r="S102" s="72"/>
    </row>
    <row r="103" spans="1:19">
      <c r="A103" s="72"/>
      <c r="C103" s="15">
        <f t="shared" si="42"/>
        <v>0</v>
      </c>
      <c r="D103" s="77">
        <f t="shared" si="42"/>
        <v>0</v>
      </c>
      <c r="E103" s="76"/>
      <c r="F103" s="17">
        <f>$E$14</f>
        <v>0</v>
      </c>
      <c r="G103" s="17">
        <f>$F$14</f>
        <v>0</v>
      </c>
      <c r="H103" s="17">
        <f>$G$14</f>
        <v>0</v>
      </c>
      <c r="I103" s="16" t="str">
        <f t="shared" si="43"/>
        <v/>
      </c>
      <c r="K103" s="15">
        <f t="shared" si="44"/>
        <v>0</v>
      </c>
      <c r="L103" s="77">
        <f t="shared" si="44"/>
        <v>0</v>
      </c>
      <c r="M103" s="76"/>
      <c r="N103" s="17">
        <f>$E$14</f>
        <v>0</v>
      </c>
      <c r="O103" s="17">
        <f>$F$14</f>
        <v>0</v>
      </c>
      <c r="P103" s="17">
        <f>$G$14</f>
        <v>0</v>
      </c>
      <c r="Q103" s="16" t="str">
        <f t="shared" si="45"/>
        <v/>
      </c>
      <c r="R103" s="74"/>
      <c r="S103" s="72"/>
    </row>
    <row r="104" spans="1:19">
      <c r="A104" s="72"/>
      <c r="C104" s="15">
        <f t="shared" si="42"/>
        <v>0</v>
      </c>
      <c r="D104" s="77">
        <f t="shared" si="42"/>
        <v>0</v>
      </c>
      <c r="E104" s="76"/>
      <c r="F104" s="17">
        <f>$E$15</f>
        <v>0</v>
      </c>
      <c r="G104" s="17">
        <f>$F$15</f>
        <v>0</v>
      </c>
      <c r="H104" s="17">
        <f>$G$15</f>
        <v>0</v>
      </c>
      <c r="I104" s="16" t="str">
        <f t="shared" si="43"/>
        <v/>
      </c>
      <c r="K104" s="15">
        <f t="shared" si="44"/>
        <v>0</v>
      </c>
      <c r="L104" s="77">
        <f t="shared" si="44"/>
        <v>0</v>
      </c>
      <c r="M104" s="76"/>
      <c r="N104" s="17">
        <f>$E$15</f>
        <v>0</v>
      </c>
      <c r="O104" s="17">
        <f>$F$15</f>
        <v>0</v>
      </c>
      <c r="P104" s="17">
        <f>$G$15</f>
        <v>0</v>
      </c>
      <c r="Q104" s="16" t="str">
        <f t="shared" si="45"/>
        <v/>
      </c>
      <c r="R104" s="74"/>
      <c r="S104" s="72"/>
    </row>
    <row r="105" spans="1:19">
      <c r="A105" s="72"/>
      <c r="C105" s="15">
        <f t="shared" si="42"/>
        <v>0</v>
      </c>
      <c r="D105" s="77">
        <f t="shared" si="42"/>
        <v>0</v>
      </c>
      <c r="E105" s="76"/>
      <c r="F105" s="17">
        <f>$E$16</f>
        <v>0</v>
      </c>
      <c r="G105" s="17">
        <f>$F$16</f>
        <v>0</v>
      </c>
      <c r="H105" s="17">
        <f>$G$16</f>
        <v>0</v>
      </c>
      <c r="I105" s="16" t="str">
        <f t="shared" si="43"/>
        <v/>
      </c>
      <c r="K105" s="15">
        <f t="shared" si="44"/>
        <v>0</v>
      </c>
      <c r="L105" s="77">
        <f t="shared" si="44"/>
        <v>0</v>
      </c>
      <c r="M105" s="76"/>
      <c r="N105" s="17">
        <f>$E$16</f>
        <v>0</v>
      </c>
      <c r="O105" s="17">
        <f>$F$16</f>
        <v>0</v>
      </c>
      <c r="P105" s="17">
        <f>$G$16</f>
        <v>0</v>
      </c>
      <c r="Q105" s="16" t="str">
        <f t="shared" si="45"/>
        <v/>
      </c>
      <c r="R105" s="74"/>
      <c r="S105" s="72"/>
    </row>
    <row r="106" spans="1:19">
      <c r="A106" s="72"/>
      <c r="C106" s="15">
        <f t="shared" si="42"/>
        <v>0</v>
      </c>
      <c r="D106" s="77">
        <f t="shared" si="42"/>
        <v>0</v>
      </c>
      <c r="E106" s="76"/>
      <c r="F106" s="17">
        <f>$E$17</f>
        <v>0</v>
      </c>
      <c r="G106" s="17">
        <f>$F$17</f>
        <v>0</v>
      </c>
      <c r="H106" s="17">
        <f>$G$17</f>
        <v>0</v>
      </c>
      <c r="I106" s="16" t="str">
        <f t="shared" si="43"/>
        <v/>
      </c>
      <c r="K106" s="15">
        <f t="shared" si="44"/>
        <v>0</v>
      </c>
      <c r="L106" s="77">
        <f t="shared" si="44"/>
        <v>0</v>
      </c>
      <c r="M106" s="76"/>
      <c r="N106" s="17">
        <f>$E$17</f>
        <v>0</v>
      </c>
      <c r="O106" s="17">
        <f>$F$17</f>
        <v>0</v>
      </c>
      <c r="P106" s="17">
        <f>$G$17</f>
        <v>0</v>
      </c>
      <c r="Q106" s="16" t="str">
        <f t="shared" si="45"/>
        <v/>
      </c>
      <c r="R106" s="74"/>
      <c r="S106" s="72"/>
    </row>
    <row r="107" spans="1:19" ht="13.5" thickBot="1">
      <c r="A107" s="72"/>
      <c r="C107" s="84">
        <f t="shared" si="42"/>
        <v>0</v>
      </c>
      <c r="D107" s="85">
        <f t="shared" si="42"/>
        <v>0</v>
      </c>
      <c r="E107" s="86"/>
      <c r="F107" s="87">
        <f>$E$18</f>
        <v>0</v>
      </c>
      <c r="G107" s="87">
        <f>$F$18</f>
        <v>0</v>
      </c>
      <c r="H107" s="87">
        <f>$G$18</f>
        <v>0</v>
      </c>
      <c r="I107" s="88" t="str">
        <f t="shared" si="43"/>
        <v/>
      </c>
      <c r="K107" s="84">
        <f t="shared" si="44"/>
        <v>0</v>
      </c>
      <c r="L107" s="85">
        <f t="shared" si="44"/>
        <v>0</v>
      </c>
      <c r="M107" s="86"/>
      <c r="N107" s="87">
        <f>$E$18</f>
        <v>0</v>
      </c>
      <c r="O107" s="87">
        <f>$F$18</f>
        <v>0</v>
      </c>
      <c r="P107" s="87">
        <f>$G$18</f>
        <v>0</v>
      </c>
      <c r="Q107" s="88" t="str">
        <f t="shared" si="45"/>
        <v/>
      </c>
      <c r="R107" s="74"/>
      <c r="S107" s="72"/>
    </row>
    <row r="108" spans="1:19" ht="13.5" thickBot="1">
      <c r="A108" s="72"/>
      <c r="I108" s="89">
        <f>SUM(I100:I107)</f>
        <v>0</v>
      </c>
      <c r="Q108" s="89">
        <f>SUM(Q100:Q107)</f>
        <v>0</v>
      </c>
      <c r="R108" s="74"/>
      <c r="S108" s="72"/>
    </row>
    <row r="109" spans="1:19">
      <c r="A109" s="72"/>
      <c r="R109" s="74"/>
      <c r="S109" s="72"/>
    </row>
    <row r="110" spans="1:19" ht="13.5" thickBot="1">
      <c r="A110" s="72"/>
      <c r="R110" s="74"/>
      <c r="S110" s="72"/>
    </row>
    <row r="111" spans="1:19" ht="13.5" thickBot="1">
      <c r="A111" s="72"/>
      <c r="C111" s="1"/>
      <c r="D111" s="193" t="s">
        <v>29</v>
      </c>
      <c r="E111" s="194"/>
      <c r="F111" s="195"/>
      <c r="G111" s="8"/>
      <c r="H111" s="8"/>
      <c r="K111" s="1"/>
      <c r="L111" s="193" t="s">
        <v>31</v>
      </c>
      <c r="M111" s="194"/>
      <c r="N111" s="195"/>
      <c r="O111" s="8"/>
      <c r="P111" s="8"/>
      <c r="R111" s="74"/>
      <c r="S111" s="72"/>
    </row>
    <row r="112" spans="1:19" ht="13.5" thickBot="1">
      <c r="A112" s="72"/>
      <c r="C112" s="78" t="s">
        <v>0</v>
      </c>
      <c r="D112" s="79" t="s">
        <v>1</v>
      </c>
      <c r="E112" s="11"/>
      <c r="F112" s="12">
        <v>1</v>
      </c>
      <c r="G112" s="12" t="s">
        <v>18</v>
      </c>
      <c r="H112" s="12">
        <v>2</v>
      </c>
      <c r="I112" s="13" t="s">
        <v>5</v>
      </c>
      <c r="K112" s="78" t="s">
        <v>0</v>
      </c>
      <c r="L112" s="79" t="s">
        <v>1</v>
      </c>
      <c r="M112" s="11"/>
      <c r="N112" s="12">
        <v>1</v>
      </c>
      <c r="O112" s="12" t="s">
        <v>18</v>
      </c>
      <c r="P112" s="12">
        <v>2</v>
      </c>
      <c r="Q112" s="13" t="s">
        <v>5</v>
      </c>
      <c r="R112" s="74"/>
      <c r="S112" s="72"/>
    </row>
    <row r="113" spans="1:19">
      <c r="A113" s="72"/>
      <c r="C113" s="14">
        <f t="shared" ref="C113:D120" si="46">C11</f>
        <v>0</v>
      </c>
      <c r="D113" s="80">
        <f t="shared" si="46"/>
        <v>0</v>
      </c>
      <c r="E113" s="81"/>
      <c r="F113" s="82">
        <f>$E$11</f>
        <v>0</v>
      </c>
      <c r="G113" s="82">
        <f>$F$11</f>
        <v>0</v>
      </c>
      <c r="H113" s="82">
        <f>$G$11</f>
        <v>0</v>
      </c>
      <c r="I113" s="83" t="str">
        <f t="shared" ref="I113:I120" si="47">IF($E113=$I11,IF($E113=$F$112,$F113,IF($E113=$G$112,$G113,IF($E113=$H$112,$H113,""))),"-")</f>
        <v/>
      </c>
      <c r="K113" s="14">
        <f t="shared" ref="K113:L120" si="48">C11</f>
        <v>0</v>
      </c>
      <c r="L113" s="80">
        <f t="shared" si="48"/>
        <v>0</v>
      </c>
      <c r="M113" s="81"/>
      <c r="N113" s="82">
        <f>$E$11</f>
        <v>0</v>
      </c>
      <c r="O113" s="82">
        <f>$F$11</f>
        <v>0</v>
      </c>
      <c r="P113" s="82">
        <f>$G$11</f>
        <v>0</v>
      </c>
      <c r="Q113" s="83" t="str">
        <f t="shared" ref="Q113:Q120" si="49">IF($M113=$I11,IF($M113=$N$112,$N113,IF($M113=$O$112,$O113,IF($M113=$P$112,$P113,""))),"-")</f>
        <v/>
      </c>
      <c r="R113" s="74"/>
      <c r="S113" s="72"/>
    </row>
    <row r="114" spans="1:19">
      <c r="A114" s="72"/>
      <c r="C114" s="15">
        <f t="shared" si="46"/>
        <v>0</v>
      </c>
      <c r="D114" s="77">
        <f t="shared" si="46"/>
        <v>0</v>
      </c>
      <c r="E114" s="76"/>
      <c r="F114" s="17">
        <f>$E$12</f>
        <v>0</v>
      </c>
      <c r="G114" s="17">
        <f>$F$12</f>
        <v>0</v>
      </c>
      <c r="H114" s="17">
        <f>$G$12</f>
        <v>0</v>
      </c>
      <c r="I114" s="16" t="str">
        <f t="shared" si="47"/>
        <v/>
      </c>
      <c r="K114" s="15">
        <f t="shared" si="48"/>
        <v>0</v>
      </c>
      <c r="L114" s="77">
        <f t="shared" si="48"/>
        <v>0</v>
      </c>
      <c r="M114" s="76"/>
      <c r="N114" s="17">
        <f>$E$12</f>
        <v>0</v>
      </c>
      <c r="O114" s="17">
        <f>$F$12</f>
        <v>0</v>
      </c>
      <c r="P114" s="17">
        <f>$G$12</f>
        <v>0</v>
      </c>
      <c r="Q114" s="16" t="str">
        <f t="shared" si="49"/>
        <v/>
      </c>
      <c r="R114" s="74"/>
      <c r="S114" s="72"/>
    </row>
    <row r="115" spans="1:19">
      <c r="A115" s="72"/>
      <c r="C115" s="15">
        <f t="shared" si="46"/>
        <v>0</v>
      </c>
      <c r="D115" s="77">
        <f t="shared" si="46"/>
        <v>0</v>
      </c>
      <c r="E115" s="76"/>
      <c r="F115" s="17">
        <f>$E$13</f>
        <v>0</v>
      </c>
      <c r="G115" s="17">
        <f>$F$13</f>
        <v>0</v>
      </c>
      <c r="H115" s="17">
        <f>$G$13</f>
        <v>0</v>
      </c>
      <c r="I115" s="16" t="str">
        <f t="shared" si="47"/>
        <v/>
      </c>
      <c r="K115" s="15">
        <f t="shared" si="48"/>
        <v>0</v>
      </c>
      <c r="L115" s="77">
        <f t="shared" si="48"/>
        <v>0</v>
      </c>
      <c r="M115" s="76"/>
      <c r="N115" s="17">
        <f>$E$13</f>
        <v>0</v>
      </c>
      <c r="O115" s="17">
        <f>$F$13</f>
        <v>0</v>
      </c>
      <c r="P115" s="17">
        <f>$G$13</f>
        <v>0</v>
      </c>
      <c r="Q115" s="16" t="str">
        <f t="shared" si="49"/>
        <v/>
      </c>
      <c r="R115" s="74"/>
      <c r="S115" s="72"/>
    </row>
    <row r="116" spans="1:19">
      <c r="A116" s="72"/>
      <c r="C116" s="15">
        <f t="shared" si="46"/>
        <v>0</v>
      </c>
      <c r="D116" s="77">
        <f t="shared" si="46"/>
        <v>0</v>
      </c>
      <c r="E116" s="76"/>
      <c r="F116" s="17">
        <f>$E$14</f>
        <v>0</v>
      </c>
      <c r="G116" s="17">
        <f>$F$14</f>
        <v>0</v>
      </c>
      <c r="H116" s="17">
        <f>$G$14</f>
        <v>0</v>
      </c>
      <c r="I116" s="16" t="str">
        <f t="shared" si="47"/>
        <v/>
      </c>
      <c r="K116" s="15">
        <f t="shared" si="48"/>
        <v>0</v>
      </c>
      <c r="L116" s="77">
        <f t="shared" si="48"/>
        <v>0</v>
      </c>
      <c r="M116" s="76"/>
      <c r="N116" s="17">
        <f>$E$14</f>
        <v>0</v>
      </c>
      <c r="O116" s="17">
        <f>$F$14</f>
        <v>0</v>
      </c>
      <c r="P116" s="17">
        <f>$G$14</f>
        <v>0</v>
      </c>
      <c r="Q116" s="16" t="str">
        <f t="shared" si="49"/>
        <v/>
      </c>
      <c r="R116" s="74"/>
      <c r="S116" s="72"/>
    </row>
    <row r="117" spans="1:19">
      <c r="A117" s="72"/>
      <c r="C117" s="15">
        <f t="shared" si="46"/>
        <v>0</v>
      </c>
      <c r="D117" s="77">
        <f t="shared" si="46"/>
        <v>0</v>
      </c>
      <c r="E117" s="76"/>
      <c r="F117" s="17">
        <f>$E$15</f>
        <v>0</v>
      </c>
      <c r="G117" s="17">
        <f>$F$15</f>
        <v>0</v>
      </c>
      <c r="H117" s="17">
        <f>$G$15</f>
        <v>0</v>
      </c>
      <c r="I117" s="16" t="str">
        <f t="shared" si="47"/>
        <v/>
      </c>
      <c r="K117" s="15">
        <f t="shared" si="48"/>
        <v>0</v>
      </c>
      <c r="L117" s="77">
        <f t="shared" si="48"/>
        <v>0</v>
      </c>
      <c r="M117" s="76"/>
      <c r="N117" s="17">
        <f>$E$15</f>
        <v>0</v>
      </c>
      <c r="O117" s="17">
        <f>$F$15</f>
        <v>0</v>
      </c>
      <c r="P117" s="17">
        <f>$G$15</f>
        <v>0</v>
      </c>
      <c r="Q117" s="16" t="str">
        <f t="shared" si="49"/>
        <v/>
      </c>
      <c r="R117" s="74"/>
      <c r="S117" s="72"/>
    </row>
    <row r="118" spans="1:19">
      <c r="A118" s="72"/>
      <c r="C118" s="15">
        <f t="shared" si="46"/>
        <v>0</v>
      </c>
      <c r="D118" s="77">
        <f t="shared" si="46"/>
        <v>0</v>
      </c>
      <c r="E118" s="76"/>
      <c r="F118" s="17">
        <f>$E$16</f>
        <v>0</v>
      </c>
      <c r="G118" s="17">
        <f>$F$16</f>
        <v>0</v>
      </c>
      <c r="H118" s="17">
        <f>$G$16</f>
        <v>0</v>
      </c>
      <c r="I118" s="16" t="str">
        <f t="shared" si="47"/>
        <v/>
      </c>
      <c r="K118" s="15">
        <f t="shared" si="48"/>
        <v>0</v>
      </c>
      <c r="L118" s="77">
        <f t="shared" si="48"/>
        <v>0</v>
      </c>
      <c r="M118" s="76"/>
      <c r="N118" s="17">
        <f>$E$16</f>
        <v>0</v>
      </c>
      <c r="O118" s="17">
        <f>$F$16</f>
        <v>0</v>
      </c>
      <c r="P118" s="17">
        <f>$G$16</f>
        <v>0</v>
      </c>
      <c r="Q118" s="16" t="str">
        <f t="shared" si="49"/>
        <v/>
      </c>
      <c r="R118" s="74"/>
      <c r="S118" s="72"/>
    </row>
    <row r="119" spans="1:19">
      <c r="A119" s="72"/>
      <c r="C119" s="15">
        <f t="shared" si="46"/>
        <v>0</v>
      </c>
      <c r="D119" s="77">
        <f t="shared" si="46"/>
        <v>0</v>
      </c>
      <c r="E119" s="76"/>
      <c r="F119" s="17">
        <f>$E$17</f>
        <v>0</v>
      </c>
      <c r="G119" s="17">
        <f>$F$17</f>
        <v>0</v>
      </c>
      <c r="H119" s="17">
        <f>$G$17</f>
        <v>0</v>
      </c>
      <c r="I119" s="16" t="str">
        <f t="shared" si="47"/>
        <v/>
      </c>
      <c r="K119" s="15">
        <f t="shared" si="48"/>
        <v>0</v>
      </c>
      <c r="L119" s="77">
        <f t="shared" si="48"/>
        <v>0</v>
      </c>
      <c r="M119" s="76"/>
      <c r="N119" s="17">
        <f>$E$17</f>
        <v>0</v>
      </c>
      <c r="O119" s="17">
        <f>$F$17</f>
        <v>0</v>
      </c>
      <c r="P119" s="17">
        <f>$G$17</f>
        <v>0</v>
      </c>
      <c r="Q119" s="16" t="str">
        <f t="shared" si="49"/>
        <v/>
      </c>
      <c r="R119" s="74"/>
      <c r="S119" s="72"/>
    </row>
    <row r="120" spans="1:19" ht="13.5" thickBot="1">
      <c r="A120" s="72"/>
      <c r="C120" s="84">
        <f t="shared" si="46"/>
        <v>0</v>
      </c>
      <c r="D120" s="85">
        <f t="shared" si="46"/>
        <v>0</v>
      </c>
      <c r="E120" s="86"/>
      <c r="F120" s="87">
        <f>$E$18</f>
        <v>0</v>
      </c>
      <c r="G120" s="87">
        <f>$F$18</f>
        <v>0</v>
      </c>
      <c r="H120" s="87">
        <f>$G$18</f>
        <v>0</v>
      </c>
      <c r="I120" s="88" t="str">
        <f t="shared" si="47"/>
        <v/>
      </c>
      <c r="K120" s="84">
        <f t="shared" si="48"/>
        <v>0</v>
      </c>
      <c r="L120" s="85">
        <f t="shared" si="48"/>
        <v>0</v>
      </c>
      <c r="M120" s="86"/>
      <c r="N120" s="87">
        <f>$E$18</f>
        <v>0</v>
      </c>
      <c r="O120" s="87">
        <f>$F$18</f>
        <v>0</v>
      </c>
      <c r="P120" s="87">
        <f>$G$18</f>
        <v>0</v>
      </c>
      <c r="Q120" s="88" t="str">
        <f t="shared" si="49"/>
        <v/>
      </c>
      <c r="R120" s="74"/>
      <c r="S120" s="72"/>
    </row>
    <row r="121" spans="1:19" ht="13.5" thickBot="1">
      <c r="A121" s="72"/>
      <c r="I121" s="89">
        <f>SUM(I113:I120)</f>
        <v>0</v>
      </c>
      <c r="Q121" s="89">
        <f>SUM(Q113:Q120)</f>
        <v>0</v>
      </c>
      <c r="R121" s="74"/>
      <c r="S121" s="72"/>
    </row>
    <row r="122" spans="1:19">
      <c r="A122" s="72"/>
      <c r="R122" s="74"/>
      <c r="S122" s="72"/>
    </row>
    <row r="123" spans="1:19" ht="13.5" thickBot="1">
      <c r="A123" s="72"/>
      <c r="R123" s="74"/>
      <c r="S123" s="72"/>
    </row>
    <row r="124" spans="1:19" ht="13.5" thickBot="1">
      <c r="A124" s="72"/>
      <c r="C124" s="1"/>
      <c r="D124" s="193" t="s">
        <v>28</v>
      </c>
      <c r="E124" s="194"/>
      <c r="F124" s="195"/>
      <c r="G124" s="8"/>
      <c r="H124" s="8"/>
      <c r="K124" s="1"/>
      <c r="L124" s="193" t="s">
        <v>17</v>
      </c>
      <c r="M124" s="194"/>
      <c r="N124" s="195"/>
      <c r="O124" s="8"/>
      <c r="P124" s="8"/>
      <c r="R124" s="74"/>
      <c r="S124" s="72"/>
    </row>
    <row r="125" spans="1:19" ht="13.5" thickBot="1">
      <c r="A125" s="72"/>
      <c r="C125" s="78" t="s">
        <v>0</v>
      </c>
      <c r="D125" s="79" t="s">
        <v>1</v>
      </c>
      <c r="E125" s="11"/>
      <c r="F125" s="12">
        <v>1</v>
      </c>
      <c r="G125" s="12" t="s">
        <v>18</v>
      </c>
      <c r="H125" s="12">
        <v>2</v>
      </c>
      <c r="I125" s="13" t="s">
        <v>5</v>
      </c>
      <c r="K125" s="78" t="s">
        <v>0</v>
      </c>
      <c r="L125" s="79" t="s">
        <v>1</v>
      </c>
      <c r="M125" s="11"/>
      <c r="N125" s="12">
        <v>1</v>
      </c>
      <c r="O125" s="12" t="s">
        <v>18</v>
      </c>
      <c r="P125" s="12">
        <v>2</v>
      </c>
      <c r="Q125" s="13" t="s">
        <v>5</v>
      </c>
      <c r="R125" s="74"/>
      <c r="S125" s="72"/>
    </row>
    <row r="126" spans="1:19">
      <c r="A126" s="72"/>
      <c r="C126" s="14">
        <f t="shared" ref="C126:D133" si="50">K61</f>
        <v>0</v>
      </c>
      <c r="D126" s="80">
        <f t="shared" si="50"/>
        <v>0</v>
      </c>
      <c r="E126" s="81"/>
      <c r="F126" s="82">
        <f>$E$11</f>
        <v>0</v>
      </c>
      <c r="G126" s="82">
        <f>$F$11</f>
        <v>0</v>
      </c>
      <c r="H126" s="82">
        <f>$G$11</f>
        <v>0</v>
      </c>
      <c r="I126" s="83" t="str">
        <f t="shared" ref="I126:I133" si="51">IF($E126=$I11,IF($E126=$F$125,$F126,IF($E126=$G$125,$G126,IF($E126=$H$125,$H126,""))),"-")</f>
        <v/>
      </c>
      <c r="K126" s="14">
        <f t="shared" ref="K126:L133" si="52">C74</f>
        <v>0</v>
      </c>
      <c r="L126" s="80">
        <f t="shared" si="52"/>
        <v>0</v>
      </c>
      <c r="M126" s="81"/>
      <c r="N126" s="82">
        <f>$E$11</f>
        <v>0</v>
      </c>
      <c r="O126" s="82">
        <f>$F$11</f>
        <v>0</v>
      </c>
      <c r="P126" s="82">
        <f>$G$11</f>
        <v>0</v>
      </c>
      <c r="Q126" s="83" t="str">
        <f t="shared" ref="Q126:Q133" si="53">IF($M126=$I11,IF($M126=$N$125,$N126,IF($M126=$O$125,$O126,IF($M126=$P$125,$P126,""))),"-")</f>
        <v/>
      </c>
      <c r="R126" s="74"/>
      <c r="S126" s="72"/>
    </row>
    <row r="127" spans="1:19">
      <c r="A127" s="72"/>
      <c r="C127" s="15">
        <f t="shared" si="50"/>
        <v>0</v>
      </c>
      <c r="D127" s="77">
        <f t="shared" si="50"/>
        <v>0</v>
      </c>
      <c r="E127" s="76"/>
      <c r="F127" s="17">
        <f>$E$12</f>
        <v>0</v>
      </c>
      <c r="G127" s="17">
        <f>$F$12</f>
        <v>0</v>
      </c>
      <c r="H127" s="17">
        <f>$G$12</f>
        <v>0</v>
      </c>
      <c r="I127" s="16" t="str">
        <f t="shared" si="51"/>
        <v/>
      </c>
      <c r="K127" s="15">
        <f t="shared" si="52"/>
        <v>0</v>
      </c>
      <c r="L127" s="77">
        <f t="shared" si="52"/>
        <v>0</v>
      </c>
      <c r="M127" s="76"/>
      <c r="N127" s="17">
        <f>$E$12</f>
        <v>0</v>
      </c>
      <c r="O127" s="17">
        <f>$F$12</f>
        <v>0</v>
      </c>
      <c r="P127" s="17">
        <f>$G$12</f>
        <v>0</v>
      </c>
      <c r="Q127" s="16" t="str">
        <f t="shared" si="53"/>
        <v/>
      </c>
      <c r="R127" s="74"/>
      <c r="S127" s="72"/>
    </row>
    <row r="128" spans="1:19">
      <c r="A128" s="72"/>
      <c r="C128" s="15">
        <f t="shared" si="50"/>
        <v>0</v>
      </c>
      <c r="D128" s="77">
        <f t="shared" si="50"/>
        <v>0</v>
      </c>
      <c r="E128" s="76"/>
      <c r="F128" s="17">
        <f>$E$13</f>
        <v>0</v>
      </c>
      <c r="G128" s="17">
        <f>$F$13</f>
        <v>0</v>
      </c>
      <c r="H128" s="17">
        <f>$G$13</f>
        <v>0</v>
      </c>
      <c r="I128" s="16" t="str">
        <f t="shared" si="51"/>
        <v/>
      </c>
      <c r="K128" s="15">
        <f t="shared" si="52"/>
        <v>0</v>
      </c>
      <c r="L128" s="77">
        <f t="shared" si="52"/>
        <v>0</v>
      </c>
      <c r="M128" s="76"/>
      <c r="N128" s="17">
        <f>$E$13</f>
        <v>0</v>
      </c>
      <c r="O128" s="17">
        <f>$F$13</f>
        <v>0</v>
      </c>
      <c r="P128" s="17">
        <f>$G$13</f>
        <v>0</v>
      </c>
      <c r="Q128" s="16" t="str">
        <f t="shared" si="53"/>
        <v/>
      </c>
      <c r="R128" s="74"/>
      <c r="S128" s="72"/>
    </row>
    <row r="129" spans="1:19">
      <c r="A129" s="72"/>
      <c r="C129" s="15">
        <f t="shared" si="50"/>
        <v>0</v>
      </c>
      <c r="D129" s="77">
        <f t="shared" si="50"/>
        <v>0</v>
      </c>
      <c r="E129" s="76"/>
      <c r="F129" s="17">
        <f>$E$14</f>
        <v>0</v>
      </c>
      <c r="G129" s="17">
        <f>$F$14</f>
        <v>0</v>
      </c>
      <c r="H129" s="17">
        <f>$G$14</f>
        <v>0</v>
      </c>
      <c r="I129" s="16" t="str">
        <f t="shared" si="51"/>
        <v/>
      </c>
      <c r="K129" s="15">
        <f t="shared" si="52"/>
        <v>0</v>
      </c>
      <c r="L129" s="77">
        <f t="shared" si="52"/>
        <v>0</v>
      </c>
      <c r="M129" s="76"/>
      <c r="N129" s="17">
        <f>$E$14</f>
        <v>0</v>
      </c>
      <c r="O129" s="17">
        <f>$F$14</f>
        <v>0</v>
      </c>
      <c r="P129" s="17">
        <f>$G$14</f>
        <v>0</v>
      </c>
      <c r="Q129" s="16" t="str">
        <f t="shared" si="53"/>
        <v/>
      </c>
      <c r="R129" s="74"/>
      <c r="S129" s="72"/>
    </row>
    <row r="130" spans="1:19">
      <c r="A130" s="72"/>
      <c r="C130" s="15">
        <f t="shared" si="50"/>
        <v>0</v>
      </c>
      <c r="D130" s="77">
        <f t="shared" si="50"/>
        <v>0</v>
      </c>
      <c r="E130" s="76"/>
      <c r="F130" s="17">
        <f>$E$15</f>
        <v>0</v>
      </c>
      <c r="G130" s="17">
        <f>$F$15</f>
        <v>0</v>
      </c>
      <c r="H130" s="17">
        <f>$G$15</f>
        <v>0</v>
      </c>
      <c r="I130" s="16" t="str">
        <f t="shared" si="51"/>
        <v/>
      </c>
      <c r="K130" s="15">
        <f t="shared" si="52"/>
        <v>0</v>
      </c>
      <c r="L130" s="77">
        <f t="shared" si="52"/>
        <v>0</v>
      </c>
      <c r="M130" s="76"/>
      <c r="N130" s="17">
        <f>$E$15</f>
        <v>0</v>
      </c>
      <c r="O130" s="17">
        <f>$F$15</f>
        <v>0</v>
      </c>
      <c r="P130" s="17">
        <f>$G$15</f>
        <v>0</v>
      </c>
      <c r="Q130" s="16" t="str">
        <f t="shared" si="53"/>
        <v/>
      </c>
      <c r="R130" s="74"/>
      <c r="S130" s="72"/>
    </row>
    <row r="131" spans="1:19">
      <c r="A131" s="72"/>
      <c r="C131" s="15">
        <f t="shared" si="50"/>
        <v>0</v>
      </c>
      <c r="D131" s="77">
        <f t="shared" si="50"/>
        <v>0</v>
      </c>
      <c r="E131" s="76"/>
      <c r="F131" s="17">
        <f>$E$16</f>
        <v>0</v>
      </c>
      <c r="G131" s="17">
        <f>$F$16</f>
        <v>0</v>
      </c>
      <c r="H131" s="17">
        <f>$G$16</f>
        <v>0</v>
      </c>
      <c r="I131" s="16" t="str">
        <f t="shared" si="51"/>
        <v/>
      </c>
      <c r="K131" s="15">
        <f t="shared" si="52"/>
        <v>0</v>
      </c>
      <c r="L131" s="77">
        <f t="shared" si="52"/>
        <v>0</v>
      </c>
      <c r="M131" s="76"/>
      <c r="N131" s="17">
        <f>$E$16</f>
        <v>0</v>
      </c>
      <c r="O131" s="17">
        <f>$F$16</f>
        <v>0</v>
      </c>
      <c r="P131" s="17">
        <f>$G$16</f>
        <v>0</v>
      </c>
      <c r="Q131" s="16" t="str">
        <f t="shared" si="53"/>
        <v/>
      </c>
      <c r="R131" s="74"/>
      <c r="S131" s="72"/>
    </row>
    <row r="132" spans="1:19">
      <c r="A132" s="72"/>
      <c r="C132" s="15">
        <f t="shared" si="50"/>
        <v>0</v>
      </c>
      <c r="D132" s="77">
        <f t="shared" si="50"/>
        <v>0</v>
      </c>
      <c r="E132" s="76"/>
      <c r="F132" s="17">
        <f>$E$17</f>
        <v>0</v>
      </c>
      <c r="G132" s="17">
        <f>$F$17</f>
        <v>0</v>
      </c>
      <c r="H132" s="17">
        <f>$G$17</f>
        <v>0</v>
      </c>
      <c r="I132" s="16" t="str">
        <f t="shared" si="51"/>
        <v/>
      </c>
      <c r="K132" s="15">
        <f t="shared" si="52"/>
        <v>0</v>
      </c>
      <c r="L132" s="77">
        <f t="shared" si="52"/>
        <v>0</v>
      </c>
      <c r="M132" s="76"/>
      <c r="N132" s="17">
        <f>$E$17</f>
        <v>0</v>
      </c>
      <c r="O132" s="17">
        <f>$F$17</f>
        <v>0</v>
      </c>
      <c r="P132" s="17">
        <f>$G$17</f>
        <v>0</v>
      </c>
      <c r="Q132" s="16" t="str">
        <f t="shared" si="53"/>
        <v/>
      </c>
      <c r="R132" s="74"/>
      <c r="S132" s="72"/>
    </row>
    <row r="133" spans="1:19" ht="13.5" thickBot="1">
      <c r="A133" s="72"/>
      <c r="C133" s="84">
        <f t="shared" si="50"/>
        <v>0</v>
      </c>
      <c r="D133" s="85">
        <f t="shared" si="50"/>
        <v>0</v>
      </c>
      <c r="E133" s="86"/>
      <c r="F133" s="87">
        <f>$E$18</f>
        <v>0</v>
      </c>
      <c r="G133" s="87">
        <f>$F$18</f>
        <v>0</v>
      </c>
      <c r="H133" s="87">
        <f>$G$18</f>
        <v>0</v>
      </c>
      <c r="I133" s="88" t="str">
        <f t="shared" si="51"/>
        <v/>
      </c>
      <c r="K133" s="84">
        <f t="shared" si="52"/>
        <v>0</v>
      </c>
      <c r="L133" s="85">
        <f t="shared" si="52"/>
        <v>0</v>
      </c>
      <c r="M133" s="86"/>
      <c r="N133" s="87">
        <f>$E$18</f>
        <v>0</v>
      </c>
      <c r="O133" s="87">
        <f>$F$18</f>
        <v>0</v>
      </c>
      <c r="P133" s="87">
        <f>$G$18</f>
        <v>0</v>
      </c>
      <c r="Q133" s="88" t="str">
        <f t="shared" si="53"/>
        <v/>
      </c>
      <c r="R133" s="74"/>
      <c r="S133" s="72"/>
    </row>
    <row r="134" spans="1:19" ht="13.5" thickBot="1">
      <c r="A134" s="72"/>
      <c r="I134" s="89">
        <f>SUM(I126:I133)</f>
        <v>0</v>
      </c>
      <c r="Q134" s="89">
        <f>SUM(Q126:Q133)</f>
        <v>0</v>
      </c>
      <c r="R134" s="74"/>
      <c r="S134" s="72"/>
    </row>
    <row r="135" spans="1:19" ht="16.5" customHeight="1">
      <c r="A135" s="72"/>
      <c r="R135" s="74"/>
      <c r="S135" s="72"/>
    </row>
    <row r="136" spans="1:19" s="155" customFormat="1">
      <c r="A136" s="72"/>
      <c r="B136" s="72"/>
      <c r="C136" s="72"/>
      <c r="D136" s="72"/>
      <c r="E136" s="72"/>
      <c r="F136" s="72"/>
      <c r="G136" s="72"/>
      <c r="H136" s="72"/>
      <c r="I136" s="72"/>
      <c r="J136" s="72"/>
      <c r="K136" s="72"/>
      <c r="L136" s="72"/>
      <c r="M136" s="72"/>
      <c r="N136" s="72"/>
      <c r="O136" s="72"/>
      <c r="P136" s="72"/>
      <c r="Q136" s="72"/>
      <c r="R136" s="72"/>
      <c r="S136" s="72"/>
    </row>
    <row r="137" spans="1:19" s="155" customFormat="1">
      <c r="A137" s="72"/>
      <c r="B137" s="72"/>
      <c r="C137" s="72"/>
      <c r="D137" s="72"/>
      <c r="E137" s="72"/>
      <c r="F137" s="72"/>
      <c r="G137" s="72"/>
      <c r="H137" s="72"/>
      <c r="I137" s="72"/>
      <c r="J137" s="72"/>
      <c r="K137" s="72"/>
      <c r="L137" s="72"/>
      <c r="M137" s="72"/>
      <c r="N137" s="72"/>
      <c r="O137" s="72"/>
      <c r="P137" s="72"/>
      <c r="Q137" s="72"/>
      <c r="R137" s="72"/>
      <c r="S137" s="72"/>
    </row>
    <row r="138" spans="1:19" s="74" customFormat="1"/>
    <row r="139" spans="1:19" s="74" customFormat="1"/>
    <row r="140" spans="1:19" s="74" customFormat="1"/>
    <row r="141" spans="1:19" s="74" customFormat="1">
      <c r="J141" s="123"/>
    </row>
    <row r="142" spans="1:19" s="74" customFormat="1"/>
    <row r="143" spans="1:19" s="74" customFormat="1">
      <c r="J143" s="124"/>
      <c r="K143" s="124"/>
      <c r="L143" s="125"/>
    </row>
    <row r="144" spans="1:19" s="74" customFormat="1">
      <c r="J144" s="124"/>
      <c r="K144" s="124"/>
      <c r="L144" s="125"/>
    </row>
    <row r="145" spans="10:14" s="74" customFormat="1">
      <c r="J145" s="124"/>
      <c r="K145" s="124"/>
      <c r="L145" s="125"/>
    </row>
    <row r="146" spans="10:14" s="74" customFormat="1">
      <c r="J146" s="124"/>
      <c r="K146" s="124"/>
      <c r="L146" s="125"/>
    </row>
    <row r="147" spans="10:14" s="74" customFormat="1">
      <c r="J147" s="124"/>
      <c r="K147" s="124"/>
      <c r="L147" s="125"/>
      <c r="N147" s="75"/>
    </row>
    <row r="148" spans="10:14" s="74" customFormat="1">
      <c r="J148" s="124"/>
      <c r="K148" s="124"/>
      <c r="L148" s="125"/>
    </row>
    <row r="149" spans="10:14" s="74" customFormat="1">
      <c r="J149" s="124"/>
      <c r="K149" s="124"/>
      <c r="L149" s="125"/>
    </row>
    <row r="150" spans="10:14" s="74" customFormat="1">
      <c r="J150" s="124"/>
      <c r="K150" s="124"/>
      <c r="L150" s="125"/>
    </row>
    <row r="151" spans="10:14" s="74" customFormat="1">
      <c r="J151" s="124"/>
      <c r="K151" s="124"/>
      <c r="L151" s="125"/>
    </row>
    <row r="152" spans="10:14" s="74" customFormat="1">
      <c r="J152" s="124"/>
      <c r="K152" s="124"/>
      <c r="L152" s="125"/>
    </row>
    <row r="153" spans="10:14" s="74" customFormat="1">
      <c r="J153" s="124"/>
      <c r="K153" s="124"/>
      <c r="L153" s="125"/>
    </row>
    <row r="154" spans="10:14" s="74" customFormat="1">
      <c r="J154" s="124"/>
      <c r="K154" s="124"/>
      <c r="L154" s="125"/>
    </row>
    <row r="155" spans="10:14" s="74" customFormat="1"/>
    <row r="156" spans="10:14" s="74" customFormat="1"/>
    <row r="157" spans="10:14" s="74" customFormat="1"/>
    <row r="158" spans="10:14" s="74" customFormat="1"/>
    <row r="159" spans="10:14" s="74" customFormat="1"/>
    <row r="160" spans="10:14" s="74" customFormat="1"/>
    <row r="161" s="74" customFormat="1"/>
    <row r="162" s="74" customFormat="1"/>
    <row r="163" s="74" customFormat="1"/>
    <row r="164" s="74" customFormat="1"/>
    <row r="165" s="74" customFormat="1"/>
    <row r="166" s="74" customFormat="1"/>
    <row r="167" s="74" customFormat="1"/>
    <row r="168" s="74" customFormat="1"/>
    <row r="169" s="74" customFormat="1"/>
    <row r="170" s="74" customFormat="1"/>
    <row r="171" s="74" customFormat="1"/>
    <row r="172" s="74" customFormat="1"/>
    <row r="173" s="74" customFormat="1"/>
    <row r="174" s="74" customFormat="1"/>
    <row r="175" s="74" customFormat="1"/>
    <row r="176" s="74" customFormat="1"/>
    <row r="177" s="74" customFormat="1"/>
    <row r="178" s="74" customFormat="1"/>
    <row r="179" s="74" customFormat="1"/>
    <row r="180" s="74" customFormat="1"/>
    <row r="181" s="74" customFormat="1"/>
    <row r="182" s="74" customFormat="1"/>
    <row r="183" s="74" customFormat="1"/>
    <row r="184" s="74" customFormat="1"/>
    <row r="185" s="74" customFormat="1"/>
    <row r="186" s="74" customFormat="1"/>
    <row r="187" s="74" customFormat="1"/>
    <row r="188" s="74" customFormat="1"/>
    <row r="189" s="74" customFormat="1"/>
    <row r="190" s="74" customFormat="1"/>
    <row r="191" s="74" customFormat="1"/>
    <row r="192" s="74" customFormat="1"/>
    <row r="193" s="74" customFormat="1"/>
    <row r="194" s="74" customFormat="1"/>
    <row r="195" s="74" customFormat="1"/>
    <row r="196" s="74" customFormat="1"/>
    <row r="197" s="74" customFormat="1"/>
    <row r="198" s="74" customFormat="1"/>
    <row r="199" s="74" customFormat="1"/>
    <row r="200" s="74" customFormat="1"/>
    <row r="201" s="74" customFormat="1"/>
    <row r="202" s="74" customFormat="1"/>
    <row r="203" s="74" customFormat="1"/>
    <row r="204" s="74" customFormat="1"/>
    <row r="205" s="74" customFormat="1"/>
    <row r="206" s="74" customFormat="1"/>
    <row r="207" s="74" customFormat="1"/>
    <row r="208" s="74" customFormat="1"/>
    <row r="209" s="74" customFormat="1"/>
    <row r="210" s="74" customFormat="1"/>
    <row r="211" s="74" customFormat="1"/>
    <row r="212" s="74" customFormat="1"/>
    <row r="213" s="74" customFormat="1"/>
    <row r="214" s="74" customFormat="1"/>
    <row r="215" s="74" customFormat="1"/>
    <row r="216" s="74" customFormat="1"/>
    <row r="217" s="74" customFormat="1"/>
    <row r="218" s="74" customFormat="1"/>
    <row r="219" s="74" customFormat="1"/>
    <row r="220" s="74" customFormat="1"/>
    <row r="221" s="74" customFormat="1"/>
    <row r="222" s="74" customFormat="1"/>
    <row r="223" s="74" customFormat="1"/>
    <row r="224" s="74" customFormat="1"/>
    <row r="225" s="74" customFormat="1"/>
    <row r="226" s="74" customFormat="1"/>
    <row r="227" s="74" customFormat="1"/>
    <row r="228" s="74" customFormat="1"/>
    <row r="229" s="74" customFormat="1"/>
    <row r="230" s="74" customFormat="1"/>
    <row r="231" s="74" customFormat="1"/>
    <row r="232" s="74" customFormat="1"/>
    <row r="233" s="74" customFormat="1"/>
    <row r="234" s="74" customFormat="1"/>
    <row r="235" s="74" customFormat="1"/>
    <row r="236" s="74" customFormat="1"/>
    <row r="237" s="74" customFormat="1"/>
    <row r="238" s="74" customFormat="1"/>
    <row r="239" s="74" customFormat="1"/>
    <row r="240" s="74" customFormat="1"/>
    <row r="241" s="74" customFormat="1"/>
    <row r="242" s="74" customFormat="1"/>
    <row r="243" s="74" customFormat="1"/>
    <row r="244" s="74" customFormat="1"/>
    <row r="245" s="74" customFormat="1"/>
    <row r="246" s="74" customFormat="1"/>
    <row r="247" s="74" customFormat="1"/>
    <row r="248" s="74" customFormat="1"/>
    <row r="249" s="74" customFormat="1"/>
    <row r="250" s="74" customFormat="1"/>
    <row r="251" s="74" customFormat="1"/>
    <row r="252" s="74" customFormat="1"/>
    <row r="253" s="74" customFormat="1"/>
    <row r="254" s="74" customFormat="1"/>
    <row r="255" s="74" customFormat="1"/>
    <row r="256" s="74" customFormat="1"/>
    <row r="257" s="74" customFormat="1"/>
    <row r="258" s="74" customFormat="1"/>
    <row r="259" s="74" customFormat="1"/>
    <row r="260" s="74" customFormat="1"/>
    <row r="261" s="74" customFormat="1"/>
    <row r="262" s="74" customFormat="1"/>
    <row r="263" s="74" customFormat="1"/>
    <row r="264" s="74" customFormat="1"/>
    <row r="265" s="74" customFormat="1"/>
    <row r="266" s="74" customFormat="1"/>
    <row r="267" s="74" customFormat="1"/>
    <row r="268" s="74" customFormat="1"/>
    <row r="269" s="74" customFormat="1"/>
    <row r="270" s="74" customFormat="1"/>
    <row r="271" s="74" customFormat="1"/>
    <row r="272" s="74" customFormat="1"/>
    <row r="273" s="74" customFormat="1"/>
    <row r="274" s="74" customFormat="1"/>
    <row r="275" s="74" customFormat="1"/>
    <row r="276" s="74" customFormat="1"/>
    <row r="277" s="74" customFormat="1"/>
    <row r="278" s="74" customFormat="1"/>
    <row r="279" s="74" customFormat="1"/>
    <row r="280" s="74" customFormat="1"/>
    <row r="281" s="74" customFormat="1"/>
    <row r="282" s="74" customFormat="1"/>
    <row r="283" s="74" customFormat="1"/>
    <row r="284" s="74" customFormat="1"/>
    <row r="285" s="74" customFormat="1"/>
    <row r="286" s="74" customFormat="1"/>
    <row r="287" s="74" customFormat="1"/>
    <row r="288" s="74" customFormat="1"/>
    <row r="289" s="74" customFormat="1"/>
    <row r="290" s="74" customFormat="1"/>
    <row r="291" s="74" customFormat="1"/>
    <row r="292" s="74" customFormat="1"/>
    <row r="293" s="74" customFormat="1"/>
    <row r="294" s="74" customFormat="1"/>
    <row r="295" s="74" customFormat="1"/>
    <row r="296" s="74" customFormat="1"/>
    <row r="297" s="74" customFormat="1"/>
    <row r="298" s="74" customFormat="1"/>
    <row r="299" s="74" customFormat="1"/>
    <row r="300" s="74" customFormat="1"/>
    <row r="301" s="74" customFormat="1"/>
    <row r="302" s="74" customFormat="1"/>
    <row r="303" s="74" customFormat="1"/>
    <row r="304" s="74" customFormat="1"/>
    <row r="305" s="74" customFormat="1"/>
    <row r="306" s="74" customFormat="1"/>
    <row r="307" s="74" customFormat="1"/>
    <row r="308" s="74" customFormat="1"/>
    <row r="309" s="74" customFormat="1"/>
    <row r="310" s="74" customFormat="1"/>
    <row r="311" s="74" customFormat="1"/>
    <row r="312" s="74" customFormat="1"/>
    <row r="313" s="74" customFormat="1"/>
    <row r="314" s="74" customFormat="1"/>
    <row r="315" s="74" customFormat="1"/>
    <row r="316" s="74" customFormat="1"/>
    <row r="317" s="74" customFormat="1"/>
    <row r="318" s="74" customFormat="1"/>
    <row r="319" s="74" customFormat="1"/>
    <row r="320" s="74" customFormat="1"/>
    <row r="321" s="74" customFormat="1"/>
    <row r="322" s="74" customFormat="1"/>
    <row r="323" s="74" customFormat="1"/>
    <row r="324" s="74" customFormat="1"/>
    <row r="325" s="74" customFormat="1"/>
    <row r="326" s="74" customFormat="1"/>
    <row r="327" s="74" customFormat="1"/>
    <row r="328" s="74" customFormat="1"/>
    <row r="329" s="74" customFormat="1"/>
    <row r="330" s="74" customFormat="1"/>
    <row r="331" s="74" customFormat="1"/>
    <row r="332" s="74" customFormat="1"/>
    <row r="333" s="74" customFormat="1"/>
    <row r="334" s="74" customFormat="1"/>
    <row r="335" s="74" customFormat="1"/>
    <row r="336" s="74" customFormat="1"/>
    <row r="337" s="74" customFormat="1"/>
    <row r="338" s="74" customFormat="1"/>
    <row r="339" s="74" customFormat="1"/>
    <row r="340" s="74" customFormat="1"/>
    <row r="341" s="74" customFormat="1"/>
    <row r="342" s="74" customFormat="1"/>
    <row r="343" s="74" customFormat="1"/>
    <row r="344" s="74" customFormat="1"/>
    <row r="345" s="74" customFormat="1"/>
    <row r="346" s="74" customFormat="1"/>
    <row r="347" s="74" customFormat="1"/>
    <row r="348" s="74" customFormat="1"/>
    <row r="349" s="74" customFormat="1"/>
    <row r="350" s="74" customFormat="1"/>
    <row r="351" s="74" customFormat="1"/>
    <row r="352" s="74" customFormat="1"/>
    <row r="353" s="74" customFormat="1"/>
    <row r="354" s="74" customFormat="1"/>
    <row r="355" s="74" customFormat="1"/>
    <row r="356" s="74" customFormat="1"/>
    <row r="357" s="74" customFormat="1"/>
    <row r="358" s="74" customFormat="1"/>
    <row r="359" s="74" customFormat="1"/>
    <row r="360" s="74" customFormat="1"/>
    <row r="361" s="74" customFormat="1"/>
    <row r="362" s="74" customFormat="1"/>
    <row r="363" s="74" customFormat="1"/>
    <row r="364" s="74" customFormat="1"/>
    <row r="365" s="74" customFormat="1"/>
    <row r="366" s="74" customFormat="1"/>
    <row r="367" s="74" customFormat="1"/>
    <row r="368" s="74" customFormat="1"/>
    <row r="369" s="74" customFormat="1"/>
    <row r="370" s="74" customFormat="1"/>
    <row r="371" s="74" customFormat="1"/>
    <row r="372" s="74" customFormat="1"/>
    <row r="373" s="74" customFormat="1"/>
    <row r="374" s="74" customFormat="1"/>
    <row r="375" s="74" customFormat="1"/>
    <row r="376" s="74" customFormat="1"/>
    <row r="377" s="74" customFormat="1"/>
    <row r="378" s="74" customFormat="1"/>
    <row r="379" s="74" customFormat="1"/>
    <row r="380" s="74" customFormat="1"/>
    <row r="381" s="74" customFormat="1"/>
    <row r="382" s="74" customFormat="1"/>
    <row r="383" s="74" customFormat="1"/>
    <row r="384" s="74" customFormat="1"/>
    <row r="385" s="74" customFormat="1"/>
    <row r="386" s="74" customFormat="1"/>
    <row r="387" s="74" customFormat="1"/>
    <row r="388" s="74" customFormat="1"/>
    <row r="389" s="74" customFormat="1"/>
    <row r="390" s="74" customFormat="1"/>
    <row r="391" s="74" customFormat="1"/>
    <row r="392" s="74" customFormat="1"/>
    <row r="393" s="74" customFormat="1"/>
    <row r="394" s="74" customFormat="1"/>
    <row r="395" s="74" customFormat="1"/>
    <row r="396" s="74" customFormat="1"/>
    <row r="397" s="74" customFormat="1"/>
    <row r="398" s="74" customFormat="1"/>
    <row r="399" s="74" customFormat="1"/>
    <row r="400" s="74" customFormat="1"/>
    <row r="401" s="74" customFormat="1"/>
    <row r="402" s="74" customFormat="1"/>
    <row r="403" s="74" customFormat="1"/>
    <row r="404" s="74" customFormat="1"/>
    <row r="405" s="74" customFormat="1"/>
    <row r="406" s="74" customFormat="1"/>
    <row r="407" s="74" customFormat="1"/>
    <row r="408" s="74" customFormat="1"/>
    <row r="409" s="74" customFormat="1"/>
    <row r="410" s="74" customFormat="1"/>
    <row r="411" s="74" customFormat="1"/>
    <row r="412" s="74" customFormat="1"/>
    <row r="413" s="74" customFormat="1"/>
    <row r="414" s="74" customFormat="1"/>
    <row r="415" s="74" customFormat="1"/>
    <row r="416" s="74" customFormat="1"/>
    <row r="417" s="74" customFormat="1"/>
    <row r="418" s="74" customFormat="1"/>
    <row r="419" s="74" customFormat="1"/>
    <row r="420" s="74" customFormat="1"/>
    <row r="421" s="74" customFormat="1"/>
    <row r="422" s="74" customFormat="1"/>
    <row r="423" s="74" customFormat="1"/>
    <row r="424" s="74" customFormat="1"/>
    <row r="425" s="74" customFormat="1"/>
    <row r="426" s="74" customFormat="1"/>
    <row r="427" s="74" customFormat="1"/>
    <row r="428" s="74" customFormat="1"/>
    <row r="429" s="74" customFormat="1"/>
    <row r="430" s="74" customFormat="1"/>
    <row r="431" s="74" customFormat="1"/>
    <row r="432" s="74" customFormat="1"/>
    <row r="433" s="74" customFormat="1"/>
    <row r="434" s="74" customFormat="1"/>
    <row r="435" s="74" customFormat="1"/>
    <row r="436" s="74" customFormat="1"/>
    <row r="437" s="74" customFormat="1"/>
    <row r="438" s="74" customFormat="1"/>
    <row r="439" s="74" customFormat="1"/>
    <row r="440" s="74" customFormat="1"/>
    <row r="441" s="74" customFormat="1"/>
    <row r="442" s="74" customFormat="1"/>
    <row r="443" s="74" customFormat="1"/>
    <row r="444" s="74" customFormat="1"/>
    <row r="445" s="74" customFormat="1"/>
    <row r="446" s="74" customFormat="1"/>
    <row r="447" s="74" customFormat="1"/>
    <row r="448" s="74" customFormat="1"/>
    <row r="449" s="74" customFormat="1"/>
    <row r="450" s="74" customFormat="1"/>
    <row r="451" s="74" customFormat="1"/>
    <row r="452" s="74" customFormat="1"/>
    <row r="453" s="74" customFormat="1"/>
    <row r="454" s="74" customFormat="1"/>
    <row r="455" s="74" customFormat="1"/>
    <row r="456" s="74" customFormat="1"/>
    <row r="457" s="74" customFormat="1"/>
    <row r="458" s="74" customFormat="1"/>
    <row r="459" s="74" customFormat="1"/>
    <row r="460" s="74" customFormat="1"/>
    <row r="461" s="74" customFormat="1"/>
    <row r="462" s="74" customFormat="1"/>
    <row r="463" s="74" customFormat="1"/>
    <row r="464" s="74" customFormat="1"/>
    <row r="465" s="74" customFormat="1"/>
    <row r="466" s="74" customFormat="1"/>
    <row r="467" s="74" customFormat="1"/>
    <row r="468" s="74" customFormat="1"/>
    <row r="469" s="74" customFormat="1"/>
    <row r="470" s="74" customFormat="1"/>
    <row r="471" s="74" customFormat="1"/>
    <row r="472" s="74" customFormat="1"/>
    <row r="473" s="74" customFormat="1"/>
    <row r="474" s="74" customFormat="1"/>
    <row r="475" s="74" customFormat="1"/>
    <row r="476" s="74" customFormat="1"/>
    <row r="477" s="74" customFormat="1"/>
    <row r="478" s="74" customFormat="1"/>
    <row r="479" s="74" customFormat="1"/>
    <row r="480" s="74" customFormat="1"/>
    <row r="481" s="74" customFormat="1"/>
    <row r="482" s="74" customFormat="1"/>
    <row r="483" s="74" customFormat="1"/>
    <row r="484" s="74" customFormat="1"/>
    <row r="485" s="74" customFormat="1"/>
    <row r="486" s="74" customFormat="1"/>
    <row r="487" s="74" customFormat="1"/>
    <row r="488" s="74" customFormat="1"/>
    <row r="489" s="74" customFormat="1"/>
    <row r="490" s="74" customFormat="1"/>
    <row r="491" s="74" customFormat="1"/>
    <row r="492" s="74" customFormat="1"/>
    <row r="493" s="74" customFormat="1"/>
    <row r="494" s="74" customFormat="1"/>
    <row r="495" s="74" customFormat="1"/>
    <row r="496" s="74" customFormat="1"/>
    <row r="497" s="74" customFormat="1"/>
    <row r="498" s="74" customFormat="1"/>
    <row r="499" s="74" customFormat="1"/>
    <row r="500" s="74" customFormat="1"/>
    <row r="501" s="74" customFormat="1"/>
    <row r="502" s="74" customFormat="1"/>
    <row r="503" s="74" customFormat="1"/>
    <row r="504" s="74" customFormat="1"/>
    <row r="505" s="74" customFormat="1"/>
    <row r="506" s="74" customFormat="1"/>
    <row r="507" s="74" customFormat="1"/>
    <row r="508" s="74" customFormat="1"/>
    <row r="509" s="74" customFormat="1"/>
    <row r="510" s="74" customFormat="1"/>
    <row r="511" s="74" customFormat="1"/>
    <row r="512" s="74" customFormat="1"/>
    <row r="513" s="74" customFormat="1"/>
    <row r="514" s="74" customFormat="1"/>
    <row r="515" s="74" customFormat="1"/>
    <row r="516" s="74" customFormat="1"/>
    <row r="517" s="74" customFormat="1"/>
    <row r="518" s="74" customFormat="1"/>
    <row r="519" s="74" customFormat="1"/>
    <row r="520" s="74" customFormat="1"/>
    <row r="521" s="74" customFormat="1"/>
    <row r="522" s="74" customFormat="1"/>
    <row r="523" s="74" customFormat="1"/>
    <row r="524" s="74" customFormat="1"/>
    <row r="525" s="74" customFormat="1"/>
    <row r="526" s="74" customFormat="1"/>
    <row r="527" s="74" customFormat="1"/>
    <row r="528" s="74" customFormat="1"/>
    <row r="529" s="74" customFormat="1"/>
    <row r="530" s="74" customFormat="1"/>
    <row r="531" s="74" customFormat="1"/>
    <row r="532" s="74" customFormat="1"/>
    <row r="533" s="74" customFormat="1"/>
    <row r="534" s="74" customFormat="1"/>
    <row r="535" s="74" customFormat="1"/>
    <row r="536" s="74" customFormat="1"/>
    <row r="537" s="74" customFormat="1"/>
    <row r="538" s="74" customFormat="1"/>
    <row r="539" s="74" customFormat="1"/>
    <row r="540" s="74" customFormat="1"/>
    <row r="541" s="74" customFormat="1"/>
    <row r="542" s="74" customFormat="1"/>
    <row r="543" s="74" customFormat="1"/>
    <row r="544" s="74" customFormat="1"/>
    <row r="545" s="74" customFormat="1"/>
    <row r="546" s="74" customFormat="1"/>
    <row r="547" s="74" customFormat="1"/>
    <row r="548" s="74" customFormat="1"/>
    <row r="549" s="74" customFormat="1"/>
    <row r="550" s="74" customFormat="1"/>
    <row r="551" s="74" customFormat="1"/>
    <row r="552" s="74" customFormat="1"/>
    <row r="553" s="74" customFormat="1"/>
    <row r="554" s="74" customFormat="1"/>
    <row r="555" s="74" customFormat="1"/>
    <row r="556" s="74" customFormat="1"/>
    <row r="557" s="74" customFormat="1"/>
    <row r="558" s="74" customFormat="1"/>
    <row r="559" s="74" customFormat="1"/>
    <row r="560" s="74" customFormat="1"/>
    <row r="561" s="74" customFormat="1"/>
    <row r="562" s="74" customFormat="1"/>
    <row r="563" s="74" customFormat="1"/>
    <row r="564" s="74" customFormat="1"/>
    <row r="565" s="74" customFormat="1"/>
    <row r="566" s="74" customFormat="1"/>
    <row r="567" s="74" customFormat="1"/>
    <row r="568" s="74" customFormat="1"/>
    <row r="569" s="74" customFormat="1"/>
    <row r="570" s="74" customFormat="1"/>
    <row r="571" s="74" customFormat="1"/>
    <row r="572" s="74" customFormat="1"/>
    <row r="573" s="74" customFormat="1"/>
    <row r="574" s="74" customFormat="1"/>
    <row r="575" s="74" customFormat="1"/>
    <row r="576" s="74" customFormat="1"/>
    <row r="577" s="74" customFormat="1"/>
    <row r="578" s="74" customFormat="1"/>
    <row r="579" s="74" customFormat="1"/>
    <row r="580" s="74" customFormat="1"/>
    <row r="581" s="74" customFormat="1"/>
    <row r="582" s="74" customFormat="1"/>
    <row r="583" s="74" customFormat="1"/>
    <row r="584" s="74" customFormat="1"/>
    <row r="585" s="74" customFormat="1"/>
    <row r="586" s="74" customFormat="1"/>
    <row r="587" s="74" customFormat="1"/>
    <row r="588" s="74" customFormat="1"/>
    <row r="589" s="74" customFormat="1"/>
    <row r="590" s="74" customFormat="1"/>
    <row r="591" s="74" customFormat="1"/>
    <row r="592" s="74" customFormat="1"/>
    <row r="593" s="74" customFormat="1"/>
    <row r="594" s="74" customFormat="1"/>
    <row r="595" s="74" customFormat="1"/>
    <row r="596" s="74" customFormat="1"/>
    <row r="597" s="74" customFormat="1"/>
    <row r="598" s="74" customFormat="1"/>
    <row r="599" s="74" customFormat="1"/>
    <row r="600" s="74" customFormat="1"/>
    <row r="601" s="74" customFormat="1"/>
    <row r="602" s="74" customFormat="1"/>
    <row r="603" s="74" customFormat="1"/>
    <row r="604" s="74" customFormat="1"/>
    <row r="605" s="74" customFormat="1"/>
    <row r="606" s="74" customFormat="1"/>
    <row r="607" s="74" customFormat="1"/>
    <row r="608" s="74" customFormat="1"/>
    <row r="609" s="74" customFormat="1"/>
    <row r="610" s="74" customFormat="1"/>
    <row r="611" s="74" customFormat="1"/>
    <row r="612" s="74" customFormat="1"/>
    <row r="613" s="74" customFormat="1"/>
    <row r="614" s="74" customFormat="1"/>
    <row r="615" s="74" customFormat="1"/>
    <row r="616" s="74" customFormat="1"/>
    <row r="617" s="74" customFormat="1"/>
    <row r="618" s="74" customFormat="1"/>
    <row r="619" s="74" customFormat="1"/>
    <row r="620" s="74" customFormat="1"/>
    <row r="621" s="74" customFormat="1"/>
    <row r="622" s="74" customFormat="1"/>
    <row r="623" s="74" customFormat="1"/>
    <row r="624" s="74" customFormat="1"/>
    <row r="625" s="74" customFormat="1"/>
    <row r="626" s="74" customFormat="1"/>
    <row r="627" s="74" customFormat="1"/>
    <row r="628" s="74" customFormat="1"/>
    <row r="629" s="74" customFormat="1"/>
    <row r="630" s="74" customFormat="1"/>
    <row r="631" s="74" customFormat="1"/>
    <row r="632" s="74" customFormat="1"/>
    <row r="633" s="74" customFormat="1"/>
    <row r="634" s="74" customFormat="1"/>
    <row r="635" s="74" customFormat="1"/>
    <row r="636" s="74" customFormat="1"/>
    <row r="637" s="74" customFormat="1"/>
    <row r="638" s="74" customFormat="1"/>
    <row r="639" s="74" customFormat="1"/>
    <row r="640" s="74" customFormat="1"/>
    <row r="641" s="74" customFormat="1"/>
    <row r="642" s="74" customFormat="1"/>
    <row r="643" s="74" customFormat="1"/>
    <row r="644" s="74" customFormat="1"/>
    <row r="645" s="74" customFormat="1"/>
    <row r="646" s="74" customFormat="1"/>
    <row r="647" s="74" customFormat="1"/>
    <row r="648" s="74" customFormat="1"/>
    <row r="649" s="74" customFormat="1"/>
    <row r="650" s="74" customFormat="1"/>
    <row r="651" s="74" customFormat="1"/>
    <row r="652" s="74" customFormat="1"/>
    <row r="653" s="74" customFormat="1"/>
    <row r="654" s="74" customFormat="1"/>
    <row r="655" s="74" customFormat="1"/>
    <row r="656" s="74" customFormat="1"/>
    <row r="657" s="74" customFormat="1"/>
    <row r="658" s="74" customFormat="1"/>
    <row r="659" s="74" customFormat="1"/>
    <row r="660" s="74" customFormat="1"/>
    <row r="661" s="74" customFormat="1"/>
    <row r="662" s="74" customFormat="1"/>
    <row r="663" s="74" customFormat="1"/>
    <row r="664" s="74" customFormat="1"/>
    <row r="665" s="74" customFormat="1"/>
    <row r="666" s="74" customFormat="1"/>
    <row r="667" s="74" customFormat="1"/>
    <row r="668" s="74" customFormat="1"/>
    <row r="669" s="74" customFormat="1"/>
    <row r="670" s="74" customFormat="1"/>
    <row r="671" s="74" customFormat="1"/>
    <row r="672" s="74" customFormat="1"/>
    <row r="673" s="74" customFormat="1"/>
    <row r="674" s="74" customFormat="1"/>
    <row r="675" s="74" customFormat="1"/>
    <row r="676" s="74" customFormat="1"/>
    <row r="677" s="74" customFormat="1"/>
    <row r="678" s="74" customFormat="1"/>
    <row r="679" s="74" customFormat="1"/>
    <row r="680" s="74" customFormat="1"/>
    <row r="681" s="74" customFormat="1"/>
    <row r="682" s="74" customFormat="1"/>
    <row r="683" s="74" customFormat="1"/>
    <row r="684" s="74" customFormat="1"/>
    <row r="685" s="74" customFormat="1"/>
    <row r="686" s="74" customFormat="1"/>
    <row r="687" s="74" customFormat="1"/>
    <row r="688" s="74" customFormat="1"/>
    <row r="689" s="74" customFormat="1"/>
    <row r="690" s="74" customFormat="1"/>
    <row r="691" s="74" customFormat="1"/>
    <row r="692" s="74" customFormat="1"/>
    <row r="693" s="74" customFormat="1"/>
    <row r="694" s="74" customFormat="1"/>
    <row r="695" s="74" customFormat="1"/>
    <row r="696" s="74" customFormat="1"/>
    <row r="697" s="74" customFormat="1"/>
    <row r="698" s="74" customFormat="1"/>
    <row r="699" s="74" customFormat="1"/>
    <row r="700" s="74" customFormat="1"/>
    <row r="701" s="74" customFormat="1"/>
    <row r="702" s="74" customFormat="1"/>
    <row r="703" s="74" customFormat="1"/>
    <row r="704" s="74" customFormat="1"/>
    <row r="705" s="74" customFormat="1"/>
    <row r="706" s="74" customFormat="1"/>
    <row r="707" s="74" customFormat="1"/>
    <row r="708" s="74" customFormat="1"/>
    <row r="709" s="74" customFormat="1"/>
    <row r="710" s="74" customFormat="1"/>
    <row r="711" s="74" customFormat="1"/>
    <row r="712" s="74" customFormat="1"/>
    <row r="713" s="74" customFormat="1"/>
    <row r="714" s="74" customFormat="1"/>
    <row r="715" s="74" customFormat="1"/>
    <row r="716" s="74" customFormat="1"/>
    <row r="717" s="74" customFormat="1"/>
    <row r="718" s="74" customFormat="1"/>
    <row r="719" s="74" customFormat="1"/>
    <row r="720" s="74" customFormat="1"/>
    <row r="721" s="74" customFormat="1"/>
    <row r="722" s="74" customFormat="1"/>
    <row r="723" s="74" customFormat="1"/>
    <row r="724" s="74" customFormat="1"/>
    <row r="725" s="74" customFormat="1"/>
    <row r="726" s="74" customFormat="1"/>
    <row r="727" s="74" customFormat="1"/>
    <row r="728" s="74" customFormat="1"/>
    <row r="729" s="74" customFormat="1"/>
    <row r="730" s="74" customFormat="1"/>
    <row r="731" s="74" customFormat="1"/>
    <row r="732" s="74" customFormat="1"/>
    <row r="733" s="74" customFormat="1"/>
    <row r="734" s="74" customFormat="1"/>
    <row r="735" s="74" customFormat="1"/>
    <row r="736" s="74" customFormat="1"/>
    <row r="737" s="74" customFormat="1"/>
    <row r="738" s="74" customFormat="1"/>
    <row r="739" s="74" customFormat="1"/>
    <row r="740" s="74" customFormat="1"/>
    <row r="741" s="74" customFormat="1"/>
    <row r="742" s="74" customFormat="1"/>
    <row r="743" s="74" customFormat="1"/>
    <row r="744" s="74" customFormat="1"/>
    <row r="745" s="74" customFormat="1"/>
    <row r="746" s="74" customFormat="1"/>
    <row r="747" s="74" customFormat="1"/>
    <row r="748" s="74" customFormat="1"/>
    <row r="749" s="74" customFormat="1"/>
    <row r="750" s="74" customFormat="1"/>
    <row r="751" s="74" customFormat="1"/>
    <row r="752" s="74" customFormat="1"/>
    <row r="753" s="74" customFormat="1"/>
    <row r="754" s="74" customFormat="1"/>
    <row r="755" s="74" customFormat="1"/>
    <row r="756" s="74" customFormat="1"/>
    <row r="757" s="74" customFormat="1"/>
    <row r="758" s="74" customFormat="1"/>
    <row r="759" s="74" customFormat="1"/>
    <row r="760" s="74" customFormat="1"/>
    <row r="761" s="74" customFormat="1"/>
    <row r="762" s="74" customFormat="1"/>
    <row r="763" s="74" customFormat="1"/>
    <row r="764" s="74" customFormat="1"/>
    <row r="765" s="74" customFormat="1"/>
    <row r="766" s="74" customFormat="1"/>
    <row r="767" s="74" customFormat="1"/>
    <row r="768" s="74" customFormat="1"/>
    <row r="769" s="74" customFormat="1"/>
    <row r="770" s="74" customFormat="1"/>
    <row r="771" s="74" customFormat="1"/>
    <row r="772" s="74" customFormat="1"/>
    <row r="773" s="74" customFormat="1"/>
    <row r="774" s="74" customFormat="1"/>
    <row r="775" s="74" customFormat="1"/>
    <row r="776" s="74" customFormat="1"/>
    <row r="777" s="74" customFormat="1"/>
    <row r="778" s="74" customFormat="1"/>
    <row r="779" s="74" customFormat="1"/>
    <row r="780" s="74" customFormat="1"/>
    <row r="781" s="74" customFormat="1"/>
    <row r="782" s="74" customFormat="1"/>
    <row r="783" s="74" customFormat="1"/>
    <row r="784" s="74" customFormat="1"/>
    <row r="785" s="74" customFormat="1"/>
    <row r="786" s="74" customFormat="1"/>
    <row r="787" s="74" customFormat="1"/>
    <row r="788" s="74" customFormat="1"/>
    <row r="789" s="74" customFormat="1"/>
    <row r="790" s="74" customFormat="1"/>
    <row r="791" s="74" customFormat="1"/>
    <row r="792" s="74" customFormat="1"/>
    <row r="793" s="74" customFormat="1"/>
    <row r="794" s="74" customFormat="1"/>
    <row r="795" s="74" customFormat="1"/>
    <row r="796" s="74" customFormat="1"/>
    <row r="797" s="74" customFormat="1"/>
    <row r="798" s="74" customFormat="1"/>
    <row r="799" s="74" customFormat="1"/>
    <row r="800" s="74" customFormat="1"/>
    <row r="801" s="74" customFormat="1"/>
    <row r="802" s="74" customFormat="1"/>
    <row r="803" s="74" customFormat="1"/>
    <row r="804" s="74" customFormat="1"/>
    <row r="805" s="74" customFormat="1"/>
    <row r="806" s="74" customFormat="1"/>
    <row r="807" s="74" customFormat="1"/>
    <row r="808" s="74" customFormat="1"/>
    <row r="809" s="74" customFormat="1"/>
    <row r="810" s="74" customFormat="1"/>
    <row r="811" s="74" customFormat="1"/>
    <row r="812" s="74" customFormat="1"/>
    <row r="813" s="74" customFormat="1"/>
    <row r="814" s="74" customFormat="1"/>
    <row r="815" s="74" customFormat="1"/>
    <row r="816" s="74" customFormat="1"/>
    <row r="817" s="74" customFormat="1"/>
    <row r="818" s="74" customFormat="1"/>
    <row r="819" s="74" customFormat="1"/>
    <row r="820" s="74" customFormat="1"/>
    <row r="821" s="74" customFormat="1"/>
    <row r="822" s="74" customFormat="1"/>
    <row r="823" s="74" customFormat="1"/>
    <row r="824" s="74" customFormat="1"/>
    <row r="825" s="74" customFormat="1"/>
    <row r="826" s="74" customFormat="1"/>
    <row r="827" s="74" customFormat="1"/>
    <row r="828" s="74" customFormat="1"/>
    <row r="829" s="74" customFormat="1"/>
    <row r="830" s="74" customFormat="1"/>
    <row r="831" s="74" customFormat="1"/>
    <row r="832" s="74" customFormat="1"/>
    <row r="833" s="74" customFormat="1"/>
    <row r="834" s="74" customFormat="1"/>
    <row r="835" s="74" customFormat="1"/>
    <row r="836" s="74" customFormat="1"/>
    <row r="837" s="74" customFormat="1"/>
    <row r="838" s="74" customFormat="1"/>
    <row r="839" s="74" customFormat="1"/>
    <row r="840" s="74" customFormat="1"/>
    <row r="841" s="74" customFormat="1"/>
    <row r="842" s="74" customFormat="1"/>
    <row r="843" s="74" customFormat="1"/>
    <row r="844" s="74" customFormat="1"/>
    <row r="845" s="74" customFormat="1"/>
    <row r="846" s="74" customFormat="1"/>
    <row r="847" s="74" customFormat="1"/>
    <row r="848" s="74" customFormat="1"/>
    <row r="849" s="74" customFormat="1"/>
    <row r="850" s="74" customFormat="1"/>
    <row r="851" s="74" customFormat="1"/>
    <row r="852" s="74" customFormat="1"/>
    <row r="853" s="74" customFormat="1"/>
    <row r="854" s="74" customFormat="1"/>
    <row r="855" s="74" customFormat="1"/>
    <row r="856" s="74" customFormat="1"/>
    <row r="857" s="74" customFormat="1"/>
    <row r="858" s="74" customFormat="1"/>
    <row r="859" s="74" customFormat="1"/>
    <row r="860" s="74" customFormat="1"/>
    <row r="861" s="74" customFormat="1"/>
    <row r="862" s="74" customFormat="1"/>
    <row r="863" s="74" customFormat="1"/>
    <row r="864" s="74" customFormat="1"/>
    <row r="865" s="74" customFormat="1"/>
    <row r="866" s="74" customFormat="1"/>
    <row r="867" s="74" customFormat="1"/>
    <row r="868" s="74" customFormat="1"/>
    <row r="869" s="74" customFormat="1"/>
    <row r="870" s="74" customFormat="1"/>
    <row r="871" s="74" customFormat="1"/>
    <row r="872" s="74" customFormat="1"/>
    <row r="873" s="74" customFormat="1"/>
    <row r="874" s="74" customFormat="1"/>
    <row r="875" s="74" customFormat="1"/>
    <row r="876" s="74" customFormat="1"/>
    <row r="877" s="74" customFormat="1"/>
    <row r="878" s="74" customFormat="1"/>
    <row r="879" s="74" customFormat="1"/>
    <row r="880" s="74" customFormat="1"/>
    <row r="881" s="74" customFormat="1"/>
    <row r="882" s="74" customFormat="1"/>
    <row r="883" s="74" customFormat="1"/>
    <row r="884" s="74" customFormat="1"/>
    <row r="885" s="74" customFormat="1"/>
    <row r="886" s="74" customFormat="1"/>
    <row r="887" s="74" customFormat="1"/>
    <row r="888" s="74" customFormat="1"/>
    <row r="889" s="74" customFormat="1"/>
    <row r="890" s="74" customFormat="1"/>
    <row r="891" s="74" customFormat="1"/>
    <row r="892" s="74" customFormat="1"/>
    <row r="893" s="74" customFormat="1"/>
    <row r="894" s="74" customFormat="1"/>
    <row r="895" s="74" customFormat="1"/>
    <row r="896" s="74" customFormat="1"/>
    <row r="897" s="74" customFormat="1"/>
    <row r="898" s="74" customFormat="1"/>
    <row r="899" s="74" customFormat="1"/>
    <row r="900" s="74" customFormat="1"/>
    <row r="901" s="74" customFormat="1"/>
    <row r="902" s="74" customFormat="1"/>
    <row r="903" s="74" customFormat="1"/>
    <row r="904" s="74" customFormat="1"/>
    <row r="905" s="74" customFormat="1"/>
    <row r="906" s="74" customFormat="1"/>
    <row r="907" s="74" customFormat="1"/>
    <row r="908" s="74" customFormat="1"/>
    <row r="909" s="74" customFormat="1"/>
    <row r="910" s="74" customFormat="1"/>
    <row r="911" s="74" customFormat="1"/>
    <row r="912" s="74" customFormat="1"/>
    <row r="913" s="74" customFormat="1"/>
    <row r="914" s="74" customFormat="1"/>
    <row r="915" s="74" customFormat="1"/>
    <row r="916" s="74" customFormat="1"/>
    <row r="917" s="74" customFormat="1"/>
    <row r="918" s="74" customFormat="1"/>
    <row r="919" s="74" customFormat="1"/>
    <row r="920" s="74" customFormat="1"/>
    <row r="921" s="74" customFormat="1"/>
    <row r="922" s="74" customFormat="1"/>
    <row r="923" s="74" customFormat="1"/>
    <row r="924" s="74" customFormat="1"/>
    <row r="925" s="74" customFormat="1"/>
    <row r="926" s="74" customFormat="1"/>
    <row r="927" s="74" customFormat="1"/>
    <row r="928" s="74" customFormat="1"/>
    <row r="929" s="74" customFormat="1"/>
    <row r="930" s="74" customFormat="1"/>
    <row r="931" s="74" customFormat="1"/>
    <row r="932" s="74" customFormat="1"/>
    <row r="933" s="74" customFormat="1"/>
    <row r="934" s="74" customFormat="1"/>
    <row r="935" s="74" customFormat="1"/>
    <row r="936" s="74" customFormat="1"/>
    <row r="937" s="74" customFormat="1"/>
    <row r="938" s="74" customFormat="1"/>
    <row r="939" s="74" customFormat="1"/>
    <row r="940" s="74" customFormat="1"/>
    <row r="941" s="74" customFormat="1"/>
    <row r="942" s="74" customFormat="1"/>
    <row r="943" s="74" customFormat="1"/>
    <row r="944" s="74" customFormat="1"/>
    <row r="945" s="74" customFormat="1"/>
    <row r="946" s="74" customFormat="1"/>
    <row r="947" s="74" customFormat="1"/>
    <row r="948" s="74" customFormat="1"/>
    <row r="949" s="74" customFormat="1"/>
    <row r="950" s="74" customFormat="1"/>
    <row r="951" s="74" customFormat="1"/>
    <row r="952" s="74" customFormat="1"/>
    <row r="953" s="74" customFormat="1"/>
    <row r="954" s="74" customFormat="1"/>
    <row r="955" s="74" customFormat="1"/>
    <row r="956" s="74" customFormat="1"/>
    <row r="957" s="74" customFormat="1"/>
    <row r="958" s="74" customFormat="1"/>
    <row r="959" s="74" customFormat="1"/>
    <row r="960" s="74" customFormat="1"/>
    <row r="961" s="74" customFormat="1"/>
    <row r="962" s="74" customFormat="1"/>
    <row r="963" s="74" customFormat="1"/>
    <row r="964" s="74" customFormat="1"/>
    <row r="965" s="74" customFormat="1"/>
    <row r="966" s="74" customFormat="1"/>
    <row r="967" s="74" customFormat="1"/>
    <row r="968" s="74" customFormat="1"/>
    <row r="969" s="74" customFormat="1"/>
    <row r="970" s="74" customFormat="1"/>
    <row r="971" s="74" customFormat="1"/>
    <row r="972" s="74" customFormat="1"/>
    <row r="973" s="74" customFormat="1"/>
    <row r="974" s="74" customFormat="1"/>
    <row r="975" s="74" customFormat="1"/>
    <row r="976" s="74" customFormat="1"/>
    <row r="977" s="74" customFormat="1"/>
    <row r="978" s="74" customFormat="1"/>
    <row r="979" s="74" customFormat="1"/>
    <row r="980" s="74" customFormat="1"/>
    <row r="981" s="74" customFormat="1"/>
    <row r="982" s="74" customFormat="1"/>
    <row r="983" s="74" customFormat="1"/>
    <row r="984" s="74" customFormat="1"/>
    <row r="985" s="74" customFormat="1"/>
    <row r="986" s="74" customFormat="1"/>
    <row r="987" s="74" customFormat="1"/>
    <row r="988" s="74" customFormat="1"/>
    <row r="989" s="74" customFormat="1"/>
    <row r="990" s="74" customFormat="1"/>
    <row r="991" s="74" customFormat="1"/>
    <row r="992" s="74" customFormat="1"/>
    <row r="993" s="74" customFormat="1"/>
    <row r="994" s="74" customFormat="1"/>
    <row r="995" s="74" customFormat="1"/>
    <row r="996" s="74" customFormat="1"/>
    <row r="997" s="74" customFormat="1"/>
    <row r="998" s="74" customFormat="1"/>
    <row r="999" s="74" customFormat="1"/>
    <row r="1000" s="74" customFormat="1"/>
    <row r="1001" s="74" customFormat="1"/>
    <row r="1002" s="74" customFormat="1"/>
    <row r="1003" s="74" customFormat="1"/>
    <row r="1004" s="74" customFormat="1"/>
    <row r="1005" s="74" customFormat="1"/>
    <row r="1006" s="74" customFormat="1"/>
    <row r="1007" s="74" customFormat="1"/>
    <row r="1008" s="74" customFormat="1"/>
    <row r="1009" s="74" customFormat="1"/>
    <row r="1010" s="74" customFormat="1"/>
    <row r="1011" s="74" customFormat="1"/>
    <row r="1012" s="74" customFormat="1"/>
    <row r="1013" s="74" customFormat="1"/>
    <row r="1014" s="74" customFormat="1"/>
    <row r="1015" s="74" customFormat="1"/>
    <row r="1016" s="74" customFormat="1"/>
    <row r="1017" s="74" customFormat="1"/>
    <row r="1018" s="74" customFormat="1"/>
    <row r="1019" s="74" customFormat="1"/>
    <row r="1020" s="74" customFormat="1"/>
    <row r="1021" s="74" customFormat="1"/>
    <row r="1022" s="74" customFormat="1"/>
    <row r="1023" s="74" customFormat="1"/>
    <row r="1024" s="74" customFormat="1"/>
    <row r="1025" s="74" customFormat="1"/>
    <row r="1026" s="74" customFormat="1"/>
    <row r="1027" s="74" customFormat="1"/>
    <row r="1028" s="74" customFormat="1"/>
    <row r="1029" s="74" customFormat="1"/>
    <row r="1030" s="74" customFormat="1"/>
    <row r="1031" s="74" customFormat="1"/>
    <row r="1032" s="74" customFormat="1"/>
    <row r="1033" s="74" customFormat="1"/>
    <row r="1034" s="74" customFormat="1"/>
    <row r="1035" s="74" customFormat="1"/>
    <row r="1036" s="74" customFormat="1"/>
    <row r="1037" s="74" customFormat="1"/>
    <row r="1038" s="74" customFormat="1"/>
    <row r="1039" s="74" customFormat="1"/>
    <row r="1040" s="74" customFormat="1"/>
    <row r="1041" s="74" customFormat="1"/>
    <row r="1042" s="74" customFormat="1"/>
    <row r="1043" s="74" customFormat="1"/>
    <row r="1044" s="74" customFormat="1"/>
    <row r="1045" s="74" customFormat="1"/>
    <row r="1046" s="74" customFormat="1"/>
    <row r="1047" s="74" customFormat="1"/>
    <row r="1048" s="74" customFormat="1"/>
    <row r="1049" s="74" customFormat="1"/>
    <row r="1050" s="74" customFormat="1"/>
    <row r="1051" s="74" customFormat="1"/>
    <row r="1052" s="74" customFormat="1"/>
    <row r="1053" s="74" customFormat="1"/>
    <row r="1054" s="74" customFormat="1"/>
    <row r="1055" s="74" customFormat="1"/>
    <row r="1056" s="74" customFormat="1"/>
    <row r="1057" s="74" customFormat="1"/>
    <row r="1058" s="74" customFormat="1"/>
    <row r="1059" s="74" customFormat="1"/>
    <row r="1060" s="74" customFormat="1"/>
    <row r="1061" s="74" customFormat="1"/>
    <row r="1062" s="74" customFormat="1"/>
    <row r="1063" s="74" customFormat="1"/>
    <row r="1064" s="74" customFormat="1"/>
    <row r="1065" s="74" customFormat="1"/>
    <row r="1066" s="74" customFormat="1"/>
    <row r="1067" s="74" customFormat="1"/>
    <row r="1068" s="74" customFormat="1"/>
    <row r="1069" s="74" customFormat="1"/>
    <row r="1070" s="74" customFormat="1"/>
    <row r="1071" s="74" customFormat="1"/>
    <row r="1072" s="74" customFormat="1"/>
    <row r="1073" s="74" customFormat="1"/>
    <row r="1074" s="74" customFormat="1"/>
    <row r="1075" s="74" customFormat="1"/>
    <row r="1076" s="74" customFormat="1"/>
    <row r="1077" s="74" customFormat="1"/>
    <row r="1078" s="74" customFormat="1"/>
    <row r="1079" s="74" customFormat="1"/>
    <row r="1080" s="74" customFormat="1"/>
    <row r="1081" s="74" customFormat="1"/>
    <row r="1082" s="74" customFormat="1"/>
    <row r="1083" s="74" customFormat="1"/>
    <row r="1084" s="74" customFormat="1"/>
    <row r="1085" s="74" customFormat="1"/>
    <row r="1086" s="74" customFormat="1"/>
    <row r="1087" s="74" customFormat="1"/>
    <row r="1088" s="74" customFormat="1"/>
    <row r="1089" s="74" customFormat="1"/>
    <row r="1090" s="74" customFormat="1"/>
    <row r="1091" s="74" customFormat="1"/>
    <row r="1092" s="74" customFormat="1"/>
    <row r="1093" s="74" customFormat="1"/>
    <row r="1094" s="74" customFormat="1"/>
    <row r="1095" s="74" customFormat="1"/>
    <row r="1096" s="74" customFormat="1"/>
    <row r="1097" s="74" customFormat="1"/>
    <row r="1098" s="74" customFormat="1"/>
    <row r="1099" s="74" customFormat="1"/>
    <row r="1100" s="74" customFormat="1"/>
    <row r="1101" s="74" customFormat="1"/>
    <row r="1102" s="74" customFormat="1"/>
    <row r="1103" s="74" customFormat="1"/>
    <row r="1104" s="74" customFormat="1"/>
    <row r="1105" s="74" customFormat="1"/>
    <row r="1106" s="74" customFormat="1"/>
    <row r="1107" s="74" customFormat="1"/>
    <row r="1108" s="74" customFormat="1"/>
    <row r="1109" s="74" customFormat="1"/>
    <row r="1110" s="74" customFormat="1"/>
    <row r="1111" s="74" customFormat="1"/>
    <row r="1112" s="74" customFormat="1"/>
    <row r="1113" s="74" customFormat="1"/>
    <row r="1114" s="74" customFormat="1"/>
    <row r="1115" s="74" customFormat="1"/>
    <row r="1116" s="74" customFormat="1"/>
    <row r="1117" s="74" customFormat="1"/>
    <row r="1118" s="74" customFormat="1"/>
    <row r="1119" s="74" customFormat="1"/>
    <row r="1120" s="74" customFormat="1"/>
    <row r="1121" s="74" customFormat="1"/>
    <row r="1122" s="74" customFormat="1"/>
    <row r="1123" s="74" customFormat="1"/>
    <row r="1124" s="74" customFormat="1"/>
    <row r="1125" s="74" customFormat="1"/>
    <row r="1126" s="74" customFormat="1"/>
    <row r="1127" s="74" customFormat="1"/>
    <row r="1128" s="74" customFormat="1"/>
    <row r="1129" s="74" customFormat="1"/>
    <row r="1130" s="74" customFormat="1"/>
    <row r="1131" s="74" customFormat="1"/>
    <row r="1132" s="74" customFormat="1"/>
    <row r="1133" s="74" customFormat="1"/>
    <row r="1134" s="74" customFormat="1"/>
    <row r="1135" s="74" customFormat="1"/>
    <row r="1136" s="74" customFormat="1"/>
    <row r="1137" s="74" customFormat="1"/>
    <row r="1138" s="74" customFormat="1"/>
    <row r="1139" s="74" customFormat="1"/>
    <row r="1140" s="74" customFormat="1"/>
    <row r="1141" s="74" customFormat="1"/>
    <row r="1142" s="74" customFormat="1"/>
    <row r="1143" s="74" customFormat="1"/>
    <row r="1144" s="74" customFormat="1"/>
    <row r="1145" s="74" customFormat="1"/>
    <row r="1146" s="74" customFormat="1"/>
    <row r="1147" s="74" customFormat="1"/>
    <row r="1148" s="74" customFormat="1"/>
    <row r="1149" s="74" customFormat="1"/>
    <row r="1150" s="74" customFormat="1"/>
    <row r="1151" s="74" customFormat="1"/>
    <row r="1152" s="74" customFormat="1"/>
    <row r="1153" s="74" customFormat="1"/>
    <row r="1154" s="74" customFormat="1"/>
    <row r="1155" s="74" customFormat="1"/>
    <row r="1156" s="74" customFormat="1"/>
    <row r="1157" s="74" customFormat="1"/>
    <row r="1158" s="74" customFormat="1"/>
    <row r="1159" s="74" customFormat="1"/>
    <row r="1160" s="74" customFormat="1"/>
    <row r="1161" s="74" customFormat="1"/>
    <row r="1162" s="74" customFormat="1"/>
    <row r="1163" s="74" customFormat="1"/>
    <row r="1164" s="74" customFormat="1"/>
    <row r="1165" s="74" customFormat="1"/>
    <row r="1166" s="74" customFormat="1"/>
    <row r="1167" s="74" customFormat="1"/>
    <row r="1168" s="74" customFormat="1"/>
    <row r="1169" s="74" customFormat="1"/>
    <row r="1170" s="74" customFormat="1"/>
    <row r="1171" s="74" customFormat="1"/>
    <row r="1172" s="74" customFormat="1"/>
    <row r="1173" s="74" customFormat="1"/>
    <row r="1174" s="74" customFormat="1"/>
    <row r="1175" s="74" customFormat="1"/>
    <row r="1176" s="74" customFormat="1"/>
    <row r="1177" s="74" customFormat="1"/>
    <row r="1178" s="74" customFormat="1"/>
    <row r="1179" s="74" customFormat="1"/>
    <row r="1180" s="74" customFormat="1"/>
    <row r="1181" s="74" customFormat="1"/>
    <row r="1182" s="74" customFormat="1"/>
    <row r="1183" s="74" customFormat="1"/>
    <row r="1184" s="74" customFormat="1"/>
    <row r="1185" s="74" customFormat="1"/>
    <row r="1186" s="74" customFormat="1"/>
    <row r="1187" s="74" customFormat="1"/>
    <row r="1188" s="74" customFormat="1"/>
    <row r="1189" s="74" customFormat="1"/>
    <row r="1190" s="74" customFormat="1"/>
    <row r="1191" s="74" customFormat="1"/>
    <row r="1192" s="74" customFormat="1"/>
    <row r="1193" s="74" customFormat="1"/>
    <row r="1194" s="74" customFormat="1"/>
    <row r="1195" s="74" customFormat="1"/>
    <row r="1196" s="74" customFormat="1"/>
    <row r="1197" s="74" customFormat="1"/>
    <row r="1198" s="74" customFormat="1"/>
    <row r="1199" s="74" customFormat="1"/>
    <row r="1200" s="74" customFormat="1"/>
    <row r="1201" s="74" customFormat="1"/>
    <row r="1202" s="74" customFormat="1"/>
    <row r="1203" s="74" customFormat="1"/>
    <row r="1204" s="74" customFormat="1"/>
    <row r="1205" s="74" customFormat="1"/>
    <row r="1206" s="74" customFormat="1"/>
    <row r="1207" s="74" customFormat="1"/>
    <row r="1208" s="74" customFormat="1"/>
    <row r="1209" s="74" customFormat="1"/>
    <row r="1210" s="74" customFormat="1"/>
    <row r="1211" s="74" customFormat="1"/>
    <row r="1212" s="74" customFormat="1"/>
    <row r="1213" s="74" customFormat="1"/>
    <row r="1214" s="74" customFormat="1"/>
    <row r="1215" s="74" customFormat="1"/>
    <row r="1216" s="74" customFormat="1"/>
    <row r="1217" s="74" customFormat="1"/>
    <row r="1218" s="74" customFormat="1"/>
    <row r="1219" s="74" customFormat="1"/>
    <row r="1220" s="74" customFormat="1"/>
    <row r="1221" s="74" customFormat="1"/>
    <row r="1222" s="74" customFormat="1"/>
    <row r="1223" s="74" customFormat="1"/>
    <row r="1224" s="74" customFormat="1"/>
    <row r="1225" s="74" customFormat="1"/>
    <row r="1226" s="74" customFormat="1"/>
    <row r="1227" s="74" customFormat="1"/>
    <row r="1228" s="74" customFormat="1"/>
    <row r="1229" s="74" customFormat="1"/>
    <row r="1230" s="74" customFormat="1"/>
    <row r="1231" s="74" customFormat="1"/>
    <row r="1232" s="74" customFormat="1"/>
    <row r="1233" s="74" customFormat="1"/>
    <row r="1234" s="74" customFormat="1"/>
    <row r="1235" s="74" customFormat="1"/>
    <row r="1236" s="74" customFormat="1"/>
    <row r="1237" s="74" customFormat="1"/>
    <row r="1238" s="74" customFormat="1"/>
    <row r="1239" s="74" customFormat="1"/>
    <row r="1240" s="74" customFormat="1"/>
    <row r="1241" s="74" customFormat="1"/>
    <row r="1242" s="74" customFormat="1"/>
    <row r="1243" s="74" customFormat="1"/>
    <row r="1244" s="74" customFormat="1"/>
    <row r="1245" s="74" customFormat="1"/>
    <row r="1246" s="74" customFormat="1"/>
    <row r="1247" s="74" customFormat="1"/>
    <row r="1248" s="74" customFormat="1"/>
    <row r="1249" s="74" customFormat="1"/>
    <row r="1250" s="74" customFormat="1"/>
    <row r="1251" s="74" customFormat="1"/>
    <row r="1252" s="74" customFormat="1"/>
    <row r="1253" s="74" customFormat="1"/>
    <row r="1254" s="74" customFormat="1"/>
    <row r="1255" s="74" customFormat="1"/>
    <row r="1256" s="74" customFormat="1"/>
    <row r="1257" s="74" customFormat="1"/>
    <row r="1258" s="74" customFormat="1"/>
    <row r="1259" s="74" customFormat="1"/>
    <row r="1260" s="74" customFormat="1"/>
    <row r="1261" s="74" customFormat="1"/>
    <row r="1262" s="74" customFormat="1"/>
    <row r="1263" s="74" customFormat="1"/>
    <row r="1264" s="74" customFormat="1"/>
    <row r="1265" s="74" customFormat="1"/>
    <row r="1266" s="74" customFormat="1"/>
    <row r="1267" s="74" customFormat="1"/>
    <row r="1268" s="74" customFormat="1"/>
    <row r="1269" s="74" customFormat="1"/>
    <row r="1270" s="74" customFormat="1"/>
    <row r="1271" s="74" customFormat="1"/>
    <row r="1272" s="74" customFormat="1"/>
    <row r="1273" s="74" customFormat="1"/>
    <row r="1274" s="74" customFormat="1"/>
    <row r="1275" s="74" customFormat="1"/>
    <row r="1276" s="74" customFormat="1"/>
    <row r="1277" s="74" customFormat="1"/>
    <row r="1278" s="74" customFormat="1"/>
    <row r="1279" s="74" customFormat="1"/>
    <row r="1280" s="74" customFormat="1"/>
    <row r="1281" s="74" customFormat="1"/>
    <row r="1282" s="74" customFormat="1"/>
    <row r="1283" s="74" customFormat="1"/>
    <row r="1284" s="74" customFormat="1"/>
    <row r="1285" s="74" customFormat="1"/>
    <row r="1286" s="74" customFormat="1"/>
    <row r="1287" s="74" customFormat="1"/>
    <row r="1288" s="74" customFormat="1"/>
    <row r="1289" s="74" customFormat="1"/>
    <row r="1290" s="74" customFormat="1"/>
    <row r="1291" s="74" customFormat="1"/>
    <row r="1292" s="74" customFormat="1"/>
    <row r="1293" s="74" customFormat="1"/>
    <row r="1294" s="74" customFormat="1"/>
    <row r="1295" s="74" customFormat="1"/>
    <row r="1296" s="74" customFormat="1"/>
    <row r="1297" s="74" customFormat="1"/>
    <row r="1298" s="74" customFormat="1"/>
    <row r="1299" s="74" customFormat="1"/>
    <row r="1300" s="74" customFormat="1"/>
    <row r="1301" s="74" customFormat="1"/>
    <row r="1302" s="74" customFormat="1"/>
    <row r="1303" s="74" customFormat="1"/>
    <row r="1304" s="74" customFormat="1"/>
    <row r="1305" s="74" customFormat="1"/>
    <row r="1306" s="74" customFormat="1"/>
    <row r="1307" s="74" customFormat="1"/>
    <row r="1308" s="74" customFormat="1"/>
    <row r="1309" s="74" customFormat="1"/>
    <row r="1310" s="74" customFormat="1"/>
    <row r="1311" s="74" customFormat="1"/>
    <row r="1312" s="74" customFormat="1"/>
    <row r="1313" s="74" customFormat="1"/>
    <row r="1314" s="74" customFormat="1"/>
    <row r="1315" s="74" customFormat="1"/>
    <row r="1316" s="74" customFormat="1"/>
    <row r="1317" s="74" customFormat="1"/>
    <row r="1318" s="74" customFormat="1"/>
    <row r="1319" s="74" customFormat="1"/>
    <row r="1320" s="74" customFormat="1"/>
    <row r="1321" s="74" customFormat="1"/>
    <row r="1322" s="74" customFormat="1"/>
    <row r="1323" s="74" customFormat="1"/>
    <row r="1324" s="74" customFormat="1"/>
    <row r="1325" s="74" customFormat="1"/>
    <row r="1326" s="74" customFormat="1"/>
    <row r="1327" s="74" customFormat="1"/>
    <row r="1328" s="74" customFormat="1"/>
    <row r="1329" s="74" customFormat="1"/>
    <row r="1330" s="74" customFormat="1"/>
    <row r="1331" s="74" customFormat="1"/>
    <row r="1332" s="74" customFormat="1"/>
    <row r="1333" s="74" customFormat="1"/>
    <row r="1334" s="74" customFormat="1"/>
    <row r="1335" s="74" customFormat="1"/>
    <row r="1336" s="74" customFormat="1"/>
    <row r="1337" s="74" customFormat="1"/>
    <row r="1338" s="74" customFormat="1"/>
    <row r="1339" s="74" customFormat="1"/>
    <row r="1340" s="74" customFormat="1"/>
    <row r="1341" s="74" customFormat="1"/>
    <row r="1342" s="74" customFormat="1"/>
    <row r="1343" s="74" customFormat="1"/>
    <row r="1344" s="74" customFormat="1"/>
    <row r="1345" s="74" customFormat="1"/>
    <row r="1346" s="74" customFormat="1"/>
    <row r="1347" s="74" customFormat="1"/>
    <row r="1348" s="74" customFormat="1"/>
    <row r="1349" s="74" customFormat="1"/>
    <row r="1350" s="74" customFormat="1"/>
    <row r="1351" s="74" customFormat="1"/>
    <row r="1352" s="74" customFormat="1"/>
    <row r="1353" s="74" customFormat="1"/>
    <row r="1354" s="74" customFormat="1"/>
    <row r="1355" s="74" customFormat="1"/>
    <row r="1356" s="74" customFormat="1"/>
    <row r="1357" s="74" customFormat="1"/>
    <row r="1358" s="74" customFormat="1"/>
    <row r="1359" s="74" customFormat="1"/>
    <row r="1360" s="74" customFormat="1"/>
    <row r="1361" s="74" customFormat="1"/>
    <row r="1362" s="74" customFormat="1"/>
    <row r="1363" s="74" customFormat="1"/>
    <row r="1364" s="74" customFormat="1"/>
    <row r="1365" s="74" customFormat="1"/>
    <row r="1366" s="74" customFormat="1"/>
    <row r="1367" s="74" customFormat="1"/>
    <row r="1368" s="74" customFormat="1"/>
    <row r="1369" s="74" customFormat="1"/>
    <row r="1370" s="74" customFormat="1"/>
    <row r="1371" s="74" customFormat="1"/>
    <row r="1372" s="74" customFormat="1"/>
    <row r="1373" s="74" customFormat="1"/>
    <row r="1374" s="74" customFormat="1"/>
    <row r="1375" s="74" customFormat="1"/>
    <row r="1376" s="74" customFormat="1"/>
    <row r="1377" s="74" customFormat="1"/>
    <row r="1378" s="74" customFormat="1"/>
    <row r="1379" s="74" customFormat="1"/>
    <row r="1380" s="74" customFormat="1"/>
    <row r="1381" s="74" customFormat="1"/>
    <row r="1382" s="74" customFormat="1"/>
    <row r="1383" s="74" customFormat="1"/>
    <row r="1384" s="74" customFormat="1"/>
    <row r="1385" s="74" customFormat="1"/>
    <row r="1386" s="74" customFormat="1"/>
    <row r="1387" s="74" customFormat="1"/>
    <row r="1388" s="74" customFormat="1"/>
    <row r="1389" s="74" customFormat="1"/>
    <row r="1390" s="74" customFormat="1"/>
    <row r="1391" s="74" customFormat="1"/>
    <row r="1392" s="74" customFormat="1"/>
    <row r="1393" s="74" customFormat="1"/>
    <row r="1394" s="74" customFormat="1"/>
    <row r="1395" s="74" customFormat="1"/>
    <row r="1396" s="74" customFormat="1"/>
    <row r="1397" s="74" customFormat="1"/>
    <row r="1398" s="74" customFormat="1"/>
    <row r="1399" s="74" customFormat="1"/>
    <row r="1400" s="74" customFormat="1"/>
    <row r="1401" s="74" customFormat="1"/>
    <row r="1402" s="74" customFormat="1"/>
    <row r="1403" s="74" customFormat="1"/>
    <row r="1404" s="74" customFormat="1"/>
    <row r="1405" s="74" customFormat="1"/>
    <row r="1406" s="74" customFormat="1"/>
    <row r="1407" s="74" customFormat="1"/>
    <row r="1408" s="74" customFormat="1"/>
    <row r="1409" s="74" customFormat="1"/>
    <row r="1410" s="74" customFormat="1"/>
    <row r="1411" s="74" customFormat="1"/>
    <row r="1412" s="74" customFormat="1"/>
    <row r="1413" s="74" customFormat="1"/>
    <row r="1414" s="74" customFormat="1"/>
    <row r="1415" s="74" customFormat="1"/>
    <row r="1416" s="74" customFormat="1"/>
    <row r="1417" s="74" customFormat="1"/>
    <row r="1418" s="74" customFormat="1"/>
    <row r="1419" s="74" customFormat="1"/>
    <row r="1420" s="74" customFormat="1"/>
    <row r="1421" s="74" customFormat="1"/>
    <row r="1422" s="74" customFormat="1"/>
    <row r="1423" s="74" customFormat="1"/>
    <row r="1424" s="74" customFormat="1"/>
    <row r="1425" s="74" customFormat="1"/>
    <row r="1426" s="74" customFormat="1"/>
    <row r="1427" s="74" customFormat="1"/>
    <row r="1428" s="74" customFormat="1"/>
    <row r="1429" s="74" customFormat="1"/>
    <row r="1430" s="74" customFormat="1"/>
    <row r="1431" s="74" customFormat="1"/>
    <row r="1432" s="74" customFormat="1"/>
    <row r="1433" s="74" customFormat="1"/>
    <row r="1434" s="74" customFormat="1"/>
    <row r="1435" s="74" customFormat="1"/>
    <row r="1436" s="74" customFormat="1"/>
    <row r="1437" s="74" customFormat="1"/>
    <row r="1438" s="74" customFormat="1"/>
    <row r="1439" s="74" customFormat="1"/>
    <row r="1440" s="74" customFormat="1"/>
    <row r="1441" s="74" customFormat="1"/>
    <row r="1442" s="74" customFormat="1"/>
    <row r="1443" s="74" customFormat="1"/>
    <row r="1444" s="74" customFormat="1"/>
    <row r="1445" s="74" customFormat="1"/>
    <row r="1446" s="74" customFormat="1"/>
    <row r="1447" s="74" customFormat="1"/>
    <row r="1448" s="74" customFormat="1"/>
    <row r="1449" s="74" customFormat="1"/>
    <row r="1450" s="74" customFormat="1"/>
    <row r="1451" s="74" customFormat="1"/>
    <row r="1452" s="74" customFormat="1"/>
    <row r="1453" s="74" customFormat="1"/>
    <row r="1454" s="74" customFormat="1"/>
    <row r="1455" s="74" customFormat="1"/>
    <row r="1456" s="74" customFormat="1"/>
    <row r="1457" s="74" customFormat="1"/>
    <row r="1458" s="74" customFormat="1"/>
    <row r="1459" s="74" customFormat="1"/>
    <row r="1460" s="74" customFormat="1"/>
    <row r="1461" s="74" customFormat="1"/>
    <row r="1462" s="74" customFormat="1"/>
    <row r="1463" s="74" customFormat="1"/>
    <row r="1464" s="74" customFormat="1"/>
    <row r="1465" s="74" customFormat="1"/>
    <row r="1466" s="74" customFormat="1"/>
    <row r="1467" s="74" customFormat="1"/>
    <row r="1468" s="74" customFormat="1"/>
    <row r="1469" s="74" customFormat="1"/>
    <row r="1470" s="74" customFormat="1"/>
    <row r="1471" s="74" customFormat="1"/>
    <row r="1472" s="74" customFormat="1"/>
    <row r="1473" s="74" customFormat="1"/>
    <row r="1474" s="74" customFormat="1"/>
    <row r="1475" s="74" customFormat="1"/>
    <row r="1476" s="74" customFormat="1"/>
    <row r="1477" s="74" customFormat="1"/>
    <row r="1478" s="74" customFormat="1"/>
    <row r="1479" s="74" customFormat="1"/>
    <row r="1480" s="74" customFormat="1"/>
    <row r="1481" s="74" customFormat="1"/>
    <row r="1482" s="74" customFormat="1"/>
    <row r="1483" s="74" customFormat="1"/>
    <row r="1484" s="74" customFormat="1"/>
    <row r="1485" s="74" customFormat="1"/>
    <row r="1486" s="74" customFormat="1"/>
    <row r="1487" s="74" customFormat="1"/>
    <row r="1488" s="74" customFormat="1"/>
    <row r="1489" s="74" customFormat="1"/>
    <row r="1490" s="74" customFormat="1"/>
    <row r="1491" s="74" customFormat="1"/>
    <row r="1492" s="74" customFormat="1"/>
    <row r="1493" s="74" customFormat="1"/>
    <row r="1494" s="74" customFormat="1"/>
    <row r="1495" s="74" customFormat="1"/>
    <row r="1496" s="74" customFormat="1"/>
    <row r="1497" s="74" customFormat="1"/>
    <row r="1498" s="74" customFormat="1"/>
    <row r="1499" s="74" customFormat="1"/>
    <row r="1500" s="74" customFormat="1"/>
    <row r="1501" s="74" customFormat="1"/>
    <row r="1502" s="74" customFormat="1"/>
    <row r="1503" s="74" customFormat="1"/>
    <row r="1504" s="74" customFormat="1"/>
    <row r="1505" s="74" customFormat="1"/>
    <row r="1506" s="74" customFormat="1"/>
    <row r="1507" s="74" customFormat="1"/>
    <row r="1508" s="74" customFormat="1"/>
    <row r="1509" s="74" customFormat="1"/>
    <row r="1510" s="74" customFormat="1"/>
    <row r="1511" s="74" customFormat="1"/>
    <row r="1512" s="74" customFormat="1"/>
    <row r="1513" s="74" customFormat="1"/>
    <row r="1514" s="74" customFormat="1"/>
    <row r="1515" s="74" customFormat="1"/>
    <row r="1516" s="74" customFormat="1"/>
    <row r="1517" s="74" customFormat="1"/>
    <row r="1518" s="74" customFormat="1"/>
    <row r="1519" s="74" customFormat="1"/>
    <row r="1520" s="74" customFormat="1"/>
    <row r="1521" s="74" customFormat="1"/>
    <row r="1522" s="74" customFormat="1"/>
    <row r="1523" s="74" customFormat="1"/>
    <row r="1524" s="74" customFormat="1"/>
    <row r="1525" s="74" customFormat="1"/>
    <row r="1526" s="74" customFormat="1"/>
    <row r="1527" s="74" customFormat="1"/>
    <row r="1528" s="74" customFormat="1"/>
    <row r="1529" s="74" customFormat="1"/>
    <row r="1530" s="74" customFormat="1"/>
    <row r="1531" s="74" customFormat="1"/>
    <row r="1532" s="74" customFormat="1"/>
    <row r="1533" s="74" customFormat="1"/>
    <row r="1534" s="74" customFormat="1"/>
    <row r="1535" s="74" customFormat="1"/>
    <row r="1536" s="74" customFormat="1"/>
    <row r="1537" s="74" customFormat="1"/>
    <row r="1538" s="74" customFormat="1"/>
    <row r="1539" s="74" customFormat="1"/>
    <row r="1540" s="74" customFormat="1"/>
    <row r="1541" s="74" customFormat="1"/>
    <row r="1542" s="74" customFormat="1"/>
    <row r="1543" s="74" customFormat="1"/>
    <row r="1544" s="74" customFormat="1"/>
    <row r="1545" s="74" customFormat="1"/>
    <row r="1546" s="74" customFormat="1"/>
    <row r="1547" s="74" customFormat="1"/>
    <row r="1548" s="74" customFormat="1"/>
    <row r="1549" s="74" customFormat="1"/>
    <row r="1550" s="74" customFormat="1"/>
    <row r="1551" s="74" customFormat="1"/>
    <row r="1552" s="74" customFormat="1"/>
    <row r="1553" s="74" customFormat="1"/>
    <row r="1554" s="74" customFormat="1"/>
    <row r="1555" s="74" customFormat="1"/>
    <row r="1556" s="74" customFormat="1"/>
    <row r="1557" s="74" customFormat="1"/>
    <row r="1558" s="74" customFormat="1"/>
    <row r="1559" s="74" customFormat="1"/>
    <row r="1560" s="74" customFormat="1"/>
    <row r="1561" s="74" customFormat="1"/>
    <row r="1562" s="74" customFormat="1"/>
    <row r="1563" s="74" customFormat="1"/>
    <row r="1564" s="74" customFormat="1"/>
    <row r="1565" s="74" customFormat="1"/>
    <row r="1566" s="74" customFormat="1"/>
    <row r="1567" s="74" customFormat="1"/>
    <row r="1568" s="74" customFormat="1"/>
    <row r="1569" s="74" customFormat="1"/>
    <row r="1570" s="74" customFormat="1"/>
    <row r="1571" s="74" customFormat="1"/>
    <row r="1572" s="74" customFormat="1"/>
    <row r="1573" s="74" customFormat="1"/>
    <row r="1574" s="74" customFormat="1"/>
    <row r="1575" s="74" customFormat="1"/>
    <row r="1576" s="74" customFormat="1"/>
    <row r="1577" s="74" customFormat="1"/>
    <row r="1578" s="74" customFormat="1"/>
    <row r="1579" s="74" customFormat="1"/>
    <row r="1580" s="74" customFormat="1"/>
    <row r="1581" s="74" customFormat="1"/>
    <row r="1582" s="74" customFormat="1"/>
    <row r="1583" s="74" customFormat="1"/>
    <row r="1584" s="74" customFormat="1"/>
    <row r="1585" s="74" customFormat="1"/>
    <row r="1586" s="74" customFormat="1"/>
    <row r="1587" s="74" customFormat="1"/>
    <row r="1588" s="74" customFormat="1"/>
    <row r="1589" s="74" customFormat="1"/>
    <row r="1590" s="74" customFormat="1"/>
    <row r="1591" s="74" customFormat="1"/>
    <row r="1592" s="74" customFormat="1"/>
    <row r="1593" s="74" customFormat="1"/>
    <row r="1594" s="74" customFormat="1"/>
    <row r="1595" s="74" customFormat="1"/>
    <row r="1596" s="74" customFormat="1"/>
    <row r="1597" s="74" customFormat="1"/>
    <row r="1598" s="74" customFormat="1"/>
    <row r="1599" s="74" customFormat="1"/>
    <row r="1600" s="74" customFormat="1"/>
    <row r="1601" s="74" customFormat="1"/>
    <row r="1602" s="74" customFormat="1"/>
    <row r="1603" s="74" customFormat="1"/>
    <row r="1604" s="74" customFormat="1"/>
    <row r="1605" s="74" customFormat="1"/>
    <row r="1606" s="74" customFormat="1"/>
    <row r="1607" s="74" customFormat="1"/>
    <row r="1608" s="74" customFormat="1"/>
    <row r="1609" s="74" customFormat="1"/>
    <row r="1610" s="74" customFormat="1"/>
    <row r="1611" s="74" customFormat="1"/>
    <row r="1612" s="74" customFormat="1"/>
    <row r="1613" s="74" customFormat="1"/>
    <row r="1614" s="74" customFormat="1"/>
    <row r="1615" s="74" customFormat="1"/>
    <row r="1616" s="74" customFormat="1"/>
    <row r="1617" s="74" customFormat="1"/>
    <row r="1618" s="74" customFormat="1"/>
    <row r="1619" s="74" customFormat="1"/>
    <row r="1620" s="74" customFormat="1"/>
    <row r="1621" s="74" customFormat="1"/>
    <row r="1622" s="74" customFormat="1"/>
    <row r="1623" s="74" customFormat="1"/>
    <row r="1624" s="74" customFormat="1"/>
    <row r="1625" s="74" customFormat="1"/>
    <row r="1626" s="74" customFormat="1"/>
    <row r="1627" s="74" customFormat="1"/>
    <row r="1628" s="74" customFormat="1"/>
    <row r="1629" s="74" customFormat="1"/>
    <row r="1630" s="74" customFormat="1"/>
    <row r="1631" s="74" customFormat="1"/>
    <row r="1632" s="74" customFormat="1"/>
    <row r="1633" s="74" customFormat="1"/>
    <row r="1634" s="74" customFormat="1"/>
    <row r="1635" s="74" customFormat="1"/>
    <row r="1636" s="74" customFormat="1"/>
    <row r="1637" s="74" customFormat="1"/>
    <row r="1638" s="74" customFormat="1"/>
    <row r="1639" s="74" customFormat="1"/>
    <row r="1640" s="74" customFormat="1"/>
    <row r="1641" s="74" customFormat="1"/>
    <row r="1642" s="74" customFormat="1"/>
    <row r="1643" s="74" customFormat="1"/>
    <row r="1644" s="74" customFormat="1"/>
    <row r="1645" s="74" customFormat="1"/>
    <row r="1646" s="74" customFormat="1"/>
    <row r="1647" s="74" customFormat="1"/>
    <row r="1648" s="74" customFormat="1"/>
    <row r="1649" s="74" customFormat="1"/>
    <row r="1650" s="74" customFormat="1"/>
    <row r="1651" s="74" customFormat="1"/>
    <row r="1652" s="74" customFormat="1"/>
    <row r="1653" s="74" customFormat="1"/>
    <row r="1654" s="74" customFormat="1"/>
    <row r="1655" s="74" customFormat="1"/>
    <row r="1656" s="74" customFormat="1"/>
    <row r="1657" s="74" customFormat="1"/>
    <row r="1658" s="74" customFormat="1"/>
    <row r="1659" s="74" customFormat="1"/>
    <row r="1660" s="74" customFormat="1"/>
    <row r="1661" s="74" customFormat="1"/>
    <row r="1662" s="74" customFormat="1"/>
    <row r="1663" s="74" customFormat="1"/>
    <row r="1664" s="74" customFormat="1"/>
    <row r="1665" s="74" customFormat="1"/>
    <row r="1666" s="74" customFormat="1"/>
    <row r="1667" s="74" customFormat="1"/>
    <row r="1668" s="74" customFormat="1"/>
    <row r="1669" s="74" customFormat="1"/>
    <row r="1670" s="74" customFormat="1"/>
    <row r="1671" s="74" customFormat="1"/>
    <row r="1672" s="74" customFormat="1"/>
    <row r="1673" s="74" customFormat="1"/>
    <row r="1674" s="74" customFormat="1"/>
    <row r="1675" s="74" customFormat="1"/>
    <row r="1676" s="74" customFormat="1"/>
    <row r="1677" s="74" customFormat="1"/>
    <row r="1678" s="74" customFormat="1"/>
    <row r="1679" s="74" customFormat="1"/>
    <row r="1680" s="74" customFormat="1"/>
    <row r="1681" s="74" customFormat="1"/>
    <row r="1682" s="74" customFormat="1"/>
    <row r="1683" s="74" customFormat="1"/>
    <row r="1684" s="74" customFormat="1"/>
    <row r="1685" s="74" customFormat="1"/>
    <row r="1686" s="74" customFormat="1"/>
    <row r="1687" s="74" customFormat="1"/>
    <row r="1688" s="74" customFormat="1"/>
    <row r="1689" s="74" customFormat="1"/>
    <row r="1690" s="74" customFormat="1"/>
    <row r="1691" s="74" customFormat="1"/>
    <row r="1692" s="74" customFormat="1"/>
    <row r="1693" s="74" customFormat="1"/>
    <row r="1694" s="74" customFormat="1"/>
    <row r="1695" s="74" customFormat="1"/>
    <row r="1696" s="74" customFormat="1"/>
    <row r="1697" s="74" customFormat="1"/>
    <row r="1698" s="74" customFormat="1"/>
    <row r="1699" s="74" customFormat="1"/>
    <row r="1700" s="74" customFormat="1"/>
    <row r="1701" s="74" customFormat="1"/>
    <row r="1702" s="74" customFormat="1"/>
    <row r="1703" s="74" customFormat="1"/>
    <row r="1704" s="74" customFormat="1"/>
    <row r="1705" s="74" customFormat="1"/>
    <row r="1706" s="74" customFormat="1"/>
    <row r="1707" s="74" customFormat="1"/>
    <row r="1708" s="74" customFormat="1"/>
    <row r="1709" s="74" customFormat="1"/>
    <row r="1710" s="74" customFormat="1"/>
    <row r="1711" s="74" customFormat="1"/>
    <row r="1712" s="74" customFormat="1"/>
    <row r="1713" s="74" customFormat="1"/>
    <row r="1714" s="74" customFormat="1"/>
    <row r="1715" s="74" customFormat="1"/>
    <row r="1716" s="74" customFormat="1"/>
    <row r="1717" s="74" customFormat="1"/>
    <row r="1718" s="74" customFormat="1"/>
    <row r="1719" s="74" customFormat="1"/>
    <row r="1720" s="74" customFormat="1"/>
    <row r="1721" s="74" customFormat="1"/>
    <row r="1722" s="74" customFormat="1"/>
    <row r="1723" s="74" customFormat="1"/>
    <row r="1724" s="74" customFormat="1"/>
    <row r="1725" s="74" customFormat="1"/>
    <row r="1726" s="74" customFormat="1"/>
    <row r="1727" s="74" customFormat="1"/>
    <row r="1728" s="74" customFormat="1"/>
    <row r="1729" s="74" customFormat="1"/>
    <row r="1730" s="74" customFormat="1"/>
    <row r="1731" s="74" customFormat="1"/>
    <row r="1732" s="74" customFormat="1"/>
    <row r="1733" s="74" customFormat="1"/>
    <row r="1734" s="74" customFormat="1"/>
    <row r="1735" s="74" customFormat="1"/>
    <row r="1736" s="74" customFormat="1"/>
    <row r="1737" s="74" customFormat="1"/>
    <row r="1738" s="74" customFormat="1"/>
    <row r="1739" s="74" customFormat="1"/>
    <row r="1740" s="74" customFormat="1"/>
    <row r="1741" s="74" customFormat="1"/>
    <row r="1742" s="74" customFormat="1"/>
    <row r="1743" s="74" customFormat="1"/>
    <row r="1744" s="74" customFormat="1"/>
    <row r="1745" s="74" customFormat="1"/>
    <row r="1746" s="74" customFormat="1"/>
    <row r="1747" s="74" customFormat="1"/>
    <row r="1748" s="74" customFormat="1"/>
    <row r="1749" s="74" customFormat="1"/>
    <row r="1750" s="74" customFormat="1"/>
    <row r="1751" s="74" customFormat="1"/>
    <row r="1752" s="74" customFormat="1"/>
    <row r="1753" s="74" customFormat="1"/>
    <row r="1754" s="74" customFormat="1"/>
    <row r="1755" s="74" customFormat="1"/>
    <row r="1756" s="74" customFormat="1"/>
    <row r="1757" s="74" customFormat="1"/>
    <row r="1758" s="74" customFormat="1"/>
    <row r="1759" s="74" customFormat="1"/>
    <row r="1760" s="74" customFormat="1"/>
    <row r="1761" s="74" customFormat="1"/>
    <row r="1762" s="74" customFormat="1"/>
    <row r="1763" s="74" customFormat="1"/>
    <row r="1764" s="74" customFormat="1"/>
    <row r="1765" s="74" customFormat="1"/>
    <row r="1766" s="74" customFormat="1"/>
    <row r="1767" s="74" customFormat="1"/>
    <row r="1768" s="74" customFormat="1"/>
    <row r="1769" s="74" customFormat="1"/>
    <row r="1770" s="74" customFormat="1"/>
    <row r="1771" s="74" customFormat="1"/>
    <row r="1772" s="74" customFormat="1"/>
    <row r="1773" s="74" customFormat="1"/>
    <row r="1774" s="74" customFormat="1"/>
    <row r="1775" s="74" customFormat="1"/>
    <row r="1776" s="74" customFormat="1"/>
    <row r="1777" s="74" customFormat="1"/>
    <row r="1778" s="74" customFormat="1"/>
    <row r="1779" s="74" customFormat="1"/>
    <row r="1780" s="74" customFormat="1"/>
    <row r="1781" s="74" customFormat="1"/>
    <row r="1782" s="74" customFormat="1"/>
    <row r="1783" s="74" customFormat="1"/>
    <row r="1784" s="74" customFormat="1"/>
    <row r="1785" s="74" customFormat="1"/>
    <row r="1786" s="74" customFormat="1"/>
    <row r="1787" s="74" customFormat="1"/>
    <row r="1788" s="74" customFormat="1"/>
    <row r="1789" s="74" customFormat="1"/>
    <row r="1790" s="74" customFormat="1"/>
    <row r="1791" s="74" customFormat="1"/>
    <row r="1792" s="74" customFormat="1"/>
    <row r="1793" s="74" customFormat="1"/>
    <row r="1794" s="74" customFormat="1"/>
    <row r="1795" s="74" customFormat="1"/>
    <row r="1796" s="74" customFormat="1"/>
    <row r="1797" s="74" customFormat="1"/>
    <row r="1798" s="74" customFormat="1"/>
    <row r="1799" s="74" customFormat="1"/>
    <row r="1800" s="74" customFormat="1"/>
    <row r="1801" s="74" customFormat="1"/>
    <row r="1802" s="74" customFormat="1"/>
    <row r="1803" s="74" customFormat="1"/>
    <row r="1804" s="74" customFormat="1"/>
    <row r="1805" s="74" customFormat="1"/>
    <row r="1806" s="74" customFormat="1"/>
    <row r="1807" s="74" customFormat="1"/>
    <row r="1808" s="74" customFormat="1"/>
    <row r="1809" s="74" customFormat="1"/>
    <row r="1810" s="74" customFormat="1"/>
    <row r="1811" s="74" customFormat="1"/>
    <row r="1812" s="74" customFormat="1"/>
    <row r="1813" s="74" customFormat="1"/>
    <row r="1814" s="74" customFormat="1"/>
    <row r="1815" s="74" customFormat="1"/>
    <row r="1816" s="74" customFormat="1"/>
    <row r="1817" s="74" customFormat="1"/>
    <row r="1818" s="74" customFormat="1"/>
    <row r="1819" s="74" customFormat="1"/>
    <row r="1820" s="74" customFormat="1"/>
    <row r="1821" s="74" customFormat="1"/>
    <row r="1822" s="74" customFormat="1"/>
    <row r="1823" s="74" customFormat="1"/>
    <row r="1824" s="74" customFormat="1"/>
    <row r="1825" s="74" customFormat="1"/>
    <row r="1826" s="74" customFormat="1"/>
    <row r="1827" s="74" customFormat="1"/>
    <row r="1828" s="74" customFormat="1"/>
    <row r="1829" s="74" customFormat="1"/>
    <row r="1830" s="74" customFormat="1"/>
    <row r="1831" s="74" customFormat="1"/>
    <row r="1832" s="74" customFormat="1"/>
    <row r="1833" s="74" customFormat="1"/>
    <row r="1834" s="74" customFormat="1"/>
    <row r="1835" s="74" customFormat="1"/>
    <row r="1836" s="74" customFormat="1"/>
    <row r="1837" s="74" customFormat="1"/>
    <row r="1838" s="74" customFormat="1"/>
    <row r="1839" s="74" customFormat="1"/>
    <row r="1840" s="74" customFormat="1"/>
    <row r="1841" s="74" customFormat="1"/>
    <row r="1842" s="74" customFormat="1"/>
    <row r="1843" s="74" customFormat="1"/>
    <row r="1844" s="74" customFormat="1"/>
    <row r="1845" s="74" customFormat="1"/>
    <row r="1846" s="74" customFormat="1"/>
    <row r="1847" s="74" customFormat="1"/>
    <row r="1848" s="74" customFormat="1"/>
    <row r="1849" s="74" customFormat="1"/>
    <row r="1850" s="74" customFormat="1"/>
    <row r="1851" s="74" customFormat="1"/>
    <row r="1852" s="74" customFormat="1"/>
    <row r="1853" s="74" customFormat="1"/>
    <row r="1854" s="74" customFormat="1"/>
    <row r="1855" s="74" customFormat="1"/>
    <row r="1856" s="74" customFormat="1"/>
    <row r="1857" s="74" customFormat="1"/>
    <row r="1858" s="74" customFormat="1"/>
    <row r="1859" s="74" customFormat="1"/>
    <row r="1860" s="74" customFormat="1"/>
    <row r="1861" s="74" customFormat="1"/>
    <row r="1862" s="74" customFormat="1"/>
    <row r="1863" s="74" customFormat="1"/>
    <row r="1864" s="74" customFormat="1"/>
    <row r="1865" s="74" customFormat="1"/>
    <row r="1866" s="74" customFormat="1"/>
    <row r="1867" s="74" customFormat="1"/>
    <row r="1868" s="74" customFormat="1"/>
    <row r="1869" s="74" customFormat="1"/>
    <row r="1870" s="74" customFormat="1"/>
    <row r="1871" s="74" customFormat="1"/>
    <row r="1872" s="74" customFormat="1"/>
    <row r="1873" s="74" customFormat="1"/>
    <row r="1874" s="74" customFormat="1"/>
    <row r="1875" s="74" customFormat="1"/>
    <row r="1876" s="74" customFormat="1"/>
    <row r="1877" s="74" customFormat="1"/>
    <row r="1878" s="74" customFormat="1"/>
    <row r="1879" s="74" customFormat="1"/>
    <row r="1880" s="74" customFormat="1"/>
    <row r="1881" s="74" customFormat="1"/>
    <row r="1882" s="74" customFormat="1"/>
    <row r="1883" s="74" customFormat="1"/>
    <row r="1884" s="74" customFormat="1"/>
    <row r="1885" s="74" customFormat="1"/>
    <row r="1886" s="74" customFormat="1"/>
    <row r="1887" s="74" customFormat="1"/>
    <row r="1888" s="74" customFormat="1"/>
    <row r="1889" s="74" customFormat="1"/>
    <row r="1890" s="74" customFormat="1"/>
    <row r="1891" s="74" customFormat="1"/>
    <row r="1892" s="74" customFormat="1"/>
    <row r="1893" s="74" customFormat="1"/>
    <row r="1894" s="74" customFormat="1"/>
    <row r="1895" s="74" customFormat="1"/>
    <row r="1896" s="74" customFormat="1"/>
    <row r="1897" s="74" customFormat="1"/>
    <row r="1898" s="74" customFormat="1"/>
    <row r="1899" s="74" customFormat="1"/>
    <row r="1900" s="74" customFormat="1"/>
    <row r="1901" s="74" customFormat="1"/>
    <row r="1902" s="74" customFormat="1"/>
    <row r="1903" s="74" customFormat="1"/>
    <row r="1904" s="74" customFormat="1"/>
    <row r="1905" s="74" customFormat="1"/>
    <row r="1906" s="74" customFormat="1"/>
    <row r="1907" s="74" customFormat="1"/>
    <row r="1908" s="74" customFormat="1"/>
    <row r="1909" s="74" customFormat="1"/>
    <row r="1910" s="74" customFormat="1"/>
    <row r="1911" s="74" customFormat="1"/>
    <row r="1912" s="74" customFormat="1"/>
    <row r="1913" s="74" customFormat="1"/>
    <row r="1914" s="74" customFormat="1"/>
    <row r="1915" s="74" customFormat="1"/>
    <row r="1916" s="74" customFormat="1"/>
    <row r="1917" s="74" customFormat="1"/>
    <row r="1918" s="74" customFormat="1"/>
    <row r="1919" s="74" customFormat="1"/>
    <row r="1920" s="74" customFormat="1"/>
    <row r="1921" s="74" customFormat="1"/>
    <row r="1922" s="74" customFormat="1"/>
    <row r="1923" s="74" customFormat="1"/>
    <row r="1924" s="74" customFormat="1"/>
    <row r="1925" s="74" customFormat="1"/>
    <row r="1926" s="74" customFormat="1"/>
    <row r="1927" s="74" customFormat="1"/>
    <row r="1928" s="74" customFormat="1"/>
    <row r="1929" s="74" customFormat="1"/>
    <row r="1930" s="74" customFormat="1"/>
    <row r="1931" s="74" customFormat="1"/>
    <row r="1932" s="74" customFormat="1"/>
    <row r="1933" s="74" customFormat="1"/>
    <row r="1934" s="74" customFormat="1"/>
    <row r="1935" s="74" customFormat="1"/>
    <row r="1936" s="74" customFormat="1"/>
    <row r="1937" s="74" customFormat="1"/>
    <row r="1938" s="74" customFormat="1"/>
    <row r="1939" s="74" customFormat="1"/>
    <row r="1940" s="74" customFormat="1"/>
    <row r="1941" s="74" customFormat="1"/>
    <row r="1942" s="74" customFormat="1"/>
    <row r="1943" s="74" customFormat="1"/>
    <row r="1944" s="74" customFormat="1"/>
    <row r="1945" s="74" customFormat="1"/>
    <row r="1946" s="74" customFormat="1"/>
    <row r="1947" s="74" customFormat="1"/>
    <row r="1948" s="74" customFormat="1"/>
    <row r="1949" s="74" customFormat="1"/>
    <row r="1950" s="74" customFormat="1"/>
    <row r="1951" s="74" customFormat="1"/>
    <row r="1952" s="74" customFormat="1"/>
    <row r="1953" s="74" customFormat="1"/>
    <row r="1954" s="74" customFormat="1"/>
    <row r="1955" s="74" customFormat="1"/>
    <row r="1956" s="74" customFormat="1"/>
    <row r="1957" s="74" customFormat="1"/>
    <row r="1958" s="74" customFormat="1"/>
    <row r="1959" s="74" customFormat="1"/>
    <row r="1960" s="74" customFormat="1"/>
    <row r="1961" s="74" customFormat="1"/>
    <row r="1962" s="74" customFormat="1"/>
    <row r="1963" s="74" customFormat="1"/>
    <row r="1964" s="74" customFormat="1"/>
    <row r="1965" s="74" customFormat="1"/>
    <row r="1966" s="74" customFormat="1"/>
    <row r="1967" s="74" customFormat="1"/>
    <row r="1968" s="74" customFormat="1"/>
    <row r="1969" s="74" customFormat="1"/>
    <row r="1970" s="74" customFormat="1"/>
    <row r="1971" s="74" customFormat="1"/>
    <row r="1972" s="74" customFormat="1"/>
    <row r="1973" s="74" customFormat="1"/>
    <row r="1974" s="74" customFormat="1"/>
    <row r="1975" s="74" customFormat="1"/>
    <row r="1976" s="74" customFormat="1"/>
    <row r="1977" s="74" customFormat="1"/>
    <row r="1978" s="74" customFormat="1"/>
    <row r="1979" s="74" customFormat="1"/>
    <row r="1980" s="74" customFormat="1"/>
    <row r="1981" s="74" customFormat="1"/>
    <row r="1982" s="74" customFormat="1"/>
    <row r="1983" s="74" customFormat="1"/>
    <row r="1984" s="74" customFormat="1"/>
    <row r="1985" s="74" customFormat="1"/>
    <row r="1986" s="74" customFormat="1"/>
    <row r="1987" s="74" customFormat="1"/>
    <row r="1988" s="74" customFormat="1"/>
    <row r="1989" s="74" customFormat="1"/>
    <row r="1990" s="74" customFormat="1"/>
    <row r="1991" s="74" customFormat="1"/>
    <row r="1992" s="74" customFormat="1"/>
    <row r="1993" s="74" customFormat="1"/>
    <row r="1994" s="74" customFormat="1"/>
    <row r="1995" s="74" customFormat="1"/>
    <row r="1996" s="74" customFormat="1"/>
    <row r="1997" s="74" customFormat="1"/>
    <row r="1998" s="74" customFormat="1"/>
    <row r="1999" s="74" customFormat="1"/>
    <row r="2000" s="74" customFormat="1"/>
    <row r="2001" s="74" customFormat="1"/>
    <row r="2002" s="74" customFormat="1"/>
    <row r="2003" s="74" customFormat="1"/>
    <row r="2004" s="74" customFormat="1"/>
    <row r="2005" s="74" customFormat="1"/>
    <row r="2006" s="74" customFormat="1"/>
    <row r="2007" s="74" customFormat="1"/>
    <row r="2008" s="74" customFormat="1"/>
    <row r="2009" s="74" customFormat="1"/>
    <row r="2010" s="74" customFormat="1"/>
    <row r="2011" s="74" customFormat="1"/>
    <row r="2012" s="74" customFormat="1"/>
    <row r="2013" s="74" customFormat="1"/>
    <row r="2014" s="74" customFormat="1"/>
    <row r="2015" s="74" customFormat="1"/>
    <row r="2016" s="74" customFormat="1"/>
    <row r="2017" s="74" customFormat="1"/>
    <row r="2018" s="74" customFormat="1"/>
    <row r="2019" s="74" customFormat="1"/>
    <row r="2020" s="74" customFormat="1"/>
    <row r="2021" s="74" customFormat="1"/>
    <row r="2022" s="74" customFormat="1"/>
    <row r="2023" s="74" customFormat="1"/>
    <row r="2024" s="74" customFormat="1"/>
    <row r="2025" s="74" customFormat="1"/>
    <row r="2026" s="74" customFormat="1"/>
    <row r="2027" s="74" customFormat="1"/>
    <row r="2028" s="74" customFormat="1"/>
    <row r="2029" s="74" customFormat="1"/>
    <row r="2030" s="74" customFormat="1"/>
    <row r="2031" s="74" customFormat="1"/>
    <row r="2032" s="74" customFormat="1"/>
    <row r="2033" s="74" customFormat="1"/>
    <row r="2034" s="74" customFormat="1"/>
    <row r="2035" s="74" customFormat="1"/>
    <row r="2036" s="74" customFormat="1"/>
    <row r="2037" s="74" customFormat="1"/>
    <row r="2038" s="74" customFormat="1"/>
    <row r="2039" s="74" customFormat="1"/>
    <row r="2040" s="74" customFormat="1"/>
    <row r="2041" s="74" customFormat="1"/>
    <row r="2042" s="74" customFormat="1"/>
    <row r="2043" s="74" customFormat="1"/>
    <row r="2044" s="74" customFormat="1"/>
    <row r="2045" s="74" customFormat="1"/>
    <row r="2046" s="74" customFormat="1"/>
    <row r="2047" s="74" customFormat="1"/>
    <row r="2048" s="74" customFormat="1"/>
    <row r="2049" s="74" customFormat="1"/>
    <row r="2050" s="74" customFormat="1"/>
    <row r="2051" s="74" customFormat="1"/>
    <row r="2052" s="74" customFormat="1"/>
    <row r="2053" s="74" customFormat="1"/>
    <row r="2054" s="74" customFormat="1"/>
    <row r="2055" s="74" customFormat="1"/>
    <row r="2056" s="74" customFormat="1"/>
    <row r="2057" s="74" customFormat="1"/>
    <row r="2058" s="74" customFormat="1"/>
    <row r="2059" s="74" customFormat="1"/>
    <row r="2060" s="74" customFormat="1"/>
    <row r="2061" s="74" customFormat="1"/>
    <row r="2062" s="74" customFormat="1"/>
    <row r="2063" s="74" customFormat="1"/>
    <row r="2064" s="74" customFormat="1"/>
    <row r="2065" s="74" customFormat="1"/>
    <row r="2066" s="74" customFormat="1"/>
    <row r="2067" s="74" customFormat="1"/>
    <row r="2068" s="74" customFormat="1"/>
    <row r="2069" s="74" customFormat="1"/>
    <row r="2070" s="74" customFormat="1"/>
    <row r="2071" s="74" customFormat="1"/>
    <row r="2072" s="74" customFormat="1"/>
    <row r="2073" s="74" customFormat="1"/>
    <row r="2074" s="74" customFormat="1"/>
    <row r="2075" s="74" customFormat="1"/>
    <row r="2076" s="74" customFormat="1"/>
    <row r="2077" s="74" customFormat="1"/>
    <row r="2078" s="74" customFormat="1"/>
    <row r="2079" s="74" customFormat="1"/>
    <row r="2080" s="74" customFormat="1"/>
    <row r="2081" s="74" customFormat="1"/>
    <row r="2082" s="74" customFormat="1"/>
    <row r="2083" s="74" customFormat="1"/>
    <row r="2084" s="74" customFormat="1"/>
    <row r="2085" s="74" customFormat="1"/>
    <row r="2086" s="74" customFormat="1"/>
    <row r="2087" s="74" customFormat="1"/>
    <row r="2088" s="74" customFormat="1"/>
    <row r="2089" s="74" customFormat="1"/>
    <row r="2090" s="74" customFormat="1"/>
    <row r="2091" s="74" customFormat="1"/>
    <row r="2092" s="74" customFormat="1"/>
    <row r="2093" s="74" customFormat="1"/>
    <row r="2094" s="74" customFormat="1"/>
    <row r="2095" s="74" customFormat="1"/>
    <row r="2096" s="74" customFormat="1"/>
    <row r="2097" s="74" customFormat="1"/>
    <row r="2098" s="74" customFormat="1"/>
    <row r="2099" s="74" customFormat="1"/>
    <row r="2100" s="74" customFormat="1"/>
    <row r="2101" s="74" customFormat="1"/>
    <row r="2102" s="74" customFormat="1"/>
    <row r="2103" s="74" customFormat="1"/>
    <row r="2104" s="74" customFormat="1"/>
    <row r="2105" s="74" customFormat="1"/>
    <row r="2106" s="74" customFormat="1"/>
    <row r="2107" s="74" customFormat="1"/>
    <row r="2108" s="74" customFormat="1"/>
    <row r="2109" s="74" customFormat="1"/>
    <row r="2110" s="74" customFormat="1"/>
    <row r="2111" s="74" customFormat="1"/>
    <row r="2112" s="74" customFormat="1"/>
    <row r="2113" s="74" customFormat="1"/>
    <row r="2114" s="74" customFormat="1"/>
    <row r="2115" s="74" customFormat="1"/>
    <row r="2116" s="74" customFormat="1"/>
    <row r="2117" s="74" customFormat="1"/>
    <row r="2118" s="74" customFormat="1"/>
    <row r="2119" s="74" customFormat="1"/>
    <row r="2120" s="74" customFormat="1"/>
    <row r="2121" s="74" customFormat="1"/>
    <row r="2122" s="74" customFormat="1"/>
    <row r="2123" s="74" customFormat="1"/>
    <row r="2124" s="74" customFormat="1"/>
    <row r="2125" s="74" customFormat="1"/>
    <row r="2126" s="74" customFormat="1"/>
    <row r="2127" s="74" customFormat="1"/>
    <row r="2128" s="74" customFormat="1"/>
    <row r="2129" s="74" customFormat="1"/>
    <row r="2130" s="74" customFormat="1"/>
    <row r="2131" s="74" customFormat="1"/>
    <row r="2132" s="74" customFormat="1"/>
    <row r="2133" s="74" customFormat="1"/>
    <row r="2134" s="74" customFormat="1"/>
    <row r="2135" s="74" customFormat="1"/>
    <row r="2136" s="74" customFormat="1"/>
    <row r="2137" s="74" customFormat="1"/>
    <row r="2138" s="74" customFormat="1"/>
    <row r="2139" s="74" customFormat="1"/>
    <row r="2140" s="74" customFormat="1"/>
    <row r="2141" s="74" customFormat="1"/>
    <row r="2142" s="74" customFormat="1"/>
    <row r="2143" s="74" customFormat="1"/>
    <row r="2144" s="74" customFormat="1"/>
    <row r="2145" s="74" customFormat="1"/>
    <row r="2146" s="74" customFormat="1"/>
    <row r="2147" s="74" customFormat="1"/>
    <row r="2148" s="74" customFormat="1"/>
    <row r="2149" s="74" customFormat="1"/>
    <row r="2150" s="74" customFormat="1"/>
    <row r="2151" s="74" customFormat="1"/>
    <row r="2152" s="74" customFormat="1"/>
    <row r="2153" s="74" customFormat="1"/>
    <row r="2154" s="74" customFormat="1"/>
    <row r="2155" s="74" customFormat="1"/>
    <row r="2156" s="74" customFormat="1"/>
    <row r="2157" s="74" customFormat="1"/>
    <row r="2158" s="74" customFormat="1"/>
    <row r="2159" s="74" customFormat="1"/>
    <row r="2160" s="74" customFormat="1"/>
    <row r="2161" s="74" customFormat="1"/>
    <row r="2162" s="74" customFormat="1"/>
    <row r="2163" s="74" customFormat="1"/>
    <row r="2164" s="74" customFormat="1"/>
    <row r="2165" s="74" customFormat="1"/>
    <row r="2166" s="74" customFormat="1"/>
    <row r="2167" s="74" customFormat="1"/>
    <row r="2168" s="74" customFormat="1"/>
    <row r="2169" s="74" customFormat="1"/>
    <row r="2170" s="74" customFormat="1"/>
    <row r="2171" s="74" customFormat="1"/>
    <row r="2172" s="74" customFormat="1"/>
    <row r="2173" s="74" customFormat="1"/>
    <row r="2174" s="74" customFormat="1"/>
    <row r="2175" s="74" customFormat="1"/>
    <row r="2176" s="74" customFormat="1"/>
    <row r="2177" s="74" customFormat="1"/>
    <row r="2178" s="74" customFormat="1"/>
    <row r="2179" s="74" customFormat="1"/>
    <row r="2180" s="74" customFormat="1"/>
    <row r="2181" s="74" customFormat="1"/>
    <row r="2182" s="74" customFormat="1"/>
    <row r="2183" s="74" customFormat="1"/>
    <row r="2184" s="74" customFormat="1"/>
    <row r="2185" s="74" customFormat="1"/>
    <row r="2186" s="74" customFormat="1"/>
    <row r="2187" s="74" customFormat="1"/>
    <row r="2188" s="74" customFormat="1"/>
    <row r="2189" s="74" customFormat="1"/>
    <row r="2190" s="74" customFormat="1"/>
    <row r="2191" s="74" customFormat="1"/>
    <row r="2192" s="74" customFormat="1"/>
    <row r="2193" s="74" customFormat="1"/>
    <row r="2194" s="74" customFormat="1"/>
    <row r="2195" s="74" customFormat="1"/>
    <row r="2196" s="74" customFormat="1"/>
    <row r="2197" s="74" customFormat="1"/>
    <row r="2198" s="74" customFormat="1"/>
    <row r="2199" s="74" customFormat="1"/>
    <row r="2200" s="74" customFormat="1"/>
    <row r="2201" s="74" customFormat="1"/>
    <row r="2202" s="74" customFormat="1"/>
    <row r="2203" s="74" customFormat="1"/>
    <row r="2204" s="74" customFormat="1"/>
    <row r="2205" s="74" customFormat="1"/>
    <row r="2206" s="74" customFormat="1"/>
    <row r="2207" s="74" customFormat="1"/>
    <row r="2208" s="74" customFormat="1"/>
    <row r="2209" s="74" customFormat="1"/>
    <row r="2210" s="74" customFormat="1"/>
    <row r="2211" s="74" customFormat="1"/>
    <row r="2212" s="74" customFormat="1"/>
    <row r="2213" s="74" customFormat="1"/>
    <row r="2214" s="74" customFormat="1"/>
    <row r="2215" s="74" customFormat="1"/>
    <row r="2216" s="74" customFormat="1"/>
    <row r="2217" s="74" customFormat="1"/>
    <row r="2218" s="74" customFormat="1"/>
    <row r="2219" s="74" customFormat="1"/>
    <row r="2220" s="74" customFormat="1"/>
    <row r="2221" s="74" customFormat="1"/>
    <row r="2222" s="74" customFormat="1"/>
    <row r="2223" s="74" customFormat="1"/>
    <row r="2224" s="74" customFormat="1"/>
    <row r="2225" s="74" customFormat="1"/>
    <row r="2226" s="74" customFormat="1"/>
    <row r="2227" s="74" customFormat="1"/>
    <row r="2228" s="74" customFormat="1"/>
    <row r="2229" s="74" customFormat="1"/>
    <row r="2230" s="74" customFormat="1"/>
    <row r="2231" s="74" customFormat="1"/>
    <row r="2232" s="74" customFormat="1"/>
    <row r="2233" s="74" customFormat="1"/>
    <row r="2234" s="74" customFormat="1"/>
    <row r="2235" s="74" customFormat="1"/>
    <row r="2236" s="74" customFormat="1"/>
    <row r="2237" s="74" customFormat="1"/>
    <row r="2238" s="74" customFormat="1"/>
    <row r="2239" s="74" customFormat="1"/>
    <row r="2240" s="74" customFormat="1"/>
    <row r="2241" s="74" customFormat="1"/>
    <row r="2242" s="74" customFormat="1"/>
    <row r="2243" s="74" customFormat="1"/>
    <row r="2244" s="74" customFormat="1"/>
    <row r="2245" s="74" customFormat="1"/>
    <row r="2246" s="74" customFormat="1"/>
    <row r="2247" s="74" customFormat="1"/>
    <row r="2248" s="74" customFormat="1"/>
    <row r="2249" s="74" customFormat="1"/>
    <row r="2250" s="74" customFormat="1"/>
    <row r="2251" s="74" customFormat="1"/>
    <row r="2252" s="74" customFormat="1"/>
    <row r="2253" s="74" customFormat="1"/>
    <row r="2254" s="74" customFormat="1"/>
    <row r="2255" s="74" customFormat="1"/>
    <row r="2256" s="74" customFormat="1"/>
    <row r="2257" s="74" customFormat="1"/>
    <row r="2258" s="74" customFormat="1"/>
    <row r="2259" s="74" customFormat="1"/>
    <row r="2260" s="74" customFormat="1"/>
    <row r="2261" s="74" customFormat="1"/>
    <row r="2262" s="74" customFormat="1"/>
    <row r="2263" s="74" customFormat="1"/>
    <row r="2264" s="74" customFormat="1"/>
    <row r="2265" s="74" customFormat="1"/>
    <row r="2266" s="74" customFormat="1"/>
    <row r="2267" s="74" customFormat="1"/>
    <row r="2268" s="74" customFormat="1"/>
    <row r="2269" s="74" customFormat="1"/>
    <row r="2270" s="74" customFormat="1"/>
    <row r="2271" s="74" customFormat="1"/>
    <row r="2272" s="74" customFormat="1"/>
    <row r="2273" s="74" customFormat="1"/>
    <row r="2274" s="74" customFormat="1"/>
    <row r="2275" s="74" customFormat="1"/>
    <row r="2276" s="74" customFormat="1"/>
    <row r="2277" s="74" customFormat="1"/>
    <row r="2278" s="74" customFormat="1"/>
    <row r="2279" s="74" customFormat="1"/>
    <row r="2280" s="74" customFormat="1"/>
    <row r="2281" s="74" customFormat="1"/>
    <row r="2282" s="74" customFormat="1"/>
    <row r="2283" s="74" customFormat="1"/>
    <row r="2284" s="74" customFormat="1"/>
    <row r="2285" s="74" customFormat="1"/>
    <row r="2286" s="74" customFormat="1"/>
    <row r="2287" s="74" customFormat="1"/>
    <row r="2288" s="74" customFormat="1"/>
    <row r="2289" s="74" customFormat="1"/>
    <row r="2290" s="74" customFormat="1"/>
    <row r="2291" s="74" customFormat="1"/>
    <row r="2292" s="74" customFormat="1"/>
    <row r="2293" s="74" customFormat="1"/>
    <row r="2294" s="74" customFormat="1"/>
    <row r="2295" s="74" customFormat="1"/>
    <row r="2296" s="74" customFormat="1"/>
    <row r="2297" s="74" customFormat="1"/>
    <row r="2298" s="74" customFormat="1"/>
    <row r="2299" s="74" customFormat="1"/>
    <row r="2300" s="74" customFormat="1"/>
    <row r="2301" s="74" customFormat="1"/>
    <row r="2302" s="74" customFormat="1"/>
    <row r="2303" s="74" customFormat="1"/>
    <row r="2304" s="74" customFormat="1"/>
    <row r="2305" s="74" customFormat="1"/>
    <row r="2306" s="74" customFormat="1"/>
    <row r="2307" s="74" customFormat="1"/>
    <row r="2308" s="74" customFormat="1"/>
    <row r="2309" s="74" customFormat="1"/>
    <row r="2310" s="74" customFormat="1"/>
    <row r="2311" s="74" customFormat="1"/>
    <row r="2312" s="74" customFormat="1"/>
    <row r="2313" s="74" customFormat="1"/>
    <row r="2314" s="74" customFormat="1"/>
    <row r="2315" s="74" customFormat="1"/>
    <row r="2316" s="74" customFormat="1"/>
    <row r="2317" s="74" customFormat="1"/>
    <row r="2318" s="74" customFormat="1"/>
    <row r="2319" s="74" customFormat="1"/>
    <row r="2320" s="74" customFormat="1"/>
    <row r="2321" s="74" customFormat="1"/>
    <row r="2322" s="74" customFormat="1"/>
    <row r="2323" s="74" customFormat="1"/>
    <row r="2324" s="74" customFormat="1"/>
    <row r="2325" s="74" customFormat="1"/>
    <row r="2326" s="74" customFormat="1"/>
    <row r="2327" s="74" customFormat="1"/>
    <row r="2328" s="74" customFormat="1"/>
    <row r="2329" s="74" customFormat="1"/>
    <row r="2330" s="74" customFormat="1"/>
    <row r="2331" s="74" customFormat="1"/>
    <row r="2332" s="74" customFormat="1"/>
    <row r="2333" s="74" customFormat="1"/>
    <row r="2334" s="74" customFormat="1"/>
    <row r="2335" s="74" customFormat="1"/>
    <row r="2336" s="74" customFormat="1"/>
    <row r="2337" s="74" customFormat="1"/>
    <row r="2338" s="74" customFormat="1"/>
    <row r="2339" s="74" customFormat="1"/>
    <row r="2340" s="74" customFormat="1"/>
    <row r="2341" s="74" customFormat="1"/>
    <row r="2342" s="74" customFormat="1"/>
    <row r="2343" s="74" customFormat="1"/>
    <row r="2344" s="74" customFormat="1"/>
    <row r="2345" s="74" customFormat="1"/>
    <row r="2346" s="74" customFormat="1"/>
    <row r="2347" s="74" customFormat="1"/>
    <row r="2348" s="74" customFormat="1"/>
    <row r="2349" s="74" customFormat="1"/>
    <row r="2350" s="74" customFormat="1"/>
    <row r="2351" s="74" customFormat="1"/>
    <row r="2352" s="74" customFormat="1"/>
    <row r="2353" s="74" customFormat="1"/>
    <row r="2354" s="74" customFormat="1"/>
    <row r="2355" s="74" customFormat="1"/>
    <row r="2356" s="74" customFormat="1"/>
    <row r="2357" s="74" customFormat="1"/>
    <row r="2358" s="74" customFormat="1"/>
    <row r="2359" s="74" customFormat="1"/>
    <row r="2360" s="74" customFormat="1"/>
    <row r="2361" s="74" customFormat="1"/>
    <row r="2362" s="74" customFormat="1"/>
    <row r="2363" s="74" customFormat="1"/>
    <row r="2364" s="74" customFormat="1"/>
    <row r="2365" s="74" customFormat="1"/>
    <row r="2366" s="74" customFormat="1"/>
    <row r="2367" s="74" customFormat="1"/>
    <row r="2368" s="74" customFormat="1"/>
    <row r="2369" s="74" customFormat="1"/>
    <row r="2370" s="74" customFormat="1"/>
    <row r="2371" s="74" customFormat="1"/>
    <row r="2372" s="74" customFormat="1"/>
    <row r="2373" s="74" customFormat="1"/>
    <row r="2374" s="74" customFormat="1"/>
    <row r="2375" s="74" customFormat="1"/>
    <row r="2376" s="74" customFormat="1"/>
    <row r="2377" s="74" customFormat="1"/>
    <row r="2378" s="74" customFormat="1"/>
    <row r="2379" s="74" customFormat="1"/>
    <row r="2380" s="74" customFormat="1"/>
    <row r="2381" s="74" customFormat="1"/>
    <row r="2382" s="74" customFormat="1"/>
    <row r="2383" s="74" customFormat="1"/>
    <row r="2384" s="74" customFormat="1"/>
    <row r="2385" s="74" customFormat="1"/>
    <row r="2386" s="74" customFormat="1"/>
    <row r="2387" s="74" customFormat="1"/>
    <row r="2388" s="74" customFormat="1"/>
    <row r="2389" s="74" customFormat="1"/>
    <row r="2390" s="74" customFormat="1"/>
    <row r="2391" s="74" customFormat="1"/>
    <row r="2392" s="74" customFormat="1"/>
    <row r="2393" s="74" customFormat="1"/>
    <row r="2394" s="74" customFormat="1"/>
    <row r="2395" s="74" customFormat="1"/>
    <row r="2396" s="74" customFormat="1"/>
    <row r="2397" s="74" customFormat="1"/>
    <row r="2398" s="74" customFormat="1"/>
    <row r="2399" s="74" customFormat="1"/>
    <row r="2400" s="74" customFormat="1"/>
    <row r="2401" s="74" customFormat="1"/>
    <row r="2402" s="74" customFormat="1"/>
    <row r="2403" s="74" customFormat="1"/>
    <row r="2404" s="74" customFormat="1"/>
    <row r="2405" s="74" customFormat="1"/>
    <row r="2406" s="74" customFormat="1"/>
    <row r="2407" s="74" customFormat="1"/>
    <row r="2408" s="74" customFormat="1"/>
    <row r="2409" s="74" customFormat="1"/>
    <row r="2410" s="74" customFormat="1"/>
    <row r="2411" s="74" customFormat="1"/>
    <row r="2412" s="74" customFormat="1"/>
    <row r="2413" s="74" customFormat="1"/>
    <row r="2414" s="74" customFormat="1"/>
    <row r="2415" s="74" customFormat="1"/>
    <row r="2416" s="74" customFormat="1"/>
    <row r="2417" s="74" customFormat="1"/>
    <row r="2418" s="74" customFormat="1"/>
    <row r="2419" s="74" customFormat="1"/>
    <row r="2420" s="74" customFormat="1"/>
    <row r="2421" s="74" customFormat="1"/>
    <row r="2422" s="74" customFormat="1"/>
    <row r="2423" s="74" customFormat="1"/>
    <row r="2424" s="74" customFormat="1"/>
    <row r="2425" s="74" customFormat="1"/>
    <row r="2426" s="74" customFormat="1"/>
    <row r="2427" s="74" customFormat="1"/>
    <row r="2428" s="74" customFormat="1"/>
    <row r="2429" s="74" customFormat="1"/>
    <row r="2430" s="74" customFormat="1"/>
    <row r="2431" s="74" customFormat="1"/>
    <row r="2432" s="74" customFormat="1"/>
    <row r="2433" s="74" customFormat="1"/>
    <row r="2434" s="74" customFormat="1"/>
    <row r="2435" s="74" customFormat="1"/>
    <row r="2436" s="74" customFormat="1"/>
    <row r="2437" s="74" customFormat="1"/>
    <row r="2438" s="74" customFormat="1"/>
    <row r="2439" s="74" customFormat="1"/>
    <row r="2440" s="74" customFormat="1"/>
    <row r="2441" s="74" customFormat="1"/>
    <row r="2442" s="74" customFormat="1"/>
    <row r="2443" s="74" customFormat="1"/>
    <row r="2444" s="74" customFormat="1"/>
    <row r="2445" s="74" customFormat="1"/>
    <row r="2446" s="74" customFormat="1"/>
    <row r="2447" s="74" customFormat="1"/>
    <row r="2448" s="74" customFormat="1"/>
    <row r="2449" s="74" customFormat="1"/>
    <row r="2450" s="74" customFormat="1"/>
    <row r="2451" s="74" customFormat="1"/>
    <row r="2452" s="74" customFormat="1"/>
    <row r="2453" s="74" customFormat="1"/>
    <row r="2454" s="74" customFormat="1"/>
    <row r="2455" s="74" customFormat="1"/>
    <row r="2456" s="74" customFormat="1"/>
    <row r="2457" s="74" customFormat="1"/>
    <row r="2458" s="74" customFormat="1"/>
    <row r="2459" s="74" customFormat="1"/>
    <row r="2460" s="74" customFormat="1"/>
    <row r="2461" s="74" customFormat="1"/>
    <row r="2462" s="74" customFormat="1"/>
    <row r="2463" s="74" customFormat="1"/>
    <row r="2464" s="74" customFormat="1"/>
    <row r="2465" s="74" customFormat="1"/>
    <row r="2466" s="74" customFormat="1"/>
    <row r="2467" s="74" customFormat="1"/>
    <row r="2468" s="74" customFormat="1"/>
    <row r="2469" s="74" customFormat="1"/>
    <row r="2470" s="74" customFormat="1"/>
    <row r="2471" s="74" customFormat="1"/>
    <row r="2472" s="74" customFormat="1"/>
    <row r="2473" s="74" customFormat="1"/>
    <row r="2474" s="74" customFormat="1"/>
    <row r="2475" s="74" customFormat="1"/>
    <row r="2476" s="74" customFormat="1"/>
    <row r="2477" s="74" customFormat="1"/>
    <row r="2478" s="74" customFormat="1"/>
    <row r="2479" s="74" customFormat="1"/>
    <row r="2480" s="74" customFormat="1"/>
    <row r="2481" s="74" customFormat="1"/>
    <row r="2482" s="74" customFormat="1"/>
    <row r="2483" s="74" customFormat="1"/>
  </sheetData>
  <sheetProtection selectLockedCells="1"/>
  <mergeCells count="18">
    <mergeCell ref="D124:F124"/>
    <mergeCell ref="L124:N124"/>
    <mergeCell ref="D85:F85"/>
    <mergeCell ref="L85:N85"/>
    <mergeCell ref="D98:F98"/>
    <mergeCell ref="L98:N98"/>
    <mergeCell ref="D111:F111"/>
    <mergeCell ref="L111:N111"/>
    <mergeCell ref="D59:F59"/>
    <mergeCell ref="L59:N59"/>
    <mergeCell ref="D72:F72"/>
    <mergeCell ref="L72:N72"/>
    <mergeCell ref="C21:H21"/>
    <mergeCell ref="F4:M4"/>
    <mergeCell ref="F6:M6"/>
    <mergeCell ref="C9:G9"/>
    <mergeCell ref="K9:M9"/>
    <mergeCell ref="O9:Q9"/>
  </mergeCells>
  <conditionalFormatting sqref="E32:P39">
    <cfRule type="cellIs" dxfId="179" priority="15" stopIfTrue="1" operator="equal">
      <formula>$I11</formula>
    </cfRule>
  </conditionalFormatting>
  <conditionalFormatting sqref="E32:P39">
    <cfRule type="cellIs" dxfId="178" priority="14" stopIfTrue="1" operator="notEqual">
      <formula>$I11</formula>
    </cfRule>
  </conditionalFormatting>
  <conditionalFormatting sqref="E32:P39">
    <cfRule type="expression" dxfId="177" priority="13" stopIfTrue="1">
      <formula>ISBLANK($I11)</formula>
    </cfRule>
  </conditionalFormatting>
  <conditionalFormatting sqref="E44:E51">
    <cfRule type="cellIs" dxfId="176" priority="12" stopIfTrue="1" operator="equal">
      <formula>$I61</formula>
    </cfRule>
  </conditionalFormatting>
  <conditionalFormatting sqref="F44:F51">
    <cfRule type="cellIs" dxfId="175" priority="11" stopIfTrue="1" operator="equal">
      <formula>$Q61</formula>
    </cfRule>
  </conditionalFormatting>
  <conditionalFormatting sqref="G44:G51">
    <cfRule type="cellIs" dxfId="174" priority="10" stopIfTrue="1" operator="equal">
      <formula>$I74</formula>
    </cfRule>
  </conditionalFormatting>
  <conditionalFormatting sqref="H44:H51">
    <cfRule type="cellIs" dxfId="173" priority="9" stopIfTrue="1" operator="equal">
      <formula>$Q74</formula>
    </cfRule>
  </conditionalFormatting>
  <conditionalFormatting sqref="I44:I51">
    <cfRule type="cellIs" dxfId="172" priority="8" stopIfTrue="1" operator="equal">
      <formula>$I87</formula>
    </cfRule>
  </conditionalFormatting>
  <conditionalFormatting sqref="J44:J51">
    <cfRule type="cellIs" dxfId="171" priority="7" stopIfTrue="1" operator="equal">
      <formula>$Q87</formula>
    </cfRule>
  </conditionalFormatting>
  <conditionalFormatting sqref="K44:K51">
    <cfRule type="cellIs" dxfId="170" priority="6" stopIfTrue="1" operator="equal">
      <formula>$I100</formula>
    </cfRule>
  </conditionalFormatting>
  <conditionalFormatting sqref="L44:L51">
    <cfRule type="cellIs" dxfId="169" priority="5" stopIfTrue="1" operator="equal">
      <formula>$Q100</formula>
    </cfRule>
  </conditionalFormatting>
  <conditionalFormatting sqref="M44:M51">
    <cfRule type="cellIs" dxfId="168" priority="4" stopIfTrue="1" operator="equal">
      <formula>$I113</formula>
    </cfRule>
  </conditionalFormatting>
  <conditionalFormatting sqref="N44:N51">
    <cfRule type="cellIs" dxfId="167" priority="3" stopIfTrue="1" operator="equal">
      <formula>$Q113</formula>
    </cfRule>
  </conditionalFormatting>
  <conditionalFormatting sqref="O44:O51">
    <cfRule type="cellIs" dxfId="166" priority="2" stopIfTrue="1" operator="equal">
      <formula>$I126</formula>
    </cfRule>
  </conditionalFormatting>
  <conditionalFormatting sqref="P44:P51">
    <cfRule type="cellIs" dxfId="165" priority="1" stopIfTrue="1" operator="equal">
      <formula>$Q126</formula>
    </cfRule>
  </conditionalFormatting>
  <pageMargins left="0.75" right="0.75" top="1" bottom="1" header="0.5" footer="0.5"/>
  <pageSetup paperSize="9" orientation="landscape" r:id="rId1"/>
  <headerFooter alignWithMargins="0"/>
  <drawing r:id="rId2"/>
  <tableParts count="1">
    <tablePart r:id="rId3"/>
  </tableParts>
</worksheet>
</file>

<file path=xl/worksheets/sheet24.xml><?xml version="1.0" encoding="utf-8"?>
<worksheet xmlns="http://schemas.openxmlformats.org/spreadsheetml/2006/main" xmlns:r="http://schemas.openxmlformats.org/officeDocument/2006/relationships">
  <dimension ref="A1:FX2483"/>
  <sheetViews>
    <sheetView showGridLines="0" zoomScaleNormal="100" workbookViewId="0">
      <selection activeCell="R1" sqref="R1:AY1048576"/>
    </sheetView>
  </sheetViews>
  <sheetFormatPr defaultRowHeight="12.75"/>
  <cols>
    <col min="1" max="1" width="5.42578125" style="74" customWidth="1"/>
    <col min="2" max="2" width="8.140625" customWidth="1"/>
    <col min="3" max="3" width="14.5703125" customWidth="1"/>
    <col min="4" max="4" width="14.42578125" customWidth="1"/>
    <col min="5" max="5" width="10.42578125" customWidth="1"/>
    <col min="6" max="6" width="11.28515625" customWidth="1"/>
    <col min="7" max="7" width="10.28515625" customWidth="1"/>
    <col min="8" max="8" width="10" customWidth="1"/>
    <col min="9" max="9" width="10.7109375" customWidth="1"/>
    <col min="10" max="10" width="11.140625" customWidth="1"/>
    <col min="11" max="11" width="11" customWidth="1"/>
    <col min="12" max="12" width="13.28515625" customWidth="1"/>
    <col min="13" max="13" width="10.28515625" customWidth="1"/>
    <col min="14" max="14" width="10.85546875" customWidth="1"/>
    <col min="15" max="15" width="11.42578125" customWidth="1"/>
    <col min="16" max="16" width="12.28515625" customWidth="1"/>
    <col min="17" max="17" width="11.140625" customWidth="1"/>
    <col min="18" max="18" width="6.7109375" style="72" customWidth="1"/>
    <col min="19" max="19" width="11.5703125" style="74" customWidth="1"/>
    <col min="20" max="20" width="9.140625" style="74" customWidth="1"/>
    <col min="21" max="23" width="10.42578125" style="74" customWidth="1"/>
    <col min="24" max="24" width="9.85546875" style="74" customWidth="1"/>
    <col min="25" max="26" width="9.140625" style="74"/>
    <col min="27" max="27" width="10" style="74" customWidth="1"/>
    <col min="28" max="28" width="10.28515625" style="74" customWidth="1"/>
    <col min="29" max="29" width="9.140625" style="74"/>
    <col min="30" max="30" width="10.42578125" style="74" customWidth="1"/>
    <col min="31" max="180" width="9.140625" style="74"/>
  </cols>
  <sheetData>
    <row r="1" spans="1:26" s="155" customFormat="1" ht="13.5" thickBot="1">
      <c r="A1" s="72"/>
      <c r="B1" s="72"/>
      <c r="C1" s="72"/>
      <c r="D1" s="72"/>
      <c r="E1" s="72"/>
      <c r="F1" s="72"/>
      <c r="G1" s="72"/>
      <c r="H1" s="72"/>
      <c r="I1" s="72"/>
      <c r="J1" s="72"/>
      <c r="K1" s="72"/>
      <c r="L1" s="72"/>
      <c r="M1" s="72"/>
      <c r="N1" s="72"/>
      <c r="O1" s="72"/>
      <c r="P1" s="72"/>
      <c r="Q1" s="72"/>
      <c r="R1" s="72"/>
      <c r="S1" s="72"/>
    </row>
    <row r="2" spans="1:26">
      <c r="A2" s="72"/>
      <c r="B2" s="64"/>
      <c r="C2" s="65"/>
      <c r="D2" s="65"/>
      <c r="E2" s="65"/>
      <c r="F2" s="65"/>
      <c r="G2" s="65"/>
      <c r="H2" s="65"/>
      <c r="I2" s="65"/>
      <c r="J2" s="65"/>
      <c r="K2" s="65"/>
      <c r="L2" s="65"/>
      <c r="M2" s="65"/>
      <c r="N2" s="65"/>
      <c r="O2" s="65"/>
      <c r="P2" s="65"/>
      <c r="Q2" s="65"/>
      <c r="R2" s="75"/>
      <c r="S2" s="72"/>
    </row>
    <row r="3" spans="1:26">
      <c r="A3" s="72"/>
      <c r="B3" s="66"/>
      <c r="C3" s="3"/>
      <c r="D3" s="3"/>
      <c r="E3" s="3"/>
      <c r="F3" s="3"/>
      <c r="G3" s="3"/>
      <c r="H3" s="3"/>
      <c r="I3" s="3"/>
      <c r="J3" s="3"/>
      <c r="K3" s="3"/>
      <c r="L3" s="3"/>
      <c r="M3" s="3"/>
      <c r="N3" s="3"/>
      <c r="O3" s="3"/>
      <c r="P3" s="3"/>
      <c r="Q3" s="3"/>
      <c r="R3" s="75"/>
      <c r="S3" s="72"/>
    </row>
    <row r="4" spans="1:26" ht="25.5">
      <c r="A4" s="72"/>
      <c r="B4" s="66"/>
      <c r="C4" s="3"/>
      <c r="D4" s="3"/>
      <c r="E4" s="3"/>
      <c r="F4" s="182" t="s">
        <v>85</v>
      </c>
      <c r="G4" s="183"/>
      <c r="H4" s="183"/>
      <c r="I4" s="183"/>
      <c r="J4" s="183"/>
      <c r="K4" s="183"/>
      <c r="L4" s="183"/>
      <c r="M4" s="184"/>
      <c r="N4" s="3"/>
      <c r="O4" s="3"/>
      <c r="P4" s="3"/>
      <c r="Q4" s="3"/>
      <c r="R4" s="75"/>
      <c r="S4" s="72"/>
    </row>
    <row r="5" spans="1:26" ht="15.75">
      <c r="A5" s="72"/>
      <c r="B5" s="66"/>
      <c r="C5" s="3"/>
      <c r="D5" s="3"/>
      <c r="E5" s="3"/>
      <c r="F5" s="46"/>
      <c r="G5" s="3"/>
      <c r="H5" s="3"/>
      <c r="I5" s="3"/>
      <c r="J5" s="3"/>
      <c r="K5" s="3"/>
      <c r="L5" s="3"/>
      <c r="M5" s="3"/>
      <c r="N5" s="3"/>
      <c r="O5" s="3"/>
      <c r="P5" s="3"/>
      <c r="Q5" s="3"/>
      <c r="R5" s="75"/>
      <c r="S5" s="72"/>
    </row>
    <row r="6" spans="1:26" ht="15.75">
      <c r="A6" s="72"/>
      <c r="B6" s="66"/>
      <c r="C6" s="3"/>
      <c r="D6" s="3"/>
      <c r="E6" s="3"/>
      <c r="F6" s="185" t="s">
        <v>134</v>
      </c>
      <c r="G6" s="183"/>
      <c r="H6" s="183"/>
      <c r="I6" s="183"/>
      <c r="J6" s="183"/>
      <c r="K6" s="183"/>
      <c r="L6" s="183"/>
      <c r="M6" s="184"/>
      <c r="N6" s="3"/>
      <c r="O6" s="3"/>
      <c r="P6" s="3"/>
      <c r="Q6" s="3"/>
      <c r="R6" s="75"/>
      <c r="S6" s="72"/>
    </row>
    <row r="7" spans="1:26">
      <c r="A7" s="72"/>
      <c r="B7" s="66"/>
      <c r="C7" s="3"/>
      <c r="D7" s="3"/>
      <c r="E7" s="3"/>
      <c r="F7" s="3"/>
      <c r="G7" s="3"/>
      <c r="H7" s="3"/>
      <c r="I7" s="3"/>
      <c r="J7" s="3"/>
      <c r="K7" s="3"/>
      <c r="L7" s="3"/>
      <c r="M7" s="3"/>
      <c r="N7" s="3"/>
      <c r="O7" s="3"/>
      <c r="P7" s="3"/>
      <c r="Q7" s="3"/>
      <c r="R7" s="75"/>
      <c r="S7" s="72"/>
    </row>
    <row r="8" spans="1:26" ht="18.75" customHeight="1" thickBot="1">
      <c r="A8" s="72"/>
      <c r="B8" s="66"/>
      <c r="C8" s="3"/>
      <c r="D8" s="3"/>
      <c r="E8" s="3"/>
      <c r="F8" s="3"/>
      <c r="G8" s="3"/>
      <c r="H8" s="3"/>
      <c r="I8" s="3"/>
      <c r="J8" s="3"/>
      <c r="K8" s="3"/>
      <c r="L8" s="3"/>
      <c r="M8" s="3"/>
      <c r="N8" s="3"/>
      <c r="O8" s="3"/>
      <c r="P8" s="3"/>
      <c r="Q8" s="3"/>
      <c r="R8" s="75"/>
      <c r="S8" s="72"/>
    </row>
    <row r="9" spans="1:26" ht="24.75" customHeight="1" thickBot="1">
      <c r="A9" s="72"/>
      <c r="B9" s="66"/>
      <c r="C9" s="199" t="s">
        <v>54</v>
      </c>
      <c r="D9" s="200"/>
      <c r="E9" s="200"/>
      <c r="F9" s="200"/>
      <c r="G9" s="201"/>
      <c r="H9" s="3"/>
      <c r="I9" s="45" t="s">
        <v>55</v>
      </c>
      <c r="J9" s="3"/>
      <c r="K9" s="179" t="s">
        <v>129</v>
      </c>
      <c r="L9" s="180"/>
      <c r="M9" s="181"/>
      <c r="O9" s="179" t="s">
        <v>130</v>
      </c>
      <c r="P9" s="180"/>
      <c r="Q9" s="181"/>
      <c r="R9" s="75"/>
      <c r="S9" s="72"/>
    </row>
    <row r="10" spans="1:26" ht="13.5" thickBot="1">
      <c r="A10" s="72"/>
      <c r="B10" s="66"/>
      <c r="C10" s="78" t="s">
        <v>0</v>
      </c>
      <c r="D10" s="79" t="s">
        <v>1</v>
      </c>
      <c r="E10" s="12">
        <v>1</v>
      </c>
      <c r="F10" s="12" t="s">
        <v>18</v>
      </c>
      <c r="G10" s="40">
        <v>2</v>
      </c>
      <c r="H10" s="3"/>
      <c r="I10" s="39" t="s">
        <v>6</v>
      </c>
      <c r="J10" s="3"/>
      <c r="K10" s="19" t="s">
        <v>97</v>
      </c>
      <c r="L10" s="20" t="s">
        <v>51</v>
      </c>
      <c r="M10" s="20" t="s">
        <v>25</v>
      </c>
      <c r="O10" s="19" t="s">
        <v>97</v>
      </c>
      <c r="P10" s="20" t="s">
        <v>51</v>
      </c>
      <c r="Q10" s="20" t="s">
        <v>25</v>
      </c>
      <c r="R10" s="75"/>
      <c r="S10" s="72"/>
    </row>
    <row r="11" spans="1:26">
      <c r="A11" s="72"/>
      <c r="B11" s="66"/>
      <c r="C11" s="115"/>
      <c r="D11" s="109"/>
      <c r="E11" s="112"/>
      <c r="F11" s="112"/>
      <c r="G11" s="116"/>
      <c r="H11" s="3"/>
      <c r="I11" s="54"/>
      <c r="J11" s="3"/>
      <c r="K11" s="139">
        <v>1</v>
      </c>
      <c r="L11" s="138" t="str">
        <f>VLOOKUP(SMALL($V$11:$V$22,1),$V$11:$X$22,2,FALSE)</f>
        <v>Tim</v>
      </c>
      <c r="M11" s="146">
        <f>VLOOKUP(SMALL($V$11:$V$22,1),$V$11:$X$22,3,FALSE)</f>
        <v>0</v>
      </c>
      <c r="O11" s="139">
        <v>1</v>
      </c>
      <c r="P11" s="138" t="str">
        <f>VLOOKUP(SMALL($V$25:$V$36,1),$V$25:$X$36,2,FALSE)</f>
        <v>Didier</v>
      </c>
      <c r="Q11" s="140">
        <f>VLOOKUP(SMALL($V$25:$V$36,1),$V$25:$X$36,3,FALSE)</f>
        <v>74.160000000000011</v>
      </c>
      <c r="R11" s="75"/>
      <c r="S11" s="72"/>
      <c r="U11" s="124">
        <f>RANK($E$40,$E$40:$P$40)</f>
        <v>1</v>
      </c>
      <c r="V11" s="124">
        <f>RANK($E$40,$E$40:$P$40)</f>
        <v>1</v>
      </c>
      <c r="W11" s="124" t="str">
        <f>E31</f>
        <v>Tim</v>
      </c>
      <c r="X11" s="125">
        <f>E40</f>
        <v>0</v>
      </c>
      <c r="Z11" s="126"/>
    </row>
    <row r="12" spans="1:26">
      <c r="A12" s="72"/>
      <c r="B12" s="66"/>
      <c r="C12" s="115"/>
      <c r="D12" s="109"/>
      <c r="E12" s="113"/>
      <c r="F12" s="113"/>
      <c r="G12" s="117"/>
      <c r="H12" s="3"/>
      <c r="I12" s="54"/>
      <c r="J12" s="3"/>
      <c r="K12" s="141" t="str">
        <f>IF(M12=M11,"",2)</f>
        <v/>
      </c>
      <c r="L12" s="137" t="str">
        <f>VLOOKUP(SMALL($V$11:$V$22,2),$V$11:$X$22,2,FALSE)</f>
        <v>Grégory</v>
      </c>
      <c r="M12" s="147">
        <f>VLOOKUP(SMALL($V$11:$V$22,2),$V$11:$X$22,3,FALSE)</f>
        <v>0</v>
      </c>
      <c r="O12" s="141">
        <f>IF(Q12=Q11,"",2)</f>
        <v>2</v>
      </c>
      <c r="P12" s="137" t="str">
        <f>VLOOKUP(SMALL($V$25:$V$36,2),$V$25:$X$36,2,FALSE)</f>
        <v>Deborah</v>
      </c>
      <c r="Q12" s="142">
        <f>VLOOKUP(SMALL($V$25:$V$36,2),$V$25:$X$36,3,FALSE)</f>
        <v>69.890000000000015</v>
      </c>
      <c r="R12" s="75"/>
      <c r="S12" s="72"/>
      <c r="U12" s="124">
        <f>RANK($F$40,$E$40:$P$40)</f>
        <v>1</v>
      </c>
      <c r="V12" s="124">
        <f>IF(COUNTIF($U$11:U11,RANK($F$40,$E$40:$P$40))&gt;0,RANK($F$40,$E$40:$P$40)+COUNTIF($U$11:U11,RANK($F$40,$E$40:$P$40)),RANK($F$40,$E$40:$P$40))</f>
        <v>2</v>
      </c>
      <c r="W12" s="124" t="str">
        <f>F31</f>
        <v>Grégory</v>
      </c>
      <c r="X12" s="125">
        <f>F40</f>
        <v>0</v>
      </c>
      <c r="Z12" s="126"/>
    </row>
    <row r="13" spans="1:26">
      <c r="A13" s="72"/>
      <c r="B13" s="66"/>
      <c r="C13" s="118"/>
      <c r="D13" s="110"/>
      <c r="E13" s="113"/>
      <c r="F13" s="113"/>
      <c r="G13" s="117"/>
      <c r="H13" s="3"/>
      <c r="I13" s="54"/>
      <c r="J13" s="3"/>
      <c r="K13" s="141" t="str">
        <f>IF(M13=M12,"",3)</f>
        <v/>
      </c>
      <c r="L13" s="137" t="str">
        <f>VLOOKUP(SMALL($V$11:$V$22,3),$V$11:$X$22,2,FALSE)</f>
        <v>Christophe</v>
      </c>
      <c r="M13" s="147">
        <f>VLOOKUP(SMALL($V$11:$V$22,3),$V$11:$X$22,3,FALSE)</f>
        <v>0</v>
      </c>
      <c r="O13" s="141">
        <f>IF(Q13=Q12,"",3)</f>
        <v>3</v>
      </c>
      <c r="P13" s="137" t="str">
        <f>VLOOKUP(SMALL($V$25:$V$36,3),$V$25:$X$36,2,FALSE)</f>
        <v>Pieter</v>
      </c>
      <c r="Q13" s="142">
        <f>VLOOKUP(SMALL($V$25:$V$36,3),$V$25:$X$36,3,FALSE)</f>
        <v>66.239999999999995</v>
      </c>
      <c r="R13" s="75"/>
      <c r="S13" s="72"/>
      <c r="U13" s="124">
        <f>RANK($G$40,$E$40:$P$40)</f>
        <v>1</v>
      </c>
      <c r="V13" s="124">
        <f>IF(COUNTIF($U$11:U12,RANK($G$40,$E$40:$P$40))&gt;0,RANK($G$40,$E$40:$P$40)+COUNTIF($U$11:U12,RANK($G$40,$E$40:$P$40)),RANK($G$40,$E$40:$P$40))</f>
        <v>3</v>
      </c>
      <c r="W13" s="124" t="str">
        <f>G31</f>
        <v>Christophe</v>
      </c>
      <c r="X13" s="125">
        <f>G40</f>
        <v>0</v>
      </c>
      <c r="Z13" s="126"/>
    </row>
    <row r="14" spans="1:26">
      <c r="A14" s="72"/>
      <c r="B14" s="66"/>
      <c r="C14" s="118"/>
      <c r="D14" s="110"/>
      <c r="E14" s="113"/>
      <c r="F14" s="113"/>
      <c r="G14" s="117"/>
      <c r="H14" s="3"/>
      <c r="I14" s="54"/>
      <c r="J14" s="4"/>
      <c r="K14" s="141" t="str">
        <f>IF(M14=M13,"",4)</f>
        <v/>
      </c>
      <c r="L14" s="137" t="str">
        <f>VLOOKUP(SMALL($V$11:$V$22,4),$V$11:$X$22,2,FALSE)</f>
        <v>Ruben</v>
      </c>
      <c r="M14" s="147">
        <f>VLOOKUP(SMALL($V$11:$V$22,4),$V$11:$X$22,3,FALSE)</f>
        <v>0</v>
      </c>
      <c r="O14" s="141">
        <f>IF(Q14=Q13,"",4)</f>
        <v>4</v>
      </c>
      <c r="P14" s="137" t="str">
        <f>VLOOKUP(SMALL($V$25:$V$36,4),$V$25:$X$36,2,FALSE)</f>
        <v>Maarten</v>
      </c>
      <c r="Q14" s="142">
        <f>VLOOKUP(SMALL($V$25:$V$36,4),$V$25:$X$36,3,FALSE)</f>
        <v>63.04</v>
      </c>
      <c r="R14" s="75"/>
      <c r="S14" s="72"/>
      <c r="U14" s="124">
        <f>RANK($H$40,$E$40:$P$40)</f>
        <v>1</v>
      </c>
      <c r="V14" s="124">
        <f>IF(COUNTIF($U$11:U13,RANK($H$40,$E$40:$P$40))&gt;0,RANK($H$40,$E$40:$P$40)+COUNTIF($U$11:U13,RANK($H$40,$E$40:$P$40)),RANK($H$40,$E$40:$P$40))</f>
        <v>4</v>
      </c>
      <c r="W14" s="124" t="str">
        <f>H31</f>
        <v>Ruben</v>
      </c>
      <c r="X14" s="125">
        <f>H40</f>
        <v>0</v>
      </c>
      <c r="Z14" s="126"/>
    </row>
    <row r="15" spans="1:26">
      <c r="A15" s="72"/>
      <c r="B15" s="66"/>
      <c r="C15" s="118"/>
      <c r="D15" s="110"/>
      <c r="E15" s="113"/>
      <c r="F15" s="113"/>
      <c r="G15" s="117"/>
      <c r="H15" s="3"/>
      <c r="I15" s="54"/>
      <c r="J15" s="3"/>
      <c r="K15" s="141" t="str">
        <f>IF(M15=M14,"",5)</f>
        <v/>
      </c>
      <c r="L15" s="137" t="str">
        <f>VLOOKUP(SMALL($V$11:$V$22,5),$V$11:$X$22,2,FALSE)</f>
        <v>Guillaume</v>
      </c>
      <c r="M15" s="147">
        <f>VLOOKUP(SMALL($V$11:$V$22,5),$V$11:$X$22,3,FALSE)</f>
        <v>0</v>
      </c>
      <c r="O15" s="141">
        <f>IF(Q15=Q14,"",5)</f>
        <v>5</v>
      </c>
      <c r="P15" s="137" t="str">
        <f>VLOOKUP(SMALL($V$25:$V$36,5),$V$25:$X$36,2,FALSE)</f>
        <v>Lienkeuh</v>
      </c>
      <c r="Q15" s="142">
        <f>VLOOKUP(SMALL($V$25:$V$36,5),$V$25:$X$36,3,FALSE)</f>
        <v>62.86</v>
      </c>
      <c r="R15" s="75"/>
      <c r="S15" s="72"/>
      <c r="U15" s="124">
        <f>RANK($I$40,$E$40:$P$40)</f>
        <v>1</v>
      </c>
      <c r="V15" s="124">
        <f>IF(COUNTIF($U$11:U14,RANK($I$40,$E$40:$P$40))&gt;0,RANK($I$40,$E$40:$P$40)+COUNTIF($U$11:U14,RANK($I$40,$E$40:$P$40)),RANK($I$40,$E$40:$P$40))</f>
        <v>5</v>
      </c>
      <c r="W15" s="124" t="str">
        <f>I31</f>
        <v>Guillaume</v>
      </c>
      <c r="X15" s="125">
        <f>I40</f>
        <v>0</v>
      </c>
      <c r="Z15" s="126"/>
    </row>
    <row r="16" spans="1:26">
      <c r="A16" s="72"/>
      <c r="B16" s="66"/>
      <c r="C16" s="118"/>
      <c r="D16" s="110"/>
      <c r="E16" s="113"/>
      <c r="F16" s="113"/>
      <c r="G16" s="117"/>
      <c r="H16" s="3"/>
      <c r="I16" s="54"/>
      <c r="J16" s="3"/>
      <c r="K16" s="141" t="str">
        <f>IF(M16=M15,"",6)</f>
        <v/>
      </c>
      <c r="L16" s="137" t="str">
        <f>VLOOKUP(SMALL($V$11:$V$22,6),$V$11:$X$22,2,FALSE)</f>
        <v>Maarten</v>
      </c>
      <c r="M16" s="147">
        <f>VLOOKUP(SMALL($V$11:$V$22,6),$V$11:$X$22,3,FALSE)</f>
        <v>0</v>
      </c>
      <c r="O16" s="141">
        <f>IF(Q16=Q15,"",6)</f>
        <v>6</v>
      </c>
      <c r="P16" s="137" t="str">
        <f>VLOOKUP(SMALL($V$25:$V$36,6),$V$25:$X$36,2,FALSE)</f>
        <v xml:space="preserve">Lien </v>
      </c>
      <c r="Q16" s="142">
        <f>VLOOKUP(SMALL($V$25:$V$36,6),$V$25:$X$36,3,FALSE)</f>
        <v>62.64</v>
      </c>
      <c r="R16" s="75"/>
      <c r="S16" s="72"/>
      <c r="U16" s="124">
        <f>RANK($J$40,$E$40:$P$40)</f>
        <v>1</v>
      </c>
      <c r="V16" s="124">
        <f>IF(COUNTIF($U$11:U15,RANK($J$40,$E$40:$P$40))&gt;0,RANK($J$40,$E$40:$P$40)+COUNTIF($U$11:U15,RANK($J$40,$E$40:$P$40)),RANK($J$40,$E$40:$P$40))</f>
        <v>6</v>
      </c>
      <c r="W16" s="124" t="str">
        <f>J31</f>
        <v>Maarten</v>
      </c>
      <c r="X16" s="125">
        <f>J40</f>
        <v>0</v>
      </c>
      <c r="Z16" s="126"/>
    </row>
    <row r="17" spans="1:180">
      <c r="A17" s="72"/>
      <c r="B17" s="66"/>
      <c r="C17" s="118"/>
      <c r="D17" s="110"/>
      <c r="E17" s="113"/>
      <c r="F17" s="113"/>
      <c r="G17" s="117"/>
      <c r="H17" s="47" t="s">
        <v>56</v>
      </c>
      <c r="I17" s="54"/>
      <c r="J17" s="3"/>
      <c r="K17" s="141" t="str">
        <f>IF(M17=M16,"",7)</f>
        <v/>
      </c>
      <c r="L17" s="137" t="str">
        <f>VLOOKUP(SMALL($V$11:$V$22,7),$V$11:$X$22,2,FALSE)</f>
        <v>Dieter</v>
      </c>
      <c r="M17" s="147">
        <f>VLOOKUP(SMALL($V$11:$V$22,7),$V$11:$X$22,3,FALSE)</f>
        <v>0</v>
      </c>
      <c r="O17" s="141">
        <f>IF(Q17=Q16,"",7)</f>
        <v>7</v>
      </c>
      <c r="P17" s="137" t="str">
        <f>VLOOKUP(SMALL($V$25:$V$36,7),$V$25:$X$36,2,FALSE)</f>
        <v>Grégory</v>
      </c>
      <c r="Q17" s="142">
        <f>VLOOKUP(SMALL($V$25:$V$36,7),$V$25:$X$36,3,FALSE)</f>
        <v>62.169999999999995</v>
      </c>
      <c r="R17" s="75"/>
      <c r="S17" s="72"/>
      <c r="U17" s="124">
        <f>RANK($K$40,$E$40:$P$40)</f>
        <v>1</v>
      </c>
      <c r="V17" s="124">
        <f>IF(COUNTIF($U$11:U16,RANK($K$40,$E$40:$P$40))&gt;0,RANK($K$40,$E$40:$P$40)+COUNTIF($U$11:U16,RANK($K$40,$E$40:$P$40)),RANK($K$40,$E$40:$P$40))</f>
        <v>7</v>
      </c>
      <c r="W17" s="124" t="str">
        <f>K31</f>
        <v>Dieter</v>
      </c>
      <c r="X17" s="125">
        <f>K40</f>
        <v>0</v>
      </c>
      <c r="Z17" s="126"/>
    </row>
    <row r="18" spans="1:180" ht="13.5" thickBot="1">
      <c r="A18" s="72"/>
      <c r="B18" s="66"/>
      <c r="C18" s="119"/>
      <c r="D18" s="111"/>
      <c r="E18" s="114"/>
      <c r="F18" s="114"/>
      <c r="G18" s="120"/>
      <c r="H18" s="3"/>
      <c r="I18" s="55"/>
      <c r="J18" s="3"/>
      <c r="K18" s="141" t="str">
        <f>IF(M18=M17,"",8)</f>
        <v/>
      </c>
      <c r="L18" s="137" t="str">
        <f>VLOOKUP(SMALL($V$11:$V$22,8),$V$11:$X$22,2,FALSE)</f>
        <v>Deborah</v>
      </c>
      <c r="M18" s="147">
        <f>VLOOKUP(SMALL($V$11:$V$22,8),$V$11:$X$22,3,FALSE)</f>
        <v>0</v>
      </c>
      <c r="O18" s="141">
        <f>IF(Q18=Q17,"",8)</f>
        <v>8</v>
      </c>
      <c r="P18" s="137" t="str">
        <f>VLOOKUP(SMALL($V$25:$V$36,8),$V$25:$X$36,2,FALSE)</f>
        <v>Christophe</v>
      </c>
      <c r="Q18" s="142">
        <f>VLOOKUP(SMALL($V$25:$V$36,8),$V$25:$X$36,3,FALSE)</f>
        <v>61.109999999999992</v>
      </c>
      <c r="R18" s="75"/>
      <c r="S18" s="72"/>
      <c r="U18" s="124">
        <f>RANK($L$40,$E$40:$P$40)</f>
        <v>1</v>
      </c>
      <c r="V18" s="124">
        <f>IF(COUNTIF($U$11:U17,RANK($L$40,$E$40:$P$40))&gt;0,RANK($L$40,$E$40:$P$40)+COUNTIF($U$11:U17,RANK($L$40,$E$40:$P$40)),RANK($L$40,$E$40:$P$40))</f>
        <v>8</v>
      </c>
      <c r="W18" s="124" t="str">
        <f>L31</f>
        <v>Deborah</v>
      </c>
      <c r="X18" s="125">
        <f>L40</f>
        <v>0</v>
      </c>
      <c r="Z18" s="126"/>
    </row>
    <row r="19" spans="1:180">
      <c r="A19" s="72"/>
      <c r="B19" s="66"/>
      <c r="C19" s="3"/>
      <c r="D19" s="3"/>
      <c r="E19" s="3"/>
      <c r="F19" s="3"/>
      <c r="G19" s="3"/>
      <c r="H19" s="3"/>
      <c r="I19" s="3"/>
      <c r="J19" s="3"/>
      <c r="K19" s="141" t="str">
        <f>IF(M19=M18,"",9)</f>
        <v/>
      </c>
      <c r="L19" s="137" t="str">
        <f>VLOOKUP(SMALL($V$11:$V$22,9),$V$11:$X$22,2,FALSE)</f>
        <v>Lienkeuh</v>
      </c>
      <c r="M19" s="147">
        <f>VLOOKUP(SMALL($V$11:$V$22,9),$V$11:$X$22,3,FALSE)</f>
        <v>0</v>
      </c>
      <c r="O19" s="141">
        <f>IF(Q19=Q18,"",9)</f>
        <v>9</v>
      </c>
      <c r="P19" s="137" t="str">
        <f>VLOOKUP(SMALL($V$25:$V$36,9),$V$25:$X$36,2,FALSE)</f>
        <v>Ruben</v>
      </c>
      <c r="Q19" s="142">
        <f>VLOOKUP(SMALL($V$25:$V$36,9),$V$25:$X$36,3,FALSE)</f>
        <v>60.06</v>
      </c>
      <c r="R19" s="75"/>
      <c r="S19" s="72"/>
      <c r="U19" s="124">
        <f>RANK($M$40,$E$40:$P$40)</f>
        <v>1</v>
      </c>
      <c r="V19" s="124">
        <f>IF(COUNTIF($U$11:U18,RANK($M$40,$E$40:$P$40))&gt;0,RANK($M$40,$E$40:$P$40)+COUNTIF($U$11:U18,RANK($M$40,$E$40:$P$40)),RANK($M$40,$E$40:$P$40))</f>
        <v>9</v>
      </c>
      <c r="W19" s="124" t="str">
        <f>M31</f>
        <v>Lienkeuh</v>
      </c>
      <c r="X19" s="125">
        <f>M40</f>
        <v>0</v>
      </c>
      <c r="Z19" s="126"/>
    </row>
    <row r="20" spans="1:180" ht="12.75" customHeight="1" thickBot="1">
      <c r="A20" s="72"/>
      <c r="B20" s="66"/>
      <c r="I20" s="3"/>
      <c r="J20" s="3"/>
      <c r="K20" s="141" t="str">
        <f>IF(M20=M19,"",10)</f>
        <v/>
      </c>
      <c r="L20" s="137" t="str">
        <f>VLOOKUP(SMALL($V$11:$V$22,10),$V$11:$X$22,2,FALSE)</f>
        <v>Pieter</v>
      </c>
      <c r="M20" s="147">
        <f>VLOOKUP(SMALL($V$11:$V$22,10),$V$11:$X$22,3,FALSE)</f>
        <v>0</v>
      </c>
      <c r="O20" s="141">
        <f>IF(Q20=Q19,"",10)</f>
        <v>10</v>
      </c>
      <c r="P20" s="137" t="str">
        <f>VLOOKUP(SMALL($V$25:$V$36,10),$V$25:$X$36,2,FALSE)</f>
        <v>Guillaume</v>
      </c>
      <c r="Q20" s="142">
        <f>VLOOKUP(SMALL($V$25:$V$36,10),$V$25:$X$36,3,FALSE)</f>
        <v>58.88000000000001</v>
      </c>
      <c r="R20" s="75"/>
      <c r="S20" s="72"/>
      <c r="U20" s="124">
        <f>RANK($N$40,$E$40:$P$40)</f>
        <v>1</v>
      </c>
      <c r="V20" s="124">
        <f>IF(COUNTIF($U$11:U19,RANK($N$40,$E$40:$P$40))&gt;0,RANK($N$40,$E$40:$P$40)+COUNTIF($U$11:U19,RANK($N$40,$E$40:$P$40)),RANK($N$40,$E$40:$P$40))</f>
        <v>10</v>
      </c>
      <c r="W20" s="124" t="str">
        <f>N31</f>
        <v>Pieter</v>
      </c>
      <c r="X20" s="125">
        <f>N40</f>
        <v>0</v>
      </c>
      <c r="Z20" s="126"/>
    </row>
    <row r="21" spans="1:180" ht="12.75" customHeight="1" thickBot="1">
      <c r="A21" s="72"/>
      <c r="B21" s="66"/>
      <c r="C21" s="186" t="s">
        <v>57</v>
      </c>
      <c r="D21" s="187"/>
      <c r="E21" s="187"/>
      <c r="F21" s="188"/>
      <c r="G21" s="188"/>
      <c r="H21" s="189"/>
      <c r="I21" s="3"/>
      <c r="J21" s="3"/>
      <c r="K21" s="141" t="str">
        <f>IF(M21=M20,"",11)</f>
        <v/>
      </c>
      <c r="L21" s="137" t="str">
        <f>VLOOKUP(SMALL($V$11:$V$22,11),$V$11:$X$22,2,FALSE)</f>
        <v>Didier</v>
      </c>
      <c r="M21" s="147">
        <f>VLOOKUP(SMALL($V$11:$V$22,11),$V$11:$X$22,3,FALSE)</f>
        <v>0</v>
      </c>
      <c r="O21" s="141">
        <f>IF(Q21=Q20,"",11)</f>
        <v>11</v>
      </c>
      <c r="P21" s="137" t="str">
        <f>VLOOKUP(SMALL($V$25:$V$36,11),$V$25:$X$36,2,FALSE)</f>
        <v>Dieter</v>
      </c>
      <c r="Q21" s="142">
        <f>VLOOKUP(SMALL($V$25:$V$36,11),$V$25:$X$36,3,FALSE)</f>
        <v>47.989999999999995</v>
      </c>
      <c r="R21" s="75"/>
      <c r="S21" s="72"/>
      <c r="U21" s="124">
        <f>RANK($O$40,$E$40:$P$40)</f>
        <v>1</v>
      </c>
      <c r="V21" s="124">
        <f>IF(COUNTIF($U$11:U20,RANK($O$40,$E$40:$P$40))&gt;0,RANK($O$40,$E$40:$P$40)+COUNTIF($U$11:U20,RANK($O$40,$E$40:$P$40)),RANK($O$40,$E$40:$P$40))</f>
        <v>11</v>
      </c>
      <c r="W21" s="124" t="str">
        <f>O31</f>
        <v>Didier</v>
      </c>
      <c r="X21" s="125">
        <f>O40</f>
        <v>0</v>
      </c>
      <c r="Z21" s="126"/>
    </row>
    <row r="22" spans="1:180" ht="12.75" customHeight="1" thickBot="1">
      <c r="A22" s="72"/>
      <c r="B22" s="66"/>
      <c r="C22" s="50" t="s">
        <v>20</v>
      </c>
      <c r="D22" s="134"/>
      <c r="E22" s="135"/>
      <c r="F22" s="131" t="str">
        <f>K31</f>
        <v>Dieter</v>
      </c>
      <c r="G22" s="129"/>
      <c r="H22" s="130"/>
      <c r="I22" s="3"/>
      <c r="J22" s="3"/>
      <c r="K22" s="143" t="str">
        <f>IF(M22=M21,"",12)</f>
        <v/>
      </c>
      <c r="L22" s="144" t="str">
        <f>VLOOKUP(SMALL($V$11:$V$22,12),$V$11:$X$22,2,FALSE)</f>
        <v>Lien</v>
      </c>
      <c r="M22" s="148">
        <f>VLOOKUP(SMALL($V$11:$V$22,12),$V$11:$X$22,3,FALSE)</f>
        <v>0</v>
      </c>
      <c r="O22" s="143">
        <f>IF(Q22=Q21,"",12)</f>
        <v>12</v>
      </c>
      <c r="P22" s="144" t="str">
        <f>VLOOKUP(SMALL($V$25:$V$36,12),$V$25:$X$36,2,FALSE)</f>
        <v>Tim</v>
      </c>
      <c r="Q22" s="145">
        <f>VLOOKUP(SMALL($V$25:$V$36,12),$V$25:$X$36,3,FALSE)</f>
        <v>62.560000000000009</v>
      </c>
      <c r="R22" s="75"/>
      <c r="S22" s="72"/>
      <c r="U22" s="124">
        <f>RANK($P$40,$E$40:$P$40)</f>
        <v>1</v>
      </c>
      <c r="V22" s="124">
        <f>IF(COUNTIF($U$11:U21,RANK($P$40,$E$40:$P$40))&gt;0,RANK($P$40,$E$40:$P$40)+COUNTIF($U$11:U21,RANK($P$40,$E$40:$P$40)),RANK($P$40,$E$40:$P$40))</f>
        <v>12</v>
      </c>
      <c r="W22" s="124" t="str">
        <f>P31</f>
        <v>Lien</v>
      </c>
      <c r="X22" s="125">
        <f>P40</f>
        <v>0</v>
      </c>
      <c r="Z22" s="126"/>
    </row>
    <row r="23" spans="1:180">
      <c r="A23" s="72"/>
      <c r="B23" s="66"/>
      <c r="C23" s="48" t="s">
        <v>45</v>
      </c>
      <c r="D23" s="21"/>
      <c r="E23" s="22"/>
      <c r="F23" s="132" t="str">
        <f>L31</f>
        <v>Deborah</v>
      </c>
      <c r="G23" s="21"/>
      <c r="H23" s="22"/>
      <c r="I23" s="3"/>
      <c r="J23" s="3"/>
      <c r="K23" s="3"/>
      <c r="L23" s="3"/>
      <c r="M23" s="3"/>
      <c r="N23" s="3"/>
      <c r="O23" s="3"/>
      <c r="P23" s="3"/>
      <c r="Q23" s="3"/>
      <c r="R23" s="3"/>
      <c r="S23" s="72"/>
      <c r="U23" s="124"/>
      <c r="V23" s="124"/>
      <c r="W23" s="124"/>
      <c r="X23" s="124"/>
    </row>
    <row r="24" spans="1:180" s="3" customFormat="1">
      <c r="A24" s="127"/>
      <c r="C24" s="48" t="s">
        <v>24</v>
      </c>
      <c r="D24" s="21"/>
      <c r="E24" s="22"/>
      <c r="F24" s="132" t="str">
        <f>M31</f>
        <v>Lienkeuh</v>
      </c>
      <c r="G24" s="21"/>
      <c r="H24" s="22"/>
      <c r="S24" s="127"/>
      <c r="T24" s="75"/>
      <c r="U24" s="153"/>
      <c r="V24" s="153"/>
      <c r="W24" s="153"/>
      <c r="X24" s="153"/>
      <c r="Y24" s="75"/>
      <c r="Z24" s="75"/>
      <c r="AA24" s="75"/>
      <c r="AB24" s="75"/>
      <c r="AC24" s="75"/>
      <c r="AD24" s="75"/>
      <c r="AE24" s="75"/>
      <c r="AF24" s="75"/>
      <c r="AG24" s="75"/>
      <c r="AH24" s="75"/>
      <c r="AI24" s="75"/>
      <c r="AJ24" s="75"/>
      <c r="AK24" s="75"/>
      <c r="AL24" s="75"/>
      <c r="AM24" s="75"/>
      <c r="AN24" s="75"/>
      <c r="AO24" s="75"/>
      <c r="AP24" s="75"/>
      <c r="AQ24" s="75"/>
      <c r="AR24" s="75"/>
      <c r="AS24" s="75"/>
      <c r="AT24" s="75"/>
      <c r="AU24" s="75"/>
      <c r="AV24" s="75"/>
      <c r="AW24" s="75"/>
      <c r="AX24" s="75"/>
      <c r="AY24" s="75"/>
      <c r="AZ24" s="75"/>
      <c r="BA24" s="75"/>
      <c r="BB24" s="75"/>
      <c r="BC24" s="75"/>
      <c r="BD24" s="75"/>
      <c r="BE24" s="75"/>
      <c r="BF24" s="75"/>
      <c r="BG24" s="75"/>
      <c r="BH24" s="75"/>
      <c r="BI24" s="75"/>
      <c r="BJ24" s="75"/>
      <c r="BK24" s="75"/>
      <c r="BL24" s="75"/>
      <c r="BM24" s="75"/>
      <c r="BN24" s="75"/>
      <c r="BO24" s="75"/>
      <c r="BP24" s="75"/>
      <c r="BQ24" s="75"/>
      <c r="BR24" s="75"/>
      <c r="BS24" s="75"/>
      <c r="BT24" s="75"/>
      <c r="BU24" s="75"/>
      <c r="BV24" s="75"/>
      <c r="BW24" s="75"/>
      <c r="BX24" s="75"/>
      <c r="BY24" s="75"/>
      <c r="BZ24" s="75"/>
      <c r="CA24" s="75"/>
      <c r="CB24" s="75"/>
      <c r="CC24" s="75"/>
      <c r="CD24" s="75"/>
      <c r="CE24" s="75"/>
      <c r="CF24" s="75"/>
      <c r="CG24" s="75"/>
      <c r="CH24" s="75"/>
      <c r="CI24" s="75"/>
      <c r="CJ24" s="75"/>
      <c r="CK24" s="75"/>
      <c r="CL24" s="75"/>
      <c r="CM24" s="75"/>
      <c r="CN24" s="75"/>
      <c r="CO24" s="75"/>
      <c r="CP24" s="75"/>
      <c r="CQ24" s="75"/>
      <c r="CR24" s="75"/>
      <c r="CS24" s="75"/>
      <c r="CT24" s="75"/>
      <c r="CU24" s="75"/>
      <c r="CV24" s="75"/>
      <c r="CW24" s="75"/>
      <c r="CX24" s="75"/>
      <c r="CY24" s="75"/>
      <c r="CZ24" s="75"/>
      <c r="DA24" s="75"/>
      <c r="DB24" s="75"/>
      <c r="DC24" s="75"/>
      <c r="DD24" s="75"/>
      <c r="DE24" s="75"/>
      <c r="DF24" s="75"/>
      <c r="DG24" s="75"/>
      <c r="DH24" s="75"/>
      <c r="DI24" s="75"/>
      <c r="DJ24" s="75"/>
      <c r="DK24" s="75"/>
      <c r="DL24" s="75"/>
      <c r="DM24" s="75"/>
      <c r="DN24" s="75"/>
      <c r="DO24" s="75"/>
      <c r="DP24" s="75"/>
      <c r="DQ24" s="75"/>
      <c r="DR24" s="75"/>
      <c r="DS24" s="75"/>
      <c r="DT24" s="75"/>
      <c r="DU24" s="75"/>
      <c r="DV24" s="75"/>
      <c r="DW24" s="75"/>
      <c r="DX24" s="75"/>
      <c r="DY24" s="75"/>
      <c r="DZ24" s="75"/>
      <c r="EA24" s="75"/>
      <c r="EB24" s="75"/>
      <c r="EC24" s="75"/>
      <c r="ED24" s="75"/>
      <c r="EE24" s="75"/>
      <c r="EF24" s="75"/>
      <c r="EG24" s="75"/>
      <c r="EH24" s="75"/>
      <c r="EI24" s="75"/>
      <c r="EJ24" s="75"/>
      <c r="EK24" s="75"/>
      <c r="EL24" s="75"/>
      <c r="EM24" s="75"/>
      <c r="EN24" s="75"/>
      <c r="EO24" s="75"/>
      <c r="EP24" s="75"/>
      <c r="EQ24" s="75"/>
      <c r="ER24" s="75"/>
      <c r="ES24" s="75"/>
      <c r="ET24" s="75"/>
      <c r="EU24" s="75"/>
      <c r="EV24" s="75"/>
      <c r="EW24" s="75"/>
      <c r="EX24" s="75"/>
      <c r="EY24" s="75"/>
      <c r="EZ24" s="75"/>
      <c r="FA24" s="75"/>
      <c r="FB24" s="75"/>
      <c r="FC24" s="75"/>
      <c r="FD24" s="75"/>
      <c r="FE24" s="75"/>
      <c r="FF24" s="75"/>
      <c r="FG24" s="75"/>
      <c r="FH24" s="75"/>
      <c r="FI24" s="75"/>
      <c r="FJ24" s="75"/>
      <c r="FK24" s="75"/>
      <c r="FL24" s="75"/>
      <c r="FM24" s="75"/>
      <c r="FN24" s="75"/>
      <c r="FO24" s="75"/>
      <c r="FP24" s="75"/>
      <c r="FQ24" s="75"/>
      <c r="FR24" s="75"/>
      <c r="FS24" s="75"/>
      <c r="FT24" s="75"/>
      <c r="FU24" s="75"/>
      <c r="FV24" s="75"/>
      <c r="FW24" s="75"/>
      <c r="FX24" s="75"/>
    </row>
    <row r="25" spans="1:180" s="3" customFormat="1">
      <c r="A25" s="127"/>
      <c r="C25" s="48" t="s">
        <v>16</v>
      </c>
      <c r="D25" s="21"/>
      <c r="E25" s="22"/>
      <c r="F25" s="132" t="str">
        <f>N31</f>
        <v>Pieter</v>
      </c>
      <c r="G25" s="21"/>
      <c r="H25" s="22"/>
      <c r="S25" s="127"/>
      <c r="T25" s="75"/>
      <c r="U25" s="124">
        <f>RANK(Result!AQ7,Result!$AQ$7:$AQ$18)</f>
        <v>7</v>
      </c>
      <c r="V25" s="124">
        <f>RANK(Result!AQ7,Result!$AQ$7:$AR$18)</f>
        <v>13</v>
      </c>
      <c r="W25" s="153" t="str">
        <f>Result!T7</f>
        <v>Tim</v>
      </c>
      <c r="X25" s="154">
        <f>Result!AQ7</f>
        <v>62.560000000000009</v>
      </c>
      <c r="Y25" s="75"/>
      <c r="Z25" s="75"/>
      <c r="AA25" s="75"/>
      <c r="AB25" s="75"/>
      <c r="AC25" s="75"/>
      <c r="AD25" s="75"/>
      <c r="AE25" s="75"/>
      <c r="AF25" s="75"/>
      <c r="AG25" s="75"/>
      <c r="AH25" s="75"/>
      <c r="AI25" s="75"/>
      <c r="AJ25" s="75"/>
      <c r="AK25" s="75"/>
      <c r="AL25" s="75"/>
      <c r="AM25" s="75"/>
      <c r="AN25" s="75"/>
      <c r="AO25" s="75"/>
      <c r="AP25" s="75"/>
      <c r="AQ25" s="75"/>
      <c r="AR25" s="75"/>
      <c r="AS25" s="75"/>
      <c r="AT25" s="75"/>
      <c r="AU25" s="75"/>
      <c r="AV25" s="75"/>
      <c r="AW25" s="75"/>
      <c r="AX25" s="75"/>
      <c r="AY25" s="75"/>
      <c r="AZ25" s="75"/>
      <c r="BA25" s="75"/>
      <c r="BB25" s="75"/>
      <c r="BC25" s="75"/>
      <c r="BD25" s="75"/>
      <c r="BE25" s="75"/>
      <c r="BF25" s="75"/>
      <c r="BG25" s="75"/>
      <c r="BH25" s="75"/>
      <c r="BI25" s="75"/>
      <c r="BJ25" s="75"/>
      <c r="BK25" s="75"/>
      <c r="BL25" s="75"/>
      <c r="BM25" s="75"/>
      <c r="BN25" s="75"/>
      <c r="BO25" s="75"/>
      <c r="BP25" s="75"/>
      <c r="BQ25" s="75"/>
      <c r="BR25" s="75"/>
      <c r="BS25" s="75"/>
      <c r="BT25" s="75"/>
      <c r="BU25" s="75"/>
      <c r="BV25" s="75"/>
      <c r="BW25" s="75"/>
      <c r="BX25" s="75"/>
      <c r="BY25" s="75"/>
      <c r="BZ25" s="75"/>
      <c r="CA25" s="75"/>
      <c r="CB25" s="75"/>
      <c r="CC25" s="75"/>
      <c r="CD25" s="75"/>
      <c r="CE25" s="75"/>
      <c r="CF25" s="75"/>
      <c r="CG25" s="75"/>
      <c r="CH25" s="75"/>
      <c r="CI25" s="75"/>
      <c r="CJ25" s="75"/>
      <c r="CK25" s="75"/>
      <c r="CL25" s="75"/>
      <c r="CM25" s="75"/>
      <c r="CN25" s="75"/>
      <c r="CO25" s="75"/>
      <c r="CP25" s="75"/>
      <c r="CQ25" s="75"/>
      <c r="CR25" s="75"/>
      <c r="CS25" s="75"/>
      <c r="CT25" s="75"/>
      <c r="CU25" s="75"/>
      <c r="CV25" s="75"/>
      <c r="CW25" s="75"/>
      <c r="CX25" s="75"/>
      <c r="CY25" s="75"/>
      <c r="CZ25" s="75"/>
      <c r="DA25" s="75"/>
      <c r="DB25" s="75"/>
      <c r="DC25" s="75"/>
      <c r="DD25" s="75"/>
      <c r="DE25" s="75"/>
      <c r="DF25" s="75"/>
      <c r="DG25" s="75"/>
      <c r="DH25" s="75"/>
      <c r="DI25" s="75"/>
      <c r="DJ25" s="75"/>
      <c r="DK25" s="75"/>
      <c r="DL25" s="75"/>
      <c r="DM25" s="75"/>
      <c r="DN25" s="75"/>
      <c r="DO25" s="75"/>
      <c r="DP25" s="75"/>
      <c r="DQ25" s="75"/>
      <c r="DR25" s="75"/>
      <c r="DS25" s="75"/>
      <c r="DT25" s="75"/>
      <c r="DU25" s="75"/>
      <c r="DV25" s="75"/>
      <c r="DW25" s="75"/>
      <c r="DX25" s="75"/>
      <c r="DY25" s="75"/>
      <c r="DZ25" s="75"/>
      <c r="EA25" s="75"/>
      <c r="EB25" s="75"/>
      <c r="EC25" s="75"/>
      <c r="ED25" s="75"/>
      <c r="EE25" s="75"/>
      <c r="EF25" s="75"/>
      <c r="EG25" s="75"/>
      <c r="EH25" s="75"/>
      <c r="EI25" s="75"/>
      <c r="EJ25" s="75"/>
      <c r="EK25" s="75"/>
      <c r="EL25" s="75"/>
      <c r="EM25" s="75"/>
      <c r="EN25" s="75"/>
      <c r="EO25" s="75"/>
      <c r="EP25" s="75"/>
      <c r="EQ25" s="75"/>
      <c r="ER25" s="75"/>
      <c r="ES25" s="75"/>
      <c r="ET25" s="75"/>
      <c r="EU25" s="75"/>
      <c r="EV25" s="75"/>
      <c r="EW25" s="75"/>
      <c r="EX25" s="75"/>
      <c r="EY25" s="75"/>
      <c r="EZ25" s="75"/>
      <c r="FA25" s="75"/>
      <c r="FB25" s="75"/>
      <c r="FC25" s="75"/>
      <c r="FD25" s="75"/>
      <c r="FE25" s="75"/>
      <c r="FF25" s="75"/>
      <c r="FG25" s="75"/>
      <c r="FH25" s="75"/>
      <c r="FI25" s="75"/>
      <c r="FJ25" s="75"/>
      <c r="FK25" s="75"/>
      <c r="FL25" s="75"/>
      <c r="FM25" s="75"/>
      <c r="FN25" s="75"/>
      <c r="FO25" s="75"/>
      <c r="FP25" s="75"/>
      <c r="FQ25" s="75"/>
      <c r="FR25" s="75"/>
      <c r="FS25" s="75"/>
      <c r="FT25" s="75"/>
      <c r="FU25" s="75"/>
      <c r="FV25" s="75"/>
      <c r="FW25" s="75"/>
      <c r="FX25" s="75"/>
    </row>
    <row r="26" spans="1:180">
      <c r="A26" s="72"/>
      <c r="B26" s="3"/>
      <c r="C26" s="48" t="s">
        <v>2</v>
      </c>
      <c r="D26" s="21"/>
      <c r="E26" s="22"/>
      <c r="F26" s="132" t="str">
        <f>O31</f>
        <v>Didier</v>
      </c>
      <c r="G26" s="21"/>
      <c r="H26" s="22"/>
      <c r="I26" s="3"/>
      <c r="J26" s="3"/>
      <c r="K26" s="3"/>
      <c r="L26" s="3"/>
      <c r="M26" s="3"/>
      <c r="N26" s="3"/>
      <c r="O26" s="3"/>
      <c r="P26" s="3"/>
      <c r="Q26" s="3"/>
      <c r="R26" s="3"/>
      <c r="S26" s="72"/>
      <c r="U26" s="124">
        <f>RANK(Result!AQ8,Result!$AQ$7:$AQ$18)</f>
        <v>8</v>
      </c>
      <c r="V26" s="124">
        <f>IF(COUNTIF($U$25:U25,RANK(Result!AQ8,Result!$AQ$7:$AQ$18))&gt;0,RANK(Result!AQ8,Result!$AQ$7:$AQ$18)+COUNTIF($U$25:U25,RANK(Result!AQ8,Result!$AQ$7:$AQ$18)),RANK(Result!AQ8,Result!$AQ$7:$AQ$18))</f>
        <v>8</v>
      </c>
      <c r="W26" s="153" t="str">
        <f>Result!T8</f>
        <v>Grégory</v>
      </c>
      <c r="X26" s="154">
        <f>Result!AQ8</f>
        <v>62.169999999999995</v>
      </c>
    </row>
    <row r="27" spans="1:180" ht="13.5" thickBot="1">
      <c r="A27" s="72"/>
      <c r="B27" s="3"/>
      <c r="C27" s="52" t="s">
        <v>3</v>
      </c>
      <c r="D27" s="23"/>
      <c r="E27" s="24"/>
      <c r="F27" s="133" t="str">
        <f>P31</f>
        <v>Lien</v>
      </c>
      <c r="G27" s="23"/>
      <c r="H27" s="24"/>
      <c r="I27" s="3"/>
      <c r="J27" s="3"/>
      <c r="K27" s="3"/>
      <c r="L27" s="3"/>
      <c r="M27" s="3"/>
      <c r="N27" s="3"/>
      <c r="O27" s="3"/>
      <c r="P27" s="3"/>
      <c r="Q27" s="3"/>
      <c r="R27" s="3"/>
      <c r="S27" s="72"/>
      <c r="U27" s="124">
        <f>RANK(Result!AQ9,Result!$AQ$7:$AQ$18)</f>
        <v>9</v>
      </c>
      <c r="V27" s="124">
        <f>IF(COUNTIF($U$25:U26,RANK(Result!AQ9,Result!$AQ$7:$AQ$18))&gt;0,RANK(Result!AQ9,Result!$AQ$7:$AQ$18)+COUNTIF($U$25:U26,RANK(Result!AQ9,Result!$AQ$7:$AQ$18)),RANK(Result!AQ9,Result!$AQ$7:$AQ$18))</f>
        <v>9</v>
      </c>
      <c r="W27" s="153" t="str">
        <f>Result!T9</f>
        <v>Christophe</v>
      </c>
      <c r="X27" s="154">
        <f>Result!AQ9</f>
        <v>61.109999999999992</v>
      </c>
    </row>
    <row r="28" spans="1:180" ht="16.5" customHeight="1">
      <c r="A28" s="72"/>
      <c r="B28" s="3"/>
      <c r="C28" s="3"/>
      <c r="D28" s="3"/>
      <c r="E28" s="3"/>
      <c r="F28" s="3"/>
      <c r="G28" s="3"/>
      <c r="H28" s="3"/>
      <c r="I28" s="3"/>
      <c r="J28" s="3"/>
      <c r="K28" s="3"/>
      <c r="L28" s="3"/>
      <c r="M28" s="3"/>
      <c r="N28" s="3"/>
      <c r="O28" s="3"/>
      <c r="P28" s="3"/>
      <c r="Q28" s="3"/>
      <c r="R28" s="3"/>
      <c r="S28" s="72"/>
      <c r="U28" s="124">
        <f>RANK(Result!AQ10,Result!$AQ$7:$AQ$18)</f>
        <v>10</v>
      </c>
      <c r="V28" s="124">
        <f>IF(COUNTIF($U$25:U27,RANK(Result!AQ10,Result!$AQ$7:$AQ$18))&gt;0,RANK(Result!AQ10,Result!$AQ$7:$AQ$18)+COUNTIF($U$25:U27,RANK(Result!AQ10,Result!$AQ$7:$AQ$18)),RANK(Result!AQ10,Result!$AQ$7:$AQ$18))</f>
        <v>10</v>
      </c>
      <c r="W28" s="153" t="str">
        <f>Result!T10</f>
        <v>Ruben</v>
      </c>
      <c r="X28" s="154">
        <f>Result!AQ10</f>
        <v>60.06</v>
      </c>
    </row>
    <row r="29" spans="1:180" s="155" customFormat="1" ht="13.5" thickBot="1">
      <c r="A29" s="72"/>
      <c r="B29" s="72"/>
      <c r="C29" s="72"/>
      <c r="D29" s="72"/>
      <c r="E29" s="72"/>
      <c r="F29" s="72"/>
      <c r="G29" s="72"/>
      <c r="H29" s="72"/>
      <c r="I29" s="72"/>
      <c r="J29" s="72"/>
      <c r="K29" s="72"/>
      <c r="L29" s="72"/>
      <c r="M29" s="72"/>
      <c r="N29" s="72"/>
      <c r="O29" s="72"/>
      <c r="P29" s="72"/>
      <c r="Q29" s="72"/>
      <c r="R29" s="72"/>
      <c r="S29" s="72"/>
      <c r="U29" s="124">
        <f>RANK(Result!AQ11,Result!$AQ$7:$AQ$18)</f>
        <v>11</v>
      </c>
      <c r="V29" s="124">
        <f>IF(COUNTIF($U$25:U28,RANK(Result!AQ11,Result!$AQ$7:$AQ$18))&gt;0,RANK(Result!AQ11,Result!$AQ$7:$AQ$18)+COUNTIF($U$25:U28,RANK(Result!AQ11,Result!$AQ$7:$AQ$18)),RANK(Result!AQ11,Result!$AQ$7:$AQ$18))</f>
        <v>11</v>
      </c>
      <c r="W29" s="157" t="str">
        <f>Result!T11</f>
        <v>Guillaume</v>
      </c>
      <c r="X29" s="154">
        <f>Result!AQ11</f>
        <v>58.88000000000001</v>
      </c>
    </row>
    <row r="30" spans="1:180" ht="13.5" thickBot="1">
      <c r="A30" s="72"/>
      <c r="B30" s="64"/>
      <c r="C30" s="65"/>
      <c r="D30" s="65"/>
      <c r="E30" s="65"/>
      <c r="F30" s="65"/>
      <c r="G30" s="65"/>
      <c r="H30" s="65"/>
      <c r="I30" s="65"/>
      <c r="J30" s="65"/>
      <c r="K30" s="65"/>
      <c r="L30" s="65"/>
      <c r="M30" s="65"/>
      <c r="N30" s="65"/>
      <c r="O30" s="65"/>
      <c r="P30" s="65"/>
      <c r="Q30" s="65"/>
      <c r="R30" s="75"/>
      <c r="S30" s="72"/>
      <c r="U30" s="124">
        <f>RANK(Result!AQ12,Result!$AQ$7:$AQ$18)</f>
        <v>4</v>
      </c>
      <c r="V30" s="124">
        <f>IF(COUNTIF($U$25:U29,RANK(Result!AQ12,Result!$AQ$7:$AQ$18))&gt;0,RANK(Result!AQ12,Result!$AQ$7:$AQ$18)+COUNTIF($U$25:U29,RANK(Result!AQ12,Result!$AQ$7:$AQ$18)),RANK(Result!AQ12,Result!$AQ$7:$AQ$18))</f>
        <v>4</v>
      </c>
      <c r="W30" s="153" t="str">
        <f>Result!T12</f>
        <v>Maarten</v>
      </c>
      <c r="X30" s="154">
        <f>Result!AQ12</f>
        <v>63.04</v>
      </c>
    </row>
    <row r="31" spans="1:180" ht="13.5" thickBot="1">
      <c r="A31" s="72"/>
      <c r="B31" s="66"/>
      <c r="C31" s="36" t="s">
        <v>0</v>
      </c>
      <c r="D31" s="37" t="s">
        <v>1</v>
      </c>
      <c r="E31" s="36" t="str">
        <f>D59</f>
        <v>Tim</v>
      </c>
      <c r="F31" s="38" t="str">
        <f>L59</f>
        <v>Grégory</v>
      </c>
      <c r="G31" s="38" t="str">
        <f>D72</f>
        <v>Christophe</v>
      </c>
      <c r="H31" s="38" t="str">
        <f>L72</f>
        <v>Ruben</v>
      </c>
      <c r="I31" s="38" t="str">
        <f>D85</f>
        <v>Guillaume</v>
      </c>
      <c r="J31" s="38" t="str">
        <f>L85</f>
        <v>Maarten</v>
      </c>
      <c r="K31" s="38" t="str">
        <f>D98</f>
        <v>Dieter</v>
      </c>
      <c r="L31" s="38" t="str">
        <f>L98</f>
        <v>Deborah</v>
      </c>
      <c r="M31" s="38" t="str">
        <f>D111</f>
        <v>Lienkeuh</v>
      </c>
      <c r="N31" s="38" t="str">
        <f>L111</f>
        <v>Pieter</v>
      </c>
      <c r="O31" s="38" t="str">
        <f>D124</f>
        <v>Didier</v>
      </c>
      <c r="P31" s="37" t="str">
        <f>L124</f>
        <v>Lien</v>
      </c>
      <c r="Q31" s="3"/>
      <c r="R31" s="75"/>
      <c r="S31" s="72"/>
      <c r="U31" s="124">
        <f>RANK(Result!AQ13,Result!$AQ$7:$AQ$18)</f>
        <v>12</v>
      </c>
      <c r="V31" s="124">
        <f>IF(COUNTIF($U$25:U30,RANK(Result!AQ13,Result!$AQ$7:$AQ$18))&gt;0,RANK(Result!AQ13,Result!$AQ$7:$AQ$18)+COUNTIF($U$25:U30,RANK(Result!AQ13,Result!$AQ$7:$AQ$18)),RANK(Result!AQ13,Result!$AQ$7:$AQ$18))</f>
        <v>12</v>
      </c>
      <c r="W31" s="153" t="str">
        <f>Result!T13</f>
        <v>Dieter</v>
      </c>
      <c r="X31" s="154">
        <f>Result!AQ13</f>
        <v>47.989999999999995</v>
      </c>
    </row>
    <row r="32" spans="1:180">
      <c r="A32" s="72"/>
      <c r="B32" s="66"/>
      <c r="C32" s="29">
        <f t="shared" ref="C32:D39" si="0">C11</f>
        <v>0</v>
      </c>
      <c r="D32" s="30">
        <f t="shared" si="0"/>
        <v>0</v>
      </c>
      <c r="E32" s="31">
        <f t="shared" ref="E32:E39" si="1">E61</f>
        <v>0</v>
      </c>
      <c r="F32" s="32">
        <f>M61</f>
        <v>0</v>
      </c>
      <c r="G32" s="32">
        <f>E74</f>
        <v>0</v>
      </c>
      <c r="H32" s="32">
        <f>M74</f>
        <v>0</v>
      </c>
      <c r="I32" s="32">
        <f>E87</f>
        <v>0</v>
      </c>
      <c r="J32" s="32">
        <f>M87</f>
        <v>0</v>
      </c>
      <c r="K32" s="32">
        <f>E100</f>
        <v>0</v>
      </c>
      <c r="L32" s="32">
        <f t="shared" ref="L32:L39" si="2">M100</f>
        <v>0</v>
      </c>
      <c r="M32" s="32">
        <f>E113</f>
        <v>0</v>
      </c>
      <c r="N32" s="32">
        <f t="shared" ref="N32:N39" si="3">M113</f>
        <v>0</v>
      </c>
      <c r="O32" s="32">
        <f>E126</f>
        <v>0</v>
      </c>
      <c r="P32" s="33">
        <f>M126</f>
        <v>0</v>
      </c>
      <c r="Q32" s="3"/>
      <c r="R32" s="75"/>
      <c r="S32" s="72"/>
      <c r="U32" s="124">
        <f>RANK(Result!AQ14,Result!$AQ$7:$AQ$18)</f>
        <v>2</v>
      </c>
      <c r="V32" s="124">
        <f>IF(COUNTIF($U$25:U31,RANK(Result!AQ14,Result!$AQ$7:$AQ$18))&gt;0,RANK(Result!AQ14,Result!$AQ$7:$AQ$18)+COUNTIF($U$25:U31,RANK(Result!AQ14,Result!$AQ$7:$AQ$18)),RANK(Result!AQ14,Result!$AQ$7:$AQ$18))</f>
        <v>2</v>
      </c>
      <c r="W32" s="153" t="str">
        <f>Result!T14</f>
        <v>Deborah</v>
      </c>
      <c r="X32" s="154">
        <f>Result!AQ14</f>
        <v>69.890000000000015</v>
      </c>
    </row>
    <row r="33" spans="1:24">
      <c r="A33" s="72"/>
      <c r="B33" s="66"/>
      <c r="C33" s="25">
        <f t="shared" si="0"/>
        <v>0</v>
      </c>
      <c r="D33" s="26">
        <f t="shared" si="0"/>
        <v>0</v>
      </c>
      <c r="E33" s="31">
        <f t="shared" si="1"/>
        <v>0</v>
      </c>
      <c r="F33" s="32">
        <f t="shared" ref="F33:F39" si="4">M62</f>
        <v>0</v>
      </c>
      <c r="G33" s="32">
        <f t="shared" ref="G33:G39" si="5">E75</f>
        <v>0</v>
      </c>
      <c r="H33" s="32">
        <f t="shared" ref="H33:H39" si="6">M75</f>
        <v>0</v>
      </c>
      <c r="I33" s="32">
        <f t="shared" ref="I33:I39" si="7">E88</f>
        <v>0</v>
      </c>
      <c r="J33" s="32">
        <f t="shared" ref="J33:J39" si="8">M88</f>
        <v>0</v>
      </c>
      <c r="K33" s="32">
        <f t="shared" ref="K33:K39" si="9">E101</f>
        <v>0</v>
      </c>
      <c r="L33" s="32">
        <f t="shared" si="2"/>
        <v>0</v>
      </c>
      <c r="M33" s="32">
        <f t="shared" ref="M33:M39" si="10">E114</f>
        <v>0</v>
      </c>
      <c r="N33" s="32">
        <f t="shared" si="3"/>
        <v>0</v>
      </c>
      <c r="O33" s="32">
        <f t="shared" ref="O33:O39" si="11">E127</f>
        <v>0</v>
      </c>
      <c r="P33" s="33">
        <f t="shared" ref="P33:P39" si="12">M127</f>
        <v>0</v>
      </c>
      <c r="Q33" s="3"/>
      <c r="R33" s="75"/>
      <c r="S33" s="72"/>
      <c r="U33" s="124">
        <f>RANK(Result!AQ15,Result!$AQ$7:$AQ$18)</f>
        <v>5</v>
      </c>
      <c r="V33" s="124">
        <f>IF(COUNTIF($U$25:U32,RANK(Result!AQ15,Result!$AQ$7:$AQ$18))&gt;0,RANK(Result!AQ15,Result!$AQ$7:$AQ$18)+COUNTIF($U$25:U32,RANK(Result!AQ15,Result!$AQ$7:$AQ$18)),RANK(Result!AQ15,Result!$AQ$7:$AQ$18))</f>
        <v>5</v>
      </c>
      <c r="W33" s="153" t="str">
        <f>Result!T15</f>
        <v>Lienkeuh</v>
      </c>
      <c r="X33" s="154">
        <f>Result!AQ15</f>
        <v>62.86</v>
      </c>
    </row>
    <row r="34" spans="1:24">
      <c r="A34" s="72"/>
      <c r="B34" s="66"/>
      <c r="C34" s="25">
        <f t="shared" si="0"/>
        <v>0</v>
      </c>
      <c r="D34" s="26">
        <f t="shared" si="0"/>
        <v>0</v>
      </c>
      <c r="E34" s="31">
        <f t="shared" si="1"/>
        <v>0</v>
      </c>
      <c r="F34" s="32">
        <f t="shared" si="4"/>
        <v>0</v>
      </c>
      <c r="G34" s="32">
        <f t="shared" si="5"/>
        <v>0</v>
      </c>
      <c r="H34" s="32">
        <f t="shared" si="6"/>
        <v>0</v>
      </c>
      <c r="I34" s="32">
        <f t="shared" si="7"/>
        <v>0</v>
      </c>
      <c r="J34" s="32">
        <f t="shared" si="8"/>
        <v>0</v>
      </c>
      <c r="K34" s="32">
        <f t="shared" si="9"/>
        <v>0</v>
      </c>
      <c r="L34" s="32">
        <f t="shared" si="2"/>
        <v>0</v>
      </c>
      <c r="M34" s="32">
        <f t="shared" si="10"/>
        <v>0</v>
      </c>
      <c r="N34" s="32">
        <f t="shared" si="3"/>
        <v>0</v>
      </c>
      <c r="O34" s="32">
        <f t="shared" si="11"/>
        <v>0</v>
      </c>
      <c r="P34" s="33">
        <f t="shared" si="12"/>
        <v>0</v>
      </c>
      <c r="Q34" s="3"/>
      <c r="R34" s="75"/>
      <c r="S34" s="72"/>
      <c r="U34" s="124">
        <f>RANK(Result!AQ16,Result!$AQ$7:$AQ$18)</f>
        <v>3</v>
      </c>
      <c r="V34" s="124">
        <f>IF(COUNTIF($U$25:U33,RANK(Result!AQ16,Result!$AQ$7:$AQ$18))&gt;0,RANK(Result!AQ16,Result!$AQ$7:$AQ$18)+COUNTIF($U$25:U33,RANK(Result!AQ16,Result!$AQ$7:$AQ$18)),RANK(Result!AQ16,Result!$AQ$7:$AQ$18))</f>
        <v>3</v>
      </c>
      <c r="W34" s="153" t="str">
        <f>Result!T16</f>
        <v>Pieter</v>
      </c>
      <c r="X34" s="154">
        <f>Result!AQ16</f>
        <v>66.239999999999995</v>
      </c>
    </row>
    <row r="35" spans="1:24">
      <c r="A35" s="72"/>
      <c r="B35" s="66"/>
      <c r="C35" s="25">
        <f t="shared" si="0"/>
        <v>0</v>
      </c>
      <c r="D35" s="26">
        <f t="shared" si="0"/>
        <v>0</v>
      </c>
      <c r="E35" s="31">
        <f t="shared" si="1"/>
        <v>0</v>
      </c>
      <c r="F35" s="32">
        <f t="shared" si="4"/>
        <v>0</v>
      </c>
      <c r="G35" s="32">
        <f t="shared" si="5"/>
        <v>0</v>
      </c>
      <c r="H35" s="32">
        <f t="shared" si="6"/>
        <v>0</v>
      </c>
      <c r="I35" s="32">
        <f t="shared" si="7"/>
        <v>0</v>
      </c>
      <c r="J35" s="32">
        <f t="shared" si="8"/>
        <v>0</v>
      </c>
      <c r="K35" s="32">
        <f t="shared" si="9"/>
        <v>0</v>
      </c>
      <c r="L35" s="32">
        <f t="shared" si="2"/>
        <v>0</v>
      </c>
      <c r="M35" s="32">
        <f t="shared" si="10"/>
        <v>0</v>
      </c>
      <c r="N35" s="32">
        <f t="shared" si="3"/>
        <v>0</v>
      </c>
      <c r="O35" s="32">
        <f t="shared" si="11"/>
        <v>0</v>
      </c>
      <c r="P35" s="33">
        <f t="shared" si="12"/>
        <v>0</v>
      </c>
      <c r="Q35" s="3"/>
      <c r="R35" s="75"/>
      <c r="S35" s="72"/>
      <c r="U35" s="124">
        <f>RANK(Result!AQ17,Result!$AQ$7:$AQ$18)</f>
        <v>1</v>
      </c>
      <c r="V35" s="124">
        <f>IF(COUNTIF($U$25:U34,RANK(Result!AQ17,Result!$AQ$7:$AQ$18))&gt;0,RANK(Result!AQ17,Result!$AQ$7:$AQ$18)+COUNTIF($U$25:U34,RANK(Result!AQ17,Result!$AQ$7:$AQ$18)),RANK(Result!AQ17,Result!$AQ$7:$AQ$18))</f>
        <v>1</v>
      </c>
      <c r="W35" s="153" t="str">
        <f>Result!T17</f>
        <v>Didier</v>
      </c>
      <c r="X35" s="154">
        <f>Result!AQ17</f>
        <v>74.160000000000011</v>
      </c>
    </row>
    <row r="36" spans="1:24">
      <c r="A36" s="72"/>
      <c r="B36" s="66"/>
      <c r="C36" s="25">
        <f t="shared" si="0"/>
        <v>0</v>
      </c>
      <c r="D36" s="26">
        <f t="shared" si="0"/>
        <v>0</v>
      </c>
      <c r="E36" s="31">
        <f t="shared" si="1"/>
        <v>0</v>
      </c>
      <c r="F36" s="32">
        <f t="shared" si="4"/>
        <v>0</v>
      </c>
      <c r="G36" s="32">
        <f t="shared" si="5"/>
        <v>0</v>
      </c>
      <c r="H36" s="32">
        <f t="shared" si="6"/>
        <v>0</v>
      </c>
      <c r="I36" s="32">
        <f t="shared" si="7"/>
        <v>0</v>
      </c>
      <c r="J36" s="32">
        <f t="shared" si="8"/>
        <v>0</v>
      </c>
      <c r="K36" s="32">
        <f t="shared" si="9"/>
        <v>0</v>
      </c>
      <c r="L36" s="32">
        <f t="shared" si="2"/>
        <v>0</v>
      </c>
      <c r="M36" s="32">
        <f t="shared" si="10"/>
        <v>0</v>
      </c>
      <c r="N36" s="32">
        <f t="shared" si="3"/>
        <v>0</v>
      </c>
      <c r="O36" s="32">
        <f t="shared" si="11"/>
        <v>0</v>
      </c>
      <c r="P36" s="33">
        <f t="shared" si="12"/>
        <v>0</v>
      </c>
      <c r="Q36" s="3"/>
      <c r="R36" s="75"/>
      <c r="S36" s="72"/>
      <c r="U36" s="124">
        <f>RANK(Result!AQ18,Result!$AQ$7:$AQ$18)</f>
        <v>6</v>
      </c>
      <c r="V36" s="124">
        <f>IF(COUNTIF($U$25:U35,RANK(Result!AP18,Result!$AP$7:$AP$18))&gt;0,RANK(Result!AP18,Result!$AP$7:$AP$18)+COUNTIF($U$25:U35,RANK(Result!AP18,Result!$AP$7:$AP$18)),RANK(Result!AP18,Result!$AP$7:$AP$18))</f>
        <v>6</v>
      </c>
      <c r="W36" s="153" t="str">
        <f>Result!T18</f>
        <v xml:space="preserve">Lien </v>
      </c>
      <c r="X36" s="154">
        <f>Result!AQ18</f>
        <v>62.64</v>
      </c>
    </row>
    <row r="37" spans="1:24">
      <c r="A37" s="72"/>
      <c r="B37" s="66"/>
      <c r="C37" s="25">
        <f t="shared" si="0"/>
        <v>0</v>
      </c>
      <c r="D37" s="26">
        <f t="shared" si="0"/>
        <v>0</v>
      </c>
      <c r="E37" s="31">
        <f t="shared" si="1"/>
        <v>0</v>
      </c>
      <c r="F37" s="32">
        <f t="shared" si="4"/>
        <v>0</v>
      </c>
      <c r="G37" s="32">
        <f t="shared" si="5"/>
        <v>0</v>
      </c>
      <c r="H37" s="32">
        <f t="shared" si="6"/>
        <v>0</v>
      </c>
      <c r="I37" s="32">
        <f t="shared" si="7"/>
        <v>0</v>
      </c>
      <c r="J37" s="32">
        <f t="shared" si="8"/>
        <v>0</v>
      </c>
      <c r="K37" s="32">
        <f t="shared" si="9"/>
        <v>0</v>
      </c>
      <c r="L37" s="32">
        <f t="shared" si="2"/>
        <v>0</v>
      </c>
      <c r="M37" s="32">
        <f t="shared" si="10"/>
        <v>0</v>
      </c>
      <c r="N37" s="32">
        <f t="shared" si="3"/>
        <v>0</v>
      </c>
      <c r="O37" s="32">
        <f t="shared" si="11"/>
        <v>0</v>
      </c>
      <c r="P37" s="33">
        <f t="shared" si="12"/>
        <v>0</v>
      </c>
      <c r="Q37" s="3"/>
      <c r="R37" s="75"/>
      <c r="S37" s="72"/>
      <c r="U37" s="124"/>
      <c r="V37" s="124"/>
      <c r="W37" s="124"/>
    </row>
    <row r="38" spans="1:24">
      <c r="A38" s="72"/>
      <c r="B38" s="66"/>
      <c r="C38" s="25">
        <f t="shared" si="0"/>
        <v>0</v>
      </c>
      <c r="D38" s="26">
        <f t="shared" si="0"/>
        <v>0</v>
      </c>
      <c r="E38" s="31">
        <f t="shared" si="1"/>
        <v>0</v>
      </c>
      <c r="F38" s="32">
        <f t="shared" si="4"/>
        <v>0</v>
      </c>
      <c r="G38" s="32">
        <f t="shared" si="5"/>
        <v>0</v>
      </c>
      <c r="H38" s="32">
        <f t="shared" si="6"/>
        <v>0</v>
      </c>
      <c r="I38" s="32">
        <f t="shared" si="7"/>
        <v>0</v>
      </c>
      <c r="J38" s="32">
        <f t="shared" si="8"/>
        <v>0</v>
      </c>
      <c r="K38" s="32">
        <f t="shared" si="9"/>
        <v>0</v>
      </c>
      <c r="L38" s="32">
        <f t="shared" si="2"/>
        <v>0</v>
      </c>
      <c r="M38" s="32">
        <f t="shared" si="10"/>
        <v>0</v>
      </c>
      <c r="N38" s="32">
        <f t="shared" si="3"/>
        <v>0</v>
      </c>
      <c r="O38" s="32">
        <f t="shared" si="11"/>
        <v>0</v>
      </c>
      <c r="P38" s="33">
        <f t="shared" si="12"/>
        <v>0</v>
      </c>
      <c r="Q38" s="3"/>
      <c r="R38" s="75"/>
      <c r="S38" s="72"/>
      <c r="U38" s="124"/>
      <c r="V38" s="124"/>
      <c r="W38" s="124"/>
    </row>
    <row r="39" spans="1:24" ht="13.5" thickBot="1">
      <c r="A39" s="72"/>
      <c r="B39" s="66"/>
      <c r="C39" s="27">
        <f t="shared" si="0"/>
        <v>0</v>
      </c>
      <c r="D39" s="28">
        <f t="shared" si="0"/>
        <v>0</v>
      </c>
      <c r="E39" s="31">
        <f t="shared" si="1"/>
        <v>0</v>
      </c>
      <c r="F39" s="32">
        <f t="shared" si="4"/>
        <v>0</v>
      </c>
      <c r="G39" s="32">
        <f t="shared" si="5"/>
        <v>0</v>
      </c>
      <c r="H39" s="32">
        <f t="shared" si="6"/>
        <v>0</v>
      </c>
      <c r="I39" s="32">
        <f t="shared" si="7"/>
        <v>0</v>
      </c>
      <c r="J39" s="32">
        <f t="shared" si="8"/>
        <v>0</v>
      </c>
      <c r="K39" s="32">
        <f t="shared" si="9"/>
        <v>0</v>
      </c>
      <c r="L39" s="32">
        <f t="shared" si="2"/>
        <v>0</v>
      </c>
      <c r="M39" s="32">
        <f t="shared" si="10"/>
        <v>0</v>
      </c>
      <c r="N39" s="32">
        <f t="shared" si="3"/>
        <v>0</v>
      </c>
      <c r="O39" s="32">
        <f t="shared" si="11"/>
        <v>0</v>
      </c>
      <c r="P39" s="33">
        <f t="shared" si="12"/>
        <v>0</v>
      </c>
      <c r="Q39" s="3"/>
      <c r="R39" s="75"/>
      <c r="S39" s="72"/>
      <c r="U39" s="124"/>
      <c r="V39" s="124"/>
      <c r="W39" s="124"/>
    </row>
    <row r="40" spans="1:24" ht="13.5" thickBot="1">
      <c r="A40" s="72"/>
      <c r="B40" s="66"/>
      <c r="C40" s="3"/>
      <c r="D40" s="3"/>
      <c r="E40" s="58">
        <f>I69</f>
        <v>0</v>
      </c>
      <c r="F40" s="59">
        <f>Q69</f>
        <v>0</v>
      </c>
      <c r="G40" s="59">
        <f>I82</f>
        <v>0</v>
      </c>
      <c r="H40" s="59">
        <f>Q82</f>
        <v>0</v>
      </c>
      <c r="I40" s="59">
        <f>I95</f>
        <v>0</v>
      </c>
      <c r="J40" s="59">
        <f>Q95</f>
        <v>0</v>
      </c>
      <c r="K40" s="59">
        <f>I108</f>
        <v>0</v>
      </c>
      <c r="L40" s="59">
        <f>Q108</f>
        <v>0</v>
      </c>
      <c r="M40" s="59">
        <f>I121</f>
        <v>0</v>
      </c>
      <c r="N40" s="59">
        <f>Q121</f>
        <v>0</v>
      </c>
      <c r="O40" s="59">
        <f>I134</f>
        <v>0</v>
      </c>
      <c r="P40" s="60">
        <f>Q134</f>
        <v>0</v>
      </c>
      <c r="Q40" s="3"/>
      <c r="R40" s="75"/>
      <c r="S40" s="72"/>
      <c r="U40" s="124"/>
      <c r="V40" s="124"/>
      <c r="W40" s="124"/>
    </row>
    <row r="41" spans="1:24">
      <c r="A41" s="72"/>
      <c r="B41" s="66"/>
      <c r="C41" s="3"/>
      <c r="D41" s="3"/>
      <c r="E41" s="3"/>
      <c r="F41" s="3"/>
      <c r="G41" s="3"/>
      <c r="H41" s="3"/>
      <c r="I41" s="3"/>
      <c r="J41" s="3"/>
      <c r="K41" s="3"/>
      <c r="L41" s="3"/>
      <c r="M41" s="3"/>
      <c r="N41" s="3"/>
      <c r="O41" s="3"/>
      <c r="P41" s="3"/>
      <c r="Q41" s="3"/>
      <c r="R41" s="75"/>
      <c r="S41" s="72"/>
    </row>
    <row r="42" spans="1:24" ht="13.5" thickBot="1">
      <c r="A42" s="72"/>
      <c r="B42" s="66"/>
      <c r="C42" s="3"/>
      <c r="D42" s="3"/>
      <c r="E42" s="3"/>
      <c r="F42" s="3"/>
      <c r="G42" s="3"/>
      <c r="H42" s="3"/>
      <c r="I42" s="3"/>
      <c r="J42" s="3"/>
      <c r="K42" s="3"/>
      <c r="L42" s="3"/>
      <c r="M42" s="3"/>
      <c r="N42" s="3"/>
      <c r="O42" s="3"/>
      <c r="P42" s="3"/>
      <c r="Q42" s="3"/>
      <c r="R42" s="75"/>
      <c r="S42" s="72"/>
    </row>
    <row r="43" spans="1:24" ht="13.5" thickBot="1">
      <c r="A43" s="72"/>
      <c r="B43" s="66"/>
      <c r="C43" s="36" t="s">
        <v>0</v>
      </c>
      <c r="D43" s="37" t="s">
        <v>1</v>
      </c>
      <c r="E43" s="36" t="str">
        <f t="shared" ref="E43:O43" si="13">E31</f>
        <v>Tim</v>
      </c>
      <c r="F43" s="38" t="str">
        <f t="shared" si="13"/>
        <v>Grégory</v>
      </c>
      <c r="G43" s="38" t="str">
        <f t="shared" si="13"/>
        <v>Christophe</v>
      </c>
      <c r="H43" s="38" t="str">
        <f t="shared" si="13"/>
        <v>Ruben</v>
      </c>
      <c r="I43" s="38" t="str">
        <f t="shared" si="13"/>
        <v>Guillaume</v>
      </c>
      <c r="J43" s="38" t="str">
        <f t="shared" si="13"/>
        <v>Maarten</v>
      </c>
      <c r="K43" s="38" t="str">
        <f t="shared" si="13"/>
        <v>Dieter</v>
      </c>
      <c r="L43" s="38" t="str">
        <f t="shared" si="13"/>
        <v>Deborah</v>
      </c>
      <c r="M43" s="38" t="str">
        <f t="shared" si="13"/>
        <v>Lienkeuh</v>
      </c>
      <c r="N43" s="38" t="str">
        <f t="shared" si="13"/>
        <v>Pieter</v>
      </c>
      <c r="O43" s="38" t="str">
        <f t="shared" si="13"/>
        <v>Didier</v>
      </c>
      <c r="P43" s="37" t="str">
        <f>L124</f>
        <v>Lien</v>
      </c>
      <c r="Q43" s="3"/>
      <c r="R43" s="75"/>
      <c r="S43" s="72"/>
    </row>
    <row r="44" spans="1:24">
      <c r="A44" s="72"/>
      <c r="B44" s="66"/>
      <c r="C44" s="29">
        <f t="shared" ref="C44:D51" si="14">K61</f>
        <v>0</v>
      </c>
      <c r="D44" s="69">
        <f t="shared" si="14"/>
        <v>0</v>
      </c>
      <c r="E44" s="56">
        <f>IF(E61=$F$60,F61,IF(E61=$G$60,G61,IF(E61=$H$60,H61,0)))</f>
        <v>0</v>
      </c>
      <c r="F44" s="56">
        <f>IF(M61=$N$60,N61,IF(M61=$O$60,O61,IF(M61=$P$60,P61,0)))</f>
        <v>0</v>
      </c>
      <c r="G44" s="56">
        <f>IF(E74=$F$73,F74,IF(E74=$G$73,G74,IF(E74=$H$73,H74,0)))</f>
        <v>0</v>
      </c>
      <c r="H44" s="56">
        <f>IF(M74=$N$73,N74,IF(M74=$O$73,O74,IF(M74=$P$73,P74,0)))</f>
        <v>0</v>
      </c>
      <c r="I44" s="56">
        <f>IF(E87=$F$86,F87,IF(E87=$G$86,G87,IF(E87=$H$86,H87,0)))</f>
        <v>0</v>
      </c>
      <c r="J44" s="56">
        <f>IF(M87=$N$86,N87,IF(M87=$O$86,O87,IF(M87=$P$86,P87,0)))</f>
        <v>0</v>
      </c>
      <c r="K44" s="56">
        <f>IF(E100=$F$99,F100,IF(E100=$G$99,G100,IF(E100=$H$99,H100,0)))</f>
        <v>0</v>
      </c>
      <c r="L44" s="56">
        <f>IF(M100=$N$99,N100,IF(M100=$O$99,O100,IF(M100=$P$99,P100,0)))</f>
        <v>0</v>
      </c>
      <c r="M44" s="56">
        <f>IF(E113=$F$112,F113,IF(E113=$G$112,G113,IF(E113=$H$112,H113,0)))</f>
        <v>0</v>
      </c>
      <c r="N44" s="56">
        <f>IF(M113=$N$112,N113,IF(M113=$O$112,O113,IF(M113=$P$112,P113,0)))</f>
        <v>0</v>
      </c>
      <c r="O44" s="56">
        <f>IF(E126=$F$125,F126,IF(E126=$G$125,G126,IF(E126=$H$125,H126,0)))</f>
        <v>0</v>
      </c>
      <c r="P44" s="57">
        <f>IF(M126=$N$125,N126,IF(M126=$O$125,O126,IF(M126=$P$125,P126,0)))</f>
        <v>0</v>
      </c>
      <c r="Q44" s="3"/>
      <c r="R44" s="75"/>
      <c r="S44" s="72"/>
    </row>
    <row r="45" spans="1:24">
      <c r="A45" s="72"/>
      <c r="B45" s="66"/>
      <c r="C45" s="25">
        <f t="shared" si="14"/>
        <v>0</v>
      </c>
      <c r="D45" s="70">
        <f t="shared" si="14"/>
        <v>0</v>
      </c>
      <c r="E45" s="56">
        <f t="shared" ref="E45:E51" si="15">IF(E62=$F$60,F62,IF(E62=$G$60,G62,IF(E62=$H$60,H62,0)))</f>
        <v>0</v>
      </c>
      <c r="F45" s="56">
        <f t="shared" ref="F45:F51" si="16">IF(M62=$N$60,N62,IF(M62=$O$60,O62,IF(M62=$P$60,P62,0)))</f>
        <v>0</v>
      </c>
      <c r="G45" s="56">
        <f t="shared" ref="G45:G51" si="17">IF(E75=$F$73,F75,IF(E75=$G$73,G75,IF(E75=$H$73,H75,0)))</f>
        <v>0</v>
      </c>
      <c r="H45" s="56">
        <f t="shared" ref="H45:H51" si="18">IF(M75=$N$73,N75,IF(M75=$O$73,O75,IF(M75=$P$73,P75,0)))</f>
        <v>0</v>
      </c>
      <c r="I45" s="56">
        <f t="shared" ref="I45:I51" si="19">IF(E88=$F$86,F88,IF(E88=$G$86,G88,IF(E88=$H$86,H88,0)))</f>
        <v>0</v>
      </c>
      <c r="J45" s="56">
        <f t="shared" ref="J45:J51" si="20">IF(M88=$N$86,N88,IF(M88=$O$86,O88,IF(M88=$P$86,P88,0)))</f>
        <v>0</v>
      </c>
      <c r="K45" s="56">
        <f t="shared" ref="K45:K51" si="21">IF(E101=$F$99,F101,IF(E101=$G$99,G101,IF(E101=$H$99,H101,0)))</f>
        <v>0</v>
      </c>
      <c r="L45" s="56">
        <f t="shared" ref="L45:L51" si="22">IF(M101=$N$99,N101,IF(M101=$O$99,O101,IF(M101=$P$99,P101,0)))</f>
        <v>0</v>
      </c>
      <c r="M45" s="56">
        <f t="shared" ref="M45:M51" si="23">IF(E114=$F$112,F114,IF(E114=$G$112,G114,IF(E114=$H$112,H114,0)))</f>
        <v>0</v>
      </c>
      <c r="N45" s="56">
        <f t="shared" ref="N45:N51" si="24">IF(M114=$N$112,N114,IF(M114=$O$112,O114,IF(M114=$P$112,P114,0)))</f>
        <v>0</v>
      </c>
      <c r="O45" s="56">
        <f t="shared" ref="O45:O51" si="25">IF(E127=$F$125,F127,IF(E127=$G$125,G127,IF(E127=$H$125,H127,0)))</f>
        <v>0</v>
      </c>
      <c r="P45" s="57">
        <f t="shared" ref="P45:P51" si="26">IF(M127=$N$125,N127,IF(M127=$O$125,O127,IF(M127=$P$125,P127,0)))</f>
        <v>0</v>
      </c>
      <c r="Q45" s="3"/>
      <c r="R45" s="75"/>
      <c r="S45" s="72"/>
    </row>
    <row r="46" spans="1:24">
      <c r="A46" s="72"/>
      <c r="B46" s="66"/>
      <c r="C46" s="25">
        <f t="shared" si="14"/>
        <v>0</v>
      </c>
      <c r="D46" s="70">
        <f t="shared" si="14"/>
        <v>0</v>
      </c>
      <c r="E46" s="56">
        <f t="shared" si="15"/>
        <v>0</v>
      </c>
      <c r="F46" s="56">
        <f t="shared" si="16"/>
        <v>0</v>
      </c>
      <c r="G46" s="56">
        <f t="shared" si="17"/>
        <v>0</v>
      </c>
      <c r="H46" s="56">
        <f t="shared" si="18"/>
        <v>0</v>
      </c>
      <c r="I46" s="56">
        <f t="shared" si="19"/>
        <v>0</v>
      </c>
      <c r="J46" s="56">
        <f t="shared" si="20"/>
        <v>0</v>
      </c>
      <c r="K46" s="56">
        <f t="shared" si="21"/>
        <v>0</v>
      </c>
      <c r="L46" s="56">
        <f t="shared" si="22"/>
        <v>0</v>
      </c>
      <c r="M46" s="56">
        <f t="shared" si="23"/>
        <v>0</v>
      </c>
      <c r="N46" s="56">
        <f t="shared" si="24"/>
        <v>0</v>
      </c>
      <c r="O46" s="56">
        <f t="shared" si="25"/>
        <v>0</v>
      </c>
      <c r="P46" s="57">
        <f t="shared" si="26"/>
        <v>0</v>
      </c>
      <c r="Q46" s="3"/>
      <c r="R46" s="75"/>
      <c r="S46" s="72"/>
    </row>
    <row r="47" spans="1:24">
      <c r="A47" s="72"/>
      <c r="B47" s="66"/>
      <c r="C47" s="25">
        <f t="shared" si="14"/>
        <v>0</v>
      </c>
      <c r="D47" s="70">
        <f t="shared" si="14"/>
        <v>0</v>
      </c>
      <c r="E47" s="56">
        <f t="shared" si="15"/>
        <v>0</v>
      </c>
      <c r="F47" s="56">
        <f t="shared" si="16"/>
        <v>0</v>
      </c>
      <c r="G47" s="56">
        <f t="shared" si="17"/>
        <v>0</v>
      </c>
      <c r="H47" s="56">
        <f t="shared" si="18"/>
        <v>0</v>
      </c>
      <c r="I47" s="56">
        <f t="shared" si="19"/>
        <v>0</v>
      </c>
      <c r="J47" s="56">
        <f t="shared" si="20"/>
        <v>0</v>
      </c>
      <c r="K47" s="56">
        <f t="shared" si="21"/>
        <v>0</v>
      </c>
      <c r="L47" s="56">
        <f t="shared" si="22"/>
        <v>0</v>
      </c>
      <c r="M47" s="56">
        <f t="shared" si="23"/>
        <v>0</v>
      </c>
      <c r="N47" s="56">
        <f t="shared" si="24"/>
        <v>0</v>
      </c>
      <c r="O47" s="56">
        <f t="shared" si="25"/>
        <v>0</v>
      </c>
      <c r="P47" s="57">
        <f t="shared" si="26"/>
        <v>0</v>
      </c>
      <c r="Q47" s="3"/>
      <c r="R47" s="75"/>
      <c r="S47" s="72"/>
    </row>
    <row r="48" spans="1:24">
      <c r="A48" s="72"/>
      <c r="B48" s="66"/>
      <c r="C48" s="25">
        <f t="shared" si="14"/>
        <v>0</v>
      </c>
      <c r="D48" s="70">
        <f t="shared" si="14"/>
        <v>0</v>
      </c>
      <c r="E48" s="56">
        <f t="shared" si="15"/>
        <v>0</v>
      </c>
      <c r="F48" s="56">
        <f t="shared" si="16"/>
        <v>0</v>
      </c>
      <c r="G48" s="56">
        <f t="shared" si="17"/>
        <v>0</v>
      </c>
      <c r="H48" s="56">
        <f t="shared" si="18"/>
        <v>0</v>
      </c>
      <c r="I48" s="56">
        <f t="shared" si="19"/>
        <v>0</v>
      </c>
      <c r="J48" s="56">
        <f t="shared" si="20"/>
        <v>0</v>
      </c>
      <c r="K48" s="56">
        <f t="shared" si="21"/>
        <v>0</v>
      </c>
      <c r="L48" s="56">
        <f t="shared" si="22"/>
        <v>0</v>
      </c>
      <c r="M48" s="56">
        <f t="shared" si="23"/>
        <v>0</v>
      </c>
      <c r="N48" s="56">
        <f t="shared" si="24"/>
        <v>0</v>
      </c>
      <c r="O48" s="56">
        <f t="shared" si="25"/>
        <v>0</v>
      </c>
      <c r="P48" s="57">
        <f t="shared" si="26"/>
        <v>0</v>
      </c>
      <c r="Q48" s="3"/>
      <c r="R48" s="75"/>
      <c r="S48" s="72"/>
    </row>
    <row r="49" spans="1:20">
      <c r="A49" s="72"/>
      <c r="B49" s="66"/>
      <c r="C49" s="25">
        <f t="shared" si="14"/>
        <v>0</v>
      </c>
      <c r="D49" s="70">
        <f t="shared" si="14"/>
        <v>0</v>
      </c>
      <c r="E49" s="56">
        <f t="shared" si="15"/>
        <v>0</v>
      </c>
      <c r="F49" s="56">
        <f t="shared" si="16"/>
        <v>0</v>
      </c>
      <c r="G49" s="56">
        <f t="shared" si="17"/>
        <v>0</v>
      </c>
      <c r="H49" s="56">
        <f t="shared" si="18"/>
        <v>0</v>
      </c>
      <c r="I49" s="56">
        <f t="shared" si="19"/>
        <v>0</v>
      </c>
      <c r="J49" s="56">
        <f t="shared" si="20"/>
        <v>0</v>
      </c>
      <c r="K49" s="56">
        <f t="shared" si="21"/>
        <v>0</v>
      </c>
      <c r="L49" s="56">
        <f t="shared" si="22"/>
        <v>0</v>
      </c>
      <c r="M49" s="56">
        <f t="shared" si="23"/>
        <v>0</v>
      </c>
      <c r="N49" s="56">
        <f t="shared" si="24"/>
        <v>0</v>
      </c>
      <c r="O49" s="56">
        <f t="shared" si="25"/>
        <v>0</v>
      </c>
      <c r="P49" s="57">
        <f t="shared" si="26"/>
        <v>0</v>
      </c>
      <c r="Q49" s="3"/>
      <c r="R49" s="75"/>
      <c r="S49" s="72"/>
    </row>
    <row r="50" spans="1:20">
      <c r="A50" s="72"/>
      <c r="B50" s="66"/>
      <c r="C50" s="25">
        <f t="shared" si="14"/>
        <v>0</v>
      </c>
      <c r="D50" s="70">
        <f t="shared" si="14"/>
        <v>0</v>
      </c>
      <c r="E50" s="56">
        <f t="shared" si="15"/>
        <v>0</v>
      </c>
      <c r="F50" s="56">
        <f t="shared" si="16"/>
        <v>0</v>
      </c>
      <c r="G50" s="56">
        <f t="shared" si="17"/>
        <v>0</v>
      </c>
      <c r="H50" s="56">
        <f t="shared" si="18"/>
        <v>0</v>
      </c>
      <c r="I50" s="56">
        <f t="shared" si="19"/>
        <v>0</v>
      </c>
      <c r="J50" s="56">
        <f t="shared" si="20"/>
        <v>0</v>
      </c>
      <c r="K50" s="56">
        <f t="shared" si="21"/>
        <v>0</v>
      </c>
      <c r="L50" s="56">
        <f t="shared" si="22"/>
        <v>0</v>
      </c>
      <c r="M50" s="56">
        <f t="shared" si="23"/>
        <v>0</v>
      </c>
      <c r="N50" s="56">
        <f t="shared" si="24"/>
        <v>0</v>
      </c>
      <c r="O50" s="56">
        <f t="shared" si="25"/>
        <v>0</v>
      </c>
      <c r="P50" s="57">
        <f t="shared" si="26"/>
        <v>0</v>
      </c>
      <c r="Q50" s="3"/>
      <c r="R50" s="75"/>
      <c r="S50" s="72"/>
    </row>
    <row r="51" spans="1:20" ht="13.5" thickBot="1">
      <c r="A51" s="72"/>
      <c r="B51" s="66"/>
      <c r="C51" s="27">
        <f t="shared" si="14"/>
        <v>0</v>
      </c>
      <c r="D51" s="71">
        <f t="shared" si="14"/>
        <v>0</v>
      </c>
      <c r="E51" s="56">
        <f t="shared" si="15"/>
        <v>0</v>
      </c>
      <c r="F51" s="56">
        <f t="shared" si="16"/>
        <v>0</v>
      </c>
      <c r="G51" s="56">
        <f t="shared" si="17"/>
        <v>0</v>
      </c>
      <c r="H51" s="56">
        <f t="shared" si="18"/>
        <v>0</v>
      </c>
      <c r="I51" s="56">
        <f t="shared" si="19"/>
        <v>0</v>
      </c>
      <c r="J51" s="56">
        <f t="shared" si="20"/>
        <v>0</v>
      </c>
      <c r="K51" s="56">
        <f t="shared" si="21"/>
        <v>0</v>
      </c>
      <c r="L51" s="56">
        <f t="shared" si="22"/>
        <v>0</v>
      </c>
      <c r="M51" s="56">
        <f t="shared" si="23"/>
        <v>0</v>
      </c>
      <c r="N51" s="56">
        <f t="shared" si="24"/>
        <v>0</v>
      </c>
      <c r="O51" s="56">
        <f t="shared" si="25"/>
        <v>0</v>
      </c>
      <c r="P51" s="57">
        <f t="shared" si="26"/>
        <v>0</v>
      </c>
      <c r="Q51" s="3"/>
      <c r="R51" s="75"/>
      <c r="S51" s="72"/>
    </row>
    <row r="52" spans="1:20" ht="13.5" thickBot="1">
      <c r="A52" s="72"/>
      <c r="B52" s="66"/>
      <c r="C52" s="34" t="s">
        <v>34</v>
      </c>
      <c r="D52" s="35"/>
      <c r="E52" s="58">
        <f>SUM(E44:E51)</f>
        <v>0</v>
      </c>
      <c r="F52" s="59">
        <f t="shared" ref="F52:P52" si="27">SUM(F44:F51)</f>
        <v>0</v>
      </c>
      <c r="G52" s="59">
        <f t="shared" si="27"/>
        <v>0</v>
      </c>
      <c r="H52" s="59">
        <f t="shared" si="27"/>
        <v>0</v>
      </c>
      <c r="I52" s="59">
        <f t="shared" si="27"/>
        <v>0</v>
      </c>
      <c r="J52" s="59">
        <f t="shared" si="27"/>
        <v>0</v>
      </c>
      <c r="K52" s="59">
        <f t="shared" si="27"/>
        <v>0</v>
      </c>
      <c r="L52" s="59">
        <f t="shared" si="27"/>
        <v>0</v>
      </c>
      <c r="M52" s="59">
        <f t="shared" si="27"/>
        <v>0</v>
      </c>
      <c r="N52" s="59">
        <f t="shared" si="27"/>
        <v>0</v>
      </c>
      <c r="O52" s="59">
        <f t="shared" si="27"/>
        <v>0</v>
      </c>
      <c r="P52" s="60">
        <f t="shared" si="27"/>
        <v>0</v>
      </c>
      <c r="Q52" s="3"/>
      <c r="R52" s="75"/>
      <c r="S52" s="72"/>
    </row>
    <row r="53" spans="1:20" ht="13.5" thickBot="1">
      <c r="A53" s="72"/>
      <c r="B53" s="66"/>
      <c r="C53" s="34" t="s">
        <v>59</v>
      </c>
      <c r="D53" s="35"/>
      <c r="E53" s="58">
        <f>E40</f>
        <v>0</v>
      </c>
      <c r="F53" s="59">
        <f t="shared" ref="F53:P53" si="28">F40</f>
        <v>0</v>
      </c>
      <c r="G53" s="59">
        <f t="shared" si="28"/>
        <v>0</v>
      </c>
      <c r="H53" s="59">
        <f t="shared" si="28"/>
        <v>0</v>
      </c>
      <c r="I53" s="59">
        <f t="shared" si="28"/>
        <v>0</v>
      </c>
      <c r="J53" s="59">
        <f t="shared" si="28"/>
        <v>0</v>
      </c>
      <c r="K53" s="59">
        <f t="shared" si="28"/>
        <v>0</v>
      </c>
      <c r="L53" s="59">
        <f t="shared" si="28"/>
        <v>0</v>
      </c>
      <c r="M53" s="59">
        <f t="shared" si="28"/>
        <v>0</v>
      </c>
      <c r="N53" s="59">
        <f t="shared" si="28"/>
        <v>0</v>
      </c>
      <c r="O53" s="59">
        <f t="shared" si="28"/>
        <v>0</v>
      </c>
      <c r="P53" s="60">
        <f t="shared" si="28"/>
        <v>0</v>
      </c>
      <c r="Q53" s="3"/>
      <c r="R53" s="75"/>
      <c r="S53" s="72"/>
    </row>
    <row r="54" spans="1:20" ht="13.5" thickBot="1">
      <c r="A54" s="72"/>
      <c r="B54" s="66"/>
      <c r="C54" s="34" t="s">
        <v>60</v>
      </c>
      <c r="D54" s="35"/>
      <c r="E54" s="61" t="e">
        <f>E53/E52</f>
        <v>#DIV/0!</v>
      </c>
      <c r="F54" s="62" t="e">
        <f t="shared" ref="F54:P54" si="29">F53/F52</f>
        <v>#DIV/0!</v>
      </c>
      <c r="G54" s="62" t="e">
        <f t="shared" si="29"/>
        <v>#DIV/0!</v>
      </c>
      <c r="H54" s="62" t="e">
        <f t="shared" si="29"/>
        <v>#DIV/0!</v>
      </c>
      <c r="I54" s="62" t="e">
        <f t="shared" si="29"/>
        <v>#DIV/0!</v>
      </c>
      <c r="J54" s="62" t="e">
        <f t="shared" si="29"/>
        <v>#DIV/0!</v>
      </c>
      <c r="K54" s="62" t="e">
        <f t="shared" si="29"/>
        <v>#DIV/0!</v>
      </c>
      <c r="L54" s="62" t="e">
        <f t="shared" si="29"/>
        <v>#DIV/0!</v>
      </c>
      <c r="M54" s="62" t="e">
        <f t="shared" si="29"/>
        <v>#DIV/0!</v>
      </c>
      <c r="N54" s="62" t="e">
        <f t="shared" si="29"/>
        <v>#DIV/0!</v>
      </c>
      <c r="O54" s="62" t="e">
        <f t="shared" si="29"/>
        <v>#DIV/0!</v>
      </c>
      <c r="P54" s="63" t="e">
        <f t="shared" si="29"/>
        <v>#DIV/0!</v>
      </c>
      <c r="Q54" s="3"/>
      <c r="R54" s="75"/>
      <c r="S54" s="72"/>
    </row>
    <row r="55" spans="1:20" ht="13.5" thickBot="1">
      <c r="A55" s="72"/>
      <c r="B55" s="67"/>
      <c r="C55" s="68"/>
      <c r="D55" s="68"/>
      <c r="E55" s="68"/>
      <c r="F55" s="68"/>
      <c r="G55" s="68"/>
      <c r="H55" s="68"/>
      <c r="I55" s="68"/>
      <c r="J55" s="68"/>
      <c r="K55" s="68"/>
      <c r="L55" s="68"/>
      <c r="M55" s="68"/>
      <c r="N55" s="68"/>
      <c r="O55" s="68"/>
      <c r="P55" s="68"/>
      <c r="Q55" s="68"/>
      <c r="R55" s="68"/>
      <c r="S55" s="72"/>
    </row>
    <row r="56" spans="1:20" s="155" customFormat="1">
      <c r="A56" s="72"/>
      <c r="B56" s="72"/>
      <c r="C56" s="72"/>
      <c r="D56" s="72"/>
      <c r="E56" s="72"/>
      <c r="F56" s="72"/>
      <c r="G56" s="72"/>
      <c r="H56" s="72"/>
      <c r="I56" s="72"/>
      <c r="J56" s="72"/>
      <c r="K56" s="72"/>
      <c r="L56" s="72"/>
      <c r="M56" s="72"/>
      <c r="N56" s="72"/>
      <c r="O56" s="72"/>
      <c r="P56" s="72"/>
      <c r="Q56" s="72"/>
      <c r="R56" s="72"/>
      <c r="S56" s="72"/>
      <c r="T56" s="74"/>
    </row>
    <row r="57" spans="1:20">
      <c r="A57" s="72"/>
      <c r="R57" s="74"/>
      <c r="S57" s="72"/>
    </row>
    <row r="58" spans="1:20" ht="13.5" thickBot="1">
      <c r="A58" s="72"/>
      <c r="R58" s="74"/>
      <c r="S58" s="72"/>
    </row>
    <row r="59" spans="1:20" ht="18.75" customHeight="1" thickBot="1">
      <c r="A59" s="72"/>
      <c r="C59" s="1"/>
      <c r="D59" s="196" t="s">
        <v>20</v>
      </c>
      <c r="E59" s="197"/>
      <c r="F59" s="198"/>
      <c r="G59" s="8"/>
      <c r="H59" s="8"/>
      <c r="K59" s="1"/>
      <c r="L59" s="196" t="s">
        <v>45</v>
      </c>
      <c r="M59" s="194"/>
      <c r="N59" s="195"/>
      <c r="O59" s="8"/>
      <c r="P59" s="8"/>
      <c r="R59" s="74"/>
      <c r="S59" s="72"/>
    </row>
    <row r="60" spans="1:20" ht="13.5" thickBot="1">
      <c r="A60" s="72"/>
      <c r="C60" s="78" t="s">
        <v>0</v>
      </c>
      <c r="D60" s="79" t="s">
        <v>1</v>
      </c>
      <c r="E60" s="11"/>
      <c r="F60" s="12">
        <v>1</v>
      </c>
      <c r="G60" s="12" t="s">
        <v>18</v>
      </c>
      <c r="H60" s="12">
        <v>2</v>
      </c>
      <c r="I60" s="13" t="s">
        <v>5</v>
      </c>
      <c r="K60" s="78" t="s">
        <v>0</v>
      </c>
      <c r="L60" s="79" t="s">
        <v>1</v>
      </c>
      <c r="M60" s="11"/>
      <c r="N60" s="12">
        <v>1</v>
      </c>
      <c r="O60" s="12" t="s">
        <v>18</v>
      </c>
      <c r="P60" s="12">
        <v>2</v>
      </c>
      <c r="Q60" s="13" t="s">
        <v>5</v>
      </c>
      <c r="R60" s="74"/>
      <c r="S60" s="72"/>
    </row>
    <row r="61" spans="1:20">
      <c r="A61" s="72"/>
      <c r="C61" s="14">
        <f t="shared" ref="C61:D68" si="30">C11</f>
        <v>0</v>
      </c>
      <c r="D61" s="80">
        <f t="shared" si="30"/>
        <v>0</v>
      </c>
      <c r="E61" s="81"/>
      <c r="F61" s="82">
        <f>$E$11</f>
        <v>0</v>
      </c>
      <c r="G61" s="82">
        <f>$F$11</f>
        <v>0</v>
      </c>
      <c r="H61" s="82">
        <f>$G$11</f>
        <v>0</v>
      </c>
      <c r="I61" s="83" t="str">
        <f t="shared" ref="I61:I68" si="31">IF($E61=$I11,IF($E61=$F$60,$F61,IF($E61=$G$60,$G61,IF($E61=$H$60,$H61,""))),"-")</f>
        <v/>
      </c>
      <c r="K61" s="14">
        <f t="shared" ref="K61:L68" si="32">C11</f>
        <v>0</v>
      </c>
      <c r="L61" s="80">
        <f t="shared" si="32"/>
        <v>0</v>
      </c>
      <c r="M61" s="81"/>
      <c r="N61" s="82">
        <f>$E$11</f>
        <v>0</v>
      </c>
      <c r="O61" s="82">
        <f>$F$11</f>
        <v>0</v>
      </c>
      <c r="P61" s="82">
        <f>$G$11</f>
        <v>0</v>
      </c>
      <c r="Q61" s="83" t="str">
        <f t="shared" ref="Q61:Q68" si="33">IF($M61=$I11,IF($M61=$N$60,$N61,IF($M61=$O$60,$O61,IF($M61=$P$60,$P61,""))),"-")</f>
        <v/>
      </c>
      <c r="R61" s="74"/>
      <c r="S61" s="72"/>
    </row>
    <row r="62" spans="1:20">
      <c r="A62" s="72"/>
      <c r="C62" s="15">
        <f t="shared" si="30"/>
        <v>0</v>
      </c>
      <c r="D62" s="77">
        <f t="shared" si="30"/>
        <v>0</v>
      </c>
      <c r="E62" s="76"/>
      <c r="F62" s="17">
        <f>$E$12</f>
        <v>0</v>
      </c>
      <c r="G62" s="17">
        <f>$F$12</f>
        <v>0</v>
      </c>
      <c r="H62" s="17">
        <f>$G$12</f>
        <v>0</v>
      </c>
      <c r="I62" s="16" t="str">
        <f t="shared" si="31"/>
        <v/>
      </c>
      <c r="K62" s="15">
        <f t="shared" si="32"/>
        <v>0</v>
      </c>
      <c r="L62" s="77">
        <f t="shared" si="32"/>
        <v>0</v>
      </c>
      <c r="M62" s="76"/>
      <c r="N62" s="17">
        <f>$E$12</f>
        <v>0</v>
      </c>
      <c r="O62" s="17">
        <f>$F$12</f>
        <v>0</v>
      </c>
      <c r="P62" s="17">
        <f>$G$12</f>
        <v>0</v>
      </c>
      <c r="Q62" s="16" t="str">
        <f t="shared" si="33"/>
        <v/>
      </c>
      <c r="R62" s="74"/>
      <c r="S62" s="72"/>
    </row>
    <row r="63" spans="1:20">
      <c r="A63" s="72"/>
      <c r="C63" s="15">
        <f t="shared" si="30"/>
        <v>0</v>
      </c>
      <c r="D63" s="77">
        <f t="shared" si="30"/>
        <v>0</v>
      </c>
      <c r="E63" s="76"/>
      <c r="F63" s="17">
        <f>$E$13</f>
        <v>0</v>
      </c>
      <c r="G63" s="17">
        <f>$F$13</f>
        <v>0</v>
      </c>
      <c r="H63" s="17">
        <f>$G$13</f>
        <v>0</v>
      </c>
      <c r="I63" s="16" t="str">
        <f t="shared" si="31"/>
        <v/>
      </c>
      <c r="K63" s="15">
        <f t="shared" si="32"/>
        <v>0</v>
      </c>
      <c r="L63" s="77">
        <f t="shared" si="32"/>
        <v>0</v>
      </c>
      <c r="M63" s="76"/>
      <c r="N63" s="17">
        <f>$E$13</f>
        <v>0</v>
      </c>
      <c r="O63" s="17">
        <f>$F$13</f>
        <v>0</v>
      </c>
      <c r="P63" s="17">
        <f>$G$13</f>
        <v>0</v>
      </c>
      <c r="Q63" s="16" t="str">
        <f t="shared" si="33"/>
        <v/>
      </c>
      <c r="R63" s="74"/>
      <c r="S63" s="72"/>
    </row>
    <row r="64" spans="1:20">
      <c r="A64" s="72"/>
      <c r="C64" s="15">
        <f t="shared" si="30"/>
        <v>0</v>
      </c>
      <c r="D64" s="77">
        <f t="shared" si="30"/>
        <v>0</v>
      </c>
      <c r="E64" s="76"/>
      <c r="F64" s="17">
        <f>$E$14</f>
        <v>0</v>
      </c>
      <c r="G64" s="17">
        <f>$F$14</f>
        <v>0</v>
      </c>
      <c r="H64" s="17">
        <f>$G$14</f>
        <v>0</v>
      </c>
      <c r="I64" s="16" t="str">
        <f t="shared" si="31"/>
        <v/>
      </c>
      <c r="K64" s="15">
        <f t="shared" si="32"/>
        <v>0</v>
      </c>
      <c r="L64" s="77">
        <f t="shared" si="32"/>
        <v>0</v>
      </c>
      <c r="M64" s="76"/>
      <c r="N64" s="17">
        <f>$E$14</f>
        <v>0</v>
      </c>
      <c r="O64" s="17">
        <f>$F$14</f>
        <v>0</v>
      </c>
      <c r="P64" s="17">
        <f>$G$14</f>
        <v>0</v>
      </c>
      <c r="Q64" s="16" t="str">
        <f t="shared" si="33"/>
        <v/>
      </c>
      <c r="R64" s="74"/>
      <c r="S64" s="72"/>
    </row>
    <row r="65" spans="1:20">
      <c r="A65" s="72"/>
      <c r="C65" s="15">
        <f t="shared" si="30"/>
        <v>0</v>
      </c>
      <c r="D65" s="77">
        <f t="shared" si="30"/>
        <v>0</v>
      </c>
      <c r="E65" s="76"/>
      <c r="F65" s="17">
        <f>$E$15</f>
        <v>0</v>
      </c>
      <c r="G65" s="17">
        <f>$F$15</f>
        <v>0</v>
      </c>
      <c r="H65" s="17">
        <f>$G$15</f>
        <v>0</v>
      </c>
      <c r="I65" s="16" t="str">
        <f t="shared" si="31"/>
        <v/>
      </c>
      <c r="K65" s="15">
        <f t="shared" si="32"/>
        <v>0</v>
      </c>
      <c r="L65" s="77">
        <f t="shared" si="32"/>
        <v>0</v>
      </c>
      <c r="M65" s="76"/>
      <c r="N65" s="17">
        <f>$E$15</f>
        <v>0</v>
      </c>
      <c r="O65" s="17">
        <f>$F$15</f>
        <v>0</v>
      </c>
      <c r="P65" s="17">
        <f>$G$15</f>
        <v>0</v>
      </c>
      <c r="Q65" s="16" t="str">
        <f t="shared" si="33"/>
        <v/>
      </c>
      <c r="R65" s="74"/>
      <c r="S65" s="72"/>
    </row>
    <row r="66" spans="1:20">
      <c r="A66" s="72"/>
      <c r="C66" s="15">
        <f t="shared" si="30"/>
        <v>0</v>
      </c>
      <c r="D66" s="77">
        <f t="shared" si="30"/>
        <v>0</v>
      </c>
      <c r="E66" s="76"/>
      <c r="F66" s="17">
        <f>$E$16</f>
        <v>0</v>
      </c>
      <c r="G66" s="17">
        <f>$F$16</f>
        <v>0</v>
      </c>
      <c r="H66" s="17">
        <f>$G$16</f>
        <v>0</v>
      </c>
      <c r="I66" s="16" t="str">
        <f t="shared" si="31"/>
        <v/>
      </c>
      <c r="K66" s="15">
        <f t="shared" si="32"/>
        <v>0</v>
      </c>
      <c r="L66" s="77">
        <f t="shared" si="32"/>
        <v>0</v>
      </c>
      <c r="M66" s="76"/>
      <c r="N66" s="17">
        <f>$E$16</f>
        <v>0</v>
      </c>
      <c r="O66" s="17">
        <f>$F$16</f>
        <v>0</v>
      </c>
      <c r="P66" s="17">
        <f>$G$16</f>
        <v>0</v>
      </c>
      <c r="Q66" s="16" t="str">
        <f t="shared" si="33"/>
        <v/>
      </c>
      <c r="R66" s="74"/>
      <c r="S66" s="72"/>
    </row>
    <row r="67" spans="1:20">
      <c r="A67" s="72"/>
      <c r="C67" s="15">
        <f t="shared" si="30"/>
        <v>0</v>
      </c>
      <c r="D67" s="77">
        <f t="shared" si="30"/>
        <v>0</v>
      </c>
      <c r="E67" s="76"/>
      <c r="F67" s="17">
        <f>$E$17</f>
        <v>0</v>
      </c>
      <c r="G67" s="17">
        <f>$F$17</f>
        <v>0</v>
      </c>
      <c r="H67" s="17">
        <f>$G$17</f>
        <v>0</v>
      </c>
      <c r="I67" s="16" t="str">
        <f t="shared" si="31"/>
        <v/>
      </c>
      <c r="K67" s="15">
        <f t="shared" si="32"/>
        <v>0</v>
      </c>
      <c r="L67" s="77">
        <f t="shared" si="32"/>
        <v>0</v>
      </c>
      <c r="M67" s="76"/>
      <c r="N67" s="17">
        <f>$E$17</f>
        <v>0</v>
      </c>
      <c r="O67" s="17">
        <f>$F$17</f>
        <v>0</v>
      </c>
      <c r="P67" s="17">
        <f>$G$17</f>
        <v>0</v>
      </c>
      <c r="Q67" s="16" t="str">
        <f t="shared" si="33"/>
        <v/>
      </c>
      <c r="R67" s="74"/>
      <c r="S67" s="72"/>
    </row>
    <row r="68" spans="1:20" ht="13.5" thickBot="1">
      <c r="A68" s="72"/>
      <c r="C68" s="84">
        <f t="shared" si="30"/>
        <v>0</v>
      </c>
      <c r="D68" s="85">
        <f t="shared" si="30"/>
        <v>0</v>
      </c>
      <c r="E68" s="86"/>
      <c r="F68" s="87">
        <f>$E$18</f>
        <v>0</v>
      </c>
      <c r="G68" s="87">
        <f>$F$18</f>
        <v>0</v>
      </c>
      <c r="H68" s="87">
        <f>$G$18</f>
        <v>0</v>
      </c>
      <c r="I68" s="88" t="str">
        <f t="shared" si="31"/>
        <v/>
      </c>
      <c r="K68" s="84">
        <f t="shared" si="32"/>
        <v>0</v>
      </c>
      <c r="L68" s="85">
        <f t="shared" si="32"/>
        <v>0</v>
      </c>
      <c r="M68" s="86"/>
      <c r="N68" s="87">
        <f>$E$18</f>
        <v>0</v>
      </c>
      <c r="O68" s="87">
        <f>$F$18</f>
        <v>0</v>
      </c>
      <c r="P68" s="87">
        <f>$G$18</f>
        <v>0</v>
      </c>
      <c r="Q68" s="88" t="str">
        <f t="shared" si="33"/>
        <v/>
      </c>
      <c r="R68" s="74"/>
      <c r="S68" s="72"/>
    </row>
    <row r="69" spans="1:20" ht="13.5" thickBot="1">
      <c r="A69" s="72"/>
      <c r="I69" s="89">
        <f>SUM(I61:I68)</f>
        <v>0</v>
      </c>
      <c r="Q69" s="89">
        <f>SUM(Q61:Q68)</f>
        <v>0</v>
      </c>
      <c r="R69" s="74"/>
      <c r="S69" s="72"/>
    </row>
    <row r="70" spans="1:20">
      <c r="A70" s="72"/>
      <c r="R70" s="74"/>
      <c r="S70" s="72"/>
    </row>
    <row r="71" spans="1:20" ht="12.75" customHeight="1" thickBot="1">
      <c r="A71" s="72"/>
      <c r="Q71" s="5"/>
      <c r="R71" s="5"/>
      <c r="S71" s="73"/>
      <c r="T71" s="6"/>
    </row>
    <row r="72" spans="1:20" ht="17.25" customHeight="1" thickBot="1">
      <c r="A72" s="72"/>
      <c r="C72" s="1"/>
      <c r="D72" s="193" t="s">
        <v>24</v>
      </c>
      <c r="E72" s="194"/>
      <c r="F72" s="195"/>
      <c r="G72" s="8"/>
      <c r="H72" s="8"/>
      <c r="K72" s="1"/>
      <c r="L72" s="193" t="s">
        <v>16</v>
      </c>
      <c r="M72" s="194"/>
      <c r="N72" s="195"/>
      <c r="O72" s="8"/>
      <c r="P72" s="8"/>
      <c r="R72" s="5"/>
      <c r="S72" s="73"/>
      <c r="T72" s="6"/>
    </row>
    <row r="73" spans="1:20" ht="13.5" thickBot="1">
      <c r="A73" s="72"/>
      <c r="C73" s="78" t="s">
        <v>0</v>
      </c>
      <c r="D73" s="79" t="s">
        <v>1</v>
      </c>
      <c r="E73" s="11"/>
      <c r="F73" s="12">
        <v>1</v>
      </c>
      <c r="G73" s="12" t="s">
        <v>18</v>
      </c>
      <c r="H73" s="12">
        <v>2</v>
      </c>
      <c r="I73" s="13" t="s">
        <v>5</v>
      </c>
      <c r="K73" s="78" t="s">
        <v>0</v>
      </c>
      <c r="L73" s="79" t="s">
        <v>1</v>
      </c>
      <c r="M73" s="11"/>
      <c r="N73" s="12">
        <v>1</v>
      </c>
      <c r="O73" s="12" t="s">
        <v>18</v>
      </c>
      <c r="P73" s="12">
        <v>2</v>
      </c>
      <c r="Q73" s="13" t="s">
        <v>5</v>
      </c>
      <c r="R73" s="5"/>
      <c r="S73" s="73"/>
      <c r="T73" s="6"/>
    </row>
    <row r="74" spans="1:20">
      <c r="A74" s="72"/>
      <c r="C74" s="14">
        <f t="shared" ref="C74:D81" si="34">C11</f>
        <v>0</v>
      </c>
      <c r="D74" s="80">
        <f t="shared" si="34"/>
        <v>0</v>
      </c>
      <c r="E74" s="81"/>
      <c r="F74" s="82">
        <f>$E$11</f>
        <v>0</v>
      </c>
      <c r="G74" s="82">
        <f>$F$11</f>
        <v>0</v>
      </c>
      <c r="H74" s="82">
        <f>$G$11</f>
        <v>0</v>
      </c>
      <c r="I74" s="83" t="str">
        <f t="shared" ref="I74:I81" si="35">IF($E74=$I11,IF($E74=$F$73,$F74,IF($E74=$G$73,$G74,IF($E74=$H$73,$H74,""))),"-")</f>
        <v/>
      </c>
      <c r="K74" s="14">
        <f t="shared" ref="K74:L81" si="36">C11</f>
        <v>0</v>
      </c>
      <c r="L74" s="80">
        <f t="shared" si="36"/>
        <v>0</v>
      </c>
      <c r="M74" s="81"/>
      <c r="N74" s="82">
        <f>$E$11</f>
        <v>0</v>
      </c>
      <c r="O74" s="82">
        <f>$F$11</f>
        <v>0</v>
      </c>
      <c r="P74" s="82">
        <f>$G$11</f>
        <v>0</v>
      </c>
      <c r="Q74" s="83" t="str">
        <f t="shared" ref="Q74:Q81" si="37">IF($M74=$I11,IF($M74=$N$73,$N74,IF($M74=$O$73,$O74,IF($M74=$P$73,$P74,""))),"-")</f>
        <v/>
      </c>
      <c r="R74" s="74"/>
      <c r="S74" s="72"/>
    </row>
    <row r="75" spans="1:20">
      <c r="A75" s="72"/>
      <c r="C75" s="15">
        <f t="shared" si="34"/>
        <v>0</v>
      </c>
      <c r="D75" s="77">
        <f t="shared" si="34"/>
        <v>0</v>
      </c>
      <c r="E75" s="76"/>
      <c r="F75" s="17">
        <f>$E$12</f>
        <v>0</v>
      </c>
      <c r="G75" s="17">
        <f>$F$12</f>
        <v>0</v>
      </c>
      <c r="H75" s="17">
        <f>$G$12</f>
        <v>0</v>
      </c>
      <c r="I75" s="16" t="str">
        <f t="shared" si="35"/>
        <v/>
      </c>
      <c r="K75" s="15">
        <f t="shared" si="36"/>
        <v>0</v>
      </c>
      <c r="L75" s="77">
        <f t="shared" si="36"/>
        <v>0</v>
      </c>
      <c r="M75" s="76"/>
      <c r="N75" s="17">
        <f>$E$12</f>
        <v>0</v>
      </c>
      <c r="O75" s="17">
        <f>$F$12</f>
        <v>0</v>
      </c>
      <c r="P75" s="17">
        <f>$G$12</f>
        <v>0</v>
      </c>
      <c r="Q75" s="16" t="str">
        <f t="shared" si="37"/>
        <v/>
      </c>
      <c r="R75" s="74"/>
      <c r="S75" s="72"/>
    </row>
    <row r="76" spans="1:20">
      <c r="A76" s="72"/>
      <c r="C76" s="15">
        <f t="shared" si="34"/>
        <v>0</v>
      </c>
      <c r="D76" s="77">
        <f t="shared" si="34"/>
        <v>0</v>
      </c>
      <c r="E76" s="76"/>
      <c r="F76" s="17">
        <f>$E$13</f>
        <v>0</v>
      </c>
      <c r="G76" s="17">
        <f>$F$13</f>
        <v>0</v>
      </c>
      <c r="H76" s="17">
        <f>$G$13</f>
        <v>0</v>
      </c>
      <c r="I76" s="16" t="str">
        <f t="shared" si="35"/>
        <v/>
      </c>
      <c r="J76" s="2"/>
      <c r="K76" s="15">
        <f t="shared" si="36"/>
        <v>0</v>
      </c>
      <c r="L76" s="77">
        <f t="shared" si="36"/>
        <v>0</v>
      </c>
      <c r="M76" s="76"/>
      <c r="N76" s="17">
        <f>$E$13</f>
        <v>0</v>
      </c>
      <c r="O76" s="17">
        <f>$F$13</f>
        <v>0</v>
      </c>
      <c r="P76" s="17">
        <f>$G$13</f>
        <v>0</v>
      </c>
      <c r="Q76" s="16" t="str">
        <f t="shared" si="37"/>
        <v/>
      </c>
      <c r="R76" s="74"/>
      <c r="S76" s="72"/>
    </row>
    <row r="77" spans="1:20">
      <c r="A77" s="72"/>
      <c r="C77" s="15">
        <f t="shared" si="34"/>
        <v>0</v>
      </c>
      <c r="D77" s="77">
        <f t="shared" si="34"/>
        <v>0</v>
      </c>
      <c r="E77" s="76"/>
      <c r="F77" s="17">
        <f>$E$14</f>
        <v>0</v>
      </c>
      <c r="G77" s="17">
        <f>$F$14</f>
        <v>0</v>
      </c>
      <c r="H77" s="17">
        <f>$G$14</f>
        <v>0</v>
      </c>
      <c r="I77" s="16" t="str">
        <f t="shared" si="35"/>
        <v/>
      </c>
      <c r="K77" s="15">
        <f t="shared" si="36"/>
        <v>0</v>
      </c>
      <c r="L77" s="77">
        <f t="shared" si="36"/>
        <v>0</v>
      </c>
      <c r="M77" s="76"/>
      <c r="N77" s="17">
        <f>$E$14</f>
        <v>0</v>
      </c>
      <c r="O77" s="17">
        <f>$F$14</f>
        <v>0</v>
      </c>
      <c r="P77" s="17">
        <f>$G$14</f>
        <v>0</v>
      </c>
      <c r="Q77" s="16" t="str">
        <f t="shared" si="37"/>
        <v/>
      </c>
      <c r="R77" s="74"/>
      <c r="S77" s="72"/>
    </row>
    <row r="78" spans="1:20">
      <c r="A78" s="72"/>
      <c r="C78" s="15">
        <f t="shared" si="34"/>
        <v>0</v>
      </c>
      <c r="D78" s="77">
        <f t="shared" si="34"/>
        <v>0</v>
      </c>
      <c r="E78" s="76"/>
      <c r="F78" s="17">
        <f>$E$15</f>
        <v>0</v>
      </c>
      <c r="G78" s="17">
        <f>$F$15</f>
        <v>0</v>
      </c>
      <c r="H78" s="17">
        <f>$G$15</f>
        <v>0</v>
      </c>
      <c r="I78" s="16" t="str">
        <f t="shared" si="35"/>
        <v/>
      </c>
      <c r="K78" s="15">
        <f t="shared" si="36"/>
        <v>0</v>
      </c>
      <c r="L78" s="77">
        <f t="shared" si="36"/>
        <v>0</v>
      </c>
      <c r="M78" s="76"/>
      <c r="N78" s="17">
        <f>$E$15</f>
        <v>0</v>
      </c>
      <c r="O78" s="17">
        <f>$F$15</f>
        <v>0</v>
      </c>
      <c r="P78" s="17">
        <f>$G$15</f>
        <v>0</v>
      </c>
      <c r="Q78" s="16" t="str">
        <f t="shared" si="37"/>
        <v/>
      </c>
      <c r="R78" s="74"/>
      <c r="S78" s="72"/>
    </row>
    <row r="79" spans="1:20">
      <c r="A79" s="72"/>
      <c r="C79" s="15">
        <f t="shared" si="34"/>
        <v>0</v>
      </c>
      <c r="D79" s="77">
        <f t="shared" si="34"/>
        <v>0</v>
      </c>
      <c r="E79" s="76"/>
      <c r="F79" s="17">
        <f>$E$16</f>
        <v>0</v>
      </c>
      <c r="G79" s="17">
        <f>$F$16</f>
        <v>0</v>
      </c>
      <c r="H79" s="17">
        <f>$G$16</f>
        <v>0</v>
      </c>
      <c r="I79" s="16" t="str">
        <f t="shared" si="35"/>
        <v/>
      </c>
      <c r="K79" s="15">
        <f t="shared" si="36"/>
        <v>0</v>
      </c>
      <c r="L79" s="77">
        <f t="shared" si="36"/>
        <v>0</v>
      </c>
      <c r="M79" s="76"/>
      <c r="N79" s="17">
        <f>$E$16</f>
        <v>0</v>
      </c>
      <c r="O79" s="17">
        <f>$F$16</f>
        <v>0</v>
      </c>
      <c r="P79" s="17">
        <f>$G$16</f>
        <v>0</v>
      </c>
      <c r="Q79" s="16" t="str">
        <f t="shared" si="37"/>
        <v/>
      </c>
      <c r="R79" s="74"/>
      <c r="S79" s="72"/>
    </row>
    <row r="80" spans="1:20">
      <c r="A80" s="72"/>
      <c r="C80" s="15">
        <f t="shared" si="34"/>
        <v>0</v>
      </c>
      <c r="D80" s="77">
        <f t="shared" si="34"/>
        <v>0</v>
      </c>
      <c r="E80" s="76"/>
      <c r="F80" s="17">
        <f>$E$17</f>
        <v>0</v>
      </c>
      <c r="G80" s="17">
        <f>$F$17</f>
        <v>0</v>
      </c>
      <c r="H80" s="17">
        <f>$G$17</f>
        <v>0</v>
      </c>
      <c r="I80" s="16" t="str">
        <f t="shared" si="35"/>
        <v/>
      </c>
      <c r="K80" s="15">
        <f t="shared" si="36"/>
        <v>0</v>
      </c>
      <c r="L80" s="77">
        <f t="shared" si="36"/>
        <v>0</v>
      </c>
      <c r="M80" s="76"/>
      <c r="N80" s="17">
        <f>$E$17</f>
        <v>0</v>
      </c>
      <c r="O80" s="17">
        <f>$F$17</f>
        <v>0</v>
      </c>
      <c r="P80" s="17">
        <f>$G$17</f>
        <v>0</v>
      </c>
      <c r="Q80" s="16" t="str">
        <f t="shared" si="37"/>
        <v/>
      </c>
      <c r="R80" s="74"/>
      <c r="S80" s="72"/>
    </row>
    <row r="81" spans="1:19" ht="13.5" thickBot="1">
      <c r="A81" s="72"/>
      <c r="C81" s="84">
        <f t="shared" si="34"/>
        <v>0</v>
      </c>
      <c r="D81" s="85">
        <f t="shared" si="34"/>
        <v>0</v>
      </c>
      <c r="E81" s="86"/>
      <c r="F81" s="87">
        <f>$E$18</f>
        <v>0</v>
      </c>
      <c r="G81" s="87">
        <f>$F$18</f>
        <v>0</v>
      </c>
      <c r="H81" s="87">
        <f>$G$18</f>
        <v>0</v>
      </c>
      <c r="I81" s="88" t="str">
        <f t="shared" si="35"/>
        <v/>
      </c>
      <c r="K81" s="84">
        <f t="shared" si="36"/>
        <v>0</v>
      </c>
      <c r="L81" s="85">
        <f t="shared" si="36"/>
        <v>0</v>
      </c>
      <c r="M81" s="86"/>
      <c r="N81" s="87">
        <f>$E$18</f>
        <v>0</v>
      </c>
      <c r="O81" s="87">
        <f>$F$18</f>
        <v>0</v>
      </c>
      <c r="P81" s="87">
        <f>$G$18</f>
        <v>0</v>
      </c>
      <c r="Q81" s="88" t="str">
        <f t="shared" si="37"/>
        <v/>
      </c>
      <c r="R81" s="74"/>
      <c r="S81" s="72"/>
    </row>
    <row r="82" spans="1:19" ht="13.5" thickBot="1">
      <c r="A82" s="72"/>
      <c r="I82" s="89">
        <f>SUM(I74:I81)</f>
        <v>0</v>
      </c>
      <c r="Q82" s="89">
        <f>SUM(Q74:Q81)</f>
        <v>0</v>
      </c>
      <c r="R82" s="74"/>
      <c r="S82" s="72"/>
    </row>
    <row r="83" spans="1:19">
      <c r="A83" s="72"/>
      <c r="L83" s="7"/>
      <c r="R83" s="74"/>
      <c r="S83" s="72"/>
    </row>
    <row r="84" spans="1:19" ht="13.5" thickBot="1">
      <c r="A84" s="72"/>
      <c r="R84" s="74"/>
      <c r="S84" s="72"/>
    </row>
    <row r="85" spans="1:19" ht="18" customHeight="1" thickBot="1">
      <c r="A85" s="72"/>
      <c r="C85" s="1"/>
      <c r="D85" s="193" t="s">
        <v>2</v>
      </c>
      <c r="E85" s="194"/>
      <c r="F85" s="195"/>
      <c r="G85" s="8"/>
      <c r="H85" s="8"/>
      <c r="K85" s="1"/>
      <c r="L85" s="193" t="s">
        <v>3</v>
      </c>
      <c r="M85" s="194"/>
      <c r="N85" s="195"/>
      <c r="O85" s="8"/>
      <c r="P85" s="8"/>
      <c r="R85" s="74"/>
      <c r="S85" s="72"/>
    </row>
    <row r="86" spans="1:19" ht="13.5" thickBot="1">
      <c r="A86" s="72"/>
      <c r="C86" s="78" t="s">
        <v>0</v>
      </c>
      <c r="D86" s="79" t="s">
        <v>1</v>
      </c>
      <c r="E86" s="11"/>
      <c r="F86" s="12">
        <v>1</v>
      </c>
      <c r="G86" s="12" t="s">
        <v>18</v>
      </c>
      <c r="H86" s="12">
        <v>2</v>
      </c>
      <c r="I86" s="13" t="s">
        <v>5</v>
      </c>
      <c r="K86" s="78" t="s">
        <v>0</v>
      </c>
      <c r="L86" s="79" t="s">
        <v>1</v>
      </c>
      <c r="M86" s="11"/>
      <c r="N86" s="12">
        <v>1</v>
      </c>
      <c r="O86" s="12" t="s">
        <v>18</v>
      </c>
      <c r="P86" s="12">
        <v>2</v>
      </c>
      <c r="Q86" s="13" t="s">
        <v>5</v>
      </c>
      <c r="R86" s="74"/>
      <c r="S86" s="72"/>
    </row>
    <row r="87" spans="1:19">
      <c r="A87" s="72"/>
      <c r="C87" s="14">
        <f t="shared" ref="C87:D94" si="38">C11</f>
        <v>0</v>
      </c>
      <c r="D87" s="80">
        <f t="shared" si="38"/>
        <v>0</v>
      </c>
      <c r="E87" s="81"/>
      <c r="F87" s="82">
        <f>$E$11</f>
        <v>0</v>
      </c>
      <c r="G87" s="82">
        <f>$F$11</f>
        <v>0</v>
      </c>
      <c r="H87" s="82">
        <f>$G$11</f>
        <v>0</v>
      </c>
      <c r="I87" s="83" t="str">
        <f t="shared" ref="I87:I94" si="39">IF($E87=$I11,IF($E87=$F$86,$F87,IF($E87=$G$86,$G87,IF($E87=$H$86,$H87,""))),"-")</f>
        <v/>
      </c>
      <c r="K87" s="14">
        <f t="shared" ref="K87:L94" si="40">C11</f>
        <v>0</v>
      </c>
      <c r="L87" s="80">
        <f t="shared" si="40"/>
        <v>0</v>
      </c>
      <c r="M87" s="81"/>
      <c r="N87" s="82">
        <f>$E$11</f>
        <v>0</v>
      </c>
      <c r="O87" s="82">
        <f>$F$11</f>
        <v>0</v>
      </c>
      <c r="P87" s="82">
        <f>$G$11</f>
        <v>0</v>
      </c>
      <c r="Q87" s="83" t="str">
        <f t="shared" ref="Q87:Q94" si="41">IF($M87=$I11,IF($M87=$N$86,$N87,IF($M87=$O$86,$O87,IF($M87=$P$86,$P87,""))),"-")</f>
        <v/>
      </c>
      <c r="R87" s="74"/>
      <c r="S87" s="72"/>
    </row>
    <row r="88" spans="1:19">
      <c r="A88" s="72"/>
      <c r="C88" s="15">
        <f t="shared" si="38"/>
        <v>0</v>
      </c>
      <c r="D88" s="77">
        <f t="shared" si="38"/>
        <v>0</v>
      </c>
      <c r="E88" s="76"/>
      <c r="F88" s="17">
        <f>$E$12</f>
        <v>0</v>
      </c>
      <c r="G88" s="17">
        <f>$F$12</f>
        <v>0</v>
      </c>
      <c r="H88" s="17">
        <f>$G$12</f>
        <v>0</v>
      </c>
      <c r="I88" s="16" t="str">
        <f t="shared" si="39"/>
        <v/>
      </c>
      <c r="K88" s="15">
        <f t="shared" si="40"/>
        <v>0</v>
      </c>
      <c r="L88" s="77">
        <f t="shared" si="40"/>
        <v>0</v>
      </c>
      <c r="M88" s="76"/>
      <c r="N88" s="17">
        <f>$E$12</f>
        <v>0</v>
      </c>
      <c r="O88" s="17">
        <f>$F$12</f>
        <v>0</v>
      </c>
      <c r="P88" s="17">
        <f>$G$12</f>
        <v>0</v>
      </c>
      <c r="Q88" s="16" t="str">
        <f t="shared" si="41"/>
        <v/>
      </c>
      <c r="R88" s="74"/>
      <c r="S88" s="72"/>
    </row>
    <row r="89" spans="1:19">
      <c r="A89" s="72"/>
      <c r="C89" s="15">
        <f t="shared" si="38"/>
        <v>0</v>
      </c>
      <c r="D89" s="77">
        <f t="shared" si="38"/>
        <v>0</v>
      </c>
      <c r="E89" s="76"/>
      <c r="F89" s="17">
        <f>$E$13</f>
        <v>0</v>
      </c>
      <c r="G89" s="17">
        <f>$F$13</f>
        <v>0</v>
      </c>
      <c r="H89" s="17">
        <f>$G$13</f>
        <v>0</v>
      </c>
      <c r="I89" s="16" t="str">
        <f t="shared" si="39"/>
        <v/>
      </c>
      <c r="K89" s="15">
        <f t="shared" si="40"/>
        <v>0</v>
      </c>
      <c r="L89" s="77">
        <f t="shared" si="40"/>
        <v>0</v>
      </c>
      <c r="M89" s="76"/>
      <c r="N89" s="17">
        <f>$E$13</f>
        <v>0</v>
      </c>
      <c r="O89" s="17">
        <f>$F$13</f>
        <v>0</v>
      </c>
      <c r="P89" s="17">
        <f>$G$13</f>
        <v>0</v>
      </c>
      <c r="Q89" s="16" t="str">
        <f t="shared" si="41"/>
        <v/>
      </c>
      <c r="R89" s="74"/>
      <c r="S89" s="72"/>
    </row>
    <row r="90" spans="1:19">
      <c r="A90" s="72"/>
      <c r="C90" s="15">
        <f t="shared" si="38"/>
        <v>0</v>
      </c>
      <c r="D90" s="77">
        <f t="shared" si="38"/>
        <v>0</v>
      </c>
      <c r="E90" s="76"/>
      <c r="F90" s="17">
        <f>$E$14</f>
        <v>0</v>
      </c>
      <c r="G90" s="17">
        <f>$F$14</f>
        <v>0</v>
      </c>
      <c r="H90" s="17">
        <f>$G$14</f>
        <v>0</v>
      </c>
      <c r="I90" s="16" t="str">
        <f t="shared" si="39"/>
        <v/>
      </c>
      <c r="J90" s="2"/>
      <c r="K90" s="15">
        <f t="shared" si="40"/>
        <v>0</v>
      </c>
      <c r="L90" s="77">
        <f t="shared" si="40"/>
        <v>0</v>
      </c>
      <c r="M90" s="76"/>
      <c r="N90" s="17">
        <f>$E$14</f>
        <v>0</v>
      </c>
      <c r="O90" s="17">
        <f>$F$14</f>
        <v>0</v>
      </c>
      <c r="P90" s="17">
        <f>$G$14</f>
        <v>0</v>
      </c>
      <c r="Q90" s="16" t="str">
        <f t="shared" si="41"/>
        <v/>
      </c>
      <c r="R90" s="74"/>
      <c r="S90" s="72"/>
    </row>
    <row r="91" spans="1:19">
      <c r="A91" s="72"/>
      <c r="C91" s="15">
        <f t="shared" si="38"/>
        <v>0</v>
      </c>
      <c r="D91" s="77">
        <f t="shared" si="38"/>
        <v>0</v>
      </c>
      <c r="E91" s="76"/>
      <c r="F91" s="17">
        <f>$E$15</f>
        <v>0</v>
      </c>
      <c r="G91" s="17">
        <f>$F$15</f>
        <v>0</v>
      </c>
      <c r="H91" s="17">
        <f>$G$15</f>
        <v>0</v>
      </c>
      <c r="I91" s="16" t="str">
        <f t="shared" si="39"/>
        <v/>
      </c>
      <c r="K91" s="15">
        <f t="shared" si="40"/>
        <v>0</v>
      </c>
      <c r="L91" s="77">
        <f t="shared" si="40"/>
        <v>0</v>
      </c>
      <c r="M91" s="76"/>
      <c r="N91" s="17">
        <f>$E$15</f>
        <v>0</v>
      </c>
      <c r="O91" s="17">
        <f>$F$15</f>
        <v>0</v>
      </c>
      <c r="P91" s="17">
        <f>$G$15</f>
        <v>0</v>
      </c>
      <c r="Q91" s="16" t="str">
        <f t="shared" si="41"/>
        <v/>
      </c>
      <c r="R91" s="74"/>
      <c r="S91" s="72"/>
    </row>
    <row r="92" spans="1:19">
      <c r="A92" s="72"/>
      <c r="C92" s="15">
        <f t="shared" si="38"/>
        <v>0</v>
      </c>
      <c r="D92" s="77">
        <f t="shared" si="38"/>
        <v>0</v>
      </c>
      <c r="E92" s="76"/>
      <c r="F92" s="17">
        <f>$E$16</f>
        <v>0</v>
      </c>
      <c r="G92" s="17">
        <f>$F$16</f>
        <v>0</v>
      </c>
      <c r="H92" s="17">
        <f>$G$16</f>
        <v>0</v>
      </c>
      <c r="I92" s="16" t="str">
        <f t="shared" si="39"/>
        <v/>
      </c>
      <c r="K92" s="15">
        <f t="shared" si="40"/>
        <v>0</v>
      </c>
      <c r="L92" s="77">
        <f t="shared" si="40"/>
        <v>0</v>
      </c>
      <c r="M92" s="76"/>
      <c r="N92" s="17">
        <f>$E$16</f>
        <v>0</v>
      </c>
      <c r="O92" s="17">
        <f>$F$16</f>
        <v>0</v>
      </c>
      <c r="P92" s="17">
        <f>$G$16</f>
        <v>0</v>
      </c>
      <c r="Q92" s="16" t="str">
        <f t="shared" si="41"/>
        <v/>
      </c>
      <c r="R92" s="74"/>
      <c r="S92" s="72"/>
    </row>
    <row r="93" spans="1:19">
      <c r="A93" s="72"/>
      <c r="C93" s="15">
        <f t="shared" si="38"/>
        <v>0</v>
      </c>
      <c r="D93" s="77">
        <f t="shared" si="38"/>
        <v>0</v>
      </c>
      <c r="E93" s="76"/>
      <c r="F93" s="17">
        <f>$E$17</f>
        <v>0</v>
      </c>
      <c r="G93" s="17">
        <f>$F$17</f>
        <v>0</v>
      </c>
      <c r="H93" s="17">
        <f>$G$17</f>
        <v>0</v>
      </c>
      <c r="I93" s="16" t="str">
        <f t="shared" si="39"/>
        <v/>
      </c>
      <c r="K93" s="15">
        <f t="shared" si="40"/>
        <v>0</v>
      </c>
      <c r="L93" s="77">
        <f t="shared" si="40"/>
        <v>0</v>
      </c>
      <c r="M93" s="76"/>
      <c r="N93" s="17">
        <f>$E$17</f>
        <v>0</v>
      </c>
      <c r="O93" s="17">
        <f>$F$17</f>
        <v>0</v>
      </c>
      <c r="P93" s="17">
        <f>$G$17</f>
        <v>0</v>
      </c>
      <c r="Q93" s="16" t="str">
        <f t="shared" si="41"/>
        <v/>
      </c>
      <c r="R93" s="74"/>
      <c r="S93" s="72"/>
    </row>
    <row r="94" spans="1:19" ht="13.5" thickBot="1">
      <c r="A94" s="72"/>
      <c r="C94" s="84">
        <f t="shared" si="38"/>
        <v>0</v>
      </c>
      <c r="D94" s="85">
        <f t="shared" si="38"/>
        <v>0</v>
      </c>
      <c r="E94" s="86"/>
      <c r="F94" s="87">
        <f>$E$18</f>
        <v>0</v>
      </c>
      <c r="G94" s="87">
        <f>$F$18</f>
        <v>0</v>
      </c>
      <c r="H94" s="87">
        <f>$G$18</f>
        <v>0</v>
      </c>
      <c r="I94" s="88" t="str">
        <f t="shared" si="39"/>
        <v/>
      </c>
      <c r="K94" s="84">
        <f t="shared" si="40"/>
        <v>0</v>
      </c>
      <c r="L94" s="85">
        <f t="shared" si="40"/>
        <v>0</v>
      </c>
      <c r="M94" s="86"/>
      <c r="N94" s="87">
        <f>$E$18</f>
        <v>0</v>
      </c>
      <c r="O94" s="87">
        <f>$F$18</f>
        <v>0</v>
      </c>
      <c r="P94" s="87">
        <f>$G$18</f>
        <v>0</v>
      </c>
      <c r="Q94" s="88" t="str">
        <f t="shared" si="41"/>
        <v/>
      </c>
      <c r="R94" s="74"/>
      <c r="S94" s="72"/>
    </row>
    <row r="95" spans="1:19" ht="13.5" thickBot="1">
      <c r="A95" s="72"/>
      <c r="I95" s="89">
        <f>SUM(I87:I94)</f>
        <v>0</v>
      </c>
      <c r="Q95" s="89">
        <f>SUM(Q87:Q94)</f>
        <v>0</v>
      </c>
      <c r="R95" s="74"/>
      <c r="S95" s="72"/>
    </row>
    <row r="96" spans="1:19">
      <c r="A96" s="72"/>
      <c r="R96" s="74"/>
      <c r="S96" s="72"/>
    </row>
    <row r="97" spans="1:19" ht="13.5" thickBot="1">
      <c r="A97" s="72"/>
      <c r="R97" s="74"/>
      <c r="S97" s="72"/>
    </row>
    <row r="98" spans="1:19" ht="13.5" thickBot="1">
      <c r="A98" s="72"/>
      <c r="C98" s="1"/>
      <c r="D98" s="193" t="s">
        <v>4</v>
      </c>
      <c r="E98" s="194"/>
      <c r="F98" s="195"/>
      <c r="G98" s="8"/>
      <c r="H98" s="8"/>
      <c r="K98" s="1"/>
      <c r="L98" s="193" t="s">
        <v>23</v>
      </c>
      <c r="M98" s="194"/>
      <c r="N98" s="195"/>
      <c r="O98" s="8"/>
      <c r="P98" s="8"/>
      <c r="R98" s="74"/>
      <c r="S98" s="72"/>
    </row>
    <row r="99" spans="1:19" ht="13.5" thickBot="1">
      <c r="A99" s="72"/>
      <c r="C99" s="78" t="s">
        <v>0</v>
      </c>
      <c r="D99" s="79" t="s">
        <v>1</v>
      </c>
      <c r="E99" s="11"/>
      <c r="F99" s="12">
        <v>1</v>
      </c>
      <c r="G99" s="12" t="s">
        <v>18</v>
      </c>
      <c r="H99" s="12">
        <v>2</v>
      </c>
      <c r="I99" s="13" t="s">
        <v>5</v>
      </c>
      <c r="K99" s="78" t="s">
        <v>0</v>
      </c>
      <c r="L99" s="79" t="s">
        <v>1</v>
      </c>
      <c r="M99" s="11"/>
      <c r="N99" s="12">
        <v>1</v>
      </c>
      <c r="O99" s="12" t="s">
        <v>18</v>
      </c>
      <c r="P99" s="12">
        <v>2</v>
      </c>
      <c r="Q99" s="13" t="s">
        <v>5</v>
      </c>
      <c r="R99" s="74"/>
      <c r="S99" s="72"/>
    </row>
    <row r="100" spans="1:19">
      <c r="A100" s="72"/>
      <c r="C100" s="14">
        <f t="shared" ref="C100:D107" si="42">C11</f>
        <v>0</v>
      </c>
      <c r="D100" s="80">
        <f t="shared" si="42"/>
        <v>0</v>
      </c>
      <c r="E100" s="81"/>
      <c r="F100" s="82">
        <f>$E$11</f>
        <v>0</v>
      </c>
      <c r="G100" s="82">
        <f>$F$11</f>
        <v>0</v>
      </c>
      <c r="H100" s="82">
        <f>$G$11</f>
        <v>0</v>
      </c>
      <c r="I100" s="83" t="str">
        <f t="shared" ref="I100:I107" si="43">IF($E100=$I11,IF($E100=$F$99,$F100,IF($E100=$G$99,$G100,IF($E100=$H$99,$H100,""))),"-")</f>
        <v/>
      </c>
      <c r="K100" s="14">
        <f t="shared" ref="K100:L107" si="44">C11</f>
        <v>0</v>
      </c>
      <c r="L100" s="80">
        <f t="shared" si="44"/>
        <v>0</v>
      </c>
      <c r="M100" s="81"/>
      <c r="N100" s="82">
        <f>$E$11</f>
        <v>0</v>
      </c>
      <c r="O100" s="82">
        <f>$F$11</f>
        <v>0</v>
      </c>
      <c r="P100" s="82">
        <f>$G$11</f>
        <v>0</v>
      </c>
      <c r="Q100" s="83" t="str">
        <f t="shared" ref="Q100:Q107" si="45">IF($M100=$I11,IF($M100=$N$99,$N100,IF($M100=$O$99,$O100,IF($M100=$P$99,$P100,""))),"-")</f>
        <v/>
      </c>
      <c r="R100" s="74"/>
      <c r="S100" s="72"/>
    </row>
    <row r="101" spans="1:19">
      <c r="A101" s="72"/>
      <c r="C101" s="15">
        <f t="shared" si="42"/>
        <v>0</v>
      </c>
      <c r="D101" s="77">
        <f t="shared" si="42"/>
        <v>0</v>
      </c>
      <c r="E101" s="76"/>
      <c r="F101" s="17">
        <f>$E$12</f>
        <v>0</v>
      </c>
      <c r="G101" s="17">
        <f>$F$12</f>
        <v>0</v>
      </c>
      <c r="H101" s="17">
        <f>$G$12</f>
        <v>0</v>
      </c>
      <c r="I101" s="16" t="str">
        <f t="shared" si="43"/>
        <v/>
      </c>
      <c r="K101" s="15">
        <f t="shared" si="44"/>
        <v>0</v>
      </c>
      <c r="L101" s="77">
        <f t="shared" si="44"/>
        <v>0</v>
      </c>
      <c r="M101" s="76"/>
      <c r="N101" s="17">
        <f>$E$12</f>
        <v>0</v>
      </c>
      <c r="O101" s="17">
        <f>$F$12</f>
        <v>0</v>
      </c>
      <c r="P101" s="17">
        <f>$G$12</f>
        <v>0</v>
      </c>
      <c r="Q101" s="16" t="str">
        <f t="shared" si="45"/>
        <v/>
      </c>
      <c r="R101" s="74"/>
      <c r="S101" s="72"/>
    </row>
    <row r="102" spans="1:19">
      <c r="A102" s="72"/>
      <c r="C102" s="15">
        <f t="shared" si="42"/>
        <v>0</v>
      </c>
      <c r="D102" s="77">
        <f t="shared" si="42"/>
        <v>0</v>
      </c>
      <c r="E102" s="76"/>
      <c r="F102" s="17">
        <f>$E$13</f>
        <v>0</v>
      </c>
      <c r="G102" s="17">
        <f>$F$13</f>
        <v>0</v>
      </c>
      <c r="H102" s="17">
        <f>$G$13</f>
        <v>0</v>
      </c>
      <c r="I102" s="16" t="str">
        <f t="shared" si="43"/>
        <v/>
      </c>
      <c r="K102" s="15">
        <f t="shared" si="44"/>
        <v>0</v>
      </c>
      <c r="L102" s="77">
        <f t="shared" si="44"/>
        <v>0</v>
      </c>
      <c r="M102" s="76"/>
      <c r="N102" s="17">
        <f>$E$13</f>
        <v>0</v>
      </c>
      <c r="O102" s="17">
        <f>$F$13</f>
        <v>0</v>
      </c>
      <c r="P102" s="17">
        <f>$G$13</f>
        <v>0</v>
      </c>
      <c r="Q102" s="16" t="str">
        <f t="shared" si="45"/>
        <v/>
      </c>
      <c r="R102" s="74"/>
      <c r="S102" s="72"/>
    </row>
    <row r="103" spans="1:19">
      <c r="A103" s="72"/>
      <c r="C103" s="15">
        <f t="shared" si="42"/>
        <v>0</v>
      </c>
      <c r="D103" s="77">
        <f t="shared" si="42"/>
        <v>0</v>
      </c>
      <c r="E103" s="76"/>
      <c r="F103" s="17">
        <f>$E$14</f>
        <v>0</v>
      </c>
      <c r="G103" s="17">
        <f>$F$14</f>
        <v>0</v>
      </c>
      <c r="H103" s="17">
        <f>$G$14</f>
        <v>0</v>
      </c>
      <c r="I103" s="16" t="str">
        <f t="shared" si="43"/>
        <v/>
      </c>
      <c r="K103" s="15">
        <f t="shared" si="44"/>
        <v>0</v>
      </c>
      <c r="L103" s="77">
        <f t="shared" si="44"/>
        <v>0</v>
      </c>
      <c r="M103" s="76"/>
      <c r="N103" s="17">
        <f>$E$14</f>
        <v>0</v>
      </c>
      <c r="O103" s="17">
        <f>$F$14</f>
        <v>0</v>
      </c>
      <c r="P103" s="17">
        <f>$G$14</f>
        <v>0</v>
      </c>
      <c r="Q103" s="16" t="str">
        <f t="shared" si="45"/>
        <v/>
      </c>
      <c r="R103" s="74"/>
      <c r="S103" s="72"/>
    </row>
    <row r="104" spans="1:19">
      <c r="A104" s="72"/>
      <c r="C104" s="15">
        <f t="shared" si="42"/>
        <v>0</v>
      </c>
      <c r="D104" s="77">
        <f t="shared" si="42"/>
        <v>0</v>
      </c>
      <c r="E104" s="76"/>
      <c r="F104" s="17">
        <f>$E$15</f>
        <v>0</v>
      </c>
      <c r="G104" s="17">
        <f>$F$15</f>
        <v>0</v>
      </c>
      <c r="H104" s="17">
        <f>$G$15</f>
        <v>0</v>
      </c>
      <c r="I104" s="16" t="str">
        <f t="shared" si="43"/>
        <v/>
      </c>
      <c r="K104" s="15">
        <f t="shared" si="44"/>
        <v>0</v>
      </c>
      <c r="L104" s="77">
        <f t="shared" si="44"/>
        <v>0</v>
      </c>
      <c r="M104" s="76"/>
      <c r="N104" s="17">
        <f>$E$15</f>
        <v>0</v>
      </c>
      <c r="O104" s="17">
        <f>$F$15</f>
        <v>0</v>
      </c>
      <c r="P104" s="17">
        <f>$G$15</f>
        <v>0</v>
      </c>
      <c r="Q104" s="16" t="str">
        <f t="shared" si="45"/>
        <v/>
      </c>
      <c r="R104" s="74"/>
      <c r="S104" s="72"/>
    </row>
    <row r="105" spans="1:19">
      <c r="A105" s="72"/>
      <c r="C105" s="15">
        <f t="shared" si="42"/>
        <v>0</v>
      </c>
      <c r="D105" s="77">
        <f t="shared" si="42"/>
        <v>0</v>
      </c>
      <c r="E105" s="76"/>
      <c r="F105" s="17">
        <f>$E$16</f>
        <v>0</v>
      </c>
      <c r="G105" s="17">
        <f>$F$16</f>
        <v>0</v>
      </c>
      <c r="H105" s="17">
        <f>$G$16</f>
        <v>0</v>
      </c>
      <c r="I105" s="16" t="str">
        <f t="shared" si="43"/>
        <v/>
      </c>
      <c r="K105" s="15">
        <f t="shared" si="44"/>
        <v>0</v>
      </c>
      <c r="L105" s="77">
        <f t="shared" si="44"/>
        <v>0</v>
      </c>
      <c r="M105" s="76"/>
      <c r="N105" s="17">
        <f>$E$16</f>
        <v>0</v>
      </c>
      <c r="O105" s="17">
        <f>$F$16</f>
        <v>0</v>
      </c>
      <c r="P105" s="17">
        <f>$G$16</f>
        <v>0</v>
      </c>
      <c r="Q105" s="16" t="str">
        <f t="shared" si="45"/>
        <v/>
      </c>
      <c r="R105" s="74"/>
      <c r="S105" s="72"/>
    </row>
    <row r="106" spans="1:19">
      <c r="A106" s="72"/>
      <c r="C106" s="15">
        <f t="shared" si="42"/>
        <v>0</v>
      </c>
      <c r="D106" s="77">
        <f t="shared" si="42"/>
        <v>0</v>
      </c>
      <c r="E106" s="76"/>
      <c r="F106" s="17">
        <f>$E$17</f>
        <v>0</v>
      </c>
      <c r="G106" s="17">
        <f>$F$17</f>
        <v>0</v>
      </c>
      <c r="H106" s="17">
        <f>$G$17</f>
        <v>0</v>
      </c>
      <c r="I106" s="16" t="str">
        <f t="shared" si="43"/>
        <v/>
      </c>
      <c r="K106" s="15">
        <f t="shared" si="44"/>
        <v>0</v>
      </c>
      <c r="L106" s="77">
        <f t="shared" si="44"/>
        <v>0</v>
      </c>
      <c r="M106" s="76"/>
      <c r="N106" s="17">
        <f>$E$17</f>
        <v>0</v>
      </c>
      <c r="O106" s="17">
        <f>$F$17</f>
        <v>0</v>
      </c>
      <c r="P106" s="17">
        <f>$G$17</f>
        <v>0</v>
      </c>
      <c r="Q106" s="16" t="str">
        <f t="shared" si="45"/>
        <v/>
      </c>
      <c r="R106" s="74"/>
      <c r="S106" s="72"/>
    </row>
    <row r="107" spans="1:19" ht="13.5" thickBot="1">
      <c r="A107" s="72"/>
      <c r="C107" s="84">
        <f t="shared" si="42"/>
        <v>0</v>
      </c>
      <c r="D107" s="85">
        <f t="shared" si="42"/>
        <v>0</v>
      </c>
      <c r="E107" s="86"/>
      <c r="F107" s="87">
        <f>$E$18</f>
        <v>0</v>
      </c>
      <c r="G107" s="87">
        <f>$F$18</f>
        <v>0</v>
      </c>
      <c r="H107" s="87">
        <f>$G$18</f>
        <v>0</v>
      </c>
      <c r="I107" s="88" t="str">
        <f t="shared" si="43"/>
        <v/>
      </c>
      <c r="K107" s="84">
        <f t="shared" si="44"/>
        <v>0</v>
      </c>
      <c r="L107" s="85">
        <f t="shared" si="44"/>
        <v>0</v>
      </c>
      <c r="M107" s="86"/>
      <c r="N107" s="87">
        <f>$E$18</f>
        <v>0</v>
      </c>
      <c r="O107" s="87">
        <f>$F$18</f>
        <v>0</v>
      </c>
      <c r="P107" s="87">
        <f>$G$18</f>
        <v>0</v>
      </c>
      <c r="Q107" s="88" t="str">
        <f t="shared" si="45"/>
        <v/>
      </c>
      <c r="R107" s="74"/>
      <c r="S107" s="72"/>
    </row>
    <row r="108" spans="1:19" ht="13.5" thickBot="1">
      <c r="A108" s="72"/>
      <c r="I108" s="89">
        <f>SUM(I100:I107)</f>
        <v>0</v>
      </c>
      <c r="Q108" s="89">
        <f>SUM(Q100:Q107)</f>
        <v>0</v>
      </c>
      <c r="R108" s="74"/>
      <c r="S108" s="72"/>
    </row>
    <row r="109" spans="1:19">
      <c r="A109" s="72"/>
      <c r="R109" s="74"/>
      <c r="S109" s="72"/>
    </row>
    <row r="110" spans="1:19" ht="13.5" thickBot="1">
      <c r="A110" s="72"/>
      <c r="R110" s="74"/>
      <c r="S110" s="72"/>
    </row>
    <row r="111" spans="1:19" ht="13.5" thickBot="1">
      <c r="A111" s="72"/>
      <c r="C111" s="1"/>
      <c r="D111" s="193" t="s">
        <v>29</v>
      </c>
      <c r="E111" s="194"/>
      <c r="F111" s="195"/>
      <c r="G111" s="8"/>
      <c r="H111" s="8"/>
      <c r="K111" s="1"/>
      <c r="L111" s="193" t="s">
        <v>31</v>
      </c>
      <c r="M111" s="194"/>
      <c r="N111" s="195"/>
      <c r="O111" s="8"/>
      <c r="P111" s="8"/>
      <c r="R111" s="74"/>
      <c r="S111" s="72"/>
    </row>
    <row r="112" spans="1:19" ht="13.5" thickBot="1">
      <c r="A112" s="72"/>
      <c r="C112" s="78" t="s">
        <v>0</v>
      </c>
      <c r="D112" s="79" t="s">
        <v>1</v>
      </c>
      <c r="E112" s="11"/>
      <c r="F112" s="12">
        <v>1</v>
      </c>
      <c r="G112" s="12" t="s">
        <v>18</v>
      </c>
      <c r="H112" s="12">
        <v>2</v>
      </c>
      <c r="I112" s="13" t="s">
        <v>5</v>
      </c>
      <c r="K112" s="78" t="s">
        <v>0</v>
      </c>
      <c r="L112" s="79" t="s">
        <v>1</v>
      </c>
      <c r="M112" s="11"/>
      <c r="N112" s="12">
        <v>1</v>
      </c>
      <c r="O112" s="12" t="s">
        <v>18</v>
      </c>
      <c r="P112" s="12">
        <v>2</v>
      </c>
      <c r="Q112" s="13" t="s">
        <v>5</v>
      </c>
      <c r="R112" s="74"/>
      <c r="S112" s="72"/>
    </row>
    <row r="113" spans="1:19">
      <c r="A113" s="72"/>
      <c r="C113" s="14">
        <f t="shared" ref="C113:D120" si="46">C11</f>
        <v>0</v>
      </c>
      <c r="D113" s="80">
        <f t="shared" si="46"/>
        <v>0</v>
      </c>
      <c r="E113" s="81"/>
      <c r="F113" s="82">
        <f>$E$11</f>
        <v>0</v>
      </c>
      <c r="G113" s="82">
        <f>$F$11</f>
        <v>0</v>
      </c>
      <c r="H113" s="82">
        <f>$G$11</f>
        <v>0</v>
      </c>
      <c r="I113" s="83" t="str">
        <f t="shared" ref="I113:I120" si="47">IF($E113=$I11,IF($E113=$F$112,$F113,IF($E113=$G$112,$G113,IF($E113=$H$112,$H113,""))),"-")</f>
        <v/>
      </c>
      <c r="K113" s="14">
        <f t="shared" ref="K113:L120" si="48">C11</f>
        <v>0</v>
      </c>
      <c r="L113" s="80">
        <f t="shared" si="48"/>
        <v>0</v>
      </c>
      <c r="M113" s="81"/>
      <c r="N113" s="82">
        <f>$E$11</f>
        <v>0</v>
      </c>
      <c r="O113" s="82">
        <f>$F$11</f>
        <v>0</v>
      </c>
      <c r="P113" s="82">
        <f>$G$11</f>
        <v>0</v>
      </c>
      <c r="Q113" s="83" t="str">
        <f t="shared" ref="Q113:Q120" si="49">IF($M113=$I11,IF($M113=$N$112,$N113,IF($M113=$O$112,$O113,IF($M113=$P$112,$P113,""))),"-")</f>
        <v/>
      </c>
      <c r="R113" s="74"/>
      <c r="S113" s="72"/>
    </row>
    <row r="114" spans="1:19">
      <c r="A114" s="72"/>
      <c r="C114" s="15">
        <f t="shared" si="46"/>
        <v>0</v>
      </c>
      <c r="D114" s="77">
        <f t="shared" si="46"/>
        <v>0</v>
      </c>
      <c r="E114" s="76"/>
      <c r="F114" s="17">
        <f>$E$12</f>
        <v>0</v>
      </c>
      <c r="G114" s="17">
        <f>$F$12</f>
        <v>0</v>
      </c>
      <c r="H114" s="17">
        <f>$G$12</f>
        <v>0</v>
      </c>
      <c r="I114" s="16" t="str">
        <f t="shared" si="47"/>
        <v/>
      </c>
      <c r="K114" s="15">
        <f t="shared" si="48"/>
        <v>0</v>
      </c>
      <c r="L114" s="77">
        <f t="shared" si="48"/>
        <v>0</v>
      </c>
      <c r="M114" s="76"/>
      <c r="N114" s="17">
        <f>$E$12</f>
        <v>0</v>
      </c>
      <c r="O114" s="17">
        <f>$F$12</f>
        <v>0</v>
      </c>
      <c r="P114" s="17">
        <f>$G$12</f>
        <v>0</v>
      </c>
      <c r="Q114" s="16" t="str">
        <f t="shared" si="49"/>
        <v/>
      </c>
      <c r="R114" s="74"/>
      <c r="S114" s="72"/>
    </row>
    <row r="115" spans="1:19">
      <c r="A115" s="72"/>
      <c r="C115" s="15">
        <f t="shared" si="46"/>
        <v>0</v>
      </c>
      <c r="D115" s="77">
        <f t="shared" si="46"/>
        <v>0</v>
      </c>
      <c r="E115" s="76"/>
      <c r="F115" s="17">
        <f>$E$13</f>
        <v>0</v>
      </c>
      <c r="G115" s="17">
        <f>$F$13</f>
        <v>0</v>
      </c>
      <c r="H115" s="17">
        <f>$G$13</f>
        <v>0</v>
      </c>
      <c r="I115" s="16" t="str">
        <f t="shared" si="47"/>
        <v/>
      </c>
      <c r="K115" s="15">
        <f t="shared" si="48"/>
        <v>0</v>
      </c>
      <c r="L115" s="77">
        <f t="shared" si="48"/>
        <v>0</v>
      </c>
      <c r="M115" s="76"/>
      <c r="N115" s="17">
        <f>$E$13</f>
        <v>0</v>
      </c>
      <c r="O115" s="17">
        <f>$F$13</f>
        <v>0</v>
      </c>
      <c r="P115" s="17">
        <f>$G$13</f>
        <v>0</v>
      </c>
      <c r="Q115" s="16" t="str">
        <f t="shared" si="49"/>
        <v/>
      </c>
      <c r="R115" s="74"/>
      <c r="S115" s="72"/>
    </row>
    <row r="116" spans="1:19">
      <c r="A116" s="72"/>
      <c r="C116" s="15">
        <f t="shared" si="46"/>
        <v>0</v>
      </c>
      <c r="D116" s="77">
        <f t="shared" si="46"/>
        <v>0</v>
      </c>
      <c r="E116" s="76"/>
      <c r="F116" s="17">
        <f>$E$14</f>
        <v>0</v>
      </c>
      <c r="G116" s="17">
        <f>$F$14</f>
        <v>0</v>
      </c>
      <c r="H116" s="17">
        <f>$G$14</f>
        <v>0</v>
      </c>
      <c r="I116" s="16" t="str">
        <f t="shared" si="47"/>
        <v/>
      </c>
      <c r="K116" s="15">
        <f t="shared" si="48"/>
        <v>0</v>
      </c>
      <c r="L116" s="77">
        <f t="shared" si="48"/>
        <v>0</v>
      </c>
      <c r="M116" s="76"/>
      <c r="N116" s="17">
        <f>$E$14</f>
        <v>0</v>
      </c>
      <c r="O116" s="17">
        <f>$F$14</f>
        <v>0</v>
      </c>
      <c r="P116" s="17">
        <f>$G$14</f>
        <v>0</v>
      </c>
      <c r="Q116" s="16" t="str">
        <f t="shared" si="49"/>
        <v/>
      </c>
      <c r="R116" s="74"/>
      <c r="S116" s="72"/>
    </row>
    <row r="117" spans="1:19">
      <c r="A117" s="72"/>
      <c r="C117" s="15">
        <f t="shared" si="46"/>
        <v>0</v>
      </c>
      <c r="D117" s="77">
        <f t="shared" si="46"/>
        <v>0</v>
      </c>
      <c r="E117" s="76"/>
      <c r="F117" s="17">
        <f>$E$15</f>
        <v>0</v>
      </c>
      <c r="G117" s="17">
        <f>$F$15</f>
        <v>0</v>
      </c>
      <c r="H117" s="17">
        <f>$G$15</f>
        <v>0</v>
      </c>
      <c r="I117" s="16" t="str">
        <f t="shared" si="47"/>
        <v/>
      </c>
      <c r="K117" s="15">
        <f t="shared" si="48"/>
        <v>0</v>
      </c>
      <c r="L117" s="77">
        <f t="shared" si="48"/>
        <v>0</v>
      </c>
      <c r="M117" s="76"/>
      <c r="N117" s="17">
        <f>$E$15</f>
        <v>0</v>
      </c>
      <c r="O117" s="17">
        <f>$F$15</f>
        <v>0</v>
      </c>
      <c r="P117" s="17">
        <f>$G$15</f>
        <v>0</v>
      </c>
      <c r="Q117" s="16" t="str">
        <f t="shared" si="49"/>
        <v/>
      </c>
      <c r="R117" s="74"/>
      <c r="S117" s="72"/>
    </row>
    <row r="118" spans="1:19">
      <c r="A118" s="72"/>
      <c r="C118" s="15">
        <f t="shared" si="46"/>
        <v>0</v>
      </c>
      <c r="D118" s="77">
        <f t="shared" si="46"/>
        <v>0</v>
      </c>
      <c r="E118" s="76"/>
      <c r="F118" s="17">
        <f>$E$16</f>
        <v>0</v>
      </c>
      <c r="G118" s="17">
        <f>$F$16</f>
        <v>0</v>
      </c>
      <c r="H118" s="17">
        <f>$G$16</f>
        <v>0</v>
      </c>
      <c r="I118" s="16" t="str">
        <f t="shared" si="47"/>
        <v/>
      </c>
      <c r="K118" s="15">
        <f t="shared" si="48"/>
        <v>0</v>
      </c>
      <c r="L118" s="77">
        <f t="shared" si="48"/>
        <v>0</v>
      </c>
      <c r="M118" s="76"/>
      <c r="N118" s="17">
        <f>$E$16</f>
        <v>0</v>
      </c>
      <c r="O118" s="17">
        <f>$F$16</f>
        <v>0</v>
      </c>
      <c r="P118" s="17">
        <f>$G$16</f>
        <v>0</v>
      </c>
      <c r="Q118" s="16" t="str">
        <f t="shared" si="49"/>
        <v/>
      </c>
      <c r="R118" s="74"/>
      <c r="S118" s="72"/>
    </row>
    <row r="119" spans="1:19">
      <c r="A119" s="72"/>
      <c r="C119" s="15">
        <f t="shared" si="46"/>
        <v>0</v>
      </c>
      <c r="D119" s="77">
        <f t="shared" si="46"/>
        <v>0</v>
      </c>
      <c r="E119" s="76"/>
      <c r="F119" s="17">
        <f>$E$17</f>
        <v>0</v>
      </c>
      <c r="G119" s="17">
        <f>$F$17</f>
        <v>0</v>
      </c>
      <c r="H119" s="17">
        <f>$G$17</f>
        <v>0</v>
      </c>
      <c r="I119" s="16" t="str">
        <f t="shared" si="47"/>
        <v/>
      </c>
      <c r="K119" s="15">
        <f t="shared" si="48"/>
        <v>0</v>
      </c>
      <c r="L119" s="77">
        <f t="shared" si="48"/>
        <v>0</v>
      </c>
      <c r="M119" s="76"/>
      <c r="N119" s="17">
        <f>$E$17</f>
        <v>0</v>
      </c>
      <c r="O119" s="17">
        <f>$F$17</f>
        <v>0</v>
      </c>
      <c r="P119" s="17">
        <f>$G$17</f>
        <v>0</v>
      </c>
      <c r="Q119" s="16" t="str">
        <f t="shared" si="49"/>
        <v/>
      </c>
      <c r="R119" s="74"/>
      <c r="S119" s="72"/>
    </row>
    <row r="120" spans="1:19" ht="13.5" thickBot="1">
      <c r="A120" s="72"/>
      <c r="C120" s="84">
        <f t="shared" si="46"/>
        <v>0</v>
      </c>
      <c r="D120" s="85">
        <f t="shared" si="46"/>
        <v>0</v>
      </c>
      <c r="E120" s="86"/>
      <c r="F120" s="87">
        <f>$E$18</f>
        <v>0</v>
      </c>
      <c r="G120" s="87">
        <f>$F$18</f>
        <v>0</v>
      </c>
      <c r="H120" s="87">
        <f>$G$18</f>
        <v>0</v>
      </c>
      <c r="I120" s="88" t="str">
        <f t="shared" si="47"/>
        <v/>
      </c>
      <c r="K120" s="84">
        <f t="shared" si="48"/>
        <v>0</v>
      </c>
      <c r="L120" s="85">
        <f t="shared" si="48"/>
        <v>0</v>
      </c>
      <c r="M120" s="86"/>
      <c r="N120" s="87">
        <f>$E$18</f>
        <v>0</v>
      </c>
      <c r="O120" s="87">
        <f>$F$18</f>
        <v>0</v>
      </c>
      <c r="P120" s="87">
        <f>$G$18</f>
        <v>0</v>
      </c>
      <c r="Q120" s="88" t="str">
        <f t="shared" si="49"/>
        <v/>
      </c>
      <c r="R120" s="74"/>
      <c r="S120" s="72"/>
    </row>
    <row r="121" spans="1:19" ht="13.5" thickBot="1">
      <c r="A121" s="72"/>
      <c r="I121" s="89">
        <f>SUM(I113:I120)</f>
        <v>0</v>
      </c>
      <c r="Q121" s="89">
        <f>SUM(Q113:Q120)</f>
        <v>0</v>
      </c>
      <c r="R121" s="74"/>
      <c r="S121" s="72"/>
    </row>
    <row r="122" spans="1:19">
      <c r="A122" s="72"/>
      <c r="R122" s="74"/>
      <c r="S122" s="72"/>
    </row>
    <row r="123" spans="1:19" ht="13.5" thickBot="1">
      <c r="A123" s="72"/>
      <c r="R123" s="74"/>
      <c r="S123" s="72"/>
    </row>
    <row r="124" spans="1:19" ht="13.5" thickBot="1">
      <c r="A124" s="72"/>
      <c r="C124" s="1"/>
      <c r="D124" s="193" t="s">
        <v>28</v>
      </c>
      <c r="E124" s="194"/>
      <c r="F124" s="195"/>
      <c r="G124" s="8"/>
      <c r="H124" s="8"/>
      <c r="K124" s="1"/>
      <c r="L124" s="193" t="s">
        <v>17</v>
      </c>
      <c r="M124" s="194"/>
      <c r="N124" s="195"/>
      <c r="O124" s="8"/>
      <c r="P124" s="8"/>
      <c r="R124" s="74"/>
      <c r="S124" s="72"/>
    </row>
    <row r="125" spans="1:19" ht="13.5" thickBot="1">
      <c r="A125" s="72"/>
      <c r="C125" s="78" t="s">
        <v>0</v>
      </c>
      <c r="D125" s="79" t="s">
        <v>1</v>
      </c>
      <c r="E125" s="11"/>
      <c r="F125" s="12">
        <v>1</v>
      </c>
      <c r="G125" s="12" t="s">
        <v>18</v>
      </c>
      <c r="H125" s="12">
        <v>2</v>
      </c>
      <c r="I125" s="13" t="s">
        <v>5</v>
      </c>
      <c r="K125" s="78" t="s">
        <v>0</v>
      </c>
      <c r="L125" s="79" t="s">
        <v>1</v>
      </c>
      <c r="M125" s="11"/>
      <c r="N125" s="12">
        <v>1</v>
      </c>
      <c r="O125" s="12" t="s">
        <v>18</v>
      </c>
      <c r="P125" s="12">
        <v>2</v>
      </c>
      <c r="Q125" s="13" t="s">
        <v>5</v>
      </c>
      <c r="R125" s="74"/>
      <c r="S125" s="72"/>
    </row>
    <row r="126" spans="1:19">
      <c r="A126" s="72"/>
      <c r="C126" s="14">
        <f t="shared" ref="C126:D133" si="50">K61</f>
        <v>0</v>
      </c>
      <c r="D126" s="80">
        <f t="shared" si="50"/>
        <v>0</v>
      </c>
      <c r="E126" s="81"/>
      <c r="F126" s="82">
        <f>$E$11</f>
        <v>0</v>
      </c>
      <c r="G126" s="82">
        <f>$F$11</f>
        <v>0</v>
      </c>
      <c r="H126" s="82">
        <f>$G$11</f>
        <v>0</v>
      </c>
      <c r="I126" s="83" t="str">
        <f t="shared" ref="I126:I133" si="51">IF($E126=$I11,IF($E126=$F$125,$F126,IF($E126=$G$125,$G126,IF($E126=$H$125,$H126,""))),"-")</f>
        <v/>
      </c>
      <c r="K126" s="14">
        <f t="shared" ref="K126:L133" si="52">C74</f>
        <v>0</v>
      </c>
      <c r="L126" s="80">
        <f t="shared" si="52"/>
        <v>0</v>
      </c>
      <c r="M126" s="81"/>
      <c r="N126" s="82">
        <f>$E$11</f>
        <v>0</v>
      </c>
      <c r="O126" s="82">
        <f>$F$11</f>
        <v>0</v>
      </c>
      <c r="P126" s="82">
        <f>$G$11</f>
        <v>0</v>
      </c>
      <c r="Q126" s="83" t="str">
        <f t="shared" ref="Q126:Q133" si="53">IF($M126=$I11,IF($M126=$N$125,$N126,IF($M126=$O$125,$O126,IF($M126=$P$125,$P126,""))),"-")</f>
        <v/>
      </c>
      <c r="R126" s="74"/>
      <c r="S126" s="72"/>
    </row>
    <row r="127" spans="1:19">
      <c r="A127" s="72"/>
      <c r="C127" s="15">
        <f t="shared" si="50"/>
        <v>0</v>
      </c>
      <c r="D127" s="77">
        <f t="shared" si="50"/>
        <v>0</v>
      </c>
      <c r="E127" s="76"/>
      <c r="F127" s="17">
        <f>$E$12</f>
        <v>0</v>
      </c>
      <c r="G127" s="17">
        <f>$F$12</f>
        <v>0</v>
      </c>
      <c r="H127" s="17">
        <f>$G$12</f>
        <v>0</v>
      </c>
      <c r="I127" s="16" t="str">
        <f t="shared" si="51"/>
        <v/>
      </c>
      <c r="K127" s="15">
        <f t="shared" si="52"/>
        <v>0</v>
      </c>
      <c r="L127" s="77">
        <f t="shared" si="52"/>
        <v>0</v>
      </c>
      <c r="M127" s="76"/>
      <c r="N127" s="17">
        <f>$E$12</f>
        <v>0</v>
      </c>
      <c r="O127" s="17">
        <f>$F$12</f>
        <v>0</v>
      </c>
      <c r="P127" s="17">
        <f>$G$12</f>
        <v>0</v>
      </c>
      <c r="Q127" s="16" t="str">
        <f t="shared" si="53"/>
        <v/>
      </c>
      <c r="R127" s="74"/>
      <c r="S127" s="72"/>
    </row>
    <row r="128" spans="1:19">
      <c r="A128" s="72"/>
      <c r="C128" s="15">
        <f t="shared" si="50"/>
        <v>0</v>
      </c>
      <c r="D128" s="77">
        <f t="shared" si="50"/>
        <v>0</v>
      </c>
      <c r="E128" s="76"/>
      <c r="F128" s="17">
        <f>$E$13</f>
        <v>0</v>
      </c>
      <c r="G128" s="17">
        <f>$F$13</f>
        <v>0</v>
      </c>
      <c r="H128" s="17">
        <f>$G$13</f>
        <v>0</v>
      </c>
      <c r="I128" s="16" t="str">
        <f t="shared" si="51"/>
        <v/>
      </c>
      <c r="K128" s="15">
        <f t="shared" si="52"/>
        <v>0</v>
      </c>
      <c r="L128" s="77">
        <f t="shared" si="52"/>
        <v>0</v>
      </c>
      <c r="M128" s="76"/>
      <c r="N128" s="17">
        <f>$E$13</f>
        <v>0</v>
      </c>
      <c r="O128" s="17">
        <f>$F$13</f>
        <v>0</v>
      </c>
      <c r="P128" s="17">
        <f>$G$13</f>
        <v>0</v>
      </c>
      <c r="Q128" s="16" t="str">
        <f t="shared" si="53"/>
        <v/>
      </c>
      <c r="R128" s="74"/>
      <c r="S128" s="72"/>
    </row>
    <row r="129" spans="1:19">
      <c r="A129" s="72"/>
      <c r="C129" s="15">
        <f t="shared" si="50"/>
        <v>0</v>
      </c>
      <c r="D129" s="77">
        <f t="shared" si="50"/>
        <v>0</v>
      </c>
      <c r="E129" s="76"/>
      <c r="F129" s="17">
        <f>$E$14</f>
        <v>0</v>
      </c>
      <c r="G129" s="17">
        <f>$F$14</f>
        <v>0</v>
      </c>
      <c r="H129" s="17">
        <f>$G$14</f>
        <v>0</v>
      </c>
      <c r="I129" s="16" t="str">
        <f t="shared" si="51"/>
        <v/>
      </c>
      <c r="K129" s="15">
        <f t="shared" si="52"/>
        <v>0</v>
      </c>
      <c r="L129" s="77">
        <f t="shared" si="52"/>
        <v>0</v>
      </c>
      <c r="M129" s="76"/>
      <c r="N129" s="17">
        <f>$E$14</f>
        <v>0</v>
      </c>
      <c r="O129" s="17">
        <f>$F$14</f>
        <v>0</v>
      </c>
      <c r="P129" s="17">
        <f>$G$14</f>
        <v>0</v>
      </c>
      <c r="Q129" s="16" t="str">
        <f t="shared" si="53"/>
        <v/>
      </c>
      <c r="R129" s="74"/>
      <c r="S129" s="72"/>
    </row>
    <row r="130" spans="1:19">
      <c r="A130" s="72"/>
      <c r="C130" s="15">
        <f t="shared" si="50"/>
        <v>0</v>
      </c>
      <c r="D130" s="77">
        <f t="shared" si="50"/>
        <v>0</v>
      </c>
      <c r="E130" s="76"/>
      <c r="F130" s="17">
        <f>$E$15</f>
        <v>0</v>
      </c>
      <c r="G130" s="17">
        <f>$F$15</f>
        <v>0</v>
      </c>
      <c r="H130" s="17">
        <f>$G$15</f>
        <v>0</v>
      </c>
      <c r="I130" s="16" t="str">
        <f t="shared" si="51"/>
        <v/>
      </c>
      <c r="K130" s="15">
        <f t="shared" si="52"/>
        <v>0</v>
      </c>
      <c r="L130" s="77">
        <f t="shared" si="52"/>
        <v>0</v>
      </c>
      <c r="M130" s="76"/>
      <c r="N130" s="17">
        <f>$E$15</f>
        <v>0</v>
      </c>
      <c r="O130" s="17">
        <f>$F$15</f>
        <v>0</v>
      </c>
      <c r="P130" s="17">
        <f>$G$15</f>
        <v>0</v>
      </c>
      <c r="Q130" s="16" t="str">
        <f t="shared" si="53"/>
        <v/>
      </c>
      <c r="R130" s="74"/>
      <c r="S130" s="72"/>
    </row>
    <row r="131" spans="1:19">
      <c r="A131" s="72"/>
      <c r="C131" s="15">
        <f t="shared" si="50"/>
        <v>0</v>
      </c>
      <c r="D131" s="77">
        <f t="shared" si="50"/>
        <v>0</v>
      </c>
      <c r="E131" s="76"/>
      <c r="F131" s="17">
        <f>$E$16</f>
        <v>0</v>
      </c>
      <c r="G131" s="17">
        <f>$F$16</f>
        <v>0</v>
      </c>
      <c r="H131" s="17">
        <f>$G$16</f>
        <v>0</v>
      </c>
      <c r="I131" s="16" t="str">
        <f t="shared" si="51"/>
        <v/>
      </c>
      <c r="K131" s="15">
        <f t="shared" si="52"/>
        <v>0</v>
      </c>
      <c r="L131" s="77">
        <f t="shared" si="52"/>
        <v>0</v>
      </c>
      <c r="M131" s="76"/>
      <c r="N131" s="17">
        <f>$E$16</f>
        <v>0</v>
      </c>
      <c r="O131" s="17">
        <f>$F$16</f>
        <v>0</v>
      </c>
      <c r="P131" s="17">
        <f>$G$16</f>
        <v>0</v>
      </c>
      <c r="Q131" s="16" t="str">
        <f t="shared" si="53"/>
        <v/>
      </c>
      <c r="R131" s="74"/>
      <c r="S131" s="72"/>
    </row>
    <row r="132" spans="1:19">
      <c r="A132" s="72"/>
      <c r="C132" s="15">
        <f t="shared" si="50"/>
        <v>0</v>
      </c>
      <c r="D132" s="77">
        <f t="shared" si="50"/>
        <v>0</v>
      </c>
      <c r="E132" s="76"/>
      <c r="F132" s="17">
        <f>$E$17</f>
        <v>0</v>
      </c>
      <c r="G132" s="17">
        <f>$F$17</f>
        <v>0</v>
      </c>
      <c r="H132" s="17">
        <f>$G$17</f>
        <v>0</v>
      </c>
      <c r="I132" s="16" t="str">
        <f t="shared" si="51"/>
        <v/>
      </c>
      <c r="K132" s="15">
        <f t="shared" si="52"/>
        <v>0</v>
      </c>
      <c r="L132" s="77">
        <f t="shared" si="52"/>
        <v>0</v>
      </c>
      <c r="M132" s="76"/>
      <c r="N132" s="17">
        <f>$E$17</f>
        <v>0</v>
      </c>
      <c r="O132" s="17">
        <f>$F$17</f>
        <v>0</v>
      </c>
      <c r="P132" s="17">
        <f>$G$17</f>
        <v>0</v>
      </c>
      <c r="Q132" s="16" t="str">
        <f t="shared" si="53"/>
        <v/>
      </c>
      <c r="R132" s="74"/>
      <c r="S132" s="72"/>
    </row>
    <row r="133" spans="1:19" ht="13.5" thickBot="1">
      <c r="A133" s="72"/>
      <c r="C133" s="84">
        <f t="shared" si="50"/>
        <v>0</v>
      </c>
      <c r="D133" s="85">
        <f t="shared" si="50"/>
        <v>0</v>
      </c>
      <c r="E133" s="86"/>
      <c r="F133" s="87">
        <f>$E$18</f>
        <v>0</v>
      </c>
      <c r="G133" s="87">
        <f>$F$18</f>
        <v>0</v>
      </c>
      <c r="H133" s="87">
        <f>$G$18</f>
        <v>0</v>
      </c>
      <c r="I133" s="88" t="str">
        <f t="shared" si="51"/>
        <v/>
      </c>
      <c r="K133" s="84">
        <f t="shared" si="52"/>
        <v>0</v>
      </c>
      <c r="L133" s="85">
        <f t="shared" si="52"/>
        <v>0</v>
      </c>
      <c r="M133" s="86"/>
      <c r="N133" s="87">
        <f>$E$18</f>
        <v>0</v>
      </c>
      <c r="O133" s="87">
        <f>$F$18</f>
        <v>0</v>
      </c>
      <c r="P133" s="87">
        <f>$G$18</f>
        <v>0</v>
      </c>
      <c r="Q133" s="88" t="str">
        <f t="shared" si="53"/>
        <v/>
      </c>
      <c r="R133" s="74"/>
      <c r="S133" s="72"/>
    </row>
    <row r="134" spans="1:19" ht="13.5" thickBot="1">
      <c r="A134" s="72"/>
      <c r="I134" s="89">
        <f>SUM(I126:I133)</f>
        <v>0</v>
      </c>
      <c r="Q134" s="89">
        <f>SUM(Q126:Q133)</f>
        <v>0</v>
      </c>
      <c r="R134" s="74"/>
      <c r="S134" s="72"/>
    </row>
    <row r="135" spans="1:19" ht="16.5" customHeight="1">
      <c r="A135" s="72"/>
      <c r="R135" s="74"/>
      <c r="S135" s="72"/>
    </row>
    <row r="136" spans="1:19" s="155" customFormat="1">
      <c r="A136" s="72"/>
      <c r="B136" s="72"/>
      <c r="C136" s="72"/>
      <c r="D136" s="72"/>
      <c r="E136" s="72"/>
      <c r="F136" s="72"/>
      <c r="G136" s="72"/>
      <c r="H136" s="72"/>
      <c r="I136" s="72"/>
      <c r="J136" s="72"/>
      <c r="K136" s="72"/>
      <c r="L136" s="72"/>
      <c r="M136" s="72"/>
      <c r="N136" s="72"/>
      <c r="O136" s="72"/>
      <c r="P136" s="72"/>
      <c r="Q136" s="72"/>
      <c r="R136" s="72"/>
      <c r="S136" s="72"/>
    </row>
    <row r="137" spans="1:19" s="155" customFormat="1">
      <c r="A137" s="72"/>
      <c r="B137" s="72"/>
      <c r="C137" s="72"/>
      <c r="D137" s="72"/>
      <c r="E137" s="72"/>
      <c r="F137" s="72"/>
      <c r="G137" s="72"/>
      <c r="H137" s="72"/>
      <c r="I137" s="72"/>
      <c r="J137" s="72"/>
      <c r="K137" s="72"/>
      <c r="L137" s="72"/>
      <c r="M137" s="72"/>
      <c r="N137" s="72"/>
      <c r="O137" s="72"/>
      <c r="P137" s="72"/>
      <c r="Q137" s="72"/>
      <c r="R137" s="72"/>
      <c r="S137" s="72"/>
    </row>
    <row r="138" spans="1:19" s="74" customFormat="1"/>
    <row r="139" spans="1:19" s="74" customFormat="1"/>
    <row r="140" spans="1:19" s="74" customFormat="1"/>
    <row r="141" spans="1:19" s="74" customFormat="1">
      <c r="J141" s="123"/>
    </row>
    <row r="142" spans="1:19" s="74" customFormat="1"/>
    <row r="143" spans="1:19" s="74" customFormat="1">
      <c r="J143" s="124"/>
      <c r="K143" s="124"/>
      <c r="L143" s="125"/>
    </row>
    <row r="144" spans="1:19" s="74" customFormat="1">
      <c r="J144" s="124"/>
      <c r="K144" s="124"/>
      <c r="L144" s="125"/>
    </row>
    <row r="145" spans="10:14" s="74" customFormat="1">
      <c r="J145" s="124"/>
      <c r="K145" s="124"/>
      <c r="L145" s="125"/>
    </row>
    <row r="146" spans="10:14" s="74" customFormat="1">
      <c r="J146" s="124"/>
      <c r="K146" s="124"/>
      <c r="L146" s="125"/>
    </row>
    <row r="147" spans="10:14" s="74" customFormat="1">
      <c r="J147" s="124"/>
      <c r="K147" s="124"/>
      <c r="L147" s="125"/>
      <c r="N147" s="75"/>
    </row>
    <row r="148" spans="10:14" s="74" customFormat="1">
      <c r="J148" s="124"/>
      <c r="K148" s="124"/>
      <c r="L148" s="125"/>
    </row>
    <row r="149" spans="10:14" s="74" customFormat="1">
      <c r="J149" s="124"/>
      <c r="K149" s="124"/>
      <c r="L149" s="125"/>
    </row>
    <row r="150" spans="10:14" s="74" customFormat="1">
      <c r="J150" s="124"/>
      <c r="K150" s="124"/>
      <c r="L150" s="125"/>
    </row>
    <row r="151" spans="10:14" s="74" customFormat="1">
      <c r="J151" s="124"/>
      <c r="K151" s="124"/>
      <c r="L151" s="125"/>
    </row>
    <row r="152" spans="10:14" s="74" customFormat="1">
      <c r="J152" s="124"/>
      <c r="K152" s="124"/>
      <c r="L152" s="125"/>
    </row>
    <row r="153" spans="10:14" s="74" customFormat="1">
      <c r="J153" s="124"/>
      <c r="K153" s="124"/>
      <c r="L153" s="125"/>
    </row>
    <row r="154" spans="10:14" s="74" customFormat="1">
      <c r="J154" s="124"/>
      <c r="K154" s="124"/>
      <c r="L154" s="125"/>
    </row>
    <row r="155" spans="10:14" s="74" customFormat="1"/>
    <row r="156" spans="10:14" s="74" customFormat="1"/>
    <row r="157" spans="10:14" s="74" customFormat="1"/>
    <row r="158" spans="10:14" s="74" customFormat="1"/>
    <row r="159" spans="10:14" s="74" customFormat="1"/>
    <row r="160" spans="10:14" s="74" customFormat="1"/>
    <row r="161" s="74" customFormat="1"/>
    <row r="162" s="74" customFormat="1"/>
    <row r="163" s="74" customFormat="1"/>
    <row r="164" s="74" customFormat="1"/>
    <row r="165" s="74" customFormat="1"/>
    <row r="166" s="74" customFormat="1"/>
    <row r="167" s="74" customFormat="1"/>
    <row r="168" s="74" customFormat="1"/>
    <row r="169" s="74" customFormat="1"/>
    <row r="170" s="74" customFormat="1"/>
    <row r="171" s="74" customFormat="1"/>
    <row r="172" s="74" customFormat="1"/>
    <row r="173" s="74" customFormat="1"/>
    <row r="174" s="74" customFormat="1"/>
    <row r="175" s="74" customFormat="1"/>
    <row r="176" s="74" customFormat="1"/>
    <row r="177" s="74" customFormat="1"/>
    <row r="178" s="74" customFormat="1"/>
    <row r="179" s="74" customFormat="1"/>
    <row r="180" s="74" customFormat="1"/>
    <row r="181" s="74" customFormat="1"/>
    <row r="182" s="74" customFormat="1"/>
    <row r="183" s="74" customFormat="1"/>
    <row r="184" s="74" customFormat="1"/>
    <row r="185" s="74" customFormat="1"/>
    <row r="186" s="74" customFormat="1"/>
    <row r="187" s="74" customFormat="1"/>
    <row r="188" s="74" customFormat="1"/>
    <row r="189" s="74" customFormat="1"/>
    <row r="190" s="74" customFormat="1"/>
    <row r="191" s="74" customFormat="1"/>
    <row r="192" s="74" customFormat="1"/>
    <row r="193" s="74" customFormat="1"/>
    <row r="194" s="74" customFormat="1"/>
    <row r="195" s="74" customFormat="1"/>
    <row r="196" s="74" customFormat="1"/>
    <row r="197" s="74" customFormat="1"/>
    <row r="198" s="74" customFormat="1"/>
    <row r="199" s="74" customFormat="1"/>
    <row r="200" s="74" customFormat="1"/>
    <row r="201" s="74" customFormat="1"/>
    <row r="202" s="74" customFormat="1"/>
    <row r="203" s="74" customFormat="1"/>
    <row r="204" s="74" customFormat="1"/>
    <row r="205" s="74" customFormat="1"/>
    <row r="206" s="74" customFormat="1"/>
    <row r="207" s="74" customFormat="1"/>
    <row r="208" s="74" customFormat="1"/>
    <row r="209" s="74" customFormat="1"/>
    <row r="210" s="74" customFormat="1"/>
    <row r="211" s="74" customFormat="1"/>
    <row r="212" s="74" customFormat="1"/>
    <row r="213" s="74" customFormat="1"/>
    <row r="214" s="74" customFormat="1"/>
    <row r="215" s="74" customFormat="1"/>
    <row r="216" s="74" customFormat="1"/>
    <row r="217" s="74" customFormat="1"/>
    <row r="218" s="74" customFormat="1"/>
    <row r="219" s="74" customFormat="1"/>
    <row r="220" s="74" customFormat="1"/>
    <row r="221" s="74" customFormat="1"/>
    <row r="222" s="74" customFormat="1"/>
    <row r="223" s="74" customFormat="1"/>
    <row r="224" s="74" customFormat="1"/>
    <row r="225" s="74" customFormat="1"/>
    <row r="226" s="74" customFormat="1"/>
    <row r="227" s="74" customFormat="1"/>
    <row r="228" s="74" customFormat="1"/>
    <row r="229" s="74" customFormat="1"/>
    <row r="230" s="74" customFormat="1"/>
    <row r="231" s="74" customFormat="1"/>
    <row r="232" s="74" customFormat="1"/>
    <row r="233" s="74" customFormat="1"/>
    <row r="234" s="74" customFormat="1"/>
    <row r="235" s="74" customFormat="1"/>
    <row r="236" s="74" customFormat="1"/>
    <row r="237" s="74" customFormat="1"/>
    <row r="238" s="74" customFormat="1"/>
    <row r="239" s="74" customFormat="1"/>
    <row r="240" s="74" customFormat="1"/>
    <row r="241" s="74" customFormat="1"/>
    <row r="242" s="74" customFormat="1"/>
    <row r="243" s="74" customFormat="1"/>
    <row r="244" s="74" customFormat="1"/>
    <row r="245" s="74" customFormat="1"/>
    <row r="246" s="74" customFormat="1"/>
    <row r="247" s="74" customFormat="1"/>
    <row r="248" s="74" customFormat="1"/>
    <row r="249" s="74" customFormat="1"/>
    <row r="250" s="74" customFormat="1"/>
    <row r="251" s="74" customFormat="1"/>
    <row r="252" s="74" customFormat="1"/>
    <row r="253" s="74" customFormat="1"/>
    <row r="254" s="74" customFormat="1"/>
    <row r="255" s="74" customFormat="1"/>
    <row r="256" s="74" customFormat="1"/>
    <row r="257" s="74" customFormat="1"/>
    <row r="258" s="74" customFormat="1"/>
    <row r="259" s="74" customFormat="1"/>
    <row r="260" s="74" customFormat="1"/>
    <row r="261" s="74" customFormat="1"/>
    <row r="262" s="74" customFormat="1"/>
    <row r="263" s="74" customFormat="1"/>
    <row r="264" s="74" customFormat="1"/>
    <row r="265" s="74" customFormat="1"/>
    <row r="266" s="74" customFormat="1"/>
    <row r="267" s="74" customFormat="1"/>
    <row r="268" s="74" customFormat="1"/>
    <row r="269" s="74" customFormat="1"/>
    <row r="270" s="74" customFormat="1"/>
    <row r="271" s="74" customFormat="1"/>
    <row r="272" s="74" customFormat="1"/>
    <row r="273" s="74" customFormat="1"/>
    <row r="274" s="74" customFormat="1"/>
    <row r="275" s="74" customFormat="1"/>
    <row r="276" s="74" customFormat="1"/>
    <row r="277" s="74" customFormat="1"/>
    <row r="278" s="74" customFormat="1"/>
    <row r="279" s="74" customFormat="1"/>
    <row r="280" s="74" customFormat="1"/>
    <row r="281" s="74" customFormat="1"/>
    <row r="282" s="74" customFormat="1"/>
    <row r="283" s="74" customFormat="1"/>
    <row r="284" s="74" customFormat="1"/>
    <row r="285" s="74" customFormat="1"/>
    <row r="286" s="74" customFormat="1"/>
    <row r="287" s="74" customFormat="1"/>
    <row r="288" s="74" customFormat="1"/>
    <row r="289" s="74" customFormat="1"/>
    <row r="290" s="74" customFormat="1"/>
    <row r="291" s="74" customFormat="1"/>
    <row r="292" s="74" customFormat="1"/>
    <row r="293" s="74" customFormat="1"/>
    <row r="294" s="74" customFormat="1"/>
    <row r="295" s="74" customFormat="1"/>
    <row r="296" s="74" customFormat="1"/>
    <row r="297" s="74" customFormat="1"/>
    <row r="298" s="74" customFormat="1"/>
    <row r="299" s="74" customFormat="1"/>
    <row r="300" s="74" customFormat="1"/>
    <row r="301" s="74" customFormat="1"/>
    <row r="302" s="74" customFormat="1"/>
    <row r="303" s="74" customFormat="1"/>
    <row r="304" s="74" customFormat="1"/>
    <row r="305" s="74" customFormat="1"/>
    <row r="306" s="74" customFormat="1"/>
    <row r="307" s="74" customFormat="1"/>
    <row r="308" s="74" customFormat="1"/>
    <row r="309" s="74" customFormat="1"/>
    <row r="310" s="74" customFormat="1"/>
    <row r="311" s="74" customFormat="1"/>
    <row r="312" s="74" customFormat="1"/>
    <row r="313" s="74" customFormat="1"/>
    <row r="314" s="74" customFormat="1"/>
    <row r="315" s="74" customFormat="1"/>
    <row r="316" s="74" customFormat="1"/>
    <row r="317" s="74" customFormat="1"/>
    <row r="318" s="74" customFormat="1"/>
    <row r="319" s="74" customFormat="1"/>
    <row r="320" s="74" customFormat="1"/>
    <row r="321" s="74" customFormat="1"/>
    <row r="322" s="74" customFormat="1"/>
    <row r="323" s="74" customFormat="1"/>
    <row r="324" s="74" customFormat="1"/>
    <row r="325" s="74" customFormat="1"/>
    <row r="326" s="74" customFormat="1"/>
    <row r="327" s="74" customFormat="1"/>
    <row r="328" s="74" customFormat="1"/>
    <row r="329" s="74" customFormat="1"/>
    <row r="330" s="74" customFormat="1"/>
    <row r="331" s="74" customFormat="1"/>
    <row r="332" s="74" customFormat="1"/>
    <row r="333" s="74" customFormat="1"/>
    <row r="334" s="74" customFormat="1"/>
    <row r="335" s="74" customFormat="1"/>
    <row r="336" s="74" customFormat="1"/>
    <row r="337" s="74" customFormat="1"/>
    <row r="338" s="74" customFormat="1"/>
    <row r="339" s="74" customFormat="1"/>
    <row r="340" s="74" customFormat="1"/>
    <row r="341" s="74" customFormat="1"/>
    <row r="342" s="74" customFormat="1"/>
    <row r="343" s="74" customFormat="1"/>
    <row r="344" s="74" customFormat="1"/>
    <row r="345" s="74" customFormat="1"/>
    <row r="346" s="74" customFormat="1"/>
    <row r="347" s="74" customFormat="1"/>
    <row r="348" s="74" customFormat="1"/>
    <row r="349" s="74" customFormat="1"/>
    <row r="350" s="74" customFormat="1"/>
    <row r="351" s="74" customFormat="1"/>
    <row r="352" s="74" customFormat="1"/>
    <row r="353" s="74" customFormat="1"/>
    <row r="354" s="74" customFormat="1"/>
    <row r="355" s="74" customFormat="1"/>
    <row r="356" s="74" customFormat="1"/>
    <row r="357" s="74" customFormat="1"/>
    <row r="358" s="74" customFormat="1"/>
    <row r="359" s="74" customFormat="1"/>
    <row r="360" s="74" customFormat="1"/>
    <row r="361" s="74" customFormat="1"/>
    <row r="362" s="74" customFormat="1"/>
    <row r="363" s="74" customFormat="1"/>
    <row r="364" s="74" customFormat="1"/>
    <row r="365" s="74" customFormat="1"/>
    <row r="366" s="74" customFormat="1"/>
    <row r="367" s="74" customFormat="1"/>
    <row r="368" s="74" customFormat="1"/>
    <row r="369" s="74" customFormat="1"/>
    <row r="370" s="74" customFormat="1"/>
    <row r="371" s="74" customFormat="1"/>
    <row r="372" s="74" customFormat="1"/>
    <row r="373" s="74" customFormat="1"/>
    <row r="374" s="74" customFormat="1"/>
    <row r="375" s="74" customFormat="1"/>
    <row r="376" s="74" customFormat="1"/>
    <row r="377" s="74" customFormat="1"/>
    <row r="378" s="74" customFormat="1"/>
    <row r="379" s="74" customFormat="1"/>
    <row r="380" s="74" customFormat="1"/>
    <row r="381" s="74" customFormat="1"/>
    <row r="382" s="74" customFormat="1"/>
    <row r="383" s="74" customFormat="1"/>
    <row r="384" s="74" customFormat="1"/>
    <row r="385" s="74" customFormat="1"/>
    <row r="386" s="74" customFormat="1"/>
    <row r="387" s="74" customFormat="1"/>
    <row r="388" s="74" customFormat="1"/>
    <row r="389" s="74" customFormat="1"/>
    <row r="390" s="74" customFormat="1"/>
    <row r="391" s="74" customFormat="1"/>
    <row r="392" s="74" customFormat="1"/>
    <row r="393" s="74" customFormat="1"/>
    <row r="394" s="74" customFormat="1"/>
    <row r="395" s="74" customFormat="1"/>
    <row r="396" s="74" customFormat="1"/>
    <row r="397" s="74" customFormat="1"/>
    <row r="398" s="74" customFormat="1"/>
    <row r="399" s="74" customFormat="1"/>
    <row r="400" s="74" customFormat="1"/>
    <row r="401" s="74" customFormat="1"/>
    <row r="402" s="74" customFormat="1"/>
    <row r="403" s="74" customFormat="1"/>
    <row r="404" s="74" customFormat="1"/>
    <row r="405" s="74" customFormat="1"/>
    <row r="406" s="74" customFormat="1"/>
    <row r="407" s="74" customFormat="1"/>
    <row r="408" s="74" customFormat="1"/>
    <row r="409" s="74" customFormat="1"/>
    <row r="410" s="74" customFormat="1"/>
    <row r="411" s="74" customFormat="1"/>
    <row r="412" s="74" customFormat="1"/>
    <row r="413" s="74" customFormat="1"/>
    <row r="414" s="74" customFormat="1"/>
    <row r="415" s="74" customFormat="1"/>
    <row r="416" s="74" customFormat="1"/>
    <row r="417" s="74" customFormat="1"/>
    <row r="418" s="74" customFormat="1"/>
    <row r="419" s="74" customFormat="1"/>
    <row r="420" s="74" customFormat="1"/>
    <row r="421" s="74" customFormat="1"/>
    <row r="422" s="74" customFormat="1"/>
    <row r="423" s="74" customFormat="1"/>
    <row r="424" s="74" customFormat="1"/>
    <row r="425" s="74" customFormat="1"/>
    <row r="426" s="74" customFormat="1"/>
    <row r="427" s="74" customFormat="1"/>
    <row r="428" s="74" customFormat="1"/>
    <row r="429" s="74" customFormat="1"/>
    <row r="430" s="74" customFormat="1"/>
    <row r="431" s="74" customFormat="1"/>
    <row r="432" s="74" customFormat="1"/>
    <row r="433" s="74" customFormat="1"/>
    <row r="434" s="74" customFormat="1"/>
    <row r="435" s="74" customFormat="1"/>
    <row r="436" s="74" customFormat="1"/>
    <row r="437" s="74" customFormat="1"/>
    <row r="438" s="74" customFormat="1"/>
    <row r="439" s="74" customFormat="1"/>
    <row r="440" s="74" customFormat="1"/>
    <row r="441" s="74" customFormat="1"/>
    <row r="442" s="74" customFormat="1"/>
    <row r="443" s="74" customFormat="1"/>
    <row r="444" s="74" customFormat="1"/>
    <row r="445" s="74" customFormat="1"/>
    <row r="446" s="74" customFormat="1"/>
    <row r="447" s="74" customFormat="1"/>
    <row r="448" s="74" customFormat="1"/>
    <row r="449" s="74" customFormat="1"/>
    <row r="450" s="74" customFormat="1"/>
    <row r="451" s="74" customFormat="1"/>
    <row r="452" s="74" customFormat="1"/>
    <row r="453" s="74" customFormat="1"/>
    <row r="454" s="74" customFormat="1"/>
    <row r="455" s="74" customFormat="1"/>
    <row r="456" s="74" customFormat="1"/>
    <row r="457" s="74" customFormat="1"/>
    <row r="458" s="74" customFormat="1"/>
    <row r="459" s="74" customFormat="1"/>
    <row r="460" s="74" customFormat="1"/>
    <row r="461" s="74" customFormat="1"/>
    <row r="462" s="74" customFormat="1"/>
    <row r="463" s="74" customFormat="1"/>
    <row r="464" s="74" customFormat="1"/>
    <row r="465" s="74" customFormat="1"/>
    <row r="466" s="74" customFormat="1"/>
    <row r="467" s="74" customFormat="1"/>
    <row r="468" s="74" customFormat="1"/>
    <row r="469" s="74" customFormat="1"/>
    <row r="470" s="74" customFormat="1"/>
    <row r="471" s="74" customFormat="1"/>
    <row r="472" s="74" customFormat="1"/>
    <row r="473" s="74" customFormat="1"/>
    <row r="474" s="74" customFormat="1"/>
    <row r="475" s="74" customFormat="1"/>
    <row r="476" s="74" customFormat="1"/>
    <row r="477" s="74" customFormat="1"/>
    <row r="478" s="74" customFormat="1"/>
    <row r="479" s="74" customFormat="1"/>
    <row r="480" s="74" customFormat="1"/>
    <row r="481" s="74" customFormat="1"/>
    <row r="482" s="74" customFormat="1"/>
    <row r="483" s="74" customFormat="1"/>
    <row r="484" s="74" customFormat="1"/>
    <row r="485" s="74" customFormat="1"/>
    <row r="486" s="74" customFormat="1"/>
    <row r="487" s="74" customFormat="1"/>
    <row r="488" s="74" customFormat="1"/>
    <row r="489" s="74" customFormat="1"/>
    <row r="490" s="74" customFormat="1"/>
    <row r="491" s="74" customFormat="1"/>
    <row r="492" s="74" customFormat="1"/>
    <row r="493" s="74" customFormat="1"/>
    <row r="494" s="74" customFormat="1"/>
    <row r="495" s="74" customFormat="1"/>
    <row r="496" s="74" customFormat="1"/>
    <row r="497" s="74" customFormat="1"/>
    <row r="498" s="74" customFormat="1"/>
    <row r="499" s="74" customFormat="1"/>
    <row r="500" s="74" customFormat="1"/>
    <row r="501" s="74" customFormat="1"/>
    <row r="502" s="74" customFormat="1"/>
    <row r="503" s="74" customFormat="1"/>
    <row r="504" s="74" customFormat="1"/>
    <row r="505" s="74" customFormat="1"/>
    <row r="506" s="74" customFormat="1"/>
    <row r="507" s="74" customFormat="1"/>
    <row r="508" s="74" customFormat="1"/>
    <row r="509" s="74" customFormat="1"/>
    <row r="510" s="74" customFormat="1"/>
    <row r="511" s="74" customFormat="1"/>
    <row r="512" s="74" customFormat="1"/>
    <row r="513" s="74" customFormat="1"/>
    <row r="514" s="74" customFormat="1"/>
    <row r="515" s="74" customFormat="1"/>
    <row r="516" s="74" customFormat="1"/>
    <row r="517" s="74" customFormat="1"/>
    <row r="518" s="74" customFormat="1"/>
    <row r="519" s="74" customFormat="1"/>
    <row r="520" s="74" customFormat="1"/>
    <row r="521" s="74" customFormat="1"/>
    <row r="522" s="74" customFormat="1"/>
    <row r="523" s="74" customFormat="1"/>
    <row r="524" s="74" customFormat="1"/>
    <row r="525" s="74" customFormat="1"/>
    <row r="526" s="74" customFormat="1"/>
    <row r="527" s="74" customFormat="1"/>
    <row r="528" s="74" customFormat="1"/>
    <row r="529" s="74" customFormat="1"/>
    <row r="530" s="74" customFormat="1"/>
    <row r="531" s="74" customFormat="1"/>
    <row r="532" s="74" customFormat="1"/>
    <row r="533" s="74" customFormat="1"/>
    <row r="534" s="74" customFormat="1"/>
    <row r="535" s="74" customFormat="1"/>
    <row r="536" s="74" customFormat="1"/>
    <row r="537" s="74" customFormat="1"/>
    <row r="538" s="74" customFormat="1"/>
    <row r="539" s="74" customFormat="1"/>
    <row r="540" s="74" customFormat="1"/>
    <row r="541" s="74" customFormat="1"/>
    <row r="542" s="74" customFormat="1"/>
    <row r="543" s="74" customFormat="1"/>
    <row r="544" s="74" customFormat="1"/>
    <row r="545" s="74" customFormat="1"/>
    <row r="546" s="74" customFormat="1"/>
    <row r="547" s="74" customFormat="1"/>
    <row r="548" s="74" customFormat="1"/>
    <row r="549" s="74" customFormat="1"/>
    <row r="550" s="74" customFormat="1"/>
    <row r="551" s="74" customFormat="1"/>
    <row r="552" s="74" customFormat="1"/>
    <row r="553" s="74" customFormat="1"/>
    <row r="554" s="74" customFormat="1"/>
    <row r="555" s="74" customFormat="1"/>
    <row r="556" s="74" customFormat="1"/>
    <row r="557" s="74" customFormat="1"/>
    <row r="558" s="74" customFormat="1"/>
    <row r="559" s="74" customFormat="1"/>
    <row r="560" s="74" customFormat="1"/>
    <row r="561" s="74" customFormat="1"/>
    <row r="562" s="74" customFormat="1"/>
    <row r="563" s="74" customFormat="1"/>
    <row r="564" s="74" customFormat="1"/>
    <row r="565" s="74" customFormat="1"/>
    <row r="566" s="74" customFormat="1"/>
    <row r="567" s="74" customFormat="1"/>
    <row r="568" s="74" customFormat="1"/>
    <row r="569" s="74" customFormat="1"/>
    <row r="570" s="74" customFormat="1"/>
    <row r="571" s="74" customFormat="1"/>
    <row r="572" s="74" customFormat="1"/>
    <row r="573" s="74" customFormat="1"/>
    <row r="574" s="74" customFormat="1"/>
    <row r="575" s="74" customFormat="1"/>
    <row r="576" s="74" customFormat="1"/>
    <row r="577" s="74" customFormat="1"/>
    <row r="578" s="74" customFormat="1"/>
    <row r="579" s="74" customFormat="1"/>
    <row r="580" s="74" customFormat="1"/>
    <row r="581" s="74" customFormat="1"/>
    <row r="582" s="74" customFormat="1"/>
    <row r="583" s="74" customFormat="1"/>
    <row r="584" s="74" customFormat="1"/>
    <row r="585" s="74" customFormat="1"/>
    <row r="586" s="74" customFormat="1"/>
    <row r="587" s="74" customFormat="1"/>
    <row r="588" s="74" customFormat="1"/>
    <row r="589" s="74" customFormat="1"/>
    <row r="590" s="74" customFormat="1"/>
    <row r="591" s="74" customFormat="1"/>
    <row r="592" s="74" customFormat="1"/>
    <row r="593" s="74" customFormat="1"/>
    <row r="594" s="74" customFormat="1"/>
    <row r="595" s="74" customFormat="1"/>
    <row r="596" s="74" customFormat="1"/>
    <row r="597" s="74" customFormat="1"/>
    <row r="598" s="74" customFormat="1"/>
    <row r="599" s="74" customFormat="1"/>
    <row r="600" s="74" customFormat="1"/>
    <row r="601" s="74" customFormat="1"/>
    <row r="602" s="74" customFormat="1"/>
    <row r="603" s="74" customFormat="1"/>
    <row r="604" s="74" customFormat="1"/>
    <row r="605" s="74" customFormat="1"/>
    <row r="606" s="74" customFormat="1"/>
    <row r="607" s="74" customFormat="1"/>
    <row r="608" s="74" customFormat="1"/>
    <row r="609" s="74" customFormat="1"/>
    <row r="610" s="74" customFormat="1"/>
    <row r="611" s="74" customFormat="1"/>
    <row r="612" s="74" customFormat="1"/>
    <row r="613" s="74" customFormat="1"/>
    <row r="614" s="74" customFormat="1"/>
    <row r="615" s="74" customFormat="1"/>
    <row r="616" s="74" customFormat="1"/>
    <row r="617" s="74" customFormat="1"/>
    <row r="618" s="74" customFormat="1"/>
    <row r="619" s="74" customFormat="1"/>
    <row r="620" s="74" customFormat="1"/>
    <row r="621" s="74" customFormat="1"/>
    <row r="622" s="74" customFormat="1"/>
    <row r="623" s="74" customFormat="1"/>
    <row r="624" s="74" customFormat="1"/>
    <row r="625" s="74" customFormat="1"/>
    <row r="626" s="74" customFormat="1"/>
    <row r="627" s="74" customFormat="1"/>
    <row r="628" s="74" customFormat="1"/>
    <row r="629" s="74" customFormat="1"/>
    <row r="630" s="74" customFormat="1"/>
    <row r="631" s="74" customFormat="1"/>
    <row r="632" s="74" customFormat="1"/>
    <row r="633" s="74" customFormat="1"/>
    <row r="634" s="74" customFormat="1"/>
    <row r="635" s="74" customFormat="1"/>
    <row r="636" s="74" customFormat="1"/>
    <row r="637" s="74" customFormat="1"/>
    <row r="638" s="74" customFormat="1"/>
    <row r="639" s="74" customFormat="1"/>
    <row r="640" s="74" customFormat="1"/>
    <row r="641" s="74" customFormat="1"/>
    <row r="642" s="74" customFormat="1"/>
    <row r="643" s="74" customFormat="1"/>
    <row r="644" s="74" customFormat="1"/>
    <row r="645" s="74" customFormat="1"/>
    <row r="646" s="74" customFormat="1"/>
    <row r="647" s="74" customFormat="1"/>
    <row r="648" s="74" customFormat="1"/>
    <row r="649" s="74" customFormat="1"/>
    <row r="650" s="74" customFormat="1"/>
    <row r="651" s="74" customFormat="1"/>
    <row r="652" s="74" customFormat="1"/>
    <row r="653" s="74" customFormat="1"/>
    <row r="654" s="74" customFormat="1"/>
    <row r="655" s="74" customFormat="1"/>
    <row r="656" s="74" customFormat="1"/>
    <row r="657" s="74" customFormat="1"/>
    <row r="658" s="74" customFormat="1"/>
    <row r="659" s="74" customFormat="1"/>
    <row r="660" s="74" customFormat="1"/>
    <row r="661" s="74" customFormat="1"/>
    <row r="662" s="74" customFormat="1"/>
    <row r="663" s="74" customFormat="1"/>
    <row r="664" s="74" customFormat="1"/>
    <row r="665" s="74" customFormat="1"/>
    <row r="666" s="74" customFormat="1"/>
    <row r="667" s="74" customFormat="1"/>
    <row r="668" s="74" customFormat="1"/>
    <row r="669" s="74" customFormat="1"/>
    <row r="670" s="74" customFormat="1"/>
    <row r="671" s="74" customFormat="1"/>
    <row r="672" s="74" customFormat="1"/>
    <row r="673" s="74" customFormat="1"/>
    <row r="674" s="74" customFormat="1"/>
    <row r="675" s="74" customFormat="1"/>
    <row r="676" s="74" customFormat="1"/>
    <row r="677" s="74" customFormat="1"/>
    <row r="678" s="74" customFormat="1"/>
    <row r="679" s="74" customFormat="1"/>
    <row r="680" s="74" customFormat="1"/>
    <row r="681" s="74" customFormat="1"/>
    <row r="682" s="74" customFormat="1"/>
    <row r="683" s="74" customFormat="1"/>
    <row r="684" s="74" customFormat="1"/>
    <row r="685" s="74" customFormat="1"/>
    <row r="686" s="74" customFormat="1"/>
    <row r="687" s="74" customFormat="1"/>
    <row r="688" s="74" customFormat="1"/>
    <row r="689" s="74" customFormat="1"/>
    <row r="690" s="74" customFormat="1"/>
    <row r="691" s="74" customFormat="1"/>
    <row r="692" s="74" customFormat="1"/>
    <row r="693" s="74" customFormat="1"/>
    <row r="694" s="74" customFormat="1"/>
    <row r="695" s="74" customFormat="1"/>
    <row r="696" s="74" customFormat="1"/>
    <row r="697" s="74" customFormat="1"/>
    <row r="698" s="74" customFormat="1"/>
    <row r="699" s="74" customFormat="1"/>
    <row r="700" s="74" customFormat="1"/>
    <row r="701" s="74" customFormat="1"/>
    <row r="702" s="74" customFormat="1"/>
    <row r="703" s="74" customFormat="1"/>
    <row r="704" s="74" customFormat="1"/>
    <row r="705" s="74" customFormat="1"/>
    <row r="706" s="74" customFormat="1"/>
    <row r="707" s="74" customFormat="1"/>
    <row r="708" s="74" customFormat="1"/>
    <row r="709" s="74" customFormat="1"/>
    <row r="710" s="74" customFormat="1"/>
    <row r="711" s="74" customFormat="1"/>
    <row r="712" s="74" customFormat="1"/>
    <row r="713" s="74" customFormat="1"/>
    <row r="714" s="74" customFormat="1"/>
    <row r="715" s="74" customFormat="1"/>
    <row r="716" s="74" customFormat="1"/>
    <row r="717" s="74" customFormat="1"/>
    <row r="718" s="74" customFormat="1"/>
    <row r="719" s="74" customFormat="1"/>
    <row r="720" s="74" customFormat="1"/>
    <row r="721" s="74" customFormat="1"/>
    <row r="722" s="74" customFormat="1"/>
    <row r="723" s="74" customFormat="1"/>
    <row r="724" s="74" customFormat="1"/>
    <row r="725" s="74" customFormat="1"/>
    <row r="726" s="74" customFormat="1"/>
    <row r="727" s="74" customFormat="1"/>
    <row r="728" s="74" customFormat="1"/>
    <row r="729" s="74" customFormat="1"/>
    <row r="730" s="74" customFormat="1"/>
    <row r="731" s="74" customFormat="1"/>
    <row r="732" s="74" customFormat="1"/>
    <row r="733" s="74" customFormat="1"/>
    <row r="734" s="74" customFormat="1"/>
    <row r="735" s="74" customFormat="1"/>
    <row r="736" s="74" customFormat="1"/>
    <row r="737" s="74" customFormat="1"/>
    <row r="738" s="74" customFormat="1"/>
    <row r="739" s="74" customFormat="1"/>
    <row r="740" s="74" customFormat="1"/>
    <row r="741" s="74" customFormat="1"/>
    <row r="742" s="74" customFormat="1"/>
    <row r="743" s="74" customFormat="1"/>
    <row r="744" s="74" customFormat="1"/>
    <row r="745" s="74" customFormat="1"/>
    <row r="746" s="74" customFormat="1"/>
    <row r="747" s="74" customFormat="1"/>
    <row r="748" s="74" customFormat="1"/>
    <row r="749" s="74" customFormat="1"/>
    <row r="750" s="74" customFormat="1"/>
    <row r="751" s="74" customFormat="1"/>
    <row r="752" s="74" customFormat="1"/>
    <row r="753" s="74" customFormat="1"/>
    <row r="754" s="74" customFormat="1"/>
    <row r="755" s="74" customFormat="1"/>
    <row r="756" s="74" customFormat="1"/>
    <row r="757" s="74" customFormat="1"/>
    <row r="758" s="74" customFormat="1"/>
    <row r="759" s="74" customFormat="1"/>
    <row r="760" s="74" customFormat="1"/>
    <row r="761" s="74" customFormat="1"/>
    <row r="762" s="74" customFormat="1"/>
    <row r="763" s="74" customFormat="1"/>
    <row r="764" s="74" customFormat="1"/>
    <row r="765" s="74" customFormat="1"/>
    <row r="766" s="74" customFormat="1"/>
    <row r="767" s="74" customFormat="1"/>
    <row r="768" s="74" customFormat="1"/>
    <row r="769" s="74" customFormat="1"/>
    <row r="770" s="74" customFormat="1"/>
    <row r="771" s="74" customFormat="1"/>
    <row r="772" s="74" customFormat="1"/>
    <row r="773" s="74" customFormat="1"/>
    <row r="774" s="74" customFormat="1"/>
    <row r="775" s="74" customFormat="1"/>
    <row r="776" s="74" customFormat="1"/>
    <row r="777" s="74" customFormat="1"/>
    <row r="778" s="74" customFormat="1"/>
    <row r="779" s="74" customFormat="1"/>
    <row r="780" s="74" customFormat="1"/>
    <row r="781" s="74" customFormat="1"/>
    <row r="782" s="74" customFormat="1"/>
    <row r="783" s="74" customFormat="1"/>
    <row r="784" s="74" customFormat="1"/>
    <row r="785" s="74" customFormat="1"/>
    <row r="786" s="74" customFormat="1"/>
    <row r="787" s="74" customFormat="1"/>
    <row r="788" s="74" customFormat="1"/>
    <row r="789" s="74" customFormat="1"/>
    <row r="790" s="74" customFormat="1"/>
    <row r="791" s="74" customFormat="1"/>
    <row r="792" s="74" customFormat="1"/>
    <row r="793" s="74" customFormat="1"/>
    <row r="794" s="74" customFormat="1"/>
    <row r="795" s="74" customFormat="1"/>
    <row r="796" s="74" customFormat="1"/>
    <row r="797" s="74" customFormat="1"/>
    <row r="798" s="74" customFormat="1"/>
    <row r="799" s="74" customFormat="1"/>
    <row r="800" s="74" customFormat="1"/>
    <row r="801" s="74" customFormat="1"/>
    <row r="802" s="74" customFormat="1"/>
    <row r="803" s="74" customFormat="1"/>
    <row r="804" s="74" customFormat="1"/>
    <row r="805" s="74" customFormat="1"/>
    <row r="806" s="74" customFormat="1"/>
    <row r="807" s="74" customFormat="1"/>
    <row r="808" s="74" customFormat="1"/>
    <row r="809" s="74" customFormat="1"/>
    <row r="810" s="74" customFormat="1"/>
    <row r="811" s="74" customFormat="1"/>
    <row r="812" s="74" customFormat="1"/>
    <row r="813" s="74" customFormat="1"/>
    <row r="814" s="74" customFormat="1"/>
    <row r="815" s="74" customFormat="1"/>
    <row r="816" s="74" customFormat="1"/>
    <row r="817" s="74" customFormat="1"/>
    <row r="818" s="74" customFormat="1"/>
    <row r="819" s="74" customFormat="1"/>
    <row r="820" s="74" customFormat="1"/>
    <row r="821" s="74" customFormat="1"/>
    <row r="822" s="74" customFormat="1"/>
    <row r="823" s="74" customFormat="1"/>
    <row r="824" s="74" customFormat="1"/>
    <row r="825" s="74" customFormat="1"/>
    <row r="826" s="74" customFormat="1"/>
    <row r="827" s="74" customFormat="1"/>
    <row r="828" s="74" customFormat="1"/>
    <row r="829" s="74" customFormat="1"/>
    <row r="830" s="74" customFormat="1"/>
    <row r="831" s="74" customFormat="1"/>
    <row r="832" s="74" customFormat="1"/>
    <row r="833" s="74" customFormat="1"/>
    <row r="834" s="74" customFormat="1"/>
    <row r="835" s="74" customFormat="1"/>
    <row r="836" s="74" customFormat="1"/>
    <row r="837" s="74" customFormat="1"/>
    <row r="838" s="74" customFormat="1"/>
    <row r="839" s="74" customFormat="1"/>
    <row r="840" s="74" customFormat="1"/>
    <row r="841" s="74" customFormat="1"/>
    <row r="842" s="74" customFormat="1"/>
    <row r="843" s="74" customFormat="1"/>
    <row r="844" s="74" customFormat="1"/>
    <row r="845" s="74" customFormat="1"/>
    <row r="846" s="74" customFormat="1"/>
    <row r="847" s="74" customFormat="1"/>
    <row r="848" s="74" customFormat="1"/>
    <row r="849" s="74" customFormat="1"/>
    <row r="850" s="74" customFormat="1"/>
    <row r="851" s="74" customFormat="1"/>
    <row r="852" s="74" customFormat="1"/>
    <row r="853" s="74" customFormat="1"/>
    <row r="854" s="74" customFormat="1"/>
    <row r="855" s="74" customFormat="1"/>
    <row r="856" s="74" customFormat="1"/>
    <row r="857" s="74" customFormat="1"/>
    <row r="858" s="74" customFormat="1"/>
    <row r="859" s="74" customFormat="1"/>
    <row r="860" s="74" customFormat="1"/>
    <row r="861" s="74" customFormat="1"/>
    <row r="862" s="74" customFormat="1"/>
    <row r="863" s="74" customFormat="1"/>
    <row r="864" s="74" customFormat="1"/>
    <row r="865" s="74" customFormat="1"/>
    <row r="866" s="74" customFormat="1"/>
    <row r="867" s="74" customFormat="1"/>
    <row r="868" s="74" customFormat="1"/>
    <row r="869" s="74" customFormat="1"/>
    <row r="870" s="74" customFormat="1"/>
    <row r="871" s="74" customFormat="1"/>
    <row r="872" s="74" customFormat="1"/>
    <row r="873" s="74" customFormat="1"/>
    <row r="874" s="74" customFormat="1"/>
    <row r="875" s="74" customFormat="1"/>
    <row r="876" s="74" customFormat="1"/>
    <row r="877" s="74" customFormat="1"/>
    <row r="878" s="74" customFormat="1"/>
    <row r="879" s="74" customFormat="1"/>
    <row r="880" s="74" customFormat="1"/>
    <row r="881" s="74" customFormat="1"/>
    <row r="882" s="74" customFormat="1"/>
    <row r="883" s="74" customFormat="1"/>
    <row r="884" s="74" customFormat="1"/>
    <row r="885" s="74" customFormat="1"/>
    <row r="886" s="74" customFormat="1"/>
    <row r="887" s="74" customFormat="1"/>
    <row r="888" s="74" customFormat="1"/>
    <row r="889" s="74" customFormat="1"/>
    <row r="890" s="74" customFormat="1"/>
    <row r="891" s="74" customFormat="1"/>
    <row r="892" s="74" customFormat="1"/>
    <row r="893" s="74" customFormat="1"/>
    <row r="894" s="74" customFormat="1"/>
    <row r="895" s="74" customFormat="1"/>
    <row r="896" s="74" customFormat="1"/>
    <row r="897" s="74" customFormat="1"/>
    <row r="898" s="74" customFormat="1"/>
    <row r="899" s="74" customFormat="1"/>
    <row r="900" s="74" customFormat="1"/>
    <row r="901" s="74" customFormat="1"/>
    <row r="902" s="74" customFormat="1"/>
    <row r="903" s="74" customFormat="1"/>
    <row r="904" s="74" customFormat="1"/>
    <row r="905" s="74" customFormat="1"/>
    <row r="906" s="74" customFormat="1"/>
    <row r="907" s="74" customFormat="1"/>
    <row r="908" s="74" customFormat="1"/>
    <row r="909" s="74" customFormat="1"/>
    <row r="910" s="74" customFormat="1"/>
    <row r="911" s="74" customFormat="1"/>
    <row r="912" s="74" customFormat="1"/>
    <row r="913" s="74" customFormat="1"/>
    <row r="914" s="74" customFormat="1"/>
    <row r="915" s="74" customFormat="1"/>
    <row r="916" s="74" customFormat="1"/>
    <row r="917" s="74" customFormat="1"/>
    <row r="918" s="74" customFormat="1"/>
    <row r="919" s="74" customFormat="1"/>
    <row r="920" s="74" customFormat="1"/>
    <row r="921" s="74" customFormat="1"/>
    <row r="922" s="74" customFormat="1"/>
    <row r="923" s="74" customFormat="1"/>
    <row r="924" s="74" customFormat="1"/>
    <row r="925" s="74" customFormat="1"/>
    <row r="926" s="74" customFormat="1"/>
    <row r="927" s="74" customFormat="1"/>
    <row r="928" s="74" customFormat="1"/>
    <row r="929" s="74" customFormat="1"/>
    <row r="930" s="74" customFormat="1"/>
    <row r="931" s="74" customFormat="1"/>
    <row r="932" s="74" customFormat="1"/>
    <row r="933" s="74" customFormat="1"/>
    <row r="934" s="74" customFormat="1"/>
    <row r="935" s="74" customFormat="1"/>
    <row r="936" s="74" customFormat="1"/>
    <row r="937" s="74" customFormat="1"/>
    <row r="938" s="74" customFormat="1"/>
    <row r="939" s="74" customFormat="1"/>
    <row r="940" s="74" customFormat="1"/>
    <row r="941" s="74" customFormat="1"/>
    <row r="942" s="74" customFormat="1"/>
    <row r="943" s="74" customFormat="1"/>
    <row r="944" s="74" customFormat="1"/>
    <row r="945" s="74" customFormat="1"/>
    <row r="946" s="74" customFormat="1"/>
    <row r="947" s="74" customFormat="1"/>
    <row r="948" s="74" customFormat="1"/>
    <row r="949" s="74" customFormat="1"/>
    <row r="950" s="74" customFormat="1"/>
    <row r="951" s="74" customFormat="1"/>
    <row r="952" s="74" customFormat="1"/>
    <row r="953" s="74" customFormat="1"/>
    <row r="954" s="74" customFormat="1"/>
    <row r="955" s="74" customFormat="1"/>
    <row r="956" s="74" customFormat="1"/>
    <row r="957" s="74" customFormat="1"/>
    <row r="958" s="74" customFormat="1"/>
    <row r="959" s="74" customFormat="1"/>
    <row r="960" s="74" customFormat="1"/>
    <row r="961" s="74" customFormat="1"/>
    <row r="962" s="74" customFormat="1"/>
    <row r="963" s="74" customFormat="1"/>
    <row r="964" s="74" customFormat="1"/>
    <row r="965" s="74" customFormat="1"/>
    <row r="966" s="74" customFormat="1"/>
    <row r="967" s="74" customFormat="1"/>
    <row r="968" s="74" customFormat="1"/>
    <row r="969" s="74" customFormat="1"/>
    <row r="970" s="74" customFormat="1"/>
    <row r="971" s="74" customFormat="1"/>
    <row r="972" s="74" customFormat="1"/>
    <row r="973" s="74" customFormat="1"/>
    <row r="974" s="74" customFormat="1"/>
    <row r="975" s="74" customFormat="1"/>
    <row r="976" s="74" customFormat="1"/>
    <row r="977" s="74" customFormat="1"/>
    <row r="978" s="74" customFormat="1"/>
    <row r="979" s="74" customFormat="1"/>
    <row r="980" s="74" customFormat="1"/>
    <row r="981" s="74" customFormat="1"/>
    <row r="982" s="74" customFormat="1"/>
    <row r="983" s="74" customFormat="1"/>
    <row r="984" s="74" customFormat="1"/>
    <row r="985" s="74" customFormat="1"/>
    <row r="986" s="74" customFormat="1"/>
    <row r="987" s="74" customFormat="1"/>
    <row r="988" s="74" customFormat="1"/>
    <row r="989" s="74" customFormat="1"/>
    <row r="990" s="74" customFormat="1"/>
    <row r="991" s="74" customFormat="1"/>
    <row r="992" s="74" customFormat="1"/>
    <row r="993" s="74" customFormat="1"/>
    <row r="994" s="74" customFormat="1"/>
    <row r="995" s="74" customFormat="1"/>
    <row r="996" s="74" customFormat="1"/>
    <row r="997" s="74" customFormat="1"/>
    <row r="998" s="74" customFormat="1"/>
    <row r="999" s="74" customFormat="1"/>
    <row r="1000" s="74" customFormat="1"/>
    <row r="1001" s="74" customFormat="1"/>
    <row r="1002" s="74" customFormat="1"/>
    <row r="1003" s="74" customFormat="1"/>
    <row r="1004" s="74" customFormat="1"/>
    <row r="1005" s="74" customFormat="1"/>
    <row r="1006" s="74" customFormat="1"/>
    <row r="1007" s="74" customFormat="1"/>
    <row r="1008" s="74" customFormat="1"/>
    <row r="1009" s="74" customFormat="1"/>
    <row r="1010" s="74" customFormat="1"/>
    <row r="1011" s="74" customFormat="1"/>
    <row r="1012" s="74" customFormat="1"/>
    <row r="1013" s="74" customFormat="1"/>
    <row r="1014" s="74" customFormat="1"/>
    <row r="1015" s="74" customFormat="1"/>
    <row r="1016" s="74" customFormat="1"/>
    <row r="1017" s="74" customFormat="1"/>
    <row r="1018" s="74" customFormat="1"/>
    <row r="1019" s="74" customFormat="1"/>
    <row r="1020" s="74" customFormat="1"/>
    <row r="1021" s="74" customFormat="1"/>
    <row r="1022" s="74" customFormat="1"/>
    <row r="1023" s="74" customFormat="1"/>
    <row r="1024" s="74" customFormat="1"/>
    <row r="1025" s="74" customFormat="1"/>
    <row r="1026" s="74" customFormat="1"/>
    <row r="1027" s="74" customFormat="1"/>
    <row r="1028" s="74" customFormat="1"/>
    <row r="1029" s="74" customFormat="1"/>
    <row r="1030" s="74" customFormat="1"/>
    <row r="1031" s="74" customFormat="1"/>
    <row r="1032" s="74" customFormat="1"/>
    <row r="1033" s="74" customFormat="1"/>
    <row r="1034" s="74" customFormat="1"/>
    <row r="1035" s="74" customFormat="1"/>
    <row r="1036" s="74" customFormat="1"/>
    <row r="1037" s="74" customFormat="1"/>
    <row r="1038" s="74" customFormat="1"/>
    <row r="1039" s="74" customFormat="1"/>
    <row r="1040" s="74" customFormat="1"/>
    <row r="1041" s="74" customFormat="1"/>
    <row r="1042" s="74" customFormat="1"/>
    <row r="1043" s="74" customFormat="1"/>
    <row r="1044" s="74" customFormat="1"/>
    <row r="1045" s="74" customFormat="1"/>
    <row r="1046" s="74" customFormat="1"/>
    <row r="1047" s="74" customFormat="1"/>
    <row r="1048" s="74" customFormat="1"/>
    <row r="1049" s="74" customFormat="1"/>
    <row r="1050" s="74" customFormat="1"/>
    <row r="1051" s="74" customFormat="1"/>
    <row r="1052" s="74" customFormat="1"/>
    <row r="1053" s="74" customFormat="1"/>
    <row r="1054" s="74" customFormat="1"/>
    <row r="1055" s="74" customFormat="1"/>
    <row r="1056" s="74" customFormat="1"/>
    <row r="1057" s="74" customFormat="1"/>
    <row r="1058" s="74" customFormat="1"/>
    <row r="1059" s="74" customFormat="1"/>
    <row r="1060" s="74" customFormat="1"/>
    <row r="1061" s="74" customFormat="1"/>
    <row r="1062" s="74" customFormat="1"/>
    <row r="1063" s="74" customFormat="1"/>
    <row r="1064" s="74" customFormat="1"/>
    <row r="1065" s="74" customFormat="1"/>
    <row r="1066" s="74" customFormat="1"/>
    <row r="1067" s="74" customFormat="1"/>
    <row r="1068" s="74" customFormat="1"/>
    <row r="1069" s="74" customFormat="1"/>
    <row r="1070" s="74" customFormat="1"/>
    <row r="1071" s="74" customFormat="1"/>
    <row r="1072" s="74" customFormat="1"/>
    <row r="1073" s="74" customFormat="1"/>
    <row r="1074" s="74" customFormat="1"/>
    <row r="1075" s="74" customFormat="1"/>
    <row r="1076" s="74" customFormat="1"/>
    <row r="1077" s="74" customFormat="1"/>
    <row r="1078" s="74" customFormat="1"/>
    <row r="1079" s="74" customFormat="1"/>
    <row r="1080" s="74" customFormat="1"/>
    <row r="1081" s="74" customFormat="1"/>
    <row r="1082" s="74" customFormat="1"/>
    <row r="1083" s="74" customFormat="1"/>
    <row r="1084" s="74" customFormat="1"/>
    <row r="1085" s="74" customFormat="1"/>
    <row r="1086" s="74" customFormat="1"/>
    <row r="1087" s="74" customFormat="1"/>
    <row r="1088" s="74" customFormat="1"/>
    <row r="1089" s="74" customFormat="1"/>
    <row r="1090" s="74" customFormat="1"/>
    <row r="1091" s="74" customFormat="1"/>
    <row r="1092" s="74" customFormat="1"/>
    <row r="1093" s="74" customFormat="1"/>
    <row r="1094" s="74" customFormat="1"/>
    <row r="1095" s="74" customFormat="1"/>
    <row r="1096" s="74" customFormat="1"/>
    <row r="1097" s="74" customFormat="1"/>
    <row r="1098" s="74" customFormat="1"/>
    <row r="1099" s="74" customFormat="1"/>
    <row r="1100" s="74" customFormat="1"/>
    <row r="1101" s="74" customFormat="1"/>
    <row r="1102" s="74" customFormat="1"/>
    <row r="1103" s="74" customFormat="1"/>
    <row r="1104" s="74" customFormat="1"/>
    <row r="1105" s="74" customFormat="1"/>
    <row r="1106" s="74" customFormat="1"/>
    <row r="1107" s="74" customFormat="1"/>
    <row r="1108" s="74" customFormat="1"/>
    <row r="1109" s="74" customFormat="1"/>
    <row r="1110" s="74" customFormat="1"/>
    <row r="1111" s="74" customFormat="1"/>
    <row r="1112" s="74" customFormat="1"/>
    <row r="1113" s="74" customFormat="1"/>
    <row r="1114" s="74" customFormat="1"/>
    <row r="1115" s="74" customFormat="1"/>
    <row r="1116" s="74" customFormat="1"/>
    <row r="1117" s="74" customFormat="1"/>
    <row r="1118" s="74" customFormat="1"/>
    <row r="1119" s="74" customFormat="1"/>
    <row r="1120" s="74" customFormat="1"/>
    <row r="1121" s="74" customFormat="1"/>
    <row r="1122" s="74" customFormat="1"/>
    <row r="1123" s="74" customFormat="1"/>
    <row r="1124" s="74" customFormat="1"/>
    <row r="1125" s="74" customFormat="1"/>
    <row r="1126" s="74" customFormat="1"/>
    <row r="1127" s="74" customFormat="1"/>
    <row r="1128" s="74" customFormat="1"/>
    <row r="1129" s="74" customFormat="1"/>
    <row r="1130" s="74" customFormat="1"/>
    <row r="1131" s="74" customFormat="1"/>
    <row r="1132" s="74" customFormat="1"/>
    <row r="1133" s="74" customFormat="1"/>
    <row r="1134" s="74" customFormat="1"/>
    <row r="1135" s="74" customFormat="1"/>
    <row r="1136" s="74" customFormat="1"/>
    <row r="1137" s="74" customFormat="1"/>
    <row r="1138" s="74" customFormat="1"/>
    <row r="1139" s="74" customFormat="1"/>
    <row r="1140" s="74" customFormat="1"/>
    <row r="1141" s="74" customFormat="1"/>
    <row r="1142" s="74" customFormat="1"/>
    <row r="1143" s="74" customFormat="1"/>
    <row r="1144" s="74" customFormat="1"/>
    <row r="1145" s="74" customFormat="1"/>
    <row r="1146" s="74" customFormat="1"/>
    <row r="1147" s="74" customFormat="1"/>
    <row r="1148" s="74" customFormat="1"/>
    <row r="1149" s="74" customFormat="1"/>
    <row r="1150" s="74" customFormat="1"/>
    <row r="1151" s="74" customFormat="1"/>
    <row r="1152" s="74" customFormat="1"/>
    <row r="1153" s="74" customFormat="1"/>
    <row r="1154" s="74" customFormat="1"/>
    <row r="1155" s="74" customFormat="1"/>
    <row r="1156" s="74" customFormat="1"/>
    <row r="1157" s="74" customFormat="1"/>
    <row r="1158" s="74" customFormat="1"/>
    <row r="1159" s="74" customFormat="1"/>
    <row r="1160" s="74" customFormat="1"/>
    <row r="1161" s="74" customFormat="1"/>
    <row r="1162" s="74" customFormat="1"/>
    <row r="1163" s="74" customFormat="1"/>
    <row r="1164" s="74" customFormat="1"/>
    <row r="1165" s="74" customFormat="1"/>
    <row r="1166" s="74" customFormat="1"/>
    <row r="1167" s="74" customFormat="1"/>
    <row r="1168" s="74" customFormat="1"/>
    <row r="1169" s="74" customFormat="1"/>
    <row r="1170" s="74" customFormat="1"/>
    <row r="1171" s="74" customFormat="1"/>
    <row r="1172" s="74" customFormat="1"/>
    <row r="1173" s="74" customFormat="1"/>
    <row r="1174" s="74" customFormat="1"/>
    <row r="1175" s="74" customFormat="1"/>
    <row r="1176" s="74" customFormat="1"/>
    <row r="1177" s="74" customFormat="1"/>
    <row r="1178" s="74" customFormat="1"/>
    <row r="1179" s="74" customFormat="1"/>
    <row r="1180" s="74" customFormat="1"/>
    <row r="1181" s="74" customFormat="1"/>
    <row r="1182" s="74" customFormat="1"/>
    <row r="1183" s="74" customFormat="1"/>
    <row r="1184" s="74" customFormat="1"/>
    <row r="1185" s="74" customFormat="1"/>
    <row r="1186" s="74" customFormat="1"/>
    <row r="1187" s="74" customFormat="1"/>
    <row r="1188" s="74" customFormat="1"/>
    <row r="1189" s="74" customFormat="1"/>
    <row r="1190" s="74" customFormat="1"/>
    <row r="1191" s="74" customFormat="1"/>
    <row r="1192" s="74" customFormat="1"/>
    <row r="1193" s="74" customFormat="1"/>
    <row r="1194" s="74" customFormat="1"/>
    <row r="1195" s="74" customFormat="1"/>
    <row r="1196" s="74" customFormat="1"/>
    <row r="1197" s="74" customFormat="1"/>
    <row r="1198" s="74" customFormat="1"/>
    <row r="1199" s="74" customFormat="1"/>
    <row r="1200" s="74" customFormat="1"/>
    <row r="1201" s="74" customFormat="1"/>
    <row r="1202" s="74" customFormat="1"/>
    <row r="1203" s="74" customFormat="1"/>
    <row r="1204" s="74" customFormat="1"/>
    <row r="1205" s="74" customFormat="1"/>
    <row r="1206" s="74" customFormat="1"/>
    <row r="1207" s="74" customFormat="1"/>
    <row r="1208" s="74" customFormat="1"/>
    <row r="1209" s="74" customFormat="1"/>
    <row r="1210" s="74" customFormat="1"/>
    <row r="1211" s="74" customFormat="1"/>
    <row r="1212" s="74" customFormat="1"/>
    <row r="1213" s="74" customFormat="1"/>
    <row r="1214" s="74" customFormat="1"/>
    <row r="1215" s="74" customFormat="1"/>
    <row r="1216" s="74" customFormat="1"/>
    <row r="1217" s="74" customFormat="1"/>
    <row r="1218" s="74" customFormat="1"/>
    <row r="1219" s="74" customFormat="1"/>
    <row r="1220" s="74" customFormat="1"/>
    <row r="1221" s="74" customFormat="1"/>
    <row r="1222" s="74" customFormat="1"/>
    <row r="1223" s="74" customFormat="1"/>
    <row r="1224" s="74" customFormat="1"/>
    <row r="1225" s="74" customFormat="1"/>
    <row r="1226" s="74" customFormat="1"/>
    <row r="1227" s="74" customFormat="1"/>
    <row r="1228" s="74" customFormat="1"/>
    <row r="1229" s="74" customFormat="1"/>
    <row r="1230" s="74" customFormat="1"/>
    <row r="1231" s="74" customFormat="1"/>
    <row r="1232" s="74" customFormat="1"/>
    <row r="1233" s="74" customFormat="1"/>
    <row r="1234" s="74" customFormat="1"/>
    <row r="1235" s="74" customFormat="1"/>
    <row r="1236" s="74" customFormat="1"/>
    <row r="1237" s="74" customFormat="1"/>
    <row r="1238" s="74" customFormat="1"/>
    <row r="1239" s="74" customFormat="1"/>
    <row r="1240" s="74" customFormat="1"/>
    <row r="1241" s="74" customFormat="1"/>
    <row r="1242" s="74" customFormat="1"/>
    <row r="1243" s="74" customFormat="1"/>
    <row r="1244" s="74" customFormat="1"/>
    <row r="1245" s="74" customFormat="1"/>
    <row r="1246" s="74" customFormat="1"/>
    <row r="1247" s="74" customFormat="1"/>
    <row r="1248" s="74" customFormat="1"/>
    <row r="1249" s="74" customFormat="1"/>
    <row r="1250" s="74" customFormat="1"/>
    <row r="1251" s="74" customFormat="1"/>
    <row r="1252" s="74" customFormat="1"/>
    <row r="1253" s="74" customFormat="1"/>
    <row r="1254" s="74" customFormat="1"/>
    <row r="1255" s="74" customFormat="1"/>
    <row r="1256" s="74" customFormat="1"/>
    <row r="1257" s="74" customFormat="1"/>
    <row r="1258" s="74" customFormat="1"/>
    <row r="1259" s="74" customFormat="1"/>
    <row r="1260" s="74" customFormat="1"/>
    <row r="1261" s="74" customFormat="1"/>
    <row r="1262" s="74" customFormat="1"/>
    <row r="1263" s="74" customFormat="1"/>
    <row r="1264" s="74" customFormat="1"/>
    <row r="1265" s="74" customFormat="1"/>
    <row r="1266" s="74" customFormat="1"/>
    <row r="1267" s="74" customFormat="1"/>
    <row r="1268" s="74" customFormat="1"/>
    <row r="1269" s="74" customFormat="1"/>
    <row r="1270" s="74" customFormat="1"/>
    <row r="1271" s="74" customFormat="1"/>
    <row r="1272" s="74" customFormat="1"/>
    <row r="1273" s="74" customFormat="1"/>
    <row r="1274" s="74" customFormat="1"/>
    <row r="1275" s="74" customFormat="1"/>
    <row r="1276" s="74" customFormat="1"/>
    <row r="1277" s="74" customFormat="1"/>
    <row r="1278" s="74" customFormat="1"/>
    <row r="1279" s="74" customFormat="1"/>
    <row r="1280" s="74" customFormat="1"/>
    <row r="1281" s="74" customFormat="1"/>
    <row r="1282" s="74" customFormat="1"/>
    <row r="1283" s="74" customFormat="1"/>
    <row r="1284" s="74" customFormat="1"/>
    <row r="1285" s="74" customFormat="1"/>
    <row r="1286" s="74" customFormat="1"/>
    <row r="1287" s="74" customFormat="1"/>
    <row r="1288" s="74" customFormat="1"/>
    <row r="1289" s="74" customFormat="1"/>
    <row r="1290" s="74" customFormat="1"/>
    <row r="1291" s="74" customFormat="1"/>
    <row r="1292" s="74" customFormat="1"/>
    <row r="1293" s="74" customFormat="1"/>
    <row r="1294" s="74" customFormat="1"/>
    <row r="1295" s="74" customFormat="1"/>
    <row r="1296" s="74" customFormat="1"/>
    <row r="1297" s="74" customFormat="1"/>
    <row r="1298" s="74" customFormat="1"/>
    <row r="1299" s="74" customFormat="1"/>
    <row r="1300" s="74" customFormat="1"/>
    <row r="1301" s="74" customFormat="1"/>
    <row r="1302" s="74" customFormat="1"/>
    <row r="1303" s="74" customFormat="1"/>
    <row r="1304" s="74" customFormat="1"/>
    <row r="1305" s="74" customFormat="1"/>
    <row r="1306" s="74" customFormat="1"/>
    <row r="1307" s="74" customFormat="1"/>
    <row r="1308" s="74" customFormat="1"/>
    <row r="1309" s="74" customFormat="1"/>
    <row r="1310" s="74" customFormat="1"/>
    <row r="1311" s="74" customFormat="1"/>
    <row r="1312" s="74" customFormat="1"/>
    <row r="1313" s="74" customFormat="1"/>
    <row r="1314" s="74" customFormat="1"/>
    <row r="1315" s="74" customFormat="1"/>
    <row r="1316" s="74" customFormat="1"/>
    <row r="1317" s="74" customFormat="1"/>
    <row r="1318" s="74" customFormat="1"/>
    <row r="1319" s="74" customFormat="1"/>
    <row r="1320" s="74" customFormat="1"/>
    <row r="1321" s="74" customFormat="1"/>
    <row r="1322" s="74" customFormat="1"/>
    <row r="1323" s="74" customFormat="1"/>
    <row r="1324" s="74" customFormat="1"/>
    <row r="1325" s="74" customFormat="1"/>
    <row r="1326" s="74" customFormat="1"/>
    <row r="1327" s="74" customFormat="1"/>
    <row r="1328" s="74" customFormat="1"/>
    <row r="1329" s="74" customFormat="1"/>
    <row r="1330" s="74" customFormat="1"/>
    <row r="1331" s="74" customFormat="1"/>
    <row r="1332" s="74" customFormat="1"/>
    <row r="1333" s="74" customFormat="1"/>
    <row r="1334" s="74" customFormat="1"/>
    <row r="1335" s="74" customFormat="1"/>
    <row r="1336" s="74" customFormat="1"/>
    <row r="1337" s="74" customFormat="1"/>
    <row r="1338" s="74" customFormat="1"/>
    <row r="1339" s="74" customFormat="1"/>
    <row r="1340" s="74" customFormat="1"/>
    <row r="1341" s="74" customFormat="1"/>
    <row r="1342" s="74" customFormat="1"/>
    <row r="1343" s="74" customFormat="1"/>
    <row r="1344" s="74" customFormat="1"/>
    <row r="1345" s="74" customFormat="1"/>
    <row r="1346" s="74" customFormat="1"/>
    <row r="1347" s="74" customFormat="1"/>
    <row r="1348" s="74" customFormat="1"/>
    <row r="1349" s="74" customFormat="1"/>
    <row r="1350" s="74" customFormat="1"/>
    <row r="1351" s="74" customFormat="1"/>
    <row r="1352" s="74" customFormat="1"/>
    <row r="1353" s="74" customFormat="1"/>
    <row r="1354" s="74" customFormat="1"/>
    <row r="1355" s="74" customFormat="1"/>
    <row r="1356" s="74" customFormat="1"/>
    <row r="1357" s="74" customFormat="1"/>
    <row r="1358" s="74" customFormat="1"/>
    <row r="1359" s="74" customFormat="1"/>
    <row r="1360" s="74" customFormat="1"/>
    <row r="1361" s="74" customFormat="1"/>
    <row r="1362" s="74" customFormat="1"/>
    <row r="1363" s="74" customFormat="1"/>
    <row r="1364" s="74" customFormat="1"/>
    <row r="1365" s="74" customFormat="1"/>
    <row r="1366" s="74" customFormat="1"/>
    <row r="1367" s="74" customFormat="1"/>
    <row r="1368" s="74" customFormat="1"/>
    <row r="1369" s="74" customFormat="1"/>
    <row r="1370" s="74" customFormat="1"/>
    <row r="1371" s="74" customFormat="1"/>
    <row r="1372" s="74" customFormat="1"/>
    <row r="1373" s="74" customFormat="1"/>
    <row r="1374" s="74" customFormat="1"/>
    <row r="1375" s="74" customFormat="1"/>
    <row r="1376" s="74" customFormat="1"/>
    <row r="1377" s="74" customFormat="1"/>
    <row r="1378" s="74" customFormat="1"/>
    <row r="1379" s="74" customFormat="1"/>
    <row r="1380" s="74" customFormat="1"/>
    <row r="1381" s="74" customFormat="1"/>
    <row r="1382" s="74" customFormat="1"/>
    <row r="1383" s="74" customFormat="1"/>
    <row r="1384" s="74" customFormat="1"/>
    <row r="1385" s="74" customFormat="1"/>
    <row r="1386" s="74" customFormat="1"/>
    <row r="1387" s="74" customFormat="1"/>
    <row r="1388" s="74" customFormat="1"/>
    <row r="1389" s="74" customFormat="1"/>
    <row r="1390" s="74" customFormat="1"/>
    <row r="1391" s="74" customFormat="1"/>
    <row r="1392" s="74" customFormat="1"/>
    <row r="1393" s="74" customFormat="1"/>
    <row r="1394" s="74" customFormat="1"/>
    <row r="1395" s="74" customFormat="1"/>
    <row r="1396" s="74" customFormat="1"/>
    <row r="1397" s="74" customFormat="1"/>
    <row r="1398" s="74" customFormat="1"/>
    <row r="1399" s="74" customFormat="1"/>
    <row r="1400" s="74" customFormat="1"/>
    <row r="1401" s="74" customFormat="1"/>
    <row r="1402" s="74" customFormat="1"/>
    <row r="1403" s="74" customFormat="1"/>
    <row r="1404" s="74" customFormat="1"/>
    <row r="1405" s="74" customFormat="1"/>
    <row r="1406" s="74" customFormat="1"/>
    <row r="1407" s="74" customFormat="1"/>
    <row r="1408" s="74" customFormat="1"/>
    <row r="1409" s="74" customFormat="1"/>
    <row r="1410" s="74" customFormat="1"/>
    <row r="1411" s="74" customFormat="1"/>
    <row r="1412" s="74" customFormat="1"/>
    <row r="1413" s="74" customFormat="1"/>
    <row r="1414" s="74" customFormat="1"/>
    <row r="1415" s="74" customFormat="1"/>
    <row r="1416" s="74" customFormat="1"/>
    <row r="1417" s="74" customFormat="1"/>
    <row r="1418" s="74" customFormat="1"/>
    <row r="1419" s="74" customFormat="1"/>
    <row r="1420" s="74" customFormat="1"/>
    <row r="1421" s="74" customFormat="1"/>
    <row r="1422" s="74" customFormat="1"/>
    <row r="1423" s="74" customFormat="1"/>
    <row r="1424" s="74" customFormat="1"/>
    <row r="1425" s="74" customFormat="1"/>
    <row r="1426" s="74" customFormat="1"/>
    <row r="1427" s="74" customFormat="1"/>
    <row r="1428" s="74" customFormat="1"/>
    <row r="1429" s="74" customFormat="1"/>
    <row r="1430" s="74" customFormat="1"/>
    <row r="1431" s="74" customFormat="1"/>
    <row r="1432" s="74" customFormat="1"/>
    <row r="1433" s="74" customFormat="1"/>
    <row r="1434" s="74" customFormat="1"/>
    <row r="1435" s="74" customFormat="1"/>
    <row r="1436" s="74" customFormat="1"/>
    <row r="1437" s="74" customFormat="1"/>
    <row r="1438" s="74" customFormat="1"/>
    <row r="1439" s="74" customFormat="1"/>
    <row r="1440" s="74" customFormat="1"/>
    <row r="1441" s="74" customFormat="1"/>
    <row r="1442" s="74" customFormat="1"/>
    <row r="1443" s="74" customFormat="1"/>
    <row r="1444" s="74" customFormat="1"/>
    <row r="1445" s="74" customFormat="1"/>
    <row r="1446" s="74" customFormat="1"/>
    <row r="1447" s="74" customFormat="1"/>
    <row r="1448" s="74" customFormat="1"/>
    <row r="1449" s="74" customFormat="1"/>
    <row r="1450" s="74" customFormat="1"/>
    <row r="1451" s="74" customFormat="1"/>
    <row r="1452" s="74" customFormat="1"/>
    <row r="1453" s="74" customFormat="1"/>
    <row r="1454" s="74" customFormat="1"/>
    <row r="1455" s="74" customFormat="1"/>
    <row r="1456" s="74" customFormat="1"/>
    <row r="1457" s="74" customFormat="1"/>
    <row r="1458" s="74" customFormat="1"/>
    <row r="1459" s="74" customFormat="1"/>
    <row r="1460" s="74" customFormat="1"/>
    <row r="1461" s="74" customFormat="1"/>
    <row r="1462" s="74" customFormat="1"/>
    <row r="1463" s="74" customFormat="1"/>
    <row r="1464" s="74" customFormat="1"/>
    <row r="1465" s="74" customFormat="1"/>
    <row r="1466" s="74" customFormat="1"/>
    <row r="1467" s="74" customFormat="1"/>
    <row r="1468" s="74" customFormat="1"/>
    <row r="1469" s="74" customFormat="1"/>
    <row r="1470" s="74" customFormat="1"/>
    <row r="1471" s="74" customFormat="1"/>
    <row r="1472" s="74" customFormat="1"/>
    <row r="1473" s="74" customFormat="1"/>
    <row r="1474" s="74" customFormat="1"/>
    <row r="1475" s="74" customFormat="1"/>
    <row r="1476" s="74" customFormat="1"/>
    <row r="1477" s="74" customFormat="1"/>
    <row r="1478" s="74" customFormat="1"/>
    <row r="1479" s="74" customFormat="1"/>
    <row r="1480" s="74" customFormat="1"/>
    <row r="1481" s="74" customFormat="1"/>
    <row r="1482" s="74" customFormat="1"/>
    <row r="1483" s="74" customFormat="1"/>
    <row r="1484" s="74" customFormat="1"/>
    <row r="1485" s="74" customFormat="1"/>
    <row r="1486" s="74" customFormat="1"/>
    <row r="1487" s="74" customFormat="1"/>
    <row r="1488" s="74" customFormat="1"/>
    <row r="1489" s="74" customFormat="1"/>
    <row r="1490" s="74" customFormat="1"/>
    <row r="1491" s="74" customFormat="1"/>
    <row r="1492" s="74" customFormat="1"/>
    <row r="1493" s="74" customFormat="1"/>
    <row r="1494" s="74" customFormat="1"/>
    <row r="1495" s="74" customFormat="1"/>
    <row r="1496" s="74" customFormat="1"/>
    <row r="1497" s="74" customFormat="1"/>
    <row r="1498" s="74" customFormat="1"/>
    <row r="1499" s="74" customFormat="1"/>
    <row r="1500" s="74" customFormat="1"/>
    <row r="1501" s="74" customFormat="1"/>
    <row r="1502" s="74" customFormat="1"/>
    <row r="1503" s="74" customFormat="1"/>
    <row r="1504" s="74" customFormat="1"/>
    <row r="1505" s="74" customFormat="1"/>
    <row r="1506" s="74" customFormat="1"/>
    <row r="1507" s="74" customFormat="1"/>
    <row r="1508" s="74" customFormat="1"/>
    <row r="1509" s="74" customFormat="1"/>
    <row r="1510" s="74" customFormat="1"/>
    <row r="1511" s="74" customFormat="1"/>
    <row r="1512" s="74" customFormat="1"/>
    <row r="1513" s="74" customFormat="1"/>
    <row r="1514" s="74" customFormat="1"/>
    <row r="1515" s="74" customFormat="1"/>
    <row r="1516" s="74" customFormat="1"/>
    <row r="1517" s="74" customFormat="1"/>
    <row r="1518" s="74" customFormat="1"/>
    <row r="1519" s="74" customFormat="1"/>
    <row r="1520" s="74" customFormat="1"/>
    <row r="1521" s="74" customFormat="1"/>
    <row r="1522" s="74" customFormat="1"/>
    <row r="1523" s="74" customFormat="1"/>
    <row r="1524" s="74" customFormat="1"/>
    <row r="1525" s="74" customFormat="1"/>
    <row r="1526" s="74" customFormat="1"/>
    <row r="1527" s="74" customFormat="1"/>
    <row r="1528" s="74" customFormat="1"/>
    <row r="1529" s="74" customFormat="1"/>
    <row r="1530" s="74" customFormat="1"/>
    <row r="1531" s="74" customFormat="1"/>
    <row r="1532" s="74" customFormat="1"/>
    <row r="1533" s="74" customFormat="1"/>
    <row r="1534" s="74" customFormat="1"/>
    <row r="1535" s="74" customFormat="1"/>
    <row r="1536" s="74" customFormat="1"/>
    <row r="1537" s="74" customFormat="1"/>
    <row r="1538" s="74" customFormat="1"/>
    <row r="1539" s="74" customFormat="1"/>
    <row r="1540" s="74" customFormat="1"/>
    <row r="1541" s="74" customFormat="1"/>
    <row r="1542" s="74" customFormat="1"/>
    <row r="1543" s="74" customFormat="1"/>
    <row r="1544" s="74" customFormat="1"/>
    <row r="1545" s="74" customFormat="1"/>
    <row r="1546" s="74" customFormat="1"/>
    <row r="1547" s="74" customFormat="1"/>
    <row r="1548" s="74" customFormat="1"/>
    <row r="1549" s="74" customFormat="1"/>
    <row r="1550" s="74" customFormat="1"/>
    <row r="1551" s="74" customFormat="1"/>
    <row r="1552" s="74" customFormat="1"/>
    <row r="1553" s="74" customFormat="1"/>
    <row r="1554" s="74" customFormat="1"/>
    <row r="1555" s="74" customFormat="1"/>
    <row r="1556" s="74" customFormat="1"/>
    <row r="1557" s="74" customFormat="1"/>
    <row r="1558" s="74" customFormat="1"/>
    <row r="1559" s="74" customFormat="1"/>
    <row r="1560" s="74" customFormat="1"/>
    <row r="1561" s="74" customFormat="1"/>
    <row r="1562" s="74" customFormat="1"/>
    <row r="1563" s="74" customFormat="1"/>
    <row r="1564" s="74" customFormat="1"/>
    <row r="1565" s="74" customFormat="1"/>
    <row r="1566" s="74" customFormat="1"/>
    <row r="1567" s="74" customFormat="1"/>
    <row r="1568" s="74" customFormat="1"/>
    <row r="1569" s="74" customFormat="1"/>
    <row r="1570" s="74" customFormat="1"/>
    <row r="1571" s="74" customFormat="1"/>
    <row r="1572" s="74" customFormat="1"/>
    <row r="1573" s="74" customFormat="1"/>
    <row r="1574" s="74" customFormat="1"/>
    <row r="1575" s="74" customFormat="1"/>
    <row r="1576" s="74" customFormat="1"/>
    <row r="1577" s="74" customFormat="1"/>
    <row r="1578" s="74" customFormat="1"/>
    <row r="1579" s="74" customFormat="1"/>
    <row r="1580" s="74" customFormat="1"/>
    <row r="1581" s="74" customFormat="1"/>
    <row r="1582" s="74" customFormat="1"/>
    <row r="1583" s="74" customFormat="1"/>
    <row r="1584" s="74" customFormat="1"/>
    <row r="1585" s="74" customFormat="1"/>
    <row r="1586" s="74" customFormat="1"/>
    <row r="1587" s="74" customFormat="1"/>
    <row r="1588" s="74" customFormat="1"/>
    <row r="1589" s="74" customFormat="1"/>
    <row r="1590" s="74" customFormat="1"/>
    <row r="1591" s="74" customFormat="1"/>
    <row r="1592" s="74" customFormat="1"/>
    <row r="1593" s="74" customFormat="1"/>
    <row r="1594" s="74" customFormat="1"/>
    <row r="1595" s="74" customFormat="1"/>
    <row r="1596" s="74" customFormat="1"/>
    <row r="1597" s="74" customFormat="1"/>
    <row r="1598" s="74" customFormat="1"/>
    <row r="1599" s="74" customFormat="1"/>
    <row r="1600" s="74" customFormat="1"/>
    <row r="1601" s="74" customFormat="1"/>
    <row r="1602" s="74" customFormat="1"/>
    <row r="1603" s="74" customFormat="1"/>
    <row r="1604" s="74" customFormat="1"/>
    <row r="1605" s="74" customFormat="1"/>
    <row r="1606" s="74" customFormat="1"/>
    <row r="1607" s="74" customFormat="1"/>
    <row r="1608" s="74" customFormat="1"/>
    <row r="1609" s="74" customFormat="1"/>
    <row r="1610" s="74" customFormat="1"/>
    <row r="1611" s="74" customFormat="1"/>
    <row r="1612" s="74" customFormat="1"/>
    <row r="1613" s="74" customFormat="1"/>
    <row r="1614" s="74" customFormat="1"/>
    <row r="1615" s="74" customFormat="1"/>
    <row r="1616" s="74" customFormat="1"/>
    <row r="1617" s="74" customFormat="1"/>
    <row r="1618" s="74" customFormat="1"/>
    <row r="1619" s="74" customFormat="1"/>
    <row r="1620" s="74" customFormat="1"/>
    <row r="1621" s="74" customFormat="1"/>
    <row r="1622" s="74" customFormat="1"/>
    <row r="1623" s="74" customFormat="1"/>
    <row r="1624" s="74" customFormat="1"/>
    <row r="1625" s="74" customFormat="1"/>
    <row r="1626" s="74" customFormat="1"/>
    <row r="1627" s="74" customFormat="1"/>
    <row r="1628" s="74" customFormat="1"/>
    <row r="1629" s="74" customFormat="1"/>
    <row r="1630" s="74" customFormat="1"/>
    <row r="1631" s="74" customFormat="1"/>
    <row r="1632" s="74" customFormat="1"/>
    <row r="1633" s="74" customFormat="1"/>
    <row r="1634" s="74" customFormat="1"/>
    <row r="1635" s="74" customFormat="1"/>
    <row r="1636" s="74" customFormat="1"/>
    <row r="1637" s="74" customFormat="1"/>
    <row r="1638" s="74" customFormat="1"/>
    <row r="1639" s="74" customFormat="1"/>
    <row r="1640" s="74" customFormat="1"/>
    <row r="1641" s="74" customFormat="1"/>
    <row r="1642" s="74" customFormat="1"/>
    <row r="1643" s="74" customFormat="1"/>
    <row r="1644" s="74" customFormat="1"/>
    <row r="1645" s="74" customFormat="1"/>
    <row r="1646" s="74" customFormat="1"/>
    <row r="1647" s="74" customFormat="1"/>
    <row r="1648" s="74" customFormat="1"/>
    <row r="1649" s="74" customFormat="1"/>
    <row r="1650" s="74" customFormat="1"/>
    <row r="1651" s="74" customFormat="1"/>
    <row r="1652" s="74" customFormat="1"/>
    <row r="1653" s="74" customFormat="1"/>
    <row r="1654" s="74" customFormat="1"/>
    <row r="1655" s="74" customFormat="1"/>
    <row r="1656" s="74" customFormat="1"/>
    <row r="1657" s="74" customFormat="1"/>
    <row r="1658" s="74" customFormat="1"/>
    <row r="1659" s="74" customFormat="1"/>
    <row r="1660" s="74" customFormat="1"/>
    <row r="1661" s="74" customFormat="1"/>
    <row r="1662" s="74" customFormat="1"/>
    <row r="1663" s="74" customFormat="1"/>
    <row r="1664" s="74" customFormat="1"/>
    <row r="1665" s="74" customFormat="1"/>
    <row r="1666" s="74" customFormat="1"/>
    <row r="1667" s="74" customFormat="1"/>
    <row r="1668" s="74" customFormat="1"/>
    <row r="1669" s="74" customFormat="1"/>
    <row r="1670" s="74" customFormat="1"/>
    <row r="1671" s="74" customFormat="1"/>
    <row r="1672" s="74" customFormat="1"/>
    <row r="1673" s="74" customFormat="1"/>
    <row r="1674" s="74" customFormat="1"/>
    <row r="1675" s="74" customFormat="1"/>
    <row r="1676" s="74" customFormat="1"/>
    <row r="1677" s="74" customFormat="1"/>
    <row r="1678" s="74" customFormat="1"/>
    <row r="1679" s="74" customFormat="1"/>
    <row r="1680" s="74" customFormat="1"/>
    <row r="1681" s="74" customFormat="1"/>
    <row r="1682" s="74" customFormat="1"/>
    <row r="1683" s="74" customFormat="1"/>
    <row r="1684" s="74" customFormat="1"/>
    <row r="1685" s="74" customFormat="1"/>
    <row r="1686" s="74" customFormat="1"/>
    <row r="1687" s="74" customFormat="1"/>
    <row r="1688" s="74" customFormat="1"/>
    <row r="1689" s="74" customFormat="1"/>
    <row r="1690" s="74" customFormat="1"/>
    <row r="1691" s="74" customFormat="1"/>
    <row r="1692" s="74" customFormat="1"/>
    <row r="1693" s="74" customFormat="1"/>
    <row r="1694" s="74" customFormat="1"/>
    <row r="1695" s="74" customFormat="1"/>
    <row r="1696" s="74" customFormat="1"/>
    <row r="1697" s="74" customFormat="1"/>
    <row r="1698" s="74" customFormat="1"/>
    <row r="1699" s="74" customFormat="1"/>
    <row r="1700" s="74" customFormat="1"/>
    <row r="1701" s="74" customFormat="1"/>
    <row r="1702" s="74" customFormat="1"/>
    <row r="1703" s="74" customFormat="1"/>
    <row r="1704" s="74" customFormat="1"/>
    <row r="1705" s="74" customFormat="1"/>
    <row r="1706" s="74" customFormat="1"/>
    <row r="1707" s="74" customFormat="1"/>
    <row r="1708" s="74" customFormat="1"/>
    <row r="1709" s="74" customFormat="1"/>
    <row r="1710" s="74" customFormat="1"/>
    <row r="1711" s="74" customFormat="1"/>
    <row r="1712" s="74" customFormat="1"/>
    <row r="1713" s="74" customFormat="1"/>
    <row r="1714" s="74" customFormat="1"/>
    <row r="1715" s="74" customFormat="1"/>
    <row r="1716" s="74" customFormat="1"/>
    <row r="1717" s="74" customFormat="1"/>
    <row r="1718" s="74" customFormat="1"/>
    <row r="1719" s="74" customFormat="1"/>
    <row r="1720" s="74" customFormat="1"/>
    <row r="1721" s="74" customFormat="1"/>
    <row r="1722" s="74" customFormat="1"/>
    <row r="1723" s="74" customFormat="1"/>
    <row r="1724" s="74" customFormat="1"/>
    <row r="1725" s="74" customFormat="1"/>
    <row r="1726" s="74" customFormat="1"/>
    <row r="1727" s="74" customFormat="1"/>
    <row r="1728" s="74" customFormat="1"/>
    <row r="1729" s="74" customFormat="1"/>
    <row r="1730" s="74" customFormat="1"/>
    <row r="1731" s="74" customFormat="1"/>
    <row r="1732" s="74" customFormat="1"/>
    <row r="1733" s="74" customFormat="1"/>
    <row r="1734" s="74" customFormat="1"/>
    <row r="1735" s="74" customFormat="1"/>
    <row r="1736" s="74" customFormat="1"/>
    <row r="1737" s="74" customFormat="1"/>
    <row r="1738" s="74" customFormat="1"/>
    <row r="1739" s="74" customFormat="1"/>
    <row r="1740" s="74" customFormat="1"/>
    <row r="1741" s="74" customFormat="1"/>
    <row r="1742" s="74" customFormat="1"/>
    <row r="1743" s="74" customFormat="1"/>
    <row r="1744" s="74" customFormat="1"/>
    <row r="1745" s="74" customFormat="1"/>
    <row r="1746" s="74" customFormat="1"/>
    <row r="1747" s="74" customFormat="1"/>
    <row r="1748" s="74" customFormat="1"/>
    <row r="1749" s="74" customFormat="1"/>
    <row r="1750" s="74" customFormat="1"/>
    <row r="1751" s="74" customFormat="1"/>
    <row r="1752" s="74" customFormat="1"/>
    <row r="1753" s="74" customFormat="1"/>
    <row r="1754" s="74" customFormat="1"/>
    <row r="1755" s="74" customFormat="1"/>
    <row r="1756" s="74" customFormat="1"/>
    <row r="1757" s="74" customFormat="1"/>
    <row r="1758" s="74" customFormat="1"/>
    <row r="1759" s="74" customFormat="1"/>
    <row r="1760" s="74" customFormat="1"/>
    <row r="1761" s="74" customFormat="1"/>
    <row r="1762" s="74" customFormat="1"/>
    <row r="1763" s="74" customFormat="1"/>
    <row r="1764" s="74" customFormat="1"/>
    <row r="1765" s="74" customFormat="1"/>
    <row r="1766" s="74" customFormat="1"/>
    <row r="1767" s="74" customFormat="1"/>
    <row r="1768" s="74" customFormat="1"/>
    <row r="1769" s="74" customFormat="1"/>
    <row r="1770" s="74" customFormat="1"/>
    <row r="1771" s="74" customFormat="1"/>
    <row r="1772" s="74" customFormat="1"/>
    <row r="1773" s="74" customFormat="1"/>
    <row r="1774" s="74" customFormat="1"/>
    <row r="1775" s="74" customFormat="1"/>
    <row r="1776" s="74" customFormat="1"/>
    <row r="1777" s="74" customFormat="1"/>
    <row r="1778" s="74" customFormat="1"/>
    <row r="1779" s="74" customFormat="1"/>
    <row r="1780" s="74" customFormat="1"/>
    <row r="1781" s="74" customFormat="1"/>
    <row r="1782" s="74" customFormat="1"/>
    <row r="1783" s="74" customFormat="1"/>
    <row r="1784" s="74" customFormat="1"/>
    <row r="1785" s="74" customFormat="1"/>
    <row r="1786" s="74" customFormat="1"/>
    <row r="1787" s="74" customFormat="1"/>
    <row r="1788" s="74" customFormat="1"/>
    <row r="1789" s="74" customFormat="1"/>
    <row r="1790" s="74" customFormat="1"/>
    <row r="1791" s="74" customFormat="1"/>
    <row r="1792" s="74" customFormat="1"/>
    <row r="1793" s="74" customFormat="1"/>
    <row r="1794" s="74" customFormat="1"/>
    <row r="1795" s="74" customFormat="1"/>
    <row r="1796" s="74" customFormat="1"/>
    <row r="1797" s="74" customFormat="1"/>
    <row r="1798" s="74" customFormat="1"/>
    <row r="1799" s="74" customFormat="1"/>
    <row r="1800" s="74" customFormat="1"/>
    <row r="1801" s="74" customFormat="1"/>
    <row r="1802" s="74" customFormat="1"/>
    <row r="1803" s="74" customFormat="1"/>
    <row r="1804" s="74" customFormat="1"/>
    <row r="1805" s="74" customFormat="1"/>
    <row r="1806" s="74" customFormat="1"/>
    <row r="1807" s="74" customFormat="1"/>
    <row r="1808" s="74" customFormat="1"/>
    <row r="1809" s="74" customFormat="1"/>
    <row r="1810" s="74" customFormat="1"/>
    <row r="1811" s="74" customFormat="1"/>
    <row r="1812" s="74" customFormat="1"/>
    <row r="1813" s="74" customFormat="1"/>
    <row r="1814" s="74" customFormat="1"/>
    <row r="1815" s="74" customFormat="1"/>
    <row r="1816" s="74" customFormat="1"/>
    <row r="1817" s="74" customFormat="1"/>
    <row r="1818" s="74" customFormat="1"/>
    <row r="1819" s="74" customFormat="1"/>
    <row r="1820" s="74" customFormat="1"/>
    <row r="1821" s="74" customFormat="1"/>
    <row r="1822" s="74" customFormat="1"/>
    <row r="1823" s="74" customFormat="1"/>
    <row r="1824" s="74" customFormat="1"/>
    <row r="1825" s="74" customFormat="1"/>
    <row r="1826" s="74" customFormat="1"/>
    <row r="1827" s="74" customFormat="1"/>
    <row r="1828" s="74" customFormat="1"/>
    <row r="1829" s="74" customFormat="1"/>
    <row r="1830" s="74" customFormat="1"/>
    <row r="1831" s="74" customFormat="1"/>
    <row r="1832" s="74" customFormat="1"/>
    <row r="1833" s="74" customFormat="1"/>
    <row r="1834" s="74" customFormat="1"/>
    <row r="1835" s="74" customFormat="1"/>
    <row r="1836" s="74" customFormat="1"/>
    <row r="1837" s="74" customFormat="1"/>
    <row r="1838" s="74" customFormat="1"/>
    <row r="1839" s="74" customFormat="1"/>
    <row r="1840" s="74" customFormat="1"/>
    <row r="1841" s="74" customFormat="1"/>
    <row r="1842" s="74" customFormat="1"/>
    <row r="1843" s="74" customFormat="1"/>
    <row r="1844" s="74" customFormat="1"/>
    <row r="1845" s="74" customFormat="1"/>
    <row r="1846" s="74" customFormat="1"/>
    <row r="1847" s="74" customFormat="1"/>
    <row r="1848" s="74" customFormat="1"/>
    <row r="1849" s="74" customFormat="1"/>
    <row r="1850" s="74" customFormat="1"/>
    <row r="1851" s="74" customFormat="1"/>
    <row r="1852" s="74" customFormat="1"/>
    <row r="1853" s="74" customFormat="1"/>
    <row r="1854" s="74" customFormat="1"/>
    <row r="1855" s="74" customFormat="1"/>
    <row r="1856" s="74" customFormat="1"/>
    <row r="1857" s="74" customFormat="1"/>
    <row r="1858" s="74" customFormat="1"/>
    <row r="1859" s="74" customFormat="1"/>
    <row r="1860" s="74" customFormat="1"/>
    <row r="1861" s="74" customFormat="1"/>
    <row r="1862" s="74" customFormat="1"/>
    <row r="1863" s="74" customFormat="1"/>
    <row r="1864" s="74" customFormat="1"/>
    <row r="1865" s="74" customFormat="1"/>
    <row r="1866" s="74" customFormat="1"/>
    <row r="1867" s="74" customFormat="1"/>
    <row r="1868" s="74" customFormat="1"/>
    <row r="1869" s="74" customFormat="1"/>
    <row r="1870" s="74" customFormat="1"/>
    <row r="1871" s="74" customFormat="1"/>
    <row r="1872" s="74" customFormat="1"/>
    <row r="1873" s="74" customFormat="1"/>
    <row r="1874" s="74" customFormat="1"/>
    <row r="1875" s="74" customFormat="1"/>
    <row r="1876" s="74" customFormat="1"/>
    <row r="1877" s="74" customFormat="1"/>
    <row r="1878" s="74" customFormat="1"/>
    <row r="1879" s="74" customFormat="1"/>
    <row r="1880" s="74" customFormat="1"/>
    <row r="1881" s="74" customFormat="1"/>
    <row r="1882" s="74" customFormat="1"/>
    <row r="1883" s="74" customFormat="1"/>
    <row r="1884" s="74" customFormat="1"/>
    <row r="1885" s="74" customFormat="1"/>
    <row r="1886" s="74" customFormat="1"/>
    <row r="1887" s="74" customFormat="1"/>
    <row r="1888" s="74" customFormat="1"/>
    <row r="1889" s="74" customFormat="1"/>
    <row r="1890" s="74" customFormat="1"/>
    <row r="1891" s="74" customFormat="1"/>
    <row r="1892" s="74" customFormat="1"/>
    <row r="1893" s="74" customFormat="1"/>
    <row r="1894" s="74" customFormat="1"/>
    <row r="1895" s="74" customFormat="1"/>
    <row r="1896" s="74" customFormat="1"/>
    <row r="1897" s="74" customFormat="1"/>
    <row r="1898" s="74" customFormat="1"/>
    <row r="1899" s="74" customFormat="1"/>
    <row r="1900" s="74" customFormat="1"/>
    <row r="1901" s="74" customFormat="1"/>
    <row r="1902" s="74" customFormat="1"/>
    <row r="1903" s="74" customFormat="1"/>
    <row r="1904" s="74" customFormat="1"/>
    <row r="1905" s="74" customFormat="1"/>
    <row r="1906" s="74" customFormat="1"/>
    <row r="1907" s="74" customFormat="1"/>
    <row r="1908" s="74" customFormat="1"/>
    <row r="1909" s="74" customFormat="1"/>
    <row r="1910" s="74" customFormat="1"/>
    <row r="1911" s="74" customFormat="1"/>
    <row r="1912" s="74" customFormat="1"/>
    <row r="1913" s="74" customFormat="1"/>
    <row r="1914" s="74" customFormat="1"/>
    <row r="1915" s="74" customFormat="1"/>
    <row r="1916" s="74" customFormat="1"/>
    <row r="1917" s="74" customFormat="1"/>
    <row r="1918" s="74" customFormat="1"/>
    <row r="1919" s="74" customFormat="1"/>
    <row r="1920" s="74" customFormat="1"/>
    <row r="1921" s="74" customFormat="1"/>
    <row r="1922" s="74" customFormat="1"/>
    <row r="1923" s="74" customFormat="1"/>
    <row r="1924" s="74" customFormat="1"/>
    <row r="1925" s="74" customFormat="1"/>
    <row r="1926" s="74" customFormat="1"/>
    <row r="1927" s="74" customFormat="1"/>
    <row r="1928" s="74" customFormat="1"/>
    <row r="1929" s="74" customFormat="1"/>
    <row r="1930" s="74" customFormat="1"/>
    <row r="1931" s="74" customFormat="1"/>
    <row r="1932" s="74" customFormat="1"/>
    <row r="1933" s="74" customFormat="1"/>
    <row r="1934" s="74" customFormat="1"/>
    <row r="1935" s="74" customFormat="1"/>
    <row r="1936" s="74" customFormat="1"/>
    <row r="1937" s="74" customFormat="1"/>
    <row r="1938" s="74" customFormat="1"/>
    <row r="1939" s="74" customFormat="1"/>
    <row r="1940" s="74" customFormat="1"/>
    <row r="1941" s="74" customFormat="1"/>
    <row r="1942" s="74" customFormat="1"/>
    <row r="1943" s="74" customFormat="1"/>
    <row r="1944" s="74" customFormat="1"/>
    <row r="1945" s="74" customFormat="1"/>
    <row r="1946" s="74" customFormat="1"/>
    <row r="1947" s="74" customFormat="1"/>
    <row r="1948" s="74" customFormat="1"/>
    <row r="1949" s="74" customFormat="1"/>
    <row r="1950" s="74" customFormat="1"/>
    <row r="1951" s="74" customFormat="1"/>
    <row r="1952" s="74" customFormat="1"/>
    <row r="1953" s="74" customFormat="1"/>
    <row r="1954" s="74" customFormat="1"/>
    <row r="1955" s="74" customFormat="1"/>
    <row r="1956" s="74" customFormat="1"/>
    <row r="1957" s="74" customFormat="1"/>
    <row r="1958" s="74" customFormat="1"/>
    <row r="1959" s="74" customFormat="1"/>
    <row r="1960" s="74" customFormat="1"/>
    <row r="1961" s="74" customFormat="1"/>
    <row r="1962" s="74" customFormat="1"/>
    <row r="1963" s="74" customFormat="1"/>
    <row r="1964" s="74" customFormat="1"/>
    <row r="1965" s="74" customFormat="1"/>
    <row r="1966" s="74" customFormat="1"/>
    <row r="1967" s="74" customFormat="1"/>
    <row r="1968" s="74" customFormat="1"/>
    <row r="1969" s="74" customFormat="1"/>
    <row r="1970" s="74" customFormat="1"/>
    <row r="1971" s="74" customFormat="1"/>
    <row r="1972" s="74" customFormat="1"/>
    <row r="1973" s="74" customFormat="1"/>
    <row r="1974" s="74" customFormat="1"/>
    <row r="1975" s="74" customFormat="1"/>
    <row r="1976" s="74" customFormat="1"/>
    <row r="1977" s="74" customFormat="1"/>
    <row r="1978" s="74" customFormat="1"/>
    <row r="1979" s="74" customFormat="1"/>
    <row r="1980" s="74" customFormat="1"/>
    <row r="1981" s="74" customFormat="1"/>
    <row r="1982" s="74" customFormat="1"/>
    <row r="1983" s="74" customFormat="1"/>
    <row r="1984" s="74" customFormat="1"/>
    <row r="1985" s="74" customFormat="1"/>
    <row r="1986" s="74" customFormat="1"/>
    <row r="1987" s="74" customFormat="1"/>
    <row r="1988" s="74" customFormat="1"/>
    <row r="1989" s="74" customFormat="1"/>
    <row r="1990" s="74" customFormat="1"/>
    <row r="1991" s="74" customFormat="1"/>
    <row r="1992" s="74" customFormat="1"/>
    <row r="1993" s="74" customFormat="1"/>
    <row r="1994" s="74" customFormat="1"/>
    <row r="1995" s="74" customFormat="1"/>
    <row r="1996" s="74" customFormat="1"/>
    <row r="1997" s="74" customFormat="1"/>
    <row r="1998" s="74" customFormat="1"/>
    <row r="1999" s="74" customFormat="1"/>
    <row r="2000" s="74" customFormat="1"/>
    <row r="2001" s="74" customFormat="1"/>
    <row r="2002" s="74" customFormat="1"/>
    <row r="2003" s="74" customFormat="1"/>
    <row r="2004" s="74" customFormat="1"/>
    <row r="2005" s="74" customFormat="1"/>
    <row r="2006" s="74" customFormat="1"/>
    <row r="2007" s="74" customFormat="1"/>
    <row r="2008" s="74" customFormat="1"/>
    <row r="2009" s="74" customFormat="1"/>
    <row r="2010" s="74" customFormat="1"/>
    <row r="2011" s="74" customFormat="1"/>
    <row r="2012" s="74" customFormat="1"/>
    <row r="2013" s="74" customFormat="1"/>
    <row r="2014" s="74" customFormat="1"/>
    <row r="2015" s="74" customFormat="1"/>
    <row r="2016" s="74" customFormat="1"/>
    <row r="2017" s="74" customFormat="1"/>
    <row r="2018" s="74" customFormat="1"/>
    <row r="2019" s="74" customFormat="1"/>
    <row r="2020" s="74" customFormat="1"/>
    <row r="2021" s="74" customFormat="1"/>
    <row r="2022" s="74" customFormat="1"/>
    <row r="2023" s="74" customFormat="1"/>
    <row r="2024" s="74" customFormat="1"/>
    <row r="2025" s="74" customFormat="1"/>
    <row r="2026" s="74" customFormat="1"/>
    <row r="2027" s="74" customFormat="1"/>
    <row r="2028" s="74" customFormat="1"/>
    <row r="2029" s="74" customFormat="1"/>
    <row r="2030" s="74" customFormat="1"/>
    <row r="2031" s="74" customFormat="1"/>
    <row r="2032" s="74" customFormat="1"/>
    <row r="2033" s="74" customFormat="1"/>
    <row r="2034" s="74" customFormat="1"/>
    <row r="2035" s="74" customFormat="1"/>
    <row r="2036" s="74" customFormat="1"/>
    <row r="2037" s="74" customFormat="1"/>
    <row r="2038" s="74" customFormat="1"/>
    <row r="2039" s="74" customFormat="1"/>
    <row r="2040" s="74" customFormat="1"/>
    <row r="2041" s="74" customFormat="1"/>
    <row r="2042" s="74" customFormat="1"/>
    <row r="2043" s="74" customFormat="1"/>
    <row r="2044" s="74" customFormat="1"/>
    <row r="2045" s="74" customFormat="1"/>
    <row r="2046" s="74" customFormat="1"/>
    <row r="2047" s="74" customFormat="1"/>
    <row r="2048" s="74" customFormat="1"/>
    <row r="2049" s="74" customFormat="1"/>
    <row r="2050" s="74" customFormat="1"/>
    <row r="2051" s="74" customFormat="1"/>
    <row r="2052" s="74" customFormat="1"/>
    <row r="2053" s="74" customFormat="1"/>
    <row r="2054" s="74" customFormat="1"/>
    <row r="2055" s="74" customFormat="1"/>
    <row r="2056" s="74" customFormat="1"/>
    <row r="2057" s="74" customFormat="1"/>
    <row r="2058" s="74" customFormat="1"/>
    <row r="2059" s="74" customFormat="1"/>
    <row r="2060" s="74" customFormat="1"/>
    <row r="2061" s="74" customFormat="1"/>
    <row r="2062" s="74" customFormat="1"/>
    <row r="2063" s="74" customFormat="1"/>
    <row r="2064" s="74" customFormat="1"/>
    <row r="2065" s="74" customFormat="1"/>
    <row r="2066" s="74" customFormat="1"/>
    <row r="2067" s="74" customFormat="1"/>
    <row r="2068" s="74" customFormat="1"/>
    <row r="2069" s="74" customFormat="1"/>
    <row r="2070" s="74" customFormat="1"/>
    <row r="2071" s="74" customFormat="1"/>
    <row r="2072" s="74" customFormat="1"/>
    <row r="2073" s="74" customFormat="1"/>
    <row r="2074" s="74" customFormat="1"/>
    <row r="2075" s="74" customFormat="1"/>
    <row r="2076" s="74" customFormat="1"/>
    <row r="2077" s="74" customFormat="1"/>
    <row r="2078" s="74" customFormat="1"/>
    <row r="2079" s="74" customFormat="1"/>
    <row r="2080" s="74" customFormat="1"/>
    <row r="2081" s="74" customFormat="1"/>
    <row r="2082" s="74" customFormat="1"/>
    <row r="2083" s="74" customFormat="1"/>
    <row r="2084" s="74" customFormat="1"/>
    <row r="2085" s="74" customFormat="1"/>
    <row r="2086" s="74" customFormat="1"/>
    <row r="2087" s="74" customFormat="1"/>
    <row r="2088" s="74" customFormat="1"/>
    <row r="2089" s="74" customFormat="1"/>
    <row r="2090" s="74" customFormat="1"/>
    <row r="2091" s="74" customFormat="1"/>
    <row r="2092" s="74" customFormat="1"/>
    <row r="2093" s="74" customFormat="1"/>
    <row r="2094" s="74" customFormat="1"/>
    <row r="2095" s="74" customFormat="1"/>
    <row r="2096" s="74" customFormat="1"/>
    <row r="2097" s="74" customFormat="1"/>
    <row r="2098" s="74" customFormat="1"/>
    <row r="2099" s="74" customFormat="1"/>
    <row r="2100" s="74" customFormat="1"/>
    <row r="2101" s="74" customFormat="1"/>
    <row r="2102" s="74" customFormat="1"/>
    <row r="2103" s="74" customFormat="1"/>
    <row r="2104" s="74" customFormat="1"/>
    <row r="2105" s="74" customFormat="1"/>
    <row r="2106" s="74" customFormat="1"/>
    <row r="2107" s="74" customFormat="1"/>
    <row r="2108" s="74" customFormat="1"/>
    <row r="2109" s="74" customFormat="1"/>
    <row r="2110" s="74" customFormat="1"/>
    <row r="2111" s="74" customFormat="1"/>
    <row r="2112" s="74" customFormat="1"/>
    <row r="2113" s="74" customFormat="1"/>
    <row r="2114" s="74" customFormat="1"/>
    <row r="2115" s="74" customFormat="1"/>
    <row r="2116" s="74" customFormat="1"/>
    <row r="2117" s="74" customFormat="1"/>
    <row r="2118" s="74" customFormat="1"/>
    <row r="2119" s="74" customFormat="1"/>
    <row r="2120" s="74" customFormat="1"/>
    <row r="2121" s="74" customFormat="1"/>
    <row r="2122" s="74" customFormat="1"/>
    <row r="2123" s="74" customFormat="1"/>
    <row r="2124" s="74" customFormat="1"/>
    <row r="2125" s="74" customFormat="1"/>
    <row r="2126" s="74" customFormat="1"/>
    <row r="2127" s="74" customFormat="1"/>
    <row r="2128" s="74" customFormat="1"/>
    <row r="2129" s="74" customFormat="1"/>
    <row r="2130" s="74" customFormat="1"/>
    <row r="2131" s="74" customFormat="1"/>
    <row r="2132" s="74" customFormat="1"/>
    <row r="2133" s="74" customFormat="1"/>
    <row r="2134" s="74" customFormat="1"/>
    <row r="2135" s="74" customFormat="1"/>
    <row r="2136" s="74" customFormat="1"/>
    <row r="2137" s="74" customFormat="1"/>
    <row r="2138" s="74" customFormat="1"/>
    <row r="2139" s="74" customFormat="1"/>
    <row r="2140" s="74" customFormat="1"/>
    <row r="2141" s="74" customFormat="1"/>
    <row r="2142" s="74" customFormat="1"/>
    <row r="2143" s="74" customFormat="1"/>
    <row r="2144" s="74" customFormat="1"/>
    <row r="2145" s="74" customFormat="1"/>
    <row r="2146" s="74" customFormat="1"/>
    <row r="2147" s="74" customFormat="1"/>
    <row r="2148" s="74" customFormat="1"/>
    <row r="2149" s="74" customFormat="1"/>
    <row r="2150" s="74" customFormat="1"/>
    <row r="2151" s="74" customFormat="1"/>
    <row r="2152" s="74" customFormat="1"/>
    <row r="2153" s="74" customFormat="1"/>
    <row r="2154" s="74" customFormat="1"/>
    <row r="2155" s="74" customFormat="1"/>
    <row r="2156" s="74" customFormat="1"/>
    <row r="2157" s="74" customFormat="1"/>
    <row r="2158" s="74" customFormat="1"/>
    <row r="2159" s="74" customFormat="1"/>
    <row r="2160" s="74" customFormat="1"/>
    <row r="2161" s="74" customFormat="1"/>
    <row r="2162" s="74" customFormat="1"/>
    <row r="2163" s="74" customFormat="1"/>
    <row r="2164" s="74" customFormat="1"/>
    <row r="2165" s="74" customFormat="1"/>
    <row r="2166" s="74" customFormat="1"/>
    <row r="2167" s="74" customFormat="1"/>
    <row r="2168" s="74" customFormat="1"/>
    <row r="2169" s="74" customFormat="1"/>
    <row r="2170" s="74" customFormat="1"/>
    <row r="2171" s="74" customFormat="1"/>
    <row r="2172" s="74" customFormat="1"/>
    <row r="2173" s="74" customFormat="1"/>
    <row r="2174" s="74" customFormat="1"/>
    <row r="2175" s="74" customFormat="1"/>
    <row r="2176" s="74" customFormat="1"/>
    <row r="2177" s="74" customFormat="1"/>
    <row r="2178" s="74" customFormat="1"/>
    <row r="2179" s="74" customFormat="1"/>
    <row r="2180" s="74" customFormat="1"/>
    <row r="2181" s="74" customFormat="1"/>
    <row r="2182" s="74" customFormat="1"/>
    <row r="2183" s="74" customFormat="1"/>
    <row r="2184" s="74" customFormat="1"/>
    <row r="2185" s="74" customFormat="1"/>
    <row r="2186" s="74" customFormat="1"/>
    <row r="2187" s="74" customFormat="1"/>
    <row r="2188" s="74" customFormat="1"/>
    <row r="2189" s="74" customFormat="1"/>
    <row r="2190" s="74" customFormat="1"/>
    <row r="2191" s="74" customFormat="1"/>
    <row r="2192" s="74" customFormat="1"/>
    <row r="2193" s="74" customFormat="1"/>
    <row r="2194" s="74" customFormat="1"/>
    <row r="2195" s="74" customFormat="1"/>
    <row r="2196" s="74" customFormat="1"/>
    <row r="2197" s="74" customFormat="1"/>
    <row r="2198" s="74" customFormat="1"/>
    <row r="2199" s="74" customFormat="1"/>
    <row r="2200" s="74" customFormat="1"/>
    <row r="2201" s="74" customFormat="1"/>
    <row r="2202" s="74" customFormat="1"/>
    <row r="2203" s="74" customFormat="1"/>
    <row r="2204" s="74" customFormat="1"/>
    <row r="2205" s="74" customFormat="1"/>
    <row r="2206" s="74" customFormat="1"/>
    <row r="2207" s="74" customFormat="1"/>
    <row r="2208" s="74" customFormat="1"/>
    <row r="2209" s="74" customFormat="1"/>
    <row r="2210" s="74" customFormat="1"/>
    <row r="2211" s="74" customFormat="1"/>
    <row r="2212" s="74" customFormat="1"/>
    <row r="2213" s="74" customFormat="1"/>
    <row r="2214" s="74" customFormat="1"/>
    <row r="2215" s="74" customFormat="1"/>
    <row r="2216" s="74" customFormat="1"/>
    <row r="2217" s="74" customFormat="1"/>
    <row r="2218" s="74" customFormat="1"/>
    <row r="2219" s="74" customFormat="1"/>
    <row r="2220" s="74" customFormat="1"/>
    <row r="2221" s="74" customFormat="1"/>
    <row r="2222" s="74" customFormat="1"/>
    <row r="2223" s="74" customFormat="1"/>
    <row r="2224" s="74" customFormat="1"/>
    <row r="2225" s="74" customFormat="1"/>
    <row r="2226" s="74" customFormat="1"/>
    <row r="2227" s="74" customFormat="1"/>
    <row r="2228" s="74" customFormat="1"/>
    <row r="2229" s="74" customFormat="1"/>
    <row r="2230" s="74" customFormat="1"/>
    <row r="2231" s="74" customFormat="1"/>
    <row r="2232" s="74" customFormat="1"/>
    <row r="2233" s="74" customFormat="1"/>
    <row r="2234" s="74" customFormat="1"/>
    <row r="2235" s="74" customFormat="1"/>
    <row r="2236" s="74" customFormat="1"/>
    <row r="2237" s="74" customFormat="1"/>
    <row r="2238" s="74" customFormat="1"/>
    <row r="2239" s="74" customFormat="1"/>
    <row r="2240" s="74" customFormat="1"/>
    <row r="2241" s="74" customFormat="1"/>
    <row r="2242" s="74" customFormat="1"/>
    <row r="2243" s="74" customFormat="1"/>
    <row r="2244" s="74" customFormat="1"/>
    <row r="2245" s="74" customFormat="1"/>
    <row r="2246" s="74" customFormat="1"/>
    <row r="2247" s="74" customFormat="1"/>
    <row r="2248" s="74" customFormat="1"/>
    <row r="2249" s="74" customFormat="1"/>
    <row r="2250" s="74" customFormat="1"/>
    <row r="2251" s="74" customFormat="1"/>
    <row r="2252" s="74" customFormat="1"/>
    <row r="2253" s="74" customFormat="1"/>
    <row r="2254" s="74" customFormat="1"/>
    <row r="2255" s="74" customFormat="1"/>
    <row r="2256" s="74" customFormat="1"/>
    <row r="2257" s="74" customFormat="1"/>
    <row r="2258" s="74" customFormat="1"/>
    <row r="2259" s="74" customFormat="1"/>
    <row r="2260" s="74" customFormat="1"/>
    <row r="2261" s="74" customFormat="1"/>
    <row r="2262" s="74" customFormat="1"/>
    <row r="2263" s="74" customFormat="1"/>
    <row r="2264" s="74" customFormat="1"/>
    <row r="2265" s="74" customFormat="1"/>
    <row r="2266" s="74" customFormat="1"/>
    <row r="2267" s="74" customFormat="1"/>
    <row r="2268" s="74" customFormat="1"/>
    <row r="2269" s="74" customFormat="1"/>
    <row r="2270" s="74" customFormat="1"/>
    <row r="2271" s="74" customFormat="1"/>
    <row r="2272" s="74" customFormat="1"/>
    <row r="2273" s="74" customFormat="1"/>
    <row r="2274" s="74" customFormat="1"/>
    <row r="2275" s="74" customFormat="1"/>
    <row r="2276" s="74" customFormat="1"/>
    <row r="2277" s="74" customFormat="1"/>
    <row r="2278" s="74" customFormat="1"/>
    <row r="2279" s="74" customFormat="1"/>
    <row r="2280" s="74" customFormat="1"/>
    <row r="2281" s="74" customFormat="1"/>
    <row r="2282" s="74" customFormat="1"/>
    <row r="2283" s="74" customFormat="1"/>
    <row r="2284" s="74" customFormat="1"/>
    <row r="2285" s="74" customFormat="1"/>
    <row r="2286" s="74" customFormat="1"/>
    <row r="2287" s="74" customFormat="1"/>
    <row r="2288" s="74" customFormat="1"/>
    <row r="2289" s="74" customFormat="1"/>
    <row r="2290" s="74" customFormat="1"/>
    <row r="2291" s="74" customFormat="1"/>
    <row r="2292" s="74" customFormat="1"/>
    <row r="2293" s="74" customFormat="1"/>
    <row r="2294" s="74" customFormat="1"/>
    <row r="2295" s="74" customFormat="1"/>
    <row r="2296" s="74" customFormat="1"/>
    <row r="2297" s="74" customFormat="1"/>
    <row r="2298" s="74" customFormat="1"/>
    <row r="2299" s="74" customFormat="1"/>
    <row r="2300" s="74" customFormat="1"/>
    <row r="2301" s="74" customFormat="1"/>
    <row r="2302" s="74" customFormat="1"/>
    <row r="2303" s="74" customFormat="1"/>
    <row r="2304" s="74" customFormat="1"/>
    <row r="2305" s="74" customFormat="1"/>
    <row r="2306" s="74" customFormat="1"/>
    <row r="2307" s="74" customFormat="1"/>
    <row r="2308" s="74" customFormat="1"/>
    <row r="2309" s="74" customFormat="1"/>
    <row r="2310" s="74" customFormat="1"/>
    <row r="2311" s="74" customFormat="1"/>
    <row r="2312" s="74" customFormat="1"/>
    <row r="2313" s="74" customFormat="1"/>
    <row r="2314" s="74" customFormat="1"/>
    <row r="2315" s="74" customFormat="1"/>
    <row r="2316" s="74" customFormat="1"/>
    <row r="2317" s="74" customFormat="1"/>
    <row r="2318" s="74" customFormat="1"/>
    <row r="2319" s="74" customFormat="1"/>
    <row r="2320" s="74" customFormat="1"/>
    <row r="2321" s="74" customFormat="1"/>
    <row r="2322" s="74" customFormat="1"/>
    <row r="2323" s="74" customFormat="1"/>
    <row r="2324" s="74" customFormat="1"/>
    <row r="2325" s="74" customFormat="1"/>
    <row r="2326" s="74" customFormat="1"/>
    <row r="2327" s="74" customFormat="1"/>
    <row r="2328" s="74" customFormat="1"/>
    <row r="2329" s="74" customFormat="1"/>
    <row r="2330" s="74" customFormat="1"/>
    <row r="2331" s="74" customFormat="1"/>
    <row r="2332" s="74" customFormat="1"/>
    <row r="2333" s="74" customFormat="1"/>
    <row r="2334" s="74" customFormat="1"/>
    <row r="2335" s="74" customFormat="1"/>
    <row r="2336" s="74" customFormat="1"/>
    <row r="2337" s="74" customFormat="1"/>
    <row r="2338" s="74" customFormat="1"/>
    <row r="2339" s="74" customFormat="1"/>
    <row r="2340" s="74" customFormat="1"/>
    <row r="2341" s="74" customFormat="1"/>
    <row r="2342" s="74" customFormat="1"/>
    <row r="2343" s="74" customFormat="1"/>
    <row r="2344" s="74" customFormat="1"/>
    <row r="2345" s="74" customFormat="1"/>
    <row r="2346" s="74" customFormat="1"/>
    <row r="2347" s="74" customFormat="1"/>
    <row r="2348" s="74" customFormat="1"/>
    <row r="2349" s="74" customFormat="1"/>
    <row r="2350" s="74" customFormat="1"/>
    <row r="2351" s="74" customFormat="1"/>
    <row r="2352" s="74" customFormat="1"/>
    <row r="2353" s="74" customFormat="1"/>
    <row r="2354" s="74" customFormat="1"/>
    <row r="2355" s="74" customFormat="1"/>
    <row r="2356" s="74" customFormat="1"/>
    <row r="2357" s="74" customFormat="1"/>
    <row r="2358" s="74" customFormat="1"/>
    <row r="2359" s="74" customFormat="1"/>
    <row r="2360" s="74" customFormat="1"/>
    <row r="2361" s="74" customFormat="1"/>
    <row r="2362" s="74" customFormat="1"/>
    <row r="2363" s="74" customFormat="1"/>
    <row r="2364" s="74" customFormat="1"/>
    <row r="2365" s="74" customFormat="1"/>
    <row r="2366" s="74" customFormat="1"/>
    <row r="2367" s="74" customFormat="1"/>
    <row r="2368" s="74" customFormat="1"/>
    <row r="2369" s="74" customFormat="1"/>
    <row r="2370" s="74" customFormat="1"/>
    <row r="2371" s="74" customFormat="1"/>
    <row r="2372" s="74" customFormat="1"/>
    <row r="2373" s="74" customFormat="1"/>
    <row r="2374" s="74" customFormat="1"/>
    <row r="2375" s="74" customFormat="1"/>
    <row r="2376" s="74" customFormat="1"/>
    <row r="2377" s="74" customFormat="1"/>
    <row r="2378" s="74" customFormat="1"/>
    <row r="2379" s="74" customFormat="1"/>
    <row r="2380" s="74" customFormat="1"/>
    <row r="2381" s="74" customFormat="1"/>
    <row r="2382" s="74" customFormat="1"/>
    <row r="2383" s="74" customFormat="1"/>
    <row r="2384" s="74" customFormat="1"/>
    <row r="2385" s="74" customFormat="1"/>
    <row r="2386" s="74" customFormat="1"/>
    <row r="2387" s="74" customFormat="1"/>
    <row r="2388" s="74" customFormat="1"/>
    <row r="2389" s="74" customFormat="1"/>
    <row r="2390" s="74" customFormat="1"/>
    <row r="2391" s="74" customFormat="1"/>
    <row r="2392" s="74" customFormat="1"/>
    <row r="2393" s="74" customFormat="1"/>
    <row r="2394" s="74" customFormat="1"/>
    <row r="2395" s="74" customFormat="1"/>
    <row r="2396" s="74" customFormat="1"/>
    <row r="2397" s="74" customFormat="1"/>
    <row r="2398" s="74" customFormat="1"/>
    <row r="2399" s="74" customFormat="1"/>
    <row r="2400" s="74" customFormat="1"/>
    <row r="2401" s="74" customFormat="1"/>
    <row r="2402" s="74" customFormat="1"/>
    <row r="2403" s="74" customFormat="1"/>
    <row r="2404" s="74" customFormat="1"/>
    <row r="2405" s="74" customFormat="1"/>
    <row r="2406" s="74" customFormat="1"/>
    <row r="2407" s="74" customFormat="1"/>
    <row r="2408" s="74" customFormat="1"/>
    <row r="2409" s="74" customFormat="1"/>
    <row r="2410" s="74" customFormat="1"/>
    <row r="2411" s="74" customFormat="1"/>
    <row r="2412" s="74" customFormat="1"/>
    <row r="2413" s="74" customFormat="1"/>
    <row r="2414" s="74" customFormat="1"/>
    <row r="2415" s="74" customFormat="1"/>
    <row r="2416" s="74" customFormat="1"/>
    <row r="2417" s="74" customFormat="1"/>
    <row r="2418" s="74" customFormat="1"/>
    <row r="2419" s="74" customFormat="1"/>
    <row r="2420" s="74" customFormat="1"/>
    <row r="2421" s="74" customFormat="1"/>
    <row r="2422" s="74" customFormat="1"/>
    <row r="2423" s="74" customFormat="1"/>
    <row r="2424" s="74" customFormat="1"/>
    <row r="2425" s="74" customFormat="1"/>
    <row r="2426" s="74" customFormat="1"/>
    <row r="2427" s="74" customFormat="1"/>
    <row r="2428" s="74" customFormat="1"/>
    <row r="2429" s="74" customFormat="1"/>
    <row r="2430" s="74" customFormat="1"/>
    <row r="2431" s="74" customFormat="1"/>
    <row r="2432" s="74" customFormat="1"/>
    <row r="2433" s="74" customFormat="1"/>
    <row r="2434" s="74" customFormat="1"/>
    <row r="2435" s="74" customFormat="1"/>
    <row r="2436" s="74" customFormat="1"/>
    <row r="2437" s="74" customFormat="1"/>
    <row r="2438" s="74" customFormat="1"/>
    <row r="2439" s="74" customFormat="1"/>
    <row r="2440" s="74" customFormat="1"/>
    <row r="2441" s="74" customFormat="1"/>
    <row r="2442" s="74" customFormat="1"/>
    <row r="2443" s="74" customFormat="1"/>
    <row r="2444" s="74" customFormat="1"/>
    <row r="2445" s="74" customFormat="1"/>
    <row r="2446" s="74" customFormat="1"/>
    <row r="2447" s="74" customFormat="1"/>
    <row r="2448" s="74" customFormat="1"/>
    <row r="2449" s="74" customFormat="1"/>
    <row r="2450" s="74" customFormat="1"/>
    <row r="2451" s="74" customFormat="1"/>
    <row r="2452" s="74" customFormat="1"/>
    <row r="2453" s="74" customFormat="1"/>
    <row r="2454" s="74" customFormat="1"/>
    <row r="2455" s="74" customFormat="1"/>
    <row r="2456" s="74" customFormat="1"/>
    <row r="2457" s="74" customFormat="1"/>
    <row r="2458" s="74" customFormat="1"/>
    <row r="2459" s="74" customFormat="1"/>
    <row r="2460" s="74" customFormat="1"/>
    <row r="2461" s="74" customFormat="1"/>
    <row r="2462" s="74" customFormat="1"/>
    <row r="2463" s="74" customFormat="1"/>
    <row r="2464" s="74" customFormat="1"/>
    <row r="2465" s="74" customFormat="1"/>
    <row r="2466" s="74" customFormat="1"/>
    <row r="2467" s="74" customFormat="1"/>
    <row r="2468" s="74" customFormat="1"/>
    <row r="2469" s="74" customFormat="1"/>
    <row r="2470" s="74" customFormat="1"/>
    <row r="2471" s="74" customFormat="1"/>
    <row r="2472" s="74" customFormat="1"/>
    <row r="2473" s="74" customFormat="1"/>
    <row r="2474" s="74" customFormat="1"/>
    <row r="2475" s="74" customFormat="1"/>
    <row r="2476" s="74" customFormat="1"/>
    <row r="2477" s="74" customFormat="1"/>
    <row r="2478" s="74" customFormat="1"/>
    <row r="2479" s="74" customFormat="1"/>
    <row r="2480" s="74" customFormat="1"/>
    <row r="2481" s="74" customFormat="1"/>
    <row r="2482" s="74" customFormat="1"/>
    <row r="2483" s="74" customFormat="1"/>
  </sheetData>
  <sheetProtection selectLockedCells="1"/>
  <mergeCells count="18">
    <mergeCell ref="D124:F124"/>
    <mergeCell ref="L124:N124"/>
    <mergeCell ref="D85:F85"/>
    <mergeCell ref="L85:N85"/>
    <mergeCell ref="D98:F98"/>
    <mergeCell ref="L98:N98"/>
    <mergeCell ref="D111:F111"/>
    <mergeCell ref="L111:N111"/>
    <mergeCell ref="D59:F59"/>
    <mergeCell ref="L59:N59"/>
    <mergeCell ref="D72:F72"/>
    <mergeCell ref="L72:N72"/>
    <mergeCell ref="C21:H21"/>
    <mergeCell ref="F4:M4"/>
    <mergeCell ref="F6:M6"/>
    <mergeCell ref="C9:G9"/>
    <mergeCell ref="K9:M9"/>
    <mergeCell ref="O9:Q9"/>
  </mergeCells>
  <conditionalFormatting sqref="E32:P39">
    <cfRule type="cellIs" dxfId="159" priority="15" stopIfTrue="1" operator="equal">
      <formula>$I11</formula>
    </cfRule>
  </conditionalFormatting>
  <conditionalFormatting sqref="E32:P39">
    <cfRule type="cellIs" dxfId="158" priority="14" stopIfTrue="1" operator="notEqual">
      <formula>$I11</formula>
    </cfRule>
  </conditionalFormatting>
  <conditionalFormatting sqref="E32:P39">
    <cfRule type="expression" dxfId="157" priority="13" stopIfTrue="1">
      <formula>ISBLANK($I11)</formula>
    </cfRule>
  </conditionalFormatting>
  <conditionalFormatting sqref="E44:E51">
    <cfRule type="cellIs" dxfId="156" priority="12" stopIfTrue="1" operator="equal">
      <formula>$I61</formula>
    </cfRule>
  </conditionalFormatting>
  <conditionalFormatting sqref="F44:F51">
    <cfRule type="cellIs" dxfId="155" priority="11" stopIfTrue="1" operator="equal">
      <formula>$Q61</formula>
    </cfRule>
  </conditionalFormatting>
  <conditionalFormatting sqref="G44:G51">
    <cfRule type="cellIs" dxfId="154" priority="10" stopIfTrue="1" operator="equal">
      <formula>$I74</formula>
    </cfRule>
  </conditionalFormatting>
  <conditionalFormatting sqref="H44:H51">
    <cfRule type="cellIs" dxfId="153" priority="9" stopIfTrue="1" operator="equal">
      <formula>$Q74</formula>
    </cfRule>
  </conditionalFormatting>
  <conditionalFormatting sqref="I44:I51">
    <cfRule type="cellIs" dxfId="152" priority="8" stopIfTrue="1" operator="equal">
      <formula>$I87</formula>
    </cfRule>
  </conditionalFormatting>
  <conditionalFormatting sqref="J44:J51">
    <cfRule type="cellIs" dxfId="151" priority="7" stopIfTrue="1" operator="equal">
      <formula>$Q87</formula>
    </cfRule>
  </conditionalFormatting>
  <conditionalFormatting sqref="K44:K51">
    <cfRule type="cellIs" dxfId="150" priority="6" stopIfTrue="1" operator="equal">
      <formula>$I100</formula>
    </cfRule>
  </conditionalFormatting>
  <conditionalFormatting sqref="L44:L51">
    <cfRule type="cellIs" dxfId="149" priority="5" stopIfTrue="1" operator="equal">
      <formula>$Q100</formula>
    </cfRule>
  </conditionalFormatting>
  <conditionalFormatting sqref="M44:M51">
    <cfRule type="cellIs" dxfId="148" priority="4" stopIfTrue="1" operator="equal">
      <formula>$I113</formula>
    </cfRule>
  </conditionalFormatting>
  <conditionalFormatting sqref="N44:N51">
    <cfRule type="cellIs" dxfId="147" priority="3" stopIfTrue="1" operator="equal">
      <formula>$Q113</formula>
    </cfRule>
  </conditionalFormatting>
  <conditionalFormatting sqref="O44:O51">
    <cfRule type="cellIs" dxfId="146" priority="2" stopIfTrue="1" operator="equal">
      <formula>$I126</formula>
    </cfRule>
  </conditionalFormatting>
  <conditionalFormatting sqref="P44:P51">
    <cfRule type="cellIs" dxfId="145" priority="1" stopIfTrue="1" operator="equal">
      <formula>$Q126</formula>
    </cfRule>
  </conditionalFormatting>
  <pageMargins left="0.75" right="0.75" top="1" bottom="1" header="0.5" footer="0.5"/>
  <pageSetup paperSize="9" orientation="landscape" r:id="rId1"/>
  <headerFooter alignWithMargins="0"/>
  <drawing r:id="rId2"/>
  <tableParts count="1">
    <tablePart r:id="rId3"/>
  </tableParts>
</worksheet>
</file>

<file path=xl/worksheets/sheet25.xml><?xml version="1.0" encoding="utf-8"?>
<worksheet xmlns="http://schemas.openxmlformats.org/spreadsheetml/2006/main" xmlns:r="http://schemas.openxmlformats.org/officeDocument/2006/relationships">
  <dimension ref="A1:FX2483"/>
  <sheetViews>
    <sheetView showGridLines="0" topLeftCell="A4" zoomScaleNormal="100" workbookViewId="0">
      <selection activeCell="R1" sqref="R1:AY1048576"/>
    </sheetView>
  </sheetViews>
  <sheetFormatPr defaultRowHeight="12.75"/>
  <cols>
    <col min="1" max="1" width="5.42578125" style="74" customWidth="1"/>
    <col min="2" max="2" width="8.140625" customWidth="1"/>
    <col min="3" max="3" width="14.5703125" customWidth="1"/>
    <col min="4" max="4" width="14.42578125" customWidth="1"/>
    <col min="5" max="5" width="10.42578125" customWidth="1"/>
    <col min="6" max="6" width="11.28515625" customWidth="1"/>
    <col min="7" max="7" width="10.28515625" customWidth="1"/>
    <col min="8" max="8" width="10" customWidth="1"/>
    <col min="9" max="9" width="10.7109375" customWidth="1"/>
    <col min="10" max="10" width="11.140625" customWidth="1"/>
    <col min="11" max="11" width="11" customWidth="1"/>
    <col min="12" max="12" width="13.28515625" customWidth="1"/>
    <col min="13" max="13" width="10.28515625" customWidth="1"/>
    <col min="14" max="14" width="10.85546875" customWidth="1"/>
    <col min="15" max="15" width="11.42578125" customWidth="1"/>
    <col min="16" max="16" width="12.28515625" customWidth="1"/>
    <col min="17" max="17" width="11.140625" customWidth="1"/>
    <col min="18" max="18" width="6.7109375" style="72" customWidth="1"/>
    <col min="19" max="19" width="11.5703125" style="74" customWidth="1"/>
    <col min="20" max="20" width="9.140625" style="74" customWidth="1"/>
    <col min="21" max="23" width="10.42578125" style="74" hidden="1" customWidth="1"/>
    <col min="24" max="24" width="9.85546875" style="74" hidden="1" customWidth="1"/>
    <col min="25" max="26" width="9.140625" style="74"/>
    <col min="27" max="27" width="10" style="74" customWidth="1"/>
    <col min="28" max="28" width="10.28515625" style="74" customWidth="1"/>
    <col min="29" max="29" width="9.140625" style="74"/>
    <col min="30" max="30" width="10.42578125" style="74" customWidth="1"/>
    <col min="31" max="180" width="9.140625" style="74"/>
  </cols>
  <sheetData>
    <row r="1" spans="1:26" s="155" customFormat="1" ht="13.5" thickBot="1">
      <c r="A1" s="72"/>
      <c r="B1" s="72"/>
      <c r="C1" s="72"/>
      <c r="D1" s="72"/>
      <c r="E1" s="72"/>
      <c r="F1" s="72"/>
      <c r="G1" s="72"/>
      <c r="H1" s="72"/>
      <c r="I1" s="72"/>
      <c r="J1" s="72"/>
      <c r="K1" s="72"/>
      <c r="L1" s="72"/>
      <c r="M1" s="72"/>
      <c r="N1" s="72"/>
      <c r="O1" s="72"/>
      <c r="P1" s="72"/>
      <c r="Q1" s="72"/>
      <c r="R1" s="72"/>
      <c r="S1" s="72"/>
    </row>
    <row r="2" spans="1:26">
      <c r="A2" s="72"/>
      <c r="B2" s="64"/>
      <c r="C2" s="65"/>
      <c r="D2" s="65"/>
      <c r="E2" s="65"/>
      <c r="F2" s="65"/>
      <c r="G2" s="65"/>
      <c r="H2" s="65"/>
      <c r="I2" s="65"/>
      <c r="J2" s="65"/>
      <c r="K2" s="65"/>
      <c r="L2" s="65"/>
      <c r="M2" s="65"/>
      <c r="N2" s="65"/>
      <c r="O2" s="65"/>
      <c r="P2" s="65"/>
      <c r="Q2" s="65"/>
      <c r="R2" s="75"/>
      <c r="S2" s="72"/>
    </row>
    <row r="3" spans="1:26">
      <c r="A3" s="72"/>
      <c r="B3" s="66"/>
      <c r="C3" s="3"/>
      <c r="D3" s="3"/>
      <c r="E3" s="3"/>
      <c r="F3" s="3"/>
      <c r="G3" s="3"/>
      <c r="H3" s="3"/>
      <c r="I3" s="3"/>
      <c r="J3" s="3"/>
      <c r="K3" s="3"/>
      <c r="L3" s="3"/>
      <c r="M3" s="3"/>
      <c r="N3" s="3"/>
      <c r="O3" s="3"/>
      <c r="P3" s="3"/>
      <c r="Q3" s="3"/>
      <c r="R3" s="75"/>
      <c r="S3" s="72"/>
    </row>
    <row r="4" spans="1:26" ht="25.5">
      <c r="A4" s="72"/>
      <c r="B4" s="66"/>
      <c r="C4" s="3"/>
      <c r="D4" s="3"/>
      <c r="E4" s="3"/>
      <c r="F4" s="182" t="s">
        <v>86</v>
      </c>
      <c r="G4" s="183"/>
      <c r="H4" s="183"/>
      <c r="I4" s="183"/>
      <c r="J4" s="183"/>
      <c r="K4" s="183"/>
      <c r="L4" s="183"/>
      <c r="M4" s="184"/>
      <c r="N4" s="3"/>
      <c r="O4" s="3"/>
      <c r="P4" s="3"/>
      <c r="Q4" s="3"/>
      <c r="R4" s="75"/>
      <c r="S4" s="72"/>
    </row>
    <row r="5" spans="1:26" ht="15.75">
      <c r="A5" s="72"/>
      <c r="B5" s="66"/>
      <c r="C5" s="3"/>
      <c r="D5" s="3"/>
      <c r="E5" s="3"/>
      <c r="F5" s="46"/>
      <c r="G5" s="3"/>
      <c r="H5" s="3"/>
      <c r="I5" s="3"/>
      <c r="J5" s="3"/>
      <c r="K5" s="3"/>
      <c r="L5" s="3"/>
      <c r="M5" s="3"/>
      <c r="N5" s="3"/>
      <c r="O5" s="3"/>
      <c r="P5" s="3"/>
      <c r="Q5" s="3"/>
      <c r="R5" s="75"/>
      <c r="S5" s="72"/>
    </row>
    <row r="6" spans="1:26" ht="15.75">
      <c r="A6" s="72"/>
      <c r="B6" s="66"/>
      <c r="C6" s="3"/>
      <c r="D6" s="3"/>
      <c r="E6" s="3"/>
      <c r="F6" s="185" t="s">
        <v>134</v>
      </c>
      <c r="G6" s="183"/>
      <c r="H6" s="183"/>
      <c r="I6" s="183"/>
      <c r="J6" s="183"/>
      <c r="K6" s="183"/>
      <c r="L6" s="183"/>
      <c r="M6" s="184"/>
      <c r="N6" s="3"/>
      <c r="O6" s="3"/>
      <c r="P6" s="3"/>
      <c r="Q6" s="3"/>
      <c r="R6" s="75"/>
      <c r="S6" s="72"/>
    </row>
    <row r="7" spans="1:26">
      <c r="A7" s="72"/>
      <c r="B7" s="66"/>
      <c r="C7" s="3"/>
      <c r="D7" s="3"/>
      <c r="E7" s="3"/>
      <c r="F7" s="3"/>
      <c r="G7" s="3"/>
      <c r="H7" s="3"/>
      <c r="I7" s="3"/>
      <c r="J7" s="3"/>
      <c r="K7" s="3"/>
      <c r="L7" s="3"/>
      <c r="M7" s="3"/>
      <c r="N7" s="3"/>
      <c r="O7" s="3"/>
      <c r="P7" s="3"/>
      <c r="Q7" s="3"/>
      <c r="R7" s="75"/>
      <c r="S7" s="72"/>
    </row>
    <row r="8" spans="1:26" ht="18.75" customHeight="1" thickBot="1">
      <c r="A8" s="72"/>
      <c r="B8" s="66"/>
      <c r="C8" s="3"/>
      <c r="D8" s="3"/>
      <c r="E8" s="3"/>
      <c r="F8" s="3"/>
      <c r="G8" s="3"/>
      <c r="H8" s="3"/>
      <c r="I8" s="3"/>
      <c r="J8" s="3"/>
      <c r="K8" s="3"/>
      <c r="L8" s="3"/>
      <c r="M8" s="3"/>
      <c r="N8" s="3"/>
      <c r="O8" s="3"/>
      <c r="P8" s="3"/>
      <c r="Q8" s="3"/>
      <c r="R8" s="75"/>
      <c r="S8" s="72"/>
    </row>
    <row r="9" spans="1:26" ht="24.75" customHeight="1" thickBot="1">
      <c r="A9" s="72"/>
      <c r="B9" s="66"/>
      <c r="C9" s="199" t="s">
        <v>54</v>
      </c>
      <c r="D9" s="200"/>
      <c r="E9" s="200"/>
      <c r="F9" s="200"/>
      <c r="G9" s="201"/>
      <c r="H9" s="3"/>
      <c r="I9" s="45" t="s">
        <v>55</v>
      </c>
      <c r="J9" s="3"/>
      <c r="K9" s="179" t="s">
        <v>129</v>
      </c>
      <c r="L9" s="180"/>
      <c r="M9" s="181"/>
      <c r="O9" s="179" t="s">
        <v>130</v>
      </c>
      <c r="P9" s="180"/>
      <c r="Q9" s="181"/>
      <c r="R9" s="75"/>
      <c r="S9" s="72"/>
    </row>
    <row r="10" spans="1:26" ht="13.5" thickBot="1">
      <c r="A10" s="72"/>
      <c r="B10" s="66"/>
      <c r="C10" s="78" t="s">
        <v>0</v>
      </c>
      <c r="D10" s="79" t="s">
        <v>1</v>
      </c>
      <c r="E10" s="12">
        <v>1</v>
      </c>
      <c r="F10" s="12" t="s">
        <v>18</v>
      </c>
      <c r="G10" s="40">
        <v>2</v>
      </c>
      <c r="H10" s="3"/>
      <c r="I10" s="39" t="s">
        <v>6</v>
      </c>
      <c r="J10" s="3"/>
      <c r="K10" s="19" t="s">
        <v>97</v>
      </c>
      <c r="L10" s="20" t="s">
        <v>51</v>
      </c>
      <c r="M10" s="20" t="s">
        <v>25</v>
      </c>
      <c r="O10" s="19" t="s">
        <v>97</v>
      </c>
      <c r="P10" s="20" t="s">
        <v>51</v>
      </c>
      <c r="Q10" s="20" t="s">
        <v>25</v>
      </c>
      <c r="R10" s="75"/>
      <c r="S10" s="72"/>
    </row>
    <row r="11" spans="1:26">
      <c r="A11" s="72"/>
      <c r="B11" s="66"/>
      <c r="C11" s="115"/>
      <c r="D11" s="109"/>
      <c r="E11" s="112"/>
      <c r="F11" s="112"/>
      <c r="G11" s="116"/>
      <c r="H11" s="3"/>
      <c r="I11" s="54"/>
      <c r="J11" s="3"/>
      <c r="K11" s="139">
        <v>1</v>
      </c>
      <c r="L11" s="138" t="str">
        <f>VLOOKUP(SMALL($V$11:$V$22,1),$V$11:$X$22,2,FALSE)</f>
        <v>Tim</v>
      </c>
      <c r="M11" s="146">
        <f>VLOOKUP(SMALL($V$11:$V$22,1),$V$11:$X$22,3,FALSE)</f>
        <v>0</v>
      </c>
      <c r="O11" s="139">
        <v>1</v>
      </c>
      <c r="P11" s="138" t="str">
        <f>VLOOKUP(SMALL($V$25:$V$36,1),$V$25:$X$36,2,FALSE)</f>
        <v>Didier</v>
      </c>
      <c r="Q11" s="140">
        <f>VLOOKUP(SMALL($V$25:$V$36,1),$V$25:$X$36,3,FALSE)</f>
        <v>74.160000000000011</v>
      </c>
      <c r="R11" s="75"/>
      <c r="S11" s="72"/>
      <c r="U11" s="124">
        <f>RANK($E$40,$E$40:$P$40)</f>
        <v>1</v>
      </c>
      <c r="V11" s="124">
        <f>RANK($E$40,$E$40:$P$40)</f>
        <v>1</v>
      </c>
      <c r="W11" s="124" t="str">
        <f>E31</f>
        <v>Tim</v>
      </c>
      <c r="X11" s="125">
        <f>E40</f>
        <v>0</v>
      </c>
      <c r="Z11" s="126"/>
    </row>
    <row r="12" spans="1:26">
      <c r="A12" s="72"/>
      <c r="B12" s="66"/>
      <c r="C12" s="115"/>
      <c r="D12" s="109"/>
      <c r="E12" s="113"/>
      <c r="F12" s="113"/>
      <c r="G12" s="117"/>
      <c r="H12" s="3"/>
      <c r="I12" s="54"/>
      <c r="J12" s="3"/>
      <c r="K12" s="141" t="str">
        <f>IF(M12=M11,"",2)</f>
        <v/>
      </c>
      <c r="L12" s="137" t="str">
        <f>VLOOKUP(SMALL($V$11:$V$22,2),$V$11:$X$22,2,FALSE)</f>
        <v>Grégory</v>
      </c>
      <c r="M12" s="147">
        <f>VLOOKUP(SMALL($V$11:$V$22,2),$V$11:$X$22,3,FALSE)</f>
        <v>0</v>
      </c>
      <c r="O12" s="141">
        <f>IF(Q12=Q11,"",2)</f>
        <v>2</v>
      </c>
      <c r="P12" s="137" t="str">
        <f>VLOOKUP(SMALL($V$25:$V$36,2),$V$25:$X$36,2,FALSE)</f>
        <v>Deborah</v>
      </c>
      <c r="Q12" s="142">
        <f>VLOOKUP(SMALL($V$25:$V$36,2),$V$25:$X$36,3,FALSE)</f>
        <v>69.890000000000015</v>
      </c>
      <c r="R12" s="75"/>
      <c r="S12" s="72"/>
      <c r="U12" s="124">
        <f>RANK($F$40,$E$40:$P$40)</f>
        <v>1</v>
      </c>
      <c r="V12" s="124">
        <f>IF(COUNTIF($U$11:U11,RANK($F$40,$E$40:$P$40))&gt;0,RANK($F$40,$E$40:$P$40)+COUNTIF($U$11:U11,RANK($F$40,$E$40:$P$40)),RANK($F$40,$E$40:$P$40))</f>
        <v>2</v>
      </c>
      <c r="W12" s="124" t="str">
        <f>F31</f>
        <v>Grégory</v>
      </c>
      <c r="X12" s="125">
        <f>F40</f>
        <v>0</v>
      </c>
      <c r="Z12" s="126"/>
    </row>
    <row r="13" spans="1:26">
      <c r="A13" s="72"/>
      <c r="B13" s="66"/>
      <c r="C13" s="118"/>
      <c r="D13" s="110"/>
      <c r="E13" s="113"/>
      <c r="F13" s="113"/>
      <c r="G13" s="117"/>
      <c r="H13" s="3"/>
      <c r="I13" s="54"/>
      <c r="J13" s="3"/>
      <c r="K13" s="141" t="str">
        <f>IF(M13=M12,"",3)</f>
        <v/>
      </c>
      <c r="L13" s="137" t="str">
        <f>VLOOKUP(SMALL($V$11:$V$22,3),$V$11:$X$22,2,FALSE)</f>
        <v>Christophe</v>
      </c>
      <c r="M13" s="147">
        <f>VLOOKUP(SMALL($V$11:$V$22,3),$V$11:$X$22,3,FALSE)</f>
        <v>0</v>
      </c>
      <c r="O13" s="141">
        <f>IF(Q13=Q12,"",3)</f>
        <v>3</v>
      </c>
      <c r="P13" s="137" t="str">
        <f>VLOOKUP(SMALL($V$25:$V$36,3),$V$25:$X$36,2,FALSE)</f>
        <v>Pieter</v>
      </c>
      <c r="Q13" s="142">
        <f>VLOOKUP(SMALL($V$25:$V$36,3),$V$25:$X$36,3,FALSE)</f>
        <v>66.239999999999995</v>
      </c>
      <c r="R13" s="75"/>
      <c r="S13" s="72"/>
      <c r="U13" s="124">
        <f>RANK($G$40,$E$40:$P$40)</f>
        <v>1</v>
      </c>
      <c r="V13" s="124">
        <f>IF(COUNTIF($U$11:U12,RANK($G$40,$E$40:$P$40))&gt;0,RANK($G$40,$E$40:$P$40)+COUNTIF($U$11:U12,RANK($G$40,$E$40:$P$40)),RANK($G$40,$E$40:$P$40))</f>
        <v>3</v>
      </c>
      <c r="W13" s="124" t="str">
        <f>G31</f>
        <v>Christophe</v>
      </c>
      <c r="X13" s="125">
        <f>G40</f>
        <v>0</v>
      </c>
      <c r="Z13" s="126"/>
    </row>
    <row r="14" spans="1:26">
      <c r="A14" s="72"/>
      <c r="B14" s="66"/>
      <c r="C14" s="118"/>
      <c r="D14" s="110"/>
      <c r="E14" s="113"/>
      <c r="F14" s="113"/>
      <c r="G14" s="117"/>
      <c r="H14" s="3"/>
      <c r="I14" s="54"/>
      <c r="J14" s="4"/>
      <c r="K14" s="141" t="str">
        <f>IF(M14=M13,"",4)</f>
        <v/>
      </c>
      <c r="L14" s="137" t="str">
        <f>VLOOKUP(SMALL($V$11:$V$22,4),$V$11:$X$22,2,FALSE)</f>
        <v>Ruben</v>
      </c>
      <c r="M14" s="147">
        <f>VLOOKUP(SMALL($V$11:$V$22,4),$V$11:$X$22,3,FALSE)</f>
        <v>0</v>
      </c>
      <c r="O14" s="141">
        <f>IF(Q14=Q13,"",4)</f>
        <v>4</v>
      </c>
      <c r="P14" s="137" t="str">
        <f>VLOOKUP(SMALL($V$25:$V$36,4),$V$25:$X$36,2,FALSE)</f>
        <v>Maarten</v>
      </c>
      <c r="Q14" s="142">
        <f>VLOOKUP(SMALL($V$25:$V$36,4),$V$25:$X$36,3,FALSE)</f>
        <v>63.04</v>
      </c>
      <c r="R14" s="75"/>
      <c r="S14" s="72"/>
      <c r="U14" s="124">
        <f>RANK($H$40,$E$40:$P$40)</f>
        <v>1</v>
      </c>
      <c r="V14" s="124">
        <f>IF(COUNTIF($U$11:U13,RANK($H$40,$E$40:$P$40))&gt;0,RANK($H$40,$E$40:$P$40)+COUNTIF($U$11:U13,RANK($H$40,$E$40:$P$40)),RANK($H$40,$E$40:$P$40))</f>
        <v>4</v>
      </c>
      <c r="W14" s="124" t="str">
        <f>H31</f>
        <v>Ruben</v>
      </c>
      <c r="X14" s="125">
        <f>H40</f>
        <v>0</v>
      </c>
      <c r="Z14" s="126"/>
    </row>
    <row r="15" spans="1:26">
      <c r="A15" s="72"/>
      <c r="B15" s="66"/>
      <c r="C15" s="118"/>
      <c r="D15" s="110"/>
      <c r="E15" s="113"/>
      <c r="F15" s="113"/>
      <c r="G15" s="117"/>
      <c r="H15" s="3"/>
      <c r="I15" s="54"/>
      <c r="J15" s="3"/>
      <c r="K15" s="141" t="str">
        <f>IF(M15=M14,"",5)</f>
        <v/>
      </c>
      <c r="L15" s="137" t="str">
        <f>VLOOKUP(SMALL($V$11:$V$22,5),$V$11:$X$22,2,FALSE)</f>
        <v>Guillaume</v>
      </c>
      <c r="M15" s="147">
        <f>VLOOKUP(SMALL($V$11:$V$22,5),$V$11:$X$22,3,FALSE)</f>
        <v>0</v>
      </c>
      <c r="O15" s="141">
        <f>IF(Q15=Q14,"",5)</f>
        <v>5</v>
      </c>
      <c r="P15" s="137" t="str">
        <f>VLOOKUP(SMALL($V$25:$V$36,5),$V$25:$X$36,2,FALSE)</f>
        <v>Lienkeuh</v>
      </c>
      <c r="Q15" s="142">
        <f>VLOOKUP(SMALL($V$25:$V$36,5),$V$25:$X$36,3,FALSE)</f>
        <v>62.86</v>
      </c>
      <c r="R15" s="75"/>
      <c r="S15" s="72"/>
      <c r="U15" s="124">
        <f>RANK($I$40,$E$40:$P$40)</f>
        <v>1</v>
      </c>
      <c r="V15" s="124">
        <f>IF(COUNTIF($U$11:U14,RANK($I$40,$E$40:$P$40))&gt;0,RANK($I$40,$E$40:$P$40)+COUNTIF($U$11:U14,RANK($I$40,$E$40:$P$40)),RANK($I$40,$E$40:$P$40))</f>
        <v>5</v>
      </c>
      <c r="W15" s="124" t="str">
        <f>I31</f>
        <v>Guillaume</v>
      </c>
      <c r="X15" s="125">
        <f>I40</f>
        <v>0</v>
      </c>
      <c r="Z15" s="126"/>
    </row>
    <row r="16" spans="1:26">
      <c r="A16" s="72"/>
      <c r="B16" s="66"/>
      <c r="C16" s="118"/>
      <c r="D16" s="110"/>
      <c r="E16" s="113"/>
      <c r="F16" s="113"/>
      <c r="G16" s="117"/>
      <c r="H16" s="3"/>
      <c r="I16" s="54"/>
      <c r="J16" s="3"/>
      <c r="K16" s="141" t="str">
        <f>IF(M16=M15,"",6)</f>
        <v/>
      </c>
      <c r="L16" s="137" t="str">
        <f>VLOOKUP(SMALL($V$11:$V$22,6),$V$11:$X$22,2,FALSE)</f>
        <v>Maarten</v>
      </c>
      <c r="M16" s="147">
        <f>VLOOKUP(SMALL($V$11:$V$22,6),$V$11:$X$22,3,FALSE)</f>
        <v>0</v>
      </c>
      <c r="O16" s="141">
        <f>IF(Q16=Q15,"",6)</f>
        <v>6</v>
      </c>
      <c r="P16" s="137" t="str">
        <f>VLOOKUP(SMALL($V$25:$V$36,6),$V$25:$X$36,2,FALSE)</f>
        <v xml:space="preserve">Lien </v>
      </c>
      <c r="Q16" s="142">
        <f>VLOOKUP(SMALL($V$25:$V$36,6),$V$25:$X$36,3,FALSE)</f>
        <v>62.64</v>
      </c>
      <c r="R16" s="75"/>
      <c r="S16" s="72"/>
      <c r="U16" s="124">
        <f>RANK($J$40,$E$40:$P$40)</f>
        <v>1</v>
      </c>
      <c r="V16" s="124">
        <f>IF(COUNTIF($U$11:U15,RANK($J$40,$E$40:$P$40))&gt;0,RANK($J$40,$E$40:$P$40)+COUNTIF($U$11:U15,RANK($J$40,$E$40:$P$40)),RANK($J$40,$E$40:$P$40))</f>
        <v>6</v>
      </c>
      <c r="W16" s="124" t="str">
        <f>J31</f>
        <v>Maarten</v>
      </c>
      <c r="X16" s="125">
        <f>J40</f>
        <v>0</v>
      </c>
      <c r="Z16" s="126"/>
    </row>
    <row r="17" spans="1:180">
      <c r="A17" s="72"/>
      <c r="B17" s="66"/>
      <c r="C17" s="118"/>
      <c r="D17" s="110"/>
      <c r="E17" s="113"/>
      <c r="F17" s="113"/>
      <c r="G17" s="117"/>
      <c r="H17" s="47" t="s">
        <v>56</v>
      </c>
      <c r="I17" s="54"/>
      <c r="J17" s="3"/>
      <c r="K17" s="141" t="str">
        <f>IF(M17=M16,"",7)</f>
        <v/>
      </c>
      <c r="L17" s="137" t="str">
        <f>VLOOKUP(SMALL($V$11:$V$22,7),$V$11:$X$22,2,FALSE)</f>
        <v>Dieter</v>
      </c>
      <c r="M17" s="147">
        <f>VLOOKUP(SMALL($V$11:$V$22,7),$V$11:$X$22,3,FALSE)</f>
        <v>0</v>
      </c>
      <c r="O17" s="141">
        <f>IF(Q17=Q16,"",7)</f>
        <v>7</v>
      </c>
      <c r="P17" s="137" t="str">
        <f>VLOOKUP(SMALL($V$25:$V$36,7),$V$25:$X$36,2,FALSE)</f>
        <v>Tim</v>
      </c>
      <c r="Q17" s="142">
        <f>VLOOKUP(SMALL($V$25:$V$36,7),$V$25:$X$36,3,FALSE)</f>
        <v>62.560000000000009</v>
      </c>
      <c r="R17" s="75"/>
      <c r="S17" s="72"/>
      <c r="U17" s="124">
        <f>RANK($K$40,$E$40:$P$40)</f>
        <v>1</v>
      </c>
      <c r="V17" s="124">
        <f>IF(COUNTIF($U$11:U16,RANK($K$40,$E$40:$P$40))&gt;0,RANK($K$40,$E$40:$P$40)+COUNTIF($U$11:U16,RANK($K$40,$E$40:$P$40)),RANK($K$40,$E$40:$P$40))</f>
        <v>7</v>
      </c>
      <c r="W17" s="124" t="str">
        <f>K31</f>
        <v>Dieter</v>
      </c>
      <c r="X17" s="125">
        <f>K40</f>
        <v>0</v>
      </c>
      <c r="Z17" s="126"/>
    </row>
    <row r="18" spans="1:180" ht="13.5" thickBot="1">
      <c r="A18" s="72"/>
      <c r="B18" s="66"/>
      <c r="C18" s="119"/>
      <c r="D18" s="111"/>
      <c r="E18" s="114"/>
      <c r="F18" s="114"/>
      <c r="G18" s="120"/>
      <c r="H18" s="3"/>
      <c r="I18" s="55"/>
      <c r="J18" s="3"/>
      <c r="K18" s="141" t="str">
        <f>IF(M18=M17,"",8)</f>
        <v/>
      </c>
      <c r="L18" s="137" t="str">
        <f>VLOOKUP(SMALL($V$11:$V$22,8),$V$11:$X$22,2,FALSE)</f>
        <v>Deborah</v>
      </c>
      <c r="M18" s="147">
        <f>VLOOKUP(SMALL($V$11:$V$22,8),$V$11:$X$22,3,FALSE)</f>
        <v>0</v>
      </c>
      <c r="O18" s="141">
        <f>IF(Q18=Q17,"",8)</f>
        <v>8</v>
      </c>
      <c r="P18" s="137" t="str">
        <f>VLOOKUP(SMALL($V$25:$V$36,8),$V$25:$X$36,2,FALSE)</f>
        <v>Grégory</v>
      </c>
      <c r="Q18" s="142">
        <f>VLOOKUP(SMALL($V$25:$V$36,8),$V$25:$X$36,3,FALSE)</f>
        <v>62.169999999999995</v>
      </c>
      <c r="R18" s="75"/>
      <c r="S18" s="72"/>
      <c r="U18" s="124">
        <f>RANK($L$40,$E$40:$P$40)</f>
        <v>1</v>
      </c>
      <c r="V18" s="124">
        <f>IF(COUNTIF($U$11:U17,RANK($L$40,$E$40:$P$40))&gt;0,RANK($L$40,$E$40:$P$40)+COUNTIF($U$11:U17,RANK($L$40,$E$40:$P$40)),RANK($L$40,$E$40:$P$40))</f>
        <v>8</v>
      </c>
      <c r="W18" s="124" t="str">
        <f>L31</f>
        <v>Deborah</v>
      </c>
      <c r="X18" s="125">
        <f>L40</f>
        <v>0</v>
      </c>
      <c r="Z18" s="126"/>
    </row>
    <row r="19" spans="1:180">
      <c r="A19" s="72"/>
      <c r="B19" s="66"/>
      <c r="C19" s="3"/>
      <c r="D19" s="3"/>
      <c r="E19" s="3"/>
      <c r="F19" s="3"/>
      <c r="G19" s="3"/>
      <c r="H19" s="3"/>
      <c r="I19" s="3"/>
      <c r="J19" s="3"/>
      <c r="K19" s="141" t="str">
        <f>IF(M19=M18,"",9)</f>
        <v/>
      </c>
      <c r="L19" s="137" t="str">
        <f>VLOOKUP(SMALL($V$11:$V$22,9),$V$11:$X$22,2,FALSE)</f>
        <v>Lienkeuh</v>
      </c>
      <c r="M19" s="147">
        <f>VLOOKUP(SMALL($V$11:$V$22,9),$V$11:$X$22,3,FALSE)</f>
        <v>0</v>
      </c>
      <c r="O19" s="141">
        <f>IF(Q19=Q18,"",9)</f>
        <v>9</v>
      </c>
      <c r="P19" s="137" t="str">
        <f>VLOOKUP(SMALL($V$25:$V$36,9),$V$25:$X$36,2,FALSE)</f>
        <v>Christophe</v>
      </c>
      <c r="Q19" s="142">
        <f>VLOOKUP(SMALL($V$25:$V$36,9),$V$25:$X$36,3,FALSE)</f>
        <v>61.109999999999992</v>
      </c>
      <c r="R19" s="75"/>
      <c r="S19" s="72"/>
      <c r="U19" s="124">
        <f>RANK($M$40,$E$40:$P$40)</f>
        <v>1</v>
      </c>
      <c r="V19" s="124">
        <f>IF(COUNTIF($U$11:U18,RANK($M$40,$E$40:$P$40))&gt;0,RANK($M$40,$E$40:$P$40)+COUNTIF($U$11:U18,RANK($M$40,$E$40:$P$40)),RANK($M$40,$E$40:$P$40))</f>
        <v>9</v>
      </c>
      <c r="W19" s="124" t="str">
        <f>M31</f>
        <v>Lienkeuh</v>
      </c>
      <c r="X19" s="125">
        <f>M40</f>
        <v>0</v>
      </c>
      <c r="Z19" s="126"/>
    </row>
    <row r="20" spans="1:180" ht="12.75" customHeight="1" thickBot="1">
      <c r="A20" s="72"/>
      <c r="B20" s="66"/>
      <c r="I20" s="3"/>
      <c r="J20" s="3"/>
      <c r="K20" s="141" t="str">
        <f>IF(M20=M19,"",10)</f>
        <v/>
      </c>
      <c r="L20" s="137" t="str">
        <f>VLOOKUP(SMALL($V$11:$V$22,10),$V$11:$X$22,2,FALSE)</f>
        <v>Pieter</v>
      </c>
      <c r="M20" s="147">
        <f>VLOOKUP(SMALL($V$11:$V$22,10),$V$11:$X$22,3,FALSE)</f>
        <v>0</v>
      </c>
      <c r="O20" s="141">
        <f>IF(Q20=Q19,"",10)</f>
        <v>10</v>
      </c>
      <c r="P20" s="137" t="str">
        <f>VLOOKUP(SMALL($V$25:$V$36,10),$V$25:$X$36,2,FALSE)</f>
        <v>Ruben</v>
      </c>
      <c r="Q20" s="142">
        <f>VLOOKUP(SMALL($V$25:$V$36,10),$V$25:$X$36,3,FALSE)</f>
        <v>60.06</v>
      </c>
      <c r="R20" s="75"/>
      <c r="S20" s="72"/>
      <c r="U20" s="124">
        <f>RANK($N$40,$E$40:$P$40)</f>
        <v>1</v>
      </c>
      <c r="V20" s="124">
        <f>IF(COUNTIF($U$11:U19,RANK($N$40,$E$40:$P$40))&gt;0,RANK($N$40,$E$40:$P$40)+COUNTIF($U$11:U19,RANK($N$40,$E$40:$P$40)),RANK($N$40,$E$40:$P$40))</f>
        <v>10</v>
      </c>
      <c r="W20" s="124" t="str">
        <f>N31</f>
        <v>Pieter</v>
      </c>
      <c r="X20" s="125">
        <f>N40</f>
        <v>0</v>
      </c>
      <c r="Z20" s="126"/>
    </row>
    <row r="21" spans="1:180" ht="12.75" customHeight="1" thickBot="1">
      <c r="A21" s="72"/>
      <c r="B21" s="66"/>
      <c r="C21" s="186" t="s">
        <v>57</v>
      </c>
      <c r="D21" s="187"/>
      <c r="E21" s="187"/>
      <c r="F21" s="188"/>
      <c r="G21" s="188"/>
      <c r="H21" s="189"/>
      <c r="I21" s="3"/>
      <c r="J21" s="3"/>
      <c r="K21" s="141" t="str">
        <f>IF(M21=M20,"",11)</f>
        <v/>
      </c>
      <c r="L21" s="137" t="str">
        <f>VLOOKUP(SMALL($V$11:$V$22,11),$V$11:$X$22,2,FALSE)</f>
        <v>Didier</v>
      </c>
      <c r="M21" s="147">
        <f>VLOOKUP(SMALL($V$11:$V$22,11),$V$11:$X$22,3,FALSE)</f>
        <v>0</v>
      </c>
      <c r="O21" s="141">
        <f>IF(Q21=Q20,"",11)</f>
        <v>11</v>
      </c>
      <c r="P21" s="137" t="str">
        <f>VLOOKUP(SMALL($V$25:$V$36,11),$V$25:$X$36,2,FALSE)</f>
        <v>Guillaume</v>
      </c>
      <c r="Q21" s="142">
        <f>VLOOKUP(SMALL($V$25:$V$36,11),$V$25:$X$36,3,FALSE)</f>
        <v>58.88000000000001</v>
      </c>
      <c r="R21" s="75"/>
      <c r="S21" s="72"/>
      <c r="U21" s="124">
        <f>RANK($O$40,$E$40:$P$40)</f>
        <v>1</v>
      </c>
      <c r="V21" s="124">
        <f>IF(COUNTIF($U$11:U20,RANK($O$40,$E$40:$P$40))&gt;0,RANK($O$40,$E$40:$P$40)+COUNTIF($U$11:U20,RANK($O$40,$E$40:$P$40)),RANK($O$40,$E$40:$P$40))</f>
        <v>11</v>
      </c>
      <c r="W21" s="124" t="str">
        <f>O31</f>
        <v>Didier</v>
      </c>
      <c r="X21" s="125">
        <f>O40</f>
        <v>0</v>
      </c>
      <c r="Z21" s="126"/>
    </row>
    <row r="22" spans="1:180" ht="12.75" customHeight="1" thickBot="1">
      <c r="A22" s="72"/>
      <c r="B22" s="66"/>
      <c r="C22" s="50" t="s">
        <v>20</v>
      </c>
      <c r="D22" s="134"/>
      <c r="E22" s="135"/>
      <c r="F22" s="131" t="str">
        <f>K31</f>
        <v>Dieter</v>
      </c>
      <c r="G22" s="129"/>
      <c r="H22" s="130"/>
      <c r="I22" s="3"/>
      <c r="J22" s="3"/>
      <c r="K22" s="143" t="str">
        <f>IF(M22=M21,"",12)</f>
        <v/>
      </c>
      <c r="L22" s="144" t="str">
        <f>VLOOKUP(SMALL($V$11:$V$22,12),$V$11:$X$22,2,FALSE)</f>
        <v>Lien</v>
      </c>
      <c r="M22" s="148">
        <f>VLOOKUP(SMALL($V$11:$V$22,12),$V$11:$X$22,3,FALSE)</f>
        <v>0</v>
      </c>
      <c r="O22" s="143">
        <f>IF(Q22=Q21,"",12)</f>
        <v>12</v>
      </c>
      <c r="P22" s="144" t="str">
        <f>VLOOKUP(SMALL($V$25:$V$36,12),$V$25:$X$36,2,FALSE)</f>
        <v>Dieter</v>
      </c>
      <c r="Q22" s="145">
        <f>VLOOKUP(SMALL($V$25:$V$36,12),$V$25:$X$36,3,FALSE)</f>
        <v>47.989999999999995</v>
      </c>
      <c r="R22" s="75"/>
      <c r="S22" s="72"/>
      <c r="U22" s="124">
        <f>RANK($P$40,$E$40:$P$40)</f>
        <v>1</v>
      </c>
      <c r="V22" s="124">
        <f>IF(COUNTIF($U$11:U21,RANK($P$40,$E$40:$P$40))&gt;0,RANK($P$40,$E$40:$P$40)+COUNTIF($U$11:U21,RANK($P$40,$E$40:$P$40)),RANK($P$40,$E$40:$P$40))</f>
        <v>12</v>
      </c>
      <c r="W22" s="124" t="str">
        <f>P31</f>
        <v>Lien</v>
      </c>
      <c r="X22" s="125">
        <f>P40</f>
        <v>0</v>
      </c>
      <c r="Z22" s="126"/>
    </row>
    <row r="23" spans="1:180">
      <c r="A23" s="72"/>
      <c r="B23" s="66"/>
      <c r="C23" s="48" t="s">
        <v>45</v>
      </c>
      <c r="D23" s="21"/>
      <c r="E23" s="22"/>
      <c r="F23" s="132" t="str">
        <f>L31</f>
        <v>Deborah</v>
      </c>
      <c r="G23" s="21"/>
      <c r="H23" s="22"/>
      <c r="I23" s="3"/>
      <c r="J23" s="3"/>
      <c r="K23" s="3"/>
      <c r="L23" s="3"/>
      <c r="M23" s="3"/>
      <c r="N23" s="3"/>
      <c r="O23" s="3"/>
      <c r="P23" s="3"/>
      <c r="Q23" s="3"/>
      <c r="R23" s="3"/>
      <c r="S23" s="72"/>
      <c r="U23" s="124"/>
      <c r="V23" s="124"/>
      <c r="W23" s="124"/>
      <c r="X23" s="124"/>
    </row>
    <row r="24" spans="1:180" s="3" customFormat="1">
      <c r="A24" s="127"/>
      <c r="C24" s="48" t="s">
        <v>24</v>
      </c>
      <c r="D24" s="21"/>
      <c r="E24" s="22"/>
      <c r="F24" s="132" t="str">
        <f>M31</f>
        <v>Lienkeuh</v>
      </c>
      <c r="G24" s="21"/>
      <c r="H24" s="22"/>
      <c r="S24" s="127"/>
      <c r="T24" s="75"/>
      <c r="U24" s="153"/>
      <c r="V24" s="153"/>
      <c r="W24" s="153"/>
      <c r="X24" s="153"/>
      <c r="Y24" s="75"/>
      <c r="Z24" s="75"/>
      <c r="AA24" s="75"/>
      <c r="AB24" s="75"/>
      <c r="AC24" s="75"/>
      <c r="AD24" s="75"/>
      <c r="AE24" s="75"/>
      <c r="AF24" s="75"/>
      <c r="AG24" s="75"/>
      <c r="AH24" s="75"/>
      <c r="AI24" s="75"/>
      <c r="AJ24" s="75"/>
      <c r="AK24" s="75"/>
      <c r="AL24" s="75"/>
      <c r="AM24" s="75"/>
      <c r="AN24" s="75"/>
      <c r="AO24" s="75"/>
      <c r="AP24" s="75"/>
      <c r="AQ24" s="75"/>
      <c r="AR24" s="75"/>
      <c r="AS24" s="75"/>
      <c r="AT24" s="75"/>
      <c r="AU24" s="75"/>
      <c r="AV24" s="75"/>
      <c r="AW24" s="75"/>
      <c r="AX24" s="75"/>
      <c r="AY24" s="75"/>
      <c r="AZ24" s="75"/>
      <c r="BA24" s="75"/>
      <c r="BB24" s="75"/>
      <c r="BC24" s="75"/>
      <c r="BD24" s="75"/>
      <c r="BE24" s="75"/>
      <c r="BF24" s="75"/>
      <c r="BG24" s="75"/>
      <c r="BH24" s="75"/>
      <c r="BI24" s="75"/>
      <c r="BJ24" s="75"/>
      <c r="BK24" s="75"/>
      <c r="BL24" s="75"/>
      <c r="BM24" s="75"/>
      <c r="BN24" s="75"/>
      <c r="BO24" s="75"/>
      <c r="BP24" s="75"/>
      <c r="BQ24" s="75"/>
      <c r="BR24" s="75"/>
      <c r="BS24" s="75"/>
      <c r="BT24" s="75"/>
      <c r="BU24" s="75"/>
      <c r="BV24" s="75"/>
      <c r="BW24" s="75"/>
      <c r="BX24" s="75"/>
      <c r="BY24" s="75"/>
      <c r="BZ24" s="75"/>
      <c r="CA24" s="75"/>
      <c r="CB24" s="75"/>
      <c r="CC24" s="75"/>
      <c r="CD24" s="75"/>
      <c r="CE24" s="75"/>
      <c r="CF24" s="75"/>
      <c r="CG24" s="75"/>
      <c r="CH24" s="75"/>
      <c r="CI24" s="75"/>
      <c r="CJ24" s="75"/>
      <c r="CK24" s="75"/>
      <c r="CL24" s="75"/>
      <c r="CM24" s="75"/>
      <c r="CN24" s="75"/>
      <c r="CO24" s="75"/>
      <c r="CP24" s="75"/>
      <c r="CQ24" s="75"/>
      <c r="CR24" s="75"/>
      <c r="CS24" s="75"/>
      <c r="CT24" s="75"/>
      <c r="CU24" s="75"/>
      <c r="CV24" s="75"/>
      <c r="CW24" s="75"/>
      <c r="CX24" s="75"/>
      <c r="CY24" s="75"/>
      <c r="CZ24" s="75"/>
      <c r="DA24" s="75"/>
      <c r="DB24" s="75"/>
      <c r="DC24" s="75"/>
      <c r="DD24" s="75"/>
      <c r="DE24" s="75"/>
      <c r="DF24" s="75"/>
      <c r="DG24" s="75"/>
      <c r="DH24" s="75"/>
      <c r="DI24" s="75"/>
      <c r="DJ24" s="75"/>
      <c r="DK24" s="75"/>
      <c r="DL24" s="75"/>
      <c r="DM24" s="75"/>
      <c r="DN24" s="75"/>
      <c r="DO24" s="75"/>
      <c r="DP24" s="75"/>
      <c r="DQ24" s="75"/>
      <c r="DR24" s="75"/>
      <c r="DS24" s="75"/>
      <c r="DT24" s="75"/>
      <c r="DU24" s="75"/>
      <c r="DV24" s="75"/>
      <c r="DW24" s="75"/>
      <c r="DX24" s="75"/>
      <c r="DY24" s="75"/>
      <c r="DZ24" s="75"/>
      <c r="EA24" s="75"/>
      <c r="EB24" s="75"/>
      <c r="EC24" s="75"/>
      <c r="ED24" s="75"/>
      <c r="EE24" s="75"/>
      <c r="EF24" s="75"/>
      <c r="EG24" s="75"/>
      <c r="EH24" s="75"/>
      <c r="EI24" s="75"/>
      <c r="EJ24" s="75"/>
      <c r="EK24" s="75"/>
      <c r="EL24" s="75"/>
      <c r="EM24" s="75"/>
      <c r="EN24" s="75"/>
      <c r="EO24" s="75"/>
      <c r="EP24" s="75"/>
      <c r="EQ24" s="75"/>
      <c r="ER24" s="75"/>
      <c r="ES24" s="75"/>
      <c r="ET24" s="75"/>
      <c r="EU24" s="75"/>
      <c r="EV24" s="75"/>
      <c r="EW24" s="75"/>
      <c r="EX24" s="75"/>
      <c r="EY24" s="75"/>
      <c r="EZ24" s="75"/>
      <c r="FA24" s="75"/>
      <c r="FB24" s="75"/>
      <c r="FC24" s="75"/>
      <c r="FD24" s="75"/>
      <c r="FE24" s="75"/>
      <c r="FF24" s="75"/>
      <c r="FG24" s="75"/>
      <c r="FH24" s="75"/>
      <c r="FI24" s="75"/>
      <c r="FJ24" s="75"/>
      <c r="FK24" s="75"/>
      <c r="FL24" s="75"/>
      <c r="FM24" s="75"/>
      <c r="FN24" s="75"/>
      <c r="FO24" s="75"/>
      <c r="FP24" s="75"/>
      <c r="FQ24" s="75"/>
      <c r="FR24" s="75"/>
      <c r="FS24" s="75"/>
      <c r="FT24" s="75"/>
      <c r="FU24" s="75"/>
      <c r="FV24" s="75"/>
      <c r="FW24" s="75"/>
      <c r="FX24" s="75"/>
    </row>
    <row r="25" spans="1:180" s="3" customFormat="1">
      <c r="A25" s="127"/>
      <c r="C25" s="48" t="s">
        <v>16</v>
      </c>
      <c r="D25" s="21"/>
      <c r="E25" s="22"/>
      <c r="F25" s="132" t="str">
        <f>N31</f>
        <v>Pieter</v>
      </c>
      <c r="G25" s="21"/>
      <c r="H25" s="22"/>
      <c r="S25" s="127"/>
      <c r="T25" s="75"/>
      <c r="U25" s="124">
        <f>RANK(Result!AR7,Result!$AR$7:$AR$18)</f>
        <v>7</v>
      </c>
      <c r="V25" s="124">
        <f>RANK(Result!AR7,Result!$AR$7:$AR$18)</f>
        <v>7</v>
      </c>
      <c r="W25" s="153" t="str">
        <f>Result!T7</f>
        <v>Tim</v>
      </c>
      <c r="X25" s="154">
        <f>Result!AR7</f>
        <v>62.560000000000009</v>
      </c>
      <c r="Y25" s="75"/>
      <c r="Z25" s="75"/>
      <c r="AA25" s="75"/>
      <c r="AB25" s="75"/>
      <c r="AC25" s="75"/>
      <c r="AD25" s="75"/>
      <c r="AE25" s="75"/>
      <c r="AF25" s="75"/>
      <c r="AG25" s="75"/>
      <c r="AH25" s="75"/>
      <c r="AI25" s="75"/>
      <c r="AJ25" s="75"/>
      <c r="AK25" s="75"/>
      <c r="AL25" s="75"/>
      <c r="AM25" s="75"/>
      <c r="AN25" s="75"/>
      <c r="AO25" s="75"/>
      <c r="AP25" s="75"/>
      <c r="AQ25" s="75"/>
      <c r="AR25" s="75"/>
      <c r="AS25" s="75"/>
      <c r="AT25" s="75"/>
      <c r="AU25" s="75"/>
      <c r="AV25" s="75"/>
      <c r="AW25" s="75"/>
      <c r="AX25" s="75"/>
      <c r="AY25" s="75"/>
      <c r="AZ25" s="75"/>
      <c r="BA25" s="75"/>
      <c r="BB25" s="75"/>
      <c r="BC25" s="75"/>
      <c r="BD25" s="75"/>
      <c r="BE25" s="75"/>
      <c r="BF25" s="75"/>
      <c r="BG25" s="75"/>
      <c r="BH25" s="75"/>
      <c r="BI25" s="75"/>
      <c r="BJ25" s="75"/>
      <c r="BK25" s="75"/>
      <c r="BL25" s="75"/>
      <c r="BM25" s="75"/>
      <c r="BN25" s="75"/>
      <c r="BO25" s="75"/>
      <c r="BP25" s="75"/>
      <c r="BQ25" s="75"/>
      <c r="BR25" s="75"/>
      <c r="BS25" s="75"/>
      <c r="BT25" s="75"/>
      <c r="BU25" s="75"/>
      <c r="BV25" s="75"/>
      <c r="BW25" s="75"/>
      <c r="BX25" s="75"/>
      <c r="BY25" s="75"/>
      <c r="BZ25" s="75"/>
      <c r="CA25" s="75"/>
      <c r="CB25" s="75"/>
      <c r="CC25" s="75"/>
      <c r="CD25" s="75"/>
      <c r="CE25" s="75"/>
      <c r="CF25" s="75"/>
      <c r="CG25" s="75"/>
      <c r="CH25" s="75"/>
      <c r="CI25" s="75"/>
      <c r="CJ25" s="75"/>
      <c r="CK25" s="75"/>
      <c r="CL25" s="75"/>
      <c r="CM25" s="75"/>
      <c r="CN25" s="75"/>
      <c r="CO25" s="75"/>
      <c r="CP25" s="75"/>
      <c r="CQ25" s="75"/>
      <c r="CR25" s="75"/>
      <c r="CS25" s="75"/>
      <c r="CT25" s="75"/>
      <c r="CU25" s="75"/>
      <c r="CV25" s="75"/>
      <c r="CW25" s="75"/>
      <c r="CX25" s="75"/>
      <c r="CY25" s="75"/>
      <c r="CZ25" s="75"/>
      <c r="DA25" s="75"/>
      <c r="DB25" s="75"/>
      <c r="DC25" s="75"/>
      <c r="DD25" s="75"/>
      <c r="DE25" s="75"/>
      <c r="DF25" s="75"/>
      <c r="DG25" s="75"/>
      <c r="DH25" s="75"/>
      <c r="DI25" s="75"/>
      <c r="DJ25" s="75"/>
      <c r="DK25" s="75"/>
      <c r="DL25" s="75"/>
      <c r="DM25" s="75"/>
      <c r="DN25" s="75"/>
      <c r="DO25" s="75"/>
      <c r="DP25" s="75"/>
      <c r="DQ25" s="75"/>
      <c r="DR25" s="75"/>
      <c r="DS25" s="75"/>
      <c r="DT25" s="75"/>
      <c r="DU25" s="75"/>
      <c r="DV25" s="75"/>
      <c r="DW25" s="75"/>
      <c r="DX25" s="75"/>
      <c r="DY25" s="75"/>
      <c r="DZ25" s="75"/>
      <c r="EA25" s="75"/>
      <c r="EB25" s="75"/>
      <c r="EC25" s="75"/>
      <c r="ED25" s="75"/>
      <c r="EE25" s="75"/>
      <c r="EF25" s="75"/>
      <c r="EG25" s="75"/>
      <c r="EH25" s="75"/>
      <c r="EI25" s="75"/>
      <c r="EJ25" s="75"/>
      <c r="EK25" s="75"/>
      <c r="EL25" s="75"/>
      <c r="EM25" s="75"/>
      <c r="EN25" s="75"/>
      <c r="EO25" s="75"/>
      <c r="EP25" s="75"/>
      <c r="EQ25" s="75"/>
      <c r="ER25" s="75"/>
      <c r="ES25" s="75"/>
      <c r="ET25" s="75"/>
      <c r="EU25" s="75"/>
      <c r="EV25" s="75"/>
      <c r="EW25" s="75"/>
      <c r="EX25" s="75"/>
      <c r="EY25" s="75"/>
      <c r="EZ25" s="75"/>
      <c r="FA25" s="75"/>
      <c r="FB25" s="75"/>
      <c r="FC25" s="75"/>
      <c r="FD25" s="75"/>
      <c r="FE25" s="75"/>
      <c r="FF25" s="75"/>
      <c r="FG25" s="75"/>
      <c r="FH25" s="75"/>
      <c r="FI25" s="75"/>
      <c r="FJ25" s="75"/>
      <c r="FK25" s="75"/>
      <c r="FL25" s="75"/>
      <c r="FM25" s="75"/>
      <c r="FN25" s="75"/>
      <c r="FO25" s="75"/>
      <c r="FP25" s="75"/>
      <c r="FQ25" s="75"/>
      <c r="FR25" s="75"/>
      <c r="FS25" s="75"/>
      <c r="FT25" s="75"/>
      <c r="FU25" s="75"/>
      <c r="FV25" s="75"/>
      <c r="FW25" s="75"/>
      <c r="FX25" s="75"/>
    </row>
    <row r="26" spans="1:180">
      <c r="A26" s="72"/>
      <c r="B26" s="3"/>
      <c r="C26" s="48" t="s">
        <v>2</v>
      </c>
      <c r="D26" s="21"/>
      <c r="E26" s="22"/>
      <c r="F26" s="132" t="str">
        <f>O31</f>
        <v>Didier</v>
      </c>
      <c r="G26" s="21"/>
      <c r="H26" s="22"/>
      <c r="I26" s="3"/>
      <c r="J26" s="3"/>
      <c r="K26" s="3"/>
      <c r="L26" s="3"/>
      <c r="M26" s="3"/>
      <c r="N26" s="3"/>
      <c r="O26" s="3"/>
      <c r="P26" s="3"/>
      <c r="Q26" s="3"/>
      <c r="R26" s="3"/>
      <c r="S26" s="72"/>
      <c r="U26" s="124">
        <f>RANK(Result!AR8,Result!$AR$7:$AR$18)</f>
        <v>8</v>
      </c>
      <c r="V26" s="124">
        <f>IF(COUNTIF($U$25:U25,RANK(Result!AR8,Result!$AR$7:$AR$18))&gt;0,RANK(Result!AR8,Result!$AR$7:$AR$18)+COUNTIF($U$25:U25,RANK(Result!AR8,Result!$AR$7:$AR$18)),RANK(Result!AR8,Result!$AR$7:$AR$18))</f>
        <v>8</v>
      </c>
      <c r="W26" s="153" t="str">
        <f>Result!T8</f>
        <v>Grégory</v>
      </c>
      <c r="X26" s="154">
        <f>Result!AR8</f>
        <v>62.169999999999995</v>
      </c>
    </row>
    <row r="27" spans="1:180" ht="13.5" thickBot="1">
      <c r="A27" s="72"/>
      <c r="B27" s="3"/>
      <c r="C27" s="52" t="s">
        <v>3</v>
      </c>
      <c r="D27" s="23"/>
      <c r="E27" s="24"/>
      <c r="F27" s="133" t="str">
        <f>P31</f>
        <v>Lien</v>
      </c>
      <c r="G27" s="23"/>
      <c r="H27" s="24"/>
      <c r="I27" s="3"/>
      <c r="J27" s="3"/>
      <c r="K27" s="3"/>
      <c r="L27" s="3"/>
      <c r="M27" s="3"/>
      <c r="N27" s="3"/>
      <c r="O27" s="3"/>
      <c r="P27" s="3"/>
      <c r="Q27" s="3"/>
      <c r="R27" s="3"/>
      <c r="S27" s="72"/>
      <c r="U27" s="124">
        <f>RANK(Result!AR9,Result!$AR$7:$AR$18)</f>
        <v>9</v>
      </c>
      <c r="V27" s="124">
        <f>IF(COUNTIF($U$25:U26,RANK(Result!AR9,Result!$AR$7:$AR$18))&gt;0,RANK(Result!AR9,Result!$AR$7:$AR$18)+COUNTIF($U$25:U26,RANK(Result!AR9,Result!$AR$7:$AR$18)),RANK(Result!AR9,Result!$AR$7:$AR$18))</f>
        <v>9</v>
      </c>
      <c r="W27" s="153" t="str">
        <f>Result!T9</f>
        <v>Christophe</v>
      </c>
      <c r="X27" s="154">
        <f>Result!AR9</f>
        <v>61.109999999999992</v>
      </c>
    </row>
    <row r="28" spans="1:180" ht="16.5" customHeight="1">
      <c r="A28" s="72"/>
      <c r="B28" s="3"/>
      <c r="C28" s="3"/>
      <c r="D28" s="3"/>
      <c r="E28" s="3"/>
      <c r="F28" s="3"/>
      <c r="G28" s="3"/>
      <c r="H28" s="3"/>
      <c r="I28" s="3"/>
      <c r="J28" s="3"/>
      <c r="K28" s="3"/>
      <c r="L28" s="3"/>
      <c r="M28" s="3"/>
      <c r="N28" s="3"/>
      <c r="O28" s="3"/>
      <c r="P28" s="3"/>
      <c r="Q28" s="3"/>
      <c r="R28" s="3"/>
      <c r="S28" s="72"/>
      <c r="U28" s="124">
        <f>RANK(Result!AR10,Result!$AR$7:$AR$18)</f>
        <v>10</v>
      </c>
      <c r="V28" s="124">
        <f>IF(COUNTIF($U$25:U27,RANK(Result!AR10,Result!$AR$7:$AR$18))&gt;0,RANK(Result!AR10,Result!$AR$7:$AR$18)+COUNTIF($U$25:U27,RANK(Result!AR10,Result!$AR$7:$AR$18)),RANK(Result!AR10,Result!$AR$7:$AR$18))</f>
        <v>10</v>
      </c>
      <c r="W28" s="153" t="str">
        <f>Result!T10</f>
        <v>Ruben</v>
      </c>
      <c r="X28" s="154">
        <f>Result!AR10</f>
        <v>60.06</v>
      </c>
    </row>
    <row r="29" spans="1:180" s="155" customFormat="1" ht="13.5" thickBot="1">
      <c r="A29" s="72"/>
      <c r="B29" s="72"/>
      <c r="C29" s="72"/>
      <c r="D29" s="72"/>
      <c r="E29" s="72"/>
      <c r="F29" s="72"/>
      <c r="G29" s="72"/>
      <c r="H29" s="72"/>
      <c r="I29" s="72"/>
      <c r="J29" s="72"/>
      <c r="K29" s="72"/>
      <c r="L29" s="72"/>
      <c r="M29" s="72"/>
      <c r="N29" s="72"/>
      <c r="O29" s="72"/>
      <c r="P29" s="72"/>
      <c r="Q29" s="72"/>
      <c r="R29" s="72"/>
      <c r="S29" s="72"/>
      <c r="U29" s="124">
        <f>RANK(Result!AR11,Result!$AR$7:$AR$18)</f>
        <v>11</v>
      </c>
      <c r="V29" s="124">
        <f>IF(COUNTIF($U$25:U28,RANK(Result!AR11,Result!$AR$7:$AR$18))&gt;0,RANK(Result!AR11,Result!$AR$7:$AR$18)+COUNTIF($U$25:U28,RANK(Result!AR11,Result!$AR$7:$AR$18)),RANK(Result!AR11,Result!$AR$7:$AR$18))</f>
        <v>11</v>
      </c>
      <c r="W29" s="157" t="str">
        <f>Result!T11</f>
        <v>Guillaume</v>
      </c>
      <c r="X29" s="154">
        <f>Result!AR11</f>
        <v>58.88000000000001</v>
      </c>
    </row>
    <row r="30" spans="1:180" ht="13.5" thickBot="1">
      <c r="A30" s="72"/>
      <c r="B30" s="64"/>
      <c r="C30" s="65"/>
      <c r="D30" s="65"/>
      <c r="E30" s="65"/>
      <c r="F30" s="65"/>
      <c r="G30" s="65"/>
      <c r="H30" s="65"/>
      <c r="I30" s="65"/>
      <c r="J30" s="65"/>
      <c r="K30" s="65"/>
      <c r="L30" s="65"/>
      <c r="M30" s="65"/>
      <c r="N30" s="65"/>
      <c r="O30" s="65"/>
      <c r="P30" s="65"/>
      <c r="Q30" s="65"/>
      <c r="R30" s="75"/>
      <c r="S30" s="72"/>
      <c r="U30" s="124">
        <f>RANK(Result!AR12,Result!$AR$7:$AR$18)</f>
        <v>4</v>
      </c>
      <c r="V30" s="124">
        <f>IF(COUNTIF($U$25:U29,RANK(Result!AR12,Result!$AR$7:$AR$18))&gt;0,RANK(Result!AR12,Result!$AR$7:$AR$18)+COUNTIF($U$25:U29,RANK(Result!AR12,Result!$AR$7:$AR$18)),RANK(Result!AR12,Result!$AR$7:$AR$18))</f>
        <v>4</v>
      </c>
      <c r="W30" s="153" t="str">
        <f>Result!T12</f>
        <v>Maarten</v>
      </c>
      <c r="X30" s="154">
        <f>Result!AR12</f>
        <v>63.04</v>
      </c>
    </row>
    <row r="31" spans="1:180" ht="13.5" thickBot="1">
      <c r="A31" s="72"/>
      <c r="B31" s="66"/>
      <c r="C31" s="36" t="s">
        <v>0</v>
      </c>
      <c r="D31" s="37" t="s">
        <v>1</v>
      </c>
      <c r="E31" s="36" t="str">
        <f>D59</f>
        <v>Tim</v>
      </c>
      <c r="F31" s="38" t="str">
        <f>L59</f>
        <v>Grégory</v>
      </c>
      <c r="G31" s="38" t="str">
        <f>D72</f>
        <v>Christophe</v>
      </c>
      <c r="H31" s="38" t="str">
        <f>L72</f>
        <v>Ruben</v>
      </c>
      <c r="I31" s="38" t="str">
        <f>D85</f>
        <v>Guillaume</v>
      </c>
      <c r="J31" s="38" t="str">
        <f>L85</f>
        <v>Maarten</v>
      </c>
      <c r="K31" s="38" t="str">
        <f>D98</f>
        <v>Dieter</v>
      </c>
      <c r="L31" s="38" t="str">
        <f>L98</f>
        <v>Deborah</v>
      </c>
      <c r="M31" s="38" t="str">
        <f>D111</f>
        <v>Lienkeuh</v>
      </c>
      <c r="N31" s="38" t="str">
        <f>L111</f>
        <v>Pieter</v>
      </c>
      <c r="O31" s="38" t="str">
        <f>D124</f>
        <v>Didier</v>
      </c>
      <c r="P31" s="37" t="str">
        <f>L124</f>
        <v>Lien</v>
      </c>
      <c r="Q31" s="3"/>
      <c r="R31" s="75"/>
      <c r="S31" s="72"/>
      <c r="U31" s="124">
        <f>RANK(Result!AR13,Result!$AR$7:$AR$18)</f>
        <v>12</v>
      </c>
      <c r="V31" s="124">
        <f>IF(COUNTIF($U$25:U30,RANK(Result!AR13,Result!$AR$7:$AR$18))&gt;0,RANK(Result!AR13,Result!$AR$7:$AR$18)+COUNTIF($U$25:U30,RANK(Result!AR13,Result!$AR$7:$AR$18)),RANK(Result!AR13,Result!$AR$7:$AR$18))</f>
        <v>12</v>
      </c>
      <c r="W31" s="153" t="str">
        <f>Result!T13</f>
        <v>Dieter</v>
      </c>
      <c r="X31" s="154">
        <f>Result!AR13</f>
        <v>47.989999999999995</v>
      </c>
    </row>
    <row r="32" spans="1:180">
      <c r="A32" s="72"/>
      <c r="B32" s="66"/>
      <c r="C32" s="29">
        <f t="shared" ref="C32:D39" si="0">C11</f>
        <v>0</v>
      </c>
      <c r="D32" s="30">
        <f t="shared" si="0"/>
        <v>0</v>
      </c>
      <c r="E32" s="31">
        <f t="shared" ref="E32:E39" si="1">E61</f>
        <v>0</v>
      </c>
      <c r="F32" s="32">
        <f>M61</f>
        <v>0</v>
      </c>
      <c r="G32" s="32">
        <f>E74</f>
        <v>0</v>
      </c>
      <c r="H32" s="32">
        <f>M74</f>
        <v>0</v>
      </c>
      <c r="I32" s="32">
        <f>E87</f>
        <v>0</v>
      </c>
      <c r="J32" s="32">
        <f>M87</f>
        <v>0</v>
      </c>
      <c r="K32" s="32">
        <f>E100</f>
        <v>0</v>
      </c>
      <c r="L32" s="32">
        <f t="shared" ref="L32:L39" si="2">M100</f>
        <v>0</v>
      </c>
      <c r="M32" s="32">
        <f>E113</f>
        <v>0</v>
      </c>
      <c r="N32" s="32">
        <f t="shared" ref="N32:N39" si="3">M113</f>
        <v>0</v>
      </c>
      <c r="O32" s="32">
        <f>E126</f>
        <v>0</v>
      </c>
      <c r="P32" s="33">
        <f>M126</f>
        <v>0</v>
      </c>
      <c r="Q32" s="3"/>
      <c r="R32" s="75"/>
      <c r="S32" s="72"/>
      <c r="U32" s="124">
        <f>RANK(Result!AR14,Result!$AR$7:$AR$18)</f>
        <v>2</v>
      </c>
      <c r="V32" s="124">
        <f>IF(COUNTIF($U$25:U31,RANK(Result!AR14,Result!$AR$7:$AR$18))&gt;0,RANK(Result!AR14,Result!$AR$7:$AR$18)+COUNTIF($U$25:U31,RANK(Result!AR14,Result!$AR$7:$AR$18)),RANK(Result!AR14,Result!$AR$7:$AR$18))</f>
        <v>2</v>
      </c>
      <c r="W32" s="153" t="str">
        <f>Result!T14</f>
        <v>Deborah</v>
      </c>
      <c r="X32" s="154">
        <f>Result!AR14</f>
        <v>69.890000000000015</v>
      </c>
    </row>
    <row r="33" spans="1:24">
      <c r="A33" s="72"/>
      <c r="B33" s="66"/>
      <c r="C33" s="25">
        <f t="shared" si="0"/>
        <v>0</v>
      </c>
      <c r="D33" s="26">
        <f t="shared" si="0"/>
        <v>0</v>
      </c>
      <c r="E33" s="31">
        <f t="shared" si="1"/>
        <v>0</v>
      </c>
      <c r="F33" s="32">
        <f t="shared" ref="F33:F39" si="4">M62</f>
        <v>0</v>
      </c>
      <c r="G33" s="32">
        <f t="shared" ref="G33:G39" si="5">E75</f>
        <v>0</v>
      </c>
      <c r="H33" s="32">
        <f t="shared" ref="H33:H39" si="6">M75</f>
        <v>0</v>
      </c>
      <c r="I33" s="32">
        <f t="shared" ref="I33:I39" si="7">E88</f>
        <v>0</v>
      </c>
      <c r="J33" s="32">
        <f t="shared" ref="J33:J39" si="8">M88</f>
        <v>0</v>
      </c>
      <c r="K33" s="32">
        <f t="shared" ref="K33:K39" si="9">E101</f>
        <v>0</v>
      </c>
      <c r="L33" s="32">
        <f t="shared" si="2"/>
        <v>0</v>
      </c>
      <c r="M33" s="32">
        <f t="shared" ref="M33:M39" si="10">E114</f>
        <v>0</v>
      </c>
      <c r="N33" s="32">
        <f t="shared" si="3"/>
        <v>0</v>
      </c>
      <c r="O33" s="32">
        <f t="shared" ref="O33:O39" si="11">E127</f>
        <v>0</v>
      </c>
      <c r="P33" s="33">
        <f t="shared" ref="P33:P39" si="12">M127</f>
        <v>0</v>
      </c>
      <c r="Q33" s="3"/>
      <c r="R33" s="75"/>
      <c r="S33" s="72"/>
      <c r="U33" s="124">
        <f>RANK(Result!AR15,Result!$AR$7:$AR$18)</f>
        <v>5</v>
      </c>
      <c r="V33" s="124">
        <f>IF(COUNTIF($U$25:U32,RANK(Result!AR15,Result!$AR$7:$AR$18))&gt;0,RANK(Result!AR15,Result!$AR$7:$AR$18)+COUNTIF($U$25:U32,RANK(Result!AR15,Result!$AR$7:$AR$18)),RANK(Result!AR15,Result!$AR$7:$AR$18))</f>
        <v>5</v>
      </c>
      <c r="W33" s="153" t="str">
        <f>Result!T15</f>
        <v>Lienkeuh</v>
      </c>
      <c r="X33" s="154">
        <f>Result!AR15</f>
        <v>62.86</v>
      </c>
    </row>
    <row r="34" spans="1:24">
      <c r="A34" s="72"/>
      <c r="B34" s="66"/>
      <c r="C34" s="25">
        <f t="shared" si="0"/>
        <v>0</v>
      </c>
      <c r="D34" s="26">
        <f t="shared" si="0"/>
        <v>0</v>
      </c>
      <c r="E34" s="31">
        <f t="shared" si="1"/>
        <v>0</v>
      </c>
      <c r="F34" s="32">
        <f t="shared" si="4"/>
        <v>0</v>
      </c>
      <c r="G34" s="32">
        <f t="shared" si="5"/>
        <v>0</v>
      </c>
      <c r="H34" s="32">
        <f t="shared" si="6"/>
        <v>0</v>
      </c>
      <c r="I34" s="32">
        <f t="shared" si="7"/>
        <v>0</v>
      </c>
      <c r="J34" s="32">
        <f t="shared" si="8"/>
        <v>0</v>
      </c>
      <c r="K34" s="32">
        <f t="shared" si="9"/>
        <v>0</v>
      </c>
      <c r="L34" s="32">
        <f t="shared" si="2"/>
        <v>0</v>
      </c>
      <c r="M34" s="32">
        <f t="shared" si="10"/>
        <v>0</v>
      </c>
      <c r="N34" s="32">
        <f t="shared" si="3"/>
        <v>0</v>
      </c>
      <c r="O34" s="32">
        <f t="shared" si="11"/>
        <v>0</v>
      </c>
      <c r="P34" s="33">
        <f t="shared" si="12"/>
        <v>0</v>
      </c>
      <c r="Q34" s="3"/>
      <c r="R34" s="75"/>
      <c r="S34" s="72"/>
      <c r="U34" s="124">
        <f>RANK(Result!AR16,Result!$AR$7:$AR$18)</f>
        <v>3</v>
      </c>
      <c r="V34" s="124">
        <f>IF(COUNTIF($U$25:U33,RANK(Result!AR16,Result!$AR$7:$AR$18))&gt;0,RANK(Result!AR16,Result!$AR$7:$AR$18)+COUNTIF($U$25:U33,RANK(Result!AR16,Result!$AR$7:$AR$18)),RANK(Result!AR16,Result!$AR$7:$AR$18))</f>
        <v>3</v>
      </c>
      <c r="W34" s="153" t="str">
        <f>Result!T16</f>
        <v>Pieter</v>
      </c>
      <c r="X34" s="154">
        <f>Result!AR16</f>
        <v>66.239999999999995</v>
      </c>
    </row>
    <row r="35" spans="1:24">
      <c r="A35" s="72"/>
      <c r="B35" s="66"/>
      <c r="C35" s="25">
        <f t="shared" si="0"/>
        <v>0</v>
      </c>
      <c r="D35" s="26">
        <f t="shared" si="0"/>
        <v>0</v>
      </c>
      <c r="E35" s="31">
        <f t="shared" si="1"/>
        <v>0</v>
      </c>
      <c r="F35" s="32">
        <f t="shared" si="4"/>
        <v>0</v>
      </c>
      <c r="G35" s="32">
        <f t="shared" si="5"/>
        <v>0</v>
      </c>
      <c r="H35" s="32">
        <f t="shared" si="6"/>
        <v>0</v>
      </c>
      <c r="I35" s="32">
        <f t="shared" si="7"/>
        <v>0</v>
      </c>
      <c r="J35" s="32">
        <f t="shared" si="8"/>
        <v>0</v>
      </c>
      <c r="K35" s="32">
        <f t="shared" si="9"/>
        <v>0</v>
      </c>
      <c r="L35" s="32">
        <f t="shared" si="2"/>
        <v>0</v>
      </c>
      <c r="M35" s="32">
        <f t="shared" si="10"/>
        <v>0</v>
      </c>
      <c r="N35" s="32">
        <f t="shared" si="3"/>
        <v>0</v>
      </c>
      <c r="O35" s="32">
        <f t="shared" si="11"/>
        <v>0</v>
      </c>
      <c r="P35" s="33">
        <f t="shared" si="12"/>
        <v>0</v>
      </c>
      <c r="Q35" s="3"/>
      <c r="R35" s="75"/>
      <c r="S35" s="72"/>
      <c r="U35" s="124">
        <f>RANK(Result!AR17,Result!$AR$7:$AR$18)</f>
        <v>1</v>
      </c>
      <c r="V35" s="124">
        <f>IF(COUNTIF($U$25:U34,RANK(Result!AR17,Result!$AR$7:$AR$18))&gt;0,RANK(Result!AR17,Result!$AR$7:$AR$18)+COUNTIF($U$25:U34,RANK(Result!AR17,Result!$AR$7:$AR$18)),RANK(Result!AR17,Result!$AR$7:$AR$18))</f>
        <v>1</v>
      </c>
      <c r="W35" s="153" t="str">
        <f>Result!T17</f>
        <v>Didier</v>
      </c>
      <c r="X35" s="154">
        <f>Result!AR17</f>
        <v>74.160000000000011</v>
      </c>
    </row>
    <row r="36" spans="1:24">
      <c r="A36" s="72"/>
      <c r="B36" s="66"/>
      <c r="C36" s="25">
        <f t="shared" si="0"/>
        <v>0</v>
      </c>
      <c r="D36" s="26">
        <f t="shared" si="0"/>
        <v>0</v>
      </c>
      <c r="E36" s="31">
        <f t="shared" si="1"/>
        <v>0</v>
      </c>
      <c r="F36" s="32">
        <f t="shared" si="4"/>
        <v>0</v>
      </c>
      <c r="G36" s="32">
        <f t="shared" si="5"/>
        <v>0</v>
      </c>
      <c r="H36" s="32">
        <f t="shared" si="6"/>
        <v>0</v>
      </c>
      <c r="I36" s="32">
        <f t="shared" si="7"/>
        <v>0</v>
      </c>
      <c r="J36" s="32">
        <f t="shared" si="8"/>
        <v>0</v>
      </c>
      <c r="K36" s="32">
        <f t="shared" si="9"/>
        <v>0</v>
      </c>
      <c r="L36" s="32">
        <f t="shared" si="2"/>
        <v>0</v>
      </c>
      <c r="M36" s="32">
        <f t="shared" si="10"/>
        <v>0</v>
      </c>
      <c r="N36" s="32">
        <f t="shared" si="3"/>
        <v>0</v>
      </c>
      <c r="O36" s="32">
        <f t="shared" si="11"/>
        <v>0</v>
      </c>
      <c r="P36" s="33">
        <f t="shared" si="12"/>
        <v>0</v>
      </c>
      <c r="Q36" s="3"/>
      <c r="R36" s="75"/>
      <c r="S36" s="72"/>
      <c r="U36" s="124">
        <f>RANK(Result!AR18,Result!$AR$7:$AR$18)</f>
        <v>6</v>
      </c>
      <c r="V36" s="124">
        <f>IF(COUNTIF($U$25:U35,RANK(Result!AR18,Result!$AR$7:$AR$18))&gt;0,RANK(Result!AR18,Result!$AR$7:$AR$18)+COUNTIF($U$25:U35,RANK(Result!AR18,Result!$AR$7:$AR$18)),RANK(Result!AR18,Result!$AR$7:$AR$18))</f>
        <v>6</v>
      </c>
      <c r="W36" s="153" t="str">
        <f>Result!T18</f>
        <v xml:space="preserve">Lien </v>
      </c>
      <c r="X36" s="154">
        <f>Result!AR18</f>
        <v>62.64</v>
      </c>
    </row>
    <row r="37" spans="1:24">
      <c r="A37" s="72"/>
      <c r="B37" s="66"/>
      <c r="C37" s="25">
        <f t="shared" si="0"/>
        <v>0</v>
      </c>
      <c r="D37" s="26">
        <f t="shared" si="0"/>
        <v>0</v>
      </c>
      <c r="E37" s="31">
        <f t="shared" si="1"/>
        <v>0</v>
      </c>
      <c r="F37" s="32">
        <f t="shared" si="4"/>
        <v>0</v>
      </c>
      <c r="G37" s="32">
        <f t="shared" si="5"/>
        <v>0</v>
      </c>
      <c r="H37" s="32">
        <f t="shared" si="6"/>
        <v>0</v>
      </c>
      <c r="I37" s="32">
        <f t="shared" si="7"/>
        <v>0</v>
      </c>
      <c r="J37" s="32">
        <f t="shared" si="8"/>
        <v>0</v>
      </c>
      <c r="K37" s="32">
        <f t="shared" si="9"/>
        <v>0</v>
      </c>
      <c r="L37" s="32">
        <f t="shared" si="2"/>
        <v>0</v>
      </c>
      <c r="M37" s="32">
        <f t="shared" si="10"/>
        <v>0</v>
      </c>
      <c r="N37" s="32">
        <f t="shared" si="3"/>
        <v>0</v>
      </c>
      <c r="O37" s="32">
        <f t="shared" si="11"/>
        <v>0</v>
      </c>
      <c r="P37" s="33">
        <f t="shared" si="12"/>
        <v>0</v>
      </c>
      <c r="Q37" s="3"/>
      <c r="R37" s="75"/>
      <c r="S37" s="72"/>
      <c r="U37" s="124"/>
      <c r="V37" s="124"/>
      <c r="W37" s="124"/>
    </row>
    <row r="38" spans="1:24">
      <c r="A38" s="72"/>
      <c r="B38" s="66"/>
      <c r="C38" s="25">
        <f t="shared" si="0"/>
        <v>0</v>
      </c>
      <c r="D38" s="26">
        <f t="shared" si="0"/>
        <v>0</v>
      </c>
      <c r="E38" s="31">
        <f t="shared" si="1"/>
        <v>0</v>
      </c>
      <c r="F38" s="32">
        <f t="shared" si="4"/>
        <v>0</v>
      </c>
      <c r="G38" s="32">
        <f t="shared" si="5"/>
        <v>0</v>
      </c>
      <c r="H38" s="32">
        <f t="shared" si="6"/>
        <v>0</v>
      </c>
      <c r="I38" s="32">
        <f t="shared" si="7"/>
        <v>0</v>
      </c>
      <c r="J38" s="32">
        <f t="shared" si="8"/>
        <v>0</v>
      </c>
      <c r="K38" s="32">
        <f t="shared" si="9"/>
        <v>0</v>
      </c>
      <c r="L38" s="32">
        <f t="shared" si="2"/>
        <v>0</v>
      </c>
      <c r="M38" s="32">
        <f t="shared" si="10"/>
        <v>0</v>
      </c>
      <c r="N38" s="32">
        <f t="shared" si="3"/>
        <v>0</v>
      </c>
      <c r="O38" s="32">
        <f t="shared" si="11"/>
        <v>0</v>
      </c>
      <c r="P38" s="33">
        <f t="shared" si="12"/>
        <v>0</v>
      </c>
      <c r="Q38" s="3"/>
      <c r="R38" s="75"/>
      <c r="S38" s="72"/>
      <c r="U38" s="124"/>
      <c r="V38" s="124"/>
      <c r="W38" s="124"/>
    </row>
    <row r="39" spans="1:24" ht="13.5" thickBot="1">
      <c r="A39" s="72"/>
      <c r="B39" s="66"/>
      <c r="C39" s="27">
        <f t="shared" si="0"/>
        <v>0</v>
      </c>
      <c r="D39" s="28">
        <f t="shared" si="0"/>
        <v>0</v>
      </c>
      <c r="E39" s="31">
        <f t="shared" si="1"/>
        <v>0</v>
      </c>
      <c r="F39" s="32">
        <f t="shared" si="4"/>
        <v>0</v>
      </c>
      <c r="G39" s="32">
        <f t="shared" si="5"/>
        <v>0</v>
      </c>
      <c r="H39" s="32">
        <f t="shared" si="6"/>
        <v>0</v>
      </c>
      <c r="I39" s="32">
        <f t="shared" si="7"/>
        <v>0</v>
      </c>
      <c r="J39" s="32">
        <f t="shared" si="8"/>
        <v>0</v>
      </c>
      <c r="K39" s="32">
        <f t="shared" si="9"/>
        <v>0</v>
      </c>
      <c r="L39" s="32">
        <f t="shared" si="2"/>
        <v>0</v>
      </c>
      <c r="M39" s="32">
        <f t="shared" si="10"/>
        <v>0</v>
      </c>
      <c r="N39" s="32">
        <f t="shared" si="3"/>
        <v>0</v>
      </c>
      <c r="O39" s="32">
        <f t="shared" si="11"/>
        <v>0</v>
      </c>
      <c r="P39" s="33">
        <f t="shared" si="12"/>
        <v>0</v>
      </c>
      <c r="Q39" s="3"/>
      <c r="R39" s="75"/>
      <c r="S39" s="72"/>
      <c r="U39" s="124"/>
      <c r="V39" s="124"/>
      <c r="W39" s="124"/>
    </row>
    <row r="40" spans="1:24" ht="13.5" thickBot="1">
      <c r="A40" s="72"/>
      <c r="B40" s="66"/>
      <c r="C40" s="3"/>
      <c r="D40" s="3"/>
      <c r="E40" s="58">
        <f>I69</f>
        <v>0</v>
      </c>
      <c r="F40" s="59">
        <f>Q69</f>
        <v>0</v>
      </c>
      <c r="G40" s="59">
        <f>I82</f>
        <v>0</v>
      </c>
      <c r="H40" s="59">
        <f>Q82</f>
        <v>0</v>
      </c>
      <c r="I40" s="59">
        <f>I95</f>
        <v>0</v>
      </c>
      <c r="J40" s="59">
        <f>Q95</f>
        <v>0</v>
      </c>
      <c r="K40" s="59">
        <f>I108</f>
        <v>0</v>
      </c>
      <c r="L40" s="59">
        <f>Q108</f>
        <v>0</v>
      </c>
      <c r="M40" s="59">
        <f>I121</f>
        <v>0</v>
      </c>
      <c r="N40" s="59">
        <f>Q121</f>
        <v>0</v>
      </c>
      <c r="O40" s="59">
        <f>I134</f>
        <v>0</v>
      </c>
      <c r="P40" s="60">
        <f>Q134</f>
        <v>0</v>
      </c>
      <c r="Q40" s="3"/>
      <c r="R40" s="75"/>
      <c r="S40" s="72"/>
      <c r="U40" s="124"/>
      <c r="V40" s="124"/>
      <c r="W40" s="124"/>
    </row>
    <row r="41" spans="1:24">
      <c r="A41" s="72"/>
      <c r="B41" s="66"/>
      <c r="C41" s="3"/>
      <c r="D41" s="3"/>
      <c r="E41" s="3"/>
      <c r="F41" s="3"/>
      <c r="G41" s="3"/>
      <c r="H41" s="3"/>
      <c r="I41" s="3"/>
      <c r="J41" s="3"/>
      <c r="K41" s="3"/>
      <c r="L41" s="3"/>
      <c r="M41" s="3"/>
      <c r="N41" s="3"/>
      <c r="O41" s="3"/>
      <c r="P41" s="3"/>
      <c r="Q41" s="3"/>
      <c r="R41" s="75"/>
      <c r="S41" s="72"/>
    </row>
    <row r="42" spans="1:24" ht="13.5" thickBot="1">
      <c r="A42" s="72"/>
      <c r="B42" s="66"/>
      <c r="C42" s="3"/>
      <c r="D42" s="3"/>
      <c r="E42" s="3"/>
      <c r="F42" s="3"/>
      <c r="G42" s="3"/>
      <c r="H42" s="3"/>
      <c r="I42" s="3"/>
      <c r="J42" s="3"/>
      <c r="K42" s="3"/>
      <c r="L42" s="3"/>
      <c r="M42" s="3"/>
      <c r="N42" s="3"/>
      <c r="O42" s="3"/>
      <c r="P42" s="3"/>
      <c r="Q42" s="3"/>
      <c r="R42" s="75"/>
      <c r="S42" s="72"/>
    </row>
    <row r="43" spans="1:24" ht="13.5" thickBot="1">
      <c r="A43" s="72"/>
      <c r="B43" s="66"/>
      <c r="C43" s="36" t="s">
        <v>0</v>
      </c>
      <c r="D43" s="37" t="s">
        <v>1</v>
      </c>
      <c r="E43" s="36" t="str">
        <f t="shared" ref="E43:O43" si="13">E31</f>
        <v>Tim</v>
      </c>
      <c r="F43" s="38" t="str">
        <f t="shared" si="13"/>
        <v>Grégory</v>
      </c>
      <c r="G43" s="38" t="str">
        <f t="shared" si="13"/>
        <v>Christophe</v>
      </c>
      <c r="H43" s="38" t="str">
        <f t="shared" si="13"/>
        <v>Ruben</v>
      </c>
      <c r="I43" s="38" t="str">
        <f t="shared" si="13"/>
        <v>Guillaume</v>
      </c>
      <c r="J43" s="38" t="str">
        <f t="shared" si="13"/>
        <v>Maarten</v>
      </c>
      <c r="K43" s="38" t="str">
        <f t="shared" si="13"/>
        <v>Dieter</v>
      </c>
      <c r="L43" s="38" t="str">
        <f t="shared" si="13"/>
        <v>Deborah</v>
      </c>
      <c r="M43" s="38" t="str">
        <f t="shared" si="13"/>
        <v>Lienkeuh</v>
      </c>
      <c r="N43" s="38" t="str">
        <f t="shared" si="13"/>
        <v>Pieter</v>
      </c>
      <c r="O43" s="38" t="str">
        <f t="shared" si="13"/>
        <v>Didier</v>
      </c>
      <c r="P43" s="37" t="str">
        <f>L124</f>
        <v>Lien</v>
      </c>
      <c r="Q43" s="3"/>
      <c r="R43" s="75"/>
      <c r="S43" s="72"/>
    </row>
    <row r="44" spans="1:24">
      <c r="A44" s="72"/>
      <c r="B44" s="66"/>
      <c r="C44" s="29">
        <f t="shared" ref="C44:D51" si="14">K61</f>
        <v>0</v>
      </c>
      <c r="D44" s="69">
        <f t="shared" si="14"/>
        <v>0</v>
      </c>
      <c r="E44" s="56">
        <f>IF(E61=$F$60,F61,IF(E61=$G$60,G61,IF(E61=$H$60,H61,0)))</f>
        <v>0</v>
      </c>
      <c r="F44" s="56">
        <f>IF(M61=$N$60,N61,IF(M61=$O$60,O61,IF(M61=$P$60,P61,0)))</f>
        <v>0</v>
      </c>
      <c r="G44" s="56">
        <f>IF(E74=$F$73,F74,IF(E74=$G$73,G74,IF(E74=$H$73,H74,0)))</f>
        <v>0</v>
      </c>
      <c r="H44" s="56">
        <f>IF(M74=$N$73,N74,IF(M74=$O$73,O74,IF(M74=$P$73,P74,0)))</f>
        <v>0</v>
      </c>
      <c r="I44" s="56">
        <f>IF(E87=$F$86,F87,IF(E87=$G$86,G87,IF(E87=$H$86,H87,0)))</f>
        <v>0</v>
      </c>
      <c r="J44" s="56">
        <f>IF(M87=$N$86,N87,IF(M87=$O$86,O87,IF(M87=$P$86,P87,0)))</f>
        <v>0</v>
      </c>
      <c r="K44" s="56">
        <f>IF(E100=$F$99,F100,IF(E100=$G$99,G100,IF(E100=$H$99,H100,0)))</f>
        <v>0</v>
      </c>
      <c r="L44" s="56">
        <f>IF(M100=$N$99,N100,IF(M100=$O$99,O100,IF(M100=$P$99,P100,0)))</f>
        <v>0</v>
      </c>
      <c r="M44" s="56">
        <f>IF(E113=$F$112,F113,IF(E113=$G$112,G113,IF(E113=$H$112,H113,0)))</f>
        <v>0</v>
      </c>
      <c r="N44" s="56">
        <f>IF(M113=$N$112,N113,IF(M113=$O$112,O113,IF(M113=$P$112,P113,0)))</f>
        <v>0</v>
      </c>
      <c r="O44" s="56">
        <f>IF(E126=$F$125,F126,IF(E126=$G$125,G126,IF(E126=$H$125,H126,0)))</f>
        <v>0</v>
      </c>
      <c r="P44" s="57">
        <f>IF(M126=$N$125,N126,IF(M126=$O$125,O126,IF(M126=$P$125,P126,0)))</f>
        <v>0</v>
      </c>
      <c r="Q44" s="3"/>
      <c r="R44" s="75"/>
      <c r="S44" s="72"/>
    </row>
    <row r="45" spans="1:24">
      <c r="A45" s="72"/>
      <c r="B45" s="66"/>
      <c r="C45" s="25">
        <f t="shared" si="14"/>
        <v>0</v>
      </c>
      <c r="D45" s="70">
        <f t="shared" si="14"/>
        <v>0</v>
      </c>
      <c r="E45" s="56">
        <f t="shared" ref="E45:E51" si="15">IF(E62=$F$60,F62,IF(E62=$G$60,G62,IF(E62=$H$60,H62,0)))</f>
        <v>0</v>
      </c>
      <c r="F45" s="56">
        <f t="shared" ref="F45:F51" si="16">IF(M62=$N$60,N62,IF(M62=$O$60,O62,IF(M62=$P$60,P62,0)))</f>
        <v>0</v>
      </c>
      <c r="G45" s="56">
        <f t="shared" ref="G45:G51" si="17">IF(E75=$F$73,F75,IF(E75=$G$73,G75,IF(E75=$H$73,H75,0)))</f>
        <v>0</v>
      </c>
      <c r="H45" s="56">
        <f t="shared" ref="H45:H51" si="18">IF(M75=$N$73,N75,IF(M75=$O$73,O75,IF(M75=$P$73,P75,0)))</f>
        <v>0</v>
      </c>
      <c r="I45" s="56">
        <f t="shared" ref="I45:I51" si="19">IF(E88=$F$86,F88,IF(E88=$G$86,G88,IF(E88=$H$86,H88,0)))</f>
        <v>0</v>
      </c>
      <c r="J45" s="56">
        <f t="shared" ref="J45:J51" si="20">IF(M88=$N$86,N88,IF(M88=$O$86,O88,IF(M88=$P$86,P88,0)))</f>
        <v>0</v>
      </c>
      <c r="K45" s="56">
        <f t="shared" ref="K45:K51" si="21">IF(E101=$F$99,F101,IF(E101=$G$99,G101,IF(E101=$H$99,H101,0)))</f>
        <v>0</v>
      </c>
      <c r="L45" s="56">
        <f t="shared" ref="L45:L51" si="22">IF(M101=$N$99,N101,IF(M101=$O$99,O101,IF(M101=$P$99,P101,0)))</f>
        <v>0</v>
      </c>
      <c r="M45" s="56">
        <f t="shared" ref="M45:M51" si="23">IF(E114=$F$112,F114,IF(E114=$G$112,G114,IF(E114=$H$112,H114,0)))</f>
        <v>0</v>
      </c>
      <c r="N45" s="56">
        <f t="shared" ref="N45:N51" si="24">IF(M114=$N$112,N114,IF(M114=$O$112,O114,IF(M114=$P$112,P114,0)))</f>
        <v>0</v>
      </c>
      <c r="O45" s="56">
        <f t="shared" ref="O45:O51" si="25">IF(E127=$F$125,F127,IF(E127=$G$125,G127,IF(E127=$H$125,H127,0)))</f>
        <v>0</v>
      </c>
      <c r="P45" s="57">
        <f t="shared" ref="P45:P51" si="26">IF(M127=$N$125,N127,IF(M127=$O$125,O127,IF(M127=$P$125,P127,0)))</f>
        <v>0</v>
      </c>
      <c r="Q45" s="3"/>
      <c r="R45" s="75"/>
      <c r="S45" s="72"/>
    </row>
    <row r="46" spans="1:24">
      <c r="A46" s="72"/>
      <c r="B46" s="66"/>
      <c r="C46" s="25">
        <f t="shared" si="14"/>
        <v>0</v>
      </c>
      <c r="D46" s="70">
        <f t="shared" si="14"/>
        <v>0</v>
      </c>
      <c r="E46" s="56">
        <f t="shared" si="15"/>
        <v>0</v>
      </c>
      <c r="F46" s="56">
        <f t="shared" si="16"/>
        <v>0</v>
      </c>
      <c r="G46" s="56">
        <f t="shared" si="17"/>
        <v>0</v>
      </c>
      <c r="H46" s="56">
        <f t="shared" si="18"/>
        <v>0</v>
      </c>
      <c r="I46" s="56">
        <f t="shared" si="19"/>
        <v>0</v>
      </c>
      <c r="J46" s="56">
        <f t="shared" si="20"/>
        <v>0</v>
      </c>
      <c r="K46" s="56">
        <f t="shared" si="21"/>
        <v>0</v>
      </c>
      <c r="L46" s="56">
        <f t="shared" si="22"/>
        <v>0</v>
      </c>
      <c r="M46" s="56">
        <f t="shared" si="23"/>
        <v>0</v>
      </c>
      <c r="N46" s="56">
        <f t="shared" si="24"/>
        <v>0</v>
      </c>
      <c r="O46" s="56">
        <f t="shared" si="25"/>
        <v>0</v>
      </c>
      <c r="P46" s="57">
        <f t="shared" si="26"/>
        <v>0</v>
      </c>
      <c r="Q46" s="3"/>
      <c r="R46" s="75"/>
      <c r="S46" s="72"/>
    </row>
    <row r="47" spans="1:24">
      <c r="A47" s="72"/>
      <c r="B47" s="66"/>
      <c r="C47" s="25">
        <f t="shared" si="14"/>
        <v>0</v>
      </c>
      <c r="D47" s="70">
        <f t="shared" si="14"/>
        <v>0</v>
      </c>
      <c r="E47" s="56">
        <f t="shared" si="15"/>
        <v>0</v>
      </c>
      <c r="F47" s="56">
        <f t="shared" si="16"/>
        <v>0</v>
      </c>
      <c r="G47" s="56">
        <f t="shared" si="17"/>
        <v>0</v>
      </c>
      <c r="H47" s="56">
        <f t="shared" si="18"/>
        <v>0</v>
      </c>
      <c r="I47" s="56">
        <f t="shared" si="19"/>
        <v>0</v>
      </c>
      <c r="J47" s="56">
        <f t="shared" si="20"/>
        <v>0</v>
      </c>
      <c r="K47" s="56">
        <f t="shared" si="21"/>
        <v>0</v>
      </c>
      <c r="L47" s="56">
        <f t="shared" si="22"/>
        <v>0</v>
      </c>
      <c r="M47" s="56">
        <f t="shared" si="23"/>
        <v>0</v>
      </c>
      <c r="N47" s="56">
        <f t="shared" si="24"/>
        <v>0</v>
      </c>
      <c r="O47" s="56">
        <f t="shared" si="25"/>
        <v>0</v>
      </c>
      <c r="P47" s="57">
        <f t="shared" si="26"/>
        <v>0</v>
      </c>
      <c r="Q47" s="3"/>
      <c r="R47" s="75"/>
      <c r="S47" s="72"/>
    </row>
    <row r="48" spans="1:24">
      <c r="A48" s="72"/>
      <c r="B48" s="66"/>
      <c r="C48" s="25">
        <f t="shared" si="14"/>
        <v>0</v>
      </c>
      <c r="D48" s="70">
        <f t="shared" si="14"/>
        <v>0</v>
      </c>
      <c r="E48" s="56">
        <f t="shared" si="15"/>
        <v>0</v>
      </c>
      <c r="F48" s="56">
        <f t="shared" si="16"/>
        <v>0</v>
      </c>
      <c r="G48" s="56">
        <f t="shared" si="17"/>
        <v>0</v>
      </c>
      <c r="H48" s="56">
        <f t="shared" si="18"/>
        <v>0</v>
      </c>
      <c r="I48" s="56">
        <f t="shared" si="19"/>
        <v>0</v>
      </c>
      <c r="J48" s="56">
        <f t="shared" si="20"/>
        <v>0</v>
      </c>
      <c r="K48" s="56">
        <f t="shared" si="21"/>
        <v>0</v>
      </c>
      <c r="L48" s="56">
        <f t="shared" si="22"/>
        <v>0</v>
      </c>
      <c r="M48" s="56">
        <f t="shared" si="23"/>
        <v>0</v>
      </c>
      <c r="N48" s="56">
        <f t="shared" si="24"/>
        <v>0</v>
      </c>
      <c r="O48" s="56">
        <f t="shared" si="25"/>
        <v>0</v>
      </c>
      <c r="P48" s="57">
        <f t="shared" si="26"/>
        <v>0</v>
      </c>
      <c r="Q48" s="3"/>
      <c r="R48" s="75"/>
      <c r="S48" s="72"/>
    </row>
    <row r="49" spans="1:20">
      <c r="A49" s="72"/>
      <c r="B49" s="66"/>
      <c r="C49" s="25">
        <f t="shared" si="14"/>
        <v>0</v>
      </c>
      <c r="D49" s="70">
        <f t="shared" si="14"/>
        <v>0</v>
      </c>
      <c r="E49" s="56">
        <f t="shared" si="15"/>
        <v>0</v>
      </c>
      <c r="F49" s="56">
        <f t="shared" si="16"/>
        <v>0</v>
      </c>
      <c r="G49" s="56">
        <f t="shared" si="17"/>
        <v>0</v>
      </c>
      <c r="H49" s="56">
        <f t="shared" si="18"/>
        <v>0</v>
      </c>
      <c r="I49" s="56">
        <f t="shared" si="19"/>
        <v>0</v>
      </c>
      <c r="J49" s="56">
        <f t="shared" si="20"/>
        <v>0</v>
      </c>
      <c r="K49" s="56">
        <f t="shared" si="21"/>
        <v>0</v>
      </c>
      <c r="L49" s="56">
        <f t="shared" si="22"/>
        <v>0</v>
      </c>
      <c r="M49" s="56">
        <f t="shared" si="23"/>
        <v>0</v>
      </c>
      <c r="N49" s="56">
        <f t="shared" si="24"/>
        <v>0</v>
      </c>
      <c r="O49" s="56">
        <f t="shared" si="25"/>
        <v>0</v>
      </c>
      <c r="P49" s="57">
        <f t="shared" si="26"/>
        <v>0</v>
      </c>
      <c r="Q49" s="3"/>
      <c r="R49" s="75"/>
      <c r="S49" s="72"/>
    </row>
    <row r="50" spans="1:20">
      <c r="A50" s="72"/>
      <c r="B50" s="66"/>
      <c r="C50" s="25">
        <f t="shared" si="14"/>
        <v>0</v>
      </c>
      <c r="D50" s="70">
        <f t="shared" si="14"/>
        <v>0</v>
      </c>
      <c r="E50" s="56">
        <f t="shared" si="15"/>
        <v>0</v>
      </c>
      <c r="F50" s="56">
        <f t="shared" si="16"/>
        <v>0</v>
      </c>
      <c r="G50" s="56">
        <f t="shared" si="17"/>
        <v>0</v>
      </c>
      <c r="H50" s="56">
        <f t="shared" si="18"/>
        <v>0</v>
      </c>
      <c r="I50" s="56">
        <f t="shared" si="19"/>
        <v>0</v>
      </c>
      <c r="J50" s="56">
        <f t="shared" si="20"/>
        <v>0</v>
      </c>
      <c r="K50" s="56">
        <f t="shared" si="21"/>
        <v>0</v>
      </c>
      <c r="L50" s="56">
        <f t="shared" si="22"/>
        <v>0</v>
      </c>
      <c r="M50" s="56">
        <f t="shared" si="23"/>
        <v>0</v>
      </c>
      <c r="N50" s="56">
        <f t="shared" si="24"/>
        <v>0</v>
      </c>
      <c r="O50" s="56">
        <f t="shared" si="25"/>
        <v>0</v>
      </c>
      <c r="P50" s="57">
        <f t="shared" si="26"/>
        <v>0</v>
      </c>
      <c r="Q50" s="3"/>
      <c r="R50" s="75"/>
      <c r="S50" s="72"/>
    </row>
    <row r="51" spans="1:20" ht="13.5" thickBot="1">
      <c r="A51" s="72"/>
      <c r="B51" s="66"/>
      <c r="C51" s="27">
        <f t="shared" si="14"/>
        <v>0</v>
      </c>
      <c r="D51" s="71">
        <f t="shared" si="14"/>
        <v>0</v>
      </c>
      <c r="E51" s="56">
        <f t="shared" si="15"/>
        <v>0</v>
      </c>
      <c r="F51" s="56">
        <f t="shared" si="16"/>
        <v>0</v>
      </c>
      <c r="G51" s="56">
        <f t="shared" si="17"/>
        <v>0</v>
      </c>
      <c r="H51" s="56">
        <f t="shared" si="18"/>
        <v>0</v>
      </c>
      <c r="I51" s="56">
        <f t="shared" si="19"/>
        <v>0</v>
      </c>
      <c r="J51" s="56">
        <f t="shared" si="20"/>
        <v>0</v>
      </c>
      <c r="K51" s="56">
        <f t="shared" si="21"/>
        <v>0</v>
      </c>
      <c r="L51" s="56">
        <f t="shared" si="22"/>
        <v>0</v>
      </c>
      <c r="M51" s="56">
        <f t="shared" si="23"/>
        <v>0</v>
      </c>
      <c r="N51" s="56">
        <f t="shared" si="24"/>
        <v>0</v>
      </c>
      <c r="O51" s="56">
        <f t="shared" si="25"/>
        <v>0</v>
      </c>
      <c r="P51" s="57">
        <f t="shared" si="26"/>
        <v>0</v>
      </c>
      <c r="Q51" s="3"/>
      <c r="R51" s="75"/>
      <c r="S51" s="72"/>
    </row>
    <row r="52" spans="1:20" ht="13.5" thickBot="1">
      <c r="A52" s="72"/>
      <c r="B52" s="66"/>
      <c r="C52" s="34" t="s">
        <v>34</v>
      </c>
      <c r="D52" s="35"/>
      <c r="E52" s="58">
        <f>SUM(E44:E51)</f>
        <v>0</v>
      </c>
      <c r="F52" s="59">
        <f t="shared" ref="F52:P52" si="27">SUM(F44:F51)</f>
        <v>0</v>
      </c>
      <c r="G52" s="59">
        <f t="shared" si="27"/>
        <v>0</v>
      </c>
      <c r="H52" s="59">
        <f t="shared" si="27"/>
        <v>0</v>
      </c>
      <c r="I52" s="59">
        <f t="shared" si="27"/>
        <v>0</v>
      </c>
      <c r="J52" s="59">
        <f t="shared" si="27"/>
        <v>0</v>
      </c>
      <c r="K52" s="59">
        <f t="shared" si="27"/>
        <v>0</v>
      </c>
      <c r="L52" s="59">
        <f t="shared" si="27"/>
        <v>0</v>
      </c>
      <c r="M52" s="59">
        <f t="shared" si="27"/>
        <v>0</v>
      </c>
      <c r="N52" s="59">
        <f t="shared" si="27"/>
        <v>0</v>
      </c>
      <c r="O52" s="59">
        <f t="shared" si="27"/>
        <v>0</v>
      </c>
      <c r="P52" s="60">
        <f t="shared" si="27"/>
        <v>0</v>
      </c>
      <c r="Q52" s="3"/>
      <c r="R52" s="75"/>
      <c r="S52" s="72"/>
    </row>
    <row r="53" spans="1:20" ht="13.5" thickBot="1">
      <c r="A53" s="72"/>
      <c r="B53" s="66"/>
      <c r="C53" s="34" t="s">
        <v>59</v>
      </c>
      <c r="D53" s="35"/>
      <c r="E53" s="58">
        <f>E40</f>
        <v>0</v>
      </c>
      <c r="F53" s="59">
        <f t="shared" ref="F53:P53" si="28">F40</f>
        <v>0</v>
      </c>
      <c r="G53" s="59">
        <f t="shared" si="28"/>
        <v>0</v>
      </c>
      <c r="H53" s="59">
        <f t="shared" si="28"/>
        <v>0</v>
      </c>
      <c r="I53" s="59">
        <f t="shared" si="28"/>
        <v>0</v>
      </c>
      <c r="J53" s="59">
        <f t="shared" si="28"/>
        <v>0</v>
      </c>
      <c r="K53" s="59">
        <f t="shared" si="28"/>
        <v>0</v>
      </c>
      <c r="L53" s="59">
        <f t="shared" si="28"/>
        <v>0</v>
      </c>
      <c r="M53" s="59">
        <f t="shared" si="28"/>
        <v>0</v>
      </c>
      <c r="N53" s="59">
        <f t="shared" si="28"/>
        <v>0</v>
      </c>
      <c r="O53" s="59">
        <f t="shared" si="28"/>
        <v>0</v>
      </c>
      <c r="P53" s="60">
        <f t="shared" si="28"/>
        <v>0</v>
      </c>
      <c r="Q53" s="3"/>
      <c r="R53" s="75"/>
      <c r="S53" s="72"/>
    </row>
    <row r="54" spans="1:20" ht="13.5" thickBot="1">
      <c r="A54" s="72"/>
      <c r="B54" s="66"/>
      <c r="C54" s="34" t="s">
        <v>60</v>
      </c>
      <c r="D54" s="35"/>
      <c r="E54" s="61" t="e">
        <f>E53/E52</f>
        <v>#DIV/0!</v>
      </c>
      <c r="F54" s="62" t="e">
        <f t="shared" ref="F54:P54" si="29">F53/F52</f>
        <v>#DIV/0!</v>
      </c>
      <c r="G54" s="62" t="e">
        <f t="shared" si="29"/>
        <v>#DIV/0!</v>
      </c>
      <c r="H54" s="62" t="e">
        <f t="shared" si="29"/>
        <v>#DIV/0!</v>
      </c>
      <c r="I54" s="62" t="e">
        <f t="shared" si="29"/>
        <v>#DIV/0!</v>
      </c>
      <c r="J54" s="62" t="e">
        <f t="shared" si="29"/>
        <v>#DIV/0!</v>
      </c>
      <c r="K54" s="62" t="e">
        <f t="shared" si="29"/>
        <v>#DIV/0!</v>
      </c>
      <c r="L54" s="62" t="e">
        <f t="shared" si="29"/>
        <v>#DIV/0!</v>
      </c>
      <c r="M54" s="62" t="e">
        <f t="shared" si="29"/>
        <v>#DIV/0!</v>
      </c>
      <c r="N54" s="62" t="e">
        <f t="shared" si="29"/>
        <v>#DIV/0!</v>
      </c>
      <c r="O54" s="62" t="e">
        <f t="shared" si="29"/>
        <v>#DIV/0!</v>
      </c>
      <c r="P54" s="63" t="e">
        <f t="shared" si="29"/>
        <v>#DIV/0!</v>
      </c>
      <c r="Q54" s="3"/>
      <c r="R54" s="75"/>
      <c r="S54" s="72"/>
    </row>
    <row r="55" spans="1:20" ht="13.5" thickBot="1">
      <c r="A55" s="72"/>
      <c r="B55" s="67"/>
      <c r="C55" s="68"/>
      <c r="D55" s="68"/>
      <c r="E55" s="68"/>
      <c r="F55" s="68"/>
      <c r="G55" s="68"/>
      <c r="H55" s="68"/>
      <c r="I55" s="68"/>
      <c r="J55" s="68"/>
      <c r="K55" s="68"/>
      <c r="L55" s="68"/>
      <c r="M55" s="68"/>
      <c r="N55" s="68"/>
      <c r="O55" s="68"/>
      <c r="P55" s="68"/>
      <c r="Q55" s="68"/>
      <c r="R55" s="68"/>
      <c r="S55" s="72"/>
    </row>
    <row r="56" spans="1:20" s="155" customFormat="1">
      <c r="A56" s="72"/>
      <c r="B56" s="72"/>
      <c r="C56" s="72"/>
      <c r="D56" s="72"/>
      <c r="E56" s="72"/>
      <c r="F56" s="72"/>
      <c r="G56" s="72"/>
      <c r="H56" s="72"/>
      <c r="I56" s="72"/>
      <c r="J56" s="72"/>
      <c r="K56" s="72"/>
      <c r="L56" s="72"/>
      <c r="M56" s="72"/>
      <c r="N56" s="72"/>
      <c r="O56" s="72"/>
      <c r="P56" s="72"/>
      <c r="Q56" s="72"/>
      <c r="R56" s="72"/>
      <c r="S56" s="72"/>
      <c r="T56" s="74"/>
    </row>
    <row r="57" spans="1:20">
      <c r="A57" s="72"/>
      <c r="R57" s="74"/>
      <c r="S57" s="72"/>
    </row>
    <row r="58" spans="1:20" ht="13.5" thickBot="1">
      <c r="A58" s="72"/>
      <c r="R58" s="74"/>
      <c r="S58" s="72"/>
    </row>
    <row r="59" spans="1:20" ht="18.75" customHeight="1" thickBot="1">
      <c r="A59" s="72"/>
      <c r="C59" s="1"/>
      <c r="D59" s="196" t="s">
        <v>20</v>
      </c>
      <c r="E59" s="197"/>
      <c r="F59" s="198"/>
      <c r="G59" s="8"/>
      <c r="H59" s="8"/>
      <c r="K59" s="1"/>
      <c r="L59" s="196" t="s">
        <v>45</v>
      </c>
      <c r="M59" s="194"/>
      <c r="N59" s="195"/>
      <c r="O59" s="8"/>
      <c r="P59" s="8"/>
      <c r="R59" s="74"/>
      <c r="S59" s="72"/>
    </row>
    <row r="60" spans="1:20" ht="13.5" thickBot="1">
      <c r="A60" s="72"/>
      <c r="C60" s="78" t="s">
        <v>0</v>
      </c>
      <c r="D60" s="79" t="s">
        <v>1</v>
      </c>
      <c r="E60" s="11"/>
      <c r="F60" s="12">
        <v>1</v>
      </c>
      <c r="G60" s="12" t="s">
        <v>18</v>
      </c>
      <c r="H60" s="12">
        <v>2</v>
      </c>
      <c r="I60" s="13" t="s">
        <v>5</v>
      </c>
      <c r="K60" s="78" t="s">
        <v>0</v>
      </c>
      <c r="L60" s="79" t="s">
        <v>1</v>
      </c>
      <c r="M60" s="11"/>
      <c r="N60" s="12">
        <v>1</v>
      </c>
      <c r="O60" s="12" t="s">
        <v>18</v>
      </c>
      <c r="P60" s="12">
        <v>2</v>
      </c>
      <c r="Q60" s="13" t="s">
        <v>5</v>
      </c>
      <c r="R60" s="74"/>
      <c r="S60" s="72"/>
    </row>
    <row r="61" spans="1:20">
      <c r="A61" s="72"/>
      <c r="C61" s="14">
        <f t="shared" ref="C61:D68" si="30">C11</f>
        <v>0</v>
      </c>
      <c r="D61" s="80">
        <f t="shared" si="30"/>
        <v>0</v>
      </c>
      <c r="E61" s="81"/>
      <c r="F61" s="82">
        <f>$E$11</f>
        <v>0</v>
      </c>
      <c r="G61" s="82">
        <f>$F$11</f>
        <v>0</v>
      </c>
      <c r="H61" s="82">
        <f>$G$11</f>
        <v>0</v>
      </c>
      <c r="I61" s="83" t="str">
        <f t="shared" ref="I61:I68" si="31">IF($E61=$I11,IF($E61=$F$60,$F61,IF($E61=$G$60,$G61,IF($E61=$H$60,$H61,""))),"-")</f>
        <v/>
      </c>
      <c r="K61" s="14">
        <f t="shared" ref="K61:L68" si="32">C11</f>
        <v>0</v>
      </c>
      <c r="L61" s="80">
        <f t="shared" si="32"/>
        <v>0</v>
      </c>
      <c r="M61" s="81"/>
      <c r="N61" s="82">
        <f>$E$11</f>
        <v>0</v>
      </c>
      <c r="O61" s="82">
        <f>$F$11</f>
        <v>0</v>
      </c>
      <c r="P61" s="82">
        <f>$G$11</f>
        <v>0</v>
      </c>
      <c r="Q61" s="83" t="str">
        <f t="shared" ref="Q61:Q68" si="33">IF($M61=$I11,IF($M61=$N$60,$N61,IF($M61=$O$60,$O61,IF($M61=$P$60,$P61,""))),"-")</f>
        <v/>
      </c>
      <c r="R61" s="74"/>
      <c r="S61" s="72"/>
    </row>
    <row r="62" spans="1:20">
      <c r="A62" s="72"/>
      <c r="C62" s="15">
        <f t="shared" si="30"/>
        <v>0</v>
      </c>
      <c r="D62" s="77">
        <f t="shared" si="30"/>
        <v>0</v>
      </c>
      <c r="E62" s="76"/>
      <c r="F62" s="17">
        <f>$E$12</f>
        <v>0</v>
      </c>
      <c r="G62" s="17">
        <f>$F$12</f>
        <v>0</v>
      </c>
      <c r="H62" s="17">
        <f>$G$12</f>
        <v>0</v>
      </c>
      <c r="I62" s="16" t="str">
        <f t="shared" si="31"/>
        <v/>
      </c>
      <c r="K62" s="15">
        <f t="shared" si="32"/>
        <v>0</v>
      </c>
      <c r="L62" s="77">
        <f t="shared" si="32"/>
        <v>0</v>
      </c>
      <c r="M62" s="76"/>
      <c r="N62" s="17">
        <f>$E$12</f>
        <v>0</v>
      </c>
      <c r="O62" s="17">
        <f>$F$12</f>
        <v>0</v>
      </c>
      <c r="P62" s="17">
        <f>$G$12</f>
        <v>0</v>
      </c>
      <c r="Q62" s="16" t="str">
        <f t="shared" si="33"/>
        <v/>
      </c>
      <c r="R62" s="74"/>
      <c r="S62" s="72"/>
    </row>
    <row r="63" spans="1:20">
      <c r="A63" s="72"/>
      <c r="C63" s="15">
        <f t="shared" si="30"/>
        <v>0</v>
      </c>
      <c r="D63" s="77">
        <f t="shared" si="30"/>
        <v>0</v>
      </c>
      <c r="E63" s="76"/>
      <c r="F63" s="17">
        <f>$E$13</f>
        <v>0</v>
      </c>
      <c r="G63" s="17">
        <f>$F$13</f>
        <v>0</v>
      </c>
      <c r="H63" s="17">
        <f>$G$13</f>
        <v>0</v>
      </c>
      <c r="I63" s="16" t="str">
        <f t="shared" si="31"/>
        <v/>
      </c>
      <c r="K63" s="15">
        <f t="shared" si="32"/>
        <v>0</v>
      </c>
      <c r="L63" s="77">
        <f t="shared" si="32"/>
        <v>0</v>
      </c>
      <c r="M63" s="76"/>
      <c r="N63" s="17">
        <f>$E$13</f>
        <v>0</v>
      </c>
      <c r="O63" s="17">
        <f>$F$13</f>
        <v>0</v>
      </c>
      <c r="P63" s="17">
        <f>$G$13</f>
        <v>0</v>
      </c>
      <c r="Q63" s="16" t="str">
        <f t="shared" si="33"/>
        <v/>
      </c>
      <c r="R63" s="74"/>
      <c r="S63" s="72"/>
    </row>
    <row r="64" spans="1:20">
      <c r="A64" s="72"/>
      <c r="C64" s="15">
        <f t="shared" si="30"/>
        <v>0</v>
      </c>
      <c r="D64" s="77">
        <f t="shared" si="30"/>
        <v>0</v>
      </c>
      <c r="E64" s="76"/>
      <c r="F64" s="17">
        <f>$E$14</f>
        <v>0</v>
      </c>
      <c r="G64" s="17">
        <f>$F$14</f>
        <v>0</v>
      </c>
      <c r="H64" s="17">
        <f>$G$14</f>
        <v>0</v>
      </c>
      <c r="I64" s="16" t="str">
        <f t="shared" si="31"/>
        <v/>
      </c>
      <c r="K64" s="15">
        <f t="shared" si="32"/>
        <v>0</v>
      </c>
      <c r="L64" s="77">
        <f t="shared" si="32"/>
        <v>0</v>
      </c>
      <c r="M64" s="76"/>
      <c r="N64" s="17">
        <f>$E$14</f>
        <v>0</v>
      </c>
      <c r="O64" s="17">
        <f>$F$14</f>
        <v>0</v>
      </c>
      <c r="P64" s="17">
        <f>$G$14</f>
        <v>0</v>
      </c>
      <c r="Q64" s="16" t="str">
        <f t="shared" si="33"/>
        <v/>
      </c>
      <c r="R64" s="74"/>
      <c r="S64" s="72"/>
    </row>
    <row r="65" spans="1:20">
      <c r="A65" s="72"/>
      <c r="C65" s="15">
        <f t="shared" si="30"/>
        <v>0</v>
      </c>
      <c r="D65" s="77">
        <f t="shared" si="30"/>
        <v>0</v>
      </c>
      <c r="E65" s="76"/>
      <c r="F65" s="17">
        <f>$E$15</f>
        <v>0</v>
      </c>
      <c r="G65" s="17">
        <f>$F$15</f>
        <v>0</v>
      </c>
      <c r="H65" s="17">
        <f>$G$15</f>
        <v>0</v>
      </c>
      <c r="I65" s="16" t="str">
        <f t="shared" si="31"/>
        <v/>
      </c>
      <c r="K65" s="15">
        <f t="shared" si="32"/>
        <v>0</v>
      </c>
      <c r="L65" s="77">
        <f t="shared" si="32"/>
        <v>0</v>
      </c>
      <c r="M65" s="76"/>
      <c r="N65" s="17">
        <f>$E$15</f>
        <v>0</v>
      </c>
      <c r="O65" s="17">
        <f>$F$15</f>
        <v>0</v>
      </c>
      <c r="P65" s="17">
        <f>$G$15</f>
        <v>0</v>
      </c>
      <c r="Q65" s="16" t="str">
        <f t="shared" si="33"/>
        <v/>
      </c>
      <c r="R65" s="74"/>
      <c r="S65" s="72"/>
    </row>
    <row r="66" spans="1:20">
      <c r="A66" s="72"/>
      <c r="C66" s="15">
        <f t="shared" si="30"/>
        <v>0</v>
      </c>
      <c r="D66" s="77">
        <f t="shared" si="30"/>
        <v>0</v>
      </c>
      <c r="E66" s="76"/>
      <c r="F66" s="17">
        <f>$E$16</f>
        <v>0</v>
      </c>
      <c r="G66" s="17">
        <f>$F$16</f>
        <v>0</v>
      </c>
      <c r="H66" s="17">
        <f>$G$16</f>
        <v>0</v>
      </c>
      <c r="I66" s="16" t="str">
        <f t="shared" si="31"/>
        <v/>
      </c>
      <c r="K66" s="15">
        <f t="shared" si="32"/>
        <v>0</v>
      </c>
      <c r="L66" s="77">
        <f t="shared" si="32"/>
        <v>0</v>
      </c>
      <c r="M66" s="76"/>
      <c r="N66" s="17">
        <f>$E$16</f>
        <v>0</v>
      </c>
      <c r="O66" s="17">
        <f>$F$16</f>
        <v>0</v>
      </c>
      <c r="P66" s="17">
        <f>$G$16</f>
        <v>0</v>
      </c>
      <c r="Q66" s="16" t="str">
        <f t="shared" si="33"/>
        <v/>
      </c>
      <c r="R66" s="74"/>
      <c r="S66" s="72"/>
    </row>
    <row r="67" spans="1:20">
      <c r="A67" s="72"/>
      <c r="C67" s="15">
        <f t="shared" si="30"/>
        <v>0</v>
      </c>
      <c r="D67" s="77">
        <f t="shared" si="30"/>
        <v>0</v>
      </c>
      <c r="E67" s="76"/>
      <c r="F67" s="17">
        <f>$E$17</f>
        <v>0</v>
      </c>
      <c r="G67" s="17">
        <f>$F$17</f>
        <v>0</v>
      </c>
      <c r="H67" s="17">
        <f>$G$17</f>
        <v>0</v>
      </c>
      <c r="I67" s="16" t="str">
        <f t="shared" si="31"/>
        <v/>
      </c>
      <c r="K67" s="15">
        <f t="shared" si="32"/>
        <v>0</v>
      </c>
      <c r="L67" s="77">
        <f t="shared" si="32"/>
        <v>0</v>
      </c>
      <c r="M67" s="76"/>
      <c r="N67" s="17">
        <f>$E$17</f>
        <v>0</v>
      </c>
      <c r="O67" s="17">
        <f>$F$17</f>
        <v>0</v>
      </c>
      <c r="P67" s="17">
        <f>$G$17</f>
        <v>0</v>
      </c>
      <c r="Q67" s="16" t="str">
        <f t="shared" si="33"/>
        <v/>
      </c>
      <c r="R67" s="74"/>
      <c r="S67" s="72"/>
    </row>
    <row r="68" spans="1:20" ht="13.5" thickBot="1">
      <c r="A68" s="72"/>
      <c r="C68" s="84">
        <f t="shared" si="30"/>
        <v>0</v>
      </c>
      <c r="D68" s="85">
        <f t="shared" si="30"/>
        <v>0</v>
      </c>
      <c r="E68" s="86"/>
      <c r="F68" s="87">
        <f>$E$18</f>
        <v>0</v>
      </c>
      <c r="G68" s="87">
        <f>$F$18</f>
        <v>0</v>
      </c>
      <c r="H68" s="87">
        <f>$G$18</f>
        <v>0</v>
      </c>
      <c r="I68" s="88" t="str">
        <f t="shared" si="31"/>
        <v/>
      </c>
      <c r="K68" s="84">
        <f t="shared" si="32"/>
        <v>0</v>
      </c>
      <c r="L68" s="85">
        <f t="shared" si="32"/>
        <v>0</v>
      </c>
      <c r="M68" s="86"/>
      <c r="N68" s="87">
        <f>$E$18</f>
        <v>0</v>
      </c>
      <c r="O68" s="87">
        <f>$F$18</f>
        <v>0</v>
      </c>
      <c r="P68" s="87">
        <f>$G$18</f>
        <v>0</v>
      </c>
      <c r="Q68" s="88" t="str">
        <f t="shared" si="33"/>
        <v/>
      </c>
      <c r="R68" s="74"/>
      <c r="S68" s="72"/>
    </row>
    <row r="69" spans="1:20" ht="13.5" thickBot="1">
      <c r="A69" s="72"/>
      <c r="I69" s="89">
        <f>SUM(I61:I68)</f>
        <v>0</v>
      </c>
      <c r="Q69" s="89">
        <f>SUM(Q61:Q68)</f>
        <v>0</v>
      </c>
      <c r="R69" s="74"/>
      <c r="S69" s="72"/>
    </row>
    <row r="70" spans="1:20">
      <c r="A70" s="72"/>
      <c r="R70" s="74"/>
      <c r="S70" s="72"/>
    </row>
    <row r="71" spans="1:20" ht="12.75" customHeight="1" thickBot="1">
      <c r="A71" s="72"/>
      <c r="Q71" s="5"/>
      <c r="R71" s="5"/>
      <c r="S71" s="73"/>
      <c r="T71" s="6"/>
    </row>
    <row r="72" spans="1:20" ht="17.25" customHeight="1" thickBot="1">
      <c r="A72" s="72"/>
      <c r="C72" s="1"/>
      <c r="D72" s="193" t="s">
        <v>24</v>
      </c>
      <c r="E72" s="194"/>
      <c r="F72" s="195"/>
      <c r="G72" s="8"/>
      <c r="H72" s="8"/>
      <c r="K72" s="1"/>
      <c r="L72" s="193" t="s">
        <v>16</v>
      </c>
      <c r="M72" s="194"/>
      <c r="N72" s="195"/>
      <c r="O72" s="8"/>
      <c r="P72" s="8"/>
      <c r="R72" s="5"/>
      <c r="S72" s="73"/>
      <c r="T72" s="6"/>
    </row>
    <row r="73" spans="1:20" ht="13.5" thickBot="1">
      <c r="A73" s="72"/>
      <c r="C73" s="78" t="s">
        <v>0</v>
      </c>
      <c r="D73" s="79" t="s">
        <v>1</v>
      </c>
      <c r="E73" s="11"/>
      <c r="F73" s="12">
        <v>1</v>
      </c>
      <c r="G73" s="12" t="s">
        <v>18</v>
      </c>
      <c r="H73" s="12">
        <v>2</v>
      </c>
      <c r="I73" s="13" t="s">
        <v>5</v>
      </c>
      <c r="K73" s="78" t="s">
        <v>0</v>
      </c>
      <c r="L73" s="79" t="s">
        <v>1</v>
      </c>
      <c r="M73" s="11"/>
      <c r="N73" s="12">
        <v>1</v>
      </c>
      <c r="O73" s="12" t="s">
        <v>18</v>
      </c>
      <c r="P73" s="12">
        <v>2</v>
      </c>
      <c r="Q73" s="13" t="s">
        <v>5</v>
      </c>
      <c r="R73" s="5"/>
      <c r="S73" s="73"/>
      <c r="T73" s="6"/>
    </row>
    <row r="74" spans="1:20">
      <c r="A74" s="72"/>
      <c r="C74" s="14">
        <f t="shared" ref="C74:D81" si="34">C11</f>
        <v>0</v>
      </c>
      <c r="D74" s="80">
        <f t="shared" si="34"/>
        <v>0</v>
      </c>
      <c r="E74" s="81"/>
      <c r="F74" s="82">
        <f>$E$11</f>
        <v>0</v>
      </c>
      <c r="G74" s="82">
        <f>$F$11</f>
        <v>0</v>
      </c>
      <c r="H74" s="82">
        <f>$G$11</f>
        <v>0</v>
      </c>
      <c r="I74" s="83" t="str">
        <f t="shared" ref="I74:I81" si="35">IF($E74=$I11,IF($E74=$F$73,$F74,IF($E74=$G$73,$G74,IF($E74=$H$73,$H74,""))),"-")</f>
        <v/>
      </c>
      <c r="K74" s="14">
        <f t="shared" ref="K74:L81" si="36">C11</f>
        <v>0</v>
      </c>
      <c r="L74" s="80">
        <f t="shared" si="36"/>
        <v>0</v>
      </c>
      <c r="M74" s="81"/>
      <c r="N74" s="82">
        <f>$E$11</f>
        <v>0</v>
      </c>
      <c r="O74" s="82">
        <f>$F$11</f>
        <v>0</v>
      </c>
      <c r="P74" s="82">
        <f>$G$11</f>
        <v>0</v>
      </c>
      <c r="Q74" s="83" t="str">
        <f t="shared" ref="Q74:Q81" si="37">IF($M74=$I11,IF($M74=$N$73,$N74,IF($M74=$O$73,$O74,IF($M74=$P$73,$P74,""))),"-")</f>
        <v/>
      </c>
      <c r="R74" s="74"/>
      <c r="S74" s="72"/>
    </row>
    <row r="75" spans="1:20">
      <c r="A75" s="72"/>
      <c r="C75" s="15">
        <f t="shared" si="34"/>
        <v>0</v>
      </c>
      <c r="D75" s="77">
        <f t="shared" si="34"/>
        <v>0</v>
      </c>
      <c r="E75" s="76"/>
      <c r="F75" s="17">
        <f>$E$12</f>
        <v>0</v>
      </c>
      <c r="G75" s="17">
        <f>$F$12</f>
        <v>0</v>
      </c>
      <c r="H75" s="17">
        <f>$G$12</f>
        <v>0</v>
      </c>
      <c r="I75" s="16" t="str">
        <f t="shared" si="35"/>
        <v/>
      </c>
      <c r="K75" s="15">
        <f t="shared" si="36"/>
        <v>0</v>
      </c>
      <c r="L75" s="77">
        <f t="shared" si="36"/>
        <v>0</v>
      </c>
      <c r="M75" s="76"/>
      <c r="N75" s="17">
        <f>$E$12</f>
        <v>0</v>
      </c>
      <c r="O75" s="17">
        <f>$F$12</f>
        <v>0</v>
      </c>
      <c r="P75" s="17">
        <f>$G$12</f>
        <v>0</v>
      </c>
      <c r="Q75" s="16" t="str">
        <f t="shared" si="37"/>
        <v/>
      </c>
      <c r="R75" s="74"/>
      <c r="S75" s="72"/>
    </row>
    <row r="76" spans="1:20">
      <c r="A76" s="72"/>
      <c r="C76" s="15">
        <f t="shared" si="34"/>
        <v>0</v>
      </c>
      <c r="D76" s="77">
        <f t="shared" si="34"/>
        <v>0</v>
      </c>
      <c r="E76" s="76"/>
      <c r="F76" s="17">
        <f>$E$13</f>
        <v>0</v>
      </c>
      <c r="G76" s="17">
        <f>$F$13</f>
        <v>0</v>
      </c>
      <c r="H76" s="17">
        <f>$G$13</f>
        <v>0</v>
      </c>
      <c r="I76" s="16" t="str">
        <f t="shared" si="35"/>
        <v/>
      </c>
      <c r="J76" s="2"/>
      <c r="K76" s="15">
        <f t="shared" si="36"/>
        <v>0</v>
      </c>
      <c r="L76" s="77">
        <f t="shared" si="36"/>
        <v>0</v>
      </c>
      <c r="M76" s="76"/>
      <c r="N76" s="17">
        <f>$E$13</f>
        <v>0</v>
      </c>
      <c r="O76" s="17">
        <f>$F$13</f>
        <v>0</v>
      </c>
      <c r="P76" s="17">
        <f>$G$13</f>
        <v>0</v>
      </c>
      <c r="Q76" s="16" t="str">
        <f t="shared" si="37"/>
        <v/>
      </c>
      <c r="R76" s="74"/>
      <c r="S76" s="72"/>
    </row>
    <row r="77" spans="1:20">
      <c r="A77" s="72"/>
      <c r="C77" s="15">
        <f t="shared" si="34"/>
        <v>0</v>
      </c>
      <c r="D77" s="77">
        <f t="shared" si="34"/>
        <v>0</v>
      </c>
      <c r="E77" s="76"/>
      <c r="F77" s="17">
        <f>$E$14</f>
        <v>0</v>
      </c>
      <c r="G77" s="17">
        <f>$F$14</f>
        <v>0</v>
      </c>
      <c r="H77" s="17">
        <f>$G$14</f>
        <v>0</v>
      </c>
      <c r="I77" s="16" t="str">
        <f t="shared" si="35"/>
        <v/>
      </c>
      <c r="K77" s="15">
        <f t="shared" si="36"/>
        <v>0</v>
      </c>
      <c r="L77" s="77">
        <f t="shared" si="36"/>
        <v>0</v>
      </c>
      <c r="M77" s="76"/>
      <c r="N77" s="17">
        <f>$E$14</f>
        <v>0</v>
      </c>
      <c r="O77" s="17">
        <f>$F$14</f>
        <v>0</v>
      </c>
      <c r="P77" s="17">
        <f>$G$14</f>
        <v>0</v>
      </c>
      <c r="Q77" s="16" t="str">
        <f t="shared" si="37"/>
        <v/>
      </c>
      <c r="R77" s="74"/>
      <c r="S77" s="72"/>
    </row>
    <row r="78" spans="1:20">
      <c r="A78" s="72"/>
      <c r="C78" s="15">
        <f t="shared" si="34"/>
        <v>0</v>
      </c>
      <c r="D78" s="77">
        <f t="shared" si="34"/>
        <v>0</v>
      </c>
      <c r="E78" s="76"/>
      <c r="F78" s="17">
        <f>$E$15</f>
        <v>0</v>
      </c>
      <c r="G78" s="17">
        <f>$F$15</f>
        <v>0</v>
      </c>
      <c r="H78" s="17">
        <f>$G$15</f>
        <v>0</v>
      </c>
      <c r="I78" s="16" t="str">
        <f t="shared" si="35"/>
        <v/>
      </c>
      <c r="K78" s="15">
        <f t="shared" si="36"/>
        <v>0</v>
      </c>
      <c r="L78" s="77">
        <f t="shared" si="36"/>
        <v>0</v>
      </c>
      <c r="M78" s="76"/>
      <c r="N78" s="17">
        <f>$E$15</f>
        <v>0</v>
      </c>
      <c r="O78" s="17">
        <f>$F$15</f>
        <v>0</v>
      </c>
      <c r="P78" s="17">
        <f>$G$15</f>
        <v>0</v>
      </c>
      <c r="Q78" s="16" t="str">
        <f t="shared" si="37"/>
        <v/>
      </c>
      <c r="R78" s="74"/>
      <c r="S78" s="72"/>
    </row>
    <row r="79" spans="1:20">
      <c r="A79" s="72"/>
      <c r="C79" s="15">
        <f t="shared" si="34"/>
        <v>0</v>
      </c>
      <c r="D79" s="77">
        <f t="shared" si="34"/>
        <v>0</v>
      </c>
      <c r="E79" s="76"/>
      <c r="F79" s="17">
        <f>$E$16</f>
        <v>0</v>
      </c>
      <c r="G79" s="17">
        <f>$F$16</f>
        <v>0</v>
      </c>
      <c r="H79" s="17">
        <f>$G$16</f>
        <v>0</v>
      </c>
      <c r="I79" s="16" t="str">
        <f t="shared" si="35"/>
        <v/>
      </c>
      <c r="K79" s="15">
        <f t="shared" si="36"/>
        <v>0</v>
      </c>
      <c r="L79" s="77">
        <f t="shared" si="36"/>
        <v>0</v>
      </c>
      <c r="M79" s="76"/>
      <c r="N79" s="17">
        <f>$E$16</f>
        <v>0</v>
      </c>
      <c r="O79" s="17">
        <f>$F$16</f>
        <v>0</v>
      </c>
      <c r="P79" s="17">
        <f>$G$16</f>
        <v>0</v>
      </c>
      <c r="Q79" s="16" t="str">
        <f t="shared" si="37"/>
        <v/>
      </c>
      <c r="R79" s="74"/>
      <c r="S79" s="72"/>
    </row>
    <row r="80" spans="1:20">
      <c r="A80" s="72"/>
      <c r="C80" s="15">
        <f t="shared" si="34"/>
        <v>0</v>
      </c>
      <c r="D80" s="77">
        <f t="shared" si="34"/>
        <v>0</v>
      </c>
      <c r="E80" s="76"/>
      <c r="F80" s="17">
        <f>$E$17</f>
        <v>0</v>
      </c>
      <c r="G80" s="17">
        <f>$F$17</f>
        <v>0</v>
      </c>
      <c r="H80" s="17">
        <f>$G$17</f>
        <v>0</v>
      </c>
      <c r="I80" s="16" t="str">
        <f t="shared" si="35"/>
        <v/>
      </c>
      <c r="K80" s="15">
        <f t="shared" si="36"/>
        <v>0</v>
      </c>
      <c r="L80" s="77">
        <f t="shared" si="36"/>
        <v>0</v>
      </c>
      <c r="M80" s="76"/>
      <c r="N80" s="17">
        <f>$E$17</f>
        <v>0</v>
      </c>
      <c r="O80" s="17">
        <f>$F$17</f>
        <v>0</v>
      </c>
      <c r="P80" s="17">
        <f>$G$17</f>
        <v>0</v>
      </c>
      <c r="Q80" s="16" t="str">
        <f t="shared" si="37"/>
        <v/>
      </c>
      <c r="R80" s="74"/>
      <c r="S80" s="72"/>
    </row>
    <row r="81" spans="1:19" ht="13.5" thickBot="1">
      <c r="A81" s="72"/>
      <c r="C81" s="84">
        <f t="shared" si="34"/>
        <v>0</v>
      </c>
      <c r="D81" s="85">
        <f t="shared" si="34"/>
        <v>0</v>
      </c>
      <c r="E81" s="86"/>
      <c r="F81" s="87">
        <f>$E$18</f>
        <v>0</v>
      </c>
      <c r="G81" s="87">
        <f>$F$18</f>
        <v>0</v>
      </c>
      <c r="H81" s="87">
        <f>$G$18</f>
        <v>0</v>
      </c>
      <c r="I81" s="88" t="str">
        <f t="shared" si="35"/>
        <v/>
      </c>
      <c r="K81" s="84">
        <f t="shared" si="36"/>
        <v>0</v>
      </c>
      <c r="L81" s="85">
        <f t="shared" si="36"/>
        <v>0</v>
      </c>
      <c r="M81" s="86"/>
      <c r="N81" s="87">
        <f>$E$18</f>
        <v>0</v>
      </c>
      <c r="O81" s="87">
        <f>$F$18</f>
        <v>0</v>
      </c>
      <c r="P81" s="87">
        <f>$G$18</f>
        <v>0</v>
      </c>
      <c r="Q81" s="88" t="str">
        <f t="shared" si="37"/>
        <v/>
      </c>
      <c r="R81" s="74"/>
      <c r="S81" s="72"/>
    </row>
    <row r="82" spans="1:19" ht="13.5" thickBot="1">
      <c r="A82" s="72"/>
      <c r="I82" s="89">
        <f>SUM(I74:I81)</f>
        <v>0</v>
      </c>
      <c r="Q82" s="89">
        <f>SUM(Q74:Q81)</f>
        <v>0</v>
      </c>
      <c r="R82" s="74"/>
      <c r="S82" s="72"/>
    </row>
    <row r="83" spans="1:19">
      <c r="A83" s="72"/>
      <c r="L83" s="7"/>
      <c r="R83" s="74"/>
      <c r="S83" s="72"/>
    </row>
    <row r="84" spans="1:19" ht="13.5" thickBot="1">
      <c r="A84" s="72"/>
      <c r="R84" s="74"/>
      <c r="S84" s="72"/>
    </row>
    <row r="85" spans="1:19" ht="18" customHeight="1" thickBot="1">
      <c r="A85" s="72"/>
      <c r="C85" s="1"/>
      <c r="D85" s="193" t="s">
        <v>2</v>
      </c>
      <c r="E85" s="194"/>
      <c r="F85" s="195"/>
      <c r="G85" s="8"/>
      <c r="H85" s="8"/>
      <c r="K85" s="1"/>
      <c r="L85" s="193" t="s">
        <v>3</v>
      </c>
      <c r="M85" s="194"/>
      <c r="N85" s="195"/>
      <c r="O85" s="8"/>
      <c r="P85" s="8"/>
      <c r="R85" s="74"/>
      <c r="S85" s="72"/>
    </row>
    <row r="86" spans="1:19" ht="13.5" thickBot="1">
      <c r="A86" s="72"/>
      <c r="C86" s="78" t="s">
        <v>0</v>
      </c>
      <c r="D86" s="79" t="s">
        <v>1</v>
      </c>
      <c r="E86" s="11"/>
      <c r="F86" s="12">
        <v>1</v>
      </c>
      <c r="G86" s="12" t="s">
        <v>18</v>
      </c>
      <c r="H86" s="12">
        <v>2</v>
      </c>
      <c r="I86" s="13" t="s">
        <v>5</v>
      </c>
      <c r="K86" s="78" t="s">
        <v>0</v>
      </c>
      <c r="L86" s="79" t="s">
        <v>1</v>
      </c>
      <c r="M86" s="11"/>
      <c r="N86" s="12">
        <v>1</v>
      </c>
      <c r="O86" s="12" t="s">
        <v>18</v>
      </c>
      <c r="P86" s="12">
        <v>2</v>
      </c>
      <c r="Q86" s="13" t="s">
        <v>5</v>
      </c>
      <c r="R86" s="74"/>
      <c r="S86" s="72"/>
    </row>
    <row r="87" spans="1:19">
      <c r="A87" s="72"/>
      <c r="C87" s="14">
        <f t="shared" ref="C87:D94" si="38">C11</f>
        <v>0</v>
      </c>
      <c r="D87" s="80">
        <f t="shared" si="38"/>
        <v>0</v>
      </c>
      <c r="E87" s="81"/>
      <c r="F87" s="82">
        <f>$E$11</f>
        <v>0</v>
      </c>
      <c r="G87" s="82">
        <f>$F$11</f>
        <v>0</v>
      </c>
      <c r="H87" s="82">
        <f>$G$11</f>
        <v>0</v>
      </c>
      <c r="I87" s="83" t="str">
        <f t="shared" ref="I87:I94" si="39">IF($E87=$I11,IF($E87=$F$86,$F87,IF($E87=$G$86,$G87,IF($E87=$H$86,$H87,""))),"-")</f>
        <v/>
      </c>
      <c r="K87" s="14">
        <f t="shared" ref="K87:L94" si="40">C11</f>
        <v>0</v>
      </c>
      <c r="L87" s="80">
        <f t="shared" si="40"/>
        <v>0</v>
      </c>
      <c r="M87" s="81"/>
      <c r="N87" s="82">
        <f>$E$11</f>
        <v>0</v>
      </c>
      <c r="O87" s="82">
        <f>$F$11</f>
        <v>0</v>
      </c>
      <c r="P87" s="82">
        <f>$G$11</f>
        <v>0</v>
      </c>
      <c r="Q87" s="83" t="str">
        <f t="shared" ref="Q87:Q94" si="41">IF($M87=$I11,IF($M87=$N$86,$N87,IF($M87=$O$86,$O87,IF($M87=$P$86,$P87,""))),"-")</f>
        <v/>
      </c>
      <c r="R87" s="74"/>
      <c r="S87" s="72"/>
    </row>
    <row r="88" spans="1:19">
      <c r="A88" s="72"/>
      <c r="C88" s="15">
        <f t="shared" si="38"/>
        <v>0</v>
      </c>
      <c r="D88" s="77">
        <f t="shared" si="38"/>
        <v>0</v>
      </c>
      <c r="E88" s="76"/>
      <c r="F88" s="17">
        <f>$E$12</f>
        <v>0</v>
      </c>
      <c r="G88" s="17">
        <f>$F$12</f>
        <v>0</v>
      </c>
      <c r="H88" s="17">
        <f>$G$12</f>
        <v>0</v>
      </c>
      <c r="I88" s="16" t="str">
        <f t="shared" si="39"/>
        <v/>
      </c>
      <c r="K88" s="15">
        <f t="shared" si="40"/>
        <v>0</v>
      </c>
      <c r="L88" s="77">
        <f t="shared" si="40"/>
        <v>0</v>
      </c>
      <c r="M88" s="76"/>
      <c r="N88" s="17">
        <f>$E$12</f>
        <v>0</v>
      </c>
      <c r="O88" s="17">
        <f>$F$12</f>
        <v>0</v>
      </c>
      <c r="P88" s="17">
        <f>$G$12</f>
        <v>0</v>
      </c>
      <c r="Q88" s="16" t="str">
        <f t="shared" si="41"/>
        <v/>
      </c>
      <c r="R88" s="74"/>
      <c r="S88" s="72"/>
    </row>
    <row r="89" spans="1:19">
      <c r="A89" s="72"/>
      <c r="C89" s="15">
        <f t="shared" si="38"/>
        <v>0</v>
      </c>
      <c r="D89" s="77">
        <f t="shared" si="38"/>
        <v>0</v>
      </c>
      <c r="E89" s="76"/>
      <c r="F89" s="17">
        <f>$E$13</f>
        <v>0</v>
      </c>
      <c r="G89" s="17">
        <f>$F$13</f>
        <v>0</v>
      </c>
      <c r="H89" s="17">
        <f>$G$13</f>
        <v>0</v>
      </c>
      <c r="I89" s="16" t="str">
        <f t="shared" si="39"/>
        <v/>
      </c>
      <c r="K89" s="15">
        <f t="shared" si="40"/>
        <v>0</v>
      </c>
      <c r="L89" s="77">
        <f t="shared" si="40"/>
        <v>0</v>
      </c>
      <c r="M89" s="76"/>
      <c r="N89" s="17">
        <f>$E$13</f>
        <v>0</v>
      </c>
      <c r="O89" s="17">
        <f>$F$13</f>
        <v>0</v>
      </c>
      <c r="P89" s="17">
        <f>$G$13</f>
        <v>0</v>
      </c>
      <c r="Q89" s="16" t="str">
        <f t="shared" si="41"/>
        <v/>
      </c>
      <c r="R89" s="74"/>
      <c r="S89" s="72"/>
    </row>
    <row r="90" spans="1:19">
      <c r="A90" s="72"/>
      <c r="C90" s="15">
        <f t="shared" si="38"/>
        <v>0</v>
      </c>
      <c r="D90" s="77">
        <f t="shared" si="38"/>
        <v>0</v>
      </c>
      <c r="E90" s="76"/>
      <c r="F90" s="17">
        <f>$E$14</f>
        <v>0</v>
      </c>
      <c r="G90" s="17">
        <f>$F$14</f>
        <v>0</v>
      </c>
      <c r="H90" s="17">
        <f>$G$14</f>
        <v>0</v>
      </c>
      <c r="I90" s="16" t="str">
        <f t="shared" si="39"/>
        <v/>
      </c>
      <c r="J90" s="2"/>
      <c r="K90" s="15">
        <f t="shared" si="40"/>
        <v>0</v>
      </c>
      <c r="L90" s="77">
        <f t="shared" si="40"/>
        <v>0</v>
      </c>
      <c r="M90" s="76"/>
      <c r="N90" s="17">
        <f>$E$14</f>
        <v>0</v>
      </c>
      <c r="O90" s="17">
        <f>$F$14</f>
        <v>0</v>
      </c>
      <c r="P90" s="17">
        <f>$G$14</f>
        <v>0</v>
      </c>
      <c r="Q90" s="16" t="str">
        <f t="shared" si="41"/>
        <v/>
      </c>
      <c r="R90" s="74"/>
      <c r="S90" s="72"/>
    </row>
    <row r="91" spans="1:19">
      <c r="A91" s="72"/>
      <c r="C91" s="15">
        <f t="shared" si="38"/>
        <v>0</v>
      </c>
      <c r="D91" s="77">
        <f t="shared" si="38"/>
        <v>0</v>
      </c>
      <c r="E91" s="76"/>
      <c r="F91" s="17">
        <f>$E$15</f>
        <v>0</v>
      </c>
      <c r="G91" s="17">
        <f>$F$15</f>
        <v>0</v>
      </c>
      <c r="H91" s="17">
        <f>$G$15</f>
        <v>0</v>
      </c>
      <c r="I91" s="16" t="str">
        <f t="shared" si="39"/>
        <v/>
      </c>
      <c r="K91" s="15">
        <f t="shared" si="40"/>
        <v>0</v>
      </c>
      <c r="L91" s="77">
        <f t="shared" si="40"/>
        <v>0</v>
      </c>
      <c r="M91" s="76"/>
      <c r="N91" s="17">
        <f>$E$15</f>
        <v>0</v>
      </c>
      <c r="O91" s="17">
        <f>$F$15</f>
        <v>0</v>
      </c>
      <c r="P91" s="17">
        <f>$G$15</f>
        <v>0</v>
      </c>
      <c r="Q91" s="16" t="str">
        <f t="shared" si="41"/>
        <v/>
      </c>
      <c r="R91" s="74"/>
      <c r="S91" s="72"/>
    </row>
    <row r="92" spans="1:19">
      <c r="A92" s="72"/>
      <c r="C92" s="15">
        <f t="shared" si="38"/>
        <v>0</v>
      </c>
      <c r="D92" s="77">
        <f t="shared" si="38"/>
        <v>0</v>
      </c>
      <c r="E92" s="76"/>
      <c r="F92" s="17">
        <f>$E$16</f>
        <v>0</v>
      </c>
      <c r="G92" s="17">
        <f>$F$16</f>
        <v>0</v>
      </c>
      <c r="H92" s="17">
        <f>$G$16</f>
        <v>0</v>
      </c>
      <c r="I92" s="16" t="str">
        <f t="shared" si="39"/>
        <v/>
      </c>
      <c r="K92" s="15">
        <f t="shared" si="40"/>
        <v>0</v>
      </c>
      <c r="L92" s="77">
        <f t="shared" si="40"/>
        <v>0</v>
      </c>
      <c r="M92" s="76"/>
      <c r="N92" s="17">
        <f>$E$16</f>
        <v>0</v>
      </c>
      <c r="O92" s="17">
        <f>$F$16</f>
        <v>0</v>
      </c>
      <c r="P92" s="17">
        <f>$G$16</f>
        <v>0</v>
      </c>
      <c r="Q92" s="16" t="str">
        <f t="shared" si="41"/>
        <v/>
      </c>
      <c r="R92" s="74"/>
      <c r="S92" s="72"/>
    </row>
    <row r="93" spans="1:19">
      <c r="A93" s="72"/>
      <c r="C93" s="15">
        <f t="shared" si="38"/>
        <v>0</v>
      </c>
      <c r="D93" s="77">
        <f t="shared" si="38"/>
        <v>0</v>
      </c>
      <c r="E93" s="76"/>
      <c r="F93" s="17">
        <f>$E$17</f>
        <v>0</v>
      </c>
      <c r="G93" s="17">
        <f>$F$17</f>
        <v>0</v>
      </c>
      <c r="H93" s="17">
        <f>$G$17</f>
        <v>0</v>
      </c>
      <c r="I93" s="16" t="str">
        <f t="shared" si="39"/>
        <v/>
      </c>
      <c r="K93" s="15">
        <f t="shared" si="40"/>
        <v>0</v>
      </c>
      <c r="L93" s="77">
        <f t="shared" si="40"/>
        <v>0</v>
      </c>
      <c r="M93" s="76"/>
      <c r="N93" s="17">
        <f>$E$17</f>
        <v>0</v>
      </c>
      <c r="O93" s="17">
        <f>$F$17</f>
        <v>0</v>
      </c>
      <c r="P93" s="17">
        <f>$G$17</f>
        <v>0</v>
      </c>
      <c r="Q93" s="16" t="str">
        <f t="shared" si="41"/>
        <v/>
      </c>
      <c r="R93" s="74"/>
      <c r="S93" s="72"/>
    </row>
    <row r="94" spans="1:19" ht="13.5" thickBot="1">
      <c r="A94" s="72"/>
      <c r="C94" s="84">
        <f t="shared" si="38"/>
        <v>0</v>
      </c>
      <c r="D94" s="85">
        <f t="shared" si="38"/>
        <v>0</v>
      </c>
      <c r="E94" s="86"/>
      <c r="F94" s="87">
        <f>$E$18</f>
        <v>0</v>
      </c>
      <c r="G94" s="87">
        <f>$F$18</f>
        <v>0</v>
      </c>
      <c r="H94" s="87">
        <f>$G$18</f>
        <v>0</v>
      </c>
      <c r="I94" s="88" t="str">
        <f t="shared" si="39"/>
        <v/>
      </c>
      <c r="K94" s="84">
        <f t="shared" si="40"/>
        <v>0</v>
      </c>
      <c r="L94" s="85">
        <f t="shared" si="40"/>
        <v>0</v>
      </c>
      <c r="M94" s="86"/>
      <c r="N94" s="87">
        <f>$E$18</f>
        <v>0</v>
      </c>
      <c r="O94" s="87">
        <f>$F$18</f>
        <v>0</v>
      </c>
      <c r="P94" s="87">
        <f>$G$18</f>
        <v>0</v>
      </c>
      <c r="Q94" s="88" t="str">
        <f t="shared" si="41"/>
        <v/>
      </c>
      <c r="R94" s="74"/>
      <c r="S94" s="72"/>
    </row>
    <row r="95" spans="1:19" ht="13.5" thickBot="1">
      <c r="A95" s="72"/>
      <c r="I95" s="89">
        <f>SUM(I87:I94)</f>
        <v>0</v>
      </c>
      <c r="Q95" s="89">
        <f>SUM(Q87:Q94)</f>
        <v>0</v>
      </c>
      <c r="R95" s="74"/>
      <c r="S95" s="72"/>
    </row>
    <row r="96" spans="1:19">
      <c r="A96" s="72"/>
      <c r="R96" s="74"/>
      <c r="S96" s="72"/>
    </row>
    <row r="97" spans="1:19" ht="13.5" thickBot="1">
      <c r="A97" s="72"/>
      <c r="R97" s="74"/>
      <c r="S97" s="72"/>
    </row>
    <row r="98" spans="1:19" ht="13.5" thickBot="1">
      <c r="A98" s="72"/>
      <c r="C98" s="1"/>
      <c r="D98" s="193" t="s">
        <v>4</v>
      </c>
      <c r="E98" s="194"/>
      <c r="F98" s="195"/>
      <c r="G98" s="8"/>
      <c r="H98" s="8"/>
      <c r="K98" s="1"/>
      <c r="L98" s="193" t="s">
        <v>23</v>
      </c>
      <c r="M98" s="194"/>
      <c r="N98" s="195"/>
      <c r="O98" s="8"/>
      <c r="P98" s="8"/>
      <c r="R98" s="74"/>
      <c r="S98" s="72"/>
    </row>
    <row r="99" spans="1:19" ht="13.5" thickBot="1">
      <c r="A99" s="72"/>
      <c r="C99" s="78" t="s">
        <v>0</v>
      </c>
      <c r="D99" s="79" t="s">
        <v>1</v>
      </c>
      <c r="E99" s="11"/>
      <c r="F99" s="12">
        <v>1</v>
      </c>
      <c r="G99" s="12" t="s">
        <v>18</v>
      </c>
      <c r="H99" s="12">
        <v>2</v>
      </c>
      <c r="I99" s="13" t="s">
        <v>5</v>
      </c>
      <c r="K99" s="78" t="s">
        <v>0</v>
      </c>
      <c r="L99" s="79" t="s">
        <v>1</v>
      </c>
      <c r="M99" s="11"/>
      <c r="N99" s="12">
        <v>1</v>
      </c>
      <c r="O99" s="12" t="s">
        <v>18</v>
      </c>
      <c r="P99" s="12">
        <v>2</v>
      </c>
      <c r="Q99" s="13" t="s">
        <v>5</v>
      </c>
      <c r="R99" s="74"/>
      <c r="S99" s="72"/>
    </row>
    <row r="100" spans="1:19">
      <c r="A100" s="72"/>
      <c r="C100" s="14">
        <f t="shared" ref="C100:D107" si="42">C11</f>
        <v>0</v>
      </c>
      <c r="D100" s="80">
        <f t="shared" si="42"/>
        <v>0</v>
      </c>
      <c r="E100" s="81"/>
      <c r="F100" s="82">
        <f>$E$11</f>
        <v>0</v>
      </c>
      <c r="G100" s="82">
        <f>$F$11</f>
        <v>0</v>
      </c>
      <c r="H100" s="82">
        <f>$G$11</f>
        <v>0</v>
      </c>
      <c r="I100" s="83" t="str">
        <f t="shared" ref="I100:I107" si="43">IF($E100=$I11,IF($E100=$F$99,$F100,IF($E100=$G$99,$G100,IF($E100=$H$99,$H100,""))),"-")</f>
        <v/>
      </c>
      <c r="K100" s="14">
        <f t="shared" ref="K100:L107" si="44">C11</f>
        <v>0</v>
      </c>
      <c r="L100" s="80">
        <f t="shared" si="44"/>
        <v>0</v>
      </c>
      <c r="M100" s="81"/>
      <c r="N100" s="82">
        <f>$E$11</f>
        <v>0</v>
      </c>
      <c r="O100" s="82">
        <f>$F$11</f>
        <v>0</v>
      </c>
      <c r="P100" s="82">
        <f>$G$11</f>
        <v>0</v>
      </c>
      <c r="Q100" s="83" t="str">
        <f t="shared" ref="Q100:Q107" si="45">IF($M100=$I11,IF($M100=$N$99,$N100,IF($M100=$O$99,$O100,IF($M100=$P$99,$P100,""))),"-")</f>
        <v/>
      </c>
      <c r="R100" s="74"/>
      <c r="S100" s="72"/>
    </row>
    <row r="101" spans="1:19">
      <c r="A101" s="72"/>
      <c r="C101" s="15">
        <f t="shared" si="42"/>
        <v>0</v>
      </c>
      <c r="D101" s="77">
        <f t="shared" si="42"/>
        <v>0</v>
      </c>
      <c r="E101" s="76"/>
      <c r="F101" s="17">
        <f>$E$12</f>
        <v>0</v>
      </c>
      <c r="G101" s="17">
        <f>$F$12</f>
        <v>0</v>
      </c>
      <c r="H101" s="17">
        <f>$G$12</f>
        <v>0</v>
      </c>
      <c r="I101" s="16" t="str">
        <f t="shared" si="43"/>
        <v/>
      </c>
      <c r="K101" s="15">
        <f t="shared" si="44"/>
        <v>0</v>
      </c>
      <c r="L101" s="77">
        <f t="shared" si="44"/>
        <v>0</v>
      </c>
      <c r="M101" s="76"/>
      <c r="N101" s="17">
        <f>$E$12</f>
        <v>0</v>
      </c>
      <c r="O101" s="17">
        <f>$F$12</f>
        <v>0</v>
      </c>
      <c r="P101" s="17">
        <f>$G$12</f>
        <v>0</v>
      </c>
      <c r="Q101" s="16" t="str">
        <f t="shared" si="45"/>
        <v/>
      </c>
      <c r="R101" s="74"/>
      <c r="S101" s="72"/>
    </row>
    <row r="102" spans="1:19">
      <c r="A102" s="72"/>
      <c r="C102" s="15">
        <f t="shared" si="42"/>
        <v>0</v>
      </c>
      <c r="D102" s="77">
        <f t="shared" si="42"/>
        <v>0</v>
      </c>
      <c r="E102" s="76"/>
      <c r="F102" s="17">
        <f>$E$13</f>
        <v>0</v>
      </c>
      <c r="G102" s="17">
        <f>$F$13</f>
        <v>0</v>
      </c>
      <c r="H102" s="17">
        <f>$G$13</f>
        <v>0</v>
      </c>
      <c r="I102" s="16" t="str">
        <f t="shared" si="43"/>
        <v/>
      </c>
      <c r="K102" s="15">
        <f t="shared" si="44"/>
        <v>0</v>
      </c>
      <c r="L102" s="77">
        <f t="shared" si="44"/>
        <v>0</v>
      </c>
      <c r="M102" s="76"/>
      <c r="N102" s="17">
        <f>$E$13</f>
        <v>0</v>
      </c>
      <c r="O102" s="17">
        <f>$F$13</f>
        <v>0</v>
      </c>
      <c r="P102" s="17">
        <f>$G$13</f>
        <v>0</v>
      </c>
      <c r="Q102" s="16" t="str">
        <f t="shared" si="45"/>
        <v/>
      </c>
      <c r="R102" s="74"/>
      <c r="S102" s="72"/>
    </row>
    <row r="103" spans="1:19">
      <c r="A103" s="72"/>
      <c r="C103" s="15">
        <f t="shared" si="42"/>
        <v>0</v>
      </c>
      <c r="D103" s="77">
        <f t="shared" si="42"/>
        <v>0</v>
      </c>
      <c r="E103" s="76"/>
      <c r="F103" s="17">
        <f>$E$14</f>
        <v>0</v>
      </c>
      <c r="G103" s="17">
        <f>$F$14</f>
        <v>0</v>
      </c>
      <c r="H103" s="17">
        <f>$G$14</f>
        <v>0</v>
      </c>
      <c r="I103" s="16" t="str">
        <f t="shared" si="43"/>
        <v/>
      </c>
      <c r="K103" s="15">
        <f t="shared" si="44"/>
        <v>0</v>
      </c>
      <c r="L103" s="77">
        <f t="shared" si="44"/>
        <v>0</v>
      </c>
      <c r="M103" s="76"/>
      <c r="N103" s="17">
        <f>$E$14</f>
        <v>0</v>
      </c>
      <c r="O103" s="17">
        <f>$F$14</f>
        <v>0</v>
      </c>
      <c r="P103" s="17">
        <f>$G$14</f>
        <v>0</v>
      </c>
      <c r="Q103" s="16" t="str">
        <f t="shared" si="45"/>
        <v/>
      </c>
      <c r="R103" s="74"/>
      <c r="S103" s="72"/>
    </row>
    <row r="104" spans="1:19">
      <c r="A104" s="72"/>
      <c r="C104" s="15">
        <f t="shared" si="42"/>
        <v>0</v>
      </c>
      <c r="D104" s="77">
        <f t="shared" si="42"/>
        <v>0</v>
      </c>
      <c r="E104" s="76"/>
      <c r="F104" s="17">
        <f>$E$15</f>
        <v>0</v>
      </c>
      <c r="G104" s="17">
        <f>$F$15</f>
        <v>0</v>
      </c>
      <c r="H104" s="17">
        <f>$G$15</f>
        <v>0</v>
      </c>
      <c r="I104" s="16" t="str">
        <f t="shared" si="43"/>
        <v/>
      </c>
      <c r="K104" s="15">
        <f t="shared" si="44"/>
        <v>0</v>
      </c>
      <c r="L104" s="77">
        <f t="shared" si="44"/>
        <v>0</v>
      </c>
      <c r="M104" s="76"/>
      <c r="N104" s="17">
        <f>$E$15</f>
        <v>0</v>
      </c>
      <c r="O104" s="17">
        <f>$F$15</f>
        <v>0</v>
      </c>
      <c r="P104" s="17">
        <f>$G$15</f>
        <v>0</v>
      </c>
      <c r="Q104" s="16" t="str">
        <f t="shared" si="45"/>
        <v/>
      </c>
      <c r="R104" s="74"/>
      <c r="S104" s="72"/>
    </row>
    <row r="105" spans="1:19">
      <c r="A105" s="72"/>
      <c r="C105" s="15">
        <f t="shared" si="42"/>
        <v>0</v>
      </c>
      <c r="D105" s="77">
        <f t="shared" si="42"/>
        <v>0</v>
      </c>
      <c r="E105" s="76"/>
      <c r="F105" s="17">
        <f>$E$16</f>
        <v>0</v>
      </c>
      <c r="G105" s="17">
        <f>$F$16</f>
        <v>0</v>
      </c>
      <c r="H105" s="17">
        <f>$G$16</f>
        <v>0</v>
      </c>
      <c r="I105" s="16" t="str">
        <f t="shared" si="43"/>
        <v/>
      </c>
      <c r="K105" s="15">
        <f t="shared" si="44"/>
        <v>0</v>
      </c>
      <c r="L105" s="77">
        <f t="shared" si="44"/>
        <v>0</v>
      </c>
      <c r="M105" s="76"/>
      <c r="N105" s="17">
        <f>$E$16</f>
        <v>0</v>
      </c>
      <c r="O105" s="17">
        <f>$F$16</f>
        <v>0</v>
      </c>
      <c r="P105" s="17">
        <f>$G$16</f>
        <v>0</v>
      </c>
      <c r="Q105" s="16" t="str">
        <f t="shared" si="45"/>
        <v/>
      </c>
      <c r="R105" s="74"/>
      <c r="S105" s="72"/>
    </row>
    <row r="106" spans="1:19">
      <c r="A106" s="72"/>
      <c r="C106" s="15">
        <f t="shared" si="42"/>
        <v>0</v>
      </c>
      <c r="D106" s="77">
        <f t="shared" si="42"/>
        <v>0</v>
      </c>
      <c r="E106" s="76"/>
      <c r="F106" s="17">
        <f>$E$17</f>
        <v>0</v>
      </c>
      <c r="G106" s="17">
        <f>$F$17</f>
        <v>0</v>
      </c>
      <c r="H106" s="17">
        <f>$G$17</f>
        <v>0</v>
      </c>
      <c r="I106" s="16" t="str">
        <f t="shared" si="43"/>
        <v/>
      </c>
      <c r="K106" s="15">
        <f t="shared" si="44"/>
        <v>0</v>
      </c>
      <c r="L106" s="77">
        <f t="shared" si="44"/>
        <v>0</v>
      </c>
      <c r="M106" s="76"/>
      <c r="N106" s="17">
        <f>$E$17</f>
        <v>0</v>
      </c>
      <c r="O106" s="17">
        <f>$F$17</f>
        <v>0</v>
      </c>
      <c r="P106" s="17">
        <f>$G$17</f>
        <v>0</v>
      </c>
      <c r="Q106" s="16" t="str">
        <f t="shared" si="45"/>
        <v/>
      </c>
      <c r="R106" s="74"/>
      <c r="S106" s="72"/>
    </row>
    <row r="107" spans="1:19" ht="13.5" thickBot="1">
      <c r="A107" s="72"/>
      <c r="C107" s="84">
        <f t="shared" si="42"/>
        <v>0</v>
      </c>
      <c r="D107" s="85">
        <f t="shared" si="42"/>
        <v>0</v>
      </c>
      <c r="E107" s="86"/>
      <c r="F107" s="87">
        <f>$E$18</f>
        <v>0</v>
      </c>
      <c r="G107" s="87">
        <f>$F$18</f>
        <v>0</v>
      </c>
      <c r="H107" s="87">
        <f>$G$18</f>
        <v>0</v>
      </c>
      <c r="I107" s="88" t="str">
        <f t="shared" si="43"/>
        <v/>
      </c>
      <c r="K107" s="84">
        <f t="shared" si="44"/>
        <v>0</v>
      </c>
      <c r="L107" s="85">
        <f t="shared" si="44"/>
        <v>0</v>
      </c>
      <c r="M107" s="86"/>
      <c r="N107" s="87">
        <f>$E$18</f>
        <v>0</v>
      </c>
      <c r="O107" s="87">
        <f>$F$18</f>
        <v>0</v>
      </c>
      <c r="P107" s="87">
        <f>$G$18</f>
        <v>0</v>
      </c>
      <c r="Q107" s="88" t="str">
        <f t="shared" si="45"/>
        <v/>
      </c>
      <c r="R107" s="74"/>
      <c r="S107" s="72"/>
    </row>
    <row r="108" spans="1:19" ht="13.5" thickBot="1">
      <c r="A108" s="72"/>
      <c r="I108" s="89">
        <f>SUM(I100:I107)</f>
        <v>0</v>
      </c>
      <c r="Q108" s="89">
        <f>SUM(Q100:Q107)</f>
        <v>0</v>
      </c>
      <c r="R108" s="74"/>
      <c r="S108" s="72"/>
    </row>
    <row r="109" spans="1:19">
      <c r="A109" s="72"/>
      <c r="R109" s="74"/>
      <c r="S109" s="72"/>
    </row>
    <row r="110" spans="1:19" ht="13.5" thickBot="1">
      <c r="A110" s="72"/>
      <c r="R110" s="74"/>
      <c r="S110" s="72"/>
    </row>
    <row r="111" spans="1:19" ht="13.5" thickBot="1">
      <c r="A111" s="72"/>
      <c r="C111" s="1"/>
      <c r="D111" s="193" t="s">
        <v>29</v>
      </c>
      <c r="E111" s="194"/>
      <c r="F111" s="195"/>
      <c r="G111" s="8"/>
      <c r="H111" s="8"/>
      <c r="K111" s="1"/>
      <c r="L111" s="193" t="s">
        <v>31</v>
      </c>
      <c r="M111" s="194"/>
      <c r="N111" s="195"/>
      <c r="O111" s="8"/>
      <c r="P111" s="8"/>
      <c r="R111" s="74"/>
      <c r="S111" s="72"/>
    </row>
    <row r="112" spans="1:19" ht="13.5" thickBot="1">
      <c r="A112" s="72"/>
      <c r="C112" s="78" t="s">
        <v>0</v>
      </c>
      <c r="D112" s="79" t="s">
        <v>1</v>
      </c>
      <c r="E112" s="11"/>
      <c r="F112" s="12">
        <v>1</v>
      </c>
      <c r="G112" s="12" t="s">
        <v>18</v>
      </c>
      <c r="H112" s="12">
        <v>2</v>
      </c>
      <c r="I112" s="13" t="s">
        <v>5</v>
      </c>
      <c r="K112" s="78" t="s">
        <v>0</v>
      </c>
      <c r="L112" s="79" t="s">
        <v>1</v>
      </c>
      <c r="M112" s="11"/>
      <c r="N112" s="12">
        <v>1</v>
      </c>
      <c r="O112" s="12" t="s">
        <v>18</v>
      </c>
      <c r="P112" s="12">
        <v>2</v>
      </c>
      <c r="Q112" s="13" t="s">
        <v>5</v>
      </c>
      <c r="R112" s="74"/>
      <c r="S112" s="72"/>
    </row>
    <row r="113" spans="1:19">
      <c r="A113" s="72"/>
      <c r="C113" s="14">
        <f t="shared" ref="C113:D120" si="46">C11</f>
        <v>0</v>
      </c>
      <c r="D113" s="80">
        <f t="shared" si="46"/>
        <v>0</v>
      </c>
      <c r="E113" s="81"/>
      <c r="F113" s="82">
        <f>$E$11</f>
        <v>0</v>
      </c>
      <c r="G113" s="82">
        <f>$F$11</f>
        <v>0</v>
      </c>
      <c r="H113" s="82">
        <f>$G$11</f>
        <v>0</v>
      </c>
      <c r="I113" s="83" t="str">
        <f t="shared" ref="I113:I120" si="47">IF($E113=$I11,IF($E113=$F$112,$F113,IF($E113=$G$112,$G113,IF($E113=$H$112,$H113,""))),"-")</f>
        <v/>
      </c>
      <c r="K113" s="14">
        <f t="shared" ref="K113:L120" si="48">C11</f>
        <v>0</v>
      </c>
      <c r="L113" s="80">
        <f t="shared" si="48"/>
        <v>0</v>
      </c>
      <c r="M113" s="81"/>
      <c r="N113" s="82">
        <f>$E$11</f>
        <v>0</v>
      </c>
      <c r="O113" s="82">
        <f>$F$11</f>
        <v>0</v>
      </c>
      <c r="P113" s="82">
        <f>$G$11</f>
        <v>0</v>
      </c>
      <c r="Q113" s="83" t="str">
        <f t="shared" ref="Q113:Q120" si="49">IF($M113=$I11,IF($M113=$N$112,$N113,IF($M113=$O$112,$O113,IF($M113=$P$112,$P113,""))),"-")</f>
        <v/>
      </c>
      <c r="R113" s="74"/>
      <c r="S113" s="72"/>
    </row>
    <row r="114" spans="1:19">
      <c r="A114" s="72"/>
      <c r="C114" s="15">
        <f t="shared" si="46"/>
        <v>0</v>
      </c>
      <c r="D114" s="77">
        <f t="shared" si="46"/>
        <v>0</v>
      </c>
      <c r="E114" s="76"/>
      <c r="F114" s="17">
        <f>$E$12</f>
        <v>0</v>
      </c>
      <c r="G114" s="17">
        <f>$F$12</f>
        <v>0</v>
      </c>
      <c r="H114" s="17">
        <f>$G$12</f>
        <v>0</v>
      </c>
      <c r="I114" s="16" t="str">
        <f t="shared" si="47"/>
        <v/>
      </c>
      <c r="K114" s="15">
        <f t="shared" si="48"/>
        <v>0</v>
      </c>
      <c r="L114" s="77">
        <f t="shared" si="48"/>
        <v>0</v>
      </c>
      <c r="M114" s="76"/>
      <c r="N114" s="17">
        <f>$E$12</f>
        <v>0</v>
      </c>
      <c r="O114" s="17">
        <f>$F$12</f>
        <v>0</v>
      </c>
      <c r="P114" s="17">
        <f>$G$12</f>
        <v>0</v>
      </c>
      <c r="Q114" s="16" t="str">
        <f t="shared" si="49"/>
        <v/>
      </c>
      <c r="R114" s="74"/>
      <c r="S114" s="72"/>
    </row>
    <row r="115" spans="1:19">
      <c r="A115" s="72"/>
      <c r="C115" s="15">
        <f t="shared" si="46"/>
        <v>0</v>
      </c>
      <c r="D115" s="77">
        <f t="shared" si="46"/>
        <v>0</v>
      </c>
      <c r="E115" s="76"/>
      <c r="F115" s="17">
        <f>$E$13</f>
        <v>0</v>
      </c>
      <c r="G115" s="17">
        <f>$F$13</f>
        <v>0</v>
      </c>
      <c r="H115" s="17">
        <f>$G$13</f>
        <v>0</v>
      </c>
      <c r="I115" s="16" t="str">
        <f t="shared" si="47"/>
        <v/>
      </c>
      <c r="K115" s="15">
        <f t="shared" si="48"/>
        <v>0</v>
      </c>
      <c r="L115" s="77">
        <f t="shared" si="48"/>
        <v>0</v>
      </c>
      <c r="M115" s="76"/>
      <c r="N115" s="17">
        <f>$E$13</f>
        <v>0</v>
      </c>
      <c r="O115" s="17">
        <f>$F$13</f>
        <v>0</v>
      </c>
      <c r="P115" s="17">
        <f>$G$13</f>
        <v>0</v>
      </c>
      <c r="Q115" s="16" t="str">
        <f t="shared" si="49"/>
        <v/>
      </c>
      <c r="R115" s="74"/>
      <c r="S115" s="72"/>
    </row>
    <row r="116" spans="1:19">
      <c r="A116" s="72"/>
      <c r="C116" s="15">
        <f t="shared" si="46"/>
        <v>0</v>
      </c>
      <c r="D116" s="77">
        <f t="shared" si="46"/>
        <v>0</v>
      </c>
      <c r="E116" s="76"/>
      <c r="F116" s="17">
        <f>$E$14</f>
        <v>0</v>
      </c>
      <c r="G116" s="17">
        <f>$F$14</f>
        <v>0</v>
      </c>
      <c r="H116" s="17">
        <f>$G$14</f>
        <v>0</v>
      </c>
      <c r="I116" s="16" t="str">
        <f t="shared" si="47"/>
        <v/>
      </c>
      <c r="K116" s="15">
        <f t="shared" si="48"/>
        <v>0</v>
      </c>
      <c r="L116" s="77">
        <f t="shared" si="48"/>
        <v>0</v>
      </c>
      <c r="M116" s="76"/>
      <c r="N116" s="17">
        <f>$E$14</f>
        <v>0</v>
      </c>
      <c r="O116" s="17">
        <f>$F$14</f>
        <v>0</v>
      </c>
      <c r="P116" s="17">
        <f>$G$14</f>
        <v>0</v>
      </c>
      <c r="Q116" s="16" t="str">
        <f t="shared" si="49"/>
        <v/>
      </c>
      <c r="R116" s="74"/>
      <c r="S116" s="72"/>
    </row>
    <row r="117" spans="1:19">
      <c r="A117" s="72"/>
      <c r="C117" s="15">
        <f t="shared" si="46"/>
        <v>0</v>
      </c>
      <c r="D117" s="77">
        <f t="shared" si="46"/>
        <v>0</v>
      </c>
      <c r="E117" s="76"/>
      <c r="F117" s="17">
        <f>$E$15</f>
        <v>0</v>
      </c>
      <c r="G117" s="17">
        <f>$F$15</f>
        <v>0</v>
      </c>
      <c r="H117" s="17">
        <f>$G$15</f>
        <v>0</v>
      </c>
      <c r="I117" s="16" t="str">
        <f t="shared" si="47"/>
        <v/>
      </c>
      <c r="K117" s="15">
        <f t="shared" si="48"/>
        <v>0</v>
      </c>
      <c r="L117" s="77">
        <f t="shared" si="48"/>
        <v>0</v>
      </c>
      <c r="M117" s="76"/>
      <c r="N117" s="17">
        <f>$E$15</f>
        <v>0</v>
      </c>
      <c r="O117" s="17">
        <f>$F$15</f>
        <v>0</v>
      </c>
      <c r="P117" s="17">
        <f>$G$15</f>
        <v>0</v>
      </c>
      <c r="Q117" s="16" t="str">
        <f t="shared" si="49"/>
        <v/>
      </c>
      <c r="R117" s="74"/>
      <c r="S117" s="72"/>
    </row>
    <row r="118" spans="1:19">
      <c r="A118" s="72"/>
      <c r="C118" s="15">
        <f t="shared" si="46"/>
        <v>0</v>
      </c>
      <c r="D118" s="77">
        <f t="shared" si="46"/>
        <v>0</v>
      </c>
      <c r="E118" s="76"/>
      <c r="F118" s="17">
        <f>$E$16</f>
        <v>0</v>
      </c>
      <c r="G118" s="17">
        <f>$F$16</f>
        <v>0</v>
      </c>
      <c r="H118" s="17">
        <f>$G$16</f>
        <v>0</v>
      </c>
      <c r="I118" s="16" t="str">
        <f t="shared" si="47"/>
        <v/>
      </c>
      <c r="K118" s="15">
        <f t="shared" si="48"/>
        <v>0</v>
      </c>
      <c r="L118" s="77">
        <f t="shared" si="48"/>
        <v>0</v>
      </c>
      <c r="M118" s="76"/>
      <c r="N118" s="17">
        <f>$E$16</f>
        <v>0</v>
      </c>
      <c r="O118" s="17">
        <f>$F$16</f>
        <v>0</v>
      </c>
      <c r="P118" s="17">
        <f>$G$16</f>
        <v>0</v>
      </c>
      <c r="Q118" s="16" t="str">
        <f t="shared" si="49"/>
        <v/>
      </c>
      <c r="R118" s="74"/>
      <c r="S118" s="72"/>
    </row>
    <row r="119" spans="1:19">
      <c r="A119" s="72"/>
      <c r="C119" s="15">
        <f t="shared" si="46"/>
        <v>0</v>
      </c>
      <c r="D119" s="77">
        <f t="shared" si="46"/>
        <v>0</v>
      </c>
      <c r="E119" s="76"/>
      <c r="F119" s="17">
        <f>$E$17</f>
        <v>0</v>
      </c>
      <c r="G119" s="17">
        <f>$F$17</f>
        <v>0</v>
      </c>
      <c r="H119" s="17">
        <f>$G$17</f>
        <v>0</v>
      </c>
      <c r="I119" s="16" t="str">
        <f t="shared" si="47"/>
        <v/>
      </c>
      <c r="K119" s="15">
        <f t="shared" si="48"/>
        <v>0</v>
      </c>
      <c r="L119" s="77">
        <f t="shared" si="48"/>
        <v>0</v>
      </c>
      <c r="M119" s="76"/>
      <c r="N119" s="17">
        <f>$E$17</f>
        <v>0</v>
      </c>
      <c r="O119" s="17">
        <f>$F$17</f>
        <v>0</v>
      </c>
      <c r="P119" s="17">
        <f>$G$17</f>
        <v>0</v>
      </c>
      <c r="Q119" s="16" t="str">
        <f t="shared" si="49"/>
        <v/>
      </c>
      <c r="R119" s="74"/>
      <c r="S119" s="72"/>
    </row>
    <row r="120" spans="1:19" ht="13.5" thickBot="1">
      <c r="A120" s="72"/>
      <c r="C120" s="84">
        <f t="shared" si="46"/>
        <v>0</v>
      </c>
      <c r="D120" s="85">
        <f t="shared" si="46"/>
        <v>0</v>
      </c>
      <c r="E120" s="86"/>
      <c r="F120" s="87">
        <f>$E$18</f>
        <v>0</v>
      </c>
      <c r="G120" s="87">
        <f>$F$18</f>
        <v>0</v>
      </c>
      <c r="H120" s="87">
        <f>$G$18</f>
        <v>0</v>
      </c>
      <c r="I120" s="88" t="str">
        <f t="shared" si="47"/>
        <v/>
      </c>
      <c r="K120" s="84">
        <f t="shared" si="48"/>
        <v>0</v>
      </c>
      <c r="L120" s="85">
        <f t="shared" si="48"/>
        <v>0</v>
      </c>
      <c r="M120" s="86"/>
      <c r="N120" s="87">
        <f>$E$18</f>
        <v>0</v>
      </c>
      <c r="O120" s="87">
        <f>$F$18</f>
        <v>0</v>
      </c>
      <c r="P120" s="87">
        <f>$G$18</f>
        <v>0</v>
      </c>
      <c r="Q120" s="88" t="str">
        <f t="shared" si="49"/>
        <v/>
      </c>
      <c r="R120" s="74"/>
      <c r="S120" s="72"/>
    </row>
    <row r="121" spans="1:19" ht="13.5" thickBot="1">
      <c r="A121" s="72"/>
      <c r="I121" s="89">
        <f>SUM(I113:I120)</f>
        <v>0</v>
      </c>
      <c r="Q121" s="89">
        <f>SUM(Q113:Q120)</f>
        <v>0</v>
      </c>
      <c r="R121" s="74"/>
      <c r="S121" s="72"/>
    </row>
    <row r="122" spans="1:19">
      <c r="A122" s="72"/>
      <c r="R122" s="74"/>
      <c r="S122" s="72"/>
    </row>
    <row r="123" spans="1:19" ht="13.5" thickBot="1">
      <c r="A123" s="72"/>
      <c r="R123" s="74"/>
      <c r="S123" s="72"/>
    </row>
    <row r="124" spans="1:19" ht="13.5" thickBot="1">
      <c r="A124" s="72"/>
      <c r="C124" s="1"/>
      <c r="D124" s="193" t="s">
        <v>28</v>
      </c>
      <c r="E124" s="194"/>
      <c r="F124" s="195"/>
      <c r="G124" s="8"/>
      <c r="H124" s="8"/>
      <c r="K124" s="1"/>
      <c r="L124" s="193" t="s">
        <v>17</v>
      </c>
      <c r="M124" s="194"/>
      <c r="N124" s="195"/>
      <c r="O124" s="8"/>
      <c r="P124" s="8"/>
      <c r="R124" s="74"/>
      <c r="S124" s="72"/>
    </row>
    <row r="125" spans="1:19" ht="13.5" thickBot="1">
      <c r="A125" s="72"/>
      <c r="C125" s="78" t="s">
        <v>0</v>
      </c>
      <c r="D125" s="79" t="s">
        <v>1</v>
      </c>
      <c r="E125" s="11"/>
      <c r="F125" s="12">
        <v>1</v>
      </c>
      <c r="G125" s="12" t="s">
        <v>18</v>
      </c>
      <c r="H125" s="12">
        <v>2</v>
      </c>
      <c r="I125" s="13" t="s">
        <v>5</v>
      </c>
      <c r="K125" s="78" t="s">
        <v>0</v>
      </c>
      <c r="L125" s="79" t="s">
        <v>1</v>
      </c>
      <c r="M125" s="11"/>
      <c r="N125" s="12">
        <v>1</v>
      </c>
      <c r="O125" s="12" t="s">
        <v>18</v>
      </c>
      <c r="P125" s="12">
        <v>2</v>
      </c>
      <c r="Q125" s="13" t="s">
        <v>5</v>
      </c>
      <c r="R125" s="74"/>
      <c r="S125" s="72"/>
    </row>
    <row r="126" spans="1:19">
      <c r="A126" s="72"/>
      <c r="C126" s="14">
        <f t="shared" ref="C126:D133" si="50">K61</f>
        <v>0</v>
      </c>
      <c r="D126" s="80">
        <f t="shared" si="50"/>
        <v>0</v>
      </c>
      <c r="E126" s="81"/>
      <c r="F126" s="82">
        <f>$E$11</f>
        <v>0</v>
      </c>
      <c r="G126" s="82">
        <f>$F$11</f>
        <v>0</v>
      </c>
      <c r="H126" s="82">
        <f>$G$11</f>
        <v>0</v>
      </c>
      <c r="I126" s="83" t="str">
        <f t="shared" ref="I126:I133" si="51">IF($E126=$I11,IF($E126=$F$125,$F126,IF($E126=$G$125,$G126,IF($E126=$H$125,$H126,""))),"-")</f>
        <v/>
      </c>
      <c r="K126" s="14">
        <f t="shared" ref="K126:L133" si="52">C74</f>
        <v>0</v>
      </c>
      <c r="L126" s="80">
        <f t="shared" si="52"/>
        <v>0</v>
      </c>
      <c r="M126" s="81"/>
      <c r="N126" s="82">
        <f>$E$11</f>
        <v>0</v>
      </c>
      <c r="O126" s="82">
        <f>$F$11</f>
        <v>0</v>
      </c>
      <c r="P126" s="82">
        <f>$G$11</f>
        <v>0</v>
      </c>
      <c r="Q126" s="83" t="str">
        <f t="shared" ref="Q126:Q133" si="53">IF($M126=$I11,IF($M126=$N$125,$N126,IF($M126=$O$125,$O126,IF($M126=$P$125,$P126,""))),"-")</f>
        <v/>
      </c>
      <c r="R126" s="74"/>
      <c r="S126" s="72"/>
    </row>
    <row r="127" spans="1:19">
      <c r="A127" s="72"/>
      <c r="C127" s="15">
        <f t="shared" si="50"/>
        <v>0</v>
      </c>
      <c r="D127" s="77">
        <f t="shared" si="50"/>
        <v>0</v>
      </c>
      <c r="E127" s="76"/>
      <c r="F127" s="17">
        <f>$E$12</f>
        <v>0</v>
      </c>
      <c r="G127" s="17">
        <f>$F$12</f>
        <v>0</v>
      </c>
      <c r="H127" s="17">
        <f>$G$12</f>
        <v>0</v>
      </c>
      <c r="I127" s="16" t="str">
        <f t="shared" si="51"/>
        <v/>
      </c>
      <c r="K127" s="15">
        <f t="shared" si="52"/>
        <v>0</v>
      </c>
      <c r="L127" s="77">
        <f t="shared" si="52"/>
        <v>0</v>
      </c>
      <c r="M127" s="76"/>
      <c r="N127" s="17">
        <f>$E$12</f>
        <v>0</v>
      </c>
      <c r="O127" s="17">
        <f>$F$12</f>
        <v>0</v>
      </c>
      <c r="P127" s="17">
        <f>$G$12</f>
        <v>0</v>
      </c>
      <c r="Q127" s="16" t="str">
        <f t="shared" si="53"/>
        <v/>
      </c>
      <c r="R127" s="74"/>
      <c r="S127" s="72"/>
    </row>
    <row r="128" spans="1:19">
      <c r="A128" s="72"/>
      <c r="C128" s="15">
        <f t="shared" si="50"/>
        <v>0</v>
      </c>
      <c r="D128" s="77">
        <f t="shared" si="50"/>
        <v>0</v>
      </c>
      <c r="E128" s="76"/>
      <c r="F128" s="17">
        <f>$E$13</f>
        <v>0</v>
      </c>
      <c r="G128" s="17">
        <f>$F$13</f>
        <v>0</v>
      </c>
      <c r="H128" s="17">
        <f>$G$13</f>
        <v>0</v>
      </c>
      <c r="I128" s="16" t="str">
        <f t="shared" si="51"/>
        <v/>
      </c>
      <c r="K128" s="15">
        <f t="shared" si="52"/>
        <v>0</v>
      </c>
      <c r="L128" s="77">
        <f t="shared" si="52"/>
        <v>0</v>
      </c>
      <c r="M128" s="76"/>
      <c r="N128" s="17">
        <f>$E$13</f>
        <v>0</v>
      </c>
      <c r="O128" s="17">
        <f>$F$13</f>
        <v>0</v>
      </c>
      <c r="P128" s="17">
        <f>$G$13</f>
        <v>0</v>
      </c>
      <c r="Q128" s="16" t="str">
        <f t="shared" si="53"/>
        <v/>
      </c>
      <c r="R128" s="74"/>
      <c r="S128" s="72"/>
    </row>
    <row r="129" spans="1:19">
      <c r="A129" s="72"/>
      <c r="C129" s="15">
        <f t="shared" si="50"/>
        <v>0</v>
      </c>
      <c r="D129" s="77">
        <f t="shared" si="50"/>
        <v>0</v>
      </c>
      <c r="E129" s="76"/>
      <c r="F129" s="17">
        <f>$E$14</f>
        <v>0</v>
      </c>
      <c r="G129" s="17">
        <f>$F$14</f>
        <v>0</v>
      </c>
      <c r="H129" s="17">
        <f>$G$14</f>
        <v>0</v>
      </c>
      <c r="I129" s="16" t="str">
        <f t="shared" si="51"/>
        <v/>
      </c>
      <c r="K129" s="15">
        <f t="shared" si="52"/>
        <v>0</v>
      </c>
      <c r="L129" s="77">
        <f t="shared" si="52"/>
        <v>0</v>
      </c>
      <c r="M129" s="76"/>
      <c r="N129" s="17">
        <f>$E$14</f>
        <v>0</v>
      </c>
      <c r="O129" s="17">
        <f>$F$14</f>
        <v>0</v>
      </c>
      <c r="P129" s="17">
        <f>$G$14</f>
        <v>0</v>
      </c>
      <c r="Q129" s="16" t="str">
        <f t="shared" si="53"/>
        <v/>
      </c>
      <c r="R129" s="74"/>
      <c r="S129" s="72"/>
    </row>
    <row r="130" spans="1:19">
      <c r="A130" s="72"/>
      <c r="C130" s="15">
        <f t="shared" si="50"/>
        <v>0</v>
      </c>
      <c r="D130" s="77">
        <f t="shared" si="50"/>
        <v>0</v>
      </c>
      <c r="E130" s="76"/>
      <c r="F130" s="17">
        <f>$E$15</f>
        <v>0</v>
      </c>
      <c r="G130" s="17">
        <f>$F$15</f>
        <v>0</v>
      </c>
      <c r="H130" s="17">
        <f>$G$15</f>
        <v>0</v>
      </c>
      <c r="I130" s="16" t="str">
        <f t="shared" si="51"/>
        <v/>
      </c>
      <c r="K130" s="15">
        <f t="shared" si="52"/>
        <v>0</v>
      </c>
      <c r="L130" s="77">
        <f t="shared" si="52"/>
        <v>0</v>
      </c>
      <c r="M130" s="76"/>
      <c r="N130" s="17">
        <f>$E$15</f>
        <v>0</v>
      </c>
      <c r="O130" s="17">
        <f>$F$15</f>
        <v>0</v>
      </c>
      <c r="P130" s="17">
        <f>$G$15</f>
        <v>0</v>
      </c>
      <c r="Q130" s="16" t="str">
        <f t="shared" si="53"/>
        <v/>
      </c>
      <c r="R130" s="74"/>
      <c r="S130" s="72"/>
    </row>
    <row r="131" spans="1:19">
      <c r="A131" s="72"/>
      <c r="C131" s="15">
        <f t="shared" si="50"/>
        <v>0</v>
      </c>
      <c r="D131" s="77">
        <f t="shared" si="50"/>
        <v>0</v>
      </c>
      <c r="E131" s="76"/>
      <c r="F131" s="17">
        <f>$E$16</f>
        <v>0</v>
      </c>
      <c r="G131" s="17">
        <f>$F$16</f>
        <v>0</v>
      </c>
      <c r="H131" s="17">
        <f>$G$16</f>
        <v>0</v>
      </c>
      <c r="I131" s="16" t="str">
        <f t="shared" si="51"/>
        <v/>
      </c>
      <c r="K131" s="15">
        <f t="shared" si="52"/>
        <v>0</v>
      </c>
      <c r="L131" s="77">
        <f t="shared" si="52"/>
        <v>0</v>
      </c>
      <c r="M131" s="76"/>
      <c r="N131" s="17">
        <f>$E$16</f>
        <v>0</v>
      </c>
      <c r="O131" s="17">
        <f>$F$16</f>
        <v>0</v>
      </c>
      <c r="P131" s="17">
        <f>$G$16</f>
        <v>0</v>
      </c>
      <c r="Q131" s="16" t="str">
        <f t="shared" si="53"/>
        <v/>
      </c>
      <c r="R131" s="74"/>
      <c r="S131" s="72"/>
    </row>
    <row r="132" spans="1:19">
      <c r="A132" s="72"/>
      <c r="C132" s="15">
        <f t="shared" si="50"/>
        <v>0</v>
      </c>
      <c r="D132" s="77">
        <f t="shared" si="50"/>
        <v>0</v>
      </c>
      <c r="E132" s="76"/>
      <c r="F132" s="17">
        <f>$E$17</f>
        <v>0</v>
      </c>
      <c r="G132" s="17">
        <f>$F$17</f>
        <v>0</v>
      </c>
      <c r="H132" s="17">
        <f>$G$17</f>
        <v>0</v>
      </c>
      <c r="I132" s="16" t="str">
        <f t="shared" si="51"/>
        <v/>
      </c>
      <c r="K132" s="15">
        <f t="shared" si="52"/>
        <v>0</v>
      </c>
      <c r="L132" s="77">
        <f t="shared" si="52"/>
        <v>0</v>
      </c>
      <c r="M132" s="76"/>
      <c r="N132" s="17">
        <f>$E$17</f>
        <v>0</v>
      </c>
      <c r="O132" s="17">
        <f>$F$17</f>
        <v>0</v>
      </c>
      <c r="P132" s="17">
        <f>$G$17</f>
        <v>0</v>
      </c>
      <c r="Q132" s="16" t="str">
        <f t="shared" si="53"/>
        <v/>
      </c>
      <c r="R132" s="74"/>
      <c r="S132" s="72"/>
    </row>
    <row r="133" spans="1:19" ht="13.5" thickBot="1">
      <c r="A133" s="72"/>
      <c r="C133" s="84">
        <f t="shared" si="50"/>
        <v>0</v>
      </c>
      <c r="D133" s="85">
        <f t="shared" si="50"/>
        <v>0</v>
      </c>
      <c r="E133" s="86"/>
      <c r="F133" s="87">
        <f>$E$18</f>
        <v>0</v>
      </c>
      <c r="G133" s="87">
        <f>$F$18</f>
        <v>0</v>
      </c>
      <c r="H133" s="87">
        <f>$G$18</f>
        <v>0</v>
      </c>
      <c r="I133" s="88" t="str">
        <f t="shared" si="51"/>
        <v/>
      </c>
      <c r="K133" s="84">
        <f t="shared" si="52"/>
        <v>0</v>
      </c>
      <c r="L133" s="85">
        <f t="shared" si="52"/>
        <v>0</v>
      </c>
      <c r="M133" s="86"/>
      <c r="N133" s="87">
        <f>$E$18</f>
        <v>0</v>
      </c>
      <c r="O133" s="87">
        <f>$F$18</f>
        <v>0</v>
      </c>
      <c r="P133" s="87">
        <f>$G$18</f>
        <v>0</v>
      </c>
      <c r="Q133" s="88" t="str">
        <f t="shared" si="53"/>
        <v/>
      </c>
      <c r="R133" s="74"/>
      <c r="S133" s="72"/>
    </row>
    <row r="134" spans="1:19" ht="13.5" thickBot="1">
      <c r="A134" s="72"/>
      <c r="I134" s="89">
        <f>SUM(I126:I133)</f>
        <v>0</v>
      </c>
      <c r="Q134" s="89">
        <f>SUM(Q126:Q133)</f>
        <v>0</v>
      </c>
      <c r="R134" s="74"/>
      <c r="S134" s="72"/>
    </row>
    <row r="135" spans="1:19" ht="16.5" customHeight="1">
      <c r="A135" s="72"/>
      <c r="R135" s="74"/>
      <c r="S135" s="72"/>
    </row>
    <row r="136" spans="1:19" s="155" customFormat="1">
      <c r="A136" s="72"/>
      <c r="B136" s="72"/>
      <c r="C136" s="72"/>
      <c r="D136" s="72"/>
      <c r="E136" s="72"/>
      <c r="F136" s="72"/>
      <c r="G136" s="72"/>
      <c r="H136" s="72"/>
      <c r="I136" s="72"/>
      <c r="J136" s="72"/>
      <c r="K136" s="72"/>
      <c r="L136" s="72"/>
      <c r="M136" s="72"/>
      <c r="N136" s="72"/>
      <c r="O136" s="72"/>
      <c r="P136" s="72"/>
      <c r="Q136" s="72"/>
      <c r="R136" s="72"/>
      <c r="S136" s="72"/>
    </row>
    <row r="137" spans="1:19" s="155" customFormat="1">
      <c r="A137" s="72"/>
      <c r="B137" s="72"/>
      <c r="C137" s="72"/>
      <c r="D137" s="72"/>
      <c r="E137" s="72"/>
      <c r="F137" s="72"/>
      <c r="G137" s="72"/>
      <c r="H137" s="72"/>
      <c r="I137" s="72"/>
      <c r="J137" s="72"/>
      <c r="K137" s="72"/>
      <c r="L137" s="72"/>
      <c r="M137" s="72"/>
      <c r="N137" s="72"/>
      <c r="O137" s="72"/>
      <c r="P137" s="72"/>
      <c r="Q137" s="72"/>
      <c r="R137" s="72"/>
      <c r="S137" s="72"/>
    </row>
    <row r="138" spans="1:19" s="74" customFormat="1"/>
    <row r="139" spans="1:19" s="74" customFormat="1"/>
    <row r="140" spans="1:19" s="74" customFormat="1"/>
    <row r="141" spans="1:19" s="74" customFormat="1">
      <c r="J141" s="123"/>
    </row>
    <row r="142" spans="1:19" s="74" customFormat="1"/>
    <row r="143" spans="1:19" s="74" customFormat="1">
      <c r="J143" s="124"/>
      <c r="K143" s="124"/>
      <c r="L143" s="125"/>
    </row>
    <row r="144" spans="1:19" s="74" customFormat="1">
      <c r="J144" s="124"/>
      <c r="K144" s="124"/>
      <c r="L144" s="125"/>
    </row>
    <row r="145" spans="10:14" s="74" customFormat="1">
      <c r="J145" s="124"/>
      <c r="K145" s="124"/>
      <c r="L145" s="125"/>
    </row>
    <row r="146" spans="10:14" s="74" customFormat="1">
      <c r="J146" s="124"/>
      <c r="K146" s="124"/>
      <c r="L146" s="125"/>
    </row>
    <row r="147" spans="10:14" s="74" customFormat="1">
      <c r="J147" s="124"/>
      <c r="K147" s="124"/>
      <c r="L147" s="125"/>
      <c r="N147" s="75"/>
    </row>
    <row r="148" spans="10:14" s="74" customFormat="1">
      <c r="J148" s="124"/>
      <c r="K148" s="124"/>
      <c r="L148" s="125"/>
    </row>
    <row r="149" spans="10:14" s="74" customFormat="1">
      <c r="J149" s="124"/>
      <c r="K149" s="124"/>
      <c r="L149" s="125"/>
    </row>
    <row r="150" spans="10:14" s="74" customFormat="1">
      <c r="J150" s="124"/>
      <c r="K150" s="124"/>
      <c r="L150" s="125"/>
    </row>
    <row r="151" spans="10:14" s="74" customFormat="1">
      <c r="J151" s="124"/>
      <c r="K151" s="124"/>
      <c r="L151" s="125"/>
    </row>
    <row r="152" spans="10:14" s="74" customFormat="1">
      <c r="J152" s="124"/>
      <c r="K152" s="124"/>
      <c r="L152" s="125"/>
    </row>
    <row r="153" spans="10:14" s="74" customFormat="1">
      <c r="J153" s="124"/>
      <c r="K153" s="124"/>
      <c r="L153" s="125"/>
    </row>
    <row r="154" spans="10:14" s="74" customFormat="1">
      <c r="J154" s="124"/>
      <c r="K154" s="124"/>
      <c r="L154" s="125"/>
    </row>
    <row r="155" spans="10:14" s="74" customFormat="1"/>
    <row r="156" spans="10:14" s="74" customFormat="1"/>
    <row r="157" spans="10:14" s="74" customFormat="1"/>
    <row r="158" spans="10:14" s="74" customFormat="1"/>
    <row r="159" spans="10:14" s="74" customFormat="1"/>
    <row r="160" spans="10:14" s="74" customFormat="1"/>
    <row r="161" s="74" customFormat="1"/>
    <row r="162" s="74" customFormat="1"/>
    <row r="163" s="74" customFormat="1"/>
    <row r="164" s="74" customFormat="1"/>
    <row r="165" s="74" customFormat="1"/>
    <row r="166" s="74" customFormat="1"/>
    <row r="167" s="74" customFormat="1"/>
    <row r="168" s="74" customFormat="1"/>
    <row r="169" s="74" customFormat="1"/>
    <row r="170" s="74" customFormat="1"/>
    <row r="171" s="74" customFormat="1"/>
    <row r="172" s="74" customFormat="1"/>
    <row r="173" s="74" customFormat="1"/>
    <row r="174" s="74" customFormat="1"/>
    <row r="175" s="74" customFormat="1"/>
    <row r="176" s="74" customFormat="1"/>
    <row r="177" s="74" customFormat="1"/>
    <row r="178" s="74" customFormat="1"/>
    <row r="179" s="74" customFormat="1"/>
    <row r="180" s="74" customFormat="1"/>
    <row r="181" s="74" customFormat="1"/>
    <row r="182" s="74" customFormat="1"/>
    <row r="183" s="74" customFormat="1"/>
    <row r="184" s="74" customFormat="1"/>
    <row r="185" s="74" customFormat="1"/>
    <row r="186" s="74" customFormat="1"/>
    <row r="187" s="74" customFormat="1"/>
    <row r="188" s="74" customFormat="1"/>
    <row r="189" s="74" customFormat="1"/>
    <row r="190" s="74" customFormat="1"/>
    <row r="191" s="74" customFormat="1"/>
    <row r="192" s="74" customFormat="1"/>
    <row r="193" s="74" customFormat="1"/>
    <row r="194" s="74" customFormat="1"/>
    <row r="195" s="74" customFormat="1"/>
    <row r="196" s="74" customFormat="1"/>
    <row r="197" s="74" customFormat="1"/>
    <row r="198" s="74" customFormat="1"/>
    <row r="199" s="74" customFormat="1"/>
    <row r="200" s="74" customFormat="1"/>
    <row r="201" s="74" customFormat="1"/>
    <row r="202" s="74" customFormat="1"/>
    <row r="203" s="74" customFormat="1"/>
    <row r="204" s="74" customFormat="1"/>
    <row r="205" s="74" customFormat="1"/>
    <row r="206" s="74" customFormat="1"/>
    <row r="207" s="74" customFormat="1"/>
    <row r="208" s="74" customFormat="1"/>
    <row r="209" s="74" customFormat="1"/>
    <row r="210" s="74" customFormat="1"/>
    <row r="211" s="74" customFormat="1"/>
    <row r="212" s="74" customFormat="1"/>
    <row r="213" s="74" customFormat="1"/>
    <row r="214" s="74" customFormat="1"/>
    <row r="215" s="74" customFormat="1"/>
    <row r="216" s="74" customFormat="1"/>
    <row r="217" s="74" customFormat="1"/>
    <row r="218" s="74" customFormat="1"/>
    <row r="219" s="74" customFormat="1"/>
    <row r="220" s="74" customFormat="1"/>
    <row r="221" s="74" customFormat="1"/>
    <row r="222" s="74" customFormat="1"/>
    <row r="223" s="74" customFormat="1"/>
    <row r="224" s="74" customFormat="1"/>
    <row r="225" s="74" customFormat="1"/>
    <row r="226" s="74" customFormat="1"/>
    <row r="227" s="74" customFormat="1"/>
    <row r="228" s="74" customFormat="1"/>
    <row r="229" s="74" customFormat="1"/>
    <row r="230" s="74" customFormat="1"/>
    <row r="231" s="74" customFormat="1"/>
    <row r="232" s="74" customFormat="1"/>
    <row r="233" s="74" customFormat="1"/>
    <row r="234" s="74" customFormat="1"/>
    <row r="235" s="74" customFormat="1"/>
    <row r="236" s="74" customFormat="1"/>
    <row r="237" s="74" customFormat="1"/>
    <row r="238" s="74" customFormat="1"/>
    <row r="239" s="74" customFormat="1"/>
    <row r="240" s="74" customFormat="1"/>
    <row r="241" s="74" customFormat="1"/>
    <row r="242" s="74" customFormat="1"/>
    <row r="243" s="74" customFormat="1"/>
    <row r="244" s="74" customFormat="1"/>
    <row r="245" s="74" customFormat="1"/>
    <row r="246" s="74" customFormat="1"/>
    <row r="247" s="74" customFormat="1"/>
    <row r="248" s="74" customFormat="1"/>
    <row r="249" s="74" customFormat="1"/>
    <row r="250" s="74" customFormat="1"/>
    <row r="251" s="74" customFormat="1"/>
    <row r="252" s="74" customFormat="1"/>
    <row r="253" s="74" customFormat="1"/>
    <row r="254" s="74" customFormat="1"/>
    <row r="255" s="74" customFormat="1"/>
    <row r="256" s="74" customFormat="1"/>
    <row r="257" s="74" customFormat="1"/>
    <row r="258" s="74" customFormat="1"/>
    <row r="259" s="74" customFormat="1"/>
    <row r="260" s="74" customFormat="1"/>
    <row r="261" s="74" customFormat="1"/>
    <row r="262" s="74" customFormat="1"/>
    <row r="263" s="74" customFormat="1"/>
    <row r="264" s="74" customFormat="1"/>
    <row r="265" s="74" customFormat="1"/>
    <row r="266" s="74" customFormat="1"/>
    <row r="267" s="74" customFormat="1"/>
    <row r="268" s="74" customFormat="1"/>
    <row r="269" s="74" customFormat="1"/>
    <row r="270" s="74" customFormat="1"/>
    <row r="271" s="74" customFormat="1"/>
    <row r="272" s="74" customFormat="1"/>
    <row r="273" s="74" customFormat="1"/>
    <row r="274" s="74" customFormat="1"/>
    <row r="275" s="74" customFormat="1"/>
    <row r="276" s="74" customFormat="1"/>
    <row r="277" s="74" customFormat="1"/>
    <row r="278" s="74" customFormat="1"/>
    <row r="279" s="74" customFormat="1"/>
    <row r="280" s="74" customFormat="1"/>
    <row r="281" s="74" customFormat="1"/>
    <row r="282" s="74" customFormat="1"/>
    <row r="283" s="74" customFormat="1"/>
    <row r="284" s="74" customFormat="1"/>
    <row r="285" s="74" customFormat="1"/>
    <row r="286" s="74" customFormat="1"/>
    <row r="287" s="74" customFormat="1"/>
    <row r="288" s="74" customFormat="1"/>
    <row r="289" s="74" customFormat="1"/>
    <row r="290" s="74" customFormat="1"/>
    <row r="291" s="74" customFormat="1"/>
    <row r="292" s="74" customFormat="1"/>
    <row r="293" s="74" customFormat="1"/>
    <row r="294" s="74" customFormat="1"/>
    <row r="295" s="74" customFormat="1"/>
    <row r="296" s="74" customFormat="1"/>
    <row r="297" s="74" customFormat="1"/>
    <row r="298" s="74" customFormat="1"/>
    <row r="299" s="74" customFormat="1"/>
    <row r="300" s="74" customFormat="1"/>
    <row r="301" s="74" customFormat="1"/>
    <row r="302" s="74" customFormat="1"/>
    <row r="303" s="74" customFormat="1"/>
    <row r="304" s="74" customFormat="1"/>
    <row r="305" s="74" customFormat="1"/>
    <row r="306" s="74" customFormat="1"/>
    <row r="307" s="74" customFormat="1"/>
    <row r="308" s="74" customFormat="1"/>
    <row r="309" s="74" customFormat="1"/>
    <row r="310" s="74" customFormat="1"/>
    <row r="311" s="74" customFormat="1"/>
    <row r="312" s="74" customFormat="1"/>
    <row r="313" s="74" customFormat="1"/>
    <row r="314" s="74" customFormat="1"/>
    <row r="315" s="74" customFormat="1"/>
    <row r="316" s="74" customFormat="1"/>
    <row r="317" s="74" customFormat="1"/>
    <row r="318" s="74" customFormat="1"/>
    <row r="319" s="74" customFormat="1"/>
    <row r="320" s="74" customFormat="1"/>
    <row r="321" s="74" customFormat="1"/>
    <row r="322" s="74" customFormat="1"/>
    <row r="323" s="74" customFormat="1"/>
    <row r="324" s="74" customFormat="1"/>
    <row r="325" s="74" customFormat="1"/>
    <row r="326" s="74" customFormat="1"/>
    <row r="327" s="74" customFormat="1"/>
    <row r="328" s="74" customFormat="1"/>
    <row r="329" s="74" customFormat="1"/>
    <row r="330" s="74" customFormat="1"/>
    <row r="331" s="74" customFormat="1"/>
    <row r="332" s="74" customFormat="1"/>
    <row r="333" s="74" customFormat="1"/>
    <row r="334" s="74" customFormat="1"/>
    <row r="335" s="74" customFormat="1"/>
    <row r="336" s="74" customFormat="1"/>
    <row r="337" s="74" customFormat="1"/>
    <row r="338" s="74" customFormat="1"/>
    <row r="339" s="74" customFormat="1"/>
    <row r="340" s="74" customFormat="1"/>
    <row r="341" s="74" customFormat="1"/>
    <row r="342" s="74" customFormat="1"/>
    <row r="343" s="74" customFormat="1"/>
    <row r="344" s="74" customFormat="1"/>
    <row r="345" s="74" customFormat="1"/>
    <row r="346" s="74" customFormat="1"/>
    <row r="347" s="74" customFormat="1"/>
    <row r="348" s="74" customFormat="1"/>
    <row r="349" s="74" customFormat="1"/>
    <row r="350" s="74" customFormat="1"/>
    <row r="351" s="74" customFormat="1"/>
    <row r="352" s="74" customFormat="1"/>
    <row r="353" s="74" customFormat="1"/>
    <row r="354" s="74" customFormat="1"/>
    <row r="355" s="74" customFormat="1"/>
    <row r="356" s="74" customFormat="1"/>
    <row r="357" s="74" customFormat="1"/>
    <row r="358" s="74" customFormat="1"/>
    <row r="359" s="74" customFormat="1"/>
    <row r="360" s="74" customFormat="1"/>
    <row r="361" s="74" customFormat="1"/>
    <row r="362" s="74" customFormat="1"/>
    <row r="363" s="74" customFormat="1"/>
    <row r="364" s="74" customFormat="1"/>
    <row r="365" s="74" customFormat="1"/>
    <row r="366" s="74" customFormat="1"/>
    <row r="367" s="74" customFormat="1"/>
    <row r="368" s="74" customFormat="1"/>
    <row r="369" s="74" customFormat="1"/>
    <row r="370" s="74" customFormat="1"/>
    <row r="371" s="74" customFormat="1"/>
    <row r="372" s="74" customFormat="1"/>
    <row r="373" s="74" customFormat="1"/>
    <row r="374" s="74" customFormat="1"/>
    <row r="375" s="74" customFormat="1"/>
    <row r="376" s="74" customFormat="1"/>
    <row r="377" s="74" customFormat="1"/>
    <row r="378" s="74" customFormat="1"/>
    <row r="379" s="74" customFormat="1"/>
    <row r="380" s="74" customFormat="1"/>
    <row r="381" s="74" customFormat="1"/>
    <row r="382" s="74" customFormat="1"/>
    <row r="383" s="74" customFormat="1"/>
    <row r="384" s="74" customFormat="1"/>
    <row r="385" s="74" customFormat="1"/>
    <row r="386" s="74" customFormat="1"/>
    <row r="387" s="74" customFormat="1"/>
    <row r="388" s="74" customFormat="1"/>
    <row r="389" s="74" customFormat="1"/>
    <row r="390" s="74" customFormat="1"/>
    <row r="391" s="74" customFormat="1"/>
    <row r="392" s="74" customFormat="1"/>
    <row r="393" s="74" customFormat="1"/>
    <row r="394" s="74" customFormat="1"/>
    <row r="395" s="74" customFormat="1"/>
    <row r="396" s="74" customFormat="1"/>
    <row r="397" s="74" customFormat="1"/>
    <row r="398" s="74" customFormat="1"/>
    <row r="399" s="74" customFormat="1"/>
    <row r="400" s="74" customFormat="1"/>
    <row r="401" s="74" customFormat="1"/>
    <row r="402" s="74" customFormat="1"/>
    <row r="403" s="74" customFormat="1"/>
    <row r="404" s="74" customFormat="1"/>
    <row r="405" s="74" customFormat="1"/>
    <row r="406" s="74" customFormat="1"/>
    <row r="407" s="74" customFormat="1"/>
    <row r="408" s="74" customFormat="1"/>
    <row r="409" s="74" customFormat="1"/>
    <row r="410" s="74" customFormat="1"/>
    <row r="411" s="74" customFormat="1"/>
    <row r="412" s="74" customFormat="1"/>
    <row r="413" s="74" customFormat="1"/>
    <row r="414" s="74" customFormat="1"/>
    <row r="415" s="74" customFormat="1"/>
    <row r="416" s="74" customFormat="1"/>
    <row r="417" s="74" customFormat="1"/>
    <row r="418" s="74" customFormat="1"/>
    <row r="419" s="74" customFormat="1"/>
    <row r="420" s="74" customFormat="1"/>
    <row r="421" s="74" customFormat="1"/>
    <row r="422" s="74" customFormat="1"/>
    <row r="423" s="74" customFormat="1"/>
    <row r="424" s="74" customFormat="1"/>
    <row r="425" s="74" customFormat="1"/>
    <row r="426" s="74" customFormat="1"/>
    <row r="427" s="74" customFormat="1"/>
    <row r="428" s="74" customFormat="1"/>
    <row r="429" s="74" customFormat="1"/>
    <row r="430" s="74" customFormat="1"/>
    <row r="431" s="74" customFormat="1"/>
    <row r="432" s="74" customFormat="1"/>
    <row r="433" s="74" customFormat="1"/>
    <row r="434" s="74" customFormat="1"/>
    <row r="435" s="74" customFormat="1"/>
    <row r="436" s="74" customFormat="1"/>
    <row r="437" s="74" customFormat="1"/>
    <row r="438" s="74" customFormat="1"/>
    <row r="439" s="74" customFormat="1"/>
    <row r="440" s="74" customFormat="1"/>
    <row r="441" s="74" customFormat="1"/>
    <row r="442" s="74" customFormat="1"/>
    <row r="443" s="74" customFormat="1"/>
    <row r="444" s="74" customFormat="1"/>
    <row r="445" s="74" customFormat="1"/>
    <row r="446" s="74" customFormat="1"/>
    <row r="447" s="74" customFormat="1"/>
    <row r="448" s="74" customFormat="1"/>
    <row r="449" s="74" customFormat="1"/>
    <row r="450" s="74" customFormat="1"/>
    <row r="451" s="74" customFormat="1"/>
    <row r="452" s="74" customFormat="1"/>
    <row r="453" s="74" customFormat="1"/>
    <row r="454" s="74" customFormat="1"/>
    <row r="455" s="74" customFormat="1"/>
    <row r="456" s="74" customFormat="1"/>
    <row r="457" s="74" customFormat="1"/>
    <row r="458" s="74" customFormat="1"/>
    <row r="459" s="74" customFormat="1"/>
    <row r="460" s="74" customFormat="1"/>
    <row r="461" s="74" customFormat="1"/>
    <row r="462" s="74" customFormat="1"/>
    <row r="463" s="74" customFormat="1"/>
    <row r="464" s="74" customFormat="1"/>
    <row r="465" s="74" customFormat="1"/>
    <row r="466" s="74" customFormat="1"/>
    <row r="467" s="74" customFormat="1"/>
    <row r="468" s="74" customFormat="1"/>
    <row r="469" s="74" customFormat="1"/>
    <row r="470" s="74" customFormat="1"/>
    <row r="471" s="74" customFormat="1"/>
    <row r="472" s="74" customFormat="1"/>
    <row r="473" s="74" customFormat="1"/>
    <row r="474" s="74" customFormat="1"/>
    <row r="475" s="74" customFormat="1"/>
    <row r="476" s="74" customFormat="1"/>
    <row r="477" s="74" customFormat="1"/>
    <row r="478" s="74" customFormat="1"/>
    <row r="479" s="74" customFormat="1"/>
    <row r="480" s="74" customFormat="1"/>
    <row r="481" s="74" customFormat="1"/>
    <row r="482" s="74" customFormat="1"/>
    <row r="483" s="74" customFormat="1"/>
    <row r="484" s="74" customFormat="1"/>
    <row r="485" s="74" customFormat="1"/>
    <row r="486" s="74" customFormat="1"/>
    <row r="487" s="74" customFormat="1"/>
    <row r="488" s="74" customFormat="1"/>
    <row r="489" s="74" customFormat="1"/>
    <row r="490" s="74" customFormat="1"/>
    <row r="491" s="74" customFormat="1"/>
    <row r="492" s="74" customFormat="1"/>
    <row r="493" s="74" customFormat="1"/>
    <row r="494" s="74" customFormat="1"/>
    <row r="495" s="74" customFormat="1"/>
    <row r="496" s="74" customFormat="1"/>
    <row r="497" s="74" customFormat="1"/>
    <row r="498" s="74" customFormat="1"/>
    <row r="499" s="74" customFormat="1"/>
    <row r="500" s="74" customFormat="1"/>
    <row r="501" s="74" customFormat="1"/>
    <row r="502" s="74" customFormat="1"/>
    <row r="503" s="74" customFormat="1"/>
    <row r="504" s="74" customFormat="1"/>
    <row r="505" s="74" customFormat="1"/>
    <row r="506" s="74" customFormat="1"/>
    <row r="507" s="74" customFormat="1"/>
    <row r="508" s="74" customFormat="1"/>
    <row r="509" s="74" customFormat="1"/>
    <row r="510" s="74" customFormat="1"/>
    <row r="511" s="74" customFormat="1"/>
    <row r="512" s="74" customFormat="1"/>
    <row r="513" s="74" customFormat="1"/>
    <row r="514" s="74" customFormat="1"/>
    <row r="515" s="74" customFormat="1"/>
    <row r="516" s="74" customFormat="1"/>
    <row r="517" s="74" customFormat="1"/>
    <row r="518" s="74" customFormat="1"/>
    <row r="519" s="74" customFormat="1"/>
    <row r="520" s="74" customFormat="1"/>
    <row r="521" s="74" customFormat="1"/>
    <row r="522" s="74" customFormat="1"/>
    <row r="523" s="74" customFormat="1"/>
    <row r="524" s="74" customFormat="1"/>
    <row r="525" s="74" customFormat="1"/>
    <row r="526" s="74" customFormat="1"/>
    <row r="527" s="74" customFormat="1"/>
    <row r="528" s="74" customFormat="1"/>
    <row r="529" s="74" customFormat="1"/>
    <row r="530" s="74" customFormat="1"/>
    <row r="531" s="74" customFormat="1"/>
    <row r="532" s="74" customFormat="1"/>
    <row r="533" s="74" customFormat="1"/>
    <row r="534" s="74" customFormat="1"/>
    <row r="535" s="74" customFormat="1"/>
    <row r="536" s="74" customFormat="1"/>
    <row r="537" s="74" customFormat="1"/>
    <row r="538" s="74" customFormat="1"/>
    <row r="539" s="74" customFormat="1"/>
    <row r="540" s="74" customFormat="1"/>
    <row r="541" s="74" customFormat="1"/>
    <row r="542" s="74" customFormat="1"/>
    <row r="543" s="74" customFormat="1"/>
    <row r="544" s="74" customFormat="1"/>
    <row r="545" s="74" customFormat="1"/>
    <row r="546" s="74" customFormat="1"/>
    <row r="547" s="74" customFormat="1"/>
    <row r="548" s="74" customFormat="1"/>
    <row r="549" s="74" customFormat="1"/>
    <row r="550" s="74" customFormat="1"/>
    <row r="551" s="74" customFormat="1"/>
    <row r="552" s="74" customFormat="1"/>
    <row r="553" s="74" customFormat="1"/>
    <row r="554" s="74" customFormat="1"/>
    <row r="555" s="74" customFormat="1"/>
    <row r="556" s="74" customFormat="1"/>
    <row r="557" s="74" customFormat="1"/>
    <row r="558" s="74" customFormat="1"/>
    <row r="559" s="74" customFormat="1"/>
    <row r="560" s="74" customFormat="1"/>
    <row r="561" s="74" customFormat="1"/>
    <row r="562" s="74" customFormat="1"/>
    <row r="563" s="74" customFormat="1"/>
    <row r="564" s="74" customFormat="1"/>
    <row r="565" s="74" customFormat="1"/>
    <row r="566" s="74" customFormat="1"/>
    <row r="567" s="74" customFormat="1"/>
    <row r="568" s="74" customFormat="1"/>
    <row r="569" s="74" customFormat="1"/>
    <row r="570" s="74" customFormat="1"/>
    <row r="571" s="74" customFormat="1"/>
    <row r="572" s="74" customFormat="1"/>
    <row r="573" s="74" customFormat="1"/>
    <row r="574" s="74" customFormat="1"/>
    <row r="575" s="74" customFormat="1"/>
    <row r="576" s="74" customFormat="1"/>
    <row r="577" s="74" customFormat="1"/>
    <row r="578" s="74" customFormat="1"/>
    <row r="579" s="74" customFormat="1"/>
    <row r="580" s="74" customFormat="1"/>
    <row r="581" s="74" customFormat="1"/>
    <row r="582" s="74" customFormat="1"/>
    <row r="583" s="74" customFormat="1"/>
    <row r="584" s="74" customFormat="1"/>
    <row r="585" s="74" customFormat="1"/>
    <row r="586" s="74" customFormat="1"/>
    <row r="587" s="74" customFormat="1"/>
    <row r="588" s="74" customFormat="1"/>
    <row r="589" s="74" customFormat="1"/>
    <row r="590" s="74" customFormat="1"/>
    <row r="591" s="74" customFormat="1"/>
    <row r="592" s="74" customFormat="1"/>
    <row r="593" s="74" customFormat="1"/>
    <row r="594" s="74" customFormat="1"/>
    <row r="595" s="74" customFormat="1"/>
    <row r="596" s="74" customFormat="1"/>
    <row r="597" s="74" customFormat="1"/>
    <row r="598" s="74" customFormat="1"/>
    <row r="599" s="74" customFormat="1"/>
    <row r="600" s="74" customFormat="1"/>
    <row r="601" s="74" customFormat="1"/>
    <row r="602" s="74" customFormat="1"/>
    <row r="603" s="74" customFormat="1"/>
    <row r="604" s="74" customFormat="1"/>
    <row r="605" s="74" customFormat="1"/>
    <row r="606" s="74" customFormat="1"/>
    <row r="607" s="74" customFormat="1"/>
    <row r="608" s="74" customFormat="1"/>
    <row r="609" s="74" customFormat="1"/>
    <row r="610" s="74" customFormat="1"/>
    <row r="611" s="74" customFormat="1"/>
    <row r="612" s="74" customFormat="1"/>
    <row r="613" s="74" customFormat="1"/>
    <row r="614" s="74" customFormat="1"/>
    <row r="615" s="74" customFormat="1"/>
    <row r="616" s="74" customFormat="1"/>
    <row r="617" s="74" customFormat="1"/>
    <row r="618" s="74" customFormat="1"/>
    <row r="619" s="74" customFormat="1"/>
    <row r="620" s="74" customFormat="1"/>
    <row r="621" s="74" customFormat="1"/>
    <row r="622" s="74" customFormat="1"/>
    <row r="623" s="74" customFormat="1"/>
    <row r="624" s="74" customFormat="1"/>
    <row r="625" s="74" customFormat="1"/>
    <row r="626" s="74" customFormat="1"/>
    <row r="627" s="74" customFormat="1"/>
    <row r="628" s="74" customFormat="1"/>
    <row r="629" s="74" customFormat="1"/>
    <row r="630" s="74" customFormat="1"/>
    <row r="631" s="74" customFormat="1"/>
    <row r="632" s="74" customFormat="1"/>
    <row r="633" s="74" customFormat="1"/>
    <row r="634" s="74" customFormat="1"/>
    <row r="635" s="74" customFormat="1"/>
    <row r="636" s="74" customFormat="1"/>
    <row r="637" s="74" customFormat="1"/>
    <row r="638" s="74" customFormat="1"/>
    <row r="639" s="74" customFormat="1"/>
    <row r="640" s="74" customFormat="1"/>
    <row r="641" s="74" customFormat="1"/>
    <row r="642" s="74" customFormat="1"/>
    <row r="643" s="74" customFormat="1"/>
    <row r="644" s="74" customFormat="1"/>
    <row r="645" s="74" customFormat="1"/>
    <row r="646" s="74" customFormat="1"/>
    <row r="647" s="74" customFormat="1"/>
    <row r="648" s="74" customFormat="1"/>
    <row r="649" s="74" customFormat="1"/>
    <row r="650" s="74" customFormat="1"/>
    <row r="651" s="74" customFormat="1"/>
    <row r="652" s="74" customFormat="1"/>
    <row r="653" s="74" customFormat="1"/>
    <row r="654" s="74" customFormat="1"/>
    <row r="655" s="74" customFormat="1"/>
    <row r="656" s="74" customFormat="1"/>
    <row r="657" s="74" customFormat="1"/>
    <row r="658" s="74" customFormat="1"/>
    <row r="659" s="74" customFormat="1"/>
    <row r="660" s="74" customFormat="1"/>
    <row r="661" s="74" customFormat="1"/>
    <row r="662" s="74" customFormat="1"/>
    <row r="663" s="74" customFormat="1"/>
    <row r="664" s="74" customFormat="1"/>
    <row r="665" s="74" customFormat="1"/>
    <row r="666" s="74" customFormat="1"/>
    <row r="667" s="74" customFormat="1"/>
    <row r="668" s="74" customFormat="1"/>
    <row r="669" s="74" customFormat="1"/>
    <row r="670" s="74" customFormat="1"/>
    <row r="671" s="74" customFormat="1"/>
    <row r="672" s="74" customFormat="1"/>
    <row r="673" s="74" customFormat="1"/>
    <row r="674" s="74" customFormat="1"/>
    <row r="675" s="74" customFormat="1"/>
    <row r="676" s="74" customFormat="1"/>
    <row r="677" s="74" customFormat="1"/>
    <row r="678" s="74" customFormat="1"/>
    <row r="679" s="74" customFormat="1"/>
    <row r="680" s="74" customFormat="1"/>
    <row r="681" s="74" customFormat="1"/>
    <row r="682" s="74" customFormat="1"/>
    <row r="683" s="74" customFormat="1"/>
    <row r="684" s="74" customFormat="1"/>
    <row r="685" s="74" customFormat="1"/>
    <row r="686" s="74" customFormat="1"/>
    <row r="687" s="74" customFormat="1"/>
    <row r="688" s="74" customFormat="1"/>
    <row r="689" s="74" customFormat="1"/>
    <row r="690" s="74" customFormat="1"/>
    <row r="691" s="74" customFormat="1"/>
    <row r="692" s="74" customFormat="1"/>
    <row r="693" s="74" customFormat="1"/>
    <row r="694" s="74" customFormat="1"/>
    <row r="695" s="74" customFormat="1"/>
    <row r="696" s="74" customFormat="1"/>
    <row r="697" s="74" customFormat="1"/>
    <row r="698" s="74" customFormat="1"/>
    <row r="699" s="74" customFormat="1"/>
    <row r="700" s="74" customFormat="1"/>
    <row r="701" s="74" customFormat="1"/>
    <row r="702" s="74" customFormat="1"/>
    <row r="703" s="74" customFormat="1"/>
    <row r="704" s="74" customFormat="1"/>
    <row r="705" s="74" customFormat="1"/>
    <row r="706" s="74" customFormat="1"/>
    <row r="707" s="74" customFormat="1"/>
    <row r="708" s="74" customFormat="1"/>
    <row r="709" s="74" customFormat="1"/>
    <row r="710" s="74" customFormat="1"/>
    <row r="711" s="74" customFormat="1"/>
    <row r="712" s="74" customFormat="1"/>
    <row r="713" s="74" customFormat="1"/>
    <row r="714" s="74" customFormat="1"/>
    <row r="715" s="74" customFormat="1"/>
    <row r="716" s="74" customFormat="1"/>
    <row r="717" s="74" customFormat="1"/>
    <row r="718" s="74" customFormat="1"/>
    <row r="719" s="74" customFormat="1"/>
    <row r="720" s="74" customFormat="1"/>
    <row r="721" s="74" customFormat="1"/>
    <row r="722" s="74" customFormat="1"/>
    <row r="723" s="74" customFormat="1"/>
    <row r="724" s="74" customFormat="1"/>
    <row r="725" s="74" customFormat="1"/>
    <row r="726" s="74" customFormat="1"/>
    <row r="727" s="74" customFormat="1"/>
    <row r="728" s="74" customFormat="1"/>
    <row r="729" s="74" customFormat="1"/>
    <row r="730" s="74" customFormat="1"/>
    <row r="731" s="74" customFormat="1"/>
    <row r="732" s="74" customFormat="1"/>
    <row r="733" s="74" customFormat="1"/>
    <row r="734" s="74" customFormat="1"/>
    <row r="735" s="74" customFormat="1"/>
    <row r="736" s="74" customFormat="1"/>
    <row r="737" s="74" customFormat="1"/>
    <row r="738" s="74" customFormat="1"/>
    <row r="739" s="74" customFormat="1"/>
    <row r="740" s="74" customFormat="1"/>
    <row r="741" s="74" customFormat="1"/>
    <row r="742" s="74" customFormat="1"/>
    <row r="743" s="74" customFormat="1"/>
    <row r="744" s="74" customFormat="1"/>
    <row r="745" s="74" customFormat="1"/>
    <row r="746" s="74" customFormat="1"/>
    <row r="747" s="74" customFormat="1"/>
    <row r="748" s="74" customFormat="1"/>
    <row r="749" s="74" customFormat="1"/>
    <row r="750" s="74" customFormat="1"/>
    <row r="751" s="74" customFormat="1"/>
    <row r="752" s="74" customFormat="1"/>
    <row r="753" s="74" customFormat="1"/>
    <row r="754" s="74" customFormat="1"/>
    <row r="755" s="74" customFormat="1"/>
    <row r="756" s="74" customFormat="1"/>
    <row r="757" s="74" customFormat="1"/>
    <row r="758" s="74" customFormat="1"/>
    <row r="759" s="74" customFormat="1"/>
    <row r="760" s="74" customFormat="1"/>
    <row r="761" s="74" customFormat="1"/>
    <row r="762" s="74" customFormat="1"/>
    <row r="763" s="74" customFormat="1"/>
    <row r="764" s="74" customFormat="1"/>
    <row r="765" s="74" customFormat="1"/>
    <row r="766" s="74" customFormat="1"/>
    <row r="767" s="74" customFormat="1"/>
    <row r="768" s="74" customFormat="1"/>
    <row r="769" s="74" customFormat="1"/>
    <row r="770" s="74" customFormat="1"/>
    <row r="771" s="74" customFormat="1"/>
    <row r="772" s="74" customFormat="1"/>
    <row r="773" s="74" customFormat="1"/>
    <row r="774" s="74" customFormat="1"/>
    <row r="775" s="74" customFormat="1"/>
    <row r="776" s="74" customFormat="1"/>
    <row r="777" s="74" customFormat="1"/>
    <row r="778" s="74" customFormat="1"/>
    <row r="779" s="74" customFormat="1"/>
    <row r="780" s="74" customFormat="1"/>
    <row r="781" s="74" customFormat="1"/>
    <row r="782" s="74" customFormat="1"/>
    <row r="783" s="74" customFormat="1"/>
    <row r="784" s="74" customFormat="1"/>
    <row r="785" s="74" customFormat="1"/>
    <row r="786" s="74" customFormat="1"/>
    <row r="787" s="74" customFormat="1"/>
    <row r="788" s="74" customFormat="1"/>
    <row r="789" s="74" customFormat="1"/>
    <row r="790" s="74" customFormat="1"/>
    <row r="791" s="74" customFormat="1"/>
    <row r="792" s="74" customFormat="1"/>
    <row r="793" s="74" customFormat="1"/>
    <row r="794" s="74" customFormat="1"/>
    <row r="795" s="74" customFormat="1"/>
    <row r="796" s="74" customFormat="1"/>
    <row r="797" s="74" customFormat="1"/>
    <row r="798" s="74" customFormat="1"/>
    <row r="799" s="74" customFormat="1"/>
    <row r="800" s="74" customFormat="1"/>
    <row r="801" s="74" customFormat="1"/>
    <row r="802" s="74" customFormat="1"/>
    <row r="803" s="74" customFormat="1"/>
    <row r="804" s="74" customFormat="1"/>
    <row r="805" s="74" customFormat="1"/>
    <row r="806" s="74" customFormat="1"/>
    <row r="807" s="74" customFormat="1"/>
    <row r="808" s="74" customFormat="1"/>
    <row r="809" s="74" customFormat="1"/>
    <row r="810" s="74" customFormat="1"/>
    <row r="811" s="74" customFormat="1"/>
    <row r="812" s="74" customFormat="1"/>
    <row r="813" s="74" customFormat="1"/>
    <row r="814" s="74" customFormat="1"/>
    <row r="815" s="74" customFormat="1"/>
    <row r="816" s="74" customFormat="1"/>
    <row r="817" s="74" customFormat="1"/>
    <row r="818" s="74" customFormat="1"/>
    <row r="819" s="74" customFormat="1"/>
    <row r="820" s="74" customFormat="1"/>
    <row r="821" s="74" customFormat="1"/>
    <row r="822" s="74" customFormat="1"/>
    <row r="823" s="74" customFormat="1"/>
    <row r="824" s="74" customFormat="1"/>
    <row r="825" s="74" customFormat="1"/>
    <row r="826" s="74" customFormat="1"/>
    <row r="827" s="74" customFormat="1"/>
    <row r="828" s="74" customFormat="1"/>
    <row r="829" s="74" customFormat="1"/>
    <row r="830" s="74" customFormat="1"/>
    <row r="831" s="74" customFormat="1"/>
    <row r="832" s="74" customFormat="1"/>
    <row r="833" s="74" customFormat="1"/>
    <row r="834" s="74" customFormat="1"/>
    <row r="835" s="74" customFormat="1"/>
    <row r="836" s="74" customFormat="1"/>
    <row r="837" s="74" customFormat="1"/>
    <row r="838" s="74" customFormat="1"/>
    <row r="839" s="74" customFormat="1"/>
    <row r="840" s="74" customFormat="1"/>
    <row r="841" s="74" customFormat="1"/>
    <row r="842" s="74" customFormat="1"/>
    <row r="843" s="74" customFormat="1"/>
    <row r="844" s="74" customFormat="1"/>
    <row r="845" s="74" customFormat="1"/>
    <row r="846" s="74" customFormat="1"/>
    <row r="847" s="74" customFormat="1"/>
    <row r="848" s="74" customFormat="1"/>
    <row r="849" s="74" customFormat="1"/>
    <row r="850" s="74" customFormat="1"/>
    <row r="851" s="74" customFormat="1"/>
    <row r="852" s="74" customFormat="1"/>
    <row r="853" s="74" customFormat="1"/>
    <row r="854" s="74" customFormat="1"/>
    <row r="855" s="74" customFormat="1"/>
    <row r="856" s="74" customFormat="1"/>
    <row r="857" s="74" customFormat="1"/>
    <row r="858" s="74" customFormat="1"/>
    <row r="859" s="74" customFormat="1"/>
    <row r="860" s="74" customFormat="1"/>
    <row r="861" s="74" customFormat="1"/>
    <row r="862" s="74" customFormat="1"/>
    <row r="863" s="74" customFormat="1"/>
    <row r="864" s="74" customFormat="1"/>
    <row r="865" s="74" customFormat="1"/>
    <row r="866" s="74" customFormat="1"/>
    <row r="867" s="74" customFormat="1"/>
    <row r="868" s="74" customFormat="1"/>
    <row r="869" s="74" customFormat="1"/>
    <row r="870" s="74" customFormat="1"/>
    <row r="871" s="74" customFormat="1"/>
    <row r="872" s="74" customFormat="1"/>
    <row r="873" s="74" customFormat="1"/>
    <row r="874" s="74" customFormat="1"/>
    <row r="875" s="74" customFormat="1"/>
    <row r="876" s="74" customFormat="1"/>
    <row r="877" s="74" customFormat="1"/>
    <row r="878" s="74" customFormat="1"/>
    <row r="879" s="74" customFormat="1"/>
    <row r="880" s="74" customFormat="1"/>
    <row r="881" s="74" customFormat="1"/>
    <row r="882" s="74" customFormat="1"/>
    <row r="883" s="74" customFormat="1"/>
    <row r="884" s="74" customFormat="1"/>
    <row r="885" s="74" customFormat="1"/>
    <row r="886" s="74" customFormat="1"/>
    <row r="887" s="74" customFormat="1"/>
    <row r="888" s="74" customFormat="1"/>
    <row r="889" s="74" customFormat="1"/>
    <row r="890" s="74" customFormat="1"/>
    <row r="891" s="74" customFormat="1"/>
    <row r="892" s="74" customFormat="1"/>
    <row r="893" s="74" customFormat="1"/>
    <row r="894" s="74" customFormat="1"/>
    <row r="895" s="74" customFormat="1"/>
    <row r="896" s="74" customFormat="1"/>
    <row r="897" s="74" customFormat="1"/>
    <row r="898" s="74" customFormat="1"/>
    <row r="899" s="74" customFormat="1"/>
    <row r="900" s="74" customFormat="1"/>
    <row r="901" s="74" customFormat="1"/>
    <row r="902" s="74" customFormat="1"/>
    <row r="903" s="74" customFormat="1"/>
    <row r="904" s="74" customFormat="1"/>
    <row r="905" s="74" customFormat="1"/>
    <row r="906" s="74" customFormat="1"/>
    <row r="907" s="74" customFormat="1"/>
    <row r="908" s="74" customFormat="1"/>
    <row r="909" s="74" customFormat="1"/>
    <row r="910" s="74" customFormat="1"/>
    <row r="911" s="74" customFormat="1"/>
    <row r="912" s="74" customFormat="1"/>
    <row r="913" s="74" customFormat="1"/>
    <row r="914" s="74" customFormat="1"/>
    <row r="915" s="74" customFormat="1"/>
    <row r="916" s="74" customFormat="1"/>
    <row r="917" s="74" customFormat="1"/>
    <row r="918" s="74" customFormat="1"/>
    <row r="919" s="74" customFormat="1"/>
    <row r="920" s="74" customFormat="1"/>
    <row r="921" s="74" customFormat="1"/>
    <row r="922" s="74" customFormat="1"/>
    <row r="923" s="74" customFormat="1"/>
    <row r="924" s="74" customFormat="1"/>
    <row r="925" s="74" customFormat="1"/>
    <row r="926" s="74" customFormat="1"/>
    <row r="927" s="74" customFormat="1"/>
    <row r="928" s="74" customFormat="1"/>
    <row r="929" s="74" customFormat="1"/>
    <row r="930" s="74" customFormat="1"/>
    <row r="931" s="74" customFormat="1"/>
    <row r="932" s="74" customFormat="1"/>
    <row r="933" s="74" customFormat="1"/>
    <row r="934" s="74" customFormat="1"/>
    <row r="935" s="74" customFormat="1"/>
    <row r="936" s="74" customFormat="1"/>
    <row r="937" s="74" customFormat="1"/>
    <row r="938" s="74" customFormat="1"/>
    <row r="939" s="74" customFormat="1"/>
    <row r="940" s="74" customFormat="1"/>
    <row r="941" s="74" customFormat="1"/>
    <row r="942" s="74" customFormat="1"/>
    <row r="943" s="74" customFormat="1"/>
    <row r="944" s="74" customFormat="1"/>
    <row r="945" s="74" customFormat="1"/>
    <row r="946" s="74" customFormat="1"/>
    <row r="947" s="74" customFormat="1"/>
    <row r="948" s="74" customFormat="1"/>
    <row r="949" s="74" customFormat="1"/>
    <row r="950" s="74" customFormat="1"/>
    <row r="951" s="74" customFormat="1"/>
    <row r="952" s="74" customFormat="1"/>
    <row r="953" s="74" customFormat="1"/>
    <row r="954" s="74" customFormat="1"/>
    <row r="955" s="74" customFormat="1"/>
    <row r="956" s="74" customFormat="1"/>
    <row r="957" s="74" customFormat="1"/>
    <row r="958" s="74" customFormat="1"/>
    <row r="959" s="74" customFormat="1"/>
    <row r="960" s="74" customFormat="1"/>
    <row r="961" s="74" customFormat="1"/>
    <row r="962" s="74" customFormat="1"/>
    <row r="963" s="74" customFormat="1"/>
    <row r="964" s="74" customFormat="1"/>
    <row r="965" s="74" customFormat="1"/>
    <row r="966" s="74" customFormat="1"/>
    <row r="967" s="74" customFormat="1"/>
    <row r="968" s="74" customFormat="1"/>
    <row r="969" s="74" customFormat="1"/>
    <row r="970" s="74" customFormat="1"/>
    <row r="971" s="74" customFormat="1"/>
    <row r="972" s="74" customFormat="1"/>
    <row r="973" s="74" customFormat="1"/>
    <row r="974" s="74" customFormat="1"/>
    <row r="975" s="74" customFormat="1"/>
    <row r="976" s="74" customFormat="1"/>
    <row r="977" s="74" customFormat="1"/>
    <row r="978" s="74" customFormat="1"/>
    <row r="979" s="74" customFormat="1"/>
    <row r="980" s="74" customFormat="1"/>
    <row r="981" s="74" customFormat="1"/>
    <row r="982" s="74" customFormat="1"/>
    <row r="983" s="74" customFormat="1"/>
    <row r="984" s="74" customFormat="1"/>
    <row r="985" s="74" customFormat="1"/>
    <row r="986" s="74" customFormat="1"/>
    <row r="987" s="74" customFormat="1"/>
    <row r="988" s="74" customFormat="1"/>
    <row r="989" s="74" customFormat="1"/>
    <row r="990" s="74" customFormat="1"/>
    <row r="991" s="74" customFormat="1"/>
    <row r="992" s="74" customFormat="1"/>
    <row r="993" s="74" customFormat="1"/>
    <row r="994" s="74" customFormat="1"/>
    <row r="995" s="74" customFormat="1"/>
    <row r="996" s="74" customFormat="1"/>
    <row r="997" s="74" customFormat="1"/>
    <row r="998" s="74" customFormat="1"/>
    <row r="999" s="74" customFormat="1"/>
    <row r="1000" s="74" customFormat="1"/>
    <row r="1001" s="74" customFormat="1"/>
    <row r="1002" s="74" customFormat="1"/>
    <row r="1003" s="74" customFormat="1"/>
    <row r="1004" s="74" customFormat="1"/>
    <row r="1005" s="74" customFormat="1"/>
    <row r="1006" s="74" customFormat="1"/>
    <row r="1007" s="74" customFormat="1"/>
    <row r="1008" s="74" customFormat="1"/>
    <row r="1009" s="74" customFormat="1"/>
    <row r="1010" s="74" customFormat="1"/>
    <row r="1011" s="74" customFormat="1"/>
    <row r="1012" s="74" customFormat="1"/>
    <row r="1013" s="74" customFormat="1"/>
    <row r="1014" s="74" customFormat="1"/>
    <row r="1015" s="74" customFormat="1"/>
    <row r="1016" s="74" customFormat="1"/>
    <row r="1017" s="74" customFormat="1"/>
    <row r="1018" s="74" customFormat="1"/>
    <row r="1019" s="74" customFormat="1"/>
    <row r="1020" s="74" customFormat="1"/>
    <row r="1021" s="74" customFormat="1"/>
    <row r="1022" s="74" customFormat="1"/>
    <row r="1023" s="74" customFormat="1"/>
    <row r="1024" s="74" customFormat="1"/>
    <row r="1025" s="74" customFormat="1"/>
    <row r="1026" s="74" customFormat="1"/>
    <row r="1027" s="74" customFormat="1"/>
    <row r="1028" s="74" customFormat="1"/>
    <row r="1029" s="74" customFormat="1"/>
    <row r="1030" s="74" customFormat="1"/>
    <row r="1031" s="74" customFormat="1"/>
    <row r="1032" s="74" customFormat="1"/>
    <row r="1033" s="74" customFormat="1"/>
    <row r="1034" s="74" customFormat="1"/>
    <row r="1035" s="74" customFormat="1"/>
    <row r="1036" s="74" customFormat="1"/>
    <row r="1037" s="74" customFormat="1"/>
    <row r="1038" s="74" customFormat="1"/>
    <row r="1039" s="74" customFormat="1"/>
    <row r="1040" s="74" customFormat="1"/>
    <row r="1041" s="74" customFormat="1"/>
    <row r="1042" s="74" customFormat="1"/>
    <row r="1043" s="74" customFormat="1"/>
    <row r="1044" s="74" customFormat="1"/>
    <row r="1045" s="74" customFormat="1"/>
    <row r="1046" s="74" customFormat="1"/>
    <row r="1047" s="74" customFormat="1"/>
    <row r="1048" s="74" customFormat="1"/>
    <row r="1049" s="74" customFormat="1"/>
    <row r="1050" s="74" customFormat="1"/>
    <row r="1051" s="74" customFormat="1"/>
    <row r="1052" s="74" customFormat="1"/>
    <row r="1053" s="74" customFormat="1"/>
    <row r="1054" s="74" customFormat="1"/>
    <row r="1055" s="74" customFormat="1"/>
    <row r="1056" s="74" customFormat="1"/>
    <row r="1057" s="74" customFormat="1"/>
    <row r="1058" s="74" customFormat="1"/>
    <row r="1059" s="74" customFormat="1"/>
    <row r="1060" s="74" customFormat="1"/>
    <row r="1061" s="74" customFormat="1"/>
    <row r="1062" s="74" customFormat="1"/>
    <row r="1063" s="74" customFormat="1"/>
    <row r="1064" s="74" customFormat="1"/>
    <row r="1065" s="74" customFormat="1"/>
    <row r="1066" s="74" customFormat="1"/>
    <row r="1067" s="74" customFormat="1"/>
    <row r="1068" s="74" customFormat="1"/>
    <row r="1069" s="74" customFormat="1"/>
    <row r="1070" s="74" customFormat="1"/>
    <row r="1071" s="74" customFormat="1"/>
    <row r="1072" s="74" customFormat="1"/>
    <row r="1073" s="74" customFormat="1"/>
    <row r="1074" s="74" customFormat="1"/>
    <row r="1075" s="74" customFormat="1"/>
    <row r="1076" s="74" customFormat="1"/>
    <row r="1077" s="74" customFormat="1"/>
    <row r="1078" s="74" customFormat="1"/>
    <row r="1079" s="74" customFormat="1"/>
    <row r="1080" s="74" customFormat="1"/>
    <row r="1081" s="74" customFormat="1"/>
    <row r="1082" s="74" customFormat="1"/>
    <row r="1083" s="74" customFormat="1"/>
    <row r="1084" s="74" customFormat="1"/>
    <row r="1085" s="74" customFormat="1"/>
    <row r="1086" s="74" customFormat="1"/>
    <row r="1087" s="74" customFormat="1"/>
    <row r="1088" s="74" customFormat="1"/>
    <row r="1089" s="74" customFormat="1"/>
    <row r="1090" s="74" customFormat="1"/>
    <row r="1091" s="74" customFormat="1"/>
    <row r="1092" s="74" customFormat="1"/>
    <row r="1093" s="74" customFormat="1"/>
    <row r="1094" s="74" customFormat="1"/>
    <row r="1095" s="74" customFormat="1"/>
    <row r="1096" s="74" customFormat="1"/>
    <row r="1097" s="74" customFormat="1"/>
    <row r="1098" s="74" customFormat="1"/>
    <row r="1099" s="74" customFormat="1"/>
    <row r="1100" s="74" customFormat="1"/>
    <row r="1101" s="74" customFormat="1"/>
    <row r="1102" s="74" customFormat="1"/>
    <row r="1103" s="74" customFormat="1"/>
    <row r="1104" s="74" customFormat="1"/>
    <row r="1105" s="74" customFormat="1"/>
    <row r="1106" s="74" customFormat="1"/>
    <row r="1107" s="74" customFormat="1"/>
    <row r="1108" s="74" customFormat="1"/>
    <row r="1109" s="74" customFormat="1"/>
    <row r="1110" s="74" customFormat="1"/>
    <row r="1111" s="74" customFormat="1"/>
    <row r="1112" s="74" customFormat="1"/>
    <row r="1113" s="74" customFormat="1"/>
    <row r="1114" s="74" customFormat="1"/>
    <row r="1115" s="74" customFormat="1"/>
    <row r="1116" s="74" customFormat="1"/>
    <row r="1117" s="74" customFormat="1"/>
    <row r="1118" s="74" customFormat="1"/>
    <row r="1119" s="74" customFormat="1"/>
    <row r="1120" s="74" customFormat="1"/>
    <row r="1121" s="74" customFormat="1"/>
    <row r="1122" s="74" customFormat="1"/>
    <row r="1123" s="74" customFormat="1"/>
    <row r="1124" s="74" customFormat="1"/>
    <row r="1125" s="74" customFormat="1"/>
    <row r="1126" s="74" customFormat="1"/>
    <row r="1127" s="74" customFormat="1"/>
    <row r="1128" s="74" customFormat="1"/>
    <row r="1129" s="74" customFormat="1"/>
    <row r="1130" s="74" customFormat="1"/>
    <row r="1131" s="74" customFormat="1"/>
    <row r="1132" s="74" customFormat="1"/>
    <row r="1133" s="74" customFormat="1"/>
    <row r="1134" s="74" customFormat="1"/>
    <row r="1135" s="74" customFormat="1"/>
    <row r="1136" s="74" customFormat="1"/>
    <row r="1137" s="74" customFormat="1"/>
    <row r="1138" s="74" customFormat="1"/>
    <row r="1139" s="74" customFormat="1"/>
    <row r="1140" s="74" customFormat="1"/>
    <row r="1141" s="74" customFormat="1"/>
    <row r="1142" s="74" customFormat="1"/>
    <row r="1143" s="74" customFormat="1"/>
    <row r="1144" s="74" customFormat="1"/>
    <row r="1145" s="74" customFormat="1"/>
    <row r="1146" s="74" customFormat="1"/>
    <row r="1147" s="74" customFormat="1"/>
    <row r="1148" s="74" customFormat="1"/>
    <row r="1149" s="74" customFormat="1"/>
    <row r="1150" s="74" customFormat="1"/>
    <row r="1151" s="74" customFormat="1"/>
    <row r="1152" s="74" customFormat="1"/>
    <row r="1153" s="74" customFormat="1"/>
    <row r="1154" s="74" customFormat="1"/>
    <row r="1155" s="74" customFormat="1"/>
    <row r="1156" s="74" customFormat="1"/>
    <row r="1157" s="74" customFormat="1"/>
    <row r="1158" s="74" customFormat="1"/>
    <row r="1159" s="74" customFormat="1"/>
    <row r="1160" s="74" customFormat="1"/>
    <row r="1161" s="74" customFormat="1"/>
    <row r="1162" s="74" customFormat="1"/>
    <row r="1163" s="74" customFormat="1"/>
    <row r="1164" s="74" customFormat="1"/>
    <row r="1165" s="74" customFormat="1"/>
    <row r="1166" s="74" customFormat="1"/>
    <row r="1167" s="74" customFormat="1"/>
    <row r="1168" s="74" customFormat="1"/>
    <row r="1169" s="74" customFormat="1"/>
    <row r="1170" s="74" customFormat="1"/>
    <row r="1171" s="74" customFormat="1"/>
    <row r="1172" s="74" customFormat="1"/>
    <row r="1173" s="74" customFormat="1"/>
    <row r="1174" s="74" customFormat="1"/>
    <row r="1175" s="74" customFormat="1"/>
    <row r="1176" s="74" customFormat="1"/>
    <row r="1177" s="74" customFormat="1"/>
    <row r="1178" s="74" customFormat="1"/>
    <row r="1179" s="74" customFormat="1"/>
    <row r="1180" s="74" customFormat="1"/>
    <row r="1181" s="74" customFormat="1"/>
    <row r="1182" s="74" customFormat="1"/>
    <row r="1183" s="74" customFormat="1"/>
    <row r="1184" s="74" customFormat="1"/>
    <row r="1185" s="74" customFormat="1"/>
    <row r="1186" s="74" customFormat="1"/>
    <row r="1187" s="74" customFormat="1"/>
    <row r="1188" s="74" customFormat="1"/>
    <row r="1189" s="74" customFormat="1"/>
    <row r="1190" s="74" customFormat="1"/>
    <row r="1191" s="74" customFormat="1"/>
    <row r="1192" s="74" customFormat="1"/>
    <row r="1193" s="74" customFormat="1"/>
    <row r="1194" s="74" customFormat="1"/>
    <row r="1195" s="74" customFormat="1"/>
    <row r="1196" s="74" customFormat="1"/>
    <row r="1197" s="74" customFormat="1"/>
    <row r="1198" s="74" customFormat="1"/>
    <row r="1199" s="74" customFormat="1"/>
    <row r="1200" s="74" customFormat="1"/>
    <row r="1201" s="74" customFormat="1"/>
    <row r="1202" s="74" customFormat="1"/>
    <row r="1203" s="74" customFormat="1"/>
    <row r="1204" s="74" customFormat="1"/>
    <row r="1205" s="74" customFormat="1"/>
    <row r="1206" s="74" customFormat="1"/>
    <row r="1207" s="74" customFormat="1"/>
    <row r="1208" s="74" customFormat="1"/>
    <row r="1209" s="74" customFormat="1"/>
    <row r="1210" s="74" customFormat="1"/>
    <row r="1211" s="74" customFormat="1"/>
    <row r="1212" s="74" customFormat="1"/>
    <row r="1213" s="74" customFormat="1"/>
    <row r="1214" s="74" customFormat="1"/>
    <row r="1215" s="74" customFormat="1"/>
    <row r="1216" s="74" customFormat="1"/>
    <row r="1217" s="74" customFormat="1"/>
    <row r="1218" s="74" customFormat="1"/>
    <row r="1219" s="74" customFormat="1"/>
    <row r="1220" s="74" customFormat="1"/>
    <row r="1221" s="74" customFormat="1"/>
    <row r="1222" s="74" customFormat="1"/>
    <row r="1223" s="74" customFormat="1"/>
    <row r="1224" s="74" customFormat="1"/>
    <row r="1225" s="74" customFormat="1"/>
    <row r="1226" s="74" customFormat="1"/>
    <row r="1227" s="74" customFormat="1"/>
    <row r="1228" s="74" customFormat="1"/>
    <row r="1229" s="74" customFormat="1"/>
    <row r="1230" s="74" customFormat="1"/>
    <row r="1231" s="74" customFormat="1"/>
    <row r="1232" s="74" customFormat="1"/>
    <row r="1233" s="74" customFormat="1"/>
    <row r="1234" s="74" customFormat="1"/>
    <row r="1235" s="74" customFormat="1"/>
    <row r="1236" s="74" customFormat="1"/>
    <row r="1237" s="74" customFormat="1"/>
    <row r="1238" s="74" customFormat="1"/>
    <row r="1239" s="74" customFormat="1"/>
    <row r="1240" s="74" customFormat="1"/>
    <row r="1241" s="74" customFormat="1"/>
    <row r="1242" s="74" customFormat="1"/>
    <row r="1243" s="74" customFormat="1"/>
    <row r="1244" s="74" customFormat="1"/>
    <row r="1245" s="74" customFormat="1"/>
    <row r="1246" s="74" customFormat="1"/>
    <row r="1247" s="74" customFormat="1"/>
    <row r="1248" s="74" customFormat="1"/>
    <row r="1249" s="74" customFormat="1"/>
    <row r="1250" s="74" customFormat="1"/>
    <row r="1251" s="74" customFormat="1"/>
    <row r="1252" s="74" customFormat="1"/>
    <row r="1253" s="74" customFormat="1"/>
    <row r="1254" s="74" customFormat="1"/>
    <row r="1255" s="74" customFormat="1"/>
    <row r="1256" s="74" customFormat="1"/>
    <row r="1257" s="74" customFormat="1"/>
    <row r="1258" s="74" customFormat="1"/>
    <row r="1259" s="74" customFormat="1"/>
    <row r="1260" s="74" customFormat="1"/>
    <row r="1261" s="74" customFormat="1"/>
    <row r="1262" s="74" customFormat="1"/>
    <row r="1263" s="74" customFormat="1"/>
    <row r="1264" s="74" customFormat="1"/>
    <row r="1265" s="74" customFormat="1"/>
    <row r="1266" s="74" customFormat="1"/>
    <row r="1267" s="74" customFormat="1"/>
    <row r="1268" s="74" customFormat="1"/>
    <row r="1269" s="74" customFormat="1"/>
    <row r="1270" s="74" customFormat="1"/>
    <row r="1271" s="74" customFormat="1"/>
    <row r="1272" s="74" customFormat="1"/>
    <row r="1273" s="74" customFormat="1"/>
    <row r="1274" s="74" customFormat="1"/>
    <row r="1275" s="74" customFormat="1"/>
    <row r="1276" s="74" customFormat="1"/>
    <row r="1277" s="74" customFormat="1"/>
    <row r="1278" s="74" customFormat="1"/>
    <row r="1279" s="74" customFormat="1"/>
    <row r="1280" s="74" customFormat="1"/>
    <row r="1281" s="74" customFormat="1"/>
    <row r="1282" s="74" customFormat="1"/>
    <row r="1283" s="74" customFormat="1"/>
    <row r="1284" s="74" customFormat="1"/>
    <row r="1285" s="74" customFormat="1"/>
    <row r="1286" s="74" customFormat="1"/>
    <row r="1287" s="74" customFormat="1"/>
    <row r="1288" s="74" customFormat="1"/>
    <row r="1289" s="74" customFormat="1"/>
    <row r="1290" s="74" customFormat="1"/>
    <row r="1291" s="74" customFormat="1"/>
    <row r="1292" s="74" customFormat="1"/>
    <row r="1293" s="74" customFormat="1"/>
    <row r="1294" s="74" customFormat="1"/>
    <row r="1295" s="74" customFormat="1"/>
    <row r="1296" s="74" customFormat="1"/>
    <row r="1297" s="74" customFormat="1"/>
    <row r="1298" s="74" customFormat="1"/>
    <row r="1299" s="74" customFormat="1"/>
    <row r="1300" s="74" customFormat="1"/>
    <row r="1301" s="74" customFormat="1"/>
    <row r="1302" s="74" customFormat="1"/>
    <row r="1303" s="74" customFormat="1"/>
    <row r="1304" s="74" customFormat="1"/>
    <row r="1305" s="74" customFormat="1"/>
    <row r="1306" s="74" customFormat="1"/>
    <row r="1307" s="74" customFormat="1"/>
    <row r="1308" s="74" customFormat="1"/>
    <row r="1309" s="74" customFormat="1"/>
    <row r="1310" s="74" customFormat="1"/>
    <row r="1311" s="74" customFormat="1"/>
    <row r="1312" s="74" customFormat="1"/>
    <row r="1313" s="74" customFormat="1"/>
    <row r="1314" s="74" customFormat="1"/>
    <row r="1315" s="74" customFormat="1"/>
    <row r="1316" s="74" customFormat="1"/>
    <row r="1317" s="74" customFormat="1"/>
    <row r="1318" s="74" customFormat="1"/>
    <row r="1319" s="74" customFormat="1"/>
    <row r="1320" s="74" customFormat="1"/>
    <row r="1321" s="74" customFormat="1"/>
    <row r="1322" s="74" customFormat="1"/>
    <row r="1323" s="74" customFormat="1"/>
    <row r="1324" s="74" customFormat="1"/>
    <row r="1325" s="74" customFormat="1"/>
    <row r="1326" s="74" customFormat="1"/>
    <row r="1327" s="74" customFormat="1"/>
    <row r="1328" s="74" customFormat="1"/>
    <row r="1329" s="74" customFormat="1"/>
    <row r="1330" s="74" customFormat="1"/>
    <row r="1331" s="74" customFormat="1"/>
    <row r="1332" s="74" customFormat="1"/>
    <row r="1333" s="74" customFormat="1"/>
    <row r="1334" s="74" customFormat="1"/>
    <row r="1335" s="74" customFormat="1"/>
    <row r="1336" s="74" customFormat="1"/>
    <row r="1337" s="74" customFormat="1"/>
    <row r="1338" s="74" customFormat="1"/>
    <row r="1339" s="74" customFormat="1"/>
    <row r="1340" s="74" customFormat="1"/>
    <row r="1341" s="74" customFormat="1"/>
    <row r="1342" s="74" customFormat="1"/>
    <row r="1343" s="74" customFormat="1"/>
    <row r="1344" s="74" customFormat="1"/>
    <row r="1345" s="74" customFormat="1"/>
    <row r="1346" s="74" customFormat="1"/>
    <row r="1347" s="74" customFormat="1"/>
    <row r="1348" s="74" customFormat="1"/>
    <row r="1349" s="74" customFormat="1"/>
    <row r="1350" s="74" customFormat="1"/>
    <row r="1351" s="74" customFormat="1"/>
    <row r="1352" s="74" customFormat="1"/>
    <row r="1353" s="74" customFormat="1"/>
    <row r="1354" s="74" customFormat="1"/>
    <row r="1355" s="74" customFormat="1"/>
    <row r="1356" s="74" customFormat="1"/>
    <row r="1357" s="74" customFormat="1"/>
    <row r="1358" s="74" customFormat="1"/>
    <row r="1359" s="74" customFormat="1"/>
    <row r="1360" s="74" customFormat="1"/>
    <row r="1361" s="74" customFormat="1"/>
    <row r="1362" s="74" customFormat="1"/>
    <row r="1363" s="74" customFormat="1"/>
    <row r="1364" s="74" customFormat="1"/>
    <row r="1365" s="74" customFormat="1"/>
    <row r="1366" s="74" customFormat="1"/>
    <row r="1367" s="74" customFormat="1"/>
    <row r="1368" s="74" customFormat="1"/>
    <row r="1369" s="74" customFormat="1"/>
    <row r="1370" s="74" customFormat="1"/>
    <row r="1371" s="74" customFormat="1"/>
    <row r="1372" s="74" customFormat="1"/>
    <row r="1373" s="74" customFormat="1"/>
    <row r="1374" s="74" customFormat="1"/>
    <row r="1375" s="74" customFormat="1"/>
    <row r="1376" s="74" customFormat="1"/>
    <row r="1377" s="74" customFormat="1"/>
    <row r="1378" s="74" customFormat="1"/>
    <row r="1379" s="74" customFormat="1"/>
    <row r="1380" s="74" customFormat="1"/>
    <row r="1381" s="74" customFormat="1"/>
    <row r="1382" s="74" customFormat="1"/>
    <row r="1383" s="74" customFormat="1"/>
    <row r="1384" s="74" customFormat="1"/>
    <row r="1385" s="74" customFormat="1"/>
    <row r="1386" s="74" customFormat="1"/>
    <row r="1387" s="74" customFormat="1"/>
    <row r="1388" s="74" customFormat="1"/>
    <row r="1389" s="74" customFormat="1"/>
    <row r="1390" s="74" customFormat="1"/>
    <row r="1391" s="74" customFormat="1"/>
    <row r="1392" s="74" customFormat="1"/>
    <row r="1393" s="74" customFormat="1"/>
    <row r="1394" s="74" customFormat="1"/>
    <row r="1395" s="74" customFormat="1"/>
    <row r="1396" s="74" customFormat="1"/>
    <row r="1397" s="74" customFormat="1"/>
    <row r="1398" s="74" customFormat="1"/>
    <row r="1399" s="74" customFormat="1"/>
    <row r="1400" s="74" customFormat="1"/>
    <row r="1401" s="74" customFormat="1"/>
    <row r="1402" s="74" customFormat="1"/>
    <row r="1403" s="74" customFormat="1"/>
    <row r="1404" s="74" customFormat="1"/>
    <row r="1405" s="74" customFormat="1"/>
    <row r="1406" s="74" customFormat="1"/>
    <row r="1407" s="74" customFormat="1"/>
    <row r="1408" s="74" customFormat="1"/>
    <row r="1409" s="74" customFormat="1"/>
    <row r="1410" s="74" customFormat="1"/>
    <row r="1411" s="74" customFormat="1"/>
    <row r="1412" s="74" customFormat="1"/>
    <row r="1413" s="74" customFormat="1"/>
    <row r="1414" s="74" customFormat="1"/>
    <row r="1415" s="74" customFormat="1"/>
    <row r="1416" s="74" customFormat="1"/>
    <row r="1417" s="74" customFormat="1"/>
    <row r="1418" s="74" customFormat="1"/>
    <row r="1419" s="74" customFormat="1"/>
    <row r="1420" s="74" customFormat="1"/>
    <row r="1421" s="74" customFormat="1"/>
    <row r="1422" s="74" customFormat="1"/>
    <row r="1423" s="74" customFormat="1"/>
    <row r="1424" s="74" customFormat="1"/>
    <row r="1425" s="74" customFormat="1"/>
    <row r="1426" s="74" customFormat="1"/>
    <row r="1427" s="74" customFormat="1"/>
    <row r="1428" s="74" customFormat="1"/>
    <row r="1429" s="74" customFormat="1"/>
    <row r="1430" s="74" customFormat="1"/>
    <row r="1431" s="74" customFormat="1"/>
    <row r="1432" s="74" customFormat="1"/>
    <row r="1433" s="74" customFormat="1"/>
    <row r="1434" s="74" customFormat="1"/>
    <row r="1435" s="74" customFormat="1"/>
    <row r="1436" s="74" customFormat="1"/>
    <row r="1437" s="74" customFormat="1"/>
    <row r="1438" s="74" customFormat="1"/>
    <row r="1439" s="74" customFormat="1"/>
    <row r="1440" s="74" customFormat="1"/>
    <row r="1441" s="74" customFormat="1"/>
    <row r="1442" s="74" customFormat="1"/>
    <row r="1443" s="74" customFormat="1"/>
    <row r="1444" s="74" customFormat="1"/>
    <row r="1445" s="74" customFormat="1"/>
    <row r="1446" s="74" customFormat="1"/>
    <row r="1447" s="74" customFormat="1"/>
    <row r="1448" s="74" customFormat="1"/>
    <row r="1449" s="74" customFormat="1"/>
    <row r="1450" s="74" customFormat="1"/>
    <row r="1451" s="74" customFormat="1"/>
    <row r="1452" s="74" customFormat="1"/>
    <row r="1453" s="74" customFormat="1"/>
    <row r="1454" s="74" customFormat="1"/>
    <row r="1455" s="74" customFormat="1"/>
    <row r="1456" s="74" customFormat="1"/>
    <row r="1457" s="74" customFormat="1"/>
    <row r="1458" s="74" customFormat="1"/>
    <row r="1459" s="74" customFormat="1"/>
    <row r="1460" s="74" customFormat="1"/>
    <row r="1461" s="74" customFormat="1"/>
    <row r="1462" s="74" customFormat="1"/>
    <row r="1463" s="74" customFormat="1"/>
    <row r="1464" s="74" customFormat="1"/>
    <row r="1465" s="74" customFormat="1"/>
    <row r="1466" s="74" customFormat="1"/>
    <row r="1467" s="74" customFormat="1"/>
    <row r="1468" s="74" customFormat="1"/>
    <row r="1469" s="74" customFormat="1"/>
    <row r="1470" s="74" customFormat="1"/>
    <row r="1471" s="74" customFormat="1"/>
    <row r="1472" s="74" customFormat="1"/>
    <row r="1473" s="74" customFormat="1"/>
    <row r="1474" s="74" customFormat="1"/>
    <row r="1475" s="74" customFormat="1"/>
    <row r="1476" s="74" customFormat="1"/>
    <row r="1477" s="74" customFormat="1"/>
    <row r="1478" s="74" customFormat="1"/>
    <row r="1479" s="74" customFormat="1"/>
    <row r="1480" s="74" customFormat="1"/>
    <row r="1481" s="74" customFormat="1"/>
    <row r="1482" s="74" customFormat="1"/>
    <row r="1483" s="74" customFormat="1"/>
    <row r="1484" s="74" customFormat="1"/>
    <row r="1485" s="74" customFormat="1"/>
    <row r="1486" s="74" customFormat="1"/>
    <row r="1487" s="74" customFormat="1"/>
    <row r="1488" s="74" customFormat="1"/>
    <row r="1489" s="74" customFormat="1"/>
    <row r="1490" s="74" customFormat="1"/>
    <row r="1491" s="74" customFormat="1"/>
    <row r="1492" s="74" customFormat="1"/>
    <row r="1493" s="74" customFormat="1"/>
    <row r="1494" s="74" customFormat="1"/>
    <row r="1495" s="74" customFormat="1"/>
    <row r="1496" s="74" customFormat="1"/>
    <row r="1497" s="74" customFormat="1"/>
    <row r="1498" s="74" customFormat="1"/>
    <row r="1499" s="74" customFormat="1"/>
    <row r="1500" s="74" customFormat="1"/>
    <row r="1501" s="74" customFormat="1"/>
    <row r="1502" s="74" customFormat="1"/>
    <row r="1503" s="74" customFormat="1"/>
    <row r="1504" s="74" customFormat="1"/>
    <row r="1505" s="74" customFormat="1"/>
    <row r="1506" s="74" customFormat="1"/>
    <row r="1507" s="74" customFormat="1"/>
    <row r="1508" s="74" customFormat="1"/>
    <row r="1509" s="74" customFormat="1"/>
    <row r="1510" s="74" customFormat="1"/>
    <row r="1511" s="74" customFormat="1"/>
    <row r="1512" s="74" customFormat="1"/>
    <row r="1513" s="74" customFormat="1"/>
    <row r="1514" s="74" customFormat="1"/>
    <row r="1515" s="74" customFormat="1"/>
    <row r="1516" s="74" customFormat="1"/>
    <row r="1517" s="74" customFormat="1"/>
    <row r="1518" s="74" customFormat="1"/>
    <row r="1519" s="74" customFormat="1"/>
    <row r="1520" s="74" customFormat="1"/>
    <row r="1521" s="74" customFormat="1"/>
    <row r="1522" s="74" customFormat="1"/>
    <row r="1523" s="74" customFormat="1"/>
    <row r="1524" s="74" customFormat="1"/>
    <row r="1525" s="74" customFormat="1"/>
    <row r="1526" s="74" customFormat="1"/>
    <row r="1527" s="74" customFormat="1"/>
    <row r="1528" s="74" customFormat="1"/>
    <row r="1529" s="74" customFormat="1"/>
    <row r="1530" s="74" customFormat="1"/>
    <row r="1531" s="74" customFormat="1"/>
    <row r="1532" s="74" customFormat="1"/>
    <row r="1533" s="74" customFormat="1"/>
    <row r="1534" s="74" customFormat="1"/>
    <row r="1535" s="74" customFormat="1"/>
    <row r="1536" s="74" customFormat="1"/>
    <row r="1537" s="74" customFormat="1"/>
    <row r="1538" s="74" customFormat="1"/>
    <row r="1539" s="74" customFormat="1"/>
    <row r="1540" s="74" customFormat="1"/>
    <row r="1541" s="74" customFormat="1"/>
    <row r="1542" s="74" customFormat="1"/>
    <row r="1543" s="74" customFormat="1"/>
    <row r="1544" s="74" customFormat="1"/>
    <row r="1545" s="74" customFormat="1"/>
    <row r="1546" s="74" customFormat="1"/>
    <row r="1547" s="74" customFormat="1"/>
    <row r="1548" s="74" customFormat="1"/>
    <row r="1549" s="74" customFormat="1"/>
    <row r="1550" s="74" customFormat="1"/>
    <row r="1551" s="74" customFormat="1"/>
    <row r="1552" s="74" customFormat="1"/>
    <row r="1553" s="74" customFormat="1"/>
    <row r="1554" s="74" customFormat="1"/>
    <row r="1555" s="74" customFormat="1"/>
    <row r="1556" s="74" customFormat="1"/>
    <row r="1557" s="74" customFormat="1"/>
    <row r="1558" s="74" customFormat="1"/>
    <row r="1559" s="74" customFormat="1"/>
    <row r="1560" s="74" customFormat="1"/>
    <row r="1561" s="74" customFormat="1"/>
    <row r="1562" s="74" customFormat="1"/>
    <row r="1563" s="74" customFormat="1"/>
    <row r="1564" s="74" customFormat="1"/>
    <row r="1565" s="74" customFormat="1"/>
    <row r="1566" s="74" customFormat="1"/>
    <row r="1567" s="74" customFormat="1"/>
    <row r="1568" s="74" customFormat="1"/>
    <row r="1569" s="74" customFormat="1"/>
    <row r="1570" s="74" customFormat="1"/>
    <row r="1571" s="74" customFormat="1"/>
    <row r="1572" s="74" customFormat="1"/>
    <row r="1573" s="74" customFormat="1"/>
    <row r="1574" s="74" customFormat="1"/>
    <row r="1575" s="74" customFormat="1"/>
    <row r="1576" s="74" customFormat="1"/>
    <row r="1577" s="74" customFormat="1"/>
    <row r="1578" s="74" customFormat="1"/>
    <row r="1579" s="74" customFormat="1"/>
    <row r="1580" s="74" customFormat="1"/>
    <row r="1581" s="74" customFormat="1"/>
    <row r="1582" s="74" customFormat="1"/>
    <row r="1583" s="74" customFormat="1"/>
    <row r="1584" s="74" customFormat="1"/>
    <row r="1585" s="74" customFormat="1"/>
    <row r="1586" s="74" customFormat="1"/>
    <row r="1587" s="74" customFormat="1"/>
    <row r="1588" s="74" customFormat="1"/>
    <row r="1589" s="74" customFormat="1"/>
    <row r="1590" s="74" customFormat="1"/>
    <row r="1591" s="74" customFormat="1"/>
    <row r="1592" s="74" customFormat="1"/>
    <row r="1593" s="74" customFormat="1"/>
    <row r="1594" s="74" customFormat="1"/>
    <row r="1595" s="74" customFormat="1"/>
    <row r="1596" s="74" customFormat="1"/>
    <row r="1597" s="74" customFormat="1"/>
    <row r="1598" s="74" customFormat="1"/>
    <row r="1599" s="74" customFormat="1"/>
    <row r="1600" s="74" customFormat="1"/>
    <row r="1601" s="74" customFormat="1"/>
    <row r="1602" s="74" customFormat="1"/>
    <row r="1603" s="74" customFormat="1"/>
    <row r="1604" s="74" customFormat="1"/>
    <row r="1605" s="74" customFormat="1"/>
    <row r="1606" s="74" customFormat="1"/>
    <row r="1607" s="74" customFormat="1"/>
    <row r="1608" s="74" customFormat="1"/>
    <row r="1609" s="74" customFormat="1"/>
    <row r="1610" s="74" customFormat="1"/>
    <row r="1611" s="74" customFormat="1"/>
    <row r="1612" s="74" customFormat="1"/>
    <row r="1613" s="74" customFormat="1"/>
    <row r="1614" s="74" customFormat="1"/>
    <row r="1615" s="74" customFormat="1"/>
    <row r="1616" s="74" customFormat="1"/>
    <row r="1617" s="74" customFormat="1"/>
    <row r="1618" s="74" customFormat="1"/>
    <row r="1619" s="74" customFormat="1"/>
    <row r="1620" s="74" customFormat="1"/>
    <row r="1621" s="74" customFormat="1"/>
    <row r="1622" s="74" customFormat="1"/>
    <row r="1623" s="74" customFormat="1"/>
    <row r="1624" s="74" customFormat="1"/>
    <row r="1625" s="74" customFormat="1"/>
    <row r="1626" s="74" customFormat="1"/>
    <row r="1627" s="74" customFormat="1"/>
    <row r="1628" s="74" customFormat="1"/>
    <row r="1629" s="74" customFormat="1"/>
    <row r="1630" s="74" customFormat="1"/>
    <row r="1631" s="74" customFormat="1"/>
    <row r="1632" s="74" customFormat="1"/>
    <row r="1633" s="74" customFormat="1"/>
    <row r="1634" s="74" customFormat="1"/>
    <row r="1635" s="74" customFormat="1"/>
    <row r="1636" s="74" customFormat="1"/>
    <row r="1637" s="74" customFormat="1"/>
    <row r="1638" s="74" customFormat="1"/>
    <row r="1639" s="74" customFormat="1"/>
    <row r="1640" s="74" customFormat="1"/>
    <row r="1641" s="74" customFormat="1"/>
    <row r="1642" s="74" customFormat="1"/>
    <row r="1643" s="74" customFormat="1"/>
    <row r="1644" s="74" customFormat="1"/>
    <row r="1645" s="74" customFormat="1"/>
    <row r="1646" s="74" customFormat="1"/>
    <row r="1647" s="74" customFormat="1"/>
    <row r="1648" s="74" customFormat="1"/>
    <row r="1649" s="74" customFormat="1"/>
    <row r="1650" s="74" customFormat="1"/>
    <row r="1651" s="74" customFormat="1"/>
    <row r="1652" s="74" customFormat="1"/>
    <row r="1653" s="74" customFormat="1"/>
    <row r="1654" s="74" customFormat="1"/>
    <row r="1655" s="74" customFormat="1"/>
    <row r="1656" s="74" customFormat="1"/>
    <row r="1657" s="74" customFormat="1"/>
    <row r="1658" s="74" customFormat="1"/>
    <row r="1659" s="74" customFormat="1"/>
    <row r="1660" s="74" customFormat="1"/>
    <row r="1661" s="74" customFormat="1"/>
    <row r="1662" s="74" customFormat="1"/>
    <row r="1663" s="74" customFormat="1"/>
    <row r="1664" s="74" customFormat="1"/>
    <row r="1665" s="74" customFormat="1"/>
    <row r="1666" s="74" customFormat="1"/>
    <row r="1667" s="74" customFormat="1"/>
    <row r="1668" s="74" customFormat="1"/>
    <row r="1669" s="74" customFormat="1"/>
    <row r="1670" s="74" customFormat="1"/>
    <row r="1671" s="74" customFormat="1"/>
    <row r="1672" s="74" customFormat="1"/>
    <row r="1673" s="74" customFormat="1"/>
    <row r="1674" s="74" customFormat="1"/>
    <row r="1675" s="74" customFormat="1"/>
    <row r="1676" s="74" customFormat="1"/>
    <row r="1677" s="74" customFormat="1"/>
    <row r="1678" s="74" customFormat="1"/>
    <row r="1679" s="74" customFormat="1"/>
    <row r="1680" s="74" customFormat="1"/>
    <row r="1681" s="74" customFormat="1"/>
    <row r="1682" s="74" customFormat="1"/>
    <row r="1683" s="74" customFormat="1"/>
    <row r="1684" s="74" customFormat="1"/>
    <row r="1685" s="74" customFormat="1"/>
    <row r="1686" s="74" customFormat="1"/>
    <row r="1687" s="74" customFormat="1"/>
    <row r="1688" s="74" customFormat="1"/>
    <row r="1689" s="74" customFormat="1"/>
    <row r="1690" s="74" customFormat="1"/>
    <row r="1691" s="74" customFormat="1"/>
    <row r="1692" s="74" customFormat="1"/>
    <row r="1693" s="74" customFormat="1"/>
    <row r="1694" s="74" customFormat="1"/>
    <row r="1695" s="74" customFormat="1"/>
    <row r="1696" s="74" customFormat="1"/>
    <row r="1697" s="74" customFormat="1"/>
    <row r="1698" s="74" customFormat="1"/>
    <row r="1699" s="74" customFormat="1"/>
    <row r="1700" s="74" customFormat="1"/>
    <row r="1701" s="74" customFormat="1"/>
    <row r="1702" s="74" customFormat="1"/>
    <row r="1703" s="74" customFormat="1"/>
    <row r="1704" s="74" customFormat="1"/>
    <row r="1705" s="74" customFormat="1"/>
    <row r="1706" s="74" customFormat="1"/>
    <row r="1707" s="74" customFormat="1"/>
    <row r="1708" s="74" customFormat="1"/>
    <row r="1709" s="74" customFormat="1"/>
    <row r="1710" s="74" customFormat="1"/>
    <row r="1711" s="74" customFormat="1"/>
    <row r="1712" s="74" customFormat="1"/>
    <row r="1713" s="74" customFormat="1"/>
    <row r="1714" s="74" customFormat="1"/>
    <row r="1715" s="74" customFormat="1"/>
    <row r="1716" s="74" customFormat="1"/>
    <row r="1717" s="74" customFormat="1"/>
    <row r="1718" s="74" customFormat="1"/>
    <row r="1719" s="74" customFormat="1"/>
    <row r="1720" s="74" customFormat="1"/>
    <row r="1721" s="74" customFormat="1"/>
    <row r="1722" s="74" customFormat="1"/>
    <row r="1723" s="74" customFormat="1"/>
    <row r="1724" s="74" customFormat="1"/>
    <row r="1725" s="74" customFormat="1"/>
    <row r="1726" s="74" customFormat="1"/>
    <row r="1727" s="74" customFormat="1"/>
    <row r="1728" s="74" customFormat="1"/>
    <row r="1729" s="74" customFormat="1"/>
    <row r="1730" s="74" customFormat="1"/>
    <row r="1731" s="74" customFormat="1"/>
    <row r="1732" s="74" customFormat="1"/>
    <row r="1733" s="74" customFormat="1"/>
    <row r="1734" s="74" customFormat="1"/>
    <row r="1735" s="74" customFormat="1"/>
    <row r="1736" s="74" customFormat="1"/>
    <row r="1737" s="74" customFormat="1"/>
    <row r="1738" s="74" customFormat="1"/>
    <row r="1739" s="74" customFormat="1"/>
    <row r="1740" s="74" customFormat="1"/>
    <row r="1741" s="74" customFormat="1"/>
    <row r="1742" s="74" customFormat="1"/>
    <row r="1743" s="74" customFormat="1"/>
    <row r="1744" s="74" customFormat="1"/>
    <row r="1745" s="74" customFormat="1"/>
    <row r="1746" s="74" customFormat="1"/>
    <row r="1747" s="74" customFormat="1"/>
    <row r="1748" s="74" customFormat="1"/>
    <row r="1749" s="74" customFormat="1"/>
    <row r="1750" s="74" customFormat="1"/>
    <row r="1751" s="74" customFormat="1"/>
    <row r="1752" s="74" customFormat="1"/>
    <row r="1753" s="74" customFormat="1"/>
    <row r="1754" s="74" customFormat="1"/>
    <row r="1755" s="74" customFormat="1"/>
    <row r="1756" s="74" customFormat="1"/>
    <row r="1757" s="74" customFormat="1"/>
    <row r="1758" s="74" customFormat="1"/>
    <row r="1759" s="74" customFormat="1"/>
    <row r="1760" s="74" customFormat="1"/>
    <row r="1761" s="74" customFormat="1"/>
    <row r="1762" s="74" customFormat="1"/>
    <row r="1763" s="74" customFormat="1"/>
    <row r="1764" s="74" customFormat="1"/>
    <row r="1765" s="74" customFormat="1"/>
    <row r="1766" s="74" customFormat="1"/>
    <row r="1767" s="74" customFormat="1"/>
    <row r="1768" s="74" customFormat="1"/>
    <row r="1769" s="74" customFormat="1"/>
    <row r="1770" s="74" customFormat="1"/>
    <row r="1771" s="74" customFormat="1"/>
    <row r="1772" s="74" customFormat="1"/>
    <row r="1773" s="74" customFormat="1"/>
    <row r="1774" s="74" customFormat="1"/>
    <row r="1775" s="74" customFormat="1"/>
    <row r="1776" s="74" customFormat="1"/>
    <row r="1777" s="74" customFormat="1"/>
    <row r="1778" s="74" customFormat="1"/>
    <row r="1779" s="74" customFormat="1"/>
    <row r="1780" s="74" customFormat="1"/>
    <row r="1781" s="74" customFormat="1"/>
    <row r="1782" s="74" customFormat="1"/>
    <row r="1783" s="74" customFormat="1"/>
    <row r="1784" s="74" customFormat="1"/>
    <row r="1785" s="74" customFormat="1"/>
    <row r="1786" s="74" customFormat="1"/>
    <row r="1787" s="74" customFormat="1"/>
    <row r="1788" s="74" customFormat="1"/>
    <row r="1789" s="74" customFormat="1"/>
    <row r="1790" s="74" customFormat="1"/>
    <row r="1791" s="74" customFormat="1"/>
    <row r="1792" s="74" customFormat="1"/>
    <row r="1793" s="74" customFormat="1"/>
    <row r="1794" s="74" customFormat="1"/>
    <row r="1795" s="74" customFormat="1"/>
    <row r="1796" s="74" customFormat="1"/>
    <row r="1797" s="74" customFormat="1"/>
    <row r="1798" s="74" customFormat="1"/>
    <row r="1799" s="74" customFormat="1"/>
    <row r="1800" s="74" customFormat="1"/>
    <row r="1801" s="74" customFormat="1"/>
    <row r="1802" s="74" customFormat="1"/>
    <row r="1803" s="74" customFormat="1"/>
    <row r="1804" s="74" customFormat="1"/>
    <row r="1805" s="74" customFormat="1"/>
    <row r="1806" s="74" customFormat="1"/>
    <row r="1807" s="74" customFormat="1"/>
    <row r="1808" s="74" customFormat="1"/>
    <row r="1809" s="74" customFormat="1"/>
    <row r="1810" s="74" customFormat="1"/>
    <row r="1811" s="74" customFormat="1"/>
    <row r="1812" s="74" customFormat="1"/>
    <row r="1813" s="74" customFormat="1"/>
    <row r="1814" s="74" customFormat="1"/>
    <row r="1815" s="74" customFormat="1"/>
    <row r="1816" s="74" customFormat="1"/>
    <row r="1817" s="74" customFormat="1"/>
    <row r="1818" s="74" customFormat="1"/>
    <row r="1819" s="74" customFormat="1"/>
    <row r="1820" s="74" customFormat="1"/>
    <row r="1821" s="74" customFormat="1"/>
    <row r="1822" s="74" customFormat="1"/>
    <row r="1823" s="74" customFormat="1"/>
    <row r="1824" s="74" customFormat="1"/>
    <row r="1825" s="74" customFormat="1"/>
    <row r="1826" s="74" customFormat="1"/>
    <row r="1827" s="74" customFormat="1"/>
    <row r="1828" s="74" customFormat="1"/>
    <row r="1829" s="74" customFormat="1"/>
    <row r="1830" s="74" customFormat="1"/>
    <row r="1831" s="74" customFormat="1"/>
    <row r="1832" s="74" customFormat="1"/>
    <row r="1833" s="74" customFormat="1"/>
    <row r="1834" s="74" customFormat="1"/>
    <row r="1835" s="74" customFormat="1"/>
    <row r="1836" s="74" customFormat="1"/>
    <row r="1837" s="74" customFormat="1"/>
    <row r="1838" s="74" customFormat="1"/>
    <row r="1839" s="74" customFormat="1"/>
    <row r="1840" s="74" customFormat="1"/>
    <row r="1841" s="74" customFormat="1"/>
    <row r="1842" s="74" customFormat="1"/>
    <row r="1843" s="74" customFormat="1"/>
    <row r="1844" s="74" customFormat="1"/>
    <row r="1845" s="74" customFormat="1"/>
    <row r="1846" s="74" customFormat="1"/>
    <row r="1847" s="74" customFormat="1"/>
    <row r="1848" s="74" customFormat="1"/>
    <row r="1849" s="74" customFormat="1"/>
    <row r="1850" s="74" customFormat="1"/>
    <row r="1851" s="74" customFormat="1"/>
    <row r="1852" s="74" customFormat="1"/>
    <row r="1853" s="74" customFormat="1"/>
    <row r="1854" s="74" customFormat="1"/>
    <row r="1855" s="74" customFormat="1"/>
    <row r="1856" s="74" customFormat="1"/>
    <row r="1857" s="74" customFormat="1"/>
    <row r="1858" s="74" customFormat="1"/>
    <row r="1859" s="74" customFormat="1"/>
    <row r="1860" s="74" customFormat="1"/>
    <row r="1861" s="74" customFormat="1"/>
    <row r="1862" s="74" customFormat="1"/>
    <row r="1863" s="74" customFormat="1"/>
    <row r="1864" s="74" customFormat="1"/>
    <row r="1865" s="74" customFormat="1"/>
    <row r="1866" s="74" customFormat="1"/>
    <row r="1867" s="74" customFormat="1"/>
    <row r="1868" s="74" customFormat="1"/>
    <row r="1869" s="74" customFormat="1"/>
    <row r="1870" s="74" customFormat="1"/>
    <row r="1871" s="74" customFormat="1"/>
    <row r="1872" s="74" customFormat="1"/>
    <row r="1873" s="74" customFormat="1"/>
    <row r="1874" s="74" customFormat="1"/>
    <row r="1875" s="74" customFormat="1"/>
    <row r="1876" s="74" customFormat="1"/>
    <row r="1877" s="74" customFormat="1"/>
    <row r="1878" s="74" customFormat="1"/>
    <row r="1879" s="74" customFormat="1"/>
    <row r="1880" s="74" customFormat="1"/>
    <row r="1881" s="74" customFormat="1"/>
    <row r="1882" s="74" customFormat="1"/>
    <row r="1883" s="74" customFormat="1"/>
    <row r="1884" s="74" customFormat="1"/>
    <row r="1885" s="74" customFormat="1"/>
    <row r="1886" s="74" customFormat="1"/>
    <row r="1887" s="74" customFormat="1"/>
    <row r="1888" s="74" customFormat="1"/>
    <row r="1889" s="74" customFormat="1"/>
    <row r="1890" s="74" customFormat="1"/>
    <row r="1891" s="74" customFormat="1"/>
    <row r="1892" s="74" customFormat="1"/>
    <row r="1893" s="74" customFormat="1"/>
    <row r="1894" s="74" customFormat="1"/>
    <row r="1895" s="74" customFormat="1"/>
    <row r="1896" s="74" customFormat="1"/>
    <row r="1897" s="74" customFormat="1"/>
    <row r="1898" s="74" customFormat="1"/>
    <row r="1899" s="74" customFormat="1"/>
    <row r="1900" s="74" customFormat="1"/>
    <row r="1901" s="74" customFormat="1"/>
    <row r="1902" s="74" customFormat="1"/>
    <row r="1903" s="74" customFormat="1"/>
    <row r="1904" s="74" customFormat="1"/>
    <row r="1905" s="74" customFormat="1"/>
    <row r="1906" s="74" customFormat="1"/>
    <row r="1907" s="74" customFormat="1"/>
    <row r="1908" s="74" customFormat="1"/>
    <row r="1909" s="74" customFormat="1"/>
    <row r="1910" s="74" customFormat="1"/>
    <row r="1911" s="74" customFormat="1"/>
    <row r="1912" s="74" customFormat="1"/>
    <row r="1913" s="74" customFormat="1"/>
    <row r="1914" s="74" customFormat="1"/>
    <row r="1915" s="74" customFormat="1"/>
    <row r="1916" s="74" customFormat="1"/>
    <row r="1917" s="74" customFormat="1"/>
    <row r="1918" s="74" customFormat="1"/>
    <row r="1919" s="74" customFormat="1"/>
    <row r="1920" s="74" customFormat="1"/>
    <row r="1921" s="74" customFormat="1"/>
    <row r="1922" s="74" customFormat="1"/>
    <row r="1923" s="74" customFormat="1"/>
    <row r="1924" s="74" customFormat="1"/>
    <row r="1925" s="74" customFormat="1"/>
    <row r="1926" s="74" customFormat="1"/>
    <row r="1927" s="74" customFormat="1"/>
    <row r="1928" s="74" customFormat="1"/>
    <row r="1929" s="74" customFormat="1"/>
    <row r="1930" s="74" customFormat="1"/>
    <row r="1931" s="74" customFormat="1"/>
    <row r="1932" s="74" customFormat="1"/>
    <row r="1933" s="74" customFormat="1"/>
    <row r="1934" s="74" customFormat="1"/>
    <row r="1935" s="74" customFormat="1"/>
    <row r="1936" s="74" customFormat="1"/>
    <row r="1937" s="74" customFormat="1"/>
    <row r="1938" s="74" customFormat="1"/>
    <row r="1939" s="74" customFormat="1"/>
    <row r="1940" s="74" customFormat="1"/>
    <row r="1941" s="74" customFormat="1"/>
    <row r="1942" s="74" customFormat="1"/>
    <row r="1943" s="74" customFormat="1"/>
    <row r="1944" s="74" customFormat="1"/>
    <row r="1945" s="74" customFormat="1"/>
    <row r="1946" s="74" customFormat="1"/>
    <row r="1947" s="74" customFormat="1"/>
    <row r="1948" s="74" customFormat="1"/>
    <row r="1949" s="74" customFormat="1"/>
    <row r="1950" s="74" customFormat="1"/>
    <row r="1951" s="74" customFormat="1"/>
    <row r="1952" s="74" customFormat="1"/>
    <row r="1953" s="74" customFormat="1"/>
    <row r="1954" s="74" customFormat="1"/>
    <row r="1955" s="74" customFormat="1"/>
    <row r="1956" s="74" customFormat="1"/>
    <row r="1957" s="74" customFormat="1"/>
    <row r="1958" s="74" customFormat="1"/>
    <row r="1959" s="74" customFormat="1"/>
    <row r="1960" s="74" customFormat="1"/>
    <row r="1961" s="74" customFormat="1"/>
    <row r="1962" s="74" customFormat="1"/>
    <row r="1963" s="74" customFormat="1"/>
    <row r="1964" s="74" customFormat="1"/>
    <row r="1965" s="74" customFormat="1"/>
    <row r="1966" s="74" customFormat="1"/>
    <row r="1967" s="74" customFormat="1"/>
    <row r="1968" s="74" customFormat="1"/>
    <row r="1969" s="74" customFormat="1"/>
    <row r="1970" s="74" customFormat="1"/>
    <row r="1971" s="74" customFormat="1"/>
    <row r="1972" s="74" customFormat="1"/>
    <row r="1973" s="74" customFormat="1"/>
    <row r="1974" s="74" customFormat="1"/>
    <row r="1975" s="74" customFormat="1"/>
    <row r="1976" s="74" customFormat="1"/>
    <row r="1977" s="74" customFormat="1"/>
    <row r="1978" s="74" customFormat="1"/>
    <row r="1979" s="74" customFormat="1"/>
    <row r="1980" s="74" customFormat="1"/>
    <row r="1981" s="74" customFormat="1"/>
    <row r="1982" s="74" customFormat="1"/>
    <row r="1983" s="74" customFormat="1"/>
    <row r="1984" s="74" customFormat="1"/>
    <row r="1985" s="74" customFormat="1"/>
    <row r="1986" s="74" customFormat="1"/>
    <row r="1987" s="74" customFormat="1"/>
    <row r="1988" s="74" customFormat="1"/>
    <row r="1989" s="74" customFormat="1"/>
    <row r="1990" s="74" customFormat="1"/>
    <row r="1991" s="74" customFormat="1"/>
    <row r="1992" s="74" customFormat="1"/>
    <row r="1993" s="74" customFormat="1"/>
    <row r="1994" s="74" customFormat="1"/>
    <row r="1995" s="74" customFormat="1"/>
    <row r="1996" s="74" customFormat="1"/>
    <row r="1997" s="74" customFormat="1"/>
    <row r="1998" s="74" customFormat="1"/>
    <row r="1999" s="74" customFormat="1"/>
    <row r="2000" s="74" customFormat="1"/>
    <row r="2001" s="74" customFormat="1"/>
    <row r="2002" s="74" customFormat="1"/>
    <row r="2003" s="74" customFormat="1"/>
    <row r="2004" s="74" customFormat="1"/>
    <row r="2005" s="74" customFormat="1"/>
    <row r="2006" s="74" customFormat="1"/>
    <row r="2007" s="74" customFormat="1"/>
    <row r="2008" s="74" customFormat="1"/>
    <row r="2009" s="74" customFormat="1"/>
    <row r="2010" s="74" customFormat="1"/>
    <row r="2011" s="74" customFormat="1"/>
    <row r="2012" s="74" customFormat="1"/>
    <row r="2013" s="74" customFormat="1"/>
    <row r="2014" s="74" customFormat="1"/>
    <row r="2015" s="74" customFormat="1"/>
    <row r="2016" s="74" customFormat="1"/>
    <row r="2017" s="74" customFormat="1"/>
    <row r="2018" s="74" customFormat="1"/>
    <row r="2019" s="74" customFormat="1"/>
    <row r="2020" s="74" customFormat="1"/>
    <row r="2021" s="74" customFormat="1"/>
    <row r="2022" s="74" customFormat="1"/>
    <row r="2023" s="74" customFormat="1"/>
    <row r="2024" s="74" customFormat="1"/>
    <row r="2025" s="74" customFormat="1"/>
    <row r="2026" s="74" customFormat="1"/>
    <row r="2027" s="74" customFormat="1"/>
    <row r="2028" s="74" customFormat="1"/>
    <row r="2029" s="74" customFormat="1"/>
    <row r="2030" s="74" customFormat="1"/>
    <row r="2031" s="74" customFormat="1"/>
    <row r="2032" s="74" customFormat="1"/>
    <row r="2033" s="74" customFormat="1"/>
    <row r="2034" s="74" customFormat="1"/>
    <row r="2035" s="74" customFormat="1"/>
    <row r="2036" s="74" customFormat="1"/>
    <row r="2037" s="74" customFormat="1"/>
    <row r="2038" s="74" customFormat="1"/>
    <row r="2039" s="74" customFormat="1"/>
    <row r="2040" s="74" customFormat="1"/>
    <row r="2041" s="74" customFormat="1"/>
    <row r="2042" s="74" customFormat="1"/>
    <row r="2043" s="74" customFormat="1"/>
    <row r="2044" s="74" customFormat="1"/>
    <row r="2045" s="74" customFormat="1"/>
    <row r="2046" s="74" customFormat="1"/>
    <row r="2047" s="74" customFormat="1"/>
    <row r="2048" s="74" customFormat="1"/>
    <row r="2049" s="74" customFormat="1"/>
    <row r="2050" s="74" customFormat="1"/>
    <row r="2051" s="74" customFormat="1"/>
    <row r="2052" s="74" customFormat="1"/>
    <row r="2053" s="74" customFormat="1"/>
    <row r="2054" s="74" customFormat="1"/>
    <row r="2055" s="74" customFormat="1"/>
    <row r="2056" s="74" customFormat="1"/>
    <row r="2057" s="74" customFormat="1"/>
    <row r="2058" s="74" customFormat="1"/>
    <row r="2059" s="74" customFormat="1"/>
    <row r="2060" s="74" customFormat="1"/>
    <row r="2061" s="74" customFormat="1"/>
    <row r="2062" s="74" customFormat="1"/>
    <row r="2063" s="74" customFormat="1"/>
    <row r="2064" s="74" customFormat="1"/>
    <row r="2065" s="74" customFormat="1"/>
    <row r="2066" s="74" customFormat="1"/>
    <row r="2067" s="74" customFormat="1"/>
    <row r="2068" s="74" customFormat="1"/>
    <row r="2069" s="74" customFormat="1"/>
    <row r="2070" s="74" customFormat="1"/>
    <row r="2071" s="74" customFormat="1"/>
    <row r="2072" s="74" customFormat="1"/>
    <row r="2073" s="74" customFormat="1"/>
    <row r="2074" s="74" customFormat="1"/>
    <row r="2075" s="74" customFormat="1"/>
    <row r="2076" s="74" customFormat="1"/>
    <row r="2077" s="74" customFormat="1"/>
    <row r="2078" s="74" customFormat="1"/>
    <row r="2079" s="74" customFormat="1"/>
    <row r="2080" s="74" customFormat="1"/>
    <row r="2081" s="74" customFormat="1"/>
    <row r="2082" s="74" customFormat="1"/>
    <row r="2083" s="74" customFormat="1"/>
    <row r="2084" s="74" customFormat="1"/>
    <row r="2085" s="74" customFormat="1"/>
    <row r="2086" s="74" customFormat="1"/>
    <row r="2087" s="74" customFormat="1"/>
    <row r="2088" s="74" customFormat="1"/>
    <row r="2089" s="74" customFormat="1"/>
    <row r="2090" s="74" customFormat="1"/>
    <row r="2091" s="74" customFormat="1"/>
    <row r="2092" s="74" customFormat="1"/>
    <row r="2093" s="74" customFormat="1"/>
    <row r="2094" s="74" customFormat="1"/>
    <row r="2095" s="74" customFormat="1"/>
    <row r="2096" s="74" customFormat="1"/>
    <row r="2097" s="74" customFormat="1"/>
    <row r="2098" s="74" customFormat="1"/>
    <row r="2099" s="74" customFormat="1"/>
    <row r="2100" s="74" customFormat="1"/>
    <row r="2101" s="74" customFormat="1"/>
    <row r="2102" s="74" customFormat="1"/>
    <row r="2103" s="74" customFormat="1"/>
    <row r="2104" s="74" customFormat="1"/>
    <row r="2105" s="74" customFormat="1"/>
    <row r="2106" s="74" customFormat="1"/>
    <row r="2107" s="74" customFormat="1"/>
    <row r="2108" s="74" customFormat="1"/>
    <row r="2109" s="74" customFormat="1"/>
    <row r="2110" s="74" customFormat="1"/>
    <row r="2111" s="74" customFormat="1"/>
    <row r="2112" s="74" customFormat="1"/>
    <row r="2113" s="74" customFormat="1"/>
    <row r="2114" s="74" customFormat="1"/>
    <row r="2115" s="74" customFormat="1"/>
    <row r="2116" s="74" customFormat="1"/>
    <row r="2117" s="74" customFormat="1"/>
    <row r="2118" s="74" customFormat="1"/>
    <row r="2119" s="74" customFormat="1"/>
    <row r="2120" s="74" customFormat="1"/>
    <row r="2121" s="74" customFormat="1"/>
    <row r="2122" s="74" customFormat="1"/>
    <row r="2123" s="74" customFormat="1"/>
    <row r="2124" s="74" customFormat="1"/>
    <row r="2125" s="74" customFormat="1"/>
    <row r="2126" s="74" customFormat="1"/>
    <row r="2127" s="74" customFormat="1"/>
    <row r="2128" s="74" customFormat="1"/>
    <row r="2129" s="74" customFormat="1"/>
    <row r="2130" s="74" customFormat="1"/>
    <row r="2131" s="74" customFormat="1"/>
    <row r="2132" s="74" customFormat="1"/>
    <row r="2133" s="74" customFormat="1"/>
    <row r="2134" s="74" customFormat="1"/>
    <row r="2135" s="74" customFormat="1"/>
    <row r="2136" s="74" customFormat="1"/>
    <row r="2137" s="74" customFormat="1"/>
    <row r="2138" s="74" customFormat="1"/>
    <row r="2139" s="74" customFormat="1"/>
    <row r="2140" s="74" customFormat="1"/>
    <row r="2141" s="74" customFormat="1"/>
    <row r="2142" s="74" customFormat="1"/>
    <row r="2143" s="74" customFormat="1"/>
    <row r="2144" s="74" customFormat="1"/>
    <row r="2145" s="74" customFormat="1"/>
    <row r="2146" s="74" customFormat="1"/>
    <row r="2147" s="74" customFormat="1"/>
    <row r="2148" s="74" customFormat="1"/>
    <row r="2149" s="74" customFormat="1"/>
    <row r="2150" s="74" customFormat="1"/>
    <row r="2151" s="74" customFormat="1"/>
    <row r="2152" s="74" customFormat="1"/>
    <row r="2153" s="74" customFormat="1"/>
    <row r="2154" s="74" customFormat="1"/>
    <row r="2155" s="74" customFormat="1"/>
    <row r="2156" s="74" customFormat="1"/>
    <row r="2157" s="74" customFormat="1"/>
    <row r="2158" s="74" customFormat="1"/>
    <row r="2159" s="74" customFormat="1"/>
    <row r="2160" s="74" customFormat="1"/>
    <row r="2161" s="74" customFormat="1"/>
    <row r="2162" s="74" customFormat="1"/>
    <row r="2163" s="74" customFormat="1"/>
    <row r="2164" s="74" customFormat="1"/>
    <row r="2165" s="74" customFormat="1"/>
    <row r="2166" s="74" customFormat="1"/>
    <row r="2167" s="74" customFormat="1"/>
    <row r="2168" s="74" customFormat="1"/>
    <row r="2169" s="74" customFormat="1"/>
    <row r="2170" s="74" customFormat="1"/>
    <row r="2171" s="74" customFormat="1"/>
    <row r="2172" s="74" customFormat="1"/>
    <row r="2173" s="74" customFormat="1"/>
    <row r="2174" s="74" customFormat="1"/>
    <row r="2175" s="74" customFormat="1"/>
    <row r="2176" s="74" customFormat="1"/>
    <row r="2177" s="74" customFormat="1"/>
    <row r="2178" s="74" customFormat="1"/>
    <row r="2179" s="74" customFormat="1"/>
    <row r="2180" s="74" customFormat="1"/>
    <row r="2181" s="74" customFormat="1"/>
    <row r="2182" s="74" customFormat="1"/>
    <row r="2183" s="74" customFormat="1"/>
    <row r="2184" s="74" customFormat="1"/>
    <row r="2185" s="74" customFormat="1"/>
    <row r="2186" s="74" customFormat="1"/>
    <row r="2187" s="74" customFormat="1"/>
    <row r="2188" s="74" customFormat="1"/>
    <row r="2189" s="74" customFormat="1"/>
    <row r="2190" s="74" customFormat="1"/>
    <row r="2191" s="74" customFormat="1"/>
    <row r="2192" s="74" customFormat="1"/>
    <row r="2193" s="74" customFormat="1"/>
    <row r="2194" s="74" customFormat="1"/>
    <row r="2195" s="74" customFormat="1"/>
    <row r="2196" s="74" customFormat="1"/>
    <row r="2197" s="74" customFormat="1"/>
    <row r="2198" s="74" customFormat="1"/>
    <row r="2199" s="74" customFormat="1"/>
    <row r="2200" s="74" customFormat="1"/>
    <row r="2201" s="74" customFormat="1"/>
    <row r="2202" s="74" customFormat="1"/>
    <row r="2203" s="74" customFormat="1"/>
    <row r="2204" s="74" customFormat="1"/>
    <row r="2205" s="74" customFormat="1"/>
    <row r="2206" s="74" customFormat="1"/>
    <row r="2207" s="74" customFormat="1"/>
    <row r="2208" s="74" customFormat="1"/>
    <row r="2209" s="74" customFormat="1"/>
    <row r="2210" s="74" customFormat="1"/>
    <row r="2211" s="74" customFormat="1"/>
    <row r="2212" s="74" customFormat="1"/>
    <row r="2213" s="74" customFormat="1"/>
    <row r="2214" s="74" customFormat="1"/>
    <row r="2215" s="74" customFormat="1"/>
    <row r="2216" s="74" customFormat="1"/>
    <row r="2217" s="74" customFormat="1"/>
    <row r="2218" s="74" customFormat="1"/>
    <row r="2219" s="74" customFormat="1"/>
    <row r="2220" s="74" customFormat="1"/>
    <row r="2221" s="74" customFormat="1"/>
    <row r="2222" s="74" customFormat="1"/>
    <row r="2223" s="74" customFormat="1"/>
    <row r="2224" s="74" customFormat="1"/>
    <row r="2225" s="74" customFormat="1"/>
    <row r="2226" s="74" customFormat="1"/>
    <row r="2227" s="74" customFormat="1"/>
    <row r="2228" s="74" customFormat="1"/>
    <row r="2229" s="74" customFormat="1"/>
    <row r="2230" s="74" customFormat="1"/>
    <row r="2231" s="74" customFormat="1"/>
    <row r="2232" s="74" customFormat="1"/>
    <row r="2233" s="74" customFormat="1"/>
    <row r="2234" s="74" customFormat="1"/>
    <row r="2235" s="74" customFormat="1"/>
    <row r="2236" s="74" customFormat="1"/>
    <row r="2237" s="74" customFormat="1"/>
    <row r="2238" s="74" customFormat="1"/>
    <row r="2239" s="74" customFormat="1"/>
    <row r="2240" s="74" customFormat="1"/>
    <row r="2241" s="74" customFormat="1"/>
    <row r="2242" s="74" customFormat="1"/>
    <row r="2243" s="74" customFormat="1"/>
    <row r="2244" s="74" customFormat="1"/>
    <row r="2245" s="74" customFormat="1"/>
    <row r="2246" s="74" customFormat="1"/>
    <row r="2247" s="74" customFormat="1"/>
    <row r="2248" s="74" customFormat="1"/>
    <row r="2249" s="74" customFormat="1"/>
    <row r="2250" s="74" customFormat="1"/>
    <row r="2251" s="74" customFormat="1"/>
    <row r="2252" s="74" customFormat="1"/>
    <row r="2253" s="74" customFormat="1"/>
    <row r="2254" s="74" customFormat="1"/>
    <row r="2255" s="74" customFormat="1"/>
    <row r="2256" s="74" customFormat="1"/>
    <row r="2257" s="74" customFormat="1"/>
    <row r="2258" s="74" customFormat="1"/>
    <row r="2259" s="74" customFormat="1"/>
    <row r="2260" s="74" customFormat="1"/>
    <row r="2261" s="74" customFormat="1"/>
    <row r="2262" s="74" customFormat="1"/>
    <row r="2263" s="74" customFormat="1"/>
    <row r="2264" s="74" customFormat="1"/>
    <row r="2265" s="74" customFormat="1"/>
    <row r="2266" s="74" customFormat="1"/>
    <row r="2267" s="74" customFormat="1"/>
    <row r="2268" s="74" customFormat="1"/>
    <row r="2269" s="74" customFormat="1"/>
    <row r="2270" s="74" customFormat="1"/>
    <row r="2271" s="74" customFormat="1"/>
    <row r="2272" s="74" customFormat="1"/>
    <row r="2273" s="74" customFormat="1"/>
    <row r="2274" s="74" customFormat="1"/>
    <row r="2275" s="74" customFormat="1"/>
    <row r="2276" s="74" customFormat="1"/>
    <row r="2277" s="74" customFormat="1"/>
    <row r="2278" s="74" customFormat="1"/>
    <row r="2279" s="74" customFormat="1"/>
    <row r="2280" s="74" customFormat="1"/>
    <row r="2281" s="74" customFormat="1"/>
    <row r="2282" s="74" customFormat="1"/>
    <row r="2283" s="74" customFormat="1"/>
    <row r="2284" s="74" customFormat="1"/>
    <row r="2285" s="74" customFormat="1"/>
    <row r="2286" s="74" customFormat="1"/>
    <row r="2287" s="74" customFormat="1"/>
    <row r="2288" s="74" customFormat="1"/>
    <row r="2289" s="74" customFormat="1"/>
    <row r="2290" s="74" customFormat="1"/>
    <row r="2291" s="74" customFormat="1"/>
    <row r="2292" s="74" customFormat="1"/>
    <row r="2293" s="74" customFormat="1"/>
    <row r="2294" s="74" customFormat="1"/>
    <row r="2295" s="74" customFormat="1"/>
    <row r="2296" s="74" customFormat="1"/>
    <row r="2297" s="74" customFormat="1"/>
    <row r="2298" s="74" customFormat="1"/>
    <row r="2299" s="74" customFormat="1"/>
    <row r="2300" s="74" customFormat="1"/>
    <row r="2301" s="74" customFormat="1"/>
    <row r="2302" s="74" customFormat="1"/>
    <row r="2303" s="74" customFormat="1"/>
    <row r="2304" s="74" customFormat="1"/>
    <row r="2305" s="74" customFormat="1"/>
    <row r="2306" s="74" customFormat="1"/>
    <row r="2307" s="74" customFormat="1"/>
    <row r="2308" s="74" customFormat="1"/>
    <row r="2309" s="74" customFormat="1"/>
    <row r="2310" s="74" customFormat="1"/>
    <row r="2311" s="74" customFormat="1"/>
    <row r="2312" s="74" customFormat="1"/>
    <row r="2313" s="74" customFormat="1"/>
    <row r="2314" s="74" customFormat="1"/>
    <row r="2315" s="74" customFormat="1"/>
    <row r="2316" s="74" customFormat="1"/>
    <row r="2317" s="74" customFormat="1"/>
    <row r="2318" s="74" customFormat="1"/>
    <row r="2319" s="74" customFormat="1"/>
    <row r="2320" s="74" customFormat="1"/>
    <row r="2321" s="74" customFormat="1"/>
    <row r="2322" s="74" customFormat="1"/>
    <row r="2323" s="74" customFormat="1"/>
    <row r="2324" s="74" customFormat="1"/>
    <row r="2325" s="74" customFormat="1"/>
    <row r="2326" s="74" customFormat="1"/>
    <row r="2327" s="74" customFormat="1"/>
    <row r="2328" s="74" customFormat="1"/>
    <row r="2329" s="74" customFormat="1"/>
    <row r="2330" s="74" customFormat="1"/>
    <row r="2331" s="74" customFormat="1"/>
    <row r="2332" s="74" customFormat="1"/>
    <row r="2333" s="74" customFormat="1"/>
    <row r="2334" s="74" customFormat="1"/>
    <row r="2335" s="74" customFormat="1"/>
    <row r="2336" s="74" customFormat="1"/>
    <row r="2337" s="74" customFormat="1"/>
    <row r="2338" s="74" customFormat="1"/>
    <row r="2339" s="74" customFormat="1"/>
    <row r="2340" s="74" customFormat="1"/>
    <row r="2341" s="74" customFormat="1"/>
    <row r="2342" s="74" customFormat="1"/>
    <row r="2343" s="74" customFormat="1"/>
    <row r="2344" s="74" customFormat="1"/>
    <row r="2345" s="74" customFormat="1"/>
    <row r="2346" s="74" customFormat="1"/>
    <row r="2347" s="74" customFormat="1"/>
    <row r="2348" s="74" customFormat="1"/>
    <row r="2349" s="74" customFormat="1"/>
    <row r="2350" s="74" customFormat="1"/>
    <row r="2351" s="74" customFormat="1"/>
    <row r="2352" s="74" customFormat="1"/>
    <row r="2353" s="74" customFormat="1"/>
    <row r="2354" s="74" customFormat="1"/>
    <row r="2355" s="74" customFormat="1"/>
    <row r="2356" s="74" customFormat="1"/>
    <row r="2357" s="74" customFormat="1"/>
    <row r="2358" s="74" customFormat="1"/>
    <row r="2359" s="74" customFormat="1"/>
    <row r="2360" s="74" customFormat="1"/>
    <row r="2361" s="74" customFormat="1"/>
    <row r="2362" s="74" customFormat="1"/>
    <row r="2363" s="74" customFormat="1"/>
    <row r="2364" s="74" customFormat="1"/>
    <row r="2365" s="74" customFormat="1"/>
    <row r="2366" s="74" customFormat="1"/>
    <row r="2367" s="74" customFormat="1"/>
    <row r="2368" s="74" customFormat="1"/>
    <row r="2369" s="74" customFormat="1"/>
    <row r="2370" s="74" customFormat="1"/>
    <row r="2371" s="74" customFormat="1"/>
    <row r="2372" s="74" customFormat="1"/>
    <row r="2373" s="74" customFormat="1"/>
    <row r="2374" s="74" customFormat="1"/>
    <row r="2375" s="74" customFormat="1"/>
    <row r="2376" s="74" customFormat="1"/>
    <row r="2377" s="74" customFormat="1"/>
    <row r="2378" s="74" customFormat="1"/>
    <row r="2379" s="74" customFormat="1"/>
    <row r="2380" s="74" customFormat="1"/>
    <row r="2381" s="74" customFormat="1"/>
    <row r="2382" s="74" customFormat="1"/>
    <row r="2383" s="74" customFormat="1"/>
    <row r="2384" s="74" customFormat="1"/>
    <row r="2385" s="74" customFormat="1"/>
    <row r="2386" s="74" customFormat="1"/>
    <row r="2387" s="74" customFormat="1"/>
    <row r="2388" s="74" customFormat="1"/>
    <row r="2389" s="74" customFormat="1"/>
    <row r="2390" s="74" customFormat="1"/>
    <row r="2391" s="74" customFormat="1"/>
    <row r="2392" s="74" customFormat="1"/>
    <row r="2393" s="74" customFormat="1"/>
    <row r="2394" s="74" customFormat="1"/>
    <row r="2395" s="74" customFormat="1"/>
    <row r="2396" s="74" customFormat="1"/>
    <row r="2397" s="74" customFormat="1"/>
    <row r="2398" s="74" customFormat="1"/>
    <row r="2399" s="74" customFormat="1"/>
    <row r="2400" s="74" customFormat="1"/>
    <row r="2401" s="74" customFormat="1"/>
    <row r="2402" s="74" customFormat="1"/>
    <row r="2403" s="74" customFormat="1"/>
    <row r="2404" s="74" customFormat="1"/>
    <row r="2405" s="74" customFormat="1"/>
    <row r="2406" s="74" customFormat="1"/>
    <row r="2407" s="74" customFormat="1"/>
    <row r="2408" s="74" customFormat="1"/>
    <row r="2409" s="74" customFormat="1"/>
    <row r="2410" s="74" customFormat="1"/>
    <row r="2411" s="74" customFormat="1"/>
    <row r="2412" s="74" customFormat="1"/>
    <row r="2413" s="74" customFormat="1"/>
    <row r="2414" s="74" customFormat="1"/>
    <row r="2415" s="74" customFormat="1"/>
    <row r="2416" s="74" customFormat="1"/>
    <row r="2417" s="74" customFormat="1"/>
    <row r="2418" s="74" customFormat="1"/>
    <row r="2419" s="74" customFormat="1"/>
    <row r="2420" s="74" customFormat="1"/>
    <row r="2421" s="74" customFormat="1"/>
    <row r="2422" s="74" customFormat="1"/>
    <row r="2423" s="74" customFormat="1"/>
    <row r="2424" s="74" customFormat="1"/>
    <row r="2425" s="74" customFormat="1"/>
    <row r="2426" s="74" customFormat="1"/>
    <row r="2427" s="74" customFormat="1"/>
    <row r="2428" s="74" customFormat="1"/>
    <row r="2429" s="74" customFormat="1"/>
    <row r="2430" s="74" customFormat="1"/>
    <row r="2431" s="74" customFormat="1"/>
    <row r="2432" s="74" customFormat="1"/>
    <row r="2433" s="74" customFormat="1"/>
    <row r="2434" s="74" customFormat="1"/>
    <row r="2435" s="74" customFormat="1"/>
    <row r="2436" s="74" customFormat="1"/>
    <row r="2437" s="74" customFormat="1"/>
    <row r="2438" s="74" customFormat="1"/>
    <row r="2439" s="74" customFormat="1"/>
    <row r="2440" s="74" customFormat="1"/>
    <row r="2441" s="74" customFormat="1"/>
    <row r="2442" s="74" customFormat="1"/>
    <row r="2443" s="74" customFormat="1"/>
    <row r="2444" s="74" customFormat="1"/>
    <row r="2445" s="74" customFormat="1"/>
    <row r="2446" s="74" customFormat="1"/>
    <row r="2447" s="74" customFormat="1"/>
    <row r="2448" s="74" customFormat="1"/>
    <row r="2449" s="74" customFormat="1"/>
    <row r="2450" s="74" customFormat="1"/>
    <row r="2451" s="74" customFormat="1"/>
    <row r="2452" s="74" customFormat="1"/>
    <row r="2453" s="74" customFormat="1"/>
    <row r="2454" s="74" customFormat="1"/>
    <row r="2455" s="74" customFormat="1"/>
    <row r="2456" s="74" customFormat="1"/>
    <row r="2457" s="74" customFormat="1"/>
    <row r="2458" s="74" customFormat="1"/>
    <row r="2459" s="74" customFormat="1"/>
    <row r="2460" s="74" customFormat="1"/>
    <row r="2461" s="74" customFormat="1"/>
    <row r="2462" s="74" customFormat="1"/>
    <row r="2463" s="74" customFormat="1"/>
    <row r="2464" s="74" customFormat="1"/>
    <row r="2465" s="74" customFormat="1"/>
    <row r="2466" s="74" customFormat="1"/>
    <row r="2467" s="74" customFormat="1"/>
    <row r="2468" s="74" customFormat="1"/>
    <row r="2469" s="74" customFormat="1"/>
    <row r="2470" s="74" customFormat="1"/>
    <row r="2471" s="74" customFormat="1"/>
    <row r="2472" s="74" customFormat="1"/>
    <row r="2473" s="74" customFormat="1"/>
    <row r="2474" s="74" customFormat="1"/>
    <row r="2475" s="74" customFormat="1"/>
    <row r="2476" s="74" customFormat="1"/>
    <row r="2477" s="74" customFormat="1"/>
    <row r="2478" s="74" customFormat="1"/>
    <row r="2479" s="74" customFormat="1"/>
    <row r="2480" s="74" customFormat="1"/>
    <row r="2481" s="74" customFormat="1"/>
    <row r="2482" s="74" customFormat="1"/>
    <row r="2483" s="74" customFormat="1"/>
  </sheetData>
  <sheetProtection selectLockedCells="1"/>
  <mergeCells count="18">
    <mergeCell ref="D124:F124"/>
    <mergeCell ref="L124:N124"/>
    <mergeCell ref="D85:F85"/>
    <mergeCell ref="L85:N85"/>
    <mergeCell ref="D98:F98"/>
    <mergeCell ref="L98:N98"/>
    <mergeCell ref="D111:F111"/>
    <mergeCell ref="L111:N111"/>
    <mergeCell ref="D59:F59"/>
    <mergeCell ref="L59:N59"/>
    <mergeCell ref="D72:F72"/>
    <mergeCell ref="L72:N72"/>
    <mergeCell ref="C21:H21"/>
    <mergeCell ref="F4:M4"/>
    <mergeCell ref="F6:M6"/>
    <mergeCell ref="C9:G9"/>
    <mergeCell ref="K9:M9"/>
    <mergeCell ref="O9:Q9"/>
  </mergeCells>
  <conditionalFormatting sqref="E32:P39">
    <cfRule type="cellIs" dxfId="139" priority="15" stopIfTrue="1" operator="equal">
      <formula>$I11</formula>
    </cfRule>
  </conditionalFormatting>
  <conditionalFormatting sqref="E32:P39">
    <cfRule type="cellIs" dxfId="138" priority="14" stopIfTrue="1" operator="notEqual">
      <formula>$I11</formula>
    </cfRule>
  </conditionalFormatting>
  <conditionalFormatting sqref="E32:P39">
    <cfRule type="expression" dxfId="137" priority="13" stopIfTrue="1">
      <formula>ISBLANK($I11)</formula>
    </cfRule>
  </conditionalFormatting>
  <conditionalFormatting sqref="E44:E51">
    <cfRule type="cellIs" dxfId="136" priority="12" stopIfTrue="1" operator="equal">
      <formula>$I61</formula>
    </cfRule>
  </conditionalFormatting>
  <conditionalFormatting sqref="F44:F51">
    <cfRule type="cellIs" dxfId="135" priority="11" stopIfTrue="1" operator="equal">
      <formula>$Q61</formula>
    </cfRule>
  </conditionalFormatting>
  <conditionalFormatting sqref="G44:G51">
    <cfRule type="cellIs" dxfId="134" priority="10" stopIfTrue="1" operator="equal">
      <formula>$I74</formula>
    </cfRule>
  </conditionalFormatting>
  <conditionalFormatting sqref="H44:H51">
    <cfRule type="cellIs" dxfId="133" priority="9" stopIfTrue="1" operator="equal">
      <formula>$Q74</formula>
    </cfRule>
  </conditionalFormatting>
  <conditionalFormatting sqref="I44:I51">
    <cfRule type="cellIs" dxfId="132" priority="8" stopIfTrue="1" operator="equal">
      <formula>$I87</formula>
    </cfRule>
  </conditionalFormatting>
  <conditionalFormatting sqref="J44:J51">
    <cfRule type="cellIs" dxfId="131" priority="7" stopIfTrue="1" operator="equal">
      <formula>$Q87</formula>
    </cfRule>
  </conditionalFormatting>
  <conditionalFormatting sqref="K44:K51">
    <cfRule type="cellIs" dxfId="130" priority="6" stopIfTrue="1" operator="equal">
      <formula>$I100</formula>
    </cfRule>
  </conditionalFormatting>
  <conditionalFormatting sqref="L44:L51">
    <cfRule type="cellIs" dxfId="129" priority="5" stopIfTrue="1" operator="equal">
      <formula>$Q100</formula>
    </cfRule>
  </conditionalFormatting>
  <conditionalFormatting sqref="M44:M51">
    <cfRule type="cellIs" dxfId="128" priority="4" stopIfTrue="1" operator="equal">
      <formula>$I113</formula>
    </cfRule>
  </conditionalFormatting>
  <conditionalFormatting sqref="N44:N51">
    <cfRule type="cellIs" dxfId="127" priority="3" stopIfTrue="1" operator="equal">
      <formula>$Q113</formula>
    </cfRule>
  </conditionalFormatting>
  <conditionalFormatting sqref="O44:O51">
    <cfRule type="cellIs" dxfId="126" priority="2" stopIfTrue="1" operator="equal">
      <formula>$I126</formula>
    </cfRule>
  </conditionalFormatting>
  <conditionalFormatting sqref="P44:P51">
    <cfRule type="cellIs" dxfId="125" priority="1" stopIfTrue="1" operator="equal">
      <formula>$Q126</formula>
    </cfRule>
  </conditionalFormatting>
  <pageMargins left="0.75" right="0.75" top="1" bottom="1" header="0.5" footer="0.5"/>
  <pageSetup paperSize="9" orientation="landscape" r:id="rId1"/>
  <headerFooter alignWithMargins="0"/>
  <drawing r:id="rId2"/>
  <tableParts count="1">
    <tablePart r:id="rId3"/>
  </tableParts>
</worksheet>
</file>

<file path=xl/worksheets/sheet26.xml><?xml version="1.0" encoding="utf-8"?>
<worksheet xmlns="http://schemas.openxmlformats.org/spreadsheetml/2006/main" xmlns:r="http://schemas.openxmlformats.org/officeDocument/2006/relationships">
  <dimension ref="A1:FX2483"/>
  <sheetViews>
    <sheetView showGridLines="0" zoomScaleNormal="100" workbookViewId="0">
      <selection activeCell="R1" sqref="R1:AY1048576"/>
    </sheetView>
  </sheetViews>
  <sheetFormatPr defaultRowHeight="12.75"/>
  <cols>
    <col min="1" max="1" width="5.42578125" style="74" customWidth="1"/>
    <col min="2" max="2" width="8.140625" customWidth="1"/>
    <col min="3" max="3" width="14.5703125" customWidth="1"/>
    <col min="4" max="4" width="14.42578125" customWidth="1"/>
    <col min="5" max="5" width="10.42578125" customWidth="1"/>
    <col min="6" max="6" width="11.28515625" customWidth="1"/>
    <col min="7" max="7" width="10.28515625" customWidth="1"/>
    <col min="8" max="8" width="10" customWidth="1"/>
    <col min="9" max="9" width="10.7109375" customWidth="1"/>
    <col min="10" max="10" width="11.140625" customWidth="1"/>
    <col min="11" max="11" width="11" customWidth="1"/>
    <col min="12" max="12" width="13.28515625" customWidth="1"/>
    <col min="13" max="13" width="10.28515625" customWidth="1"/>
    <col min="14" max="14" width="10.85546875" customWidth="1"/>
    <col min="15" max="15" width="11.42578125" customWidth="1"/>
    <col min="16" max="16" width="12.28515625" customWidth="1"/>
    <col min="17" max="17" width="11.140625" customWidth="1"/>
    <col min="18" max="18" width="6.7109375" style="72" customWidth="1"/>
    <col min="19" max="19" width="11.5703125" style="74" customWidth="1"/>
    <col min="20" max="20" width="9.140625" style="74" customWidth="1"/>
    <col min="21" max="23" width="10.42578125" style="74" hidden="1" customWidth="1"/>
    <col min="24" max="24" width="9.85546875" style="74" hidden="1" customWidth="1"/>
    <col min="25" max="26" width="9.140625" style="74"/>
    <col min="27" max="27" width="10" style="74" customWidth="1"/>
    <col min="28" max="28" width="10.28515625" style="74" customWidth="1"/>
    <col min="29" max="29" width="9.140625" style="74"/>
    <col min="30" max="30" width="10.42578125" style="74" customWidth="1"/>
    <col min="31" max="180" width="9.140625" style="74"/>
  </cols>
  <sheetData>
    <row r="1" spans="1:26" s="155" customFormat="1" ht="13.5" thickBot="1">
      <c r="A1" s="72"/>
      <c r="B1" s="72"/>
      <c r="C1" s="72"/>
      <c r="D1" s="72"/>
      <c r="E1" s="72"/>
      <c r="F1" s="72"/>
      <c r="G1" s="72"/>
      <c r="H1" s="72"/>
      <c r="I1" s="72"/>
      <c r="J1" s="72"/>
      <c r="K1" s="72"/>
      <c r="L1" s="72"/>
      <c r="M1" s="72"/>
      <c r="N1" s="72"/>
      <c r="O1" s="72"/>
      <c r="P1" s="72"/>
      <c r="Q1" s="72"/>
      <c r="R1" s="72"/>
      <c r="S1" s="72"/>
    </row>
    <row r="2" spans="1:26">
      <c r="A2" s="72"/>
      <c r="B2" s="64"/>
      <c r="C2" s="65"/>
      <c r="D2" s="65"/>
      <c r="E2" s="65"/>
      <c r="F2" s="65"/>
      <c r="G2" s="65"/>
      <c r="H2" s="65"/>
      <c r="I2" s="65"/>
      <c r="J2" s="65"/>
      <c r="K2" s="65"/>
      <c r="L2" s="65"/>
      <c r="M2" s="65"/>
      <c r="N2" s="65"/>
      <c r="O2" s="65"/>
      <c r="P2" s="65"/>
      <c r="Q2" s="65"/>
      <c r="R2" s="75"/>
      <c r="S2" s="72"/>
    </row>
    <row r="3" spans="1:26">
      <c r="A3" s="72"/>
      <c r="B3" s="66"/>
      <c r="C3" s="3"/>
      <c r="D3" s="3"/>
      <c r="E3" s="3"/>
      <c r="F3" s="3"/>
      <c r="G3" s="3"/>
      <c r="H3" s="3"/>
      <c r="I3" s="3"/>
      <c r="J3" s="3"/>
      <c r="K3" s="3"/>
      <c r="L3" s="3"/>
      <c r="M3" s="3"/>
      <c r="N3" s="3"/>
      <c r="O3" s="3"/>
      <c r="P3" s="3"/>
      <c r="Q3" s="3"/>
      <c r="R3" s="75"/>
      <c r="S3" s="72"/>
    </row>
    <row r="4" spans="1:26" ht="25.5">
      <c r="A4" s="72"/>
      <c r="B4" s="66"/>
      <c r="C4" s="3"/>
      <c r="D4" s="3"/>
      <c r="E4" s="3"/>
      <c r="F4" s="182" t="s">
        <v>87</v>
      </c>
      <c r="G4" s="183"/>
      <c r="H4" s="183"/>
      <c r="I4" s="183"/>
      <c r="J4" s="183"/>
      <c r="K4" s="183"/>
      <c r="L4" s="183"/>
      <c r="M4" s="184"/>
      <c r="N4" s="3"/>
      <c r="O4" s="3"/>
      <c r="P4" s="3"/>
      <c r="Q4" s="3"/>
      <c r="R4" s="75"/>
      <c r="S4" s="72"/>
    </row>
    <row r="5" spans="1:26" ht="15.75">
      <c r="A5" s="72"/>
      <c r="B5" s="66"/>
      <c r="C5" s="3"/>
      <c r="D5" s="3"/>
      <c r="E5" s="3"/>
      <c r="F5" s="46"/>
      <c r="G5" s="3"/>
      <c r="H5" s="3"/>
      <c r="I5" s="3"/>
      <c r="J5" s="3"/>
      <c r="K5" s="3"/>
      <c r="L5" s="3"/>
      <c r="M5" s="3"/>
      <c r="N5" s="3"/>
      <c r="O5" s="3"/>
      <c r="P5" s="3"/>
      <c r="Q5" s="3"/>
      <c r="R5" s="75"/>
      <c r="S5" s="72"/>
    </row>
    <row r="6" spans="1:26" ht="15.75">
      <c r="A6" s="72"/>
      <c r="B6" s="66"/>
      <c r="C6" s="3"/>
      <c r="D6" s="3"/>
      <c r="E6" s="3"/>
      <c r="F6" s="185" t="s">
        <v>134</v>
      </c>
      <c r="G6" s="183"/>
      <c r="H6" s="183"/>
      <c r="I6" s="183"/>
      <c r="J6" s="183"/>
      <c r="K6" s="183"/>
      <c r="L6" s="183"/>
      <c r="M6" s="184"/>
      <c r="N6" s="3"/>
      <c r="O6" s="3"/>
      <c r="P6" s="3"/>
      <c r="Q6" s="3"/>
      <c r="R6" s="75"/>
      <c r="S6" s="72"/>
    </row>
    <row r="7" spans="1:26">
      <c r="A7" s="72"/>
      <c r="B7" s="66"/>
      <c r="C7" s="3"/>
      <c r="D7" s="3"/>
      <c r="E7" s="3"/>
      <c r="F7" s="3"/>
      <c r="G7" s="3"/>
      <c r="H7" s="3"/>
      <c r="I7" s="3"/>
      <c r="J7" s="3"/>
      <c r="K7" s="3"/>
      <c r="L7" s="3"/>
      <c r="M7" s="3"/>
      <c r="N7" s="3"/>
      <c r="O7" s="3"/>
      <c r="P7" s="3"/>
      <c r="Q7" s="3"/>
      <c r="R7" s="75"/>
      <c r="S7" s="72"/>
    </row>
    <row r="8" spans="1:26" ht="18.75" customHeight="1" thickBot="1">
      <c r="A8" s="72"/>
      <c r="B8" s="66"/>
      <c r="C8" s="3"/>
      <c r="D8" s="3"/>
      <c r="E8" s="3"/>
      <c r="F8" s="3"/>
      <c r="G8" s="3"/>
      <c r="H8" s="3"/>
      <c r="I8" s="3"/>
      <c r="J8" s="3"/>
      <c r="K8" s="3"/>
      <c r="L8" s="3"/>
      <c r="M8" s="3"/>
      <c r="N8" s="3"/>
      <c r="O8" s="3"/>
      <c r="P8" s="3"/>
      <c r="Q8" s="3"/>
      <c r="R8" s="75"/>
      <c r="S8" s="72"/>
    </row>
    <row r="9" spans="1:26" ht="24.75" customHeight="1" thickBot="1">
      <c r="A9" s="72"/>
      <c r="B9" s="66"/>
      <c r="C9" s="199" t="s">
        <v>54</v>
      </c>
      <c r="D9" s="200"/>
      <c r="E9" s="200"/>
      <c r="F9" s="200"/>
      <c r="G9" s="201"/>
      <c r="H9" s="3"/>
      <c r="I9" s="45" t="s">
        <v>55</v>
      </c>
      <c r="J9" s="3"/>
      <c r="K9" s="179" t="s">
        <v>129</v>
      </c>
      <c r="L9" s="180"/>
      <c r="M9" s="181"/>
      <c r="O9" s="179" t="s">
        <v>130</v>
      </c>
      <c r="P9" s="180"/>
      <c r="Q9" s="181"/>
      <c r="R9" s="75"/>
      <c r="S9" s="72"/>
    </row>
    <row r="10" spans="1:26" ht="13.5" thickBot="1">
      <c r="A10" s="72"/>
      <c r="B10" s="66"/>
      <c r="C10" s="78" t="s">
        <v>0</v>
      </c>
      <c r="D10" s="79" t="s">
        <v>1</v>
      </c>
      <c r="E10" s="12">
        <v>1</v>
      </c>
      <c r="F10" s="12" t="s">
        <v>18</v>
      </c>
      <c r="G10" s="40">
        <v>2</v>
      </c>
      <c r="H10" s="3"/>
      <c r="I10" s="39" t="s">
        <v>6</v>
      </c>
      <c r="J10" s="3"/>
      <c r="K10" s="19" t="s">
        <v>97</v>
      </c>
      <c r="L10" s="20" t="s">
        <v>51</v>
      </c>
      <c r="M10" s="20" t="s">
        <v>25</v>
      </c>
      <c r="O10" s="19" t="s">
        <v>97</v>
      </c>
      <c r="P10" s="20" t="s">
        <v>51</v>
      </c>
      <c r="Q10" s="20" t="s">
        <v>25</v>
      </c>
      <c r="R10" s="75"/>
      <c r="S10" s="72"/>
    </row>
    <row r="11" spans="1:26">
      <c r="A11" s="72"/>
      <c r="B11" s="66"/>
      <c r="C11" s="115"/>
      <c r="D11" s="109"/>
      <c r="E11" s="112"/>
      <c r="F11" s="112"/>
      <c r="G11" s="116"/>
      <c r="H11" s="3"/>
      <c r="I11" s="54"/>
      <c r="J11" s="3"/>
      <c r="K11" s="139">
        <v>1</v>
      </c>
      <c r="L11" s="138" t="str">
        <f>VLOOKUP(SMALL($V$11:$V$22,1),$V$11:$X$22,2,FALSE)</f>
        <v>Tim</v>
      </c>
      <c r="M11" s="146">
        <f>VLOOKUP(SMALL($V$11:$V$22,1),$V$11:$X$22,3,FALSE)</f>
        <v>0</v>
      </c>
      <c r="O11" s="139">
        <v>1</v>
      </c>
      <c r="P11" s="138" t="str">
        <f>VLOOKUP(SMALL($V$25:$V$36,1),$V$25:$X$36,2,FALSE)</f>
        <v>Didier</v>
      </c>
      <c r="Q11" s="140">
        <f>VLOOKUP(SMALL($V$25:$V$36,1),$V$25:$X$36,3,FALSE)</f>
        <v>74.160000000000011</v>
      </c>
      <c r="R11" s="75"/>
      <c r="S11" s="72"/>
      <c r="U11" s="124">
        <f>RANK($E$40,$E$40:$P$40)</f>
        <v>1</v>
      </c>
      <c r="V11" s="124">
        <f>RANK($E$40,$E$40:$P$40)</f>
        <v>1</v>
      </c>
      <c r="W11" s="124" t="str">
        <f>E31</f>
        <v>Tim</v>
      </c>
      <c r="X11" s="125">
        <f>E40</f>
        <v>0</v>
      </c>
      <c r="Z11" s="126"/>
    </row>
    <row r="12" spans="1:26">
      <c r="A12" s="72"/>
      <c r="B12" s="66"/>
      <c r="C12" s="115"/>
      <c r="D12" s="109"/>
      <c r="E12" s="113"/>
      <c r="F12" s="113"/>
      <c r="G12" s="117"/>
      <c r="H12" s="3"/>
      <c r="I12" s="54"/>
      <c r="J12" s="3"/>
      <c r="K12" s="141" t="str">
        <f>IF(M12=M11,"",2)</f>
        <v/>
      </c>
      <c r="L12" s="137" t="str">
        <f>VLOOKUP(SMALL($V$11:$V$22,2),$V$11:$X$22,2,FALSE)</f>
        <v>Grégory</v>
      </c>
      <c r="M12" s="147">
        <f>VLOOKUP(SMALL($V$11:$V$22,2),$V$11:$X$22,3,FALSE)</f>
        <v>0</v>
      </c>
      <c r="O12" s="141">
        <f>IF(Q12=Q11,"",2)</f>
        <v>2</v>
      </c>
      <c r="P12" s="137" t="str">
        <f>VLOOKUP(SMALL($V$25:$V$36,2),$V$25:$X$36,2,FALSE)</f>
        <v>Deborah</v>
      </c>
      <c r="Q12" s="142">
        <f>VLOOKUP(SMALL($V$25:$V$36,2),$V$25:$X$36,3,FALSE)</f>
        <v>69.890000000000015</v>
      </c>
      <c r="R12" s="75"/>
      <c r="S12" s="72"/>
      <c r="U12" s="124">
        <f>RANK($F$40,$E$40:$P$40)</f>
        <v>1</v>
      </c>
      <c r="V12" s="124">
        <f>IF(COUNTIF($U$11:U11,RANK($F$40,$E$40:$P$40))&gt;0,RANK($F$40,$E$40:$P$40)+COUNTIF($U$11:U11,RANK($F$40,$E$40:$P$40)),RANK($F$40,$E$40:$P$40))</f>
        <v>2</v>
      </c>
      <c r="W12" s="124" t="str">
        <f>F31</f>
        <v>Grégory</v>
      </c>
      <c r="X12" s="125">
        <f>F40</f>
        <v>0</v>
      </c>
      <c r="Z12" s="126"/>
    </row>
    <row r="13" spans="1:26">
      <c r="A13" s="72"/>
      <c r="B13" s="66"/>
      <c r="C13" s="118"/>
      <c r="D13" s="110"/>
      <c r="E13" s="113"/>
      <c r="F13" s="113"/>
      <c r="G13" s="117"/>
      <c r="H13" s="3"/>
      <c r="I13" s="54"/>
      <c r="J13" s="3"/>
      <c r="K13" s="141" t="str">
        <f>IF(M13=M12,"",3)</f>
        <v/>
      </c>
      <c r="L13" s="137" t="str">
        <f>VLOOKUP(SMALL($V$11:$V$22,3),$V$11:$X$22,2,FALSE)</f>
        <v>Christophe</v>
      </c>
      <c r="M13" s="147">
        <f>VLOOKUP(SMALL($V$11:$V$22,3),$V$11:$X$22,3,FALSE)</f>
        <v>0</v>
      </c>
      <c r="O13" s="141">
        <f>IF(Q13=Q12,"",3)</f>
        <v>3</v>
      </c>
      <c r="P13" s="137" t="str">
        <f>VLOOKUP(SMALL($V$25:$V$36,3),$V$25:$X$36,2,FALSE)</f>
        <v>Pieter</v>
      </c>
      <c r="Q13" s="142">
        <f>VLOOKUP(SMALL($V$25:$V$36,3),$V$25:$X$36,3,FALSE)</f>
        <v>66.239999999999995</v>
      </c>
      <c r="R13" s="75"/>
      <c r="S13" s="72"/>
      <c r="U13" s="124">
        <f>RANK($G$40,$E$40:$P$40)</f>
        <v>1</v>
      </c>
      <c r="V13" s="124">
        <f>IF(COUNTIF($U$11:U12,RANK($G$40,$E$40:$P$40))&gt;0,RANK($G$40,$E$40:$P$40)+COUNTIF($U$11:U12,RANK($G$40,$E$40:$P$40)),RANK($G$40,$E$40:$P$40))</f>
        <v>3</v>
      </c>
      <c r="W13" s="124" t="str">
        <f>G31</f>
        <v>Christophe</v>
      </c>
      <c r="X13" s="125">
        <f>G40</f>
        <v>0</v>
      </c>
      <c r="Z13" s="126"/>
    </row>
    <row r="14" spans="1:26">
      <c r="A14" s="72"/>
      <c r="B14" s="66"/>
      <c r="C14" s="118"/>
      <c r="D14" s="110"/>
      <c r="E14" s="113"/>
      <c r="F14" s="113"/>
      <c r="G14" s="117"/>
      <c r="H14" s="3"/>
      <c r="I14" s="54"/>
      <c r="J14" s="4"/>
      <c r="K14" s="141" t="str">
        <f>IF(M14=M13,"",4)</f>
        <v/>
      </c>
      <c r="L14" s="137" t="str">
        <f>VLOOKUP(SMALL($V$11:$V$22,4),$V$11:$X$22,2,FALSE)</f>
        <v>Ruben</v>
      </c>
      <c r="M14" s="147">
        <f>VLOOKUP(SMALL($V$11:$V$22,4),$V$11:$X$22,3,FALSE)</f>
        <v>0</v>
      </c>
      <c r="O14" s="141">
        <f>IF(Q14=Q13,"",4)</f>
        <v>4</v>
      </c>
      <c r="P14" s="137" t="str">
        <f>VLOOKUP(SMALL($V$25:$V$36,4),$V$25:$X$36,2,FALSE)</f>
        <v>Maarten</v>
      </c>
      <c r="Q14" s="142">
        <f>VLOOKUP(SMALL($V$25:$V$36,4),$V$25:$X$36,3,FALSE)</f>
        <v>63.04</v>
      </c>
      <c r="R14" s="75"/>
      <c r="S14" s="72"/>
      <c r="U14" s="124">
        <f>RANK($H$40,$E$40:$P$40)</f>
        <v>1</v>
      </c>
      <c r="V14" s="124">
        <f>IF(COUNTIF($U$11:U13,RANK($H$40,$E$40:$P$40))&gt;0,RANK($H$40,$E$40:$P$40)+COUNTIF($U$11:U13,RANK($H$40,$E$40:$P$40)),RANK($H$40,$E$40:$P$40))</f>
        <v>4</v>
      </c>
      <c r="W14" s="124" t="str">
        <f>H31</f>
        <v>Ruben</v>
      </c>
      <c r="X14" s="125">
        <f>H40</f>
        <v>0</v>
      </c>
      <c r="Z14" s="126"/>
    </row>
    <row r="15" spans="1:26">
      <c r="A15" s="72"/>
      <c r="B15" s="66"/>
      <c r="C15" s="118"/>
      <c r="D15" s="110"/>
      <c r="E15" s="113"/>
      <c r="F15" s="113"/>
      <c r="G15" s="117"/>
      <c r="H15" s="3"/>
      <c r="I15" s="54"/>
      <c r="J15" s="3"/>
      <c r="K15" s="141" t="str">
        <f>IF(M15=M14,"",5)</f>
        <v/>
      </c>
      <c r="L15" s="137" t="str">
        <f>VLOOKUP(SMALL($V$11:$V$22,5),$V$11:$X$22,2,FALSE)</f>
        <v>Guillaume</v>
      </c>
      <c r="M15" s="147">
        <f>VLOOKUP(SMALL($V$11:$V$22,5),$V$11:$X$22,3,FALSE)</f>
        <v>0</v>
      </c>
      <c r="O15" s="141">
        <f>IF(Q15=Q14,"",5)</f>
        <v>5</v>
      </c>
      <c r="P15" s="137" t="str">
        <f>VLOOKUP(SMALL($V$25:$V$36,5),$V$25:$X$36,2,FALSE)</f>
        <v>Lienkeuh</v>
      </c>
      <c r="Q15" s="142">
        <f>VLOOKUP(SMALL($V$25:$V$36,5),$V$25:$X$36,3,FALSE)</f>
        <v>62.86</v>
      </c>
      <c r="R15" s="75"/>
      <c r="S15" s="72"/>
      <c r="U15" s="124">
        <f>RANK($I$40,$E$40:$P$40)</f>
        <v>1</v>
      </c>
      <c r="V15" s="124">
        <f>IF(COUNTIF($U$11:U14,RANK($I$40,$E$40:$P$40))&gt;0,RANK($I$40,$E$40:$P$40)+COUNTIF($U$11:U14,RANK($I$40,$E$40:$P$40)),RANK($I$40,$E$40:$P$40))</f>
        <v>5</v>
      </c>
      <c r="W15" s="124" t="str">
        <f>I31</f>
        <v>Guillaume</v>
      </c>
      <c r="X15" s="125">
        <f>I40</f>
        <v>0</v>
      </c>
      <c r="Z15" s="126"/>
    </row>
    <row r="16" spans="1:26">
      <c r="A16" s="72"/>
      <c r="B16" s="66"/>
      <c r="C16" s="118"/>
      <c r="D16" s="110"/>
      <c r="E16" s="113"/>
      <c r="F16" s="113"/>
      <c r="G16" s="117"/>
      <c r="H16" s="3"/>
      <c r="I16" s="54"/>
      <c r="J16" s="3"/>
      <c r="K16" s="141" t="str">
        <f>IF(M16=M15,"",6)</f>
        <v/>
      </c>
      <c r="L16" s="137" t="str">
        <f>VLOOKUP(SMALL($V$11:$V$22,6),$V$11:$X$22,2,FALSE)</f>
        <v>Maarten</v>
      </c>
      <c r="M16" s="147">
        <f>VLOOKUP(SMALL($V$11:$V$22,6),$V$11:$X$22,3,FALSE)</f>
        <v>0</v>
      </c>
      <c r="O16" s="141">
        <f>IF(Q16=Q15,"",6)</f>
        <v>6</v>
      </c>
      <c r="P16" s="137" t="str">
        <f>VLOOKUP(SMALL($V$25:$V$36,6),$V$25:$X$36,2,FALSE)</f>
        <v xml:space="preserve">Lien </v>
      </c>
      <c r="Q16" s="142">
        <f>VLOOKUP(SMALL($V$25:$V$36,6),$V$25:$X$36,3,FALSE)</f>
        <v>62.64</v>
      </c>
      <c r="R16" s="75"/>
      <c r="S16" s="72"/>
      <c r="U16" s="124">
        <f>RANK($J$40,$E$40:$P$40)</f>
        <v>1</v>
      </c>
      <c r="V16" s="124">
        <f>IF(COUNTIF($U$11:U15,RANK($J$40,$E$40:$P$40))&gt;0,RANK($J$40,$E$40:$P$40)+COUNTIF($U$11:U15,RANK($J$40,$E$40:$P$40)),RANK($J$40,$E$40:$P$40))</f>
        <v>6</v>
      </c>
      <c r="W16" s="124" t="str">
        <f>J31</f>
        <v>Maarten</v>
      </c>
      <c r="X16" s="125">
        <f>J40</f>
        <v>0</v>
      </c>
      <c r="Z16" s="126"/>
    </row>
    <row r="17" spans="1:180">
      <c r="A17" s="72"/>
      <c r="B17" s="66"/>
      <c r="C17" s="118"/>
      <c r="D17" s="110"/>
      <c r="E17" s="113"/>
      <c r="F17" s="113"/>
      <c r="G17" s="117"/>
      <c r="H17" s="47" t="s">
        <v>56</v>
      </c>
      <c r="I17" s="54"/>
      <c r="J17" s="3"/>
      <c r="K17" s="141" t="str">
        <f>IF(M17=M16,"",7)</f>
        <v/>
      </c>
      <c r="L17" s="137" t="str">
        <f>VLOOKUP(SMALL($V$11:$V$22,7),$V$11:$X$22,2,FALSE)</f>
        <v>Dieter</v>
      </c>
      <c r="M17" s="147">
        <f>VLOOKUP(SMALL($V$11:$V$22,7),$V$11:$X$22,3,FALSE)</f>
        <v>0</v>
      </c>
      <c r="O17" s="141">
        <f>IF(Q17=Q16,"",7)</f>
        <v>7</v>
      </c>
      <c r="P17" s="137" t="str">
        <f>VLOOKUP(SMALL($V$25:$V$36,7),$V$25:$X$36,2,FALSE)</f>
        <v>Tim</v>
      </c>
      <c r="Q17" s="142">
        <f>VLOOKUP(SMALL($V$25:$V$36,7),$V$25:$X$36,3,FALSE)</f>
        <v>62.560000000000009</v>
      </c>
      <c r="R17" s="75"/>
      <c r="S17" s="72"/>
      <c r="U17" s="124">
        <f>RANK($K$40,$E$40:$P$40)</f>
        <v>1</v>
      </c>
      <c r="V17" s="124">
        <f>IF(COUNTIF($U$11:U16,RANK($K$40,$E$40:$P$40))&gt;0,RANK($K$40,$E$40:$P$40)+COUNTIF($U$11:U16,RANK($K$40,$E$40:$P$40)),RANK($K$40,$E$40:$P$40))</f>
        <v>7</v>
      </c>
      <c r="W17" s="124" t="str">
        <f>K31</f>
        <v>Dieter</v>
      </c>
      <c r="X17" s="125">
        <f>K40</f>
        <v>0</v>
      </c>
      <c r="Z17" s="126"/>
    </row>
    <row r="18" spans="1:180" ht="13.5" thickBot="1">
      <c r="A18" s="72"/>
      <c r="B18" s="66"/>
      <c r="C18" s="119"/>
      <c r="D18" s="111"/>
      <c r="E18" s="114"/>
      <c r="F18" s="114"/>
      <c r="G18" s="120"/>
      <c r="H18" s="3"/>
      <c r="I18" s="55"/>
      <c r="J18" s="3"/>
      <c r="K18" s="141" t="str">
        <f>IF(M18=M17,"",8)</f>
        <v/>
      </c>
      <c r="L18" s="137" t="str">
        <f>VLOOKUP(SMALL($V$11:$V$22,8),$V$11:$X$22,2,FALSE)</f>
        <v>Deborah</v>
      </c>
      <c r="M18" s="147">
        <f>VLOOKUP(SMALL($V$11:$V$22,8),$V$11:$X$22,3,FALSE)</f>
        <v>0</v>
      </c>
      <c r="O18" s="141">
        <f>IF(Q18=Q17,"",8)</f>
        <v>8</v>
      </c>
      <c r="P18" s="137" t="str">
        <f>VLOOKUP(SMALL($V$25:$V$36,8),$V$25:$X$36,2,FALSE)</f>
        <v>Grégory</v>
      </c>
      <c r="Q18" s="142">
        <f>VLOOKUP(SMALL($V$25:$V$36,8),$V$25:$X$36,3,FALSE)</f>
        <v>62.169999999999995</v>
      </c>
      <c r="R18" s="75"/>
      <c r="S18" s="72"/>
      <c r="U18" s="124">
        <f>RANK($L$40,$E$40:$P$40)</f>
        <v>1</v>
      </c>
      <c r="V18" s="124">
        <f>IF(COUNTIF($U$11:U17,RANK($L$40,$E$40:$P$40))&gt;0,RANK($L$40,$E$40:$P$40)+COUNTIF($U$11:U17,RANK($L$40,$E$40:$P$40)),RANK($L$40,$E$40:$P$40))</f>
        <v>8</v>
      </c>
      <c r="W18" s="124" t="str">
        <f>L31</f>
        <v>Deborah</v>
      </c>
      <c r="X18" s="125">
        <f>L40</f>
        <v>0</v>
      </c>
      <c r="Z18" s="126"/>
    </row>
    <row r="19" spans="1:180">
      <c r="A19" s="72"/>
      <c r="B19" s="66"/>
      <c r="C19" s="3"/>
      <c r="D19" s="3"/>
      <c r="E19" s="3"/>
      <c r="F19" s="3"/>
      <c r="G19" s="3"/>
      <c r="H19" s="3"/>
      <c r="I19" s="3"/>
      <c r="J19" s="3"/>
      <c r="K19" s="141" t="str">
        <f>IF(M19=M18,"",9)</f>
        <v/>
      </c>
      <c r="L19" s="137" t="str">
        <f>VLOOKUP(SMALL($V$11:$V$22,9),$V$11:$X$22,2,FALSE)</f>
        <v>Lienkeuh</v>
      </c>
      <c r="M19" s="147">
        <f>VLOOKUP(SMALL($V$11:$V$22,9),$V$11:$X$22,3,FALSE)</f>
        <v>0</v>
      </c>
      <c r="O19" s="141">
        <f>IF(Q19=Q18,"",9)</f>
        <v>9</v>
      </c>
      <c r="P19" s="137" t="str">
        <f>VLOOKUP(SMALL($V$25:$V$36,9),$V$25:$X$36,2,FALSE)</f>
        <v>Christophe</v>
      </c>
      <c r="Q19" s="142">
        <f>VLOOKUP(SMALL($V$25:$V$36,9),$V$25:$X$36,3,FALSE)</f>
        <v>61.109999999999992</v>
      </c>
      <c r="R19" s="75"/>
      <c r="S19" s="72"/>
      <c r="U19" s="124">
        <f>RANK($M$40,$E$40:$P$40)</f>
        <v>1</v>
      </c>
      <c r="V19" s="124">
        <f>IF(COUNTIF($U$11:U18,RANK($M$40,$E$40:$P$40))&gt;0,RANK($M$40,$E$40:$P$40)+COUNTIF($U$11:U18,RANK($M$40,$E$40:$P$40)),RANK($M$40,$E$40:$P$40))</f>
        <v>9</v>
      </c>
      <c r="W19" s="124" t="str">
        <f>M31</f>
        <v>Lienkeuh</v>
      </c>
      <c r="X19" s="125">
        <f>M40</f>
        <v>0</v>
      </c>
      <c r="Z19" s="126"/>
    </row>
    <row r="20" spans="1:180" ht="12.75" customHeight="1" thickBot="1">
      <c r="A20" s="72"/>
      <c r="B20" s="66"/>
      <c r="I20" s="3"/>
      <c r="J20" s="3"/>
      <c r="K20" s="141" t="str">
        <f>IF(M20=M19,"",10)</f>
        <v/>
      </c>
      <c r="L20" s="137" t="str">
        <f>VLOOKUP(SMALL($V$11:$V$22,10),$V$11:$X$22,2,FALSE)</f>
        <v>Pieter</v>
      </c>
      <c r="M20" s="147">
        <f>VLOOKUP(SMALL($V$11:$V$22,10),$V$11:$X$22,3,FALSE)</f>
        <v>0</v>
      </c>
      <c r="O20" s="141">
        <f>IF(Q20=Q19,"",10)</f>
        <v>10</v>
      </c>
      <c r="P20" s="137" t="str">
        <f>VLOOKUP(SMALL($V$25:$V$36,10),$V$25:$X$36,2,FALSE)</f>
        <v>Ruben</v>
      </c>
      <c r="Q20" s="142">
        <f>VLOOKUP(SMALL($V$25:$V$36,10),$V$25:$X$36,3,FALSE)</f>
        <v>60.06</v>
      </c>
      <c r="R20" s="75"/>
      <c r="S20" s="72"/>
      <c r="U20" s="124">
        <f>RANK($N$40,$E$40:$P$40)</f>
        <v>1</v>
      </c>
      <c r="V20" s="124">
        <f>IF(COUNTIF($U$11:U19,RANK($N$40,$E$40:$P$40))&gt;0,RANK($N$40,$E$40:$P$40)+COUNTIF($U$11:U19,RANK($N$40,$E$40:$P$40)),RANK($N$40,$E$40:$P$40))</f>
        <v>10</v>
      </c>
      <c r="W20" s="124" t="str">
        <f>N31</f>
        <v>Pieter</v>
      </c>
      <c r="X20" s="125">
        <f>N40</f>
        <v>0</v>
      </c>
      <c r="Z20" s="126"/>
    </row>
    <row r="21" spans="1:180" ht="12.75" customHeight="1" thickBot="1">
      <c r="A21" s="72"/>
      <c r="B21" s="66"/>
      <c r="C21" s="186" t="s">
        <v>57</v>
      </c>
      <c r="D21" s="187"/>
      <c r="E21" s="187"/>
      <c r="F21" s="188"/>
      <c r="G21" s="188"/>
      <c r="H21" s="189"/>
      <c r="I21" s="3"/>
      <c r="J21" s="3"/>
      <c r="K21" s="141" t="str">
        <f>IF(M21=M20,"",11)</f>
        <v/>
      </c>
      <c r="L21" s="137" t="str">
        <f>VLOOKUP(SMALL($V$11:$V$22,11),$V$11:$X$22,2,FALSE)</f>
        <v>Didier</v>
      </c>
      <c r="M21" s="147">
        <f>VLOOKUP(SMALL($V$11:$V$22,11),$V$11:$X$22,3,FALSE)</f>
        <v>0</v>
      </c>
      <c r="O21" s="141">
        <f>IF(Q21=Q20,"",11)</f>
        <v>11</v>
      </c>
      <c r="P21" s="137" t="str">
        <f>VLOOKUP(SMALL($V$25:$V$36,11),$V$25:$X$36,2,FALSE)</f>
        <v>Guillaume</v>
      </c>
      <c r="Q21" s="142">
        <f>VLOOKUP(SMALL($V$25:$V$36,11),$V$25:$X$36,3,FALSE)</f>
        <v>58.88000000000001</v>
      </c>
      <c r="R21" s="75"/>
      <c r="S21" s="72"/>
      <c r="U21" s="124">
        <f>RANK($O$40,$E$40:$P$40)</f>
        <v>1</v>
      </c>
      <c r="V21" s="124">
        <f>IF(COUNTIF($U$11:U20,RANK($O$40,$E$40:$P$40))&gt;0,RANK($O$40,$E$40:$P$40)+COUNTIF($U$11:U20,RANK($O$40,$E$40:$P$40)),RANK($O$40,$E$40:$P$40))</f>
        <v>11</v>
      </c>
      <c r="W21" s="124" t="str">
        <f>O31</f>
        <v>Didier</v>
      </c>
      <c r="X21" s="125">
        <f>O40</f>
        <v>0</v>
      </c>
      <c r="Z21" s="126"/>
    </row>
    <row r="22" spans="1:180" ht="12.75" customHeight="1" thickBot="1">
      <c r="A22" s="72"/>
      <c r="B22" s="66"/>
      <c r="C22" s="50" t="s">
        <v>20</v>
      </c>
      <c r="D22" s="134"/>
      <c r="E22" s="135"/>
      <c r="F22" s="131" t="str">
        <f>K31</f>
        <v>Dieter</v>
      </c>
      <c r="G22" s="129"/>
      <c r="H22" s="130"/>
      <c r="I22" s="3"/>
      <c r="J22" s="3"/>
      <c r="K22" s="143" t="str">
        <f>IF(M22=M21,"",12)</f>
        <v/>
      </c>
      <c r="L22" s="144" t="str">
        <f>VLOOKUP(SMALL($V$11:$V$22,12),$V$11:$X$22,2,FALSE)</f>
        <v>Lien</v>
      </c>
      <c r="M22" s="148">
        <f>VLOOKUP(SMALL($V$11:$V$22,12),$V$11:$X$22,3,FALSE)</f>
        <v>0</v>
      </c>
      <c r="O22" s="143">
        <f>IF(Q22=Q21,"",12)</f>
        <v>12</v>
      </c>
      <c r="P22" s="144" t="str">
        <f>VLOOKUP(SMALL($V$25:$V$36,12),$V$25:$X$36,2,FALSE)</f>
        <v>Dieter</v>
      </c>
      <c r="Q22" s="145">
        <f>VLOOKUP(SMALL($V$25:$V$36,12),$V$25:$X$36,3,FALSE)</f>
        <v>47.989999999999995</v>
      </c>
      <c r="R22" s="75"/>
      <c r="S22" s="72"/>
      <c r="U22" s="124">
        <f>RANK($P$40,$E$40:$P$40)</f>
        <v>1</v>
      </c>
      <c r="V22" s="124">
        <f>IF(COUNTIF($U$11:U21,RANK($P$40,$E$40:$P$40))&gt;0,RANK($P$40,$E$40:$P$40)+COUNTIF($U$11:U21,RANK($P$40,$E$40:$P$40)),RANK($P$40,$E$40:$P$40))</f>
        <v>12</v>
      </c>
      <c r="W22" s="124" t="str">
        <f>P31</f>
        <v>Lien</v>
      </c>
      <c r="X22" s="125">
        <f>P40</f>
        <v>0</v>
      </c>
      <c r="Z22" s="126"/>
    </row>
    <row r="23" spans="1:180">
      <c r="A23" s="72"/>
      <c r="B23" s="66"/>
      <c r="C23" s="48" t="s">
        <v>45</v>
      </c>
      <c r="D23" s="21"/>
      <c r="E23" s="22"/>
      <c r="F23" s="132" t="str">
        <f>L31</f>
        <v>Deborah</v>
      </c>
      <c r="G23" s="21"/>
      <c r="H23" s="22"/>
      <c r="I23" s="3"/>
      <c r="J23" s="3"/>
      <c r="K23" s="3"/>
      <c r="L23" s="3"/>
      <c r="M23" s="3"/>
      <c r="N23" s="3"/>
      <c r="O23" s="3"/>
      <c r="P23" s="3"/>
      <c r="Q23" s="3"/>
      <c r="R23" s="3"/>
      <c r="S23" s="72"/>
      <c r="U23" s="124"/>
      <c r="V23" s="124"/>
      <c r="W23" s="124"/>
      <c r="X23" s="124"/>
    </row>
    <row r="24" spans="1:180" s="3" customFormat="1">
      <c r="A24" s="127"/>
      <c r="C24" s="48" t="s">
        <v>24</v>
      </c>
      <c r="D24" s="21"/>
      <c r="E24" s="22"/>
      <c r="F24" s="132" t="str">
        <f>M31</f>
        <v>Lienkeuh</v>
      </c>
      <c r="G24" s="21"/>
      <c r="H24" s="22"/>
      <c r="S24" s="127"/>
      <c r="T24" s="75"/>
      <c r="U24" s="153"/>
      <c r="V24" s="153"/>
      <c r="W24" s="153"/>
      <c r="X24" s="153"/>
      <c r="Y24" s="75"/>
      <c r="Z24" s="75"/>
      <c r="AA24" s="75"/>
      <c r="AB24" s="75"/>
      <c r="AC24" s="75"/>
      <c r="AD24" s="75"/>
      <c r="AE24" s="75"/>
      <c r="AF24" s="75"/>
      <c r="AG24" s="75"/>
      <c r="AH24" s="75"/>
      <c r="AI24" s="75"/>
      <c r="AJ24" s="75"/>
      <c r="AK24" s="75"/>
      <c r="AL24" s="75"/>
      <c r="AM24" s="75"/>
      <c r="AN24" s="75"/>
      <c r="AO24" s="75"/>
      <c r="AP24" s="75"/>
      <c r="AQ24" s="75"/>
      <c r="AR24" s="75"/>
      <c r="AS24" s="75"/>
      <c r="AT24" s="75"/>
      <c r="AU24" s="75"/>
      <c r="AV24" s="75"/>
      <c r="AW24" s="75"/>
      <c r="AX24" s="75"/>
      <c r="AY24" s="75"/>
      <c r="AZ24" s="75"/>
      <c r="BA24" s="75"/>
      <c r="BB24" s="75"/>
      <c r="BC24" s="75"/>
      <c r="BD24" s="75"/>
      <c r="BE24" s="75"/>
      <c r="BF24" s="75"/>
      <c r="BG24" s="75"/>
      <c r="BH24" s="75"/>
      <c r="BI24" s="75"/>
      <c r="BJ24" s="75"/>
      <c r="BK24" s="75"/>
      <c r="BL24" s="75"/>
      <c r="BM24" s="75"/>
      <c r="BN24" s="75"/>
      <c r="BO24" s="75"/>
      <c r="BP24" s="75"/>
      <c r="BQ24" s="75"/>
      <c r="BR24" s="75"/>
      <c r="BS24" s="75"/>
      <c r="BT24" s="75"/>
      <c r="BU24" s="75"/>
      <c r="BV24" s="75"/>
      <c r="BW24" s="75"/>
      <c r="BX24" s="75"/>
      <c r="BY24" s="75"/>
      <c r="BZ24" s="75"/>
      <c r="CA24" s="75"/>
      <c r="CB24" s="75"/>
      <c r="CC24" s="75"/>
      <c r="CD24" s="75"/>
      <c r="CE24" s="75"/>
      <c r="CF24" s="75"/>
      <c r="CG24" s="75"/>
      <c r="CH24" s="75"/>
      <c r="CI24" s="75"/>
      <c r="CJ24" s="75"/>
      <c r="CK24" s="75"/>
      <c r="CL24" s="75"/>
      <c r="CM24" s="75"/>
      <c r="CN24" s="75"/>
      <c r="CO24" s="75"/>
      <c r="CP24" s="75"/>
      <c r="CQ24" s="75"/>
      <c r="CR24" s="75"/>
      <c r="CS24" s="75"/>
      <c r="CT24" s="75"/>
      <c r="CU24" s="75"/>
      <c r="CV24" s="75"/>
      <c r="CW24" s="75"/>
      <c r="CX24" s="75"/>
      <c r="CY24" s="75"/>
      <c r="CZ24" s="75"/>
      <c r="DA24" s="75"/>
      <c r="DB24" s="75"/>
      <c r="DC24" s="75"/>
      <c r="DD24" s="75"/>
      <c r="DE24" s="75"/>
      <c r="DF24" s="75"/>
      <c r="DG24" s="75"/>
      <c r="DH24" s="75"/>
      <c r="DI24" s="75"/>
      <c r="DJ24" s="75"/>
      <c r="DK24" s="75"/>
      <c r="DL24" s="75"/>
      <c r="DM24" s="75"/>
      <c r="DN24" s="75"/>
      <c r="DO24" s="75"/>
      <c r="DP24" s="75"/>
      <c r="DQ24" s="75"/>
      <c r="DR24" s="75"/>
      <c r="DS24" s="75"/>
      <c r="DT24" s="75"/>
      <c r="DU24" s="75"/>
      <c r="DV24" s="75"/>
      <c r="DW24" s="75"/>
      <c r="DX24" s="75"/>
      <c r="DY24" s="75"/>
      <c r="DZ24" s="75"/>
      <c r="EA24" s="75"/>
      <c r="EB24" s="75"/>
      <c r="EC24" s="75"/>
      <c r="ED24" s="75"/>
      <c r="EE24" s="75"/>
      <c r="EF24" s="75"/>
      <c r="EG24" s="75"/>
      <c r="EH24" s="75"/>
      <c r="EI24" s="75"/>
      <c r="EJ24" s="75"/>
      <c r="EK24" s="75"/>
      <c r="EL24" s="75"/>
      <c r="EM24" s="75"/>
      <c r="EN24" s="75"/>
      <c r="EO24" s="75"/>
      <c r="EP24" s="75"/>
      <c r="EQ24" s="75"/>
      <c r="ER24" s="75"/>
      <c r="ES24" s="75"/>
      <c r="ET24" s="75"/>
      <c r="EU24" s="75"/>
      <c r="EV24" s="75"/>
      <c r="EW24" s="75"/>
      <c r="EX24" s="75"/>
      <c r="EY24" s="75"/>
      <c r="EZ24" s="75"/>
      <c r="FA24" s="75"/>
      <c r="FB24" s="75"/>
      <c r="FC24" s="75"/>
      <c r="FD24" s="75"/>
      <c r="FE24" s="75"/>
      <c r="FF24" s="75"/>
      <c r="FG24" s="75"/>
      <c r="FH24" s="75"/>
      <c r="FI24" s="75"/>
      <c r="FJ24" s="75"/>
      <c r="FK24" s="75"/>
      <c r="FL24" s="75"/>
      <c r="FM24" s="75"/>
      <c r="FN24" s="75"/>
      <c r="FO24" s="75"/>
      <c r="FP24" s="75"/>
      <c r="FQ24" s="75"/>
      <c r="FR24" s="75"/>
      <c r="FS24" s="75"/>
      <c r="FT24" s="75"/>
      <c r="FU24" s="75"/>
      <c r="FV24" s="75"/>
      <c r="FW24" s="75"/>
      <c r="FX24" s="75"/>
    </row>
    <row r="25" spans="1:180" s="3" customFormat="1">
      <c r="A25" s="127"/>
      <c r="C25" s="48" t="s">
        <v>16</v>
      </c>
      <c r="D25" s="21"/>
      <c r="E25" s="22"/>
      <c r="F25" s="132" t="str">
        <f>N31</f>
        <v>Pieter</v>
      </c>
      <c r="G25" s="21"/>
      <c r="H25" s="22"/>
      <c r="S25" s="127"/>
      <c r="T25" s="75"/>
      <c r="U25" s="124">
        <f>RANK(Result!AS7,Result!$AS$7:$AS$18)</f>
        <v>7</v>
      </c>
      <c r="V25" s="124">
        <f>RANK(Result!AS7,Result!$AS$7:$AS$18)</f>
        <v>7</v>
      </c>
      <c r="W25" s="153" t="str">
        <f>Result!T7</f>
        <v>Tim</v>
      </c>
      <c r="X25" s="154">
        <f>Result!AS7</f>
        <v>62.560000000000009</v>
      </c>
      <c r="Y25" s="75"/>
      <c r="Z25" s="75"/>
      <c r="AA25" s="75"/>
      <c r="AB25" s="75"/>
      <c r="AC25" s="75"/>
      <c r="AD25" s="75"/>
      <c r="AE25" s="75"/>
      <c r="AF25" s="75"/>
      <c r="AG25" s="75"/>
      <c r="AH25" s="75"/>
      <c r="AI25" s="75"/>
      <c r="AJ25" s="75"/>
      <c r="AK25" s="75"/>
      <c r="AL25" s="75"/>
      <c r="AM25" s="75"/>
      <c r="AN25" s="75"/>
      <c r="AO25" s="75"/>
      <c r="AP25" s="75"/>
      <c r="AQ25" s="75"/>
      <c r="AR25" s="75"/>
      <c r="AS25" s="75"/>
      <c r="AT25" s="75"/>
      <c r="AU25" s="75"/>
      <c r="AV25" s="75"/>
      <c r="AW25" s="75"/>
      <c r="AX25" s="75"/>
      <c r="AY25" s="75"/>
      <c r="AZ25" s="75"/>
      <c r="BA25" s="75"/>
      <c r="BB25" s="75"/>
      <c r="BC25" s="75"/>
      <c r="BD25" s="75"/>
      <c r="BE25" s="75"/>
      <c r="BF25" s="75"/>
      <c r="BG25" s="75"/>
      <c r="BH25" s="75"/>
      <c r="BI25" s="75"/>
      <c r="BJ25" s="75"/>
      <c r="BK25" s="75"/>
      <c r="BL25" s="75"/>
      <c r="BM25" s="75"/>
      <c r="BN25" s="75"/>
      <c r="BO25" s="75"/>
      <c r="BP25" s="75"/>
      <c r="BQ25" s="75"/>
      <c r="BR25" s="75"/>
      <c r="BS25" s="75"/>
      <c r="BT25" s="75"/>
      <c r="BU25" s="75"/>
      <c r="BV25" s="75"/>
      <c r="BW25" s="75"/>
      <c r="BX25" s="75"/>
      <c r="BY25" s="75"/>
      <c r="BZ25" s="75"/>
      <c r="CA25" s="75"/>
      <c r="CB25" s="75"/>
      <c r="CC25" s="75"/>
      <c r="CD25" s="75"/>
      <c r="CE25" s="75"/>
      <c r="CF25" s="75"/>
      <c r="CG25" s="75"/>
      <c r="CH25" s="75"/>
      <c r="CI25" s="75"/>
      <c r="CJ25" s="75"/>
      <c r="CK25" s="75"/>
      <c r="CL25" s="75"/>
      <c r="CM25" s="75"/>
      <c r="CN25" s="75"/>
      <c r="CO25" s="75"/>
      <c r="CP25" s="75"/>
      <c r="CQ25" s="75"/>
      <c r="CR25" s="75"/>
      <c r="CS25" s="75"/>
      <c r="CT25" s="75"/>
      <c r="CU25" s="75"/>
      <c r="CV25" s="75"/>
      <c r="CW25" s="75"/>
      <c r="CX25" s="75"/>
      <c r="CY25" s="75"/>
      <c r="CZ25" s="75"/>
      <c r="DA25" s="75"/>
      <c r="DB25" s="75"/>
      <c r="DC25" s="75"/>
      <c r="DD25" s="75"/>
      <c r="DE25" s="75"/>
      <c r="DF25" s="75"/>
      <c r="DG25" s="75"/>
      <c r="DH25" s="75"/>
      <c r="DI25" s="75"/>
      <c r="DJ25" s="75"/>
      <c r="DK25" s="75"/>
      <c r="DL25" s="75"/>
      <c r="DM25" s="75"/>
      <c r="DN25" s="75"/>
      <c r="DO25" s="75"/>
      <c r="DP25" s="75"/>
      <c r="DQ25" s="75"/>
      <c r="DR25" s="75"/>
      <c r="DS25" s="75"/>
      <c r="DT25" s="75"/>
      <c r="DU25" s="75"/>
      <c r="DV25" s="75"/>
      <c r="DW25" s="75"/>
      <c r="DX25" s="75"/>
      <c r="DY25" s="75"/>
      <c r="DZ25" s="75"/>
      <c r="EA25" s="75"/>
      <c r="EB25" s="75"/>
      <c r="EC25" s="75"/>
      <c r="ED25" s="75"/>
      <c r="EE25" s="75"/>
      <c r="EF25" s="75"/>
      <c r="EG25" s="75"/>
      <c r="EH25" s="75"/>
      <c r="EI25" s="75"/>
      <c r="EJ25" s="75"/>
      <c r="EK25" s="75"/>
      <c r="EL25" s="75"/>
      <c r="EM25" s="75"/>
      <c r="EN25" s="75"/>
      <c r="EO25" s="75"/>
      <c r="EP25" s="75"/>
      <c r="EQ25" s="75"/>
      <c r="ER25" s="75"/>
      <c r="ES25" s="75"/>
      <c r="ET25" s="75"/>
      <c r="EU25" s="75"/>
      <c r="EV25" s="75"/>
      <c r="EW25" s="75"/>
      <c r="EX25" s="75"/>
      <c r="EY25" s="75"/>
      <c r="EZ25" s="75"/>
      <c r="FA25" s="75"/>
      <c r="FB25" s="75"/>
      <c r="FC25" s="75"/>
      <c r="FD25" s="75"/>
      <c r="FE25" s="75"/>
      <c r="FF25" s="75"/>
      <c r="FG25" s="75"/>
      <c r="FH25" s="75"/>
      <c r="FI25" s="75"/>
      <c r="FJ25" s="75"/>
      <c r="FK25" s="75"/>
      <c r="FL25" s="75"/>
      <c r="FM25" s="75"/>
      <c r="FN25" s="75"/>
      <c r="FO25" s="75"/>
      <c r="FP25" s="75"/>
      <c r="FQ25" s="75"/>
      <c r="FR25" s="75"/>
      <c r="FS25" s="75"/>
      <c r="FT25" s="75"/>
      <c r="FU25" s="75"/>
      <c r="FV25" s="75"/>
      <c r="FW25" s="75"/>
      <c r="FX25" s="75"/>
    </row>
    <row r="26" spans="1:180">
      <c r="A26" s="72"/>
      <c r="B26" s="3"/>
      <c r="C26" s="48" t="s">
        <v>2</v>
      </c>
      <c r="D26" s="21"/>
      <c r="E26" s="22"/>
      <c r="F26" s="132" t="str">
        <f>O31</f>
        <v>Didier</v>
      </c>
      <c r="G26" s="21"/>
      <c r="H26" s="22"/>
      <c r="I26" s="3"/>
      <c r="J26" s="3"/>
      <c r="K26" s="3"/>
      <c r="L26" s="3"/>
      <c r="M26" s="3"/>
      <c r="N26" s="3"/>
      <c r="O26" s="3"/>
      <c r="P26" s="3"/>
      <c r="Q26" s="3"/>
      <c r="R26" s="3"/>
      <c r="S26" s="72"/>
      <c r="U26" s="124">
        <f>RANK(Result!AS8,Result!$AS$7:$AS$18)</f>
        <v>8</v>
      </c>
      <c r="V26" s="124">
        <f>IF(COUNTIF($U$25:U25,RANK(Result!AS8,Result!$AS$7:$AS$18))&gt;0,RANK(Result!AS8,Result!$AS$7:$AS$18)+COUNTIF($U$25:U25,RANK(Result!AS8,Result!$AS$7:$AS$18)),RANK(Result!AS8,Result!$AS$7:$AS$18))</f>
        <v>8</v>
      </c>
      <c r="W26" s="153" t="str">
        <f>Result!T8</f>
        <v>Grégory</v>
      </c>
      <c r="X26" s="154">
        <f>Result!AS8</f>
        <v>62.169999999999995</v>
      </c>
    </row>
    <row r="27" spans="1:180" ht="13.5" thickBot="1">
      <c r="A27" s="72"/>
      <c r="B27" s="3"/>
      <c r="C27" s="52" t="s">
        <v>3</v>
      </c>
      <c r="D27" s="23"/>
      <c r="E27" s="24"/>
      <c r="F27" s="133" t="str">
        <f>P31</f>
        <v>Lien</v>
      </c>
      <c r="G27" s="23"/>
      <c r="H27" s="24"/>
      <c r="I27" s="3"/>
      <c r="J27" s="3"/>
      <c r="K27" s="3"/>
      <c r="L27" s="3"/>
      <c r="M27" s="3"/>
      <c r="N27" s="3"/>
      <c r="O27" s="3"/>
      <c r="P27" s="3"/>
      <c r="Q27" s="3"/>
      <c r="R27" s="3"/>
      <c r="S27" s="72"/>
      <c r="U27" s="124">
        <f>RANK(Result!AS9,Result!$AS$7:$AS$18)</f>
        <v>9</v>
      </c>
      <c r="V27" s="124">
        <f>IF(COUNTIF($U$25:U26,RANK(Result!AS9,Result!$AS$7:$AS$18))&gt;0,RANK(Result!AS9,Result!$AS$7:$AS$18)+COUNTIF($U$25:U26,RANK(Result!AS9,Result!$AS$7:$AS$18)),RANK(Result!AS9,Result!$AS$7:$AS$18))</f>
        <v>9</v>
      </c>
      <c r="W27" s="153" t="str">
        <f>Result!T9</f>
        <v>Christophe</v>
      </c>
      <c r="X27" s="154">
        <f>Result!AS9</f>
        <v>61.109999999999992</v>
      </c>
    </row>
    <row r="28" spans="1:180" ht="16.5" customHeight="1">
      <c r="A28" s="72"/>
      <c r="B28" s="3"/>
      <c r="C28" s="3"/>
      <c r="D28" s="3"/>
      <c r="E28" s="3"/>
      <c r="F28" s="3"/>
      <c r="G28" s="3"/>
      <c r="H28" s="3"/>
      <c r="I28" s="3"/>
      <c r="J28" s="3"/>
      <c r="K28" s="3"/>
      <c r="L28" s="3"/>
      <c r="M28" s="3"/>
      <c r="N28" s="3"/>
      <c r="O28" s="3"/>
      <c r="P28" s="3"/>
      <c r="Q28" s="3"/>
      <c r="R28" s="3"/>
      <c r="S28" s="72"/>
      <c r="U28" s="124">
        <f>RANK(Result!AS10,Result!$AS$7:$AS$18)</f>
        <v>10</v>
      </c>
      <c r="V28" s="124">
        <f>IF(COUNTIF($U$25:U27,RANK(Result!AS10,Result!$AS$7:$AS$18))&gt;0,RANK(Result!AS10,Result!$AS$7:$AS$18)+COUNTIF($U$25:U27,RANK(Result!AS10,Result!$AS$7:$AS$18)),RANK(Result!AS10,Result!$AS$7:$AS$18))</f>
        <v>10</v>
      </c>
      <c r="W28" s="153" t="str">
        <f>Result!T10</f>
        <v>Ruben</v>
      </c>
      <c r="X28" s="154">
        <f>Result!AS10</f>
        <v>60.06</v>
      </c>
    </row>
    <row r="29" spans="1:180" s="155" customFormat="1" ht="13.5" thickBot="1">
      <c r="A29" s="72"/>
      <c r="B29" s="72"/>
      <c r="C29" s="72"/>
      <c r="D29" s="72"/>
      <c r="E29" s="72"/>
      <c r="F29" s="72"/>
      <c r="G29" s="72"/>
      <c r="H29" s="72"/>
      <c r="I29" s="72"/>
      <c r="J29" s="72"/>
      <c r="K29" s="72"/>
      <c r="L29" s="72"/>
      <c r="M29" s="72"/>
      <c r="N29" s="72"/>
      <c r="O29" s="72"/>
      <c r="P29" s="72"/>
      <c r="Q29" s="72"/>
      <c r="R29" s="72"/>
      <c r="S29" s="72"/>
      <c r="U29" s="124">
        <f>RANK(Result!AS11,Result!$AS$7:$AS$18)</f>
        <v>11</v>
      </c>
      <c r="V29" s="124">
        <f>IF(COUNTIF($U$25:U28,RANK(Result!AS11,Result!$AS$7:$AS$18))&gt;0,RANK(Result!AS11,Result!$AS$7:$AS$18)+COUNTIF($U$25:U28,RANK(Result!AS11,Result!$AS$7:$AS$18)),RANK(Result!AS11,Result!$AS$7:$AS$18))</f>
        <v>11</v>
      </c>
      <c r="W29" s="157" t="str">
        <f>Result!T11</f>
        <v>Guillaume</v>
      </c>
      <c r="X29" s="154">
        <f>Result!AS11</f>
        <v>58.88000000000001</v>
      </c>
    </row>
    <row r="30" spans="1:180" ht="13.5" thickBot="1">
      <c r="A30" s="72"/>
      <c r="B30" s="64"/>
      <c r="C30" s="65"/>
      <c r="D30" s="65"/>
      <c r="E30" s="65"/>
      <c r="F30" s="65"/>
      <c r="G30" s="65"/>
      <c r="H30" s="65"/>
      <c r="I30" s="65"/>
      <c r="J30" s="65"/>
      <c r="K30" s="65"/>
      <c r="L30" s="65"/>
      <c r="M30" s="65"/>
      <c r="N30" s="65"/>
      <c r="O30" s="65"/>
      <c r="P30" s="65"/>
      <c r="Q30" s="65"/>
      <c r="R30" s="75"/>
      <c r="S30" s="72"/>
      <c r="U30" s="124">
        <f>RANK(Result!AS12,Result!$AS$7:$AS$18)</f>
        <v>4</v>
      </c>
      <c r="V30" s="124">
        <f>IF(COUNTIF($U$25:U29,RANK(Result!AS12,Result!$AS$7:$AS$18))&gt;0,RANK(Result!AS12,Result!$AS$7:$AS$18)+COUNTIF($U$25:U29,RANK(Result!AS12,Result!$AS$7:$AS$18)),RANK(Result!AS12,Result!$AS$7:$AS$18))</f>
        <v>4</v>
      </c>
      <c r="W30" s="153" t="str">
        <f>Result!T12</f>
        <v>Maarten</v>
      </c>
      <c r="X30" s="154">
        <f>Result!AS12</f>
        <v>63.04</v>
      </c>
    </row>
    <row r="31" spans="1:180" ht="13.5" thickBot="1">
      <c r="A31" s="72"/>
      <c r="B31" s="66"/>
      <c r="C31" s="36" t="s">
        <v>0</v>
      </c>
      <c r="D31" s="37" t="s">
        <v>1</v>
      </c>
      <c r="E31" s="36" t="str">
        <f>D59</f>
        <v>Tim</v>
      </c>
      <c r="F31" s="38" t="str">
        <f>L59</f>
        <v>Grégory</v>
      </c>
      <c r="G31" s="38" t="str">
        <f>D72</f>
        <v>Christophe</v>
      </c>
      <c r="H31" s="38" t="str">
        <f>L72</f>
        <v>Ruben</v>
      </c>
      <c r="I31" s="38" t="str">
        <f>D85</f>
        <v>Guillaume</v>
      </c>
      <c r="J31" s="38" t="str">
        <f>L85</f>
        <v>Maarten</v>
      </c>
      <c r="K31" s="38" t="str">
        <f>D98</f>
        <v>Dieter</v>
      </c>
      <c r="L31" s="38" t="str">
        <f>L98</f>
        <v>Deborah</v>
      </c>
      <c r="M31" s="38" t="str">
        <f>D111</f>
        <v>Lienkeuh</v>
      </c>
      <c r="N31" s="38" t="str">
        <f>L111</f>
        <v>Pieter</v>
      </c>
      <c r="O31" s="38" t="str">
        <f>D124</f>
        <v>Didier</v>
      </c>
      <c r="P31" s="37" t="str">
        <f>L124</f>
        <v>Lien</v>
      </c>
      <c r="Q31" s="3"/>
      <c r="R31" s="75"/>
      <c r="S31" s="72"/>
      <c r="U31" s="124">
        <f>RANK(Result!AS13,Result!$AS$7:$AS$18)</f>
        <v>12</v>
      </c>
      <c r="V31" s="124">
        <f>IF(COUNTIF($U$25:U30,RANK(Result!AS13,Result!$AS$7:$AS$18))&gt;0,RANK(Result!AS13,Result!$AS$7:$AS$18)+COUNTIF($U$25:U30,RANK(Result!AS13,Result!$AS$7:$AS$18)),RANK(Result!AS13,Result!$AS$7:$AS$18))</f>
        <v>12</v>
      </c>
      <c r="W31" s="153" t="str">
        <f>Result!T13</f>
        <v>Dieter</v>
      </c>
      <c r="X31" s="154">
        <f>Result!AS13</f>
        <v>47.989999999999995</v>
      </c>
    </row>
    <row r="32" spans="1:180">
      <c r="A32" s="72"/>
      <c r="B32" s="66"/>
      <c r="C32" s="29">
        <f t="shared" ref="C32:D39" si="0">C11</f>
        <v>0</v>
      </c>
      <c r="D32" s="30">
        <f t="shared" si="0"/>
        <v>0</v>
      </c>
      <c r="E32" s="31">
        <f t="shared" ref="E32:E39" si="1">E61</f>
        <v>0</v>
      </c>
      <c r="F32" s="32">
        <f>M61</f>
        <v>0</v>
      </c>
      <c r="G32" s="32">
        <f>E74</f>
        <v>0</v>
      </c>
      <c r="H32" s="32">
        <f>M74</f>
        <v>0</v>
      </c>
      <c r="I32" s="32">
        <f>E87</f>
        <v>0</v>
      </c>
      <c r="J32" s="32">
        <f>M87</f>
        <v>0</v>
      </c>
      <c r="K32" s="32">
        <f>E100</f>
        <v>0</v>
      </c>
      <c r="L32" s="32">
        <f t="shared" ref="L32:L39" si="2">M100</f>
        <v>0</v>
      </c>
      <c r="M32" s="32">
        <f>E113</f>
        <v>0</v>
      </c>
      <c r="N32" s="32">
        <f t="shared" ref="N32:N39" si="3">M113</f>
        <v>0</v>
      </c>
      <c r="O32" s="32">
        <f>E126</f>
        <v>0</v>
      </c>
      <c r="P32" s="33">
        <f>M126</f>
        <v>0</v>
      </c>
      <c r="Q32" s="3"/>
      <c r="R32" s="75"/>
      <c r="S32" s="72"/>
      <c r="U32" s="124">
        <f>RANK(Result!AS14,Result!$AS$7:$AS$18)</f>
        <v>2</v>
      </c>
      <c r="V32" s="124">
        <f>IF(COUNTIF($U$25:U31,RANK(Result!AS14,Result!$AS$7:$AS$18))&gt;0,RANK(Result!AS14,Result!$AS$7:$AS$18)+COUNTIF($U$25:U31,RANK(Result!AS14,Result!$AS$7:$AS$18)),RANK(Result!AS14,Result!$AS$7:$AS$18))</f>
        <v>2</v>
      </c>
      <c r="W32" s="153" t="str">
        <f>Result!T14</f>
        <v>Deborah</v>
      </c>
      <c r="X32" s="154">
        <f>Result!AS14</f>
        <v>69.890000000000015</v>
      </c>
    </row>
    <row r="33" spans="1:24">
      <c r="A33" s="72"/>
      <c r="B33" s="66"/>
      <c r="C33" s="25">
        <f t="shared" si="0"/>
        <v>0</v>
      </c>
      <c r="D33" s="26">
        <f t="shared" si="0"/>
        <v>0</v>
      </c>
      <c r="E33" s="31">
        <f t="shared" si="1"/>
        <v>0</v>
      </c>
      <c r="F33" s="32">
        <f t="shared" ref="F33:F39" si="4">M62</f>
        <v>0</v>
      </c>
      <c r="G33" s="32">
        <f t="shared" ref="G33:G39" si="5">E75</f>
        <v>0</v>
      </c>
      <c r="H33" s="32">
        <f t="shared" ref="H33:H39" si="6">M75</f>
        <v>0</v>
      </c>
      <c r="I33" s="32">
        <f t="shared" ref="I33:I39" si="7">E88</f>
        <v>0</v>
      </c>
      <c r="J33" s="32">
        <f t="shared" ref="J33:J39" si="8">M88</f>
        <v>0</v>
      </c>
      <c r="K33" s="32">
        <f t="shared" ref="K33:K39" si="9">E101</f>
        <v>0</v>
      </c>
      <c r="L33" s="32">
        <f t="shared" si="2"/>
        <v>0</v>
      </c>
      <c r="M33" s="32">
        <f t="shared" ref="M33:M39" si="10">E114</f>
        <v>0</v>
      </c>
      <c r="N33" s="32">
        <f t="shared" si="3"/>
        <v>0</v>
      </c>
      <c r="O33" s="32">
        <f t="shared" ref="O33:O39" si="11">E127</f>
        <v>0</v>
      </c>
      <c r="P33" s="33">
        <f t="shared" ref="P33:P39" si="12">M127</f>
        <v>0</v>
      </c>
      <c r="Q33" s="3"/>
      <c r="R33" s="75"/>
      <c r="S33" s="72"/>
      <c r="U33" s="124">
        <f>RANK(Result!AS15,Result!$AS$7:$AS$18)</f>
        <v>5</v>
      </c>
      <c r="V33" s="124">
        <f>IF(COUNTIF($U$25:U32,RANK(Result!AS15,Result!$AS$7:$AS$18))&gt;0,RANK(Result!AS15,Result!$AS$7:$AS$18)+COUNTIF($U$25:U32,RANK(Result!AS15,Result!$AS$7:$AS$18)),RANK(Result!AS15,Result!$AS$7:$AS$18))</f>
        <v>5</v>
      </c>
      <c r="W33" s="153" t="str">
        <f>Result!T15</f>
        <v>Lienkeuh</v>
      </c>
      <c r="X33" s="154">
        <f>Result!AS15</f>
        <v>62.86</v>
      </c>
    </row>
    <row r="34" spans="1:24">
      <c r="A34" s="72"/>
      <c r="B34" s="66"/>
      <c r="C34" s="25">
        <f t="shared" si="0"/>
        <v>0</v>
      </c>
      <c r="D34" s="26">
        <f t="shared" si="0"/>
        <v>0</v>
      </c>
      <c r="E34" s="31">
        <f t="shared" si="1"/>
        <v>0</v>
      </c>
      <c r="F34" s="32">
        <f t="shared" si="4"/>
        <v>0</v>
      </c>
      <c r="G34" s="32">
        <f t="shared" si="5"/>
        <v>0</v>
      </c>
      <c r="H34" s="32">
        <f t="shared" si="6"/>
        <v>0</v>
      </c>
      <c r="I34" s="32">
        <f t="shared" si="7"/>
        <v>0</v>
      </c>
      <c r="J34" s="32">
        <f t="shared" si="8"/>
        <v>0</v>
      </c>
      <c r="K34" s="32">
        <f t="shared" si="9"/>
        <v>0</v>
      </c>
      <c r="L34" s="32">
        <f t="shared" si="2"/>
        <v>0</v>
      </c>
      <c r="M34" s="32">
        <f t="shared" si="10"/>
        <v>0</v>
      </c>
      <c r="N34" s="32">
        <f t="shared" si="3"/>
        <v>0</v>
      </c>
      <c r="O34" s="32">
        <f t="shared" si="11"/>
        <v>0</v>
      </c>
      <c r="P34" s="33">
        <f t="shared" si="12"/>
        <v>0</v>
      </c>
      <c r="Q34" s="3"/>
      <c r="R34" s="75"/>
      <c r="S34" s="72"/>
      <c r="U34" s="124">
        <f>RANK(Result!AS16,Result!$AS$7:$AS$18)</f>
        <v>3</v>
      </c>
      <c r="V34" s="124">
        <f>IF(COUNTIF($U$25:U33,RANK(Result!AS16,Result!$AS$7:$AS$18))&gt;0,RANK(Result!AS16,Result!$AS$7:$AS$18)+COUNTIF($U$25:U33,RANK(Result!AS16,Result!$AS$7:$AS$18)),RANK(Result!AS16,Result!$AS$7:$AS$18))</f>
        <v>3</v>
      </c>
      <c r="W34" s="153" t="str">
        <f>Result!T16</f>
        <v>Pieter</v>
      </c>
      <c r="X34" s="154">
        <f>Result!AS16</f>
        <v>66.239999999999995</v>
      </c>
    </row>
    <row r="35" spans="1:24">
      <c r="A35" s="72"/>
      <c r="B35" s="66"/>
      <c r="C35" s="25">
        <f t="shared" si="0"/>
        <v>0</v>
      </c>
      <c r="D35" s="26">
        <f t="shared" si="0"/>
        <v>0</v>
      </c>
      <c r="E35" s="31">
        <f t="shared" si="1"/>
        <v>0</v>
      </c>
      <c r="F35" s="32">
        <f t="shared" si="4"/>
        <v>0</v>
      </c>
      <c r="G35" s="32">
        <f t="shared" si="5"/>
        <v>0</v>
      </c>
      <c r="H35" s="32">
        <f t="shared" si="6"/>
        <v>0</v>
      </c>
      <c r="I35" s="32">
        <f t="shared" si="7"/>
        <v>0</v>
      </c>
      <c r="J35" s="32">
        <f t="shared" si="8"/>
        <v>0</v>
      </c>
      <c r="K35" s="32">
        <f t="shared" si="9"/>
        <v>0</v>
      </c>
      <c r="L35" s="32">
        <f t="shared" si="2"/>
        <v>0</v>
      </c>
      <c r="M35" s="32">
        <f t="shared" si="10"/>
        <v>0</v>
      </c>
      <c r="N35" s="32">
        <f t="shared" si="3"/>
        <v>0</v>
      </c>
      <c r="O35" s="32">
        <f t="shared" si="11"/>
        <v>0</v>
      </c>
      <c r="P35" s="33">
        <f t="shared" si="12"/>
        <v>0</v>
      </c>
      <c r="Q35" s="3"/>
      <c r="R35" s="75"/>
      <c r="S35" s="72"/>
      <c r="U35" s="124">
        <f>RANK(Result!AS17,Result!$AS$7:$AS$18)</f>
        <v>1</v>
      </c>
      <c r="V35" s="124">
        <f>IF(COUNTIF($U$25:U34,RANK(Result!AS17,Result!$AS$7:$AS$18))&gt;0,RANK(Result!AS17,Result!$AS$7:$AS$18)+COUNTIF($U$25:U34,RANK(Result!AS17,Result!$AS$7:$AS$18)),RANK(Result!AS17,Result!$AS$7:$AS$18))</f>
        <v>1</v>
      </c>
      <c r="W35" s="153" t="str">
        <f>Result!T17</f>
        <v>Didier</v>
      </c>
      <c r="X35" s="154">
        <f>Result!AS17</f>
        <v>74.160000000000011</v>
      </c>
    </row>
    <row r="36" spans="1:24">
      <c r="A36" s="72"/>
      <c r="B36" s="66"/>
      <c r="C36" s="25">
        <f t="shared" si="0"/>
        <v>0</v>
      </c>
      <c r="D36" s="26">
        <f t="shared" si="0"/>
        <v>0</v>
      </c>
      <c r="E36" s="31">
        <f t="shared" si="1"/>
        <v>0</v>
      </c>
      <c r="F36" s="32">
        <f t="shared" si="4"/>
        <v>0</v>
      </c>
      <c r="G36" s="32">
        <f t="shared" si="5"/>
        <v>0</v>
      </c>
      <c r="H36" s="32">
        <f t="shared" si="6"/>
        <v>0</v>
      </c>
      <c r="I36" s="32">
        <f t="shared" si="7"/>
        <v>0</v>
      </c>
      <c r="J36" s="32">
        <f t="shared" si="8"/>
        <v>0</v>
      </c>
      <c r="K36" s="32">
        <f t="shared" si="9"/>
        <v>0</v>
      </c>
      <c r="L36" s="32">
        <f t="shared" si="2"/>
        <v>0</v>
      </c>
      <c r="M36" s="32">
        <f t="shared" si="10"/>
        <v>0</v>
      </c>
      <c r="N36" s="32">
        <f t="shared" si="3"/>
        <v>0</v>
      </c>
      <c r="O36" s="32">
        <f t="shared" si="11"/>
        <v>0</v>
      </c>
      <c r="P36" s="33">
        <f t="shared" si="12"/>
        <v>0</v>
      </c>
      <c r="Q36" s="3"/>
      <c r="R36" s="75"/>
      <c r="S36" s="72"/>
      <c r="U36" s="124">
        <f>RANK(Result!AS18,Result!$AS$7:$AS$18)</f>
        <v>6</v>
      </c>
      <c r="V36" s="124">
        <f>IF(COUNTIF($U$25:U35,RANK(Result!AS18,Result!$AS$7:$AS$18))&gt;0,RANK(Result!AS18,Result!$AS$7:$AS$18)+COUNTIF($U$25:U35,RANK(Result!AS18,Result!$AS$7:$AS$18)),RANK(Result!AS18,Result!$AS$7:$AS$18))</f>
        <v>6</v>
      </c>
      <c r="W36" s="153" t="str">
        <f>Result!T18</f>
        <v xml:space="preserve">Lien </v>
      </c>
      <c r="X36" s="154">
        <f>Result!AS18</f>
        <v>62.64</v>
      </c>
    </row>
    <row r="37" spans="1:24">
      <c r="A37" s="72"/>
      <c r="B37" s="66"/>
      <c r="C37" s="25">
        <f t="shared" si="0"/>
        <v>0</v>
      </c>
      <c r="D37" s="26">
        <f t="shared" si="0"/>
        <v>0</v>
      </c>
      <c r="E37" s="31">
        <f t="shared" si="1"/>
        <v>0</v>
      </c>
      <c r="F37" s="32">
        <f t="shared" si="4"/>
        <v>0</v>
      </c>
      <c r="G37" s="32">
        <f t="shared" si="5"/>
        <v>0</v>
      </c>
      <c r="H37" s="32">
        <f t="shared" si="6"/>
        <v>0</v>
      </c>
      <c r="I37" s="32">
        <f t="shared" si="7"/>
        <v>0</v>
      </c>
      <c r="J37" s="32">
        <f t="shared" si="8"/>
        <v>0</v>
      </c>
      <c r="K37" s="32">
        <f t="shared" si="9"/>
        <v>0</v>
      </c>
      <c r="L37" s="32">
        <f t="shared" si="2"/>
        <v>0</v>
      </c>
      <c r="M37" s="32">
        <f t="shared" si="10"/>
        <v>0</v>
      </c>
      <c r="N37" s="32">
        <f t="shared" si="3"/>
        <v>0</v>
      </c>
      <c r="O37" s="32">
        <f t="shared" si="11"/>
        <v>0</v>
      </c>
      <c r="P37" s="33">
        <f t="shared" si="12"/>
        <v>0</v>
      </c>
      <c r="Q37" s="3"/>
      <c r="R37" s="75"/>
      <c r="S37" s="72"/>
      <c r="U37" s="124"/>
      <c r="V37" s="124"/>
      <c r="W37" s="124"/>
    </row>
    <row r="38" spans="1:24">
      <c r="A38" s="72"/>
      <c r="B38" s="66"/>
      <c r="C38" s="25">
        <f t="shared" si="0"/>
        <v>0</v>
      </c>
      <c r="D38" s="26">
        <f t="shared" si="0"/>
        <v>0</v>
      </c>
      <c r="E38" s="31">
        <f t="shared" si="1"/>
        <v>0</v>
      </c>
      <c r="F38" s="32">
        <f t="shared" si="4"/>
        <v>0</v>
      </c>
      <c r="G38" s="32">
        <f t="shared" si="5"/>
        <v>0</v>
      </c>
      <c r="H38" s="32">
        <f t="shared" si="6"/>
        <v>0</v>
      </c>
      <c r="I38" s="32">
        <f t="shared" si="7"/>
        <v>0</v>
      </c>
      <c r="J38" s="32">
        <f t="shared" si="8"/>
        <v>0</v>
      </c>
      <c r="K38" s="32">
        <f t="shared" si="9"/>
        <v>0</v>
      </c>
      <c r="L38" s="32">
        <f t="shared" si="2"/>
        <v>0</v>
      </c>
      <c r="M38" s="32">
        <f t="shared" si="10"/>
        <v>0</v>
      </c>
      <c r="N38" s="32">
        <f t="shared" si="3"/>
        <v>0</v>
      </c>
      <c r="O38" s="32">
        <f t="shared" si="11"/>
        <v>0</v>
      </c>
      <c r="P38" s="33">
        <f t="shared" si="12"/>
        <v>0</v>
      </c>
      <c r="Q38" s="3"/>
      <c r="R38" s="75"/>
      <c r="S38" s="72"/>
      <c r="U38" s="124"/>
      <c r="V38" s="124"/>
      <c r="W38" s="124"/>
    </row>
    <row r="39" spans="1:24" ht="13.5" thickBot="1">
      <c r="A39" s="72"/>
      <c r="B39" s="66"/>
      <c r="C39" s="27">
        <f t="shared" si="0"/>
        <v>0</v>
      </c>
      <c r="D39" s="28">
        <f t="shared" si="0"/>
        <v>0</v>
      </c>
      <c r="E39" s="31">
        <f t="shared" si="1"/>
        <v>0</v>
      </c>
      <c r="F39" s="32">
        <f t="shared" si="4"/>
        <v>0</v>
      </c>
      <c r="G39" s="32">
        <f t="shared" si="5"/>
        <v>0</v>
      </c>
      <c r="H39" s="32">
        <f t="shared" si="6"/>
        <v>0</v>
      </c>
      <c r="I39" s="32">
        <f t="shared" si="7"/>
        <v>0</v>
      </c>
      <c r="J39" s="32">
        <f t="shared" si="8"/>
        <v>0</v>
      </c>
      <c r="K39" s="32">
        <f t="shared" si="9"/>
        <v>0</v>
      </c>
      <c r="L39" s="32">
        <f t="shared" si="2"/>
        <v>0</v>
      </c>
      <c r="M39" s="32">
        <f t="shared" si="10"/>
        <v>0</v>
      </c>
      <c r="N39" s="32">
        <f t="shared" si="3"/>
        <v>0</v>
      </c>
      <c r="O39" s="32">
        <f t="shared" si="11"/>
        <v>0</v>
      </c>
      <c r="P39" s="33">
        <f t="shared" si="12"/>
        <v>0</v>
      </c>
      <c r="Q39" s="3"/>
      <c r="R39" s="75"/>
      <c r="S39" s="72"/>
      <c r="U39" s="124"/>
      <c r="V39" s="124"/>
      <c r="W39" s="124"/>
    </row>
    <row r="40" spans="1:24" ht="13.5" thickBot="1">
      <c r="A40" s="72"/>
      <c r="B40" s="66"/>
      <c r="C40" s="3"/>
      <c r="D40" s="3"/>
      <c r="E40" s="58">
        <f>I69</f>
        <v>0</v>
      </c>
      <c r="F40" s="59">
        <f>Q69</f>
        <v>0</v>
      </c>
      <c r="G40" s="59">
        <f>I82</f>
        <v>0</v>
      </c>
      <c r="H40" s="59">
        <f>Q82</f>
        <v>0</v>
      </c>
      <c r="I40" s="59">
        <f>I95</f>
        <v>0</v>
      </c>
      <c r="J40" s="59">
        <f>Q95</f>
        <v>0</v>
      </c>
      <c r="K40" s="59">
        <f>I108</f>
        <v>0</v>
      </c>
      <c r="L40" s="59">
        <f>Q108</f>
        <v>0</v>
      </c>
      <c r="M40" s="59">
        <f>I121</f>
        <v>0</v>
      </c>
      <c r="N40" s="59">
        <f>Q121</f>
        <v>0</v>
      </c>
      <c r="O40" s="59">
        <f>I134</f>
        <v>0</v>
      </c>
      <c r="P40" s="60">
        <f>Q134</f>
        <v>0</v>
      </c>
      <c r="Q40" s="3"/>
      <c r="R40" s="75"/>
      <c r="S40" s="72"/>
      <c r="U40" s="124"/>
      <c r="V40" s="124"/>
      <c r="W40" s="124"/>
    </row>
    <row r="41" spans="1:24">
      <c r="A41" s="72"/>
      <c r="B41" s="66"/>
      <c r="C41" s="3"/>
      <c r="D41" s="3"/>
      <c r="E41" s="3"/>
      <c r="F41" s="3"/>
      <c r="G41" s="3"/>
      <c r="H41" s="3"/>
      <c r="I41" s="3"/>
      <c r="J41" s="3"/>
      <c r="K41" s="3"/>
      <c r="L41" s="3"/>
      <c r="M41" s="3"/>
      <c r="N41" s="3"/>
      <c r="O41" s="3"/>
      <c r="P41" s="3"/>
      <c r="Q41" s="3"/>
      <c r="R41" s="75"/>
      <c r="S41" s="72"/>
    </row>
    <row r="42" spans="1:24" ht="13.5" thickBot="1">
      <c r="A42" s="72"/>
      <c r="B42" s="66"/>
      <c r="C42" s="3"/>
      <c r="D42" s="3"/>
      <c r="E42" s="3"/>
      <c r="F42" s="3"/>
      <c r="G42" s="3"/>
      <c r="H42" s="3"/>
      <c r="I42" s="3"/>
      <c r="J42" s="3"/>
      <c r="K42" s="3"/>
      <c r="L42" s="3"/>
      <c r="M42" s="3"/>
      <c r="N42" s="3"/>
      <c r="O42" s="3"/>
      <c r="P42" s="3"/>
      <c r="Q42" s="3"/>
      <c r="R42" s="75"/>
      <c r="S42" s="72"/>
    </row>
    <row r="43" spans="1:24" ht="13.5" thickBot="1">
      <c r="A43" s="72"/>
      <c r="B43" s="66"/>
      <c r="C43" s="36" t="s">
        <v>0</v>
      </c>
      <c r="D43" s="37" t="s">
        <v>1</v>
      </c>
      <c r="E43" s="36" t="str">
        <f t="shared" ref="E43:O43" si="13">E31</f>
        <v>Tim</v>
      </c>
      <c r="F43" s="38" t="str">
        <f t="shared" si="13"/>
        <v>Grégory</v>
      </c>
      <c r="G43" s="38" t="str">
        <f t="shared" si="13"/>
        <v>Christophe</v>
      </c>
      <c r="H43" s="38" t="str">
        <f t="shared" si="13"/>
        <v>Ruben</v>
      </c>
      <c r="I43" s="38" t="str">
        <f t="shared" si="13"/>
        <v>Guillaume</v>
      </c>
      <c r="J43" s="38" t="str">
        <f t="shared" si="13"/>
        <v>Maarten</v>
      </c>
      <c r="K43" s="38" t="str">
        <f t="shared" si="13"/>
        <v>Dieter</v>
      </c>
      <c r="L43" s="38" t="str">
        <f t="shared" si="13"/>
        <v>Deborah</v>
      </c>
      <c r="M43" s="38" t="str">
        <f t="shared" si="13"/>
        <v>Lienkeuh</v>
      </c>
      <c r="N43" s="38" t="str">
        <f t="shared" si="13"/>
        <v>Pieter</v>
      </c>
      <c r="O43" s="38" t="str">
        <f t="shared" si="13"/>
        <v>Didier</v>
      </c>
      <c r="P43" s="37" t="str">
        <f>L124</f>
        <v>Lien</v>
      </c>
      <c r="Q43" s="3"/>
      <c r="R43" s="75"/>
      <c r="S43" s="72"/>
    </row>
    <row r="44" spans="1:24">
      <c r="A44" s="72"/>
      <c r="B44" s="66"/>
      <c r="C44" s="29">
        <f t="shared" ref="C44:D51" si="14">K61</f>
        <v>0</v>
      </c>
      <c r="D44" s="69">
        <f t="shared" si="14"/>
        <v>0</v>
      </c>
      <c r="E44" s="56">
        <f>IF(E61=$F$60,F61,IF(E61=$G$60,G61,IF(E61=$H$60,H61,0)))</f>
        <v>0</v>
      </c>
      <c r="F44" s="56">
        <f>IF(M61=$N$60,N61,IF(M61=$O$60,O61,IF(M61=$P$60,P61,0)))</f>
        <v>0</v>
      </c>
      <c r="G44" s="56">
        <f>IF(E74=$F$73,F74,IF(E74=$G$73,G74,IF(E74=$H$73,H74,0)))</f>
        <v>0</v>
      </c>
      <c r="H44" s="56">
        <f>IF(M74=$N$73,N74,IF(M74=$O$73,O74,IF(M74=$P$73,P74,0)))</f>
        <v>0</v>
      </c>
      <c r="I44" s="56">
        <f>IF(E87=$F$86,F87,IF(E87=$G$86,G87,IF(E87=$H$86,H87,0)))</f>
        <v>0</v>
      </c>
      <c r="J44" s="56">
        <f>IF(M87=$N$86,N87,IF(M87=$O$86,O87,IF(M87=$P$86,P87,0)))</f>
        <v>0</v>
      </c>
      <c r="K44" s="56">
        <f>IF(E100=$F$99,F100,IF(E100=$G$99,G100,IF(E100=$H$99,H100,0)))</f>
        <v>0</v>
      </c>
      <c r="L44" s="56">
        <f>IF(M100=$N$99,N100,IF(M100=$O$99,O100,IF(M100=$P$99,P100,0)))</f>
        <v>0</v>
      </c>
      <c r="M44" s="56">
        <f>IF(E113=$F$112,F113,IF(E113=$G$112,G113,IF(E113=$H$112,H113,0)))</f>
        <v>0</v>
      </c>
      <c r="N44" s="56">
        <f>IF(M113=$N$112,N113,IF(M113=$O$112,O113,IF(M113=$P$112,P113,0)))</f>
        <v>0</v>
      </c>
      <c r="O44" s="56">
        <f>IF(E126=$F$125,F126,IF(E126=$G$125,G126,IF(E126=$H$125,H126,0)))</f>
        <v>0</v>
      </c>
      <c r="P44" s="57">
        <f>IF(M126=$N$125,N126,IF(M126=$O$125,O126,IF(M126=$P$125,P126,0)))</f>
        <v>0</v>
      </c>
      <c r="Q44" s="3"/>
      <c r="R44" s="75"/>
      <c r="S44" s="72"/>
    </row>
    <row r="45" spans="1:24">
      <c r="A45" s="72"/>
      <c r="B45" s="66"/>
      <c r="C45" s="25">
        <f t="shared" si="14"/>
        <v>0</v>
      </c>
      <c r="D45" s="70">
        <f t="shared" si="14"/>
        <v>0</v>
      </c>
      <c r="E45" s="56">
        <f t="shared" ref="E45:E51" si="15">IF(E62=$F$60,F62,IF(E62=$G$60,G62,IF(E62=$H$60,H62,0)))</f>
        <v>0</v>
      </c>
      <c r="F45" s="56">
        <f t="shared" ref="F45:F51" si="16">IF(M62=$N$60,N62,IF(M62=$O$60,O62,IF(M62=$P$60,P62,0)))</f>
        <v>0</v>
      </c>
      <c r="G45" s="56">
        <f t="shared" ref="G45:G51" si="17">IF(E75=$F$73,F75,IF(E75=$G$73,G75,IF(E75=$H$73,H75,0)))</f>
        <v>0</v>
      </c>
      <c r="H45" s="56">
        <f t="shared" ref="H45:H51" si="18">IF(M75=$N$73,N75,IF(M75=$O$73,O75,IF(M75=$P$73,P75,0)))</f>
        <v>0</v>
      </c>
      <c r="I45" s="56">
        <f t="shared" ref="I45:I51" si="19">IF(E88=$F$86,F88,IF(E88=$G$86,G88,IF(E88=$H$86,H88,0)))</f>
        <v>0</v>
      </c>
      <c r="J45" s="56">
        <f t="shared" ref="J45:J51" si="20">IF(M88=$N$86,N88,IF(M88=$O$86,O88,IF(M88=$P$86,P88,0)))</f>
        <v>0</v>
      </c>
      <c r="K45" s="56">
        <f t="shared" ref="K45:K51" si="21">IF(E101=$F$99,F101,IF(E101=$G$99,G101,IF(E101=$H$99,H101,0)))</f>
        <v>0</v>
      </c>
      <c r="L45" s="56">
        <f t="shared" ref="L45:L51" si="22">IF(M101=$N$99,N101,IF(M101=$O$99,O101,IF(M101=$P$99,P101,0)))</f>
        <v>0</v>
      </c>
      <c r="M45" s="56">
        <f t="shared" ref="M45:M51" si="23">IF(E114=$F$112,F114,IF(E114=$G$112,G114,IF(E114=$H$112,H114,0)))</f>
        <v>0</v>
      </c>
      <c r="N45" s="56">
        <f t="shared" ref="N45:N51" si="24">IF(M114=$N$112,N114,IF(M114=$O$112,O114,IF(M114=$P$112,P114,0)))</f>
        <v>0</v>
      </c>
      <c r="O45" s="56">
        <f t="shared" ref="O45:O51" si="25">IF(E127=$F$125,F127,IF(E127=$G$125,G127,IF(E127=$H$125,H127,0)))</f>
        <v>0</v>
      </c>
      <c r="P45" s="57">
        <f t="shared" ref="P45:P51" si="26">IF(M127=$N$125,N127,IF(M127=$O$125,O127,IF(M127=$P$125,P127,0)))</f>
        <v>0</v>
      </c>
      <c r="Q45" s="3"/>
      <c r="R45" s="75"/>
      <c r="S45" s="72"/>
    </row>
    <row r="46" spans="1:24">
      <c r="A46" s="72"/>
      <c r="B46" s="66"/>
      <c r="C46" s="25">
        <f t="shared" si="14"/>
        <v>0</v>
      </c>
      <c r="D46" s="70">
        <f t="shared" si="14"/>
        <v>0</v>
      </c>
      <c r="E46" s="56">
        <f t="shared" si="15"/>
        <v>0</v>
      </c>
      <c r="F46" s="56">
        <f t="shared" si="16"/>
        <v>0</v>
      </c>
      <c r="G46" s="56">
        <f t="shared" si="17"/>
        <v>0</v>
      </c>
      <c r="H46" s="56">
        <f t="shared" si="18"/>
        <v>0</v>
      </c>
      <c r="I46" s="56">
        <f t="shared" si="19"/>
        <v>0</v>
      </c>
      <c r="J46" s="56">
        <f t="shared" si="20"/>
        <v>0</v>
      </c>
      <c r="K46" s="56">
        <f t="shared" si="21"/>
        <v>0</v>
      </c>
      <c r="L46" s="56">
        <f t="shared" si="22"/>
        <v>0</v>
      </c>
      <c r="M46" s="56">
        <f t="shared" si="23"/>
        <v>0</v>
      </c>
      <c r="N46" s="56">
        <f t="shared" si="24"/>
        <v>0</v>
      </c>
      <c r="O46" s="56">
        <f t="shared" si="25"/>
        <v>0</v>
      </c>
      <c r="P46" s="57">
        <f t="shared" si="26"/>
        <v>0</v>
      </c>
      <c r="Q46" s="3"/>
      <c r="R46" s="75"/>
      <c r="S46" s="72"/>
    </row>
    <row r="47" spans="1:24">
      <c r="A47" s="72"/>
      <c r="B47" s="66"/>
      <c r="C47" s="25">
        <f t="shared" si="14"/>
        <v>0</v>
      </c>
      <c r="D47" s="70">
        <f t="shared" si="14"/>
        <v>0</v>
      </c>
      <c r="E47" s="56">
        <f t="shared" si="15"/>
        <v>0</v>
      </c>
      <c r="F47" s="56">
        <f t="shared" si="16"/>
        <v>0</v>
      </c>
      <c r="G47" s="56">
        <f t="shared" si="17"/>
        <v>0</v>
      </c>
      <c r="H47" s="56">
        <f t="shared" si="18"/>
        <v>0</v>
      </c>
      <c r="I47" s="56">
        <f t="shared" si="19"/>
        <v>0</v>
      </c>
      <c r="J47" s="56">
        <f t="shared" si="20"/>
        <v>0</v>
      </c>
      <c r="K47" s="56">
        <f t="shared" si="21"/>
        <v>0</v>
      </c>
      <c r="L47" s="56">
        <f t="shared" si="22"/>
        <v>0</v>
      </c>
      <c r="M47" s="56">
        <f t="shared" si="23"/>
        <v>0</v>
      </c>
      <c r="N47" s="56">
        <f t="shared" si="24"/>
        <v>0</v>
      </c>
      <c r="O47" s="56">
        <f t="shared" si="25"/>
        <v>0</v>
      </c>
      <c r="P47" s="57">
        <f t="shared" si="26"/>
        <v>0</v>
      </c>
      <c r="Q47" s="3"/>
      <c r="R47" s="75"/>
      <c r="S47" s="72"/>
    </row>
    <row r="48" spans="1:24">
      <c r="A48" s="72"/>
      <c r="B48" s="66"/>
      <c r="C48" s="25">
        <f t="shared" si="14"/>
        <v>0</v>
      </c>
      <c r="D48" s="70">
        <f t="shared" si="14"/>
        <v>0</v>
      </c>
      <c r="E48" s="56">
        <f t="shared" si="15"/>
        <v>0</v>
      </c>
      <c r="F48" s="56">
        <f t="shared" si="16"/>
        <v>0</v>
      </c>
      <c r="G48" s="56">
        <f t="shared" si="17"/>
        <v>0</v>
      </c>
      <c r="H48" s="56">
        <f t="shared" si="18"/>
        <v>0</v>
      </c>
      <c r="I48" s="56">
        <f t="shared" si="19"/>
        <v>0</v>
      </c>
      <c r="J48" s="56">
        <f t="shared" si="20"/>
        <v>0</v>
      </c>
      <c r="K48" s="56">
        <f t="shared" si="21"/>
        <v>0</v>
      </c>
      <c r="L48" s="56">
        <f t="shared" si="22"/>
        <v>0</v>
      </c>
      <c r="M48" s="56">
        <f t="shared" si="23"/>
        <v>0</v>
      </c>
      <c r="N48" s="56">
        <f t="shared" si="24"/>
        <v>0</v>
      </c>
      <c r="O48" s="56">
        <f t="shared" si="25"/>
        <v>0</v>
      </c>
      <c r="P48" s="57">
        <f t="shared" si="26"/>
        <v>0</v>
      </c>
      <c r="Q48" s="3"/>
      <c r="R48" s="75"/>
      <c r="S48" s="72"/>
    </row>
    <row r="49" spans="1:20">
      <c r="A49" s="72"/>
      <c r="B49" s="66"/>
      <c r="C49" s="25">
        <f t="shared" si="14"/>
        <v>0</v>
      </c>
      <c r="D49" s="70">
        <f t="shared" si="14"/>
        <v>0</v>
      </c>
      <c r="E49" s="56">
        <f t="shared" si="15"/>
        <v>0</v>
      </c>
      <c r="F49" s="56">
        <f t="shared" si="16"/>
        <v>0</v>
      </c>
      <c r="G49" s="56">
        <f t="shared" si="17"/>
        <v>0</v>
      </c>
      <c r="H49" s="56">
        <f t="shared" si="18"/>
        <v>0</v>
      </c>
      <c r="I49" s="56">
        <f t="shared" si="19"/>
        <v>0</v>
      </c>
      <c r="J49" s="56">
        <f t="shared" si="20"/>
        <v>0</v>
      </c>
      <c r="K49" s="56">
        <f t="shared" si="21"/>
        <v>0</v>
      </c>
      <c r="L49" s="56">
        <f t="shared" si="22"/>
        <v>0</v>
      </c>
      <c r="M49" s="56">
        <f t="shared" si="23"/>
        <v>0</v>
      </c>
      <c r="N49" s="56">
        <f t="shared" si="24"/>
        <v>0</v>
      </c>
      <c r="O49" s="56">
        <f t="shared" si="25"/>
        <v>0</v>
      </c>
      <c r="P49" s="57">
        <f t="shared" si="26"/>
        <v>0</v>
      </c>
      <c r="Q49" s="3"/>
      <c r="R49" s="75"/>
      <c r="S49" s="72"/>
    </row>
    <row r="50" spans="1:20">
      <c r="A50" s="72"/>
      <c r="B50" s="66"/>
      <c r="C50" s="25">
        <f t="shared" si="14"/>
        <v>0</v>
      </c>
      <c r="D50" s="70">
        <f t="shared" si="14"/>
        <v>0</v>
      </c>
      <c r="E50" s="56">
        <f t="shared" si="15"/>
        <v>0</v>
      </c>
      <c r="F50" s="56">
        <f t="shared" si="16"/>
        <v>0</v>
      </c>
      <c r="G50" s="56">
        <f t="shared" si="17"/>
        <v>0</v>
      </c>
      <c r="H50" s="56">
        <f t="shared" si="18"/>
        <v>0</v>
      </c>
      <c r="I50" s="56">
        <f t="shared" si="19"/>
        <v>0</v>
      </c>
      <c r="J50" s="56">
        <f t="shared" si="20"/>
        <v>0</v>
      </c>
      <c r="K50" s="56">
        <f t="shared" si="21"/>
        <v>0</v>
      </c>
      <c r="L50" s="56">
        <f t="shared" si="22"/>
        <v>0</v>
      </c>
      <c r="M50" s="56">
        <f t="shared" si="23"/>
        <v>0</v>
      </c>
      <c r="N50" s="56">
        <f t="shared" si="24"/>
        <v>0</v>
      </c>
      <c r="O50" s="56">
        <f t="shared" si="25"/>
        <v>0</v>
      </c>
      <c r="P50" s="57">
        <f t="shared" si="26"/>
        <v>0</v>
      </c>
      <c r="Q50" s="3"/>
      <c r="R50" s="75"/>
      <c r="S50" s="72"/>
    </row>
    <row r="51" spans="1:20" ht="13.5" thickBot="1">
      <c r="A51" s="72"/>
      <c r="B51" s="66"/>
      <c r="C51" s="27">
        <f t="shared" si="14"/>
        <v>0</v>
      </c>
      <c r="D51" s="71">
        <f t="shared" si="14"/>
        <v>0</v>
      </c>
      <c r="E51" s="56">
        <f t="shared" si="15"/>
        <v>0</v>
      </c>
      <c r="F51" s="56">
        <f t="shared" si="16"/>
        <v>0</v>
      </c>
      <c r="G51" s="56">
        <f t="shared" si="17"/>
        <v>0</v>
      </c>
      <c r="H51" s="56">
        <f t="shared" si="18"/>
        <v>0</v>
      </c>
      <c r="I51" s="56">
        <f t="shared" si="19"/>
        <v>0</v>
      </c>
      <c r="J51" s="56">
        <f t="shared" si="20"/>
        <v>0</v>
      </c>
      <c r="K51" s="56">
        <f t="shared" si="21"/>
        <v>0</v>
      </c>
      <c r="L51" s="56">
        <f t="shared" si="22"/>
        <v>0</v>
      </c>
      <c r="M51" s="56">
        <f t="shared" si="23"/>
        <v>0</v>
      </c>
      <c r="N51" s="56">
        <f t="shared" si="24"/>
        <v>0</v>
      </c>
      <c r="O51" s="56">
        <f t="shared" si="25"/>
        <v>0</v>
      </c>
      <c r="P51" s="57">
        <f t="shared" si="26"/>
        <v>0</v>
      </c>
      <c r="Q51" s="3"/>
      <c r="R51" s="75"/>
      <c r="S51" s="72"/>
    </row>
    <row r="52" spans="1:20" ht="13.5" thickBot="1">
      <c r="A52" s="72"/>
      <c r="B52" s="66"/>
      <c r="C52" s="34" t="s">
        <v>34</v>
      </c>
      <c r="D52" s="35"/>
      <c r="E52" s="58">
        <f>SUM(E44:E51)</f>
        <v>0</v>
      </c>
      <c r="F52" s="59">
        <f t="shared" ref="F52:P52" si="27">SUM(F44:F51)</f>
        <v>0</v>
      </c>
      <c r="G52" s="59">
        <f t="shared" si="27"/>
        <v>0</v>
      </c>
      <c r="H52" s="59">
        <f t="shared" si="27"/>
        <v>0</v>
      </c>
      <c r="I52" s="59">
        <f t="shared" si="27"/>
        <v>0</v>
      </c>
      <c r="J52" s="59">
        <f t="shared" si="27"/>
        <v>0</v>
      </c>
      <c r="K52" s="59">
        <f t="shared" si="27"/>
        <v>0</v>
      </c>
      <c r="L52" s="59">
        <f t="shared" si="27"/>
        <v>0</v>
      </c>
      <c r="M52" s="59">
        <f t="shared" si="27"/>
        <v>0</v>
      </c>
      <c r="N52" s="59">
        <f t="shared" si="27"/>
        <v>0</v>
      </c>
      <c r="O52" s="59">
        <f t="shared" si="27"/>
        <v>0</v>
      </c>
      <c r="P52" s="60">
        <f t="shared" si="27"/>
        <v>0</v>
      </c>
      <c r="Q52" s="3"/>
      <c r="R52" s="75"/>
      <c r="S52" s="72"/>
    </row>
    <row r="53" spans="1:20" ht="13.5" thickBot="1">
      <c r="A53" s="72"/>
      <c r="B53" s="66"/>
      <c r="C53" s="34" t="s">
        <v>59</v>
      </c>
      <c r="D53" s="35"/>
      <c r="E53" s="58">
        <f>E40</f>
        <v>0</v>
      </c>
      <c r="F53" s="59">
        <f t="shared" ref="F53:P53" si="28">F40</f>
        <v>0</v>
      </c>
      <c r="G53" s="59">
        <f t="shared" si="28"/>
        <v>0</v>
      </c>
      <c r="H53" s="59">
        <f t="shared" si="28"/>
        <v>0</v>
      </c>
      <c r="I53" s="59">
        <f t="shared" si="28"/>
        <v>0</v>
      </c>
      <c r="J53" s="59">
        <f t="shared" si="28"/>
        <v>0</v>
      </c>
      <c r="K53" s="59">
        <f t="shared" si="28"/>
        <v>0</v>
      </c>
      <c r="L53" s="59">
        <f t="shared" si="28"/>
        <v>0</v>
      </c>
      <c r="M53" s="59">
        <f t="shared" si="28"/>
        <v>0</v>
      </c>
      <c r="N53" s="59">
        <f t="shared" si="28"/>
        <v>0</v>
      </c>
      <c r="O53" s="59">
        <f t="shared" si="28"/>
        <v>0</v>
      </c>
      <c r="P53" s="60">
        <f t="shared" si="28"/>
        <v>0</v>
      </c>
      <c r="Q53" s="3"/>
      <c r="R53" s="75"/>
      <c r="S53" s="72"/>
    </row>
    <row r="54" spans="1:20" ht="13.5" thickBot="1">
      <c r="A54" s="72"/>
      <c r="B54" s="66"/>
      <c r="C54" s="34" t="s">
        <v>60</v>
      </c>
      <c r="D54" s="35"/>
      <c r="E54" s="61" t="e">
        <f>E53/E52</f>
        <v>#DIV/0!</v>
      </c>
      <c r="F54" s="62" t="e">
        <f t="shared" ref="F54:P54" si="29">F53/F52</f>
        <v>#DIV/0!</v>
      </c>
      <c r="G54" s="62" t="e">
        <f t="shared" si="29"/>
        <v>#DIV/0!</v>
      </c>
      <c r="H54" s="62" t="e">
        <f t="shared" si="29"/>
        <v>#DIV/0!</v>
      </c>
      <c r="I54" s="62" t="e">
        <f t="shared" si="29"/>
        <v>#DIV/0!</v>
      </c>
      <c r="J54" s="62" t="e">
        <f t="shared" si="29"/>
        <v>#DIV/0!</v>
      </c>
      <c r="K54" s="62" t="e">
        <f t="shared" si="29"/>
        <v>#DIV/0!</v>
      </c>
      <c r="L54" s="62" t="e">
        <f t="shared" si="29"/>
        <v>#DIV/0!</v>
      </c>
      <c r="M54" s="62" t="e">
        <f t="shared" si="29"/>
        <v>#DIV/0!</v>
      </c>
      <c r="N54" s="62" t="e">
        <f t="shared" si="29"/>
        <v>#DIV/0!</v>
      </c>
      <c r="O54" s="62" t="e">
        <f t="shared" si="29"/>
        <v>#DIV/0!</v>
      </c>
      <c r="P54" s="63" t="e">
        <f t="shared" si="29"/>
        <v>#DIV/0!</v>
      </c>
      <c r="Q54" s="3"/>
      <c r="R54" s="75"/>
      <c r="S54" s="72"/>
    </row>
    <row r="55" spans="1:20" ht="13.5" thickBot="1">
      <c r="A55" s="72"/>
      <c r="B55" s="67"/>
      <c r="C55" s="68"/>
      <c r="D55" s="68"/>
      <c r="E55" s="68"/>
      <c r="F55" s="68"/>
      <c r="G55" s="68"/>
      <c r="H55" s="68"/>
      <c r="I55" s="68"/>
      <c r="J55" s="68"/>
      <c r="K55" s="68"/>
      <c r="L55" s="68"/>
      <c r="M55" s="68"/>
      <c r="N55" s="68"/>
      <c r="O55" s="68"/>
      <c r="P55" s="68"/>
      <c r="Q55" s="68"/>
      <c r="R55" s="68"/>
      <c r="S55" s="72"/>
    </row>
    <row r="56" spans="1:20" s="155" customFormat="1">
      <c r="A56" s="72"/>
      <c r="B56" s="72"/>
      <c r="C56" s="72"/>
      <c r="D56" s="72"/>
      <c r="E56" s="72"/>
      <c r="F56" s="72"/>
      <c r="G56" s="72"/>
      <c r="H56" s="72"/>
      <c r="I56" s="72"/>
      <c r="J56" s="72"/>
      <c r="K56" s="72"/>
      <c r="L56" s="72"/>
      <c r="M56" s="72"/>
      <c r="N56" s="72"/>
      <c r="O56" s="72"/>
      <c r="P56" s="72"/>
      <c r="Q56" s="72"/>
      <c r="R56" s="72"/>
      <c r="S56" s="72"/>
      <c r="T56" s="74"/>
    </row>
    <row r="57" spans="1:20">
      <c r="A57" s="72"/>
      <c r="R57" s="74"/>
      <c r="S57" s="72"/>
    </row>
    <row r="58" spans="1:20" ht="13.5" thickBot="1">
      <c r="A58" s="72"/>
      <c r="R58" s="74"/>
      <c r="S58" s="72"/>
    </row>
    <row r="59" spans="1:20" ht="18.75" customHeight="1" thickBot="1">
      <c r="A59" s="72"/>
      <c r="C59" s="1"/>
      <c r="D59" s="196" t="s">
        <v>20</v>
      </c>
      <c r="E59" s="197"/>
      <c r="F59" s="198"/>
      <c r="G59" s="8"/>
      <c r="H59" s="8"/>
      <c r="K59" s="1"/>
      <c r="L59" s="196" t="s">
        <v>45</v>
      </c>
      <c r="M59" s="194"/>
      <c r="N59" s="195"/>
      <c r="O59" s="8"/>
      <c r="P59" s="8"/>
      <c r="R59" s="74"/>
      <c r="S59" s="72"/>
    </row>
    <row r="60" spans="1:20" ht="13.5" thickBot="1">
      <c r="A60" s="72"/>
      <c r="C60" s="78" t="s">
        <v>0</v>
      </c>
      <c r="D60" s="79" t="s">
        <v>1</v>
      </c>
      <c r="E60" s="11"/>
      <c r="F60" s="12">
        <v>1</v>
      </c>
      <c r="G60" s="12" t="s">
        <v>18</v>
      </c>
      <c r="H60" s="12">
        <v>2</v>
      </c>
      <c r="I60" s="13" t="s">
        <v>5</v>
      </c>
      <c r="K60" s="78" t="s">
        <v>0</v>
      </c>
      <c r="L60" s="79" t="s">
        <v>1</v>
      </c>
      <c r="M60" s="11"/>
      <c r="N60" s="12">
        <v>1</v>
      </c>
      <c r="O60" s="12" t="s">
        <v>18</v>
      </c>
      <c r="P60" s="12">
        <v>2</v>
      </c>
      <c r="Q60" s="13" t="s">
        <v>5</v>
      </c>
      <c r="R60" s="74"/>
      <c r="S60" s="72"/>
    </row>
    <row r="61" spans="1:20">
      <c r="A61" s="72"/>
      <c r="C61" s="14">
        <f t="shared" ref="C61:D68" si="30">C11</f>
        <v>0</v>
      </c>
      <c r="D61" s="80">
        <f t="shared" si="30"/>
        <v>0</v>
      </c>
      <c r="E61" s="81"/>
      <c r="F61" s="82">
        <f>$E$11</f>
        <v>0</v>
      </c>
      <c r="G61" s="82">
        <f>$F$11</f>
        <v>0</v>
      </c>
      <c r="H61" s="82">
        <f>$G$11</f>
        <v>0</v>
      </c>
      <c r="I61" s="83" t="str">
        <f t="shared" ref="I61:I68" si="31">IF($E61=$I11,IF($E61=$F$60,$F61,IF($E61=$G$60,$G61,IF($E61=$H$60,$H61,""))),"-")</f>
        <v/>
      </c>
      <c r="K61" s="14">
        <f t="shared" ref="K61:L68" si="32">C11</f>
        <v>0</v>
      </c>
      <c r="L61" s="80">
        <f t="shared" si="32"/>
        <v>0</v>
      </c>
      <c r="M61" s="81"/>
      <c r="N61" s="82">
        <f>$E$11</f>
        <v>0</v>
      </c>
      <c r="O61" s="82">
        <f>$F$11</f>
        <v>0</v>
      </c>
      <c r="P61" s="82">
        <f>$G$11</f>
        <v>0</v>
      </c>
      <c r="Q61" s="83" t="str">
        <f t="shared" ref="Q61:Q68" si="33">IF($M61=$I11,IF($M61=$N$60,$N61,IF($M61=$O$60,$O61,IF($M61=$P$60,$P61,""))),"-")</f>
        <v/>
      </c>
      <c r="R61" s="74"/>
      <c r="S61" s="72"/>
    </row>
    <row r="62" spans="1:20">
      <c r="A62" s="72"/>
      <c r="C62" s="15">
        <f t="shared" si="30"/>
        <v>0</v>
      </c>
      <c r="D62" s="77">
        <f t="shared" si="30"/>
        <v>0</v>
      </c>
      <c r="E62" s="76"/>
      <c r="F62" s="17">
        <f>$E$12</f>
        <v>0</v>
      </c>
      <c r="G62" s="17">
        <f>$F$12</f>
        <v>0</v>
      </c>
      <c r="H62" s="17">
        <f>$G$12</f>
        <v>0</v>
      </c>
      <c r="I62" s="16" t="str">
        <f t="shared" si="31"/>
        <v/>
      </c>
      <c r="K62" s="15">
        <f t="shared" si="32"/>
        <v>0</v>
      </c>
      <c r="L62" s="77">
        <f t="shared" si="32"/>
        <v>0</v>
      </c>
      <c r="M62" s="76"/>
      <c r="N62" s="17">
        <f>$E$12</f>
        <v>0</v>
      </c>
      <c r="O62" s="17">
        <f>$F$12</f>
        <v>0</v>
      </c>
      <c r="P62" s="17">
        <f>$G$12</f>
        <v>0</v>
      </c>
      <c r="Q62" s="16" t="str">
        <f t="shared" si="33"/>
        <v/>
      </c>
      <c r="R62" s="74"/>
      <c r="S62" s="72"/>
    </row>
    <row r="63" spans="1:20">
      <c r="A63" s="72"/>
      <c r="C63" s="15">
        <f t="shared" si="30"/>
        <v>0</v>
      </c>
      <c r="D63" s="77">
        <f t="shared" si="30"/>
        <v>0</v>
      </c>
      <c r="E63" s="76"/>
      <c r="F63" s="17">
        <f>$E$13</f>
        <v>0</v>
      </c>
      <c r="G63" s="17">
        <f>$F$13</f>
        <v>0</v>
      </c>
      <c r="H63" s="17">
        <f>$G$13</f>
        <v>0</v>
      </c>
      <c r="I63" s="16" t="str">
        <f t="shared" si="31"/>
        <v/>
      </c>
      <c r="K63" s="15">
        <f t="shared" si="32"/>
        <v>0</v>
      </c>
      <c r="L63" s="77">
        <f t="shared" si="32"/>
        <v>0</v>
      </c>
      <c r="M63" s="76"/>
      <c r="N63" s="17">
        <f>$E$13</f>
        <v>0</v>
      </c>
      <c r="O63" s="17">
        <f>$F$13</f>
        <v>0</v>
      </c>
      <c r="P63" s="17">
        <f>$G$13</f>
        <v>0</v>
      </c>
      <c r="Q63" s="16" t="str">
        <f t="shared" si="33"/>
        <v/>
      </c>
      <c r="R63" s="74"/>
      <c r="S63" s="72"/>
    </row>
    <row r="64" spans="1:20">
      <c r="A64" s="72"/>
      <c r="C64" s="15">
        <f t="shared" si="30"/>
        <v>0</v>
      </c>
      <c r="D64" s="77">
        <f t="shared" si="30"/>
        <v>0</v>
      </c>
      <c r="E64" s="76"/>
      <c r="F64" s="17">
        <f>$E$14</f>
        <v>0</v>
      </c>
      <c r="G64" s="17">
        <f>$F$14</f>
        <v>0</v>
      </c>
      <c r="H64" s="17">
        <f>$G$14</f>
        <v>0</v>
      </c>
      <c r="I64" s="16" t="str">
        <f t="shared" si="31"/>
        <v/>
      </c>
      <c r="K64" s="15">
        <f t="shared" si="32"/>
        <v>0</v>
      </c>
      <c r="L64" s="77">
        <f t="shared" si="32"/>
        <v>0</v>
      </c>
      <c r="M64" s="76"/>
      <c r="N64" s="17">
        <f>$E$14</f>
        <v>0</v>
      </c>
      <c r="O64" s="17">
        <f>$F$14</f>
        <v>0</v>
      </c>
      <c r="P64" s="17">
        <f>$G$14</f>
        <v>0</v>
      </c>
      <c r="Q64" s="16" t="str">
        <f t="shared" si="33"/>
        <v/>
      </c>
      <c r="R64" s="74"/>
      <c r="S64" s="72"/>
    </row>
    <row r="65" spans="1:20">
      <c r="A65" s="72"/>
      <c r="C65" s="15">
        <f t="shared" si="30"/>
        <v>0</v>
      </c>
      <c r="D65" s="77">
        <f t="shared" si="30"/>
        <v>0</v>
      </c>
      <c r="E65" s="76"/>
      <c r="F65" s="17">
        <f>$E$15</f>
        <v>0</v>
      </c>
      <c r="G65" s="17">
        <f>$F$15</f>
        <v>0</v>
      </c>
      <c r="H65" s="17">
        <f>$G$15</f>
        <v>0</v>
      </c>
      <c r="I65" s="16" t="str">
        <f t="shared" si="31"/>
        <v/>
      </c>
      <c r="K65" s="15">
        <f t="shared" si="32"/>
        <v>0</v>
      </c>
      <c r="L65" s="77">
        <f t="shared" si="32"/>
        <v>0</v>
      </c>
      <c r="M65" s="76"/>
      <c r="N65" s="17">
        <f>$E$15</f>
        <v>0</v>
      </c>
      <c r="O65" s="17">
        <f>$F$15</f>
        <v>0</v>
      </c>
      <c r="P65" s="17">
        <f>$G$15</f>
        <v>0</v>
      </c>
      <c r="Q65" s="16" t="str">
        <f t="shared" si="33"/>
        <v/>
      </c>
      <c r="R65" s="74"/>
      <c r="S65" s="72"/>
    </row>
    <row r="66" spans="1:20">
      <c r="A66" s="72"/>
      <c r="C66" s="15">
        <f t="shared" si="30"/>
        <v>0</v>
      </c>
      <c r="D66" s="77">
        <f t="shared" si="30"/>
        <v>0</v>
      </c>
      <c r="E66" s="76"/>
      <c r="F66" s="17">
        <f>$E$16</f>
        <v>0</v>
      </c>
      <c r="G66" s="17">
        <f>$F$16</f>
        <v>0</v>
      </c>
      <c r="H66" s="17">
        <f>$G$16</f>
        <v>0</v>
      </c>
      <c r="I66" s="16" t="str">
        <f t="shared" si="31"/>
        <v/>
      </c>
      <c r="K66" s="15">
        <f t="shared" si="32"/>
        <v>0</v>
      </c>
      <c r="L66" s="77">
        <f t="shared" si="32"/>
        <v>0</v>
      </c>
      <c r="M66" s="76"/>
      <c r="N66" s="17">
        <f>$E$16</f>
        <v>0</v>
      </c>
      <c r="O66" s="17">
        <f>$F$16</f>
        <v>0</v>
      </c>
      <c r="P66" s="17">
        <f>$G$16</f>
        <v>0</v>
      </c>
      <c r="Q66" s="16" t="str">
        <f t="shared" si="33"/>
        <v/>
      </c>
      <c r="R66" s="74"/>
      <c r="S66" s="72"/>
    </row>
    <row r="67" spans="1:20">
      <c r="A67" s="72"/>
      <c r="C67" s="15">
        <f t="shared" si="30"/>
        <v>0</v>
      </c>
      <c r="D67" s="77">
        <f t="shared" si="30"/>
        <v>0</v>
      </c>
      <c r="E67" s="76"/>
      <c r="F67" s="17">
        <f>$E$17</f>
        <v>0</v>
      </c>
      <c r="G67" s="17">
        <f>$F$17</f>
        <v>0</v>
      </c>
      <c r="H67" s="17">
        <f>$G$17</f>
        <v>0</v>
      </c>
      <c r="I67" s="16" t="str">
        <f t="shared" si="31"/>
        <v/>
      </c>
      <c r="K67" s="15">
        <f t="shared" si="32"/>
        <v>0</v>
      </c>
      <c r="L67" s="77">
        <f t="shared" si="32"/>
        <v>0</v>
      </c>
      <c r="M67" s="76"/>
      <c r="N67" s="17">
        <f>$E$17</f>
        <v>0</v>
      </c>
      <c r="O67" s="17">
        <f>$F$17</f>
        <v>0</v>
      </c>
      <c r="P67" s="17">
        <f>$G$17</f>
        <v>0</v>
      </c>
      <c r="Q67" s="16" t="str">
        <f t="shared" si="33"/>
        <v/>
      </c>
      <c r="R67" s="74"/>
      <c r="S67" s="72"/>
    </row>
    <row r="68" spans="1:20" ht="13.5" thickBot="1">
      <c r="A68" s="72"/>
      <c r="C68" s="84">
        <f t="shared" si="30"/>
        <v>0</v>
      </c>
      <c r="D68" s="85">
        <f t="shared" si="30"/>
        <v>0</v>
      </c>
      <c r="E68" s="86"/>
      <c r="F68" s="87">
        <f>$E$18</f>
        <v>0</v>
      </c>
      <c r="G68" s="87">
        <f>$F$18</f>
        <v>0</v>
      </c>
      <c r="H68" s="87">
        <f>$G$18</f>
        <v>0</v>
      </c>
      <c r="I68" s="88" t="str">
        <f t="shared" si="31"/>
        <v/>
      </c>
      <c r="K68" s="84">
        <f t="shared" si="32"/>
        <v>0</v>
      </c>
      <c r="L68" s="85">
        <f t="shared" si="32"/>
        <v>0</v>
      </c>
      <c r="M68" s="86"/>
      <c r="N68" s="87">
        <f>$E$18</f>
        <v>0</v>
      </c>
      <c r="O68" s="87">
        <f>$F$18</f>
        <v>0</v>
      </c>
      <c r="P68" s="87">
        <f>$G$18</f>
        <v>0</v>
      </c>
      <c r="Q68" s="88" t="str">
        <f t="shared" si="33"/>
        <v/>
      </c>
      <c r="R68" s="74"/>
      <c r="S68" s="72"/>
    </row>
    <row r="69" spans="1:20" ht="13.5" thickBot="1">
      <c r="A69" s="72"/>
      <c r="I69" s="89">
        <f>SUM(I61:I68)</f>
        <v>0</v>
      </c>
      <c r="Q69" s="89">
        <f>SUM(Q61:Q68)</f>
        <v>0</v>
      </c>
      <c r="R69" s="74"/>
      <c r="S69" s="72"/>
    </row>
    <row r="70" spans="1:20">
      <c r="A70" s="72"/>
      <c r="R70" s="74"/>
      <c r="S70" s="72"/>
    </row>
    <row r="71" spans="1:20" ht="12.75" customHeight="1" thickBot="1">
      <c r="A71" s="72"/>
      <c r="Q71" s="5"/>
      <c r="R71" s="5"/>
      <c r="S71" s="73"/>
      <c r="T71" s="6"/>
    </row>
    <row r="72" spans="1:20" ht="17.25" customHeight="1" thickBot="1">
      <c r="A72" s="72"/>
      <c r="C72" s="1"/>
      <c r="D72" s="193" t="s">
        <v>24</v>
      </c>
      <c r="E72" s="194"/>
      <c r="F72" s="195"/>
      <c r="G72" s="8"/>
      <c r="H72" s="8"/>
      <c r="K72" s="1"/>
      <c r="L72" s="193" t="s">
        <v>16</v>
      </c>
      <c r="M72" s="194"/>
      <c r="N72" s="195"/>
      <c r="O72" s="8"/>
      <c r="P72" s="8"/>
      <c r="R72" s="5"/>
      <c r="S72" s="73"/>
      <c r="T72" s="6"/>
    </row>
    <row r="73" spans="1:20" ht="13.5" thickBot="1">
      <c r="A73" s="72"/>
      <c r="C73" s="78" t="s">
        <v>0</v>
      </c>
      <c r="D73" s="79" t="s">
        <v>1</v>
      </c>
      <c r="E73" s="11"/>
      <c r="F73" s="12">
        <v>1</v>
      </c>
      <c r="G73" s="12" t="s">
        <v>18</v>
      </c>
      <c r="H73" s="12">
        <v>2</v>
      </c>
      <c r="I73" s="13" t="s">
        <v>5</v>
      </c>
      <c r="K73" s="78" t="s">
        <v>0</v>
      </c>
      <c r="L73" s="79" t="s">
        <v>1</v>
      </c>
      <c r="M73" s="11"/>
      <c r="N73" s="12">
        <v>1</v>
      </c>
      <c r="O73" s="12" t="s">
        <v>18</v>
      </c>
      <c r="P73" s="12">
        <v>2</v>
      </c>
      <c r="Q73" s="13" t="s">
        <v>5</v>
      </c>
      <c r="R73" s="5"/>
      <c r="S73" s="73"/>
      <c r="T73" s="6"/>
    </row>
    <row r="74" spans="1:20">
      <c r="A74" s="72"/>
      <c r="C74" s="14">
        <f t="shared" ref="C74:D81" si="34">C11</f>
        <v>0</v>
      </c>
      <c r="D74" s="80">
        <f t="shared" si="34"/>
        <v>0</v>
      </c>
      <c r="E74" s="81"/>
      <c r="F74" s="82">
        <f>$E$11</f>
        <v>0</v>
      </c>
      <c r="G74" s="82">
        <f>$F$11</f>
        <v>0</v>
      </c>
      <c r="H74" s="82">
        <f>$G$11</f>
        <v>0</v>
      </c>
      <c r="I74" s="83" t="str">
        <f t="shared" ref="I74:I81" si="35">IF($E74=$I11,IF($E74=$F$73,$F74,IF($E74=$G$73,$G74,IF($E74=$H$73,$H74,""))),"-")</f>
        <v/>
      </c>
      <c r="K74" s="14">
        <f t="shared" ref="K74:L81" si="36">C11</f>
        <v>0</v>
      </c>
      <c r="L74" s="80">
        <f t="shared" si="36"/>
        <v>0</v>
      </c>
      <c r="M74" s="81"/>
      <c r="N74" s="82">
        <f>$E$11</f>
        <v>0</v>
      </c>
      <c r="O74" s="82">
        <f>$F$11</f>
        <v>0</v>
      </c>
      <c r="P74" s="82">
        <f>$G$11</f>
        <v>0</v>
      </c>
      <c r="Q74" s="83" t="str">
        <f t="shared" ref="Q74:Q81" si="37">IF($M74=$I11,IF($M74=$N$73,$N74,IF($M74=$O$73,$O74,IF($M74=$P$73,$P74,""))),"-")</f>
        <v/>
      </c>
      <c r="R74" s="74"/>
      <c r="S74" s="72"/>
    </row>
    <row r="75" spans="1:20">
      <c r="A75" s="72"/>
      <c r="C75" s="15">
        <f t="shared" si="34"/>
        <v>0</v>
      </c>
      <c r="D75" s="77">
        <f t="shared" si="34"/>
        <v>0</v>
      </c>
      <c r="E75" s="76"/>
      <c r="F75" s="17">
        <f>$E$12</f>
        <v>0</v>
      </c>
      <c r="G75" s="17">
        <f>$F$12</f>
        <v>0</v>
      </c>
      <c r="H75" s="17">
        <f>$G$12</f>
        <v>0</v>
      </c>
      <c r="I75" s="16" t="str">
        <f t="shared" si="35"/>
        <v/>
      </c>
      <c r="K75" s="15">
        <f t="shared" si="36"/>
        <v>0</v>
      </c>
      <c r="L75" s="77">
        <f t="shared" si="36"/>
        <v>0</v>
      </c>
      <c r="M75" s="76"/>
      <c r="N75" s="17">
        <f>$E$12</f>
        <v>0</v>
      </c>
      <c r="O75" s="17">
        <f>$F$12</f>
        <v>0</v>
      </c>
      <c r="P75" s="17">
        <f>$G$12</f>
        <v>0</v>
      </c>
      <c r="Q75" s="16" t="str">
        <f t="shared" si="37"/>
        <v/>
      </c>
      <c r="R75" s="74"/>
      <c r="S75" s="72"/>
    </row>
    <row r="76" spans="1:20">
      <c r="A76" s="72"/>
      <c r="C76" s="15">
        <f t="shared" si="34"/>
        <v>0</v>
      </c>
      <c r="D76" s="77">
        <f t="shared" si="34"/>
        <v>0</v>
      </c>
      <c r="E76" s="76"/>
      <c r="F76" s="17">
        <f>$E$13</f>
        <v>0</v>
      </c>
      <c r="G76" s="17">
        <f>$F$13</f>
        <v>0</v>
      </c>
      <c r="H76" s="17">
        <f>$G$13</f>
        <v>0</v>
      </c>
      <c r="I76" s="16" t="str">
        <f t="shared" si="35"/>
        <v/>
      </c>
      <c r="J76" s="2"/>
      <c r="K76" s="15">
        <f t="shared" si="36"/>
        <v>0</v>
      </c>
      <c r="L76" s="77">
        <f t="shared" si="36"/>
        <v>0</v>
      </c>
      <c r="M76" s="76"/>
      <c r="N76" s="17">
        <f>$E$13</f>
        <v>0</v>
      </c>
      <c r="O76" s="17">
        <f>$F$13</f>
        <v>0</v>
      </c>
      <c r="P76" s="17">
        <f>$G$13</f>
        <v>0</v>
      </c>
      <c r="Q76" s="16" t="str">
        <f t="shared" si="37"/>
        <v/>
      </c>
      <c r="R76" s="74"/>
      <c r="S76" s="72"/>
    </row>
    <row r="77" spans="1:20">
      <c r="A77" s="72"/>
      <c r="C77" s="15">
        <f t="shared" si="34"/>
        <v>0</v>
      </c>
      <c r="D77" s="77">
        <f t="shared" si="34"/>
        <v>0</v>
      </c>
      <c r="E77" s="76"/>
      <c r="F77" s="17">
        <f>$E$14</f>
        <v>0</v>
      </c>
      <c r="G77" s="17">
        <f>$F$14</f>
        <v>0</v>
      </c>
      <c r="H77" s="17">
        <f>$G$14</f>
        <v>0</v>
      </c>
      <c r="I77" s="16" t="str">
        <f t="shared" si="35"/>
        <v/>
      </c>
      <c r="K77" s="15">
        <f t="shared" si="36"/>
        <v>0</v>
      </c>
      <c r="L77" s="77">
        <f t="shared" si="36"/>
        <v>0</v>
      </c>
      <c r="M77" s="76"/>
      <c r="N77" s="17">
        <f>$E$14</f>
        <v>0</v>
      </c>
      <c r="O77" s="17">
        <f>$F$14</f>
        <v>0</v>
      </c>
      <c r="P77" s="17">
        <f>$G$14</f>
        <v>0</v>
      </c>
      <c r="Q77" s="16" t="str">
        <f t="shared" si="37"/>
        <v/>
      </c>
      <c r="R77" s="74"/>
      <c r="S77" s="72"/>
    </row>
    <row r="78" spans="1:20">
      <c r="A78" s="72"/>
      <c r="C78" s="15">
        <f t="shared" si="34"/>
        <v>0</v>
      </c>
      <c r="D78" s="77">
        <f t="shared" si="34"/>
        <v>0</v>
      </c>
      <c r="E78" s="76"/>
      <c r="F78" s="17">
        <f>$E$15</f>
        <v>0</v>
      </c>
      <c r="G78" s="17">
        <f>$F$15</f>
        <v>0</v>
      </c>
      <c r="H78" s="17">
        <f>$G$15</f>
        <v>0</v>
      </c>
      <c r="I78" s="16" t="str">
        <f t="shared" si="35"/>
        <v/>
      </c>
      <c r="K78" s="15">
        <f t="shared" si="36"/>
        <v>0</v>
      </c>
      <c r="L78" s="77">
        <f t="shared" si="36"/>
        <v>0</v>
      </c>
      <c r="M78" s="76"/>
      <c r="N78" s="17">
        <f>$E$15</f>
        <v>0</v>
      </c>
      <c r="O78" s="17">
        <f>$F$15</f>
        <v>0</v>
      </c>
      <c r="P78" s="17">
        <f>$G$15</f>
        <v>0</v>
      </c>
      <c r="Q78" s="16" t="str">
        <f t="shared" si="37"/>
        <v/>
      </c>
      <c r="R78" s="74"/>
      <c r="S78" s="72"/>
    </row>
    <row r="79" spans="1:20">
      <c r="A79" s="72"/>
      <c r="C79" s="15">
        <f t="shared" si="34"/>
        <v>0</v>
      </c>
      <c r="D79" s="77">
        <f t="shared" si="34"/>
        <v>0</v>
      </c>
      <c r="E79" s="76"/>
      <c r="F79" s="17">
        <f>$E$16</f>
        <v>0</v>
      </c>
      <c r="G79" s="17">
        <f>$F$16</f>
        <v>0</v>
      </c>
      <c r="H79" s="17">
        <f>$G$16</f>
        <v>0</v>
      </c>
      <c r="I79" s="16" t="str">
        <f t="shared" si="35"/>
        <v/>
      </c>
      <c r="K79" s="15">
        <f t="shared" si="36"/>
        <v>0</v>
      </c>
      <c r="L79" s="77">
        <f t="shared" si="36"/>
        <v>0</v>
      </c>
      <c r="M79" s="76"/>
      <c r="N79" s="17">
        <f>$E$16</f>
        <v>0</v>
      </c>
      <c r="O79" s="17">
        <f>$F$16</f>
        <v>0</v>
      </c>
      <c r="P79" s="17">
        <f>$G$16</f>
        <v>0</v>
      </c>
      <c r="Q79" s="16" t="str">
        <f t="shared" si="37"/>
        <v/>
      </c>
      <c r="R79" s="74"/>
      <c r="S79" s="72"/>
    </row>
    <row r="80" spans="1:20">
      <c r="A80" s="72"/>
      <c r="C80" s="15">
        <f t="shared" si="34"/>
        <v>0</v>
      </c>
      <c r="D80" s="77">
        <f t="shared" si="34"/>
        <v>0</v>
      </c>
      <c r="E80" s="76"/>
      <c r="F80" s="17">
        <f>$E$17</f>
        <v>0</v>
      </c>
      <c r="G80" s="17">
        <f>$F$17</f>
        <v>0</v>
      </c>
      <c r="H80" s="17">
        <f>$G$17</f>
        <v>0</v>
      </c>
      <c r="I80" s="16" t="str">
        <f t="shared" si="35"/>
        <v/>
      </c>
      <c r="K80" s="15">
        <f t="shared" si="36"/>
        <v>0</v>
      </c>
      <c r="L80" s="77">
        <f t="shared" si="36"/>
        <v>0</v>
      </c>
      <c r="M80" s="76"/>
      <c r="N80" s="17">
        <f>$E$17</f>
        <v>0</v>
      </c>
      <c r="O80" s="17">
        <f>$F$17</f>
        <v>0</v>
      </c>
      <c r="P80" s="17">
        <f>$G$17</f>
        <v>0</v>
      </c>
      <c r="Q80" s="16" t="str">
        <f t="shared" si="37"/>
        <v/>
      </c>
      <c r="R80" s="74"/>
      <c r="S80" s="72"/>
    </row>
    <row r="81" spans="1:19" ht="13.5" thickBot="1">
      <c r="A81" s="72"/>
      <c r="C81" s="84">
        <f t="shared" si="34"/>
        <v>0</v>
      </c>
      <c r="D81" s="85">
        <f t="shared" si="34"/>
        <v>0</v>
      </c>
      <c r="E81" s="86"/>
      <c r="F81" s="87">
        <f>$E$18</f>
        <v>0</v>
      </c>
      <c r="G81" s="87">
        <f>$F$18</f>
        <v>0</v>
      </c>
      <c r="H81" s="87">
        <f>$G$18</f>
        <v>0</v>
      </c>
      <c r="I81" s="88" t="str">
        <f t="shared" si="35"/>
        <v/>
      </c>
      <c r="K81" s="84">
        <f t="shared" si="36"/>
        <v>0</v>
      </c>
      <c r="L81" s="85">
        <f t="shared" si="36"/>
        <v>0</v>
      </c>
      <c r="M81" s="86"/>
      <c r="N81" s="87">
        <f>$E$18</f>
        <v>0</v>
      </c>
      <c r="O81" s="87">
        <f>$F$18</f>
        <v>0</v>
      </c>
      <c r="P81" s="87">
        <f>$G$18</f>
        <v>0</v>
      </c>
      <c r="Q81" s="88" t="str">
        <f t="shared" si="37"/>
        <v/>
      </c>
      <c r="R81" s="74"/>
      <c r="S81" s="72"/>
    </row>
    <row r="82" spans="1:19" ht="13.5" thickBot="1">
      <c r="A82" s="72"/>
      <c r="I82" s="89">
        <f>SUM(I74:I81)</f>
        <v>0</v>
      </c>
      <c r="Q82" s="89">
        <f>SUM(Q74:Q81)</f>
        <v>0</v>
      </c>
      <c r="R82" s="74"/>
      <c r="S82" s="72"/>
    </row>
    <row r="83" spans="1:19">
      <c r="A83" s="72"/>
      <c r="L83" s="7"/>
      <c r="R83" s="74"/>
      <c r="S83" s="72"/>
    </row>
    <row r="84" spans="1:19" ht="13.5" thickBot="1">
      <c r="A84" s="72"/>
      <c r="R84" s="74"/>
      <c r="S84" s="72"/>
    </row>
    <row r="85" spans="1:19" ht="18" customHeight="1" thickBot="1">
      <c r="A85" s="72"/>
      <c r="C85" s="1"/>
      <c r="D85" s="193" t="s">
        <v>2</v>
      </c>
      <c r="E85" s="194"/>
      <c r="F85" s="195"/>
      <c r="G85" s="8"/>
      <c r="H85" s="8"/>
      <c r="K85" s="1"/>
      <c r="L85" s="193" t="s">
        <v>3</v>
      </c>
      <c r="M85" s="194"/>
      <c r="N85" s="195"/>
      <c r="O85" s="8"/>
      <c r="P85" s="8"/>
      <c r="R85" s="74"/>
      <c r="S85" s="72"/>
    </row>
    <row r="86" spans="1:19" ht="13.5" thickBot="1">
      <c r="A86" s="72"/>
      <c r="C86" s="78" t="s">
        <v>0</v>
      </c>
      <c r="D86" s="79" t="s">
        <v>1</v>
      </c>
      <c r="E86" s="11"/>
      <c r="F86" s="12">
        <v>1</v>
      </c>
      <c r="G86" s="12" t="s">
        <v>18</v>
      </c>
      <c r="H86" s="12">
        <v>2</v>
      </c>
      <c r="I86" s="13" t="s">
        <v>5</v>
      </c>
      <c r="K86" s="78" t="s">
        <v>0</v>
      </c>
      <c r="L86" s="79" t="s">
        <v>1</v>
      </c>
      <c r="M86" s="11"/>
      <c r="N86" s="12">
        <v>1</v>
      </c>
      <c r="O86" s="12" t="s">
        <v>18</v>
      </c>
      <c r="P86" s="12">
        <v>2</v>
      </c>
      <c r="Q86" s="13" t="s">
        <v>5</v>
      </c>
      <c r="R86" s="74"/>
      <c r="S86" s="72"/>
    </row>
    <row r="87" spans="1:19">
      <c r="A87" s="72"/>
      <c r="C87" s="14">
        <f t="shared" ref="C87:D94" si="38">C11</f>
        <v>0</v>
      </c>
      <c r="D87" s="80">
        <f t="shared" si="38"/>
        <v>0</v>
      </c>
      <c r="E87" s="81"/>
      <c r="F87" s="82">
        <f>$E$11</f>
        <v>0</v>
      </c>
      <c r="G87" s="82">
        <f>$F$11</f>
        <v>0</v>
      </c>
      <c r="H87" s="82">
        <f>$G$11</f>
        <v>0</v>
      </c>
      <c r="I87" s="83" t="str">
        <f t="shared" ref="I87:I94" si="39">IF($E87=$I11,IF($E87=$F$86,$F87,IF($E87=$G$86,$G87,IF($E87=$H$86,$H87,""))),"-")</f>
        <v/>
      </c>
      <c r="K87" s="14">
        <f t="shared" ref="K87:L94" si="40">C11</f>
        <v>0</v>
      </c>
      <c r="L87" s="80">
        <f t="shared" si="40"/>
        <v>0</v>
      </c>
      <c r="M87" s="81"/>
      <c r="N87" s="82">
        <f>$E$11</f>
        <v>0</v>
      </c>
      <c r="O87" s="82">
        <f>$F$11</f>
        <v>0</v>
      </c>
      <c r="P87" s="82">
        <f>$G$11</f>
        <v>0</v>
      </c>
      <c r="Q87" s="83" t="str">
        <f t="shared" ref="Q87:Q94" si="41">IF($M87=$I11,IF($M87=$N$86,$N87,IF($M87=$O$86,$O87,IF($M87=$P$86,$P87,""))),"-")</f>
        <v/>
      </c>
      <c r="R87" s="74"/>
      <c r="S87" s="72"/>
    </row>
    <row r="88" spans="1:19">
      <c r="A88" s="72"/>
      <c r="C88" s="15">
        <f t="shared" si="38"/>
        <v>0</v>
      </c>
      <c r="D88" s="77">
        <f t="shared" si="38"/>
        <v>0</v>
      </c>
      <c r="E88" s="76"/>
      <c r="F88" s="17">
        <f>$E$12</f>
        <v>0</v>
      </c>
      <c r="G88" s="17">
        <f>$F$12</f>
        <v>0</v>
      </c>
      <c r="H88" s="17">
        <f>$G$12</f>
        <v>0</v>
      </c>
      <c r="I88" s="16" t="str">
        <f t="shared" si="39"/>
        <v/>
      </c>
      <c r="K88" s="15">
        <f t="shared" si="40"/>
        <v>0</v>
      </c>
      <c r="L88" s="77">
        <f t="shared" si="40"/>
        <v>0</v>
      </c>
      <c r="M88" s="76"/>
      <c r="N88" s="17">
        <f>$E$12</f>
        <v>0</v>
      </c>
      <c r="O88" s="17">
        <f>$F$12</f>
        <v>0</v>
      </c>
      <c r="P88" s="17">
        <f>$G$12</f>
        <v>0</v>
      </c>
      <c r="Q88" s="16" t="str">
        <f t="shared" si="41"/>
        <v/>
      </c>
      <c r="R88" s="74"/>
      <c r="S88" s="72"/>
    </row>
    <row r="89" spans="1:19">
      <c r="A89" s="72"/>
      <c r="C89" s="15">
        <f t="shared" si="38"/>
        <v>0</v>
      </c>
      <c r="D89" s="77">
        <f t="shared" si="38"/>
        <v>0</v>
      </c>
      <c r="E89" s="76"/>
      <c r="F89" s="17">
        <f>$E$13</f>
        <v>0</v>
      </c>
      <c r="G89" s="17">
        <f>$F$13</f>
        <v>0</v>
      </c>
      <c r="H89" s="17">
        <f>$G$13</f>
        <v>0</v>
      </c>
      <c r="I89" s="16" t="str">
        <f t="shared" si="39"/>
        <v/>
      </c>
      <c r="K89" s="15">
        <f t="shared" si="40"/>
        <v>0</v>
      </c>
      <c r="L89" s="77">
        <f t="shared" si="40"/>
        <v>0</v>
      </c>
      <c r="M89" s="76"/>
      <c r="N89" s="17">
        <f>$E$13</f>
        <v>0</v>
      </c>
      <c r="O89" s="17">
        <f>$F$13</f>
        <v>0</v>
      </c>
      <c r="P89" s="17">
        <f>$G$13</f>
        <v>0</v>
      </c>
      <c r="Q89" s="16" t="str">
        <f t="shared" si="41"/>
        <v/>
      </c>
      <c r="R89" s="74"/>
      <c r="S89" s="72"/>
    </row>
    <row r="90" spans="1:19">
      <c r="A90" s="72"/>
      <c r="C90" s="15">
        <f t="shared" si="38"/>
        <v>0</v>
      </c>
      <c r="D90" s="77">
        <f t="shared" si="38"/>
        <v>0</v>
      </c>
      <c r="E90" s="76"/>
      <c r="F90" s="17">
        <f>$E$14</f>
        <v>0</v>
      </c>
      <c r="G90" s="17">
        <f>$F$14</f>
        <v>0</v>
      </c>
      <c r="H90" s="17">
        <f>$G$14</f>
        <v>0</v>
      </c>
      <c r="I90" s="16" t="str">
        <f t="shared" si="39"/>
        <v/>
      </c>
      <c r="J90" s="2"/>
      <c r="K90" s="15">
        <f t="shared" si="40"/>
        <v>0</v>
      </c>
      <c r="L90" s="77">
        <f t="shared" si="40"/>
        <v>0</v>
      </c>
      <c r="M90" s="76"/>
      <c r="N90" s="17">
        <f>$E$14</f>
        <v>0</v>
      </c>
      <c r="O90" s="17">
        <f>$F$14</f>
        <v>0</v>
      </c>
      <c r="P90" s="17">
        <f>$G$14</f>
        <v>0</v>
      </c>
      <c r="Q90" s="16" t="str">
        <f t="shared" si="41"/>
        <v/>
      </c>
      <c r="R90" s="74"/>
      <c r="S90" s="72"/>
    </row>
    <row r="91" spans="1:19">
      <c r="A91" s="72"/>
      <c r="C91" s="15">
        <f t="shared" si="38"/>
        <v>0</v>
      </c>
      <c r="D91" s="77">
        <f t="shared" si="38"/>
        <v>0</v>
      </c>
      <c r="E91" s="76"/>
      <c r="F91" s="17">
        <f>$E$15</f>
        <v>0</v>
      </c>
      <c r="G91" s="17">
        <f>$F$15</f>
        <v>0</v>
      </c>
      <c r="H91" s="17">
        <f>$G$15</f>
        <v>0</v>
      </c>
      <c r="I91" s="16" t="str">
        <f t="shared" si="39"/>
        <v/>
      </c>
      <c r="K91" s="15">
        <f t="shared" si="40"/>
        <v>0</v>
      </c>
      <c r="L91" s="77">
        <f t="shared" si="40"/>
        <v>0</v>
      </c>
      <c r="M91" s="76"/>
      <c r="N91" s="17">
        <f>$E$15</f>
        <v>0</v>
      </c>
      <c r="O91" s="17">
        <f>$F$15</f>
        <v>0</v>
      </c>
      <c r="P91" s="17">
        <f>$G$15</f>
        <v>0</v>
      </c>
      <c r="Q91" s="16" t="str">
        <f t="shared" si="41"/>
        <v/>
      </c>
      <c r="R91" s="74"/>
      <c r="S91" s="72"/>
    </row>
    <row r="92" spans="1:19">
      <c r="A92" s="72"/>
      <c r="C92" s="15">
        <f t="shared" si="38"/>
        <v>0</v>
      </c>
      <c r="D92" s="77">
        <f t="shared" si="38"/>
        <v>0</v>
      </c>
      <c r="E92" s="76"/>
      <c r="F92" s="17">
        <f>$E$16</f>
        <v>0</v>
      </c>
      <c r="G92" s="17">
        <f>$F$16</f>
        <v>0</v>
      </c>
      <c r="H92" s="17">
        <f>$G$16</f>
        <v>0</v>
      </c>
      <c r="I92" s="16" t="str">
        <f t="shared" si="39"/>
        <v/>
      </c>
      <c r="K92" s="15">
        <f t="shared" si="40"/>
        <v>0</v>
      </c>
      <c r="L92" s="77">
        <f t="shared" si="40"/>
        <v>0</v>
      </c>
      <c r="M92" s="76"/>
      <c r="N92" s="17">
        <f>$E$16</f>
        <v>0</v>
      </c>
      <c r="O92" s="17">
        <f>$F$16</f>
        <v>0</v>
      </c>
      <c r="P92" s="17">
        <f>$G$16</f>
        <v>0</v>
      </c>
      <c r="Q92" s="16" t="str">
        <f t="shared" si="41"/>
        <v/>
      </c>
      <c r="R92" s="74"/>
      <c r="S92" s="72"/>
    </row>
    <row r="93" spans="1:19">
      <c r="A93" s="72"/>
      <c r="C93" s="15">
        <f t="shared" si="38"/>
        <v>0</v>
      </c>
      <c r="D93" s="77">
        <f t="shared" si="38"/>
        <v>0</v>
      </c>
      <c r="E93" s="76"/>
      <c r="F93" s="17">
        <f>$E$17</f>
        <v>0</v>
      </c>
      <c r="G93" s="17">
        <f>$F$17</f>
        <v>0</v>
      </c>
      <c r="H93" s="17">
        <f>$G$17</f>
        <v>0</v>
      </c>
      <c r="I93" s="16" t="str">
        <f t="shared" si="39"/>
        <v/>
      </c>
      <c r="K93" s="15">
        <f t="shared" si="40"/>
        <v>0</v>
      </c>
      <c r="L93" s="77">
        <f t="shared" si="40"/>
        <v>0</v>
      </c>
      <c r="M93" s="76"/>
      <c r="N93" s="17">
        <f>$E$17</f>
        <v>0</v>
      </c>
      <c r="O93" s="17">
        <f>$F$17</f>
        <v>0</v>
      </c>
      <c r="P93" s="17">
        <f>$G$17</f>
        <v>0</v>
      </c>
      <c r="Q93" s="16" t="str">
        <f t="shared" si="41"/>
        <v/>
      </c>
      <c r="R93" s="74"/>
      <c r="S93" s="72"/>
    </row>
    <row r="94" spans="1:19" ht="13.5" thickBot="1">
      <c r="A94" s="72"/>
      <c r="C94" s="84">
        <f t="shared" si="38"/>
        <v>0</v>
      </c>
      <c r="D94" s="85">
        <f t="shared" si="38"/>
        <v>0</v>
      </c>
      <c r="E94" s="86"/>
      <c r="F94" s="87">
        <f>$E$18</f>
        <v>0</v>
      </c>
      <c r="G94" s="87">
        <f>$F$18</f>
        <v>0</v>
      </c>
      <c r="H94" s="87">
        <f>$G$18</f>
        <v>0</v>
      </c>
      <c r="I94" s="88" t="str">
        <f t="shared" si="39"/>
        <v/>
      </c>
      <c r="K94" s="84">
        <f t="shared" si="40"/>
        <v>0</v>
      </c>
      <c r="L94" s="85">
        <f t="shared" si="40"/>
        <v>0</v>
      </c>
      <c r="M94" s="86"/>
      <c r="N94" s="87">
        <f>$E$18</f>
        <v>0</v>
      </c>
      <c r="O94" s="87">
        <f>$F$18</f>
        <v>0</v>
      </c>
      <c r="P94" s="87">
        <f>$G$18</f>
        <v>0</v>
      </c>
      <c r="Q94" s="88" t="str">
        <f t="shared" si="41"/>
        <v/>
      </c>
      <c r="R94" s="74"/>
      <c r="S94" s="72"/>
    </row>
    <row r="95" spans="1:19" ht="13.5" thickBot="1">
      <c r="A95" s="72"/>
      <c r="I95" s="89">
        <f>SUM(I87:I94)</f>
        <v>0</v>
      </c>
      <c r="Q95" s="89">
        <f>SUM(Q87:Q94)</f>
        <v>0</v>
      </c>
      <c r="R95" s="74"/>
      <c r="S95" s="72"/>
    </row>
    <row r="96" spans="1:19">
      <c r="A96" s="72"/>
      <c r="R96" s="74"/>
      <c r="S96" s="72"/>
    </row>
    <row r="97" spans="1:19" ht="13.5" thickBot="1">
      <c r="A97" s="72"/>
      <c r="R97" s="74"/>
      <c r="S97" s="72"/>
    </row>
    <row r="98" spans="1:19" ht="13.5" thickBot="1">
      <c r="A98" s="72"/>
      <c r="C98" s="1"/>
      <c r="D98" s="193" t="s">
        <v>4</v>
      </c>
      <c r="E98" s="194"/>
      <c r="F98" s="195"/>
      <c r="G98" s="8"/>
      <c r="H98" s="8"/>
      <c r="K98" s="1"/>
      <c r="L98" s="193" t="s">
        <v>23</v>
      </c>
      <c r="M98" s="194"/>
      <c r="N98" s="195"/>
      <c r="O98" s="8"/>
      <c r="P98" s="8"/>
      <c r="R98" s="74"/>
      <c r="S98" s="72"/>
    </row>
    <row r="99" spans="1:19" ht="13.5" thickBot="1">
      <c r="A99" s="72"/>
      <c r="C99" s="78" t="s">
        <v>0</v>
      </c>
      <c r="D99" s="79" t="s">
        <v>1</v>
      </c>
      <c r="E99" s="11"/>
      <c r="F99" s="12">
        <v>1</v>
      </c>
      <c r="G99" s="12" t="s">
        <v>18</v>
      </c>
      <c r="H99" s="12">
        <v>2</v>
      </c>
      <c r="I99" s="13" t="s">
        <v>5</v>
      </c>
      <c r="K99" s="78" t="s">
        <v>0</v>
      </c>
      <c r="L99" s="79" t="s">
        <v>1</v>
      </c>
      <c r="M99" s="11"/>
      <c r="N99" s="12">
        <v>1</v>
      </c>
      <c r="O99" s="12" t="s">
        <v>18</v>
      </c>
      <c r="P99" s="12">
        <v>2</v>
      </c>
      <c r="Q99" s="13" t="s">
        <v>5</v>
      </c>
      <c r="R99" s="74"/>
      <c r="S99" s="72"/>
    </row>
    <row r="100" spans="1:19">
      <c r="A100" s="72"/>
      <c r="C100" s="14">
        <f t="shared" ref="C100:D107" si="42">C11</f>
        <v>0</v>
      </c>
      <c r="D100" s="80">
        <f t="shared" si="42"/>
        <v>0</v>
      </c>
      <c r="E100" s="81"/>
      <c r="F100" s="82">
        <f>$E$11</f>
        <v>0</v>
      </c>
      <c r="G100" s="82">
        <f>$F$11</f>
        <v>0</v>
      </c>
      <c r="H100" s="82">
        <f>$G$11</f>
        <v>0</v>
      </c>
      <c r="I100" s="83" t="str">
        <f t="shared" ref="I100:I107" si="43">IF($E100=$I11,IF($E100=$F$99,$F100,IF($E100=$G$99,$G100,IF($E100=$H$99,$H100,""))),"-")</f>
        <v/>
      </c>
      <c r="K100" s="14">
        <f t="shared" ref="K100:L107" si="44">C11</f>
        <v>0</v>
      </c>
      <c r="L100" s="80">
        <f t="shared" si="44"/>
        <v>0</v>
      </c>
      <c r="M100" s="81"/>
      <c r="N100" s="82">
        <f>$E$11</f>
        <v>0</v>
      </c>
      <c r="O100" s="82">
        <f>$F$11</f>
        <v>0</v>
      </c>
      <c r="P100" s="82">
        <f>$G$11</f>
        <v>0</v>
      </c>
      <c r="Q100" s="83" t="str">
        <f t="shared" ref="Q100:Q107" si="45">IF($M100=$I11,IF($M100=$N$99,$N100,IF($M100=$O$99,$O100,IF($M100=$P$99,$P100,""))),"-")</f>
        <v/>
      </c>
      <c r="R100" s="74"/>
      <c r="S100" s="72"/>
    </row>
    <row r="101" spans="1:19">
      <c r="A101" s="72"/>
      <c r="C101" s="15">
        <f t="shared" si="42"/>
        <v>0</v>
      </c>
      <c r="D101" s="77">
        <f t="shared" si="42"/>
        <v>0</v>
      </c>
      <c r="E101" s="76"/>
      <c r="F101" s="17">
        <f>$E$12</f>
        <v>0</v>
      </c>
      <c r="G101" s="17">
        <f>$F$12</f>
        <v>0</v>
      </c>
      <c r="H101" s="17">
        <f>$G$12</f>
        <v>0</v>
      </c>
      <c r="I101" s="16" t="str">
        <f t="shared" si="43"/>
        <v/>
      </c>
      <c r="K101" s="15">
        <f t="shared" si="44"/>
        <v>0</v>
      </c>
      <c r="L101" s="77">
        <f t="shared" si="44"/>
        <v>0</v>
      </c>
      <c r="M101" s="76"/>
      <c r="N101" s="17">
        <f>$E$12</f>
        <v>0</v>
      </c>
      <c r="O101" s="17">
        <f>$F$12</f>
        <v>0</v>
      </c>
      <c r="P101" s="17">
        <f>$G$12</f>
        <v>0</v>
      </c>
      <c r="Q101" s="16" t="str">
        <f t="shared" si="45"/>
        <v/>
      </c>
      <c r="R101" s="74"/>
      <c r="S101" s="72"/>
    </row>
    <row r="102" spans="1:19">
      <c r="A102" s="72"/>
      <c r="C102" s="15">
        <f t="shared" si="42"/>
        <v>0</v>
      </c>
      <c r="D102" s="77">
        <f t="shared" si="42"/>
        <v>0</v>
      </c>
      <c r="E102" s="76"/>
      <c r="F102" s="17">
        <f>$E$13</f>
        <v>0</v>
      </c>
      <c r="G102" s="17">
        <f>$F$13</f>
        <v>0</v>
      </c>
      <c r="H102" s="17">
        <f>$G$13</f>
        <v>0</v>
      </c>
      <c r="I102" s="16" t="str">
        <f t="shared" si="43"/>
        <v/>
      </c>
      <c r="K102" s="15">
        <f t="shared" si="44"/>
        <v>0</v>
      </c>
      <c r="L102" s="77">
        <f t="shared" si="44"/>
        <v>0</v>
      </c>
      <c r="M102" s="76"/>
      <c r="N102" s="17">
        <f>$E$13</f>
        <v>0</v>
      </c>
      <c r="O102" s="17">
        <f>$F$13</f>
        <v>0</v>
      </c>
      <c r="P102" s="17">
        <f>$G$13</f>
        <v>0</v>
      </c>
      <c r="Q102" s="16" t="str">
        <f t="shared" si="45"/>
        <v/>
      </c>
      <c r="R102" s="74"/>
      <c r="S102" s="72"/>
    </row>
    <row r="103" spans="1:19">
      <c r="A103" s="72"/>
      <c r="C103" s="15">
        <f t="shared" si="42"/>
        <v>0</v>
      </c>
      <c r="D103" s="77">
        <f t="shared" si="42"/>
        <v>0</v>
      </c>
      <c r="E103" s="76"/>
      <c r="F103" s="17">
        <f>$E$14</f>
        <v>0</v>
      </c>
      <c r="G103" s="17">
        <f>$F$14</f>
        <v>0</v>
      </c>
      <c r="H103" s="17">
        <f>$G$14</f>
        <v>0</v>
      </c>
      <c r="I103" s="16" t="str">
        <f t="shared" si="43"/>
        <v/>
      </c>
      <c r="K103" s="15">
        <f t="shared" si="44"/>
        <v>0</v>
      </c>
      <c r="L103" s="77">
        <f t="shared" si="44"/>
        <v>0</v>
      </c>
      <c r="M103" s="76"/>
      <c r="N103" s="17">
        <f>$E$14</f>
        <v>0</v>
      </c>
      <c r="O103" s="17">
        <f>$F$14</f>
        <v>0</v>
      </c>
      <c r="P103" s="17">
        <f>$G$14</f>
        <v>0</v>
      </c>
      <c r="Q103" s="16" t="str">
        <f t="shared" si="45"/>
        <v/>
      </c>
      <c r="R103" s="74"/>
      <c r="S103" s="72"/>
    </row>
    <row r="104" spans="1:19">
      <c r="A104" s="72"/>
      <c r="C104" s="15">
        <f t="shared" si="42"/>
        <v>0</v>
      </c>
      <c r="D104" s="77">
        <f t="shared" si="42"/>
        <v>0</v>
      </c>
      <c r="E104" s="76"/>
      <c r="F104" s="17">
        <f>$E$15</f>
        <v>0</v>
      </c>
      <c r="G104" s="17">
        <f>$F$15</f>
        <v>0</v>
      </c>
      <c r="H104" s="17">
        <f>$G$15</f>
        <v>0</v>
      </c>
      <c r="I104" s="16" t="str">
        <f t="shared" si="43"/>
        <v/>
      </c>
      <c r="K104" s="15">
        <f t="shared" si="44"/>
        <v>0</v>
      </c>
      <c r="L104" s="77">
        <f t="shared" si="44"/>
        <v>0</v>
      </c>
      <c r="M104" s="76"/>
      <c r="N104" s="17">
        <f>$E$15</f>
        <v>0</v>
      </c>
      <c r="O104" s="17">
        <f>$F$15</f>
        <v>0</v>
      </c>
      <c r="P104" s="17">
        <f>$G$15</f>
        <v>0</v>
      </c>
      <c r="Q104" s="16" t="str">
        <f t="shared" si="45"/>
        <v/>
      </c>
      <c r="R104" s="74"/>
      <c r="S104" s="72"/>
    </row>
    <row r="105" spans="1:19">
      <c r="A105" s="72"/>
      <c r="C105" s="15">
        <f t="shared" si="42"/>
        <v>0</v>
      </c>
      <c r="D105" s="77">
        <f t="shared" si="42"/>
        <v>0</v>
      </c>
      <c r="E105" s="76"/>
      <c r="F105" s="17">
        <f>$E$16</f>
        <v>0</v>
      </c>
      <c r="G105" s="17">
        <f>$F$16</f>
        <v>0</v>
      </c>
      <c r="H105" s="17">
        <f>$G$16</f>
        <v>0</v>
      </c>
      <c r="I105" s="16" t="str">
        <f t="shared" si="43"/>
        <v/>
      </c>
      <c r="K105" s="15">
        <f t="shared" si="44"/>
        <v>0</v>
      </c>
      <c r="L105" s="77">
        <f t="shared" si="44"/>
        <v>0</v>
      </c>
      <c r="M105" s="76"/>
      <c r="N105" s="17">
        <f>$E$16</f>
        <v>0</v>
      </c>
      <c r="O105" s="17">
        <f>$F$16</f>
        <v>0</v>
      </c>
      <c r="P105" s="17">
        <f>$G$16</f>
        <v>0</v>
      </c>
      <c r="Q105" s="16" t="str">
        <f t="shared" si="45"/>
        <v/>
      </c>
      <c r="R105" s="74"/>
      <c r="S105" s="72"/>
    </row>
    <row r="106" spans="1:19">
      <c r="A106" s="72"/>
      <c r="C106" s="15">
        <f t="shared" si="42"/>
        <v>0</v>
      </c>
      <c r="D106" s="77">
        <f t="shared" si="42"/>
        <v>0</v>
      </c>
      <c r="E106" s="76"/>
      <c r="F106" s="17">
        <f>$E$17</f>
        <v>0</v>
      </c>
      <c r="G106" s="17">
        <f>$F$17</f>
        <v>0</v>
      </c>
      <c r="H106" s="17">
        <f>$G$17</f>
        <v>0</v>
      </c>
      <c r="I106" s="16" t="str">
        <f t="shared" si="43"/>
        <v/>
      </c>
      <c r="K106" s="15">
        <f t="shared" si="44"/>
        <v>0</v>
      </c>
      <c r="L106" s="77">
        <f t="shared" si="44"/>
        <v>0</v>
      </c>
      <c r="M106" s="76"/>
      <c r="N106" s="17">
        <f>$E$17</f>
        <v>0</v>
      </c>
      <c r="O106" s="17">
        <f>$F$17</f>
        <v>0</v>
      </c>
      <c r="P106" s="17">
        <f>$G$17</f>
        <v>0</v>
      </c>
      <c r="Q106" s="16" t="str">
        <f t="shared" si="45"/>
        <v/>
      </c>
      <c r="R106" s="74"/>
      <c r="S106" s="72"/>
    </row>
    <row r="107" spans="1:19" ht="13.5" thickBot="1">
      <c r="A107" s="72"/>
      <c r="C107" s="84">
        <f t="shared" si="42"/>
        <v>0</v>
      </c>
      <c r="D107" s="85">
        <f t="shared" si="42"/>
        <v>0</v>
      </c>
      <c r="E107" s="86"/>
      <c r="F107" s="87">
        <f>$E$18</f>
        <v>0</v>
      </c>
      <c r="G107" s="87">
        <f>$F$18</f>
        <v>0</v>
      </c>
      <c r="H107" s="87">
        <f>$G$18</f>
        <v>0</v>
      </c>
      <c r="I107" s="88" t="str">
        <f t="shared" si="43"/>
        <v/>
      </c>
      <c r="K107" s="84">
        <f t="shared" si="44"/>
        <v>0</v>
      </c>
      <c r="L107" s="85">
        <f t="shared" si="44"/>
        <v>0</v>
      </c>
      <c r="M107" s="86"/>
      <c r="N107" s="87">
        <f>$E$18</f>
        <v>0</v>
      </c>
      <c r="O107" s="87">
        <f>$F$18</f>
        <v>0</v>
      </c>
      <c r="P107" s="87">
        <f>$G$18</f>
        <v>0</v>
      </c>
      <c r="Q107" s="88" t="str">
        <f t="shared" si="45"/>
        <v/>
      </c>
      <c r="R107" s="74"/>
      <c r="S107" s="72"/>
    </row>
    <row r="108" spans="1:19" ht="13.5" thickBot="1">
      <c r="A108" s="72"/>
      <c r="I108" s="89">
        <f>SUM(I100:I107)</f>
        <v>0</v>
      </c>
      <c r="Q108" s="89">
        <f>SUM(Q100:Q107)</f>
        <v>0</v>
      </c>
      <c r="R108" s="74"/>
      <c r="S108" s="72"/>
    </row>
    <row r="109" spans="1:19">
      <c r="A109" s="72"/>
      <c r="R109" s="74"/>
      <c r="S109" s="72"/>
    </row>
    <row r="110" spans="1:19" ht="13.5" thickBot="1">
      <c r="A110" s="72"/>
      <c r="R110" s="74"/>
      <c r="S110" s="72"/>
    </row>
    <row r="111" spans="1:19" ht="13.5" thickBot="1">
      <c r="A111" s="72"/>
      <c r="C111" s="1"/>
      <c r="D111" s="193" t="s">
        <v>29</v>
      </c>
      <c r="E111" s="194"/>
      <c r="F111" s="195"/>
      <c r="G111" s="8"/>
      <c r="H111" s="8"/>
      <c r="K111" s="1"/>
      <c r="L111" s="193" t="s">
        <v>31</v>
      </c>
      <c r="M111" s="194"/>
      <c r="N111" s="195"/>
      <c r="O111" s="8"/>
      <c r="P111" s="8"/>
      <c r="R111" s="74"/>
      <c r="S111" s="72"/>
    </row>
    <row r="112" spans="1:19" ht="13.5" thickBot="1">
      <c r="A112" s="72"/>
      <c r="C112" s="78" t="s">
        <v>0</v>
      </c>
      <c r="D112" s="79" t="s">
        <v>1</v>
      </c>
      <c r="E112" s="11"/>
      <c r="F112" s="12">
        <v>1</v>
      </c>
      <c r="G112" s="12" t="s">
        <v>18</v>
      </c>
      <c r="H112" s="12">
        <v>2</v>
      </c>
      <c r="I112" s="13" t="s">
        <v>5</v>
      </c>
      <c r="K112" s="78" t="s">
        <v>0</v>
      </c>
      <c r="L112" s="79" t="s">
        <v>1</v>
      </c>
      <c r="M112" s="11"/>
      <c r="N112" s="12">
        <v>1</v>
      </c>
      <c r="O112" s="12" t="s">
        <v>18</v>
      </c>
      <c r="P112" s="12">
        <v>2</v>
      </c>
      <c r="Q112" s="13" t="s">
        <v>5</v>
      </c>
      <c r="R112" s="74"/>
      <c r="S112" s="72"/>
    </row>
    <row r="113" spans="1:19">
      <c r="A113" s="72"/>
      <c r="C113" s="14">
        <f t="shared" ref="C113:D120" si="46">C11</f>
        <v>0</v>
      </c>
      <c r="D113" s="80">
        <f t="shared" si="46"/>
        <v>0</v>
      </c>
      <c r="E113" s="81"/>
      <c r="F113" s="82">
        <f>$E$11</f>
        <v>0</v>
      </c>
      <c r="G113" s="82">
        <f>$F$11</f>
        <v>0</v>
      </c>
      <c r="H113" s="82">
        <f>$G$11</f>
        <v>0</v>
      </c>
      <c r="I113" s="83" t="str">
        <f t="shared" ref="I113:I120" si="47">IF($E113=$I11,IF($E113=$F$112,$F113,IF($E113=$G$112,$G113,IF($E113=$H$112,$H113,""))),"-")</f>
        <v/>
      </c>
      <c r="K113" s="14">
        <f t="shared" ref="K113:L120" si="48">C11</f>
        <v>0</v>
      </c>
      <c r="L113" s="80">
        <f t="shared" si="48"/>
        <v>0</v>
      </c>
      <c r="M113" s="81"/>
      <c r="N113" s="82">
        <f>$E$11</f>
        <v>0</v>
      </c>
      <c r="O113" s="82">
        <f>$F$11</f>
        <v>0</v>
      </c>
      <c r="P113" s="82">
        <f>$G$11</f>
        <v>0</v>
      </c>
      <c r="Q113" s="83" t="str">
        <f t="shared" ref="Q113:Q120" si="49">IF($M113=$I11,IF($M113=$N$112,$N113,IF($M113=$O$112,$O113,IF($M113=$P$112,$P113,""))),"-")</f>
        <v/>
      </c>
      <c r="R113" s="74"/>
      <c r="S113" s="72"/>
    </row>
    <row r="114" spans="1:19">
      <c r="A114" s="72"/>
      <c r="C114" s="15">
        <f t="shared" si="46"/>
        <v>0</v>
      </c>
      <c r="D114" s="77">
        <f t="shared" si="46"/>
        <v>0</v>
      </c>
      <c r="E114" s="76"/>
      <c r="F114" s="17">
        <f>$E$12</f>
        <v>0</v>
      </c>
      <c r="G114" s="17">
        <f>$F$12</f>
        <v>0</v>
      </c>
      <c r="H114" s="17">
        <f>$G$12</f>
        <v>0</v>
      </c>
      <c r="I114" s="16" t="str">
        <f t="shared" si="47"/>
        <v/>
      </c>
      <c r="K114" s="15">
        <f t="shared" si="48"/>
        <v>0</v>
      </c>
      <c r="L114" s="77">
        <f t="shared" si="48"/>
        <v>0</v>
      </c>
      <c r="M114" s="76"/>
      <c r="N114" s="17">
        <f>$E$12</f>
        <v>0</v>
      </c>
      <c r="O114" s="17">
        <f>$F$12</f>
        <v>0</v>
      </c>
      <c r="P114" s="17">
        <f>$G$12</f>
        <v>0</v>
      </c>
      <c r="Q114" s="16" t="str">
        <f t="shared" si="49"/>
        <v/>
      </c>
      <c r="R114" s="74"/>
      <c r="S114" s="72"/>
    </row>
    <row r="115" spans="1:19">
      <c r="A115" s="72"/>
      <c r="C115" s="15">
        <f t="shared" si="46"/>
        <v>0</v>
      </c>
      <c r="D115" s="77">
        <f t="shared" si="46"/>
        <v>0</v>
      </c>
      <c r="E115" s="76"/>
      <c r="F115" s="17">
        <f>$E$13</f>
        <v>0</v>
      </c>
      <c r="G115" s="17">
        <f>$F$13</f>
        <v>0</v>
      </c>
      <c r="H115" s="17">
        <f>$G$13</f>
        <v>0</v>
      </c>
      <c r="I115" s="16" t="str">
        <f t="shared" si="47"/>
        <v/>
      </c>
      <c r="K115" s="15">
        <f t="shared" si="48"/>
        <v>0</v>
      </c>
      <c r="L115" s="77">
        <f t="shared" si="48"/>
        <v>0</v>
      </c>
      <c r="M115" s="76"/>
      <c r="N115" s="17">
        <f>$E$13</f>
        <v>0</v>
      </c>
      <c r="O115" s="17">
        <f>$F$13</f>
        <v>0</v>
      </c>
      <c r="P115" s="17">
        <f>$G$13</f>
        <v>0</v>
      </c>
      <c r="Q115" s="16" t="str">
        <f t="shared" si="49"/>
        <v/>
      </c>
      <c r="R115" s="74"/>
      <c r="S115" s="72"/>
    </row>
    <row r="116" spans="1:19">
      <c r="A116" s="72"/>
      <c r="C116" s="15">
        <f t="shared" si="46"/>
        <v>0</v>
      </c>
      <c r="D116" s="77">
        <f t="shared" si="46"/>
        <v>0</v>
      </c>
      <c r="E116" s="76"/>
      <c r="F116" s="17">
        <f>$E$14</f>
        <v>0</v>
      </c>
      <c r="G116" s="17">
        <f>$F$14</f>
        <v>0</v>
      </c>
      <c r="H116" s="17">
        <f>$G$14</f>
        <v>0</v>
      </c>
      <c r="I116" s="16" t="str">
        <f t="shared" si="47"/>
        <v/>
      </c>
      <c r="K116" s="15">
        <f t="shared" si="48"/>
        <v>0</v>
      </c>
      <c r="L116" s="77">
        <f t="shared" si="48"/>
        <v>0</v>
      </c>
      <c r="M116" s="76"/>
      <c r="N116" s="17">
        <f>$E$14</f>
        <v>0</v>
      </c>
      <c r="O116" s="17">
        <f>$F$14</f>
        <v>0</v>
      </c>
      <c r="P116" s="17">
        <f>$G$14</f>
        <v>0</v>
      </c>
      <c r="Q116" s="16" t="str">
        <f t="shared" si="49"/>
        <v/>
      </c>
      <c r="R116" s="74"/>
      <c r="S116" s="72"/>
    </row>
    <row r="117" spans="1:19">
      <c r="A117" s="72"/>
      <c r="C117" s="15">
        <f t="shared" si="46"/>
        <v>0</v>
      </c>
      <c r="D117" s="77">
        <f t="shared" si="46"/>
        <v>0</v>
      </c>
      <c r="E117" s="76"/>
      <c r="F117" s="17">
        <f>$E$15</f>
        <v>0</v>
      </c>
      <c r="G117" s="17">
        <f>$F$15</f>
        <v>0</v>
      </c>
      <c r="H117" s="17">
        <f>$G$15</f>
        <v>0</v>
      </c>
      <c r="I117" s="16" t="str">
        <f t="shared" si="47"/>
        <v/>
      </c>
      <c r="K117" s="15">
        <f t="shared" si="48"/>
        <v>0</v>
      </c>
      <c r="L117" s="77">
        <f t="shared" si="48"/>
        <v>0</v>
      </c>
      <c r="M117" s="76"/>
      <c r="N117" s="17">
        <f>$E$15</f>
        <v>0</v>
      </c>
      <c r="O117" s="17">
        <f>$F$15</f>
        <v>0</v>
      </c>
      <c r="P117" s="17">
        <f>$G$15</f>
        <v>0</v>
      </c>
      <c r="Q117" s="16" t="str">
        <f t="shared" si="49"/>
        <v/>
      </c>
      <c r="R117" s="74"/>
      <c r="S117" s="72"/>
    </row>
    <row r="118" spans="1:19">
      <c r="A118" s="72"/>
      <c r="C118" s="15">
        <f t="shared" si="46"/>
        <v>0</v>
      </c>
      <c r="D118" s="77">
        <f t="shared" si="46"/>
        <v>0</v>
      </c>
      <c r="E118" s="76"/>
      <c r="F118" s="17">
        <f>$E$16</f>
        <v>0</v>
      </c>
      <c r="G118" s="17">
        <f>$F$16</f>
        <v>0</v>
      </c>
      <c r="H118" s="17">
        <f>$G$16</f>
        <v>0</v>
      </c>
      <c r="I118" s="16" t="str">
        <f t="shared" si="47"/>
        <v/>
      </c>
      <c r="K118" s="15">
        <f t="shared" si="48"/>
        <v>0</v>
      </c>
      <c r="L118" s="77">
        <f t="shared" si="48"/>
        <v>0</v>
      </c>
      <c r="M118" s="76"/>
      <c r="N118" s="17">
        <f>$E$16</f>
        <v>0</v>
      </c>
      <c r="O118" s="17">
        <f>$F$16</f>
        <v>0</v>
      </c>
      <c r="P118" s="17">
        <f>$G$16</f>
        <v>0</v>
      </c>
      <c r="Q118" s="16" t="str">
        <f t="shared" si="49"/>
        <v/>
      </c>
      <c r="R118" s="74"/>
      <c r="S118" s="72"/>
    </row>
    <row r="119" spans="1:19">
      <c r="A119" s="72"/>
      <c r="C119" s="15">
        <f t="shared" si="46"/>
        <v>0</v>
      </c>
      <c r="D119" s="77">
        <f t="shared" si="46"/>
        <v>0</v>
      </c>
      <c r="E119" s="76"/>
      <c r="F119" s="17">
        <f>$E$17</f>
        <v>0</v>
      </c>
      <c r="G119" s="17">
        <f>$F$17</f>
        <v>0</v>
      </c>
      <c r="H119" s="17">
        <f>$G$17</f>
        <v>0</v>
      </c>
      <c r="I119" s="16" t="str">
        <f t="shared" si="47"/>
        <v/>
      </c>
      <c r="K119" s="15">
        <f t="shared" si="48"/>
        <v>0</v>
      </c>
      <c r="L119" s="77">
        <f t="shared" si="48"/>
        <v>0</v>
      </c>
      <c r="M119" s="76"/>
      <c r="N119" s="17">
        <f>$E$17</f>
        <v>0</v>
      </c>
      <c r="O119" s="17">
        <f>$F$17</f>
        <v>0</v>
      </c>
      <c r="P119" s="17">
        <f>$G$17</f>
        <v>0</v>
      </c>
      <c r="Q119" s="16" t="str">
        <f t="shared" si="49"/>
        <v/>
      </c>
      <c r="R119" s="74"/>
      <c r="S119" s="72"/>
    </row>
    <row r="120" spans="1:19" ht="13.5" thickBot="1">
      <c r="A120" s="72"/>
      <c r="C120" s="84">
        <f t="shared" si="46"/>
        <v>0</v>
      </c>
      <c r="D120" s="85">
        <f t="shared" si="46"/>
        <v>0</v>
      </c>
      <c r="E120" s="86"/>
      <c r="F120" s="87">
        <f>$E$18</f>
        <v>0</v>
      </c>
      <c r="G120" s="87">
        <f>$F$18</f>
        <v>0</v>
      </c>
      <c r="H120" s="87">
        <f>$G$18</f>
        <v>0</v>
      </c>
      <c r="I120" s="88" t="str">
        <f t="shared" si="47"/>
        <v/>
      </c>
      <c r="K120" s="84">
        <f t="shared" si="48"/>
        <v>0</v>
      </c>
      <c r="L120" s="85">
        <f t="shared" si="48"/>
        <v>0</v>
      </c>
      <c r="M120" s="86"/>
      <c r="N120" s="87">
        <f>$E$18</f>
        <v>0</v>
      </c>
      <c r="O120" s="87">
        <f>$F$18</f>
        <v>0</v>
      </c>
      <c r="P120" s="87">
        <f>$G$18</f>
        <v>0</v>
      </c>
      <c r="Q120" s="88" t="str">
        <f t="shared" si="49"/>
        <v/>
      </c>
      <c r="R120" s="74"/>
      <c r="S120" s="72"/>
    </row>
    <row r="121" spans="1:19" ht="13.5" thickBot="1">
      <c r="A121" s="72"/>
      <c r="I121" s="89">
        <f>SUM(I113:I120)</f>
        <v>0</v>
      </c>
      <c r="Q121" s="89">
        <f>SUM(Q113:Q120)</f>
        <v>0</v>
      </c>
      <c r="R121" s="74"/>
      <c r="S121" s="72"/>
    </row>
    <row r="122" spans="1:19">
      <c r="A122" s="72"/>
      <c r="R122" s="74"/>
      <c r="S122" s="72"/>
    </row>
    <row r="123" spans="1:19" ht="13.5" thickBot="1">
      <c r="A123" s="72"/>
      <c r="R123" s="74"/>
      <c r="S123" s="72"/>
    </row>
    <row r="124" spans="1:19" ht="13.5" thickBot="1">
      <c r="A124" s="72"/>
      <c r="C124" s="1"/>
      <c r="D124" s="193" t="s">
        <v>28</v>
      </c>
      <c r="E124" s="194"/>
      <c r="F124" s="195"/>
      <c r="G124" s="8"/>
      <c r="H124" s="8"/>
      <c r="K124" s="1"/>
      <c r="L124" s="193" t="s">
        <v>17</v>
      </c>
      <c r="M124" s="194"/>
      <c r="N124" s="195"/>
      <c r="O124" s="8"/>
      <c r="P124" s="8"/>
      <c r="R124" s="74"/>
      <c r="S124" s="72"/>
    </row>
    <row r="125" spans="1:19" ht="13.5" thickBot="1">
      <c r="A125" s="72"/>
      <c r="C125" s="78" t="s">
        <v>0</v>
      </c>
      <c r="D125" s="79" t="s">
        <v>1</v>
      </c>
      <c r="E125" s="11"/>
      <c r="F125" s="12">
        <v>1</v>
      </c>
      <c r="G125" s="12" t="s">
        <v>18</v>
      </c>
      <c r="H125" s="12">
        <v>2</v>
      </c>
      <c r="I125" s="13" t="s">
        <v>5</v>
      </c>
      <c r="K125" s="78" t="s">
        <v>0</v>
      </c>
      <c r="L125" s="79" t="s">
        <v>1</v>
      </c>
      <c r="M125" s="11"/>
      <c r="N125" s="12">
        <v>1</v>
      </c>
      <c r="O125" s="12" t="s">
        <v>18</v>
      </c>
      <c r="P125" s="12">
        <v>2</v>
      </c>
      <c r="Q125" s="13" t="s">
        <v>5</v>
      </c>
      <c r="R125" s="74"/>
      <c r="S125" s="72"/>
    </row>
    <row r="126" spans="1:19">
      <c r="A126" s="72"/>
      <c r="C126" s="14">
        <f t="shared" ref="C126:D133" si="50">K61</f>
        <v>0</v>
      </c>
      <c r="D126" s="80">
        <f t="shared" si="50"/>
        <v>0</v>
      </c>
      <c r="E126" s="81"/>
      <c r="F126" s="82">
        <f>$E$11</f>
        <v>0</v>
      </c>
      <c r="G126" s="82">
        <f>$F$11</f>
        <v>0</v>
      </c>
      <c r="H126" s="82">
        <f>$G$11</f>
        <v>0</v>
      </c>
      <c r="I126" s="83" t="str">
        <f t="shared" ref="I126:I133" si="51">IF($E126=$I11,IF($E126=$F$125,$F126,IF($E126=$G$125,$G126,IF($E126=$H$125,$H126,""))),"-")</f>
        <v/>
      </c>
      <c r="K126" s="14">
        <f t="shared" ref="K126:L133" si="52">C74</f>
        <v>0</v>
      </c>
      <c r="L126" s="80">
        <f t="shared" si="52"/>
        <v>0</v>
      </c>
      <c r="M126" s="81"/>
      <c r="N126" s="82">
        <f>$E$11</f>
        <v>0</v>
      </c>
      <c r="O126" s="82">
        <f>$F$11</f>
        <v>0</v>
      </c>
      <c r="P126" s="82">
        <f>$G$11</f>
        <v>0</v>
      </c>
      <c r="Q126" s="83" t="str">
        <f t="shared" ref="Q126:Q133" si="53">IF($M126=$I11,IF($M126=$N$125,$N126,IF($M126=$O$125,$O126,IF($M126=$P$125,$P126,""))),"-")</f>
        <v/>
      </c>
      <c r="R126" s="74"/>
      <c r="S126" s="72"/>
    </row>
    <row r="127" spans="1:19">
      <c r="A127" s="72"/>
      <c r="C127" s="15">
        <f t="shared" si="50"/>
        <v>0</v>
      </c>
      <c r="D127" s="77">
        <f t="shared" si="50"/>
        <v>0</v>
      </c>
      <c r="E127" s="76"/>
      <c r="F127" s="17">
        <f>$E$12</f>
        <v>0</v>
      </c>
      <c r="G127" s="17">
        <f>$F$12</f>
        <v>0</v>
      </c>
      <c r="H127" s="17">
        <f>$G$12</f>
        <v>0</v>
      </c>
      <c r="I127" s="16" t="str">
        <f t="shared" si="51"/>
        <v/>
      </c>
      <c r="K127" s="15">
        <f t="shared" si="52"/>
        <v>0</v>
      </c>
      <c r="L127" s="77">
        <f t="shared" si="52"/>
        <v>0</v>
      </c>
      <c r="M127" s="76"/>
      <c r="N127" s="17">
        <f>$E$12</f>
        <v>0</v>
      </c>
      <c r="O127" s="17">
        <f>$F$12</f>
        <v>0</v>
      </c>
      <c r="P127" s="17">
        <f>$G$12</f>
        <v>0</v>
      </c>
      <c r="Q127" s="16" t="str">
        <f t="shared" si="53"/>
        <v/>
      </c>
      <c r="R127" s="74"/>
      <c r="S127" s="72"/>
    </row>
    <row r="128" spans="1:19">
      <c r="A128" s="72"/>
      <c r="C128" s="15">
        <f t="shared" si="50"/>
        <v>0</v>
      </c>
      <c r="D128" s="77">
        <f t="shared" si="50"/>
        <v>0</v>
      </c>
      <c r="E128" s="76"/>
      <c r="F128" s="17">
        <f>$E$13</f>
        <v>0</v>
      </c>
      <c r="G128" s="17">
        <f>$F$13</f>
        <v>0</v>
      </c>
      <c r="H128" s="17">
        <f>$G$13</f>
        <v>0</v>
      </c>
      <c r="I128" s="16" t="str">
        <f t="shared" si="51"/>
        <v/>
      </c>
      <c r="K128" s="15">
        <f t="shared" si="52"/>
        <v>0</v>
      </c>
      <c r="L128" s="77">
        <f t="shared" si="52"/>
        <v>0</v>
      </c>
      <c r="M128" s="76"/>
      <c r="N128" s="17">
        <f>$E$13</f>
        <v>0</v>
      </c>
      <c r="O128" s="17">
        <f>$F$13</f>
        <v>0</v>
      </c>
      <c r="P128" s="17">
        <f>$G$13</f>
        <v>0</v>
      </c>
      <c r="Q128" s="16" t="str">
        <f t="shared" si="53"/>
        <v/>
      </c>
      <c r="R128" s="74"/>
      <c r="S128" s="72"/>
    </row>
    <row r="129" spans="1:19">
      <c r="A129" s="72"/>
      <c r="C129" s="15">
        <f t="shared" si="50"/>
        <v>0</v>
      </c>
      <c r="D129" s="77">
        <f t="shared" si="50"/>
        <v>0</v>
      </c>
      <c r="E129" s="76"/>
      <c r="F129" s="17">
        <f>$E$14</f>
        <v>0</v>
      </c>
      <c r="G129" s="17">
        <f>$F$14</f>
        <v>0</v>
      </c>
      <c r="H129" s="17">
        <f>$G$14</f>
        <v>0</v>
      </c>
      <c r="I129" s="16" t="str">
        <f t="shared" si="51"/>
        <v/>
      </c>
      <c r="K129" s="15">
        <f t="shared" si="52"/>
        <v>0</v>
      </c>
      <c r="L129" s="77">
        <f t="shared" si="52"/>
        <v>0</v>
      </c>
      <c r="M129" s="76"/>
      <c r="N129" s="17">
        <f>$E$14</f>
        <v>0</v>
      </c>
      <c r="O129" s="17">
        <f>$F$14</f>
        <v>0</v>
      </c>
      <c r="P129" s="17">
        <f>$G$14</f>
        <v>0</v>
      </c>
      <c r="Q129" s="16" t="str">
        <f t="shared" si="53"/>
        <v/>
      </c>
      <c r="R129" s="74"/>
      <c r="S129" s="72"/>
    </row>
    <row r="130" spans="1:19">
      <c r="A130" s="72"/>
      <c r="C130" s="15">
        <f t="shared" si="50"/>
        <v>0</v>
      </c>
      <c r="D130" s="77">
        <f t="shared" si="50"/>
        <v>0</v>
      </c>
      <c r="E130" s="76"/>
      <c r="F130" s="17">
        <f>$E$15</f>
        <v>0</v>
      </c>
      <c r="G130" s="17">
        <f>$F$15</f>
        <v>0</v>
      </c>
      <c r="H130" s="17">
        <f>$G$15</f>
        <v>0</v>
      </c>
      <c r="I130" s="16" t="str">
        <f t="shared" si="51"/>
        <v/>
      </c>
      <c r="K130" s="15">
        <f t="shared" si="52"/>
        <v>0</v>
      </c>
      <c r="L130" s="77">
        <f t="shared" si="52"/>
        <v>0</v>
      </c>
      <c r="M130" s="76"/>
      <c r="N130" s="17">
        <f>$E$15</f>
        <v>0</v>
      </c>
      <c r="O130" s="17">
        <f>$F$15</f>
        <v>0</v>
      </c>
      <c r="P130" s="17">
        <f>$G$15</f>
        <v>0</v>
      </c>
      <c r="Q130" s="16" t="str">
        <f t="shared" si="53"/>
        <v/>
      </c>
      <c r="R130" s="74"/>
      <c r="S130" s="72"/>
    </row>
    <row r="131" spans="1:19">
      <c r="A131" s="72"/>
      <c r="C131" s="15">
        <f t="shared" si="50"/>
        <v>0</v>
      </c>
      <c r="D131" s="77">
        <f t="shared" si="50"/>
        <v>0</v>
      </c>
      <c r="E131" s="76"/>
      <c r="F131" s="17">
        <f>$E$16</f>
        <v>0</v>
      </c>
      <c r="G131" s="17">
        <f>$F$16</f>
        <v>0</v>
      </c>
      <c r="H131" s="17">
        <f>$G$16</f>
        <v>0</v>
      </c>
      <c r="I131" s="16" t="str">
        <f t="shared" si="51"/>
        <v/>
      </c>
      <c r="K131" s="15">
        <f t="shared" si="52"/>
        <v>0</v>
      </c>
      <c r="L131" s="77">
        <f t="shared" si="52"/>
        <v>0</v>
      </c>
      <c r="M131" s="76"/>
      <c r="N131" s="17">
        <f>$E$16</f>
        <v>0</v>
      </c>
      <c r="O131" s="17">
        <f>$F$16</f>
        <v>0</v>
      </c>
      <c r="P131" s="17">
        <f>$G$16</f>
        <v>0</v>
      </c>
      <c r="Q131" s="16" t="str">
        <f t="shared" si="53"/>
        <v/>
      </c>
      <c r="R131" s="74"/>
      <c r="S131" s="72"/>
    </row>
    <row r="132" spans="1:19">
      <c r="A132" s="72"/>
      <c r="C132" s="15">
        <f t="shared" si="50"/>
        <v>0</v>
      </c>
      <c r="D132" s="77">
        <f t="shared" si="50"/>
        <v>0</v>
      </c>
      <c r="E132" s="76"/>
      <c r="F132" s="17">
        <f>$E$17</f>
        <v>0</v>
      </c>
      <c r="G132" s="17">
        <f>$F$17</f>
        <v>0</v>
      </c>
      <c r="H132" s="17">
        <f>$G$17</f>
        <v>0</v>
      </c>
      <c r="I132" s="16" t="str">
        <f t="shared" si="51"/>
        <v/>
      </c>
      <c r="K132" s="15">
        <f t="shared" si="52"/>
        <v>0</v>
      </c>
      <c r="L132" s="77">
        <f t="shared" si="52"/>
        <v>0</v>
      </c>
      <c r="M132" s="76"/>
      <c r="N132" s="17">
        <f>$E$17</f>
        <v>0</v>
      </c>
      <c r="O132" s="17">
        <f>$F$17</f>
        <v>0</v>
      </c>
      <c r="P132" s="17">
        <f>$G$17</f>
        <v>0</v>
      </c>
      <c r="Q132" s="16" t="str">
        <f t="shared" si="53"/>
        <v/>
      </c>
      <c r="R132" s="74"/>
      <c r="S132" s="72"/>
    </row>
    <row r="133" spans="1:19" ht="13.5" thickBot="1">
      <c r="A133" s="72"/>
      <c r="C133" s="84">
        <f t="shared" si="50"/>
        <v>0</v>
      </c>
      <c r="D133" s="85">
        <f t="shared" si="50"/>
        <v>0</v>
      </c>
      <c r="E133" s="86"/>
      <c r="F133" s="87">
        <f>$E$18</f>
        <v>0</v>
      </c>
      <c r="G133" s="87">
        <f>$F$18</f>
        <v>0</v>
      </c>
      <c r="H133" s="87">
        <f>$G$18</f>
        <v>0</v>
      </c>
      <c r="I133" s="88" t="str">
        <f t="shared" si="51"/>
        <v/>
      </c>
      <c r="K133" s="84">
        <f t="shared" si="52"/>
        <v>0</v>
      </c>
      <c r="L133" s="85">
        <f t="shared" si="52"/>
        <v>0</v>
      </c>
      <c r="M133" s="86"/>
      <c r="N133" s="87">
        <f>$E$18</f>
        <v>0</v>
      </c>
      <c r="O133" s="87">
        <f>$F$18</f>
        <v>0</v>
      </c>
      <c r="P133" s="87">
        <f>$G$18</f>
        <v>0</v>
      </c>
      <c r="Q133" s="88" t="str">
        <f t="shared" si="53"/>
        <v/>
      </c>
      <c r="R133" s="74"/>
      <c r="S133" s="72"/>
    </row>
    <row r="134" spans="1:19" ht="13.5" thickBot="1">
      <c r="A134" s="72"/>
      <c r="I134" s="89">
        <f>SUM(I126:I133)</f>
        <v>0</v>
      </c>
      <c r="Q134" s="89">
        <f>SUM(Q126:Q133)</f>
        <v>0</v>
      </c>
      <c r="R134" s="74"/>
      <c r="S134" s="72"/>
    </row>
    <row r="135" spans="1:19" ht="16.5" customHeight="1">
      <c r="A135" s="72"/>
      <c r="R135" s="74"/>
      <c r="S135" s="72"/>
    </row>
    <row r="136" spans="1:19" s="155" customFormat="1">
      <c r="A136" s="72"/>
      <c r="B136" s="72"/>
      <c r="C136" s="72"/>
      <c r="D136" s="72"/>
      <c r="E136" s="72"/>
      <c r="F136" s="72"/>
      <c r="G136" s="72"/>
      <c r="H136" s="72"/>
      <c r="I136" s="72"/>
      <c r="J136" s="72"/>
      <c r="K136" s="72"/>
      <c r="L136" s="72"/>
      <c r="M136" s="72"/>
      <c r="N136" s="72"/>
      <c r="O136" s="72"/>
      <c r="P136" s="72"/>
      <c r="Q136" s="72"/>
      <c r="R136" s="72"/>
      <c r="S136" s="72"/>
    </row>
    <row r="137" spans="1:19" s="155" customFormat="1">
      <c r="A137" s="72"/>
      <c r="B137" s="72"/>
      <c r="C137" s="72"/>
      <c r="D137" s="72"/>
      <c r="E137" s="72"/>
      <c r="F137" s="72"/>
      <c r="G137" s="72"/>
      <c r="H137" s="72"/>
      <c r="I137" s="72"/>
      <c r="J137" s="72"/>
      <c r="K137" s="72"/>
      <c r="L137" s="72"/>
      <c r="M137" s="72"/>
      <c r="N137" s="72"/>
      <c r="O137" s="72"/>
      <c r="P137" s="72"/>
      <c r="Q137" s="72"/>
      <c r="R137" s="72"/>
      <c r="S137" s="72"/>
    </row>
    <row r="138" spans="1:19" s="74" customFormat="1"/>
    <row r="139" spans="1:19" s="74" customFormat="1"/>
    <row r="140" spans="1:19" s="74" customFormat="1"/>
    <row r="141" spans="1:19" s="74" customFormat="1">
      <c r="J141" s="123"/>
    </row>
    <row r="142" spans="1:19" s="74" customFormat="1"/>
    <row r="143" spans="1:19" s="74" customFormat="1">
      <c r="J143" s="124"/>
      <c r="K143" s="124"/>
      <c r="L143" s="125"/>
    </row>
    <row r="144" spans="1:19" s="74" customFormat="1">
      <c r="J144" s="124"/>
      <c r="K144" s="124"/>
      <c r="L144" s="125"/>
    </row>
    <row r="145" spans="10:14" s="74" customFormat="1">
      <c r="J145" s="124"/>
      <c r="K145" s="124"/>
      <c r="L145" s="125"/>
    </row>
    <row r="146" spans="10:14" s="74" customFormat="1">
      <c r="J146" s="124"/>
      <c r="K146" s="124"/>
      <c r="L146" s="125"/>
    </row>
    <row r="147" spans="10:14" s="74" customFormat="1">
      <c r="J147" s="124"/>
      <c r="K147" s="124"/>
      <c r="L147" s="125"/>
      <c r="N147" s="75"/>
    </row>
    <row r="148" spans="10:14" s="74" customFormat="1">
      <c r="J148" s="124"/>
      <c r="K148" s="124"/>
      <c r="L148" s="125"/>
    </row>
    <row r="149" spans="10:14" s="74" customFormat="1">
      <c r="J149" s="124"/>
      <c r="K149" s="124"/>
      <c r="L149" s="125"/>
    </row>
    <row r="150" spans="10:14" s="74" customFormat="1">
      <c r="J150" s="124"/>
      <c r="K150" s="124"/>
      <c r="L150" s="125"/>
    </row>
    <row r="151" spans="10:14" s="74" customFormat="1">
      <c r="J151" s="124"/>
      <c r="K151" s="124"/>
      <c r="L151" s="125"/>
    </row>
    <row r="152" spans="10:14" s="74" customFormat="1">
      <c r="J152" s="124"/>
      <c r="K152" s="124"/>
      <c r="L152" s="125"/>
    </row>
    <row r="153" spans="10:14" s="74" customFormat="1">
      <c r="J153" s="124"/>
      <c r="K153" s="124"/>
      <c r="L153" s="125"/>
    </row>
    <row r="154" spans="10:14" s="74" customFormat="1">
      <c r="J154" s="124"/>
      <c r="K154" s="124"/>
      <c r="L154" s="125"/>
    </row>
    <row r="155" spans="10:14" s="74" customFormat="1"/>
    <row r="156" spans="10:14" s="74" customFormat="1"/>
    <row r="157" spans="10:14" s="74" customFormat="1"/>
    <row r="158" spans="10:14" s="74" customFormat="1"/>
    <row r="159" spans="10:14" s="74" customFormat="1"/>
    <row r="160" spans="10:14" s="74" customFormat="1"/>
    <row r="161" s="74" customFormat="1"/>
    <row r="162" s="74" customFormat="1"/>
    <row r="163" s="74" customFormat="1"/>
    <row r="164" s="74" customFormat="1"/>
    <row r="165" s="74" customFormat="1"/>
    <row r="166" s="74" customFormat="1"/>
    <row r="167" s="74" customFormat="1"/>
    <row r="168" s="74" customFormat="1"/>
    <row r="169" s="74" customFormat="1"/>
    <row r="170" s="74" customFormat="1"/>
    <row r="171" s="74" customFormat="1"/>
    <row r="172" s="74" customFormat="1"/>
    <row r="173" s="74" customFormat="1"/>
    <row r="174" s="74" customFormat="1"/>
    <row r="175" s="74" customFormat="1"/>
    <row r="176" s="74" customFormat="1"/>
    <row r="177" s="74" customFormat="1"/>
    <row r="178" s="74" customFormat="1"/>
    <row r="179" s="74" customFormat="1"/>
    <row r="180" s="74" customFormat="1"/>
    <row r="181" s="74" customFormat="1"/>
    <row r="182" s="74" customFormat="1"/>
    <row r="183" s="74" customFormat="1"/>
    <row r="184" s="74" customFormat="1"/>
    <row r="185" s="74" customFormat="1"/>
    <row r="186" s="74" customFormat="1"/>
    <row r="187" s="74" customFormat="1"/>
    <row r="188" s="74" customFormat="1"/>
    <row r="189" s="74" customFormat="1"/>
    <row r="190" s="74" customFormat="1"/>
    <row r="191" s="74" customFormat="1"/>
    <row r="192" s="74" customFormat="1"/>
    <row r="193" s="74" customFormat="1"/>
    <row r="194" s="74" customFormat="1"/>
    <row r="195" s="74" customFormat="1"/>
    <row r="196" s="74" customFormat="1"/>
    <row r="197" s="74" customFormat="1"/>
    <row r="198" s="74" customFormat="1"/>
    <row r="199" s="74" customFormat="1"/>
    <row r="200" s="74" customFormat="1"/>
    <row r="201" s="74" customFormat="1"/>
    <row r="202" s="74" customFormat="1"/>
    <row r="203" s="74" customFormat="1"/>
    <row r="204" s="74" customFormat="1"/>
    <row r="205" s="74" customFormat="1"/>
    <row r="206" s="74" customFormat="1"/>
    <row r="207" s="74" customFormat="1"/>
    <row r="208" s="74" customFormat="1"/>
    <row r="209" s="74" customFormat="1"/>
    <row r="210" s="74" customFormat="1"/>
    <row r="211" s="74" customFormat="1"/>
    <row r="212" s="74" customFormat="1"/>
    <row r="213" s="74" customFormat="1"/>
    <row r="214" s="74" customFormat="1"/>
    <row r="215" s="74" customFormat="1"/>
    <row r="216" s="74" customFormat="1"/>
    <row r="217" s="74" customFormat="1"/>
    <row r="218" s="74" customFormat="1"/>
    <row r="219" s="74" customFormat="1"/>
    <row r="220" s="74" customFormat="1"/>
    <row r="221" s="74" customFormat="1"/>
    <row r="222" s="74" customFormat="1"/>
    <row r="223" s="74" customFormat="1"/>
    <row r="224" s="74" customFormat="1"/>
    <row r="225" s="74" customFormat="1"/>
    <row r="226" s="74" customFormat="1"/>
    <row r="227" s="74" customFormat="1"/>
    <row r="228" s="74" customFormat="1"/>
    <row r="229" s="74" customFormat="1"/>
    <row r="230" s="74" customFormat="1"/>
    <row r="231" s="74" customFormat="1"/>
    <row r="232" s="74" customFormat="1"/>
    <row r="233" s="74" customFormat="1"/>
    <row r="234" s="74" customFormat="1"/>
    <row r="235" s="74" customFormat="1"/>
    <row r="236" s="74" customFormat="1"/>
    <row r="237" s="74" customFormat="1"/>
    <row r="238" s="74" customFormat="1"/>
    <row r="239" s="74" customFormat="1"/>
    <row r="240" s="74" customFormat="1"/>
    <row r="241" s="74" customFormat="1"/>
    <row r="242" s="74" customFormat="1"/>
    <row r="243" s="74" customFormat="1"/>
    <row r="244" s="74" customFormat="1"/>
    <row r="245" s="74" customFormat="1"/>
    <row r="246" s="74" customFormat="1"/>
    <row r="247" s="74" customFormat="1"/>
    <row r="248" s="74" customFormat="1"/>
    <row r="249" s="74" customFormat="1"/>
    <row r="250" s="74" customFormat="1"/>
    <row r="251" s="74" customFormat="1"/>
    <row r="252" s="74" customFormat="1"/>
    <row r="253" s="74" customFormat="1"/>
    <row r="254" s="74" customFormat="1"/>
    <row r="255" s="74" customFormat="1"/>
    <row r="256" s="74" customFormat="1"/>
    <row r="257" s="74" customFormat="1"/>
    <row r="258" s="74" customFormat="1"/>
    <row r="259" s="74" customFormat="1"/>
    <row r="260" s="74" customFormat="1"/>
    <row r="261" s="74" customFormat="1"/>
    <row r="262" s="74" customFormat="1"/>
    <row r="263" s="74" customFormat="1"/>
    <row r="264" s="74" customFormat="1"/>
    <row r="265" s="74" customFormat="1"/>
    <row r="266" s="74" customFormat="1"/>
    <row r="267" s="74" customFormat="1"/>
    <row r="268" s="74" customFormat="1"/>
    <row r="269" s="74" customFormat="1"/>
    <row r="270" s="74" customFormat="1"/>
    <row r="271" s="74" customFormat="1"/>
    <row r="272" s="74" customFormat="1"/>
    <row r="273" s="74" customFormat="1"/>
    <row r="274" s="74" customFormat="1"/>
    <row r="275" s="74" customFormat="1"/>
    <row r="276" s="74" customFormat="1"/>
    <row r="277" s="74" customFormat="1"/>
    <row r="278" s="74" customFormat="1"/>
    <row r="279" s="74" customFormat="1"/>
    <row r="280" s="74" customFormat="1"/>
    <row r="281" s="74" customFormat="1"/>
    <row r="282" s="74" customFormat="1"/>
    <row r="283" s="74" customFormat="1"/>
    <row r="284" s="74" customFormat="1"/>
    <row r="285" s="74" customFormat="1"/>
    <row r="286" s="74" customFormat="1"/>
    <row r="287" s="74" customFormat="1"/>
    <row r="288" s="74" customFormat="1"/>
    <row r="289" s="74" customFormat="1"/>
    <row r="290" s="74" customFormat="1"/>
    <row r="291" s="74" customFormat="1"/>
    <row r="292" s="74" customFormat="1"/>
    <row r="293" s="74" customFormat="1"/>
    <row r="294" s="74" customFormat="1"/>
    <row r="295" s="74" customFormat="1"/>
    <row r="296" s="74" customFormat="1"/>
    <row r="297" s="74" customFormat="1"/>
    <row r="298" s="74" customFormat="1"/>
    <row r="299" s="74" customFormat="1"/>
    <row r="300" s="74" customFormat="1"/>
    <row r="301" s="74" customFormat="1"/>
    <row r="302" s="74" customFormat="1"/>
    <row r="303" s="74" customFormat="1"/>
    <row r="304" s="74" customFormat="1"/>
    <row r="305" s="74" customFormat="1"/>
    <row r="306" s="74" customFormat="1"/>
    <row r="307" s="74" customFormat="1"/>
    <row r="308" s="74" customFormat="1"/>
    <row r="309" s="74" customFormat="1"/>
    <row r="310" s="74" customFormat="1"/>
    <row r="311" s="74" customFormat="1"/>
    <row r="312" s="74" customFormat="1"/>
    <row r="313" s="74" customFormat="1"/>
    <row r="314" s="74" customFormat="1"/>
    <row r="315" s="74" customFormat="1"/>
    <row r="316" s="74" customFormat="1"/>
    <row r="317" s="74" customFormat="1"/>
    <row r="318" s="74" customFormat="1"/>
    <row r="319" s="74" customFormat="1"/>
    <row r="320" s="74" customFormat="1"/>
    <row r="321" s="74" customFormat="1"/>
    <row r="322" s="74" customFormat="1"/>
    <row r="323" s="74" customFormat="1"/>
    <row r="324" s="74" customFormat="1"/>
    <row r="325" s="74" customFormat="1"/>
    <row r="326" s="74" customFormat="1"/>
    <row r="327" s="74" customFormat="1"/>
    <row r="328" s="74" customFormat="1"/>
    <row r="329" s="74" customFormat="1"/>
    <row r="330" s="74" customFormat="1"/>
    <row r="331" s="74" customFormat="1"/>
    <row r="332" s="74" customFormat="1"/>
    <row r="333" s="74" customFormat="1"/>
    <row r="334" s="74" customFormat="1"/>
    <row r="335" s="74" customFormat="1"/>
    <row r="336" s="74" customFormat="1"/>
    <row r="337" s="74" customFormat="1"/>
    <row r="338" s="74" customFormat="1"/>
    <row r="339" s="74" customFormat="1"/>
    <row r="340" s="74" customFormat="1"/>
    <row r="341" s="74" customFormat="1"/>
    <row r="342" s="74" customFormat="1"/>
    <row r="343" s="74" customFormat="1"/>
    <row r="344" s="74" customFormat="1"/>
    <row r="345" s="74" customFormat="1"/>
    <row r="346" s="74" customFormat="1"/>
    <row r="347" s="74" customFormat="1"/>
    <row r="348" s="74" customFormat="1"/>
    <row r="349" s="74" customFormat="1"/>
    <row r="350" s="74" customFormat="1"/>
    <row r="351" s="74" customFormat="1"/>
    <row r="352" s="74" customFormat="1"/>
    <row r="353" s="74" customFormat="1"/>
    <row r="354" s="74" customFormat="1"/>
    <row r="355" s="74" customFormat="1"/>
    <row r="356" s="74" customFormat="1"/>
    <row r="357" s="74" customFormat="1"/>
    <row r="358" s="74" customFormat="1"/>
    <row r="359" s="74" customFormat="1"/>
    <row r="360" s="74" customFormat="1"/>
    <row r="361" s="74" customFormat="1"/>
    <row r="362" s="74" customFormat="1"/>
    <row r="363" s="74" customFormat="1"/>
    <row r="364" s="74" customFormat="1"/>
    <row r="365" s="74" customFormat="1"/>
    <row r="366" s="74" customFormat="1"/>
    <row r="367" s="74" customFormat="1"/>
    <row r="368" s="74" customFormat="1"/>
    <row r="369" s="74" customFormat="1"/>
    <row r="370" s="74" customFormat="1"/>
    <row r="371" s="74" customFormat="1"/>
    <row r="372" s="74" customFormat="1"/>
    <row r="373" s="74" customFormat="1"/>
    <row r="374" s="74" customFormat="1"/>
    <row r="375" s="74" customFormat="1"/>
    <row r="376" s="74" customFormat="1"/>
    <row r="377" s="74" customFormat="1"/>
    <row r="378" s="74" customFormat="1"/>
    <row r="379" s="74" customFormat="1"/>
    <row r="380" s="74" customFormat="1"/>
    <row r="381" s="74" customFormat="1"/>
    <row r="382" s="74" customFormat="1"/>
    <row r="383" s="74" customFormat="1"/>
    <row r="384" s="74" customFormat="1"/>
    <row r="385" s="74" customFormat="1"/>
    <row r="386" s="74" customFormat="1"/>
    <row r="387" s="74" customFormat="1"/>
    <row r="388" s="74" customFormat="1"/>
    <row r="389" s="74" customFormat="1"/>
    <row r="390" s="74" customFormat="1"/>
    <row r="391" s="74" customFormat="1"/>
    <row r="392" s="74" customFormat="1"/>
    <row r="393" s="74" customFormat="1"/>
    <row r="394" s="74" customFormat="1"/>
    <row r="395" s="74" customFormat="1"/>
    <row r="396" s="74" customFormat="1"/>
    <row r="397" s="74" customFormat="1"/>
    <row r="398" s="74" customFormat="1"/>
    <row r="399" s="74" customFormat="1"/>
    <row r="400" s="74" customFormat="1"/>
    <row r="401" s="74" customFormat="1"/>
    <row r="402" s="74" customFormat="1"/>
    <row r="403" s="74" customFormat="1"/>
    <row r="404" s="74" customFormat="1"/>
    <row r="405" s="74" customFormat="1"/>
    <row r="406" s="74" customFormat="1"/>
    <row r="407" s="74" customFormat="1"/>
    <row r="408" s="74" customFormat="1"/>
    <row r="409" s="74" customFormat="1"/>
    <row r="410" s="74" customFormat="1"/>
    <row r="411" s="74" customFormat="1"/>
    <row r="412" s="74" customFormat="1"/>
    <row r="413" s="74" customFormat="1"/>
    <row r="414" s="74" customFormat="1"/>
    <row r="415" s="74" customFormat="1"/>
    <row r="416" s="74" customFormat="1"/>
    <row r="417" s="74" customFormat="1"/>
    <row r="418" s="74" customFormat="1"/>
    <row r="419" s="74" customFormat="1"/>
    <row r="420" s="74" customFormat="1"/>
    <row r="421" s="74" customFormat="1"/>
    <row r="422" s="74" customFormat="1"/>
    <row r="423" s="74" customFormat="1"/>
    <row r="424" s="74" customFormat="1"/>
    <row r="425" s="74" customFormat="1"/>
    <row r="426" s="74" customFormat="1"/>
    <row r="427" s="74" customFormat="1"/>
    <row r="428" s="74" customFormat="1"/>
    <row r="429" s="74" customFormat="1"/>
    <row r="430" s="74" customFormat="1"/>
    <row r="431" s="74" customFormat="1"/>
    <row r="432" s="74" customFormat="1"/>
    <row r="433" s="74" customFormat="1"/>
    <row r="434" s="74" customFormat="1"/>
    <row r="435" s="74" customFormat="1"/>
    <row r="436" s="74" customFormat="1"/>
    <row r="437" s="74" customFormat="1"/>
    <row r="438" s="74" customFormat="1"/>
    <row r="439" s="74" customFormat="1"/>
    <row r="440" s="74" customFormat="1"/>
    <row r="441" s="74" customFormat="1"/>
    <row r="442" s="74" customFormat="1"/>
    <row r="443" s="74" customFormat="1"/>
    <row r="444" s="74" customFormat="1"/>
    <row r="445" s="74" customFormat="1"/>
    <row r="446" s="74" customFormat="1"/>
    <row r="447" s="74" customFormat="1"/>
    <row r="448" s="74" customFormat="1"/>
    <row r="449" s="74" customFormat="1"/>
    <row r="450" s="74" customFormat="1"/>
    <row r="451" s="74" customFormat="1"/>
    <row r="452" s="74" customFormat="1"/>
    <row r="453" s="74" customFormat="1"/>
    <row r="454" s="74" customFormat="1"/>
    <row r="455" s="74" customFormat="1"/>
    <row r="456" s="74" customFormat="1"/>
    <row r="457" s="74" customFormat="1"/>
    <row r="458" s="74" customFormat="1"/>
    <row r="459" s="74" customFormat="1"/>
    <row r="460" s="74" customFormat="1"/>
    <row r="461" s="74" customFormat="1"/>
    <row r="462" s="74" customFormat="1"/>
    <row r="463" s="74" customFormat="1"/>
    <row r="464" s="74" customFormat="1"/>
    <row r="465" s="74" customFormat="1"/>
    <row r="466" s="74" customFormat="1"/>
    <row r="467" s="74" customFormat="1"/>
    <row r="468" s="74" customFormat="1"/>
    <row r="469" s="74" customFormat="1"/>
    <row r="470" s="74" customFormat="1"/>
    <row r="471" s="74" customFormat="1"/>
    <row r="472" s="74" customFormat="1"/>
    <row r="473" s="74" customFormat="1"/>
    <row r="474" s="74" customFormat="1"/>
    <row r="475" s="74" customFormat="1"/>
    <row r="476" s="74" customFormat="1"/>
    <row r="477" s="74" customFormat="1"/>
    <row r="478" s="74" customFormat="1"/>
    <row r="479" s="74" customFormat="1"/>
    <row r="480" s="74" customFormat="1"/>
    <row r="481" s="74" customFormat="1"/>
    <row r="482" s="74" customFormat="1"/>
    <row r="483" s="74" customFormat="1"/>
    <row r="484" s="74" customFormat="1"/>
    <row r="485" s="74" customFormat="1"/>
    <row r="486" s="74" customFormat="1"/>
    <row r="487" s="74" customFormat="1"/>
    <row r="488" s="74" customFormat="1"/>
    <row r="489" s="74" customFormat="1"/>
    <row r="490" s="74" customFormat="1"/>
    <row r="491" s="74" customFormat="1"/>
    <row r="492" s="74" customFormat="1"/>
    <row r="493" s="74" customFormat="1"/>
    <row r="494" s="74" customFormat="1"/>
    <row r="495" s="74" customFormat="1"/>
    <row r="496" s="74" customFormat="1"/>
    <row r="497" s="74" customFormat="1"/>
    <row r="498" s="74" customFormat="1"/>
    <row r="499" s="74" customFormat="1"/>
    <row r="500" s="74" customFormat="1"/>
    <row r="501" s="74" customFormat="1"/>
    <row r="502" s="74" customFormat="1"/>
    <row r="503" s="74" customFormat="1"/>
    <row r="504" s="74" customFormat="1"/>
    <row r="505" s="74" customFormat="1"/>
    <row r="506" s="74" customFormat="1"/>
    <row r="507" s="74" customFormat="1"/>
    <row r="508" s="74" customFormat="1"/>
    <row r="509" s="74" customFormat="1"/>
    <row r="510" s="74" customFormat="1"/>
    <row r="511" s="74" customFormat="1"/>
    <row r="512" s="74" customFormat="1"/>
    <row r="513" s="74" customFormat="1"/>
    <row r="514" s="74" customFormat="1"/>
    <row r="515" s="74" customFormat="1"/>
    <row r="516" s="74" customFormat="1"/>
    <row r="517" s="74" customFormat="1"/>
    <row r="518" s="74" customFormat="1"/>
    <row r="519" s="74" customFormat="1"/>
    <row r="520" s="74" customFormat="1"/>
    <row r="521" s="74" customFormat="1"/>
    <row r="522" s="74" customFormat="1"/>
    <row r="523" s="74" customFormat="1"/>
    <row r="524" s="74" customFormat="1"/>
    <row r="525" s="74" customFormat="1"/>
    <row r="526" s="74" customFormat="1"/>
    <row r="527" s="74" customFormat="1"/>
    <row r="528" s="74" customFormat="1"/>
    <row r="529" s="74" customFormat="1"/>
    <row r="530" s="74" customFormat="1"/>
    <row r="531" s="74" customFormat="1"/>
    <row r="532" s="74" customFormat="1"/>
    <row r="533" s="74" customFormat="1"/>
    <row r="534" s="74" customFormat="1"/>
    <row r="535" s="74" customFormat="1"/>
    <row r="536" s="74" customFormat="1"/>
    <row r="537" s="74" customFormat="1"/>
    <row r="538" s="74" customFormat="1"/>
    <row r="539" s="74" customFormat="1"/>
    <row r="540" s="74" customFormat="1"/>
    <row r="541" s="74" customFormat="1"/>
    <row r="542" s="74" customFormat="1"/>
    <row r="543" s="74" customFormat="1"/>
    <row r="544" s="74" customFormat="1"/>
    <row r="545" s="74" customFormat="1"/>
    <row r="546" s="74" customFormat="1"/>
    <row r="547" s="74" customFormat="1"/>
    <row r="548" s="74" customFormat="1"/>
    <row r="549" s="74" customFormat="1"/>
    <row r="550" s="74" customFormat="1"/>
    <row r="551" s="74" customFormat="1"/>
    <row r="552" s="74" customFormat="1"/>
    <row r="553" s="74" customFormat="1"/>
    <row r="554" s="74" customFormat="1"/>
    <row r="555" s="74" customFormat="1"/>
    <row r="556" s="74" customFormat="1"/>
    <row r="557" s="74" customFormat="1"/>
    <row r="558" s="74" customFormat="1"/>
    <row r="559" s="74" customFormat="1"/>
    <row r="560" s="74" customFormat="1"/>
    <row r="561" s="74" customFormat="1"/>
    <row r="562" s="74" customFormat="1"/>
    <row r="563" s="74" customFormat="1"/>
    <row r="564" s="74" customFormat="1"/>
    <row r="565" s="74" customFormat="1"/>
    <row r="566" s="74" customFormat="1"/>
    <row r="567" s="74" customFormat="1"/>
    <row r="568" s="74" customFormat="1"/>
    <row r="569" s="74" customFormat="1"/>
    <row r="570" s="74" customFormat="1"/>
    <row r="571" s="74" customFormat="1"/>
    <row r="572" s="74" customFormat="1"/>
    <row r="573" s="74" customFormat="1"/>
    <row r="574" s="74" customFormat="1"/>
    <row r="575" s="74" customFormat="1"/>
    <row r="576" s="74" customFormat="1"/>
    <row r="577" s="74" customFormat="1"/>
    <row r="578" s="74" customFormat="1"/>
    <row r="579" s="74" customFormat="1"/>
    <row r="580" s="74" customFormat="1"/>
    <row r="581" s="74" customFormat="1"/>
    <row r="582" s="74" customFormat="1"/>
    <row r="583" s="74" customFormat="1"/>
    <row r="584" s="74" customFormat="1"/>
    <row r="585" s="74" customFormat="1"/>
    <row r="586" s="74" customFormat="1"/>
    <row r="587" s="74" customFormat="1"/>
    <row r="588" s="74" customFormat="1"/>
    <row r="589" s="74" customFormat="1"/>
    <row r="590" s="74" customFormat="1"/>
    <row r="591" s="74" customFormat="1"/>
    <row r="592" s="74" customFormat="1"/>
    <row r="593" s="74" customFormat="1"/>
    <row r="594" s="74" customFormat="1"/>
    <row r="595" s="74" customFormat="1"/>
    <row r="596" s="74" customFormat="1"/>
    <row r="597" s="74" customFormat="1"/>
    <row r="598" s="74" customFormat="1"/>
    <row r="599" s="74" customFormat="1"/>
    <row r="600" s="74" customFormat="1"/>
    <row r="601" s="74" customFormat="1"/>
    <row r="602" s="74" customFormat="1"/>
    <row r="603" s="74" customFormat="1"/>
    <row r="604" s="74" customFormat="1"/>
    <row r="605" s="74" customFormat="1"/>
    <row r="606" s="74" customFormat="1"/>
    <row r="607" s="74" customFormat="1"/>
    <row r="608" s="74" customFormat="1"/>
    <row r="609" s="74" customFormat="1"/>
    <row r="610" s="74" customFormat="1"/>
    <row r="611" s="74" customFormat="1"/>
    <row r="612" s="74" customFormat="1"/>
    <row r="613" s="74" customFormat="1"/>
    <row r="614" s="74" customFormat="1"/>
    <row r="615" s="74" customFormat="1"/>
    <row r="616" s="74" customFormat="1"/>
    <row r="617" s="74" customFormat="1"/>
    <row r="618" s="74" customFormat="1"/>
    <row r="619" s="74" customFormat="1"/>
    <row r="620" s="74" customFormat="1"/>
    <row r="621" s="74" customFormat="1"/>
    <row r="622" s="74" customFormat="1"/>
    <row r="623" s="74" customFormat="1"/>
    <row r="624" s="74" customFormat="1"/>
    <row r="625" s="74" customFormat="1"/>
    <row r="626" s="74" customFormat="1"/>
    <row r="627" s="74" customFormat="1"/>
    <row r="628" s="74" customFormat="1"/>
    <row r="629" s="74" customFormat="1"/>
    <row r="630" s="74" customFormat="1"/>
    <row r="631" s="74" customFormat="1"/>
    <row r="632" s="74" customFormat="1"/>
    <row r="633" s="74" customFormat="1"/>
    <row r="634" s="74" customFormat="1"/>
    <row r="635" s="74" customFormat="1"/>
    <row r="636" s="74" customFormat="1"/>
    <row r="637" s="74" customFormat="1"/>
    <row r="638" s="74" customFormat="1"/>
    <row r="639" s="74" customFormat="1"/>
    <row r="640" s="74" customFormat="1"/>
    <row r="641" s="74" customFormat="1"/>
    <row r="642" s="74" customFormat="1"/>
    <row r="643" s="74" customFormat="1"/>
    <row r="644" s="74" customFormat="1"/>
    <row r="645" s="74" customFormat="1"/>
    <row r="646" s="74" customFormat="1"/>
    <row r="647" s="74" customFormat="1"/>
    <row r="648" s="74" customFormat="1"/>
    <row r="649" s="74" customFormat="1"/>
    <row r="650" s="74" customFormat="1"/>
    <row r="651" s="74" customFormat="1"/>
    <row r="652" s="74" customFormat="1"/>
    <row r="653" s="74" customFormat="1"/>
    <row r="654" s="74" customFormat="1"/>
    <row r="655" s="74" customFormat="1"/>
    <row r="656" s="74" customFormat="1"/>
    <row r="657" s="74" customFormat="1"/>
    <row r="658" s="74" customFormat="1"/>
    <row r="659" s="74" customFormat="1"/>
    <row r="660" s="74" customFormat="1"/>
    <row r="661" s="74" customFormat="1"/>
    <row r="662" s="74" customFormat="1"/>
    <row r="663" s="74" customFormat="1"/>
    <row r="664" s="74" customFormat="1"/>
    <row r="665" s="74" customFormat="1"/>
    <row r="666" s="74" customFormat="1"/>
    <row r="667" s="74" customFormat="1"/>
    <row r="668" s="74" customFormat="1"/>
    <row r="669" s="74" customFormat="1"/>
    <row r="670" s="74" customFormat="1"/>
    <row r="671" s="74" customFormat="1"/>
    <row r="672" s="74" customFormat="1"/>
    <row r="673" s="74" customFormat="1"/>
    <row r="674" s="74" customFormat="1"/>
    <row r="675" s="74" customFormat="1"/>
    <row r="676" s="74" customFormat="1"/>
    <row r="677" s="74" customFormat="1"/>
    <row r="678" s="74" customFormat="1"/>
    <row r="679" s="74" customFormat="1"/>
    <row r="680" s="74" customFormat="1"/>
    <row r="681" s="74" customFormat="1"/>
    <row r="682" s="74" customFormat="1"/>
    <row r="683" s="74" customFormat="1"/>
    <row r="684" s="74" customFormat="1"/>
    <row r="685" s="74" customFormat="1"/>
    <row r="686" s="74" customFormat="1"/>
    <row r="687" s="74" customFormat="1"/>
    <row r="688" s="74" customFormat="1"/>
    <row r="689" s="74" customFormat="1"/>
    <row r="690" s="74" customFormat="1"/>
    <row r="691" s="74" customFormat="1"/>
    <row r="692" s="74" customFormat="1"/>
    <row r="693" s="74" customFormat="1"/>
    <row r="694" s="74" customFormat="1"/>
    <row r="695" s="74" customFormat="1"/>
    <row r="696" s="74" customFormat="1"/>
    <row r="697" s="74" customFormat="1"/>
    <row r="698" s="74" customFormat="1"/>
    <row r="699" s="74" customFormat="1"/>
    <row r="700" s="74" customFormat="1"/>
    <row r="701" s="74" customFormat="1"/>
    <row r="702" s="74" customFormat="1"/>
    <row r="703" s="74" customFormat="1"/>
    <row r="704" s="74" customFormat="1"/>
    <row r="705" s="74" customFormat="1"/>
    <row r="706" s="74" customFormat="1"/>
    <row r="707" s="74" customFormat="1"/>
    <row r="708" s="74" customFormat="1"/>
    <row r="709" s="74" customFormat="1"/>
    <row r="710" s="74" customFormat="1"/>
    <row r="711" s="74" customFormat="1"/>
    <row r="712" s="74" customFormat="1"/>
    <row r="713" s="74" customFormat="1"/>
    <row r="714" s="74" customFormat="1"/>
    <row r="715" s="74" customFormat="1"/>
    <row r="716" s="74" customFormat="1"/>
    <row r="717" s="74" customFormat="1"/>
    <row r="718" s="74" customFormat="1"/>
    <row r="719" s="74" customFormat="1"/>
    <row r="720" s="74" customFormat="1"/>
    <row r="721" s="74" customFormat="1"/>
    <row r="722" s="74" customFormat="1"/>
    <row r="723" s="74" customFormat="1"/>
    <row r="724" s="74" customFormat="1"/>
    <row r="725" s="74" customFormat="1"/>
    <row r="726" s="74" customFormat="1"/>
    <row r="727" s="74" customFormat="1"/>
    <row r="728" s="74" customFormat="1"/>
    <row r="729" s="74" customFormat="1"/>
    <row r="730" s="74" customFormat="1"/>
    <row r="731" s="74" customFormat="1"/>
    <row r="732" s="74" customFormat="1"/>
    <row r="733" s="74" customFormat="1"/>
    <row r="734" s="74" customFormat="1"/>
    <row r="735" s="74" customFormat="1"/>
    <row r="736" s="74" customFormat="1"/>
    <row r="737" s="74" customFormat="1"/>
    <row r="738" s="74" customFormat="1"/>
    <row r="739" s="74" customFormat="1"/>
    <row r="740" s="74" customFormat="1"/>
    <row r="741" s="74" customFormat="1"/>
    <row r="742" s="74" customFormat="1"/>
    <row r="743" s="74" customFormat="1"/>
    <row r="744" s="74" customFormat="1"/>
    <row r="745" s="74" customFormat="1"/>
    <row r="746" s="74" customFormat="1"/>
    <row r="747" s="74" customFormat="1"/>
    <row r="748" s="74" customFormat="1"/>
    <row r="749" s="74" customFormat="1"/>
    <row r="750" s="74" customFormat="1"/>
    <row r="751" s="74" customFormat="1"/>
    <row r="752" s="74" customFormat="1"/>
    <row r="753" s="74" customFormat="1"/>
    <row r="754" s="74" customFormat="1"/>
    <row r="755" s="74" customFormat="1"/>
    <row r="756" s="74" customFormat="1"/>
    <row r="757" s="74" customFormat="1"/>
    <row r="758" s="74" customFormat="1"/>
    <row r="759" s="74" customFormat="1"/>
    <row r="760" s="74" customFormat="1"/>
    <row r="761" s="74" customFormat="1"/>
    <row r="762" s="74" customFormat="1"/>
    <row r="763" s="74" customFormat="1"/>
    <row r="764" s="74" customFormat="1"/>
    <row r="765" s="74" customFormat="1"/>
    <row r="766" s="74" customFormat="1"/>
    <row r="767" s="74" customFormat="1"/>
    <row r="768" s="74" customFormat="1"/>
    <row r="769" s="74" customFormat="1"/>
    <row r="770" s="74" customFormat="1"/>
    <row r="771" s="74" customFormat="1"/>
    <row r="772" s="74" customFormat="1"/>
    <row r="773" s="74" customFormat="1"/>
    <row r="774" s="74" customFormat="1"/>
    <row r="775" s="74" customFormat="1"/>
    <row r="776" s="74" customFormat="1"/>
    <row r="777" s="74" customFormat="1"/>
    <row r="778" s="74" customFormat="1"/>
    <row r="779" s="74" customFormat="1"/>
    <row r="780" s="74" customFormat="1"/>
    <row r="781" s="74" customFormat="1"/>
    <row r="782" s="74" customFormat="1"/>
    <row r="783" s="74" customFormat="1"/>
    <row r="784" s="74" customFormat="1"/>
    <row r="785" s="74" customFormat="1"/>
    <row r="786" s="74" customFormat="1"/>
    <row r="787" s="74" customFormat="1"/>
    <row r="788" s="74" customFormat="1"/>
    <row r="789" s="74" customFormat="1"/>
    <row r="790" s="74" customFormat="1"/>
    <row r="791" s="74" customFormat="1"/>
    <row r="792" s="74" customFormat="1"/>
    <row r="793" s="74" customFormat="1"/>
    <row r="794" s="74" customFormat="1"/>
    <row r="795" s="74" customFormat="1"/>
    <row r="796" s="74" customFormat="1"/>
    <row r="797" s="74" customFormat="1"/>
    <row r="798" s="74" customFormat="1"/>
    <row r="799" s="74" customFormat="1"/>
    <row r="800" s="74" customFormat="1"/>
    <row r="801" s="74" customFormat="1"/>
    <row r="802" s="74" customFormat="1"/>
    <row r="803" s="74" customFormat="1"/>
    <row r="804" s="74" customFormat="1"/>
    <row r="805" s="74" customFormat="1"/>
    <row r="806" s="74" customFormat="1"/>
    <row r="807" s="74" customFormat="1"/>
    <row r="808" s="74" customFormat="1"/>
    <row r="809" s="74" customFormat="1"/>
    <row r="810" s="74" customFormat="1"/>
    <row r="811" s="74" customFormat="1"/>
    <row r="812" s="74" customFormat="1"/>
    <row r="813" s="74" customFormat="1"/>
    <row r="814" s="74" customFormat="1"/>
    <row r="815" s="74" customFormat="1"/>
    <row r="816" s="74" customFormat="1"/>
    <row r="817" s="74" customFormat="1"/>
    <row r="818" s="74" customFormat="1"/>
    <row r="819" s="74" customFormat="1"/>
    <row r="820" s="74" customFormat="1"/>
    <row r="821" s="74" customFormat="1"/>
    <row r="822" s="74" customFormat="1"/>
    <row r="823" s="74" customFormat="1"/>
    <row r="824" s="74" customFormat="1"/>
    <row r="825" s="74" customFormat="1"/>
    <row r="826" s="74" customFormat="1"/>
    <row r="827" s="74" customFormat="1"/>
    <row r="828" s="74" customFormat="1"/>
    <row r="829" s="74" customFormat="1"/>
    <row r="830" s="74" customFormat="1"/>
    <row r="831" s="74" customFormat="1"/>
    <row r="832" s="74" customFormat="1"/>
    <row r="833" s="74" customFormat="1"/>
    <row r="834" s="74" customFormat="1"/>
    <row r="835" s="74" customFormat="1"/>
    <row r="836" s="74" customFormat="1"/>
    <row r="837" s="74" customFormat="1"/>
    <row r="838" s="74" customFormat="1"/>
    <row r="839" s="74" customFormat="1"/>
    <row r="840" s="74" customFormat="1"/>
    <row r="841" s="74" customFormat="1"/>
    <row r="842" s="74" customFormat="1"/>
    <row r="843" s="74" customFormat="1"/>
    <row r="844" s="74" customFormat="1"/>
    <row r="845" s="74" customFormat="1"/>
    <row r="846" s="74" customFormat="1"/>
    <row r="847" s="74" customFormat="1"/>
    <row r="848" s="74" customFormat="1"/>
    <row r="849" s="74" customFormat="1"/>
    <row r="850" s="74" customFormat="1"/>
    <row r="851" s="74" customFormat="1"/>
    <row r="852" s="74" customFormat="1"/>
    <row r="853" s="74" customFormat="1"/>
    <row r="854" s="74" customFormat="1"/>
    <row r="855" s="74" customFormat="1"/>
    <row r="856" s="74" customFormat="1"/>
    <row r="857" s="74" customFormat="1"/>
    <row r="858" s="74" customFormat="1"/>
    <row r="859" s="74" customFormat="1"/>
    <row r="860" s="74" customFormat="1"/>
    <row r="861" s="74" customFormat="1"/>
    <row r="862" s="74" customFormat="1"/>
    <row r="863" s="74" customFormat="1"/>
    <row r="864" s="74" customFormat="1"/>
    <row r="865" s="74" customFormat="1"/>
    <row r="866" s="74" customFormat="1"/>
    <row r="867" s="74" customFormat="1"/>
    <row r="868" s="74" customFormat="1"/>
    <row r="869" s="74" customFormat="1"/>
    <row r="870" s="74" customFormat="1"/>
    <row r="871" s="74" customFormat="1"/>
    <row r="872" s="74" customFormat="1"/>
    <row r="873" s="74" customFormat="1"/>
    <row r="874" s="74" customFormat="1"/>
    <row r="875" s="74" customFormat="1"/>
    <row r="876" s="74" customFormat="1"/>
    <row r="877" s="74" customFormat="1"/>
    <row r="878" s="74" customFormat="1"/>
    <row r="879" s="74" customFormat="1"/>
    <row r="880" s="74" customFormat="1"/>
    <row r="881" s="74" customFormat="1"/>
    <row r="882" s="74" customFormat="1"/>
    <row r="883" s="74" customFormat="1"/>
    <row r="884" s="74" customFormat="1"/>
    <row r="885" s="74" customFormat="1"/>
    <row r="886" s="74" customFormat="1"/>
    <row r="887" s="74" customFormat="1"/>
    <row r="888" s="74" customFormat="1"/>
    <row r="889" s="74" customFormat="1"/>
    <row r="890" s="74" customFormat="1"/>
    <row r="891" s="74" customFormat="1"/>
    <row r="892" s="74" customFormat="1"/>
    <row r="893" s="74" customFormat="1"/>
    <row r="894" s="74" customFormat="1"/>
    <row r="895" s="74" customFormat="1"/>
    <row r="896" s="74" customFormat="1"/>
    <row r="897" s="74" customFormat="1"/>
    <row r="898" s="74" customFormat="1"/>
    <row r="899" s="74" customFormat="1"/>
    <row r="900" s="74" customFormat="1"/>
    <row r="901" s="74" customFormat="1"/>
    <row r="902" s="74" customFormat="1"/>
    <row r="903" s="74" customFormat="1"/>
    <row r="904" s="74" customFormat="1"/>
    <row r="905" s="74" customFormat="1"/>
    <row r="906" s="74" customFormat="1"/>
    <row r="907" s="74" customFormat="1"/>
    <row r="908" s="74" customFormat="1"/>
    <row r="909" s="74" customFormat="1"/>
    <row r="910" s="74" customFormat="1"/>
    <row r="911" s="74" customFormat="1"/>
    <row r="912" s="74" customFormat="1"/>
    <row r="913" s="74" customFormat="1"/>
    <row r="914" s="74" customFormat="1"/>
    <row r="915" s="74" customFormat="1"/>
    <row r="916" s="74" customFormat="1"/>
    <row r="917" s="74" customFormat="1"/>
    <row r="918" s="74" customFormat="1"/>
    <row r="919" s="74" customFormat="1"/>
    <row r="920" s="74" customFormat="1"/>
    <row r="921" s="74" customFormat="1"/>
    <row r="922" s="74" customFormat="1"/>
    <row r="923" s="74" customFormat="1"/>
    <row r="924" s="74" customFormat="1"/>
    <row r="925" s="74" customFormat="1"/>
    <row r="926" s="74" customFormat="1"/>
    <row r="927" s="74" customFormat="1"/>
    <row r="928" s="74" customFormat="1"/>
    <row r="929" s="74" customFormat="1"/>
    <row r="930" s="74" customFormat="1"/>
    <row r="931" s="74" customFormat="1"/>
    <row r="932" s="74" customFormat="1"/>
    <row r="933" s="74" customFormat="1"/>
    <row r="934" s="74" customFormat="1"/>
    <row r="935" s="74" customFormat="1"/>
    <row r="936" s="74" customFormat="1"/>
    <row r="937" s="74" customFormat="1"/>
    <row r="938" s="74" customFormat="1"/>
    <row r="939" s="74" customFormat="1"/>
    <row r="940" s="74" customFormat="1"/>
    <row r="941" s="74" customFormat="1"/>
    <row r="942" s="74" customFormat="1"/>
    <row r="943" s="74" customFormat="1"/>
    <row r="944" s="74" customFormat="1"/>
    <row r="945" s="74" customFormat="1"/>
    <row r="946" s="74" customFormat="1"/>
    <row r="947" s="74" customFormat="1"/>
    <row r="948" s="74" customFormat="1"/>
    <row r="949" s="74" customFormat="1"/>
    <row r="950" s="74" customFormat="1"/>
    <row r="951" s="74" customFormat="1"/>
    <row r="952" s="74" customFormat="1"/>
    <row r="953" s="74" customFormat="1"/>
    <row r="954" s="74" customFormat="1"/>
    <row r="955" s="74" customFormat="1"/>
    <row r="956" s="74" customFormat="1"/>
    <row r="957" s="74" customFormat="1"/>
    <row r="958" s="74" customFormat="1"/>
    <row r="959" s="74" customFormat="1"/>
    <row r="960" s="74" customFormat="1"/>
    <row r="961" s="74" customFormat="1"/>
    <row r="962" s="74" customFormat="1"/>
    <row r="963" s="74" customFormat="1"/>
    <row r="964" s="74" customFormat="1"/>
    <row r="965" s="74" customFormat="1"/>
    <row r="966" s="74" customFormat="1"/>
    <row r="967" s="74" customFormat="1"/>
    <row r="968" s="74" customFormat="1"/>
    <row r="969" s="74" customFormat="1"/>
    <row r="970" s="74" customFormat="1"/>
    <row r="971" s="74" customFormat="1"/>
    <row r="972" s="74" customFormat="1"/>
    <row r="973" s="74" customFormat="1"/>
    <row r="974" s="74" customFormat="1"/>
    <row r="975" s="74" customFormat="1"/>
    <row r="976" s="74" customFormat="1"/>
    <row r="977" s="74" customFormat="1"/>
    <row r="978" s="74" customFormat="1"/>
    <row r="979" s="74" customFormat="1"/>
    <row r="980" s="74" customFormat="1"/>
    <row r="981" s="74" customFormat="1"/>
    <row r="982" s="74" customFormat="1"/>
    <row r="983" s="74" customFormat="1"/>
    <row r="984" s="74" customFormat="1"/>
    <row r="985" s="74" customFormat="1"/>
    <row r="986" s="74" customFormat="1"/>
    <row r="987" s="74" customFormat="1"/>
    <row r="988" s="74" customFormat="1"/>
    <row r="989" s="74" customFormat="1"/>
    <row r="990" s="74" customFormat="1"/>
    <row r="991" s="74" customFormat="1"/>
    <row r="992" s="74" customFormat="1"/>
    <row r="993" s="74" customFormat="1"/>
    <row r="994" s="74" customFormat="1"/>
    <row r="995" s="74" customFormat="1"/>
    <row r="996" s="74" customFormat="1"/>
    <row r="997" s="74" customFormat="1"/>
    <row r="998" s="74" customFormat="1"/>
    <row r="999" s="74" customFormat="1"/>
    <row r="1000" s="74" customFormat="1"/>
    <row r="1001" s="74" customFormat="1"/>
    <row r="1002" s="74" customFormat="1"/>
    <row r="1003" s="74" customFormat="1"/>
    <row r="1004" s="74" customFormat="1"/>
    <row r="1005" s="74" customFormat="1"/>
    <row r="1006" s="74" customFormat="1"/>
    <row r="1007" s="74" customFormat="1"/>
    <row r="1008" s="74" customFormat="1"/>
    <row r="1009" s="74" customFormat="1"/>
    <row r="1010" s="74" customFormat="1"/>
    <row r="1011" s="74" customFormat="1"/>
    <row r="1012" s="74" customFormat="1"/>
    <row r="1013" s="74" customFormat="1"/>
    <row r="1014" s="74" customFormat="1"/>
    <row r="1015" s="74" customFormat="1"/>
    <row r="1016" s="74" customFormat="1"/>
    <row r="1017" s="74" customFormat="1"/>
    <row r="1018" s="74" customFormat="1"/>
    <row r="1019" s="74" customFormat="1"/>
    <row r="1020" s="74" customFormat="1"/>
    <row r="1021" s="74" customFormat="1"/>
    <row r="1022" s="74" customFormat="1"/>
    <row r="1023" s="74" customFormat="1"/>
    <row r="1024" s="74" customFormat="1"/>
    <row r="1025" s="74" customFormat="1"/>
    <row r="1026" s="74" customFormat="1"/>
    <row r="1027" s="74" customFormat="1"/>
    <row r="1028" s="74" customFormat="1"/>
    <row r="1029" s="74" customFormat="1"/>
    <row r="1030" s="74" customFormat="1"/>
    <row r="1031" s="74" customFormat="1"/>
    <row r="1032" s="74" customFormat="1"/>
    <row r="1033" s="74" customFormat="1"/>
    <row r="1034" s="74" customFormat="1"/>
    <row r="1035" s="74" customFormat="1"/>
    <row r="1036" s="74" customFormat="1"/>
    <row r="1037" s="74" customFormat="1"/>
    <row r="1038" s="74" customFormat="1"/>
    <row r="1039" s="74" customFormat="1"/>
    <row r="1040" s="74" customFormat="1"/>
    <row r="1041" s="74" customFormat="1"/>
    <row r="1042" s="74" customFormat="1"/>
    <row r="1043" s="74" customFormat="1"/>
    <row r="1044" s="74" customFormat="1"/>
    <row r="1045" s="74" customFormat="1"/>
    <row r="1046" s="74" customFormat="1"/>
    <row r="1047" s="74" customFormat="1"/>
    <row r="1048" s="74" customFormat="1"/>
    <row r="1049" s="74" customFormat="1"/>
    <row r="1050" s="74" customFormat="1"/>
    <row r="1051" s="74" customFormat="1"/>
    <row r="1052" s="74" customFormat="1"/>
    <row r="1053" s="74" customFormat="1"/>
    <row r="1054" s="74" customFormat="1"/>
    <row r="1055" s="74" customFormat="1"/>
    <row r="1056" s="74" customFormat="1"/>
    <row r="1057" s="74" customFormat="1"/>
    <row r="1058" s="74" customFormat="1"/>
    <row r="1059" s="74" customFormat="1"/>
    <row r="1060" s="74" customFormat="1"/>
    <row r="1061" s="74" customFormat="1"/>
    <row r="1062" s="74" customFormat="1"/>
    <row r="1063" s="74" customFormat="1"/>
    <row r="1064" s="74" customFormat="1"/>
    <row r="1065" s="74" customFormat="1"/>
    <row r="1066" s="74" customFormat="1"/>
    <row r="1067" s="74" customFormat="1"/>
    <row r="1068" s="74" customFormat="1"/>
    <row r="1069" s="74" customFormat="1"/>
    <row r="1070" s="74" customFormat="1"/>
    <row r="1071" s="74" customFormat="1"/>
    <row r="1072" s="74" customFormat="1"/>
    <row r="1073" s="74" customFormat="1"/>
    <row r="1074" s="74" customFormat="1"/>
    <row r="1075" s="74" customFormat="1"/>
    <row r="1076" s="74" customFormat="1"/>
    <row r="1077" s="74" customFormat="1"/>
    <row r="1078" s="74" customFormat="1"/>
    <row r="1079" s="74" customFormat="1"/>
    <row r="1080" s="74" customFormat="1"/>
    <row r="1081" s="74" customFormat="1"/>
    <row r="1082" s="74" customFormat="1"/>
    <row r="1083" s="74" customFormat="1"/>
    <row r="1084" s="74" customFormat="1"/>
    <row r="1085" s="74" customFormat="1"/>
    <row r="1086" s="74" customFormat="1"/>
    <row r="1087" s="74" customFormat="1"/>
    <row r="1088" s="74" customFormat="1"/>
    <row r="1089" s="74" customFormat="1"/>
    <row r="1090" s="74" customFormat="1"/>
    <row r="1091" s="74" customFormat="1"/>
    <row r="1092" s="74" customFormat="1"/>
    <row r="1093" s="74" customFormat="1"/>
    <row r="1094" s="74" customFormat="1"/>
    <row r="1095" s="74" customFormat="1"/>
    <row r="1096" s="74" customFormat="1"/>
    <row r="1097" s="74" customFormat="1"/>
    <row r="1098" s="74" customFormat="1"/>
    <row r="1099" s="74" customFormat="1"/>
    <row r="1100" s="74" customFormat="1"/>
    <row r="1101" s="74" customFormat="1"/>
    <row r="1102" s="74" customFormat="1"/>
    <row r="1103" s="74" customFormat="1"/>
    <row r="1104" s="74" customFormat="1"/>
    <row r="1105" s="74" customFormat="1"/>
    <row r="1106" s="74" customFormat="1"/>
    <row r="1107" s="74" customFormat="1"/>
    <row r="1108" s="74" customFormat="1"/>
    <row r="1109" s="74" customFormat="1"/>
    <row r="1110" s="74" customFormat="1"/>
    <row r="1111" s="74" customFormat="1"/>
    <row r="1112" s="74" customFormat="1"/>
    <row r="1113" s="74" customFormat="1"/>
    <row r="1114" s="74" customFormat="1"/>
    <row r="1115" s="74" customFormat="1"/>
    <row r="1116" s="74" customFormat="1"/>
    <row r="1117" s="74" customFormat="1"/>
    <row r="1118" s="74" customFormat="1"/>
    <row r="1119" s="74" customFormat="1"/>
    <row r="1120" s="74" customFormat="1"/>
    <row r="1121" s="74" customFormat="1"/>
    <row r="1122" s="74" customFormat="1"/>
    <row r="1123" s="74" customFormat="1"/>
    <row r="1124" s="74" customFormat="1"/>
    <row r="1125" s="74" customFormat="1"/>
    <row r="1126" s="74" customFormat="1"/>
    <row r="1127" s="74" customFormat="1"/>
    <row r="1128" s="74" customFormat="1"/>
    <row r="1129" s="74" customFormat="1"/>
    <row r="1130" s="74" customFormat="1"/>
    <row r="1131" s="74" customFormat="1"/>
    <row r="1132" s="74" customFormat="1"/>
    <row r="1133" s="74" customFormat="1"/>
    <row r="1134" s="74" customFormat="1"/>
    <row r="1135" s="74" customFormat="1"/>
    <row r="1136" s="74" customFormat="1"/>
    <row r="1137" s="74" customFormat="1"/>
    <row r="1138" s="74" customFormat="1"/>
    <row r="1139" s="74" customFormat="1"/>
    <row r="1140" s="74" customFormat="1"/>
    <row r="1141" s="74" customFormat="1"/>
    <row r="1142" s="74" customFormat="1"/>
    <row r="1143" s="74" customFormat="1"/>
    <row r="1144" s="74" customFormat="1"/>
    <row r="1145" s="74" customFormat="1"/>
    <row r="1146" s="74" customFormat="1"/>
    <row r="1147" s="74" customFormat="1"/>
    <row r="1148" s="74" customFormat="1"/>
    <row r="1149" s="74" customFormat="1"/>
    <row r="1150" s="74" customFormat="1"/>
    <row r="1151" s="74" customFormat="1"/>
    <row r="1152" s="74" customFormat="1"/>
    <row r="1153" s="74" customFormat="1"/>
    <row r="1154" s="74" customFormat="1"/>
    <row r="1155" s="74" customFormat="1"/>
    <row r="1156" s="74" customFormat="1"/>
    <row r="1157" s="74" customFormat="1"/>
    <row r="1158" s="74" customFormat="1"/>
    <row r="1159" s="74" customFormat="1"/>
    <row r="1160" s="74" customFormat="1"/>
    <row r="1161" s="74" customFormat="1"/>
    <row r="1162" s="74" customFormat="1"/>
    <row r="1163" s="74" customFormat="1"/>
    <row r="1164" s="74" customFormat="1"/>
    <row r="1165" s="74" customFormat="1"/>
    <row r="1166" s="74" customFormat="1"/>
    <row r="1167" s="74" customFormat="1"/>
    <row r="1168" s="74" customFormat="1"/>
    <row r="1169" s="74" customFormat="1"/>
    <row r="1170" s="74" customFormat="1"/>
    <row r="1171" s="74" customFormat="1"/>
    <row r="1172" s="74" customFormat="1"/>
    <row r="1173" s="74" customFormat="1"/>
    <row r="1174" s="74" customFormat="1"/>
    <row r="1175" s="74" customFormat="1"/>
    <row r="1176" s="74" customFormat="1"/>
    <row r="1177" s="74" customFormat="1"/>
    <row r="1178" s="74" customFormat="1"/>
    <row r="1179" s="74" customFormat="1"/>
    <row r="1180" s="74" customFormat="1"/>
    <row r="1181" s="74" customFormat="1"/>
    <row r="1182" s="74" customFormat="1"/>
    <row r="1183" s="74" customFormat="1"/>
    <row r="1184" s="74" customFormat="1"/>
    <row r="1185" s="74" customFormat="1"/>
    <row r="1186" s="74" customFormat="1"/>
    <row r="1187" s="74" customFormat="1"/>
    <row r="1188" s="74" customFormat="1"/>
    <row r="1189" s="74" customFormat="1"/>
    <row r="1190" s="74" customFormat="1"/>
    <row r="1191" s="74" customFormat="1"/>
    <row r="1192" s="74" customFormat="1"/>
    <row r="1193" s="74" customFormat="1"/>
    <row r="1194" s="74" customFormat="1"/>
    <row r="1195" s="74" customFormat="1"/>
    <row r="1196" s="74" customFormat="1"/>
    <row r="1197" s="74" customFormat="1"/>
    <row r="1198" s="74" customFormat="1"/>
    <row r="1199" s="74" customFormat="1"/>
    <row r="1200" s="74" customFormat="1"/>
    <row r="1201" s="74" customFormat="1"/>
    <row r="1202" s="74" customFormat="1"/>
    <row r="1203" s="74" customFormat="1"/>
    <row r="1204" s="74" customFormat="1"/>
    <row r="1205" s="74" customFormat="1"/>
    <row r="1206" s="74" customFormat="1"/>
    <row r="1207" s="74" customFormat="1"/>
    <row r="1208" s="74" customFormat="1"/>
    <row r="1209" s="74" customFormat="1"/>
    <row r="1210" s="74" customFormat="1"/>
    <row r="1211" s="74" customFormat="1"/>
    <row r="1212" s="74" customFormat="1"/>
    <row r="1213" s="74" customFormat="1"/>
    <row r="1214" s="74" customFormat="1"/>
    <row r="1215" s="74" customFormat="1"/>
    <row r="1216" s="74" customFormat="1"/>
    <row r="1217" s="74" customFormat="1"/>
    <row r="1218" s="74" customFormat="1"/>
    <row r="1219" s="74" customFormat="1"/>
    <row r="1220" s="74" customFormat="1"/>
    <row r="1221" s="74" customFormat="1"/>
    <row r="1222" s="74" customFormat="1"/>
    <row r="1223" s="74" customFormat="1"/>
    <row r="1224" s="74" customFormat="1"/>
    <row r="1225" s="74" customFormat="1"/>
    <row r="1226" s="74" customFormat="1"/>
    <row r="1227" s="74" customFormat="1"/>
    <row r="1228" s="74" customFormat="1"/>
    <row r="1229" s="74" customFormat="1"/>
    <row r="1230" s="74" customFormat="1"/>
    <row r="1231" s="74" customFormat="1"/>
    <row r="1232" s="74" customFormat="1"/>
    <row r="1233" s="74" customFormat="1"/>
    <row r="1234" s="74" customFormat="1"/>
    <row r="1235" s="74" customFormat="1"/>
    <row r="1236" s="74" customFormat="1"/>
    <row r="1237" s="74" customFormat="1"/>
    <row r="1238" s="74" customFormat="1"/>
    <row r="1239" s="74" customFormat="1"/>
    <row r="1240" s="74" customFormat="1"/>
    <row r="1241" s="74" customFormat="1"/>
    <row r="1242" s="74" customFormat="1"/>
    <row r="1243" s="74" customFormat="1"/>
    <row r="1244" s="74" customFormat="1"/>
    <row r="1245" s="74" customFormat="1"/>
    <row r="1246" s="74" customFormat="1"/>
    <row r="1247" s="74" customFormat="1"/>
    <row r="1248" s="74" customFormat="1"/>
    <row r="1249" s="74" customFormat="1"/>
    <row r="1250" s="74" customFormat="1"/>
    <row r="1251" s="74" customFormat="1"/>
    <row r="1252" s="74" customFormat="1"/>
    <row r="1253" s="74" customFormat="1"/>
    <row r="1254" s="74" customFormat="1"/>
    <row r="1255" s="74" customFormat="1"/>
    <row r="1256" s="74" customFormat="1"/>
    <row r="1257" s="74" customFormat="1"/>
    <row r="1258" s="74" customFormat="1"/>
    <row r="1259" s="74" customFormat="1"/>
    <row r="1260" s="74" customFormat="1"/>
    <row r="1261" s="74" customFormat="1"/>
    <row r="1262" s="74" customFormat="1"/>
    <row r="1263" s="74" customFormat="1"/>
    <row r="1264" s="74" customFormat="1"/>
    <row r="1265" s="74" customFormat="1"/>
    <row r="1266" s="74" customFormat="1"/>
    <row r="1267" s="74" customFormat="1"/>
    <row r="1268" s="74" customFormat="1"/>
    <row r="1269" s="74" customFormat="1"/>
    <row r="1270" s="74" customFormat="1"/>
    <row r="1271" s="74" customFormat="1"/>
    <row r="1272" s="74" customFormat="1"/>
    <row r="1273" s="74" customFormat="1"/>
    <row r="1274" s="74" customFormat="1"/>
    <row r="1275" s="74" customFormat="1"/>
    <row r="1276" s="74" customFormat="1"/>
    <row r="1277" s="74" customFormat="1"/>
    <row r="1278" s="74" customFormat="1"/>
    <row r="1279" s="74" customFormat="1"/>
    <row r="1280" s="74" customFormat="1"/>
    <row r="1281" s="74" customFormat="1"/>
    <row r="1282" s="74" customFormat="1"/>
    <row r="1283" s="74" customFormat="1"/>
    <row r="1284" s="74" customFormat="1"/>
    <row r="1285" s="74" customFormat="1"/>
    <row r="1286" s="74" customFormat="1"/>
    <row r="1287" s="74" customFormat="1"/>
    <row r="1288" s="74" customFormat="1"/>
    <row r="1289" s="74" customFormat="1"/>
    <row r="1290" s="74" customFormat="1"/>
    <row r="1291" s="74" customFormat="1"/>
    <row r="1292" s="74" customFormat="1"/>
    <row r="1293" s="74" customFormat="1"/>
    <row r="1294" s="74" customFormat="1"/>
    <row r="1295" s="74" customFormat="1"/>
    <row r="1296" s="74" customFormat="1"/>
    <row r="1297" s="74" customFormat="1"/>
    <row r="1298" s="74" customFormat="1"/>
    <row r="1299" s="74" customFormat="1"/>
    <row r="1300" s="74" customFormat="1"/>
    <row r="1301" s="74" customFormat="1"/>
    <row r="1302" s="74" customFormat="1"/>
    <row r="1303" s="74" customFormat="1"/>
    <row r="1304" s="74" customFormat="1"/>
    <row r="1305" s="74" customFormat="1"/>
    <row r="1306" s="74" customFormat="1"/>
    <row r="1307" s="74" customFormat="1"/>
    <row r="1308" s="74" customFormat="1"/>
    <row r="1309" s="74" customFormat="1"/>
    <row r="1310" s="74" customFormat="1"/>
    <row r="1311" s="74" customFormat="1"/>
    <row r="1312" s="74" customFormat="1"/>
    <row r="1313" s="74" customFormat="1"/>
    <row r="1314" s="74" customFormat="1"/>
    <row r="1315" s="74" customFormat="1"/>
    <row r="1316" s="74" customFormat="1"/>
    <row r="1317" s="74" customFormat="1"/>
    <row r="1318" s="74" customFormat="1"/>
    <row r="1319" s="74" customFormat="1"/>
    <row r="1320" s="74" customFormat="1"/>
    <row r="1321" s="74" customFormat="1"/>
    <row r="1322" s="74" customFormat="1"/>
    <row r="1323" s="74" customFormat="1"/>
    <row r="1324" s="74" customFormat="1"/>
    <row r="1325" s="74" customFormat="1"/>
    <row r="1326" s="74" customFormat="1"/>
    <row r="1327" s="74" customFormat="1"/>
    <row r="1328" s="74" customFormat="1"/>
    <row r="1329" s="74" customFormat="1"/>
    <row r="1330" s="74" customFormat="1"/>
    <row r="1331" s="74" customFormat="1"/>
    <row r="1332" s="74" customFormat="1"/>
    <row r="1333" s="74" customFormat="1"/>
    <row r="1334" s="74" customFormat="1"/>
    <row r="1335" s="74" customFormat="1"/>
    <row r="1336" s="74" customFormat="1"/>
    <row r="1337" s="74" customFormat="1"/>
    <row r="1338" s="74" customFormat="1"/>
    <row r="1339" s="74" customFormat="1"/>
    <row r="1340" s="74" customFormat="1"/>
    <row r="1341" s="74" customFormat="1"/>
    <row r="1342" s="74" customFormat="1"/>
    <row r="1343" s="74" customFormat="1"/>
    <row r="1344" s="74" customFormat="1"/>
    <row r="1345" s="74" customFormat="1"/>
    <row r="1346" s="74" customFormat="1"/>
    <row r="1347" s="74" customFormat="1"/>
    <row r="1348" s="74" customFormat="1"/>
    <row r="1349" s="74" customFormat="1"/>
    <row r="1350" s="74" customFormat="1"/>
    <row r="1351" s="74" customFormat="1"/>
    <row r="1352" s="74" customFormat="1"/>
    <row r="1353" s="74" customFormat="1"/>
    <row r="1354" s="74" customFormat="1"/>
    <row r="1355" s="74" customFormat="1"/>
    <row r="1356" s="74" customFormat="1"/>
    <row r="1357" s="74" customFormat="1"/>
    <row r="1358" s="74" customFormat="1"/>
    <row r="1359" s="74" customFormat="1"/>
    <row r="1360" s="74" customFormat="1"/>
    <row r="1361" s="74" customFormat="1"/>
    <row r="1362" s="74" customFormat="1"/>
    <row r="1363" s="74" customFormat="1"/>
    <row r="1364" s="74" customFormat="1"/>
    <row r="1365" s="74" customFormat="1"/>
    <row r="1366" s="74" customFormat="1"/>
    <row r="1367" s="74" customFormat="1"/>
    <row r="1368" s="74" customFormat="1"/>
    <row r="1369" s="74" customFormat="1"/>
    <row r="1370" s="74" customFormat="1"/>
    <row r="1371" s="74" customFormat="1"/>
    <row r="1372" s="74" customFormat="1"/>
    <row r="1373" s="74" customFormat="1"/>
    <row r="1374" s="74" customFormat="1"/>
    <row r="1375" s="74" customFormat="1"/>
    <row r="1376" s="74" customFormat="1"/>
    <row r="1377" s="74" customFormat="1"/>
    <row r="1378" s="74" customFormat="1"/>
    <row r="1379" s="74" customFormat="1"/>
    <row r="1380" s="74" customFormat="1"/>
    <row r="1381" s="74" customFormat="1"/>
    <row r="1382" s="74" customFormat="1"/>
    <row r="1383" s="74" customFormat="1"/>
    <row r="1384" s="74" customFormat="1"/>
    <row r="1385" s="74" customFormat="1"/>
    <row r="1386" s="74" customFormat="1"/>
    <row r="1387" s="74" customFormat="1"/>
    <row r="1388" s="74" customFormat="1"/>
    <row r="1389" s="74" customFormat="1"/>
    <row r="1390" s="74" customFormat="1"/>
    <row r="1391" s="74" customFormat="1"/>
    <row r="1392" s="74" customFormat="1"/>
    <row r="1393" s="74" customFormat="1"/>
    <row r="1394" s="74" customFormat="1"/>
    <row r="1395" s="74" customFormat="1"/>
    <row r="1396" s="74" customFormat="1"/>
    <row r="1397" s="74" customFormat="1"/>
    <row r="1398" s="74" customFormat="1"/>
    <row r="1399" s="74" customFormat="1"/>
    <row r="1400" s="74" customFormat="1"/>
    <row r="1401" s="74" customFormat="1"/>
    <row r="1402" s="74" customFormat="1"/>
    <row r="1403" s="74" customFormat="1"/>
    <row r="1404" s="74" customFormat="1"/>
    <row r="1405" s="74" customFormat="1"/>
    <row r="1406" s="74" customFormat="1"/>
    <row r="1407" s="74" customFormat="1"/>
    <row r="1408" s="74" customFormat="1"/>
    <row r="1409" s="74" customFormat="1"/>
    <row r="1410" s="74" customFormat="1"/>
    <row r="1411" s="74" customFormat="1"/>
    <row r="1412" s="74" customFormat="1"/>
    <row r="1413" s="74" customFormat="1"/>
    <row r="1414" s="74" customFormat="1"/>
    <row r="1415" s="74" customFormat="1"/>
    <row r="1416" s="74" customFormat="1"/>
    <row r="1417" s="74" customFormat="1"/>
    <row r="1418" s="74" customFormat="1"/>
    <row r="1419" s="74" customFormat="1"/>
    <row r="1420" s="74" customFormat="1"/>
    <row r="1421" s="74" customFormat="1"/>
    <row r="1422" s="74" customFormat="1"/>
    <row r="1423" s="74" customFormat="1"/>
    <row r="1424" s="74" customFormat="1"/>
    <row r="1425" s="74" customFormat="1"/>
    <row r="1426" s="74" customFormat="1"/>
    <row r="1427" s="74" customFormat="1"/>
    <row r="1428" s="74" customFormat="1"/>
    <row r="1429" s="74" customFormat="1"/>
    <row r="1430" s="74" customFormat="1"/>
    <row r="1431" s="74" customFormat="1"/>
    <row r="1432" s="74" customFormat="1"/>
    <row r="1433" s="74" customFormat="1"/>
    <row r="1434" s="74" customFormat="1"/>
    <row r="1435" s="74" customFormat="1"/>
    <row r="1436" s="74" customFormat="1"/>
    <row r="1437" s="74" customFormat="1"/>
    <row r="1438" s="74" customFormat="1"/>
    <row r="1439" s="74" customFormat="1"/>
    <row r="1440" s="74" customFormat="1"/>
    <row r="1441" s="74" customFormat="1"/>
    <row r="1442" s="74" customFormat="1"/>
    <row r="1443" s="74" customFormat="1"/>
    <row r="1444" s="74" customFormat="1"/>
    <row r="1445" s="74" customFormat="1"/>
    <row r="1446" s="74" customFormat="1"/>
    <row r="1447" s="74" customFormat="1"/>
    <row r="1448" s="74" customFormat="1"/>
    <row r="1449" s="74" customFormat="1"/>
    <row r="1450" s="74" customFormat="1"/>
    <row r="1451" s="74" customFormat="1"/>
    <row r="1452" s="74" customFormat="1"/>
    <row r="1453" s="74" customFormat="1"/>
    <row r="1454" s="74" customFormat="1"/>
    <row r="1455" s="74" customFormat="1"/>
    <row r="1456" s="74" customFormat="1"/>
    <row r="1457" s="74" customFormat="1"/>
    <row r="1458" s="74" customFormat="1"/>
    <row r="1459" s="74" customFormat="1"/>
    <row r="1460" s="74" customFormat="1"/>
    <row r="1461" s="74" customFormat="1"/>
    <row r="1462" s="74" customFormat="1"/>
    <row r="1463" s="74" customFormat="1"/>
    <row r="1464" s="74" customFormat="1"/>
    <row r="1465" s="74" customFormat="1"/>
    <row r="1466" s="74" customFormat="1"/>
    <row r="1467" s="74" customFormat="1"/>
    <row r="1468" s="74" customFormat="1"/>
    <row r="1469" s="74" customFormat="1"/>
    <row r="1470" s="74" customFormat="1"/>
    <row r="1471" s="74" customFormat="1"/>
    <row r="1472" s="74" customFormat="1"/>
    <row r="1473" s="74" customFormat="1"/>
    <row r="1474" s="74" customFormat="1"/>
    <row r="1475" s="74" customFormat="1"/>
    <row r="1476" s="74" customFormat="1"/>
    <row r="1477" s="74" customFormat="1"/>
    <row r="1478" s="74" customFormat="1"/>
    <row r="1479" s="74" customFormat="1"/>
    <row r="1480" s="74" customFormat="1"/>
    <row r="1481" s="74" customFormat="1"/>
    <row r="1482" s="74" customFormat="1"/>
    <row r="1483" s="74" customFormat="1"/>
    <row r="1484" s="74" customFormat="1"/>
    <row r="1485" s="74" customFormat="1"/>
    <row r="1486" s="74" customFormat="1"/>
    <row r="1487" s="74" customFormat="1"/>
    <row r="1488" s="74" customFormat="1"/>
    <row r="1489" s="74" customFormat="1"/>
    <row r="1490" s="74" customFormat="1"/>
    <row r="1491" s="74" customFormat="1"/>
    <row r="1492" s="74" customFormat="1"/>
    <row r="1493" s="74" customFormat="1"/>
    <row r="1494" s="74" customFormat="1"/>
    <row r="1495" s="74" customFormat="1"/>
    <row r="1496" s="74" customFormat="1"/>
    <row r="1497" s="74" customFormat="1"/>
    <row r="1498" s="74" customFormat="1"/>
    <row r="1499" s="74" customFormat="1"/>
    <row r="1500" s="74" customFormat="1"/>
    <row r="1501" s="74" customFormat="1"/>
    <row r="1502" s="74" customFormat="1"/>
    <row r="1503" s="74" customFormat="1"/>
    <row r="1504" s="74" customFormat="1"/>
    <row r="1505" s="74" customFormat="1"/>
    <row r="1506" s="74" customFormat="1"/>
    <row r="1507" s="74" customFormat="1"/>
    <row r="1508" s="74" customFormat="1"/>
    <row r="1509" s="74" customFormat="1"/>
    <row r="1510" s="74" customFormat="1"/>
    <row r="1511" s="74" customFormat="1"/>
    <row r="1512" s="74" customFormat="1"/>
    <row r="1513" s="74" customFormat="1"/>
    <row r="1514" s="74" customFormat="1"/>
    <row r="1515" s="74" customFormat="1"/>
    <row r="1516" s="74" customFormat="1"/>
    <row r="1517" s="74" customFormat="1"/>
    <row r="1518" s="74" customFormat="1"/>
    <row r="1519" s="74" customFormat="1"/>
    <row r="1520" s="74" customFormat="1"/>
    <row r="1521" s="74" customFormat="1"/>
    <row r="1522" s="74" customFormat="1"/>
    <row r="1523" s="74" customFormat="1"/>
    <row r="1524" s="74" customFormat="1"/>
    <row r="1525" s="74" customFormat="1"/>
    <row r="1526" s="74" customFormat="1"/>
    <row r="1527" s="74" customFormat="1"/>
    <row r="1528" s="74" customFormat="1"/>
    <row r="1529" s="74" customFormat="1"/>
    <row r="1530" s="74" customFormat="1"/>
    <row r="1531" s="74" customFormat="1"/>
    <row r="1532" s="74" customFormat="1"/>
    <row r="1533" s="74" customFormat="1"/>
    <row r="1534" s="74" customFormat="1"/>
    <row r="1535" s="74" customFormat="1"/>
    <row r="1536" s="74" customFormat="1"/>
    <row r="1537" s="74" customFormat="1"/>
    <row r="1538" s="74" customFormat="1"/>
    <row r="1539" s="74" customFormat="1"/>
    <row r="1540" s="74" customFormat="1"/>
    <row r="1541" s="74" customFormat="1"/>
    <row r="1542" s="74" customFormat="1"/>
    <row r="1543" s="74" customFormat="1"/>
    <row r="1544" s="74" customFormat="1"/>
    <row r="1545" s="74" customFormat="1"/>
    <row r="1546" s="74" customFormat="1"/>
    <row r="1547" s="74" customFormat="1"/>
    <row r="1548" s="74" customFormat="1"/>
    <row r="1549" s="74" customFormat="1"/>
    <row r="1550" s="74" customFormat="1"/>
    <row r="1551" s="74" customFormat="1"/>
    <row r="1552" s="74" customFormat="1"/>
    <row r="1553" s="74" customFormat="1"/>
    <row r="1554" s="74" customFormat="1"/>
    <row r="1555" s="74" customFormat="1"/>
    <row r="1556" s="74" customFormat="1"/>
    <row r="1557" s="74" customFormat="1"/>
    <row r="1558" s="74" customFormat="1"/>
    <row r="1559" s="74" customFormat="1"/>
    <row r="1560" s="74" customFormat="1"/>
    <row r="1561" s="74" customFormat="1"/>
    <row r="1562" s="74" customFormat="1"/>
    <row r="1563" s="74" customFormat="1"/>
    <row r="1564" s="74" customFormat="1"/>
    <row r="1565" s="74" customFormat="1"/>
    <row r="1566" s="74" customFormat="1"/>
    <row r="1567" s="74" customFormat="1"/>
    <row r="1568" s="74" customFormat="1"/>
    <row r="1569" s="74" customFormat="1"/>
    <row r="1570" s="74" customFormat="1"/>
    <row r="1571" s="74" customFormat="1"/>
    <row r="1572" s="74" customFormat="1"/>
    <row r="1573" s="74" customFormat="1"/>
    <row r="1574" s="74" customFormat="1"/>
    <row r="1575" s="74" customFormat="1"/>
    <row r="1576" s="74" customFormat="1"/>
    <row r="1577" s="74" customFormat="1"/>
    <row r="1578" s="74" customFormat="1"/>
    <row r="1579" s="74" customFormat="1"/>
    <row r="1580" s="74" customFormat="1"/>
    <row r="1581" s="74" customFormat="1"/>
    <row r="1582" s="74" customFormat="1"/>
    <row r="1583" s="74" customFormat="1"/>
    <row r="1584" s="74" customFormat="1"/>
    <row r="1585" s="74" customFormat="1"/>
    <row r="1586" s="74" customFormat="1"/>
    <row r="1587" s="74" customFormat="1"/>
    <row r="1588" s="74" customFormat="1"/>
    <row r="1589" s="74" customFormat="1"/>
    <row r="1590" s="74" customFormat="1"/>
    <row r="1591" s="74" customFormat="1"/>
    <row r="1592" s="74" customFormat="1"/>
    <row r="1593" s="74" customFormat="1"/>
    <row r="1594" s="74" customFormat="1"/>
    <row r="1595" s="74" customFormat="1"/>
    <row r="1596" s="74" customFormat="1"/>
    <row r="1597" s="74" customFormat="1"/>
    <row r="1598" s="74" customFormat="1"/>
    <row r="1599" s="74" customFormat="1"/>
    <row r="1600" s="74" customFormat="1"/>
    <row r="1601" s="74" customFormat="1"/>
    <row r="1602" s="74" customFormat="1"/>
    <row r="1603" s="74" customFormat="1"/>
    <row r="1604" s="74" customFormat="1"/>
    <row r="1605" s="74" customFormat="1"/>
    <row r="1606" s="74" customFormat="1"/>
    <row r="1607" s="74" customFormat="1"/>
    <row r="1608" s="74" customFormat="1"/>
    <row r="1609" s="74" customFormat="1"/>
    <row r="1610" s="74" customFormat="1"/>
    <row r="1611" s="74" customFormat="1"/>
    <row r="1612" s="74" customFormat="1"/>
    <row r="1613" s="74" customFormat="1"/>
    <row r="1614" s="74" customFormat="1"/>
    <row r="1615" s="74" customFormat="1"/>
    <row r="1616" s="74" customFormat="1"/>
    <row r="1617" s="74" customFormat="1"/>
    <row r="1618" s="74" customFormat="1"/>
    <row r="1619" s="74" customFormat="1"/>
    <row r="1620" s="74" customFormat="1"/>
    <row r="1621" s="74" customFormat="1"/>
    <row r="1622" s="74" customFormat="1"/>
    <row r="1623" s="74" customFormat="1"/>
    <row r="1624" s="74" customFormat="1"/>
    <row r="1625" s="74" customFormat="1"/>
    <row r="1626" s="74" customFormat="1"/>
    <row r="1627" s="74" customFormat="1"/>
    <row r="1628" s="74" customFormat="1"/>
    <row r="1629" s="74" customFormat="1"/>
    <row r="1630" s="74" customFormat="1"/>
    <row r="1631" s="74" customFormat="1"/>
    <row r="1632" s="74" customFormat="1"/>
    <row r="1633" s="74" customFormat="1"/>
    <row r="1634" s="74" customFormat="1"/>
    <row r="1635" s="74" customFormat="1"/>
    <row r="1636" s="74" customFormat="1"/>
    <row r="1637" s="74" customFormat="1"/>
    <row r="1638" s="74" customFormat="1"/>
    <row r="1639" s="74" customFormat="1"/>
    <row r="1640" s="74" customFormat="1"/>
    <row r="1641" s="74" customFormat="1"/>
    <row r="1642" s="74" customFormat="1"/>
    <row r="1643" s="74" customFormat="1"/>
    <row r="1644" s="74" customFormat="1"/>
    <row r="1645" s="74" customFormat="1"/>
    <row r="1646" s="74" customFormat="1"/>
    <row r="1647" s="74" customFormat="1"/>
    <row r="1648" s="74" customFormat="1"/>
    <row r="1649" s="74" customFormat="1"/>
    <row r="1650" s="74" customFormat="1"/>
    <row r="1651" s="74" customFormat="1"/>
    <row r="1652" s="74" customFormat="1"/>
    <row r="1653" s="74" customFormat="1"/>
    <row r="1654" s="74" customFormat="1"/>
    <row r="1655" s="74" customFormat="1"/>
    <row r="1656" s="74" customFormat="1"/>
    <row r="1657" s="74" customFormat="1"/>
    <row r="1658" s="74" customFormat="1"/>
    <row r="1659" s="74" customFormat="1"/>
    <row r="1660" s="74" customFormat="1"/>
    <row r="1661" s="74" customFormat="1"/>
    <row r="1662" s="74" customFormat="1"/>
    <row r="1663" s="74" customFormat="1"/>
    <row r="1664" s="74" customFormat="1"/>
    <row r="1665" s="74" customFormat="1"/>
    <row r="1666" s="74" customFormat="1"/>
    <row r="1667" s="74" customFormat="1"/>
    <row r="1668" s="74" customFormat="1"/>
    <row r="1669" s="74" customFormat="1"/>
    <row r="1670" s="74" customFormat="1"/>
    <row r="1671" s="74" customFormat="1"/>
    <row r="1672" s="74" customFormat="1"/>
    <row r="1673" s="74" customFormat="1"/>
    <row r="1674" s="74" customFormat="1"/>
    <row r="1675" s="74" customFormat="1"/>
    <row r="1676" s="74" customFormat="1"/>
    <row r="1677" s="74" customFormat="1"/>
    <row r="1678" s="74" customFormat="1"/>
    <row r="1679" s="74" customFormat="1"/>
    <row r="1680" s="74" customFormat="1"/>
    <row r="1681" s="74" customFormat="1"/>
    <row r="1682" s="74" customFormat="1"/>
    <row r="1683" s="74" customFormat="1"/>
    <row r="1684" s="74" customFormat="1"/>
    <row r="1685" s="74" customFormat="1"/>
    <row r="1686" s="74" customFormat="1"/>
    <row r="1687" s="74" customFormat="1"/>
    <row r="1688" s="74" customFormat="1"/>
    <row r="1689" s="74" customFormat="1"/>
    <row r="1690" s="74" customFormat="1"/>
    <row r="1691" s="74" customFormat="1"/>
    <row r="1692" s="74" customFormat="1"/>
    <row r="1693" s="74" customFormat="1"/>
    <row r="1694" s="74" customFormat="1"/>
    <row r="1695" s="74" customFormat="1"/>
    <row r="1696" s="74" customFormat="1"/>
    <row r="1697" s="74" customFormat="1"/>
    <row r="1698" s="74" customFormat="1"/>
    <row r="1699" s="74" customFormat="1"/>
    <row r="1700" s="74" customFormat="1"/>
    <row r="1701" s="74" customFormat="1"/>
    <row r="1702" s="74" customFormat="1"/>
    <row r="1703" s="74" customFormat="1"/>
    <row r="1704" s="74" customFormat="1"/>
    <row r="1705" s="74" customFormat="1"/>
    <row r="1706" s="74" customFormat="1"/>
    <row r="1707" s="74" customFormat="1"/>
    <row r="1708" s="74" customFormat="1"/>
    <row r="1709" s="74" customFormat="1"/>
    <row r="1710" s="74" customFormat="1"/>
    <row r="1711" s="74" customFormat="1"/>
    <row r="1712" s="74" customFormat="1"/>
    <row r="1713" s="74" customFormat="1"/>
    <row r="1714" s="74" customFormat="1"/>
    <row r="1715" s="74" customFormat="1"/>
    <row r="1716" s="74" customFormat="1"/>
    <row r="1717" s="74" customFormat="1"/>
    <row r="1718" s="74" customFormat="1"/>
    <row r="1719" s="74" customFormat="1"/>
    <row r="1720" s="74" customFormat="1"/>
    <row r="1721" s="74" customFormat="1"/>
    <row r="1722" s="74" customFormat="1"/>
    <row r="1723" s="74" customFormat="1"/>
    <row r="1724" s="74" customFormat="1"/>
    <row r="1725" s="74" customFormat="1"/>
    <row r="1726" s="74" customFormat="1"/>
    <row r="1727" s="74" customFormat="1"/>
    <row r="1728" s="74" customFormat="1"/>
    <row r="1729" s="74" customFormat="1"/>
    <row r="1730" s="74" customFormat="1"/>
    <row r="1731" s="74" customFormat="1"/>
    <row r="1732" s="74" customFormat="1"/>
    <row r="1733" s="74" customFormat="1"/>
    <row r="1734" s="74" customFormat="1"/>
    <row r="1735" s="74" customFormat="1"/>
    <row r="1736" s="74" customFormat="1"/>
    <row r="1737" s="74" customFormat="1"/>
    <row r="1738" s="74" customFormat="1"/>
    <row r="1739" s="74" customFormat="1"/>
    <row r="1740" s="74" customFormat="1"/>
    <row r="1741" s="74" customFormat="1"/>
    <row r="1742" s="74" customFormat="1"/>
    <row r="1743" s="74" customFormat="1"/>
    <row r="1744" s="74" customFormat="1"/>
    <row r="1745" s="74" customFormat="1"/>
    <row r="1746" s="74" customFormat="1"/>
    <row r="1747" s="74" customFormat="1"/>
    <row r="1748" s="74" customFormat="1"/>
    <row r="1749" s="74" customFormat="1"/>
    <row r="1750" s="74" customFormat="1"/>
    <row r="1751" s="74" customFormat="1"/>
    <row r="1752" s="74" customFormat="1"/>
    <row r="1753" s="74" customFormat="1"/>
    <row r="1754" s="74" customFormat="1"/>
    <row r="1755" s="74" customFormat="1"/>
    <row r="1756" s="74" customFormat="1"/>
    <row r="1757" s="74" customFormat="1"/>
    <row r="1758" s="74" customFormat="1"/>
    <row r="1759" s="74" customFormat="1"/>
    <row r="1760" s="74" customFormat="1"/>
    <row r="1761" s="74" customFormat="1"/>
    <row r="1762" s="74" customFormat="1"/>
    <row r="1763" s="74" customFormat="1"/>
    <row r="1764" s="74" customFormat="1"/>
    <row r="1765" s="74" customFormat="1"/>
    <row r="1766" s="74" customFormat="1"/>
    <row r="1767" s="74" customFormat="1"/>
    <row r="1768" s="74" customFormat="1"/>
    <row r="1769" s="74" customFormat="1"/>
    <row r="1770" s="74" customFormat="1"/>
    <row r="1771" s="74" customFormat="1"/>
    <row r="1772" s="74" customFormat="1"/>
    <row r="1773" s="74" customFormat="1"/>
    <row r="1774" s="74" customFormat="1"/>
    <row r="1775" s="74" customFormat="1"/>
    <row r="1776" s="74" customFormat="1"/>
    <row r="1777" s="74" customFormat="1"/>
    <row r="1778" s="74" customFormat="1"/>
    <row r="1779" s="74" customFormat="1"/>
    <row r="1780" s="74" customFormat="1"/>
    <row r="1781" s="74" customFormat="1"/>
    <row r="1782" s="74" customFormat="1"/>
    <row r="1783" s="74" customFormat="1"/>
    <row r="1784" s="74" customFormat="1"/>
    <row r="1785" s="74" customFormat="1"/>
    <row r="1786" s="74" customFormat="1"/>
    <row r="1787" s="74" customFormat="1"/>
    <row r="1788" s="74" customFormat="1"/>
    <row r="1789" s="74" customFormat="1"/>
    <row r="1790" s="74" customFormat="1"/>
    <row r="1791" s="74" customFormat="1"/>
    <row r="1792" s="74" customFormat="1"/>
    <row r="1793" s="74" customFormat="1"/>
    <row r="1794" s="74" customFormat="1"/>
    <row r="1795" s="74" customFormat="1"/>
    <row r="1796" s="74" customFormat="1"/>
    <row r="1797" s="74" customFormat="1"/>
    <row r="1798" s="74" customFormat="1"/>
    <row r="1799" s="74" customFormat="1"/>
    <row r="1800" s="74" customFormat="1"/>
    <row r="1801" s="74" customFormat="1"/>
    <row r="1802" s="74" customFormat="1"/>
    <row r="1803" s="74" customFormat="1"/>
    <row r="1804" s="74" customFormat="1"/>
    <row r="1805" s="74" customFormat="1"/>
    <row r="1806" s="74" customFormat="1"/>
    <row r="1807" s="74" customFormat="1"/>
    <row r="1808" s="74" customFormat="1"/>
    <row r="1809" s="74" customFormat="1"/>
    <row r="1810" s="74" customFormat="1"/>
    <row r="1811" s="74" customFormat="1"/>
    <row r="1812" s="74" customFormat="1"/>
    <row r="1813" s="74" customFormat="1"/>
    <row r="1814" s="74" customFormat="1"/>
    <row r="1815" s="74" customFormat="1"/>
    <row r="1816" s="74" customFormat="1"/>
    <row r="1817" s="74" customFormat="1"/>
    <row r="1818" s="74" customFormat="1"/>
    <row r="1819" s="74" customFormat="1"/>
    <row r="1820" s="74" customFormat="1"/>
    <row r="1821" s="74" customFormat="1"/>
    <row r="1822" s="74" customFormat="1"/>
    <row r="1823" s="74" customFormat="1"/>
    <row r="1824" s="74" customFormat="1"/>
    <row r="1825" s="74" customFormat="1"/>
    <row r="1826" s="74" customFormat="1"/>
    <row r="1827" s="74" customFormat="1"/>
    <row r="1828" s="74" customFormat="1"/>
    <row r="1829" s="74" customFormat="1"/>
    <row r="1830" s="74" customFormat="1"/>
    <row r="1831" s="74" customFormat="1"/>
    <row r="1832" s="74" customFormat="1"/>
    <row r="1833" s="74" customFormat="1"/>
    <row r="1834" s="74" customFormat="1"/>
    <row r="1835" s="74" customFormat="1"/>
    <row r="1836" s="74" customFormat="1"/>
    <row r="1837" s="74" customFormat="1"/>
    <row r="1838" s="74" customFormat="1"/>
    <row r="1839" s="74" customFormat="1"/>
    <row r="1840" s="74" customFormat="1"/>
    <row r="1841" s="74" customFormat="1"/>
    <row r="1842" s="74" customFormat="1"/>
    <row r="1843" s="74" customFormat="1"/>
    <row r="1844" s="74" customFormat="1"/>
    <row r="1845" s="74" customFormat="1"/>
    <row r="1846" s="74" customFormat="1"/>
    <row r="1847" s="74" customFormat="1"/>
    <row r="1848" s="74" customFormat="1"/>
    <row r="1849" s="74" customFormat="1"/>
    <row r="1850" s="74" customFormat="1"/>
    <row r="1851" s="74" customFormat="1"/>
    <row r="1852" s="74" customFormat="1"/>
    <row r="1853" s="74" customFormat="1"/>
    <row r="1854" s="74" customFormat="1"/>
    <row r="1855" s="74" customFormat="1"/>
    <row r="1856" s="74" customFormat="1"/>
    <row r="1857" s="74" customFormat="1"/>
    <row r="1858" s="74" customFormat="1"/>
    <row r="1859" s="74" customFormat="1"/>
    <row r="1860" s="74" customFormat="1"/>
    <row r="1861" s="74" customFormat="1"/>
    <row r="1862" s="74" customFormat="1"/>
    <row r="1863" s="74" customFormat="1"/>
    <row r="1864" s="74" customFormat="1"/>
    <row r="1865" s="74" customFormat="1"/>
    <row r="1866" s="74" customFormat="1"/>
    <row r="1867" s="74" customFormat="1"/>
    <row r="1868" s="74" customFormat="1"/>
    <row r="1869" s="74" customFormat="1"/>
    <row r="1870" s="74" customFormat="1"/>
    <row r="1871" s="74" customFormat="1"/>
    <row r="1872" s="74" customFormat="1"/>
    <row r="1873" s="74" customFormat="1"/>
    <row r="1874" s="74" customFormat="1"/>
    <row r="1875" s="74" customFormat="1"/>
    <row r="1876" s="74" customFormat="1"/>
    <row r="1877" s="74" customFormat="1"/>
    <row r="1878" s="74" customFormat="1"/>
    <row r="1879" s="74" customFormat="1"/>
    <row r="1880" s="74" customFormat="1"/>
    <row r="1881" s="74" customFormat="1"/>
    <row r="1882" s="74" customFormat="1"/>
    <row r="1883" s="74" customFormat="1"/>
    <row r="1884" s="74" customFormat="1"/>
    <row r="1885" s="74" customFormat="1"/>
    <row r="1886" s="74" customFormat="1"/>
    <row r="1887" s="74" customFormat="1"/>
    <row r="1888" s="74" customFormat="1"/>
    <row r="1889" s="74" customFormat="1"/>
    <row r="1890" s="74" customFormat="1"/>
    <row r="1891" s="74" customFormat="1"/>
    <row r="1892" s="74" customFormat="1"/>
    <row r="1893" s="74" customFormat="1"/>
    <row r="1894" s="74" customFormat="1"/>
    <row r="1895" s="74" customFormat="1"/>
    <row r="1896" s="74" customFormat="1"/>
    <row r="1897" s="74" customFormat="1"/>
    <row r="1898" s="74" customFormat="1"/>
    <row r="1899" s="74" customFormat="1"/>
    <row r="1900" s="74" customFormat="1"/>
    <row r="1901" s="74" customFormat="1"/>
    <row r="1902" s="74" customFormat="1"/>
    <row r="1903" s="74" customFormat="1"/>
    <row r="1904" s="74" customFormat="1"/>
    <row r="1905" s="74" customFormat="1"/>
    <row r="1906" s="74" customFormat="1"/>
    <row r="1907" s="74" customFormat="1"/>
    <row r="1908" s="74" customFormat="1"/>
    <row r="1909" s="74" customFormat="1"/>
    <row r="1910" s="74" customFormat="1"/>
    <row r="1911" s="74" customFormat="1"/>
    <row r="1912" s="74" customFormat="1"/>
    <row r="1913" s="74" customFormat="1"/>
    <row r="1914" s="74" customFormat="1"/>
    <row r="1915" s="74" customFormat="1"/>
    <row r="1916" s="74" customFormat="1"/>
    <row r="1917" s="74" customFormat="1"/>
    <row r="1918" s="74" customFormat="1"/>
    <row r="1919" s="74" customFormat="1"/>
    <row r="1920" s="74" customFormat="1"/>
    <row r="1921" s="74" customFormat="1"/>
    <row r="1922" s="74" customFormat="1"/>
    <row r="1923" s="74" customFormat="1"/>
    <row r="1924" s="74" customFormat="1"/>
    <row r="1925" s="74" customFormat="1"/>
    <row r="1926" s="74" customFormat="1"/>
    <row r="1927" s="74" customFormat="1"/>
    <row r="1928" s="74" customFormat="1"/>
    <row r="1929" s="74" customFormat="1"/>
    <row r="1930" s="74" customFormat="1"/>
    <row r="1931" s="74" customFormat="1"/>
    <row r="1932" s="74" customFormat="1"/>
    <row r="1933" s="74" customFormat="1"/>
    <row r="1934" s="74" customFormat="1"/>
    <row r="1935" s="74" customFormat="1"/>
    <row r="1936" s="74" customFormat="1"/>
    <row r="1937" s="74" customFormat="1"/>
    <row r="1938" s="74" customFormat="1"/>
    <row r="1939" s="74" customFormat="1"/>
    <row r="1940" s="74" customFormat="1"/>
    <row r="1941" s="74" customFormat="1"/>
    <row r="1942" s="74" customFormat="1"/>
    <row r="1943" s="74" customFormat="1"/>
    <row r="1944" s="74" customFormat="1"/>
    <row r="1945" s="74" customFormat="1"/>
    <row r="1946" s="74" customFormat="1"/>
    <row r="1947" s="74" customFormat="1"/>
    <row r="1948" s="74" customFormat="1"/>
    <row r="1949" s="74" customFormat="1"/>
    <row r="1950" s="74" customFormat="1"/>
    <row r="1951" s="74" customFormat="1"/>
    <row r="1952" s="74" customFormat="1"/>
    <row r="1953" s="74" customFormat="1"/>
    <row r="1954" s="74" customFormat="1"/>
    <row r="1955" s="74" customFormat="1"/>
    <row r="1956" s="74" customFormat="1"/>
    <row r="1957" s="74" customFormat="1"/>
    <row r="1958" s="74" customFormat="1"/>
    <row r="1959" s="74" customFormat="1"/>
    <row r="1960" s="74" customFormat="1"/>
    <row r="1961" s="74" customFormat="1"/>
    <row r="1962" s="74" customFormat="1"/>
    <row r="1963" s="74" customFormat="1"/>
    <row r="1964" s="74" customFormat="1"/>
    <row r="1965" s="74" customFormat="1"/>
    <row r="1966" s="74" customFormat="1"/>
    <row r="1967" s="74" customFormat="1"/>
    <row r="1968" s="74" customFormat="1"/>
    <row r="1969" s="74" customFormat="1"/>
    <row r="1970" s="74" customFormat="1"/>
    <row r="1971" s="74" customFormat="1"/>
    <row r="1972" s="74" customFormat="1"/>
    <row r="1973" s="74" customFormat="1"/>
    <row r="1974" s="74" customFormat="1"/>
    <row r="1975" s="74" customFormat="1"/>
    <row r="1976" s="74" customFormat="1"/>
    <row r="1977" s="74" customFormat="1"/>
    <row r="1978" s="74" customFormat="1"/>
    <row r="1979" s="74" customFormat="1"/>
    <row r="1980" s="74" customFormat="1"/>
    <row r="1981" s="74" customFormat="1"/>
    <row r="1982" s="74" customFormat="1"/>
    <row r="1983" s="74" customFormat="1"/>
    <row r="1984" s="74" customFormat="1"/>
    <row r="1985" s="74" customFormat="1"/>
    <row r="1986" s="74" customFormat="1"/>
    <row r="1987" s="74" customFormat="1"/>
    <row r="1988" s="74" customFormat="1"/>
    <row r="1989" s="74" customFormat="1"/>
    <row r="1990" s="74" customFormat="1"/>
    <row r="1991" s="74" customFormat="1"/>
    <row r="1992" s="74" customFormat="1"/>
    <row r="1993" s="74" customFormat="1"/>
    <row r="1994" s="74" customFormat="1"/>
    <row r="1995" s="74" customFormat="1"/>
    <row r="1996" s="74" customFormat="1"/>
    <row r="1997" s="74" customFormat="1"/>
    <row r="1998" s="74" customFormat="1"/>
    <row r="1999" s="74" customFormat="1"/>
    <row r="2000" s="74" customFormat="1"/>
    <row r="2001" s="74" customFormat="1"/>
    <row r="2002" s="74" customFormat="1"/>
    <row r="2003" s="74" customFormat="1"/>
    <row r="2004" s="74" customFormat="1"/>
    <row r="2005" s="74" customFormat="1"/>
    <row r="2006" s="74" customFormat="1"/>
    <row r="2007" s="74" customFormat="1"/>
    <row r="2008" s="74" customFormat="1"/>
    <row r="2009" s="74" customFormat="1"/>
    <row r="2010" s="74" customFormat="1"/>
    <row r="2011" s="74" customFormat="1"/>
    <row r="2012" s="74" customFormat="1"/>
    <row r="2013" s="74" customFormat="1"/>
    <row r="2014" s="74" customFormat="1"/>
    <row r="2015" s="74" customFormat="1"/>
    <row r="2016" s="74" customFormat="1"/>
    <row r="2017" s="74" customFormat="1"/>
    <row r="2018" s="74" customFormat="1"/>
    <row r="2019" s="74" customFormat="1"/>
    <row r="2020" s="74" customFormat="1"/>
    <row r="2021" s="74" customFormat="1"/>
    <row r="2022" s="74" customFormat="1"/>
    <row r="2023" s="74" customFormat="1"/>
    <row r="2024" s="74" customFormat="1"/>
    <row r="2025" s="74" customFormat="1"/>
    <row r="2026" s="74" customFormat="1"/>
    <row r="2027" s="74" customFormat="1"/>
    <row r="2028" s="74" customFormat="1"/>
    <row r="2029" s="74" customFormat="1"/>
    <row r="2030" s="74" customFormat="1"/>
    <row r="2031" s="74" customFormat="1"/>
    <row r="2032" s="74" customFormat="1"/>
    <row r="2033" s="74" customFormat="1"/>
    <row r="2034" s="74" customFormat="1"/>
    <row r="2035" s="74" customFormat="1"/>
    <row r="2036" s="74" customFormat="1"/>
    <row r="2037" s="74" customFormat="1"/>
    <row r="2038" s="74" customFormat="1"/>
    <row r="2039" s="74" customFormat="1"/>
    <row r="2040" s="74" customFormat="1"/>
    <row r="2041" s="74" customFormat="1"/>
    <row r="2042" s="74" customFormat="1"/>
    <row r="2043" s="74" customFormat="1"/>
    <row r="2044" s="74" customFormat="1"/>
    <row r="2045" s="74" customFormat="1"/>
    <row r="2046" s="74" customFormat="1"/>
    <row r="2047" s="74" customFormat="1"/>
    <row r="2048" s="74" customFormat="1"/>
    <row r="2049" s="74" customFormat="1"/>
    <row r="2050" s="74" customFormat="1"/>
    <row r="2051" s="74" customFormat="1"/>
    <row r="2052" s="74" customFormat="1"/>
    <row r="2053" s="74" customFormat="1"/>
    <row r="2054" s="74" customFormat="1"/>
    <row r="2055" s="74" customFormat="1"/>
    <row r="2056" s="74" customFormat="1"/>
    <row r="2057" s="74" customFormat="1"/>
    <row r="2058" s="74" customFormat="1"/>
    <row r="2059" s="74" customFormat="1"/>
    <row r="2060" s="74" customFormat="1"/>
    <row r="2061" s="74" customFormat="1"/>
    <row r="2062" s="74" customFormat="1"/>
    <row r="2063" s="74" customFormat="1"/>
    <row r="2064" s="74" customFormat="1"/>
    <row r="2065" s="74" customFormat="1"/>
    <row r="2066" s="74" customFormat="1"/>
    <row r="2067" s="74" customFormat="1"/>
    <row r="2068" s="74" customFormat="1"/>
    <row r="2069" s="74" customFormat="1"/>
    <row r="2070" s="74" customFormat="1"/>
    <row r="2071" s="74" customFormat="1"/>
    <row r="2072" s="74" customFormat="1"/>
    <row r="2073" s="74" customFormat="1"/>
    <row r="2074" s="74" customFormat="1"/>
    <row r="2075" s="74" customFormat="1"/>
    <row r="2076" s="74" customFormat="1"/>
    <row r="2077" s="74" customFormat="1"/>
    <row r="2078" s="74" customFormat="1"/>
    <row r="2079" s="74" customFormat="1"/>
    <row r="2080" s="74" customFormat="1"/>
    <row r="2081" s="74" customFormat="1"/>
    <row r="2082" s="74" customFormat="1"/>
    <row r="2083" s="74" customFormat="1"/>
    <row r="2084" s="74" customFormat="1"/>
    <row r="2085" s="74" customFormat="1"/>
    <row r="2086" s="74" customFormat="1"/>
    <row r="2087" s="74" customFormat="1"/>
    <row r="2088" s="74" customFormat="1"/>
    <row r="2089" s="74" customFormat="1"/>
    <row r="2090" s="74" customFormat="1"/>
    <row r="2091" s="74" customFormat="1"/>
    <row r="2092" s="74" customFormat="1"/>
    <row r="2093" s="74" customFormat="1"/>
    <row r="2094" s="74" customFormat="1"/>
    <row r="2095" s="74" customFormat="1"/>
    <row r="2096" s="74" customFormat="1"/>
    <row r="2097" s="74" customFormat="1"/>
    <row r="2098" s="74" customFormat="1"/>
    <row r="2099" s="74" customFormat="1"/>
    <row r="2100" s="74" customFormat="1"/>
    <row r="2101" s="74" customFormat="1"/>
    <row r="2102" s="74" customFormat="1"/>
    <row r="2103" s="74" customFormat="1"/>
    <row r="2104" s="74" customFormat="1"/>
    <row r="2105" s="74" customFormat="1"/>
    <row r="2106" s="74" customFormat="1"/>
    <row r="2107" s="74" customFormat="1"/>
    <row r="2108" s="74" customFormat="1"/>
    <row r="2109" s="74" customFormat="1"/>
    <row r="2110" s="74" customFormat="1"/>
    <row r="2111" s="74" customFormat="1"/>
    <row r="2112" s="74" customFormat="1"/>
    <row r="2113" s="74" customFormat="1"/>
    <row r="2114" s="74" customFormat="1"/>
    <row r="2115" s="74" customFormat="1"/>
    <row r="2116" s="74" customFormat="1"/>
    <row r="2117" s="74" customFormat="1"/>
    <row r="2118" s="74" customFormat="1"/>
    <row r="2119" s="74" customFormat="1"/>
    <row r="2120" s="74" customFormat="1"/>
    <row r="2121" s="74" customFormat="1"/>
    <row r="2122" s="74" customFormat="1"/>
    <row r="2123" s="74" customFormat="1"/>
    <row r="2124" s="74" customFormat="1"/>
    <row r="2125" s="74" customFormat="1"/>
    <row r="2126" s="74" customFormat="1"/>
    <row r="2127" s="74" customFormat="1"/>
    <row r="2128" s="74" customFormat="1"/>
    <row r="2129" s="74" customFormat="1"/>
    <row r="2130" s="74" customFormat="1"/>
    <row r="2131" s="74" customFormat="1"/>
    <row r="2132" s="74" customFormat="1"/>
    <row r="2133" s="74" customFormat="1"/>
    <row r="2134" s="74" customFormat="1"/>
    <row r="2135" s="74" customFormat="1"/>
    <row r="2136" s="74" customFormat="1"/>
    <row r="2137" s="74" customFormat="1"/>
    <row r="2138" s="74" customFormat="1"/>
    <row r="2139" s="74" customFormat="1"/>
    <row r="2140" s="74" customFormat="1"/>
    <row r="2141" s="74" customFormat="1"/>
    <row r="2142" s="74" customFormat="1"/>
    <row r="2143" s="74" customFormat="1"/>
    <row r="2144" s="74" customFormat="1"/>
    <row r="2145" s="74" customFormat="1"/>
    <row r="2146" s="74" customFormat="1"/>
    <row r="2147" s="74" customFormat="1"/>
    <row r="2148" s="74" customFormat="1"/>
    <row r="2149" s="74" customFormat="1"/>
    <row r="2150" s="74" customFormat="1"/>
    <row r="2151" s="74" customFormat="1"/>
    <row r="2152" s="74" customFormat="1"/>
    <row r="2153" s="74" customFormat="1"/>
    <row r="2154" s="74" customFormat="1"/>
    <row r="2155" s="74" customFormat="1"/>
    <row r="2156" s="74" customFormat="1"/>
    <row r="2157" s="74" customFormat="1"/>
    <row r="2158" s="74" customFormat="1"/>
    <row r="2159" s="74" customFormat="1"/>
    <row r="2160" s="74" customFormat="1"/>
    <row r="2161" s="74" customFormat="1"/>
    <row r="2162" s="74" customFormat="1"/>
    <row r="2163" s="74" customFormat="1"/>
    <row r="2164" s="74" customFormat="1"/>
    <row r="2165" s="74" customFormat="1"/>
    <row r="2166" s="74" customFormat="1"/>
    <row r="2167" s="74" customFormat="1"/>
    <row r="2168" s="74" customFormat="1"/>
    <row r="2169" s="74" customFormat="1"/>
    <row r="2170" s="74" customFormat="1"/>
    <row r="2171" s="74" customFormat="1"/>
    <row r="2172" s="74" customFormat="1"/>
    <row r="2173" s="74" customFormat="1"/>
    <row r="2174" s="74" customFormat="1"/>
    <row r="2175" s="74" customFormat="1"/>
    <row r="2176" s="74" customFormat="1"/>
    <row r="2177" s="74" customFormat="1"/>
    <row r="2178" s="74" customFormat="1"/>
    <row r="2179" s="74" customFormat="1"/>
    <row r="2180" s="74" customFormat="1"/>
    <row r="2181" s="74" customFormat="1"/>
    <row r="2182" s="74" customFormat="1"/>
    <row r="2183" s="74" customFormat="1"/>
    <row r="2184" s="74" customFormat="1"/>
    <row r="2185" s="74" customFormat="1"/>
    <row r="2186" s="74" customFormat="1"/>
    <row r="2187" s="74" customFormat="1"/>
    <row r="2188" s="74" customFormat="1"/>
    <row r="2189" s="74" customFormat="1"/>
    <row r="2190" s="74" customFormat="1"/>
    <row r="2191" s="74" customFormat="1"/>
    <row r="2192" s="74" customFormat="1"/>
    <row r="2193" s="74" customFormat="1"/>
    <row r="2194" s="74" customFormat="1"/>
    <row r="2195" s="74" customFormat="1"/>
    <row r="2196" s="74" customFormat="1"/>
    <row r="2197" s="74" customFormat="1"/>
    <row r="2198" s="74" customFormat="1"/>
    <row r="2199" s="74" customFormat="1"/>
    <row r="2200" s="74" customFormat="1"/>
    <row r="2201" s="74" customFormat="1"/>
    <row r="2202" s="74" customFormat="1"/>
    <row r="2203" s="74" customFormat="1"/>
    <row r="2204" s="74" customFormat="1"/>
    <row r="2205" s="74" customFormat="1"/>
    <row r="2206" s="74" customFormat="1"/>
    <row r="2207" s="74" customFormat="1"/>
    <row r="2208" s="74" customFormat="1"/>
    <row r="2209" s="74" customFormat="1"/>
    <row r="2210" s="74" customFormat="1"/>
    <row r="2211" s="74" customFormat="1"/>
    <row r="2212" s="74" customFormat="1"/>
    <row r="2213" s="74" customFormat="1"/>
    <row r="2214" s="74" customFormat="1"/>
    <row r="2215" s="74" customFormat="1"/>
    <row r="2216" s="74" customFormat="1"/>
    <row r="2217" s="74" customFormat="1"/>
    <row r="2218" s="74" customFormat="1"/>
    <row r="2219" s="74" customFormat="1"/>
    <row r="2220" s="74" customFormat="1"/>
    <row r="2221" s="74" customFormat="1"/>
    <row r="2222" s="74" customFormat="1"/>
    <row r="2223" s="74" customFormat="1"/>
    <row r="2224" s="74" customFormat="1"/>
    <row r="2225" s="74" customFormat="1"/>
    <row r="2226" s="74" customFormat="1"/>
    <row r="2227" s="74" customFormat="1"/>
    <row r="2228" s="74" customFormat="1"/>
    <row r="2229" s="74" customFormat="1"/>
    <row r="2230" s="74" customFormat="1"/>
    <row r="2231" s="74" customFormat="1"/>
    <row r="2232" s="74" customFormat="1"/>
    <row r="2233" s="74" customFormat="1"/>
    <row r="2234" s="74" customFormat="1"/>
    <row r="2235" s="74" customFormat="1"/>
    <row r="2236" s="74" customFormat="1"/>
    <row r="2237" s="74" customFormat="1"/>
    <row r="2238" s="74" customFormat="1"/>
    <row r="2239" s="74" customFormat="1"/>
    <row r="2240" s="74" customFormat="1"/>
    <row r="2241" s="74" customFormat="1"/>
    <row r="2242" s="74" customFormat="1"/>
    <row r="2243" s="74" customFormat="1"/>
    <row r="2244" s="74" customFormat="1"/>
    <row r="2245" s="74" customFormat="1"/>
    <row r="2246" s="74" customFormat="1"/>
    <row r="2247" s="74" customFormat="1"/>
    <row r="2248" s="74" customFormat="1"/>
    <row r="2249" s="74" customFormat="1"/>
    <row r="2250" s="74" customFormat="1"/>
    <row r="2251" s="74" customFormat="1"/>
    <row r="2252" s="74" customFormat="1"/>
    <row r="2253" s="74" customFormat="1"/>
    <row r="2254" s="74" customFormat="1"/>
    <row r="2255" s="74" customFormat="1"/>
    <row r="2256" s="74" customFormat="1"/>
    <row r="2257" s="74" customFormat="1"/>
    <row r="2258" s="74" customFormat="1"/>
    <row r="2259" s="74" customFormat="1"/>
    <row r="2260" s="74" customFormat="1"/>
    <row r="2261" s="74" customFormat="1"/>
    <row r="2262" s="74" customFormat="1"/>
    <row r="2263" s="74" customFormat="1"/>
    <row r="2264" s="74" customFormat="1"/>
    <row r="2265" s="74" customFormat="1"/>
    <row r="2266" s="74" customFormat="1"/>
    <row r="2267" s="74" customFormat="1"/>
    <row r="2268" s="74" customFormat="1"/>
    <row r="2269" s="74" customFormat="1"/>
    <row r="2270" s="74" customFormat="1"/>
    <row r="2271" s="74" customFormat="1"/>
    <row r="2272" s="74" customFormat="1"/>
    <row r="2273" s="74" customFormat="1"/>
    <row r="2274" s="74" customFormat="1"/>
    <row r="2275" s="74" customFormat="1"/>
    <row r="2276" s="74" customFormat="1"/>
    <row r="2277" s="74" customFormat="1"/>
    <row r="2278" s="74" customFormat="1"/>
    <row r="2279" s="74" customFormat="1"/>
    <row r="2280" s="74" customFormat="1"/>
    <row r="2281" s="74" customFormat="1"/>
    <row r="2282" s="74" customFormat="1"/>
    <row r="2283" s="74" customFormat="1"/>
    <row r="2284" s="74" customFormat="1"/>
    <row r="2285" s="74" customFormat="1"/>
    <row r="2286" s="74" customFormat="1"/>
    <row r="2287" s="74" customFormat="1"/>
    <row r="2288" s="74" customFormat="1"/>
    <row r="2289" s="74" customFormat="1"/>
    <row r="2290" s="74" customFormat="1"/>
    <row r="2291" s="74" customFormat="1"/>
    <row r="2292" s="74" customFormat="1"/>
    <row r="2293" s="74" customFormat="1"/>
    <row r="2294" s="74" customFormat="1"/>
    <row r="2295" s="74" customFormat="1"/>
    <row r="2296" s="74" customFormat="1"/>
    <row r="2297" s="74" customFormat="1"/>
    <row r="2298" s="74" customFormat="1"/>
    <row r="2299" s="74" customFormat="1"/>
    <row r="2300" s="74" customFormat="1"/>
    <row r="2301" s="74" customFormat="1"/>
    <row r="2302" s="74" customFormat="1"/>
    <row r="2303" s="74" customFormat="1"/>
    <row r="2304" s="74" customFormat="1"/>
    <row r="2305" s="74" customFormat="1"/>
    <row r="2306" s="74" customFormat="1"/>
    <row r="2307" s="74" customFormat="1"/>
    <row r="2308" s="74" customFormat="1"/>
    <row r="2309" s="74" customFormat="1"/>
    <row r="2310" s="74" customFormat="1"/>
    <row r="2311" s="74" customFormat="1"/>
    <row r="2312" s="74" customFormat="1"/>
    <row r="2313" s="74" customFormat="1"/>
    <row r="2314" s="74" customFormat="1"/>
    <row r="2315" s="74" customFormat="1"/>
    <row r="2316" s="74" customFormat="1"/>
    <row r="2317" s="74" customFormat="1"/>
    <row r="2318" s="74" customFormat="1"/>
    <row r="2319" s="74" customFormat="1"/>
    <row r="2320" s="74" customFormat="1"/>
    <row r="2321" s="74" customFormat="1"/>
    <row r="2322" s="74" customFormat="1"/>
    <row r="2323" s="74" customFormat="1"/>
    <row r="2324" s="74" customFormat="1"/>
    <row r="2325" s="74" customFormat="1"/>
    <row r="2326" s="74" customFormat="1"/>
    <row r="2327" s="74" customFormat="1"/>
    <row r="2328" s="74" customFormat="1"/>
    <row r="2329" s="74" customFormat="1"/>
    <row r="2330" s="74" customFormat="1"/>
    <row r="2331" s="74" customFormat="1"/>
    <row r="2332" s="74" customFormat="1"/>
    <row r="2333" s="74" customFormat="1"/>
    <row r="2334" s="74" customFormat="1"/>
    <row r="2335" s="74" customFormat="1"/>
    <row r="2336" s="74" customFormat="1"/>
    <row r="2337" s="74" customFormat="1"/>
    <row r="2338" s="74" customFormat="1"/>
    <row r="2339" s="74" customFormat="1"/>
    <row r="2340" s="74" customFormat="1"/>
    <row r="2341" s="74" customFormat="1"/>
    <row r="2342" s="74" customFormat="1"/>
    <row r="2343" s="74" customFormat="1"/>
    <row r="2344" s="74" customFormat="1"/>
    <row r="2345" s="74" customFormat="1"/>
    <row r="2346" s="74" customFormat="1"/>
    <row r="2347" s="74" customFormat="1"/>
    <row r="2348" s="74" customFormat="1"/>
    <row r="2349" s="74" customFormat="1"/>
    <row r="2350" s="74" customFormat="1"/>
    <row r="2351" s="74" customFormat="1"/>
    <row r="2352" s="74" customFormat="1"/>
    <row r="2353" s="74" customFormat="1"/>
    <row r="2354" s="74" customFormat="1"/>
    <row r="2355" s="74" customFormat="1"/>
    <row r="2356" s="74" customFormat="1"/>
    <row r="2357" s="74" customFormat="1"/>
    <row r="2358" s="74" customFormat="1"/>
    <row r="2359" s="74" customFormat="1"/>
    <row r="2360" s="74" customFormat="1"/>
    <row r="2361" s="74" customFormat="1"/>
    <row r="2362" s="74" customFormat="1"/>
    <row r="2363" s="74" customFormat="1"/>
    <row r="2364" s="74" customFormat="1"/>
    <row r="2365" s="74" customFormat="1"/>
    <row r="2366" s="74" customFormat="1"/>
    <row r="2367" s="74" customFormat="1"/>
    <row r="2368" s="74" customFormat="1"/>
    <row r="2369" s="74" customFormat="1"/>
    <row r="2370" s="74" customFormat="1"/>
    <row r="2371" s="74" customFormat="1"/>
    <row r="2372" s="74" customFormat="1"/>
    <row r="2373" s="74" customFormat="1"/>
    <row r="2374" s="74" customFormat="1"/>
    <row r="2375" s="74" customFormat="1"/>
    <row r="2376" s="74" customFormat="1"/>
    <row r="2377" s="74" customFormat="1"/>
    <row r="2378" s="74" customFormat="1"/>
    <row r="2379" s="74" customFormat="1"/>
    <row r="2380" s="74" customFormat="1"/>
    <row r="2381" s="74" customFormat="1"/>
    <row r="2382" s="74" customFormat="1"/>
    <row r="2383" s="74" customFormat="1"/>
    <row r="2384" s="74" customFormat="1"/>
    <row r="2385" s="74" customFormat="1"/>
    <row r="2386" s="74" customFormat="1"/>
    <row r="2387" s="74" customFormat="1"/>
    <row r="2388" s="74" customFormat="1"/>
    <row r="2389" s="74" customFormat="1"/>
    <row r="2390" s="74" customFormat="1"/>
    <row r="2391" s="74" customFormat="1"/>
    <row r="2392" s="74" customFormat="1"/>
    <row r="2393" s="74" customFormat="1"/>
    <row r="2394" s="74" customFormat="1"/>
    <row r="2395" s="74" customFormat="1"/>
    <row r="2396" s="74" customFormat="1"/>
    <row r="2397" s="74" customFormat="1"/>
    <row r="2398" s="74" customFormat="1"/>
    <row r="2399" s="74" customFormat="1"/>
    <row r="2400" s="74" customFormat="1"/>
    <row r="2401" s="74" customFormat="1"/>
    <row r="2402" s="74" customFormat="1"/>
    <row r="2403" s="74" customFormat="1"/>
    <row r="2404" s="74" customFormat="1"/>
    <row r="2405" s="74" customFormat="1"/>
    <row r="2406" s="74" customFormat="1"/>
    <row r="2407" s="74" customFormat="1"/>
    <row r="2408" s="74" customFormat="1"/>
    <row r="2409" s="74" customFormat="1"/>
    <row r="2410" s="74" customFormat="1"/>
    <row r="2411" s="74" customFormat="1"/>
    <row r="2412" s="74" customFormat="1"/>
    <row r="2413" s="74" customFormat="1"/>
    <row r="2414" s="74" customFormat="1"/>
    <row r="2415" s="74" customFormat="1"/>
    <row r="2416" s="74" customFormat="1"/>
    <row r="2417" s="74" customFormat="1"/>
    <row r="2418" s="74" customFormat="1"/>
    <row r="2419" s="74" customFormat="1"/>
    <row r="2420" s="74" customFormat="1"/>
    <row r="2421" s="74" customFormat="1"/>
    <row r="2422" s="74" customFormat="1"/>
    <row r="2423" s="74" customFormat="1"/>
    <row r="2424" s="74" customFormat="1"/>
    <row r="2425" s="74" customFormat="1"/>
    <row r="2426" s="74" customFormat="1"/>
    <row r="2427" s="74" customFormat="1"/>
    <row r="2428" s="74" customFormat="1"/>
    <row r="2429" s="74" customFormat="1"/>
    <row r="2430" s="74" customFormat="1"/>
    <row r="2431" s="74" customFormat="1"/>
    <row r="2432" s="74" customFormat="1"/>
    <row r="2433" s="74" customFormat="1"/>
    <row r="2434" s="74" customFormat="1"/>
    <row r="2435" s="74" customFormat="1"/>
    <row r="2436" s="74" customFormat="1"/>
    <row r="2437" s="74" customFormat="1"/>
    <row r="2438" s="74" customFormat="1"/>
    <row r="2439" s="74" customFormat="1"/>
    <row r="2440" s="74" customFormat="1"/>
    <row r="2441" s="74" customFormat="1"/>
    <row r="2442" s="74" customFormat="1"/>
    <row r="2443" s="74" customFormat="1"/>
    <row r="2444" s="74" customFormat="1"/>
    <row r="2445" s="74" customFormat="1"/>
    <row r="2446" s="74" customFormat="1"/>
    <row r="2447" s="74" customFormat="1"/>
    <row r="2448" s="74" customFormat="1"/>
    <row r="2449" s="74" customFormat="1"/>
    <row r="2450" s="74" customFormat="1"/>
    <row r="2451" s="74" customFormat="1"/>
    <row r="2452" s="74" customFormat="1"/>
    <row r="2453" s="74" customFormat="1"/>
    <row r="2454" s="74" customFormat="1"/>
    <row r="2455" s="74" customFormat="1"/>
    <row r="2456" s="74" customFormat="1"/>
    <row r="2457" s="74" customFormat="1"/>
    <row r="2458" s="74" customFormat="1"/>
    <row r="2459" s="74" customFormat="1"/>
    <row r="2460" s="74" customFormat="1"/>
    <row r="2461" s="74" customFormat="1"/>
    <row r="2462" s="74" customFormat="1"/>
    <row r="2463" s="74" customFormat="1"/>
    <row r="2464" s="74" customFormat="1"/>
    <row r="2465" s="74" customFormat="1"/>
    <row r="2466" s="74" customFormat="1"/>
    <row r="2467" s="74" customFormat="1"/>
    <row r="2468" s="74" customFormat="1"/>
    <row r="2469" s="74" customFormat="1"/>
    <row r="2470" s="74" customFormat="1"/>
    <row r="2471" s="74" customFormat="1"/>
    <row r="2472" s="74" customFormat="1"/>
    <row r="2473" s="74" customFormat="1"/>
    <row r="2474" s="74" customFormat="1"/>
    <row r="2475" s="74" customFormat="1"/>
    <row r="2476" s="74" customFormat="1"/>
    <row r="2477" s="74" customFormat="1"/>
    <row r="2478" s="74" customFormat="1"/>
    <row r="2479" s="74" customFormat="1"/>
    <row r="2480" s="74" customFormat="1"/>
    <row r="2481" s="74" customFormat="1"/>
    <row r="2482" s="74" customFormat="1"/>
    <row r="2483" s="74" customFormat="1"/>
  </sheetData>
  <sheetProtection selectLockedCells="1"/>
  <mergeCells count="18">
    <mergeCell ref="D124:F124"/>
    <mergeCell ref="L124:N124"/>
    <mergeCell ref="D85:F85"/>
    <mergeCell ref="L85:N85"/>
    <mergeCell ref="D98:F98"/>
    <mergeCell ref="L98:N98"/>
    <mergeCell ref="D111:F111"/>
    <mergeCell ref="L111:N111"/>
    <mergeCell ref="D59:F59"/>
    <mergeCell ref="L59:N59"/>
    <mergeCell ref="D72:F72"/>
    <mergeCell ref="L72:N72"/>
    <mergeCell ref="C21:H21"/>
    <mergeCell ref="F4:M4"/>
    <mergeCell ref="F6:M6"/>
    <mergeCell ref="C9:G9"/>
    <mergeCell ref="K9:M9"/>
    <mergeCell ref="O9:Q9"/>
  </mergeCells>
  <conditionalFormatting sqref="E32:P39">
    <cfRule type="cellIs" dxfId="119" priority="15" stopIfTrue="1" operator="equal">
      <formula>$I11</formula>
    </cfRule>
  </conditionalFormatting>
  <conditionalFormatting sqref="E32:P39">
    <cfRule type="cellIs" dxfId="118" priority="14" stopIfTrue="1" operator="notEqual">
      <formula>$I11</formula>
    </cfRule>
  </conditionalFormatting>
  <conditionalFormatting sqref="E32:P39">
    <cfRule type="expression" dxfId="117" priority="13" stopIfTrue="1">
      <formula>ISBLANK($I11)</formula>
    </cfRule>
  </conditionalFormatting>
  <conditionalFormatting sqref="E44:E51">
    <cfRule type="cellIs" dxfId="116" priority="12" stopIfTrue="1" operator="equal">
      <formula>$I61</formula>
    </cfRule>
  </conditionalFormatting>
  <conditionalFormatting sqref="F44:F51">
    <cfRule type="cellIs" dxfId="115" priority="11" stopIfTrue="1" operator="equal">
      <formula>$Q61</formula>
    </cfRule>
  </conditionalFormatting>
  <conditionalFormatting sqref="G44:G51">
    <cfRule type="cellIs" dxfId="114" priority="10" stopIfTrue="1" operator="equal">
      <formula>$I74</formula>
    </cfRule>
  </conditionalFormatting>
  <conditionalFormatting sqref="H44:H51">
    <cfRule type="cellIs" dxfId="113" priority="9" stopIfTrue="1" operator="equal">
      <formula>$Q74</formula>
    </cfRule>
  </conditionalFormatting>
  <conditionalFormatting sqref="I44:I51">
    <cfRule type="cellIs" dxfId="112" priority="8" stopIfTrue="1" operator="equal">
      <formula>$I87</formula>
    </cfRule>
  </conditionalFormatting>
  <conditionalFormatting sqref="J44:J51">
    <cfRule type="cellIs" dxfId="111" priority="7" stopIfTrue="1" operator="equal">
      <formula>$Q87</formula>
    </cfRule>
  </conditionalFormatting>
  <conditionalFormatting sqref="K44:K51">
    <cfRule type="cellIs" dxfId="110" priority="6" stopIfTrue="1" operator="equal">
      <formula>$I100</formula>
    </cfRule>
  </conditionalFormatting>
  <conditionalFormatting sqref="L44:L51">
    <cfRule type="cellIs" dxfId="109" priority="5" stopIfTrue="1" operator="equal">
      <formula>$Q100</formula>
    </cfRule>
  </conditionalFormatting>
  <conditionalFormatting sqref="M44:M51">
    <cfRule type="cellIs" dxfId="108" priority="4" stopIfTrue="1" operator="equal">
      <formula>$I113</formula>
    </cfRule>
  </conditionalFormatting>
  <conditionalFormatting sqref="N44:N51">
    <cfRule type="cellIs" dxfId="107" priority="3" stopIfTrue="1" operator="equal">
      <formula>$Q113</formula>
    </cfRule>
  </conditionalFormatting>
  <conditionalFormatting sqref="O44:O51">
    <cfRule type="cellIs" dxfId="106" priority="2" stopIfTrue="1" operator="equal">
      <formula>$I126</formula>
    </cfRule>
  </conditionalFormatting>
  <conditionalFormatting sqref="P44:P51">
    <cfRule type="cellIs" dxfId="105" priority="1" stopIfTrue="1" operator="equal">
      <formula>$Q126</formula>
    </cfRule>
  </conditionalFormatting>
  <pageMargins left="0.75" right="0.75" top="1" bottom="1" header="0.5" footer="0.5"/>
  <pageSetup paperSize="9" orientation="landscape" r:id="rId1"/>
  <headerFooter alignWithMargins="0"/>
  <drawing r:id="rId2"/>
  <tableParts count="1">
    <tablePart r:id="rId3"/>
  </tableParts>
</worksheet>
</file>

<file path=xl/worksheets/sheet27.xml><?xml version="1.0" encoding="utf-8"?>
<worksheet xmlns="http://schemas.openxmlformats.org/spreadsheetml/2006/main" xmlns:r="http://schemas.openxmlformats.org/officeDocument/2006/relationships">
  <dimension ref="A1:FX2483"/>
  <sheetViews>
    <sheetView showGridLines="0" zoomScaleNormal="100" workbookViewId="0">
      <selection activeCell="R1" sqref="R1:AY1048576"/>
    </sheetView>
  </sheetViews>
  <sheetFormatPr defaultRowHeight="12.75"/>
  <cols>
    <col min="1" max="1" width="5.42578125" style="74" customWidth="1"/>
    <col min="2" max="2" width="8.140625" customWidth="1"/>
    <col min="3" max="3" width="14.5703125" customWidth="1"/>
    <col min="4" max="4" width="14.42578125" customWidth="1"/>
    <col min="5" max="5" width="10.42578125" customWidth="1"/>
    <col min="6" max="6" width="11.28515625" customWidth="1"/>
    <col min="7" max="7" width="10.28515625" customWidth="1"/>
    <col min="8" max="8" width="10" customWidth="1"/>
    <col min="9" max="9" width="10.7109375" customWidth="1"/>
    <col min="10" max="10" width="11.140625" customWidth="1"/>
    <col min="11" max="11" width="11" customWidth="1"/>
    <col min="12" max="12" width="13.28515625" customWidth="1"/>
    <col min="13" max="13" width="10.28515625" customWidth="1"/>
    <col min="14" max="14" width="10.85546875" customWidth="1"/>
    <col min="15" max="15" width="11.42578125" customWidth="1"/>
    <col min="16" max="16" width="12.28515625" customWidth="1"/>
    <col min="17" max="17" width="11.140625" customWidth="1"/>
    <col min="18" max="18" width="6.7109375" style="72" customWidth="1"/>
    <col min="19" max="19" width="11.5703125" style="74" customWidth="1"/>
    <col min="20" max="20" width="9.140625" style="74" customWidth="1"/>
    <col min="21" max="23" width="10.42578125" style="74" hidden="1" customWidth="1"/>
    <col min="24" max="24" width="9.85546875" style="74" hidden="1" customWidth="1"/>
    <col min="25" max="26" width="9.140625" style="74"/>
    <col min="27" max="27" width="10" style="74" customWidth="1"/>
    <col min="28" max="28" width="10.28515625" style="74" customWidth="1"/>
    <col min="29" max="29" width="9.140625" style="74"/>
    <col min="30" max="30" width="10.42578125" style="74" customWidth="1"/>
    <col min="31" max="180" width="9.140625" style="74"/>
  </cols>
  <sheetData>
    <row r="1" spans="1:26" s="155" customFormat="1" ht="13.5" thickBot="1">
      <c r="A1" s="72"/>
      <c r="B1" s="72"/>
      <c r="C1" s="72"/>
      <c r="D1" s="72"/>
      <c r="E1" s="72"/>
      <c r="F1" s="72"/>
      <c r="G1" s="72"/>
      <c r="H1" s="72"/>
      <c r="I1" s="72"/>
      <c r="J1" s="72"/>
      <c r="K1" s="72"/>
      <c r="L1" s="72"/>
      <c r="M1" s="72"/>
      <c r="N1" s="72"/>
      <c r="O1" s="72"/>
      <c r="P1" s="72"/>
      <c r="Q1" s="72"/>
      <c r="R1" s="72"/>
      <c r="S1" s="72"/>
    </row>
    <row r="2" spans="1:26">
      <c r="A2" s="72"/>
      <c r="B2" s="64"/>
      <c r="C2" s="65"/>
      <c r="D2" s="65"/>
      <c r="E2" s="65"/>
      <c r="F2" s="65"/>
      <c r="G2" s="65"/>
      <c r="H2" s="65"/>
      <c r="I2" s="65"/>
      <c r="J2" s="65"/>
      <c r="K2" s="65"/>
      <c r="L2" s="65"/>
      <c r="M2" s="65"/>
      <c r="N2" s="65"/>
      <c r="O2" s="65"/>
      <c r="P2" s="65"/>
      <c r="Q2" s="65"/>
      <c r="R2" s="75"/>
      <c r="S2" s="72"/>
    </row>
    <row r="3" spans="1:26">
      <c r="A3" s="72"/>
      <c r="B3" s="66"/>
      <c r="C3" s="3"/>
      <c r="D3" s="3"/>
      <c r="E3" s="3"/>
      <c r="F3" s="3"/>
      <c r="G3" s="3"/>
      <c r="H3" s="3"/>
      <c r="I3" s="3"/>
      <c r="J3" s="3"/>
      <c r="K3" s="3"/>
      <c r="L3" s="3"/>
      <c r="M3" s="3"/>
      <c r="N3" s="3"/>
      <c r="O3" s="3"/>
      <c r="P3" s="3"/>
      <c r="Q3" s="3"/>
      <c r="R3" s="75"/>
      <c r="S3" s="72"/>
    </row>
    <row r="4" spans="1:26" ht="25.5">
      <c r="A4" s="72"/>
      <c r="B4" s="66"/>
      <c r="C4" s="3"/>
      <c r="D4" s="3"/>
      <c r="E4" s="3"/>
      <c r="F4" s="182" t="s">
        <v>88</v>
      </c>
      <c r="G4" s="183"/>
      <c r="H4" s="183"/>
      <c r="I4" s="183"/>
      <c r="J4" s="183"/>
      <c r="K4" s="183"/>
      <c r="L4" s="183"/>
      <c r="M4" s="184"/>
      <c r="N4" s="3"/>
      <c r="O4" s="3"/>
      <c r="P4" s="3"/>
      <c r="Q4" s="3"/>
      <c r="R4" s="75"/>
      <c r="S4" s="72"/>
    </row>
    <row r="5" spans="1:26" ht="15.75">
      <c r="A5" s="72"/>
      <c r="B5" s="66"/>
      <c r="C5" s="3"/>
      <c r="D5" s="3"/>
      <c r="E5" s="3"/>
      <c r="F5" s="46"/>
      <c r="G5" s="3"/>
      <c r="H5" s="3"/>
      <c r="I5" s="3"/>
      <c r="J5" s="3"/>
      <c r="K5" s="3"/>
      <c r="L5" s="3"/>
      <c r="M5" s="3"/>
      <c r="N5" s="3"/>
      <c r="O5" s="3"/>
      <c r="P5" s="3"/>
      <c r="Q5" s="3"/>
      <c r="R5" s="75"/>
      <c r="S5" s="72"/>
    </row>
    <row r="6" spans="1:26" ht="15.75">
      <c r="A6" s="72"/>
      <c r="B6" s="66"/>
      <c r="C6" s="3"/>
      <c r="D6" s="3"/>
      <c r="E6" s="3"/>
      <c r="F6" s="185" t="s">
        <v>134</v>
      </c>
      <c r="G6" s="183"/>
      <c r="H6" s="183"/>
      <c r="I6" s="183"/>
      <c r="J6" s="183"/>
      <c r="K6" s="183"/>
      <c r="L6" s="183"/>
      <c r="M6" s="184"/>
      <c r="N6" s="3"/>
      <c r="O6" s="3"/>
      <c r="P6" s="3"/>
      <c r="Q6" s="3"/>
      <c r="R6" s="75"/>
      <c r="S6" s="72"/>
    </row>
    <row r="7" spans="1:26">
      <c r="A7" s="72"/>
      <c r="B7" s="66"/>
      <c r="C7" s="3"/>
      <c r="D7" s="3"/>
      <c r="E7" s="3"/>
      <c r="F7" s="3"/>
      <c r="G7" s="3"/>
      <c r="H7" s="3"/>
      <c r="I7" s="3"/>
      <c r="J7" s="3"/>
      <c r="K7" s="3"/>
      <c r="L7" s="3"/>
      <c r="M7" s="3"/>
      <c r="N7" s="3"/>
      <c r="O7" s="3"/>
      <c r="P7" s="3"/>
      <c r="Q7" s="3"/>
      <c r="R7" s="75"/>
      <c r="S7" s="72"/>
    </row>
    <row r="8" spans="1:26" ht="18.75" customHeight="1" thickBot="1">
      <c r="A8" s="72"/>
      <c r="B8" s="66"/>
      <c r="C8" s="3"/>
      <c r="D8" s="3"/>
      <c r="E8" s="3"/>
      <c r="F8" s="3"/>
      <c r="G8" s="3"/>
      <c r="H8" s="3"/>
      <c r="I8" s="3"/>
      <c r="J8" s="3"/>
      <c r="K8" s="3"/>
      <c r="L8" s="3"/>
      <c r="M8" s="3"/>
      <c r="N8" s="3"/>
      <c r="O8" s="3"/>
      <c r="P8" s="3"/>
      <c r="Q8" s="3"/>
      <c r="R8" s="75"/>
      <c r="S8" s="72"/>
    </row>
    <row r="9" spans="1:26" ht="24.75" customHeight="1" thickBot="1">
      <c r="A9" s="72"/>
      <c r="B9" s="66"/>
      <c r="C9" s="199" t="s">
        <v>54</v>
      </c>
      <c r="D9" s="200"/>
      <c r="E9" s="200"/>
      <c r="F9" s="200"/>
      <c r="G9" s="201"/>
      <c r="H9" s="3"/>
      <c r="I9" s="45" t="s">
        <v>55</v>
      </c>
      <c r="J9" s="3"/>
      <c r="K9" s="179" t="s">
        <v>129</v>
      </c>
      <c r="L9" s="180"/>
      <c r="M9" s="181"/>
      <c r="O9" s="179" t="s">
        <v>130</v>
      </c>
      <c r="P9" s="180"/>
      <c r="Q9" s="181"/>
      <c r="R9" s="75"/>
      <c r="S9" s="72"/>
    </row>
    <row r="10" spans="1:26" ht="13.5" thickBot="1">
      <c r="A10" s="72"/>
      <c r="B10" s="66"/>
      <c r="C10" s="78" t="s">
        <v>0</v>
      </c>
      <c r="D10" s="79" t="s">
        <v>1</v>
      </c>
      <c r="E10" s="12">
        <v>1</v>
      </c>
      <c r="F10" s="12" t="s">
        <v>18</v>
      </c>
      <c r="G10" s="40">
        <v>2</v>
      </c>
      <c r="H10" s="3"/>
      <c r="I10" s="39" t="s">
        <v>6</v>
      </c>
      <c r="J10" s="3"/>
      <c r="K10" s="19" t="s">
        <v>97</v>
      </c>
      <c r="L10" s="20" t="s">
        <v>51</v>
      </c>
      <c r="M10" s="20" t="s">
        <v>25</v>
      </c>
      <c r="O10" s="19" t="s">
        <v>97</v>
      </c>
      <c r="P10" s="20" t="s">
        <v>51</v>
      </c>
      <c r="Q10" s="20" t="s">
        <v>25</v>
      </c>
      <c r="R10" s="75"/>
      <c r="S10" s="72"/>
    </row>
    <row r="11" spans="1:26">
      <c r="A11" s="72"/>
      <c r="B11" s="66"/>
      <c r="C11" s="115"/>
      <c r="D11" s="109"/>
      <c r="E11" s="112"/>
      <c r="F11" s="112"/>
      <c r="G11" s="116"/>
      <c r="H11" s="3"/>
      <c r="I11" s="54"/>
      <c r="J11" s="3"/>
      <c r="K11" s="139">
        <v>1</v>
      </c>
      <c r="L11" s="138" t="str">
        <f>VLOOKUP(SMALL($V$11:$V$22,1),$V$11:$X$22,2,FALSE)</f>
        <v>Tim</v>
      </c>
      <c r="M11" s="146">
        <f>VLOOKUP(SMALL($V$11:$V$22,1),$V$11:$X$22,3,FALSE)</f>
        <v>0</v>
      </c>
      <c r="O11" s="139">
        <v>1</v>
      </c>
      <c r="P11" s="138" t="str">
        <f>VLOOKUP(SMALL($V$25:$V$36,1),$V$25:$X$36,2,FALSE)</f>
        <v>Didier</v>
      </c>
      <c r="Q11" s="140">
        <f>VLOOKUP(SMALL($V$25:$V$36,1),$V$25:$X$36,3,FALSE)</f>
        <v>74.160000000000011</v>
      </c>
      <c r="R11" s="75"/>
      <c r="S11" s="72"/>
      <c r="U11" s="124">
        <f>RANK($E$40,$E$40:$P$40)</f>
        <v>1</v>
      </c>
      <c r="V11" s="124">
        <f>RANK($E$40,$E$40:$P$40)</f>
        <v>1</v>
      </c>
      <c r="W11" s="124" t="str">
        <f>E31</f>
        <v>Tim</v>
      </c>
      <c r="X11" s="125">
        <f>E40</f>
        <v>0</v>
      </c>
      <c r="Z11" s="126"/>
    </row>
    <row r="12" spans="1:26">
      <c r="A12" s="72"/>
      <c r="B12" s="66"/>
      <c r="C12" s="115"/>
      <c r="D12" s="109"/>
      <c r="E12" s="113"/>
      <c r="F12" s="113"/>
      <c r="G12" s="117"/>
      <c r="H12" s="3"/>
      <c r="I12" s="54"/>
      <c r="J12" s="3"/>
      <c r="K12" s="141" t="str">
        <f>IF(M12=M11,"",2)</f>
        <v/>
      </c>
      <c r="L12" s="137" t="str">
        <f>VLOOKUP(SMALL($V$11:$V$22,2),$V$11:$X$22,2,FALSE)</f>
        <v>Grégory</v>
      </c>
      <c r="M12" s="147">
        <f>VLOOKUP(SMALL($V$11:$V$22,2),$V$11:$X$22,3,FALSE)</f>
        <v>0</v>
      </c>
      <c r="O12" s="141">
        <f>IF(Q12=Q11,"",2)</f>
        <v>2</v>
      </c>
      <c r="P12" s="137" t="str">
        <f>VLOOKUP(SMALL($V$25:$V$36,2),$V$25:$X$36,2,FALSE)</f>
        <v>Deborah</v>
      </c>
      <c r="Q12" s="142">
        <f>VLOOKUP(SMALL($V$25:$V$36,2),$V$25:$X$36,3,FALSE)</f>
        <v>69.890000000000015</v>
      </c>
      <c r="R12" s="75"/>
      <c r="S12" s="72"/>
      <c r="U12" s="124">
        <f>RANK($F$40,$E$40:$P$40)</f>
        <v>1</v>
      </c>
      <c r="V12" s="124">
        <f>IF(COUNTIF($U$11:U11,RANK($F$40,$E$40:$P$40))&gt;0,RANK($F$40,$E$40:$P$40)+COUNTIF($U$11:U11,RANK($F$40,$E$40:$P$40)),RANK($F$40,$E$40:$P$40))</f>
        <v>2</v>
      </c>
      <c r="W12" s="124" t="str">
        <f>F31</f>
        <v>Grégory</v>
      </c>
      <c r="X12" s="125">
        <f>F40</f>
        <v>0</v>
      </c>
      <c r="Z12" s="126"/>
    </row>
    <row r="13" spans="1:26">
      <c r="A13" s="72"/>
      <c r="B13" s="66"/>
      <c r="C13" s="118"/>
      <c r="D13" s="110"/>
      <c r="E13" s="113"/>
      <c r="F13" s="113"/>
      <c r="G13" s="117"/>
      <c r="H13" s="3"/>
      <c r="I13" s="54"/>
      <c r="J13" s="3"/>
      <c r="K13" s="141" t="str">
        <f>IF(M13=M12,"",3)</f>
        <v/>
      </c>
      <c r="L13" s="137" t="str">
        <f>VLOOKUP(SMALL($V$11:$V$22,3),$V$11:$X$22,2,FALSE)</f>
        <v>Christophe</v>
      </c>
      <c r="M13" s="147">
        <f>VLOOKUP(SMALL($V$11:$V$22,3),$V$11:$X$22,3,FALSE)</f>
        <v>0</v>
      </c>
      <c r="O13" s="141">
        <f>IF(Q13=Q12,"",3)</f>
        <v>3</v>
      </c>
      <c r="P13" s="137" t="str">
        <f>VLOOKUP(SMALL($V$25:$V$36,3),$V$25:$X$36,2,FALSE)</f>
        <v>Pieter</v>
      </c>
      <c r="Q13" s="142">
        <f>VLOOKUP(SMALL($V$25:$V$36,3),$V$25:$X$36,3,FALSE)</f>
        <v>66.239999999999995</v>
      </c>
      <c r="R13" s="75"/>
      <c r="S13" s="72"/>
      <c r="U13" s="124">
        <f>RANK($G$40,$E$40:$P$40)</f>
        <v>1</v>
      </c>
      <c r="V13" s="124">
        <f>IF(COUNTIF($U$11:U12,RANK($G$40,$E$40:$P$40))&gt;0,RANK($G$40,$E$40:$P$40)+COUNTIF($U$11:U12,RANK($G$40,$E$40:$P$40)),RANK($G$40,$E$40:$P$40))</f>
        <v>3</v>
      </c>
      <c r="W13" s="124" t="str">
        <f>G31</f>
        <v>Christophe</v>
      </c>
      <c r="X13" s="125">
        <f>G40</f>
        <v>0</v>
      </c>
      <c r="Z13" s="126"/>
    </row>
    <row r="14" spans="1:26">
      <c r="A14" s="72"/>
      <c r="B14" s="66"/>
      <c r="C14" s="118"/>
      <c r="D14" s="110"/>
      <c r="E14" s="113"/>
      <c r="F14" s="113"/>
      <c r="G14" s="117"/>
      <c r="H14" s="3"/>
      <c r="I14" s="54"/>
      <c r="J14" s="4"/>
      <c r="K14" s="141" t="str">
        <f>IF(M14=M13,"",4)</f>
        <v/>
      </c>
      <c r="L14" s="137" t="str">
        <f>VLOOKUP(SMALL($V$11:$V$22,4),$V$11:$X$22,2,FALSE)</f>
        <v>Ruben</v>
      </c>
      <c r="M14" s="147">
        <f>VLOOKUP(SMALL($V$11:$V$22,4),$V$11:$X$22,3,FALSE)</f>
        <v>0</v>
      </c>
      <c r="O14" s="141">
        <f>IF(Q14=Q13,"",4)</f>
        <v>4</v>
      </c>
      <c r="P14" s="137" t="str">
        <f>VLOOKUP(SMALL($V$25:$V$36,4),$V$25:$X$36,2,FALSE)</f>
        <v>Maarten</v>
      </c>
      <c r="Q14" s="142">
        <f>VLOOKUP(SMALL($V$25:$V$36,4),$V$25:$X$36,3,FALSE)</f>
        <v>63.04</v>
      </c>
      <c r="R14" s="75"/>
      <c r="S14" s="72"/>
      <c r="U14" s="124">
        <f>RANK($H$40,$E$40:$P$40)</f>
        <v>1</v>
      </c>
      <c r="V14" s="124">
        <f>IF(COUNTIF($U$11:U13,RANK($H$40,$E$40:$P$40))&gt;0,RANK($H$40,$E$40:$P$40)+COUNTIF($U$11:U13,RANK($H$40,$E$40:$P$40)),RANK($H$40,$E$40:$P$40))</f>
        <v>4</v>
      </c>
      <c r="W14" s="124" t="str">
        <f>H31</f>
        <v>Ruben</v>
      </c>
      <c r="X14" s="125">
        <f>H40</f>
        <v>0</v>
      </c>
      <c r="Z14" s="126"/>
    </row>
    <row r="15" spans="1:26">
      <c r="A15" s="72"/>
      <c r="B15" s="66"/>
      <c r="C15" s="118"/>
      <c r="D15" s="110"/>
      <c r="E15" s="113"/>
      <c r="F15" s="113"/>
      <c r="G15" s="117"/>
      <c r="H15" s="3"/>
      <c r="I15" s="54"/>
      <c r="J15" s="3"/>
      <c r="K15" s="141" t="str">
        <f>IF(M15=M14,"",5)</f>
        <v/>
      </c>
      <c r="L15" s="137" t="str">
        <f>VLOOKUP(SMALL($V$11:$V$22,5),$V$11:$X$22,2,FALSE)</f>
        <v>Guillaume</v>
      </c>
      <c r="M15" s="147">
        <f>VLOOKUP(SMALL($V$11:$V$22,5),$V$11:$X$22,3,FALSE)</f>
        <v>0</v>
      </c>
      <c r="O15" s="141">
        <f>IF(Q15=Q14,"",5)</f>
        <v>5</v>
      </c>
      <c r="P15" s="137" t="str">
        <f>VLOOKUP(SMALL($V$25:$V$36,5),$V$25:$X$36,2,FALSE)</f>
        <v>Lienkeuh</v>
      </c>
      <c r="Q15" s="142">
        <f>VLOOKUP(SMALL($V$25:$V$36,5),$V$25:$X$36,3,FALSE)</f>
        <v>62.86</v>
      </c>
      <c r="R15" s="75"/>
      <c r="S15" s="72"/>
      <c r="U15" s="124">
        <f>RANK($I$40,$E$40:$P$40)</f>
        <v>1</v>
      </c>
      <c r="V15" s="124">
        <f>IF(COUNTIF($U$11:U14,RANK($I$40,$E$40:$P$40))&gt;0,RANK($I$40,$E$40:$P$40)+COUNTIF($U$11:U14,RANK($I$40,$E$40:$P$40)),RANK($I$40,$E$40:$P$40))</f>
        <v>5</v>
      </c>
      <c r="W15" s="124" t="str">
        <f>I31</f>
        <v>Guillaume</v>
      </c>
      <c r="X15" s="125">
        <f>I40</f>
        <v>0</v>
      </c>
      <c r="Z15" s="126"/>
    </row>
    <row r="16" spans="1:26">
      <c r="A16" s="72"/>
      <c r="B16" s="66"/>
      <c r="C16" s="118"/>
      <c r="D16" s="110"/>
      <c r="E16" s="113"/>
      <c r="F16" s="113"/>
      <c r="G16" s="117"/>
      <c r="H16" s="3"/>
      <c r="I16" s="54"/>
      <c r="J16" s="3"/>
      <c r="K16" s="141" t="str">
        <f>IF(M16=M15,"",6)</f>
        <v/>
      </c>
      <c r="L16" s="137" t="str">
        <f>VLOOKUP(SMALL($V$11:$V$22,6),$V$11:$X$22,2,FALSE)</f>
        <v>Maarten</v>
      </c>
      <c r="M16" s="147">
        <f>VLOOKUP(SMALL($V$11:$V$22,6),$V$11:$X$22,3,FALSE)</f>
        <v>0</v>
      </c>
      <c r="O16" s="141">
        <f>IF(Q16=Q15,"",6)</f>
        <v>6</v>
      </c>
      <c r="P16" s="137" t="str">
        <f>VLOOKUP(SMALL($V$25:$V$36,6),$V$25:$X$36,2,FALSE)</f>
        <v xml:space="preserve">Lien </v>
      </c>
      <c r="Q16" s="142">
        <f>VLOOKUP(SMALL($V$25:$V$36,6),$V$25:$X$36,3,FALSE)</f>
        <v>62.64</v>
      </c>
      <c r="R16" s="75"/>
      <c r="S16" s="72"/>
      <c r="U16" s="124">
        <f>RANK($J$40,$E$40:$P$40)</f>
        <v>1</v>
      </c>
      <c r="V16" s="124">
        <f>IF(COUNTIF($U$11:U15,RANK($J$40,$E$40:$P$40))&gt;0,RANK($J$40,$E$40:$P$40)+COUNTIF($U$11:U15,RANK($J$40,$E$40:$P$40)),RANK($J$40,$E$40:$P$40))</f>
        <v>6</v>
      </c>
      <c r="W16" s="124" t="str">
        <f>J31</f>
        <v>Maarten</v>
      </c>
      <c r="X16" s="125">
        <f>J40</f>
        <v>0</v>
      </c>
      <c r="Z16" s="126"/>
    </row>
    <row r="17" spans="1:180">
      <c r="A17" s="72"/>
      <c r="B17" s="66"/>
      <c r="C17" s="118"/>
      <c r="D17" s="110"/>
      <c r="E17" s="113"/>
      <c r="F17" s="113"/>
      <c r="G17" s="117"/>
      <c r="H17" s="47" t="s">
        <v>56</v>
      </c>
      <c r="I17" s="54"/>
      <c r="J17" s="3"/>
      <c r="K17" s="141" t="str">
        <f>IF(M17=M16,"",7)</f>
        <v/>
      </c>
      <c r="L17" s="137" t="str">
        <f>VLOOKUP(SMALL($V$11:$V$22,7),$V$11:$X$22,2,FALSE)</f>
        <v>Dieter</v>
      </c>
      <c r="M17" s="147">
        <f>VLOOKUP(SMALL($V$11:$V$22,7),$V$11:$X$22,3,FALSE)</f>
        <v>0</v>
      </c>
      <c r="O17" s="141">
        <f>IF(Q17=Q16,"",7)</f>
        <v>7</v>
      </c>
      <c r="P17" s="137" t="str">
        <f>VLOOKUP(SMALL($V$25:$V$36,7),$V$25:$X$36,2,FALSE)</f>
        <v>Tim</v>
      </c>
      <c r="Q17" s="142">
        <f>VLOOKUP(SMALL($V$25:$V$36,7),$V$25:$X$36,3,FALSE)</f>
        <v>62.560000000000009</v>
      </c>
      <c r="R17" s="75"/>
      <c r="S17" s="72"/>
      <c r="U17" s="124">
        <f>RANK($K$40,$E$40:$P$40)</f>
        <v>1</v>
      </c>
      <c r="V17" s="124">
        <f>IF(COUNTIF($U$11:U16,RANK($K$40,$E$40:$P$40))&gt;0,RANK($K$40,$E$40:$P$40)+COUNTIF($U$11:U16,RANK($K$40,$E$40:$P$40)),RANK($K$40,$E$40:$P$40))</f>
        <v>7</v>
      </c>
      <c r="W17" s="124" t="str">
        <f>K31</f>
        <v>Dieter</v>
      </c>
      <c r="X17" s="125">
        <f>K40</f>
        <v>0</v>
      </c>
      <c r="Z17" s="126"/>
    </row>
    <row r="18" spans="1:180" ht="13.5" thickBot="1">
      <c r="A18" s="72"/>
      <c r="B18" s="66"/>
      <c r="C18" s="119"/>
      <c r="D18" s="111"/>
      <c r="E18" s="114"/>
      <c r="F18" s="114"/>
      <c r="G18" s="120"/>
      <c r="H18" s="3"/>
      <c r="I18" s="55"/>
      <c r="J18" s="3"/>
      <c r="K18" s="141" t="str">
        <f>IF(M18=M17,"",8)</f>
        <v/>
      </c>
      <c r="L18" s="137" t="str">
        <f>VLOOKUP(SMALL($V$11:$V$22,8),$V$11:$X$22,2,FALSE)</f>
        <v>Deborah</v>
      </c>
      <c r="M18" s="147">
        <f>VLOOKUP(SMALL($V$11:$V$22,8),$V$11:$X$22,3,FALSE)</f>
        <v>0</v>
      </c>
      <c r="O18" s="141">
        <f>IF(Q18=Q17,"",8)</f>
        <v>8</v>
      </c>
      <c r="P18" s="137" t="str">
        <f>VLOOKUP(SMALL($V$25:$V$36,8),$V$25:$X$36,2,FALSE)</f>
        <v>Grégory</v>
      </c>
      <c r="Q18" s="142">
        <f>VLOOKUP(SMALL($V$25:$V$36,8),$V$25:$X$36,3,FALSE)</f>
        <v>62.169999999999995</v>
      </c>
      <c r="R18" s="75"/>
      <c r="S18" s="72"/>
      <c r="U18" s="124">
        <f>RANK($L$40,$E$40:$P$40)</f>
        <v>1</v>
      </c>
      <c r="V18" s="124">
        <f>IF(COUNTIF($U$11:U17,RANK($L$40,$E$40:$P$40))&gt;0,RANK($L$40,$E$40:$P$40)+COUNTIF($U$11:U17,RANK($L$40,$E$40:$P$40)),RANK($L$40,$E$40:$P$40))</f>
        <v>8</v>
      </c>
      <c r="W18" s="124" t="str">
        <f>L31</f>
        <v>Deborah</v>
      </c>
      <c r="X18" s="125">
        <f>L40</f>
        <v>0</v>
      </c>
      <c r="Z18" s="126"/>
    </row>
    <row r="19" spans="1:180">
      <c r="A19" s="72"/>
      <c r="B19" s="66"/>
      <c r="C19" s="3"/>
      <c r="D19" s="3"/>
      <c r="E19" s="3"/>
      <c r="F19" s="3"/>
      <c r="G19" s="3"/>
      <c r="H19" s="3"/>
      <c r="I19" s="3"/>
      <c r="J19" s="3"/>
      <c r="K19" s="141" t="str">
        <f>IF(M19=M18,"",9)</f>
        <v/>
      </c>
      <c r="L19" s="137" t="str">
        <f>VLOOKUP(SMALL($V$11:$V$22,9),$V$11:$X$22,2,FALSE)</f>
        <v>Lienkeuh</v>
      </c>
      <c r="M19" s="147">
        <f>VLOOKUP(SMALL($V$11:$V$22,9),$V$11:$X$22,3,FALSE)</f>
        <v>0</v>
      </c>
      <c r="O19" s="141">
        <f>IF(Q19=Q18,"",9)</f>
        <v>9</v>
      </c>
      <c r="P19" s="137" t="str">
        <f>VLOOKUP(SMALL($V$25:$V$36,9),$V$25:$X$36,2,FALSE)</f>
        <v>Christophe</v>
      </c>
      <c r="Q19" s="142">
        <f>VLOOKUP(SMALL($V$25:$V$36,9),$V$25:$X$36,3,FALSE)</f>
        <v>61.109999999999992</v>
      </c>
      <c r="R19" s="75"/>
      <c r="S19" s="72"/>
      <c r="U19" s="124">
        <f>RANK($M$40,$E$40:$P$40)</f>
        <v>1</v>
      </c>
      <c r="V19" s="124">
        <f>IF(COUNTIF($U$11:U18,RANK($M$40,$E$40:$P$40))&gt;0,RANK($M$40,$E$40:$P$40)+COUNTIF($U$11:U18,RANK($M$40,$E$40:$P$40)),RANK($M$40,$E$40:$P$40))</f>
        <v>9</v>
      </c>
      <c r="W19" s="124" t="str">
        <f>M31</f>
        <v>Lienkeuh</v>
      </c>
      <c r="X19" s="125">
        <f>M40</f>
        <v>0</v>
      </c>
      <c r="Z19" s="126"/>
    </row>
    <row r="20" spans="1:180" ht="12.75" customHeight="1" thickBot="1">
      <c r="A20" s="72"/>
      <c r="B20" s="66"/>
      <c r="I20" s="3"/>
      <c r="J20" s="3"/>
      <c r="K20" s="141" t="str">
        <f>IF(M20=M19,"",10)</f>
        <v/>
      </c>
      <c r="L20" s="137" t="str">
        <f>VLOOKUP(SMALL($V$11:$V$22,10),$V$11:$X$22,2,FALSE)</f>
        <v>Pieter</v>
      </c>
      <c r="M20" s="147">
        <f>VLOOKUP(SMALL($V$11:$V$22,10),$V$11:$X$22,3,FALSE)</f>
        <v>0</v>
      </c>
      <c r="O20" s="141">
        <f>IF(Q20=Q19,"",10)</f>
        <v>10</v>
      </c>
      <c r="P20" s="137" t="str">
        <f>VLOOKUP(SMALL($V$25:$V$36,10),$V$25:$X$36,2,FALSE)</f>
        <v>Ruben</v>
      </c>
      <c r="Q20" s="142">
        <f>VLOOKUP(SMALL($V$25:$V$36,10),$V$25:$X$36,3,FALSE)</f>
        <v>60.06</v>
      </c>
      <c r="R20" s="75"/>
      <c r="S20" s="72"/>
      <c r="U20" s="124">
        <f>RANK($N$40,$E$40:$P$40)</f>
        <v>1</v>
      </c>
      <c r="V20" s="124">
        <f>IF(COUNTIF($U$11:U19,RANK($N$40,$E$40:$P$40))&gt;0,RANK($N$40,$E$40:$P$40)+COUNTIF($U$11:U19,RANK($N$40,$E$40:$P$40)),RANK($N$40,$E$40:$P$40))</f>
        <v>10</v>
      </c>
      <c r="W20" s="124" t="str">
        <f>N31</f>
        <v>Pieter</v>
      </c>
      <c r="X20" s="125">
        <f>N40</f>
        <v>0</v>
      </c>
      <c r="Z20" s="126"/>
    </row>
    <row r="21" spans="1:180" ht="12.75" customHeight="1" thickBot="1">
      <c r="A21" s="72"/>
      <c r="B21" s="66"/>
      <c r="C21" s="186" t="s">
        <v>57</v>
      </c>
      <c r="D21" s="187"/>
      <c r="E21" s="187"/>
      <c r="F21" s="188"/>
      <c r="G21" s="188"/>
      <c r="H21" s="189"/>
      <c r="I21" s="3"/>
      <c r="J21" s="3"/>
      <c r="K21" s="141" t="str">
        <f>IF(M21=M20,"",11)</f>
        <v/>
      </c>
      <c r="L21" s="137" t="str">
        <f>VLOOKUP(SMALL($V$11:$V$22,11),$V$11:$X$22,2,FALSE)</f>
        <v>Didier</v>
      </c>
      <c r="M21" s="147">
        <f>VLOOKUP(SMALL($V$11:$V$22,11),$V$11:$X$22,3,FALSE)</f>
        <v>0</v>
      </c>
      <c r="O21" s="141">
        <f>IF(Q21=Q20,"",11)</f>
        <v>11</v>
      </c>
      <c r="P21" s="137" t="str">
        <f>VLOOKUP(SMALL($V$25:$V$36,11),$V$25:$X$36,2,FALSE)</f>
        <v>Guillaume</v>
      </c>
      <c r="Q21" s="142">
        <f>VLOOKUP(SMALL($V$25:$V$36,11),$V$25:$X$36,3,FALSE)</f>
        <v>58.88000000000001</v>
      </c>
      <c r="R21" s="75"/>
      <c r="S21" s="72"/>
      <c r="U21" s="124">
        <f>RANK($O$40,$E$40:$P$40)</f>
        <v>1</v>
      </c>
      <c r="V21" s="124">
        <f>IF(COUNTIF($U$11:U20,RANK($O$40,$E$40:$P$40))&gt;0,RANK($O$40,$E$40:$P$40)+COUNTIF($U$11:U20,RANK($O$40,$E$40:$P$40)),RANK($O$40,$E$40:$P$40))</f>
        <v>11</v>
      </c>
      <c r="W21" s="124" t="str">
        <f>O31</f>
        <v>Didier</v>
      </c>
      <c r="X21" s="125">
        <f>O40</f>
        <v>0</v>
      </c>
      <c r="Z21" s="126"/>
    </row>
    <row r="22" spans="1:180" ht="12.75" customHeight="1" thickBot="1">
      <c r="A22" s="72"/>
      <c r="B22" s="66"/>
      <c r="C22" s="50" t="s">
        <v>20</v>
      </c>
      <c r="D22" s="134"/>
      <c r="E22" s="135"/>
      <c r="F22" s="131" t="str">
        <f>K31</f>
        <v>Dieter</v>
      </c>
      <c r="G22" s="129"/>
      <c r="H22" s="130"/>
      <c r="I22" s="3"/>
      <c r="J22" s="3"/>
      <c r="K22" s="143" t="str">
        <f>IF(M22=M21,"",12)</f>
        <v/>
      </c>
      <c r="L22" s="144" t="str">
        <f>VLOOKUP(SMALL($V$11:$V$22,12),$V$11:$X$22,2,FALSE)</f>
        <v>Lien</v>
      </c>
      <c r="M22" s="148">
        <f>VLOOKUP(SMALL($V$11:$V$22,12),$V$11:$X$22,3,FALSE)</f>
        <v>0</v>
      </c>
      <c r="O22" s="143">
        <f>IF(Q22=Q21,"",12)</f>
        <v>12</v>
      </c>
      <c r="P22" s="144" t="str">
        <f>VLOOKUP(SMALL($V$25:$V$36,12),$V$25:$X$36,2,FALSE)</f>
        <v>Dieter</v>
      </c>
      <c r="Q22" s="145">
        <f>VLOOKUP(SMALL($V$25:$V$36,12),$V$25:$X$36,3,FALSE)</f>
        <v>47.989999999999995</v>
      </c>
      <c r="R22" s="75"/>
      <c r="S22" s="72"/>
      <c r="U22" s="124">
        <f>RANK($P$40,$E$40:$P$40)</f>
        <v>1</v>
      </c>
      <c r="V22" s="124">
        <f>IF(COUNTIF($U$11:U21,RANK($P$40,$E$40:$P$40))&gt;0,RANK($P$40,$E$40:$P$40)+COUNTIF($U$11:U21,RANK($P$40,$E$40:$P$40)),RANK($P$40,$E$40:$P$40))</f>
        <v>12</v>
      </c>
      <c r="W22" s="124" t="str">
        <f>P31</f>
        <v>Lien</v>
      </c>
      <c r="X22" s="125">
        <f>P40</f>
        <v>0</v>
      </c>
      <c r="Z22" s="126"/>
    </row>
    <row r="23" spans="1:180">
      <c r="A23" s="72"/>
      <c r="B23" s="66"/>
      <c r="C23" s="48" t="s">
        <v>45</v>
      </c>
      <c r="D23" s="21"/>
      <c r="E23" s="22"/>
      <c r="F23" s="132" t="str">
        <f>L31</f>
        <v>Deborah</v>
      </c>
      <c r="G23" s="21"/>
      <c r="H23" s="22"/>
      <c r="I23" s="3"/>
      <c r="J23" s="3"/>
      <c r="K23" s="3"/>
      <c r="L23" s="3"/>
      <c r="M23" s="3"/>
      <c r="N23" s="3"/>
      <c r="O23" s="3"/>
      <c r="P23" s="3"/>
      <c r="Q23" s="3"/>
      <c r="R23" s="3"/>
      <c r="S23" s="72"/>
      <c r="U23" s="124"/>
      <c r="V23" s="124"/>
      <c r="W23" s="124"/>
      <c r="X23" s="124"/>
    </row>
    <row r="24" spans="1:180" s="3" customFormat="1">
      <c r="A24" s="127"/>
      <c r="C24" s="48" t="s">
        <v>24</v>
      </c>
      <c r="D24" s="21"/>
      <c r="E24" s="22"/>
      <c r="F24" s="132" t="str">
        <f>M31</f>
        <v>Lienkeuh</v>
      </c>
      <c r="G24" s="21"/>
      <c r="H24" s="22"/>
      <c r="S24" s="127"/>
      <c r="T24" s="75"/>
      <c r="U24" s="153"/>
      <c r="V24" s="153"/>
      <c r="W24" s="153"/>
      <c r="X24" s="153"/>
      <c r="Y24" s="75"/>
      <c r="Z24" s="75"/>
      <c r="AA24" s="75"/>
      <c r="AB24" s="75"/>
      <c r="AC24" s="75"/>
      <c r="AD24" s="75"/>
      <c r="AE24" s="75"/>
      <c r="AF24" s="75"/>
      <c r="AG24" s="75"/>
      <c r="AH24" s="75"/>
      <c r="AI24" s="75"/>
      <c r="AJ24" s="75"/>
      <c r="AK24" s="75"/>
      <c r="AL24" s="75"/>
      <c r="AM24" s="75"/>
      <c r="AN24" s="75"/>
      <c r="AO24" s="75"/>
      <c r="AP24" s="75"/>
      <c r="AQ24" s="75"/>
      <c r="AR24" s="75"/>
      <c r="AS24" s="75"/>
      <c r="AT24" s="75"/>
      <c r="AU24" s="75"/>
      <c r="AV24" s="75"/>
      <c r="AW24" s="75"/>
      <c r="AX24" s="75"/>
      <c r="AY24" s="75"/>
      <c r="AZ24" s="75"/>
      <c r="BA24" s="75"/>
      <c r="BB24" s="75"/>
      <c r="BC24" s="75"/>
      <c r="BD24" s="75"/>
      <c r="BE24" s="75"/>
      <c r="BF24" s="75"/>
      <c r="BG24" s="75"/>
      <c r="BH24" s="75"/>
      <c r="BI24" s="75"/>
      <c r="BJ24" s="75"/>
      <c r="BK24" s="75"/>
      <c r="BL24" s="75"/>
      <c r="BM24" s="75"/>
      <c r="BN24" s="75"/>
      <c r="BO24" s="75"/>
      <c r="BP24" s="75"/>
      <c r="BQ24" s="75"/>
      <c r="BR24" s="75"/>
      <c r="BS24" s="75"/>
      <c r="BT24" s="75"/>
      <c r="BU24" s="75"/>
      <c r="BV24" s="75"/>
      <c r="BW24" s="75"/>
      <c r="BX24" s="75"/>
      <c r="BY24" s="75"/>
      <c r="BZ24" s="75"/>
      <c r="CA24" s="75"/>
      <c r="CB24" s="75"/>
      <c r="CC24" s="75"/>
      <c r="CD24" s="75"/>
      <c r="CE24" s="75"/>
      <c r="CF24" s="75"/>
      <c r="CG24" s="75"/>
      <c r="CH24" s="75"/>
      <c r="CI24" s="75"/>
      <c r="CJ24" s="75"/>
      <c r="CK24" s="75"/>
      <c r="CL24" s="75"/>
      <c r="CM24" s="75"/>
      <c r="CN24" s="75"/>
      <c r="CO24" s="75"/>
      <c r="CP24" s="75"/>
      <c r="CQ24" s="75"/>
      <c r="CR24" s="75"/>
      <c r="CS24" s="75"/>
      <c r="CT24" s="75"/>
      <c r="CU24" s="75"/>
      <c r="CV24" s="75"/>
      <c r="CW24" s="75"/>
      <c r="CX24" s="75"/>
      <c r="CY24" s="75"/>
      <c r="CZ24" s="75"/>
      <c r="DA24" s="75"/>
      <c r="DB24" s="75"/>
      <c r="DC24" s="75"/>
      <c r="DD24" s="75"/>
      <c r="DE24" s="75"/>
      <c r="DF24" s="75"/>
      <c r="DG24" s="75"/>
      <c r="DH24" s="75"/>
      <c r="DI24" s="75"/>
      <c r="DJ24" s="75"/>
      <c r="DK24" s="75"/>
      <c r="DL24" s="75"/>
      <c r="DM24" s="75"/>
      <c r="DN24" s="75"/>
      <c r="DO24" s="75"/>
      <c r="DP24" s="75"/>
      <c r="DQ24" s="75"/>
      <c r="DR24" s="75"/>
      <c r="DS24" s="75"/>
      <c r="DT24" s="75"/>
      <c r="DU24" s="75"/>
      <c r="DV24" s="75"/>
      <c r="DW24" s="75"/>
      <c r="DX24" s="75"/>
      <c r="DY24" s="75"/>
      <c r="DZ24" s="75"/>
      <c r="EA24" s="75"/>
      <c r="EB24" s="75"/>
      <c r="EC24" s="75"/>
      <c r="ED24" s="75"/>
      <c r="EE24" s="75"/>
      <c r="EF24" s="75"/>
      <c r="EG24" s="75"/>
      <c r="EH24" s="75"/>
      <c r="EI24" s="75"/>
      <c r="EJ24" s="75"/>
      <c r="EK24" s="75"/>
      <c r="EL24" s="75"/>
      <c r="EM24" s="75"/>
      <c r="EN24" s="75"/>
      <c r="EO24" s="75"/>
      <c r="EP24" s="75"/>
      <c r="EQ24" s="75"/>
      <c r="ER24" s="75"/>
      <c r="ES24" s="75"/>
      <c r="ET24" s="75"/>
      <c r="EU24" s="75"/>
      <c r="EV24" s="75"/>
      <c r="EW24" s="75"/>
      <c r="EX24" s="75"/>
      <c r="EY24" s="75"/>
      <c r="EZ24" s="75"/>
      <c r="FA24" s="75"/>
      <c r="FB24" s="75"/>
      <c r="FC24" s="75"/>
      <c r="FD24" s="75"/>
      <c r="FE24" s="75"/>
      <c r="FF24" s="75"/>
      <c r="FG24" s="75"/>
      <c r="FH24" s="75"/>
      <c r="FI24" s="75"/>
      <c r="FJ24" s="75"/>
      <c r="FK24" s="75"/>
      <c r="FL24" s="75"/>
      <c r="FM24" s="75"/>
      <c r="FN24" s="75"/>
      <c r="FO24" s="75"/>
      <c r="FP24" s="75"/>
      <c r="FQ24" s="75"/>
      <c r="FR24" s="75"/>
      <c r="FS24" s="75"/>
      <c r="FT24" s="75"/>
      <c r="FU24" s="75"/>
      <c r="FV24" s="75"/>
      <c r="FW24" s="75"/>
      <c r="FX24" s="75"/>
    </row>
    <row r="25" spans="1:180" s="3" customFormat="1">
      <c r="A25" s="127"/>
      <c r="C25" s="48" t="s">
        <v>16</v>
      </c>
      <c r="D25" s="21"/>
      <c r="E25" s="22"/>
      <c r="F25" s="132" t="str">
        <f>N31</f>
        <v>Pieter</v>
      </c>
      <c r="G25" s="21"/>
      <c r="H25" s="22"/>
      <c r="S25" s="127"/>
      <c r="T25" s="75"/>
      <c r="U25" s="124">
        <f>RANK(Result!AT7,Result!$AT$7:$AT$18)</f>
        <v>7</v>
      </c>
      <c r="V25" s="124">
        <f>RANK(Result!AT7,Result!$AT$7:$AT$18)</f>
        <v>7</v>
      </c>
      <c r="W25" s="153" t="str">
        <f>Result!T7</f>
        <v>Tim</v>
      </c>
      <c r="X25" s="154">
        <f>Result!AT7</f>
        <v>62.560000000000009</v>
      </c>
      <c r="Y25" s="75"/>
      <c r="Z25" s="75"/>
      <c r="AA25" s="75"/>
      <c r="AB25" s="75"/>
      <c r="AC25" s="75"/>
      <c r="AD25" s="75"/>
      <c r="AE25" s="75"/>
      <c r="AF25" s="75"/>
      <c r="AG25" s="75"/>
      <c r="AH25" s="75"/>
      <c r="AI25" s="75"/>
      <c r="AJ25" s="75"/>
      <c r="AK25" s="75"/>
      <c r="AL25" s="75"/>
      <c r="AM25" s="75"/>
      <c r="AN25" s="75"/>
      <c r="AO25" s="75"/>
      <c r="AP25" s="75"/>
      <c r="AQ25" s="75"/>
      <c r="AR25" s="75"/>
      <c r="AS25" s="75"/>
      <c r="AT25" s="75"/>
      <c r="AU25" s="75"/>
      <c r="AV25" s="75"/>
      <c r="AW25" s="75"/>
      <c r="AX25" s="75"/>
      <c r="AY25" s="75"/>
      <c r="AZ25" s="75"/>
      <c r="BA25" s="75"/>
      <c r="BB25" s="75"/>
      <c r="BC25" s="75"/>
      <c r="BD25" s="75"/>
      <c r="BE25" s="75"/>
      <c r="BF25" s="75"/>
      <c r="BG25" s="75"/>
      <c r="BH25" s="75"/>
      <c r="BI25" s="75"/>
      <c r="BJ25" s="75"/>
      <c r="BK25" s="75"/>
      <c r="BL25" s="75"/>
      <c r="BM25" s="75"/>
      <c r="BN25" s="75"/>
      <c r="BO25" s="75"/>
      <c r="BP25" s="75"/>
      <c r="BQ25" s="75"/>
      <c r="BR25" s="75"/>
      <c r="BS25" s="75"/>
      <c r="BT25" s="75"/>
      <c r="BU25" s="75"/>
      <c r="BV25" s="75"/>
      <c r="BW25" s="75"/>
      <c r="BX25" s="75"/>
      <c r="BY25" s="75"/>
      <c r="BZ25" s="75"/>
      <c r="CA25" s="75"/>
      <c r="CB25" s="75"/>
      <c r="CC25" s="75"/>
      <c r="CD25" s="75"/>
      <c r="CE25" s="75"/>
      <c r="CF25" s="75"/>
      <c r="CG25" s="75"/>
      <c r="CH25" s="75"/>
      <c r="CI25" s="75"/>
      <c r="CJ25" s="75"/>
      <c r="CK25" s="75"/>
      <c r="CL25" s="75"/>
      <c r="CM25" s="75"/>
      <c r="CN25" s="75"/>
      <c r="CO25" s="75"/>
      <c r="CP25" s="75"/>
      <c r="CQ25" s="75"/>
      <c r="CR25" s="75"/>
      <c r="CS25" s="75"/>
      <c r="CT25" s="75"/>
      <c r="CU25" s="75"/>
      <c r="CV25" s="75"/>
      <c r="CW25" s="75"/>
      <c r="CX25" s="75"/>
      <c r="CY25" s="75"/>
      <c r="CZ25" s="75"/>
      <c r="DA25" s="75"/>
      <c r="DB25" s="75"/>
      <c r="DC25" s="75"/>
      <c r="DD25" s="75"/>
      <c r="DE25" s="75"/>
      <c r="DF25" s="75"/>
      <c r="DG25" s="75"/>
      <c r="DH25" s="75"/>
      <c r="DI25" s="75"/>
      <c r="DJ25" s="75"/>
      <c r="DK25" s="75"/>
      <c r="DL25" s="75"/>
      <c r="DM25" s="75"/>
      <c r="DN25" s="75"/>
      <c r="DO25" s="75"/>
      <c r="DP25" s="75"/>
      <c r="DQ25" s="75"/>
      <c r="DR25" s="75"/>
      <c r="DS25" s="75"/>
      <c r="DT25" s="75"/>
      <c r="DU25" s="75"/>
      <c r="DV25" s="75"/>
      <c r="DW25" s="75"/>
      <c r="DX25" s="75"/>
      <c r="DY25" s="75"/>
      <c r="DZ25" s="75"/>
      <c r="EA25" s="75"/>
      <c r="EB25" s="75"/>
      <c r="EC25" s="75"/>
      <c r="ED25" s="75"/>
      <c r="EE25" s="75"/>
      <c r="EF25" s="75"/>
      <c r="EG25" s="75"/>
      <c r="EH25" s="75"/>
      <c r="EI25" s="75"/>
      <c r="EJ25" s="75"/>
      <c r="EK25" s="75"/>
      <c r="EL25" s="75"/>
      <c r="EM25" s="75"/>
      <c r="EN25" s="75"/>
      <c r="EO25" s="75"/>
      <c r="EP25" s="75"/>
      <c r="EQ25" s="75"/>
      <c r="ER25" s="75"/>
      <c r="ES25" s="75"/>
      <c r="ET25" s="75"/>
      <c r="EU25" s="75"/>
      <c r="EV25" s="75"/>
      <c r="EW25" s="75"/>
      <c r="EX25" s="75"/>
      <c r="EY25" s="75"/>
      <c r="EZ25" s="75"/>
      <c r="FA25" s="75"/>
      <c r="FB25" s="75"/>
      <c r="FC25" s="75"/>
      <c r="FD25" s="75"/>
      <c r="FE25" s="75"/>
      <c r="FF25" s="75"/>
      <c r="FG25" s="75"/>
      <c r="FH25" s="75"/>
      <c r="FI25" s="75"/>
      <c r="FJ25" s="75"/>
      <c r="FK25" s="75"/>
      <c r="FL25" s="75"/>
      <c r="FM25" s="75"/>
      <c r="FN25" s="75"/>
      <c r="FO25" s="75"/>
      <c r="FP25" s="75"/>
      <c r="FQ25" s="75"/>
      <c r="FR25" s="75"/>
      <c r="FS25" s="75"/>
      <c r="FT25" s="75"/>
      <c r="FU25" s="75"/>
      <c r="FV25" s="75"/>
      <c r="FW25" s="75"/>
      <c r="FX25" s="75"/>
    </row>
    <row r="26" spans="1:180">
      <c r="A26" s="72"/>
      <c r="B26" s="3"/>
      <c r="C26" s="48" t="s">
        <v>2</v>
      </c>
      <c r="D26" s="21"/>
      <c r="E26" s="22"/>
      <c r="F26" s="132" t="str">
        <f>O31</f>
        <v>Didier</v>
      </c>
      <c r="G26" s="21"/>
      <c r="H26" s="22"/>
      <c r="I26" s="3"/>
      <c r="J26" s="3"/>
      <c r="K26" s="3"/>
      <c r="L26" s="3"/>
      <c r="M26" s="3"/>
      <c r="N26" s="3"/>
      <c r="O26" s="3"/>
      <c r="P26" s="3"/>
      <c r="Q26" s="3"/>
      <c r="R26" s="3"/>
      <c r="S26" s="72"/>
      <c r="U26" s="124">
        <f>RANK(Result!AT8,Result!$AT$7:$AT$18)</f>
        <v>8</v>
      </c>
      <c r="V26" s="124">
        <f>IF(COUNTIF($U$25:U25,RANK(Result!AT8,Result!$AT$7:$AT$18))&gt;0,RANK(Result!AT8,Result!$AT$7:$AT$18)+COUNTIF($U$25:U25,RANK(Result!AT8,Result!$AT$7:$AT$18)),RANK(Result!AT8,Result!$AT$7:$AT$18))</f>
        <v>8</v>
      </c>
      <c r="W26" s="153" t="str">
        <f>Result!T8</f>
        <v>Grégory</v>
      </c>
      <c r="X26" s="154">
        <f>Result!AT8</f>
        <v>62.169999999999995</v>
      </c>
    </row>
    <row r="27" spans="1:180" ht="13.5" thickBot="1">
      <c r="A27" s="72"/>
      <c r="B27" s="3"/>
      <c r="C27" s="52" t="s">
        <v>3</v>
      </c>
      <c r="D27" s="23"/>
      <c r="E27" s="24"/>
      <c r="F27" s="133" t="str">
        <f>P31</f>
        <v>Lien</v>
      </c>
      <c r="G27" s="23"/>
      <c r="H27" s="24"/>
      <c r="I27" s="3"/>
      <c r="J27" s="3"/>
      <c r="K27" s="3"/>
      <c r="L27" s="3"/>
      <c r="M27" s="3"/>
      <c r="N27" s="3"/>
      <c r="O27" s="3"/>
      <c r="P27" s="3"/>
      <c r="Q27" s="3"/>
      <c r="R27" s="3"/>
      <c r="S27" s="72"/>
      <c r="U27" s="124">
        <f>RANK(Result!AT9,Result!$AT$7:$AT$18)</f>
        <v>9</v>
      </c>
      <c r="V27" s="124">
        <f>IF(COUNTIF($U$25:U26,RANK(Result!AT9,Result!$AT$7:$AT$18))&gt;0,RANK(Result!AT9,Result!$AT$7:$AT$18)+COUNTIF($U$25:U26,RANK(Result!AT9,Result!$AT$7:$AT$18)),RANK(Result!AT9,Result!$AT$7:$AT$18))</f>
        <v>9</v>
      </c>
      <c r="W27" s="153" t="str">
        <f>Result!T9</f>
        <v>Christophe</v>
      </c>
      <c r="X27" s="154">
        <f>Result!AT9</f>
        <v>61.109999999999992</v>
      </c>
    </row>
    <row r="28" spans="1:180" ht="16.5" customHeight="1">
      <c r="A28" s="72"/>
      <c r="B28" s="3"/>
      <c r="C28" s="3"/>
      <c r="D28" s="3"/>
      <c r="E28" s="3"/>
      <c r="F28" s="3"/>
      <c r="G28" s="3"/>
      <c r="H28" s="3"/>
      <c r="I28" s="3"/>
      <c r="J28" s="3"/>
      <c r="K28" s="3"/>
      <c r="L28" s="3"/>
      <c r="M28" s="3"/>
      <c r="N28" s="3"/>
      <c r="O28" s="3"/>
      <c r="P28" s="3"/>
      <c r="Q28" s="3"/>
      <c r="R28" s="3"/>
      <c r="S28" s="72"/>
      <c r="U28" s="124">
        <f>RANK(Result!AT10,Result!$AT$7:$AT$18)</f>
        <v>10</v>
      </c>
      <c r="V28" s="124">
        <f>IF(COUNTIF($U$25:U27,RANK(Result!AT10,Result!$AT$7:$AT$18))&gt;0,RANK(Result!AT10,Result!$AT$7:$AT$18)+COUNTIF($U$25:U27,RANK(Result!AT10,Result!$AT$7:$AT$18)),RANK(Result!AT10,Result!$AT$7:$AT$18))</f>
        <v>10</v>
      </c>
      <c r="W28" s="153" t="str">
        <f>Result!T10</f>
        <v>Ruben</v>
      </c>
      <c r="X28" s="154">
        <f>Result!AT10</f>
        <v>60.06</v>
      </c>
    </row>
    <row r="29" spans="1:180" s="155" customFormat="1" ht="13.5" thickBot="1">
      <c r="A29" s="72"/>
      <c r="B29" s="72"/>
      <c r="C29" s="72"/>
      <c r="D29" s="72"/>
      <c r="E29" s="72"/>
      <c r="F29" s="72"/>
      <c r="G29" s="72"/>
      <c r="H29" s="72"/>
      <c r="I29" s="72"/>
      <c r="J29" s="72"/>
      <c r="K29" s="72"/>
      <c r="L29" s="72"/>
      <c r="M29" s="72"/>
      <c r="N29" s="72"/>
      <c r="O29" s="72"/>
      <c r="P29" s="72"/>
      <c r="Q29" s="72"/>
      <c r="R29" s="72"/>
      <c r="S29" s="72"/>
      <c r="U29" s="124">
        <f>RANK(Result!AT11,Result!$AT$7:$AT$18)</f>
        <v>11</v>
      </c>
      <c r="V29" s="124">
        <f>IF(COUNTIF($U$25:U28,RANK(Result!AT11,Result!$AT$7:$AT$18))&gt;0,RANK(Result!AT11,Result!$AT$7:$AT$18)+COUNTIF($U$25:U28,RANK(Result!AT11,Result!$AT$7:$AT$18)),RANK(Result!AT11,Result!$AT$7:$AT$18))</f>
        <v>11</v>
      </c>
      <c r="W29" s="157" t="str">
        <f>Result!T11</f>
        <v>Guillaume</v>
      </c>
      <c r="X29" s="154">
        <f>Result!AT11</f>
        <v>58.88000000000001</v>
      </c>
    </row>
    <row r="30" spans="1:180" ht="13.5" thickBot="1">
      <c r="A30" s="72"/>
      <c r="B30" s="64"/>
      <c r="C30" s="65"/>
      <c r="D30" s="65"/>
      <c r="E30" s="65"/>
      <c r="F30" s="65"/>
      <c r="G30" s="65"/>
      <c r="H30" s="65"/>
      <c r="I30" s="65"/>
      <c r="J30" s="65"/>
      <c r="K30" s="65"/>
      <c r="L30" s="65"/>
      <c r="M30" s="65"/>
      <c r="N30" s="65"/>
      <c r="O30" s="65"/>
      <c r="P30" s="65"/>
      <c r="Q30" s="65"/>
      <c r="R30" s="75"/>
      <c r="S30" s="72"/>
      <c r="U30" s="124">
        <f>RANK(Result!AT12,Result!$AT$7:$AT$18)</f>
        <v>4</v>
      </c>
      <c r="V30" s="124">
        <f>IF(COUNTIF($U$25:U29,RANK(Result!AT12,Result!$AT$7:$AT$18))&gt;0,RANK(Result!AT12,Result!$AT$7:$AT$18)+COUNTIF($U$25:U29,RANK(Result!AT12,Result!$AT$7:$AT$18)),RANK(Result!AT12,Result!$AT$7:$AT$18))</f>
        <v>4</v>
      </c>
      <c r="W30" s="153" t="str">
        <f>Result!T12</f>
        <v>Maarten</v>
      </c>
      <c r="X30" s="154">
        <f>Result!AT12</f>
        <v>63.04</v>
      </c>
    </row>
    <row r="31" spans="1:180" ht="13.5" thickBot="1">
      <c r="A31" s="72"/>
      <c r="B31" s="66"/>
      <c r="C31" s="36" t="s">
        <v>0</v>
      </c>
      <c r="D31" s="37" t="s">
        <v>1</v>
      </c>
      <c r="E31" s="36" t="str">
        <f>D59</f>
        <v>Tim</v>
      </c>
      <c r="F31" s="38" t="str">
        <f>L59</f>
        <v>Grégory</v>
      </c>
      <c r="G31" s="38" t="str">
        <f>D72</f>
        <v>Christophe</v>
      </c>
      <c r="H31" s="38" t="str">
        <f>L72</f>
        <v>Ruben</v>
      </c>
      <c r="I31" s="38" t="str">
        <f>D85</f>
        <v>Guillaume</v>
      </c>
      <c r="J31" s="38" t="str">
        <f>L85</f>
        <v>Maarten</v>
      </c>
      <c r="K31" s="38" t="str">
        <f>D98</f>
        <v>Dieter</v>
      </c>
      <c r="L31" s="38" t="str">
        <f>L98</f>
        <v>Deborah</v>
      </c>
      <c r="M31" s="38" t="str">
        <f>D111</f>
        <v>Lienkeuh</v>
      </c>
      <c r="N31" s="38" t="str">
        <f>L111</f>
        <v>Pieter</v>
      </c>
      <c r="O31" s="38" t="str">
        <f>D124</f>
        <v>Didier</v>
      </c>
      <c r="P31" s="37" t="str">
        <f>L124</f>
        <v>Lien</v>
      </c>
      <c r="Q31" s="3"/>
      <c r="R31" s="75"/>
      <c r="S31" s="72"/>
      <c r="U31" s="124">
        <f>RANK(Result!AT13,Result!$AT$7:$AT$18)</f>
        <v>12</v>
      </c>
      <c r="V31" s="124">
        <f>IF(COUNTIF($U$25:U30,RANK(Result!AT13,Result!$AT$7:$AT$18))&gt;0,RANK(Result!AT13,Result!$AT$7:$AT$18)+COUNTIF($U$25:U30,RANK(Result!AT13,Result!$AT$7:$AT$18)),RANK(Result!AT13,Result!$AT$7:$AT$18))</f>
        <v>12</v>
      </c>
      <c r="W31" s="153" t="str">
        <f>Result!T13</f>
        <v>Dieter</v>
      </c>
      <c r="X31" s="154">
        <f>Result!AT13</f>
        <v>47.989999999999995</v>
      </c>
    </row>
    <row r="32" spans="1:180">
      <c r="A32" s="72"/>
      <c r="B32" s="66"/>
      <c r="C32" s="29">
        <f t="shared" ref="C32:D39" si="0">C11</f>
        <v>0</v>
      </c>
      <c r="D32" s="30">
        <f t="shared" si="0"/>
        <v>0</v>
      </c>
      <c r="E32" s="31">
        <f t="shared" ref="E32:E39" si="1">E61</f>
        <v>0</v>
      </c>
      <c r="F32" s="32">
        <f>M61</f>
        <v>0</v>
      </c>
      <c r="G32" s="32">
        <f>E74</f>
        <v>0</v>
      </c>
      <c r="H32" s="32">
        <f>M74</f>
        <v>0</v>
      </c>
      <c r="I32" s="32">
        <f>E87</f>
        <v>0</v>
      </c>
      <c r="J32" s="32">
        <f>M87</f>
        <v>0</v>
      </c>
      <c r="K32" s="32">
        <f>E100</f>
        <v>0</v>
      </c>
      <c r="L32" s="32">
        <f t="shared" ref="L32:L39" si="2">M100</f>
        <v>0</v>
      </c>
      <c r="M32" s="32">
        <f>E113</f>
        <v>0</v>
      </c>
      <c r="N32" s="32">
        <f t="shared" ref="N32:N39" si="3">M113</f>
        <v>0</v>
      </c>
      <c r="O32" s="32">
        <f>E126</f>
        <v>0</v>
      </c>
      <c r="P32" s="33">
        <f>M126</f>
        <v>0</v>
      </c>
      <c r="Q32" s="3"/>
      <c r="R32" s="75"/>
      <c r="S32" s="72"/>
      <c r="U32" s="124">
        <f>RANK(Result!AT14,Result!$AT$7:$AT$18)</f>
        <v>2</v>
      </c>
      <c r="V32" s="124">
        <f>IF(COUNTIF($U$25:U31,RANK(Result!AT14,Result!$AT$7:$AT$18))&gt;0,RANK(Result!AT14,Result!$AT$7:$AT$18)+COUNTIF($U$25:U31,RANK(Result!AT14,Result!$AT$7:$AT$18)),RANK(Result!AT14,Result!$AT$7:$AT$18))</f>
        <v>2</v>
      </c>
      <c r="W32" s="153" t="str">
        <f>Result!T14</f>
        <v>Deborah</v>
      </c>
      <c r="X32" s="154">
        <f>Result!AT14</f>
        <v>69.890000000000015</v>
      </c>
    </row>
    <row r="33" spans="1:24">
      <c r="A33" s="72"/>
      <c r="B33" s="66"/>
      <c r="C33" s="25">
        <f t="shared" si="0"/>
        <v>0</v>
      </c>
      <c r="D33" s="26">
        <f t="shared" si="0"/>
        <v>0</v>
      </c>
      <c r="E33" s="31">
        <f t="shared" si="1"/>
        <v>0</v>
      </c>
      <c r="F33" s="32">
        <f t="shared" ref="F33:F39" si="4">M62</f>
        <v>0</v>
      </c>
      <c r="G33" s="32">
        <f t="shared" ref="G33:G39" si="5">E75</f>
        <v>0</v>
      </c>
      <c r="H33" s="32">
        <f t="shared" ref="H33:H39" si="6">M75</f>
        <v>0</v>
      </c>
      <c r="I33" s="32">
        <f t="shared" ref="I33:I39" si="7">E88</f>
        <v>0</v>
      </c>
      <c r="J33" s="32">
        <f t="shared" ref="J33:J39" si="8">M88</f>
        <v>0</v>
      </c>
      <c r="K33" s="32">
        <f t="shared" ref="K33:K39" si="9">E101</f>
        <v>0</v>
      </c>
      <c r="L33" s="32">
        <f t="shared" si="2"/>
        <v>0</v>
      </c>
      <c r="M33" s="32">
        <f t="shared" ref="M33:M39" si="10">E114</f>
        <v>0</v>
      </c>
      <c r="N33" s="32">
        <f t="shared" si="3"/>
        <v>0</v>
      </c>
      <c r="O33" s="32">
        <f t="shared" ref="O33:O39" si="11">E127</f>
        <v>0</v>
      </c>
      <c r="P33" s="33">
        <f t="shared" ref="P33:P39" si="12">M127</f>
        <v>0</v>
      </c>
      <c r="Q33" s="3"/>
      <c r="R33" s="75"/>
      <c r="S33" s="72"/>
      <c r="U33" s="124">
        <f>RANK(Result!AT15,Result!$AT$7:$AT$18)</f>
        <v>5</v>
      </c>
      <c r="V33" s="124">
        <f>IF(COUNTIF($U$25:U32,RANK(Result!AT15,Result!$AT$7:$AT$18))&gt;0,RANK(Result!AT15,Result!$AT$7:$AT$18)+COUNTIF($U$25:U32,RANK(Result!AT15,Result!$AT$7:$AT$18)),RANK(Result!AT15,Result!$AT$7:$AT$18))</f>
        <v>5</v>
      </c>
      <c r="W33" s="153" t="str">
        <f>Result!T15</f>
        <v>Lienkeuh</v>
      </c>
      <c r="X33" s="154">
        <f>Result!AT15</f>
        <v>62.86</v>
      </c>
    </row>
    <row r="34" spans="1:24">
      <c r="A34" s="72"/>
      <c r="B34" s="66"/>
      <c r="C34" s="25">
        <f t="shared" si="0"/>
        <v>0</v>
      </c>
      <c r="D34" s="26">
        <f t="shared" si="0"/>
        <v>0</v>
      </c>
      <c r="E34" s="31">
        <f t="shared" si="1"/>
        <v>0</v>
      </c>
      <c r="F34" s="32">
        <f t="shared" si="4"/>
        <v>0</v>
      </c>
      <c r="G34" s="32">
        <f t="shared" si="5"/>
        <v>0</v>
      </c>
      <c r="H34" s="32">
        <f t="shared" si="6"/>
        <v>0</v>
      </c>
      <c r="I34" s="32">
        <f t="shared" si="7"/>
        <v>0</v>
      </c>
      <c r="J34" s="32">
        <f t="shared" si="8"/>
        <v>0</v>
      </c>
      <c r="K34" s="32">
        <f t="shared" si="9"/>
        <v>0</v>
      </c>
      <c r="L34" s="32">
        <f t="shared" si="2"/>
        <v>0</v>
      </c>
      <c r="M34" s="32">
        <f t="shared" si="10"/>
        <v>0</v>
      </c>
      <c r="N34" s="32">
        <f t="shared" si="3"/>
        <v>0</v>
      </c>
      <c r="O34" s="32">
        <f t="shared" si="11"/>
        <v>0</v>
      </c>
      <c r="P34" s="33">
        <f t="shared" si="12"/>
        <v>0</v>
      </c>
      <c r="Q34" s="3"/>
      <c r="R34" s="75"/>
      <c r="S34" s="72"/>
      <c r="U34" s="124">
        <f>RANK(Result!AT16,Result!$AT$7:$AT$18)</f>
        <v>3</v>
      </c>
      <c r="V34" s="124">
        <f>IF(COUNTIF($U$25:U33,RANK(Result!AT16,Result!$AT$7:$AT$18))&gt;0,RANK(Result!AT16,Result!$AT$7:$AT$18)+COUNTIF($U$25:U33,RANK(Result!AT16,Result!$AT$7:$AT$18)),RANK(Result!AT16,Result!$AT$7:$AT$18))</f>
        <v>3</v>
      </c>
      <c r="W34" s="153" t="str">
        <f>Result!T16</f>
        <v>Pieter</v>
      </c>
      <c r="X34" s="154">
        <f>Result!AT16</f>
        <v>66.239999999999995</v>
      </c>
    </row>
    <row r="35" spans="1:24">
      <c r="A35" s="72"/>
      <c r="B35" s="66"/>
      <c r="C35" s="25">
        <f t="shared" si="0"/>
        <v>0</v>
      </c>
      <c r="D35" s="26">
        <f t="shared" si="0"/>
        <v>0</v>
      </c>
      <c r="E35" s="31">
        <f t="shared" si="1"/>
        <v>0</v>
      </c>
      <c r="F35" s="32">
        <f t="shared" si="4"/>
        <v>0</v>
      </c>
      <c r="G35" s="32">
        <f t="shared" si="5"/>
        <v>0</v>
      </c>
      <c r="H35" s="32">
        <f t="shared" si="6"/>
        <v>0</v>
      </c>
      <c r="I35" s="32">
        <f t="shared" si="7"/>
        <v>0</v>
      </c>
      <c r="J35" s="32">
        <f t="shared" si="8"/>
        <v>0</v>
      </c>
      <c r="K35" s="32">
        <f t="shared" si="9"/>
        <v>0</v>
      </c>
      <c r="L35" s="32">
        <f t="shared" si="2"/>
        <v>0</v>
      </c>
      <c r="M35" s="32">
        <f t="shared" si="10"/>
        <v>0</v>
      </c>
      <c r="N35" s="32">
        <f t="shared" si="3"/>
        <v>0</v>
      </c>
      <c r="O35" s="32">
        <f t="shared" si="11"/>
        <v>0</v>
      </c>
      <c r="P35" s="33">
        <f t="shared" si="12"/>
        <v>0</v>
      </c>
      <c r="Q35" s="3"/>
      <c r="R35" s="75"/>
      <c r="S35" s="72"/>
      <c r="U35" s="124">
        <f>RANK(Result!AT17,Result!$AT$7:$AT$18)</f>
        <v>1</v>
      </c>
      <c r="V35" s="124">
        <f>IF(COUNTIF($U$25:U34,RANK(Result!AT17,Result!$AT$7:$AT$18))&gt;0,RANK(Result!AT17,Result!$AT$7:$AT$18)+COUNTIF($U$25:U34,RANK(Result!AT17,Result!$AT$7:$AT$18)),RANK(Result!AT17,Result!$AT$7:$AT$18))</f>
        <v>1</v>
      </c>
      <c r="W35" s="153" t="str">
        <f>Result!T17</f>
        <v>Didier</v>
      </c>
      <c r="X35" s="154">
        <f>Result!AT17</f>
        <v>74.160000000000011</v>
      </c>
    </row>
    <row r="36" spans="1:24">
      <c r="A36" s="72"/>
      <c r="B36" s="66"/>
      <c r="C36" s="25">
        <f t="shared" si="0"/>
        <v>0</v>
      </c>
      <c r="D36" s="26">
        <f t="shared" si="0"/>
        <v>0</v>
      </c>
      <c r="E36" s="31">
        <f t="shared" si="1"/>
        <v>0</v>
      </c>
      <c r="F36" s="32">
        <f t="shared" si="4"/>
        <v>0</v>
      </c>
      <c r="G36" s="32">
        <f t="shared" si="5"/>
        <v>0</v>
      </c>
      <c r="H36" s="32">
        <f t="shared" si="6"/>
        <v>0</v>
      </c>
      <c r="I36" s="32">
        <f t="shared" si="7"/>
        <v>0</v>
      </c>
      <c r="J36" s="32">
        <f t="shared" si="8"/>
        <v>0</v>
      </c>
      <c r="K36" s="32">
        <f t="shared" si="9"/>
        <v>0</v>
      </c>
      <c r="L36" s="32">
        <f t="shared" si="2"/>
        <v>0</v>
      </c>
      <c r="M36" s="32">
        <f t="shared" si="10"/>
        <v>0</v>
      </c>
      <c r="N36" s="32">
        <f t="shared" si="3"/>
        <v>0</v>
      </c>
      <c r="O36" s="32">
        <f t="shared" si="11"/>
        <v>0</v>
      </c>
      <c r="P36" s="33">
        <f t="shared" si="12"/>
        <v>0</v>
      </c>
      <c r="Q36" s="3"/>
      <c r="R36" s="75"/>
      <c r="S36" s="72"/>
      <c r="U36" s="124">
        <f>RANK(Result!AT18,Result!$AT$7:$AT$18)</f>
        <v>6</v>
      </c>
      <c r="V36" s="124">
        <f>IF(COUNTIF($U$25:U35,RANK(Result!AT18,Result!$AT$7:$AT$18))&gt;0,RANK(Result!AT18,Result!$AT$7:$AT$18)+COUNTIF($U$25:U35,RANK(Result!AT18,Result!$AT$7:$AT$18)),RANK(Result!AT18,Result!$AT$7:$AT$18))</f>
        <v>6</v>
      </c>
      <c r="W36" s="153" t="str">
        <f>Result!T18</f>
        <v xml:space="preserve">Lien </v>
      </c>
      <c r="X36" s="154">
        <f>Result!AT18</f>
        <v>62.64</v>
      </c>
    </row>
    <row r="37" spans="1:24">
      <c r="A37" s="72"/>
      <c r="B37" s="66"/>
      <c r="C37" s="25">
        <f t="shared" si="0"/>
        <v>0</v>
      </c>
      <c r="D37" s="26">
        <f t="shared" si="0"/>
        <v>0</v>
      </c>
      <c r="E37" s="31">
        <f t="shared" si="1"/>
        <v>0</v>
      </c>
      <c r="F37" s="32">
        <f t="shared" si="4"/>
        <v>0</v>
      </c>
      <c r="G37" s="32">
        <f t="shared" si="5"/>
        <v>0</v>
      </c>
      <c r="H37" s="32">
        <f t="shared" si="6"/>
        <v>0</v>
      </c>
      <c r="I37" s="32">
        <f t="shared" si="7"/>
        <v>0</v>
      </c>
      <c r="J37" s="32">
        <f t="shared" si="8"/>
        <v>0</v>
      </c>
      <c r="K37" s="32">
        <f t="shared" si="9"/>
        <v>0</v>
      </c>
      <c r="L37" s="32">
        <f t="shared" si="2"/>
        <v>0</v>
      </c>
      <c r="M37" s="32">
        <f t="shared" si="10"/>
        <v>0</v>
      </c>
      <c r="N37" s="32">
        <f t="shared" si="3"/>
        <v>0</v>
      </c>
      <c r="O37" s="32">
        <f t="shared" si="11"/>
        <v>0</v>
      </c>
      <c r="P37" s="33">
        <f t="shared" si="12"/>
        <v>0</v>
      </c>
      <c r="Q37" s="3"/>
      <c r="R37" s="75"/>
      <c r="S37" s="72"/>
      <c r="U37" s="124"/>
      <c r="V37" s="124"/>
      <c r="W37" s="124"/>
    </row>
    <row r="38" spans="1:24">
      <c r="A38" s="72"/>
      <c r="B38" s="66"/>
      <c r="C38" s="25">
        <f t="shared" si="0"/>
        <v>0</v>
      </c>
      <c r="D38" s="26">
        <f t="shared" si="0"/>
        <v>0</v>
      </c>
      <c r="E38" s="31">
        <f t="shared" si="1"/>
        <v>0</v>
      </c>
      <c r="F38" s="32">
        <f t="shared" si="4"/>
        <v>0</v>
      </c>
      <c r="G38" s="32">
        <f t="shared" si="5"/>
        <v>0</v>
      </c>
      <c r="H38" s="32">
        <f t="shared" si="6"/>
        <v>0</v>
      </c>
      <c r="I38" s="32">
        <f t="shared" si="7"/>
        <v>0</v>
      </c>
      <c r="J38" s="32">
        <f t="shared" si="8"/>
        <v>0</v>
      </c>
      <c r="K38" s="32">
        <f t="shared" si="9"/>
        <v>0</v>
      </c>
      <c r="L38" s="32">
        <f t="shared" si="2"/>
        <v>0</v>
      </c>
      <c r="M38" s="32">
        <f t="shared" si="10"/>
        <v>0</v>
      </c>
      <c r="N38" s="32">
        <f t="shared" si="3"/>
        <v>0</v>
      </c>
      <c r="O38" s="32">
        <f t="shared" si="11"/>
        <v>0</v>
      </c>
      <c r="P38" s="33">
        <f t="shared" si="12"/>
        <v>0</v>
      </c>
      <c r="Q38" s="3"/>
      <c r="R38" s="75"/>
      <c r="S38" s="72"/>
      <c r="U38" s="124"/>
      <c r="V38" s="124"/>
      <c r="W38" s="124"/>
    </row>
    <row r="39" spans="1:24" ht="13.5" thickBot="1">
      <c r="A39" s="72"/>
      <c r="B39" s="66"/>
      <c r="C39" s="27">
        <f t="shared" si="0"/>
        <v>0</v>
      </c>
      <c r="D39" s="28">
        <f t="shared" si="0"/>
        <v>0</v>
      </c>
      <c r="E39" s="31">
        <f t="shared" si="1"/>
        <v>0</v>
      </c>
      <c r="F39" s="32">
        <f t="shared" si="4"/>
        <v>0</v>
      </c>
      <c r="G39" s="32">
        <f t="shared" si="5"/>
        <v>0</v>
      </c>
      <c r="H39" s="32">
        <f t="shared" si="6"/>
        <v>0</v>
      </c>
      <c r="I39" s="32">
        <f t="shared" si="7"/>
        <v>0</v>
      </c>
      <c r="J39" s="32">
        <f t="shared" si="8"/>
        <v>0</v>
      </c>
      <c r="K39" s="32">
        <f t="shared" si="9"/>
        <v>0</v>
      </c>
      <c r="L39" s="32">
        <f t="shared" si="2"/>
        <v>0</v>
      </c>
      <c r="M39" s="32">
        <f t="shared" si="10"/>
        <v>0</v>
      </c>
      <c r="N39" s="32">
        <f t="shared" si="3"/>
        <v>0</v>
      </c>
      <c r="O39" s="32">
        <f t="shared" si="11"/>
        <v>0</v>
      </c>
      <c r="P39" s="33">
        <f t="shared" si="12"/>
        <v>0</v>
      </c>
      <c r="Q39" s="3"/>
      <c r="R39" s="75"/>
      <c r="S39" s="72"/>
      <c r="U39" s="124"/>
      <c r="V39" s="124"/>
      <c r="W39" s="124"/>
    </row>
    <row r="40" spans="1:24" ht="13.5" thickBot="1">
      <c r="A40" s="72"/>
      <c r="B40" s="66"/>
      <c r="C40" s="3"/>
      <c r="D40" s="3"/>
      <c r="E40" s="58">
        <f>I69</f>
        <v>0</v>
      </c>
      <c r="F40" s="59">
        <f>Q69</f>
        <v>0</v>
      </c>
      <c r="G40" s="59">
        <f>I82</f>
        <v>0</v>
      </c>
      <c r="H40" s="59">
        <f>Q82</f>
        <v>0</v>
      </c>
      <c r="I40" s="59">
        <f>I95</f>
        <v>0</v>
      </c>
      <c r="J40" s="59">
        <f>Q95</f>
        <v>0</v>
      </c>
      <c r="K40" s="59">
        <f>I108</f>
        <v>0</v>
      </c>
      <c r="L40" s="59">
        <f>Q108</f>
        <v>0</v>
      </c>
      <c r="M40" s="59">
        <f>I121</f>
        <v>0</v>
      </c>
      <c r="N40" s="59">
        <f>Q121</f>
        <v>0</v>
      </c>
      <c r="O40" s="59">
        <f>I134</f>
        <v>0</v>
      </c>
      <c r="P40" s="60">
        <f>Q134</f>
        <v>0</v>
      </c>
      <c r="Q40" s="3"/>
      <c r="R40" s="75"/>
      <c r="S40" s="72"/>
      <c r="U40" s="124"/>
      <c r="V40" s="124"/>
      <c r="W40" s="124"/>
    </row>
    <row r="41" spans="1:24">
      <c r="A41" s="72"/>
      <c r="B41" s="66"/>
      <c r="C41" s="3"/>
      <c r="D41" s="3"/>
      <c r="E41" s="3"/>
      <c r="F41" s="3"/>
      <c r="G41" s="3"/>
      <c r="H41" s="3"/>
      <c r="I41" s="3"/>
      <c r="J41" s="3"/>
      <c r="K41" s="3"/>
      <c r="L41" s="3"/>
      <c r="M41" s="3"/>
      <c r="N41" s="3"/>
      <c r="O41" s="3"/>
      <c r="P41" s="3"/>
      <c r="Q41" s="3"/>
      <c r="R41" s="75"/>
      <c r="S41" s="72"/>
    </row>
    <row r="42" spans="1:24" ht="13.5" thickBot="1">
      <c r="A42" s="72"/>
      <c r="B42" s="66"/>
      <c r="C42" s="3"/>
      <c r="D42" s="3"/>
      <c r="E42" s="3"/>
      <c r="F42" s="3"/>
      <c r="G42" s="3"/>
      <c r="H42" s="3"/>
      <c r="I42" s="3"/>
      <c r="J42" s="3"/>
      <c r="K42" s="3"/>
      <c r="L42" s="3"/>
      <c r="M42" s="3"/>
      <c r="N42" s="3"/>
      <c r="O42" s="3"/>
      <c r="P42" s="3"/>
      <c r="Q42" s="3"/>
      <c r="R42" s="75"/>
      <c r="S42" s="72"/>
    </row>
    <row r="43" spans="1:24" ht="13.5" thickBot="1">
      <c r="A43" s="72"/>
      <c r="B43" s="66"/>
      <c r="C43" s="36" t="s">
        <v>0</v>
      </c>
      <c r="D43" s="37" t="s">
        <v>1</v>
      </c>
      <c r="E43" s="36" t="str">
        <f t="shared" ref="E43:O43" si="13">E31</f>
        <v>Tim</v>
      </c>
      <c r="F43" s="38" t="str">
        <f t="shared" si="13"/>
        <v>Grégory</v>
      </c>
      <c r="G43" s="38" t="str">
        <f t="shared" si="13"/>
        <v>Christophe</v>
      </c>
      <c r="H43" s="38" t="str">
        <f t="shared" si="13"/>
        <v>Ruben</v>
      </c>
      <c r="I43" s="38" t="str">
        <f t="shared" si="13"/>
        <v>Guillaume</v>
      </c>
      <c r="J43" s="38" t="str">
        <f t="shared" si="13"/>
        <v>Maarten</v>
      </c>
      <c r="K43" s="38" t="str">
        <f t="shared" si="13"/>
        <v>Dieter</v>
      </c>
      <c r="L43" s="38" t="str">
        <f t="shared" si="13"/>
        <v>Deborah</v>
      </c>
      <c r="M43" s="38" t="str">
        <f t="shared" si="13"/>
        <v>Lienkeuh</v>
      </c>
      <c r="N43" s="38" t="str">
        <f t="shared" si="13"/>
        <v>Pieter</v>
      </c>
      <c r="O43" s="38" t="str">
        <f t="shared" si="13"/>
        <v>Didier</v>
      </c>
      <c r="P43" s="37" t="str">
        <f>L124</f>
        <v>Lien</v>
      </c>
      <c r="Q43" s="3"/>
      <c r="R43" s="75"/>
      <c r="S43" s="72"/>
    </row>
    <row r="44" spans="1:24">
      <c r="A44" s="72"/>
      <c r="B44" s="66"/>
      <c r="C44" s="29">
        <f t="shared" ref="C44:D51" si="14">K61</f>
        <v>0</v>
      </c>
      <c r="D44" s="69">
        <f t="shared" si="14"/>
        <v>0</v>
      </c>
      <c r="E44" s="56">
        <f>IF(E61=$F$60,F61,IF(E61=$G$60,G61,IF(E61=$H$60,H61,0)))</f>
        <v>0</v>
      </c>
      <c r="F44" s="56">
        <f>IF(M61=$N$60,N61,IF(M61=$O$60,O61,IF(M61=$P$60,P61,0)))</f>
        <v>0</v>
      </c>
      <c r="G44" s="56">
        <f>IF(E74=$F$73,F74,IF(E74=$G$73,G74,IF(E74=$H$73,H74,0)))</f>
        <v>0</v>
      </c>
      <c r="H44" s="56">
        <f>IF(M74=$N$73,N74,IF(M74=$O$73,O74,IF(M74=$P$73,P74,0)))</f>
        <v>0</v>
      </c>
      <c r="I44" s="56">
        <f>IF(E87=$F$86,F87,IF(E87=$G$86,G87,IF(E87=$H$86,H87,0)))</f>
        <v>0</v>
      </c>
      <c r="J44" s="56">
        <f>IF(M87=$N$86,N87,IF(M87=$O$86,O87,IF(M87=$P$86,P87,0)))</f>
        <v>0</v>
      </c>
      <c r="K44" s="56">
        <f>IF(E100=$F$99,F100,IF(E100=$G$99,G100,IF(E100=$H$99,H100,0)))</f>
        <v>0</v>
      </c>
      <c r="L44" s="56">
        <f>IF(M100=$N$99,N100,IF(M100=$O$99,O100,IF(M100=$P$99,P100,0)))</f>
        <v>0</v>
      </c>
      <c r="M44" s="56">
        <f>IF(E113=$F$112,F113,IF(E113=$G$112,G113,IF(E113=$H$112,H113,0)))</f>
        <v>0</v>
      </c>
      <c r="N44" s="56">
        <f>IF(M113=$N$112,N113,IF(M113=$O$112,O113,IF(M113=$P$112,P113,0)))</f>
        <v>0</v>
      </c>
      <c r="O44" s="56">
        <f>IF(E126=$F$125,F126,IF(E126=$G$125,G126,IF(E126=$H$125,H126,0)))</f>
        <v>0</v>
      </c>
      <c r="P44" s="57">
        <f>IF(M126=$N$125,N126,IF(M126=$O$125,O126,IF(M126=$P$125,P126,0)))</f>
        <v>0</v>
      </c>
      <c r="Q44" s="3"/>
      <c r="R44" s="75"/>
      <c r="S44" s="72"/>
    </row>
    <row r="45" spans="1:24">
      <c r="A45" s="72"/>
      <c r="B45" s="66"/>
      <c r="C45" s="25">
        <f t="shared" si="14"/>
        <v>0</v>
      </c>
      <c r="D45" s="70">
        <f t="shared" si="14"/>
        <v>0</v>
      </c>
      <c r="E45" s="56">
        <f t="shared" ref="E45:E51" si="15">IF(E62=$F$60,F62,IF(E62=$G$60,G62,IF(E62=$H$60,H62,0)))</f>
        <v>0</v>
      </c>
      <c r="F45" s="56">
        <f t="shared" ref="F45:F51" si="16">IF(M62=$N$60,N62,IF(M62=$O$60,O62,IF(M62=$P$60,P62,0)))</f>
        <v>0</v>
      </c>
      <c r="G45" s="56">
        <f t="shared" ref="G45:G51" si="17">IF(E75=$F$73,F75,IF(E75=$G$73,G75,IF(E75=$H$73,H75,0)))</f>
        <v>0</v>
      </c>
      <c r="H45" s="56">
        <f t="shared" ref="H45:H51" si="18">IF(M75=$N$73,N75,IF(M75=$O$73,O75,IF(M75=$P$73,P75,0)))</f>
        <v>0</v>
      </c>
      <c r="I45" s="56">
        <f t="shared" ref="I45:I51" si="19">IF(E88=$F$86,F88,IF(E88=$G$86,G88,IF(E88=$H$86,H88,0)))</f>
        <v>0</v>
      </c>
      <c r="J45" s="56">
        <f t="shared" ref="J45:J51" si="20">IF(M88=$N$86,N88,IF(M88=$O$86,O88,IF(M88=$P$86,P88,0)))</f>
        <v>0</v>
      </c>
      <c r="K45" s="56">
        <f t="shared" ref="K45:K51" si="21">IF(E101=$F$99,F101,IF(E101=$G$99,G101,IF(E101=$H$99,H101,0)))</f>
        <v>0</v>
      </c>
      <c r="L45" s="56">
        <f t="shared" ref="L45:L51" si="22">IF(M101=$N$99,N101,IF(M101=$O$99,O101,IF(M101=$P$99,P101,0)))</f>
        <v>0</v>
      </c>
      <c r="M45" s="56">
        <f t="shared" ref="M45:M51" si="23">IF(E114=$F$112,F114,IF(E114=$G$112,G114,IF(E114=$H$112,H114,0)))</f>
        <v>0</v>
      </c>
      <c r="N45" s="56">
        <f t="shared" ref="N45:N51" si="24">IF(M114=$N$112,N114,IF(M114=$O$112,O114,IF(M114=$P$112,P114,0)))</f>
        <v>0</v>
      </c>
      <c r="O45" s="56">
        <f t="shared" ref="O45:O51" si="25">IF(E127=$F$125,F127,IF(E127=$G$125,G127,IF(E127=$H$125,H127,0)))</f>
        <v>0</v>
      </c>
      <c r="P45" s="57">
        <f t="shared" ref="P45:P51" si="26">IF(M127=$N$125,N127,IF(M127=$O$125,O127,IF(M127=$P$125,P127,0)))</f>
        <v>0</v>
      </c>
      <c r="Q45" s="3"/>
      <c r="R45" s="75"/>
      <c r="S45" s="72"/>
    </row>
    <row r="46" spans="1:24">
      <c r="A46" s="72"/>
      <c r="B46" s="66"/>
      <c r="C46" s="25">
        <f t="shared" si="14"/>
        <v>0</v>
      </c>
      <c r="D46" s="70">
        <f t="shared" si="14"/>
        <v>0</v>
      </c>
      <c r="E46" s="56">
        <f t="shared" si="15"/>
        <v>0</v>
      </c>
      <c r="F46" s="56">
        <f t="shared" si="16"/>
        <v>0</v>
      </c>
      <c r="G46" s="56">
        <f t="shared" si="17"/>
        <v>0</v>
      </c>
      <c r="H46" s="56">
        <f t="shared" si="18"/>
        <v>0</v>
      </c>
      <c r="I46" s="56">
        <f t="shared" si="19"/>
        <v>0</v>
      </c>
      <c r="J46" s="56">
        <f t="shared" si="20"/>
        <v>0</v>
      </c>
      <c r="K46" s="56">
        <f t="shared" si="21"/>
        <v>0</v>
      </c>
      <c r="L46" s="56">
        <f t="shared" si="22"/>
        <v>0</v>
      </c>
      <c r="M46" s="56">
        <f t="shared" si="23"/>
        <v>0</v>
      </c>
      <c r="N46" s="56">
        <f t="shared" si="24"/>
        <v>0</v>
      </c>
      <c r="O46" s="56">
        <f t="shared" si="25"/>
        <v>0</v>
      </c>
      <c r="P46" s="57">
        <f t="shared" si="26"/>
        <v>0</v>
      </c>
      <c r="Q46" s="3"/>
      <c r="R46" s="75"/>
      <c r="S46" s="72"/>
    </row>
    <row r="47" spans="1:24">
      <c r="A47" s="72"/>
      <c r="B47" s="66"/>
      <c r="C47" s="25">
        <f t="shared" si="14"/>
        <v>0</v>
      </c>
      <c r="D47" s="70">
        <f t="shared" si="14"/>
        <v>0</v>
      </c>
      <c r="E47" s="56">
        <f t="shared" si="15"/>
        <v>0</v>
      </c>
      <c r="F47" s="56">
        <f t="shared" si="16"/>
        <v>0</v>
      </c>
      <c r="G47" s="56">
        <f t="shared" si="17"/>
        <v>0</v>
      </c>
      <c r="H47" s="56">
        <f t="shared" si="18"/>
        <v>0</v>
      </c>
      <c r="I47" s="56">
        <f t="shared" si="19"/>
        <v>0</v>
      </c>
      <c r="J47" s="56">
        <f t="shared" si="20"/>
        <v>0</v>
      </c>
      <c r="K47" s="56">
        <f t="shared" si="21"/>
        <v>0</v>
      </c>
      <c r="L47" s="56">
        <f t="shared" si="22"/>
        <v>0</v>
      </c>
      <c r="M47" s="56">
        <f t="shared" si="23"/>
        <v>0</v>
      </c>
      <c r="N47" s="56">
        <f t="shared" si="24"/>
        <v>0</v>
      </c>
      <c r="O47" s="56">
        <f t="shared" si="25"/>
        <v>0</v>
      </c>
      <c r="P47" s="57">
        <f t="shared" si="26"/>
        <v>0</v>
      </c>
      <c r="Q47" s="3"/>
      <c r="R47" s="75"/>
      <c r="S47" s="72"/>
    </row>
    <row r="48" spans="1:24">
      <c r="A48" s="72"/>
      <c r="B48" s="66"/>
      <c r="C48" s="25">
        <f t="shared" si="14"/>
        <v>0</v>
      </c>
      <c r="D48" s="70">
        <f t="shared" si="14"/>
        <v>0</v>
      </c>
      <c r="E48" s="56">
        <f t="shared" si="15"/>
        <v>0</v>
      </c>
      <c r="F48" s="56">
        <f t="shared" si="16"/>
        <v>0</v>
      </c>
      <c r="G48" s="56">
        <f t="shared" si="17"/>
        <v>0</v>
      </c>
      <c r="H48" s="56">
        <f t="shared" si="18"/>
        <v>0</v>
      </c>
      <c r="I48" s="56">
        <f t="shared" si="19"/>
        <v>0</v>
      </c>
      <c r="J48" s="56">
        <f t="shared" si="20"/>
        <v>0</v>
      </c>
      <c r="K48" s="56">
        <f t="shared" si="21"/>
        <v>0</v>
      </c>
      <c r="L48" s="56">
        <f t="shared" si="22"/>
        <v>0</v>
      </c>
      <c r="M48" s="56">
        <f t="shared" si="23"/>
        <v>0</v>
      </c>
      <c r="N48" s="56">
        <f t="shared" si="24"/>
        <v>0</v>
      </c>
      <c r="O48" s="56">
        <f t="shared" si="25"/>
        <v>0</v>
      </c>
      <c r="P48" s="57">
        <f t="shared" si="26"/>
        <v>0</v>
      </c>
      <c r="Q48" s="3"/>
      <c r="R48" s="75"/>
      <c r="S48" s="72"/>
    </row>
    <row r="49" spans="1:20">
      <c r="A49" s="72"/>
      <c r="B49" s="66"/>
      <c r="C49" s="25">
        <f t="shared" si="14"/>
        <v>0</v>
      </c>
      <c r="D49" s="70">
        <f t="shared" si="14"/>
        <v>0</v>
      </c>
      <c r="E49" s="56">
        <f t="shared" si="15"/>
        <v>0</v>
      </c>
      <c r="F49" s="56">
        <f t="shared" si="16"/>
        <v>0</v>
      </c>
      <c r="G49" s="56">
        <f t="shared" si="17"/>
        <v>0</v>
      </c>
      <c r="H49" s="56">
        <f t="shared" si="18"/>
        <v>0</v>
      </c>
      <c r="I49" s="56">
        <f t="shared" si="19"/>
        <v>0</v>
      </c>
      <c r="J49" s="56">
        <f t="shared" si="20"/>
        <v>0</v>
      </c>
      <c r="K49" s="56">
        <f t="shared" si="21"/>
        <v>0</v>
      </c>
      <c r="L49" s="56">
        <f t="shared" si="22"/>
        <v>0</v>
      </c>
      <c r="M49" s="56">
        <f t="shared" si="23"/>
        <v>0</v>
      </c>
      <c r="N49" s="56">
        <f t="shared" si="24"/>
        <v>0</v>
      </c>
      <c r="O49" s="56">
        <f t="shared" si="25"/>
        <v>0</v>
      </c>
      <c r="P49" s="57">
        <f t="shared" si="26"/>
        <v>0</v>
      </c>
      <c r="Q49" s="3"/>
      <c r="R49" s="75"/>
      <c r="S49" s="72"/>
    </row>
    <row r="50" spans="1:20">
      <c r="A50" s="72"/>
      <c r="B50" s="66"/>
      <c r="C50" s="25">
        <f t="shared" si="14"/>
        <v>0</v>
      </c>
      <c r="D50" s="70">
        <f t="shared" si="14"/>
        <v>0</v>
      </c>
      <c r="E50" s="56">
        <f t="shared" si="15"/>
        <v>0</v>
      </c>
      <c r="F50" s="56">
        <f t="shared" si="16"/>
        <v>0</v>
      </c>
      <c r="G50" s="56">
        <f t="shared" si="17"/>
        <v>0</v>
      </c>
      <c r="H50" s="56">
        <f t="shared" si="18"/>
        <v>0</v>
      </c>
      <c r="I50" s="56">
        <f t="shared" si="19"/>
        <v>0</v>
      </c>
      <c r="J50" s="56">
        <f t="shared" si="20"/>
        <v>0</v>
      </c>
      <c r="K50" s="56">
        <f t="shared" si="21"/>
        <v>0</v>
      </c>
      <c r="L50" s="56">
        <f t="shared" si="22"/>
        <v>0</v>
      </c>
      <c r="M50" s="56">
        <f t="shared" si="23"/>
        <v>0</v>
      </c>
      <c r="N50" s="56">
        <f t="shared" si="24"/>
        <v>0</v>
      </c>
      <c r="O50" s="56">
        <f t="shared" si="25"/>
        <v>0</v>
      </c>
      <c r="P50" s="57">
        <f t="shared" si="26"/>
        <v>0</v>
      </c>
      <c r="Q50" s="3"/>
      <c r="R50" s="75"/>
      <c r="S50" s="72"/>
    </row>
    <row r="51" spans="1:20" ht="13.5" thickBot="1">
      <c r="A51" s="72"/>
      <c r="B51" s="66"/>
      <c r="C51" s="27">
        <f t="shared" si="14"/>
        <v>0</v>
      </c>
      <c r="D51" s="71">
        <f t="shared" si="14"/>
        <v>0</v>
      </c>
      <c r="E51" s="56">
        <f t="shared" si="15"/>
        <v>0</v>
      </c>
      <c r="F51" s="56">
        <f t="shared" si="16"/>
        <v>0</v>
      </c>
      <c r="G51" s="56">
        <f t="shared" si="17"/>
        <v>0</v>
      </c>
      <c r="H51" s="56">
        <f t="shared" si="18"/>
        <v>0</v>
      </c>
      <c r="I51" s="56">
        <f t="shared" si="19"/>
        <v>0</v>
      </c>
      <c r="J51" s="56">
        <f t="shared" si="20"/>
        <v>0</v>
      </c>
      <c r="K51" s="56">
        <f t="shared" si="21"/>
        <v>0</v>
      </c>
      <c r="L51" s="56">
        <f t="shared" si="22"/>
        <v>0</v>
      </c>
      <c r="M51" s="56">
        <f t="shared" si="23"/>
        <v>0</v>
      </c>
      <c r="N51" s="56">
        <f t="shared" si="24"/>
        <v>0</v>
      </c>
      <c r="O51" s="56">
        <f t="shared" si="25"/>
        <v>0</v>
      </c>
      <c r="P51" s="57">
        <f t="shared" si="26"/>
        <v>0</v>
      </c>
      <c r="Q51" s="3"/>
      <c r="R51" s="75"/>
      <c r="S51" s="72"/>
    </row>
    <row r="52" spans="1:20" ht="13.5" thickBot="1">
      <c r="A52" s="72"/>
      <c r="B52" s="66"/>
      <c r="C52" s="34" t="s">
        <v>34</v>
      </c>
      <c r="D52" s="35"/>
      <c r="E52" s="58">
        <f>SUM(E44:E51)</f>
        <v>0</v>
      </c>
      <c r="F52" s="59">
        <f t="shared" ref="F52:P52" si="27">SUM(F44:F51)</f>
        <v>0</v>
      </c>
      <c r="G52" s="59">
        <f t="shared" si="27"/>
        <v>0</v>
      </c>
      <c r="H52" s="59">
        <f t="shared" si="27"/>
        <v>0</v>
      </c>
      <c r="I52" s="59">
        <f t="shared" si="27"/>
        <v>0</v>
      </c>
      <c r="J52" s="59">
        <f t="shared" si="27"/>
        <v>0</v>
      </c>
      <c r="K52" s="59">
        <f t="shared" si="27"/>
        <v>0</v>
      </c>
      <c r="L52" s="59">
        <f t="shared" si="27"/>
        <v>0</v>
      </c>
      <c r="M52" s="59">
        <f t="shared" si="27"/>
        <v>0</v>
      </c>
      <c r="N52" s="59">
        <f t="shared" si="27"/>
        <v>0</v>
      </c>
      <c r="O52" s="59">
        <f t="shared" si="27"/>
        <v>0</v>
      </c>
      <c r="P52" s="60">
        <f t="shared" si="27"/>
        <v>0</v>
      </c>
      <c r="Q52" s="3"/>
      <c r="R52" s="75"/>
      <c r="S52" s="72"/>
    </row>
    <row r="53" spans="1:20" ht="13.5" thickBot="1">
      <c r="A53" s="72"/>
      <c r="B53" s="66"/>
      <c r="C53" s="34" t="s">
        <v>59</v>
      </c>
      <c r="D53" s="35"/>
      <c r="E53" s="58">
        <f>E40</f>
        <v>0</v>
      </c>
      <c r="F53" s="59">
        <f t="shared" ref="F53:P53" si="28">F40</f>
        <v>0</v>
      </c>
      <c r="G53" s="59">
        <f t="shared" si="28"/>
        <v>0</v>
      </c>
      <c r="H53" s="59">
        <f t="shared" si="28"/>
        <v>0</v>
      </c>
      <c r="I53" s="59">
        <f t="shared" si="28"/>
        <v>0</v>
      </c>
      <c r="J53" s="59">
        <f t="shared" si="28"/>
        <v>0</v>
      </c>
      <c r="K53" s="59">
        <f t="shared" si="28"/>
        <v>0</v>
      </c>
      <c r="L53" s="59">
        <f t="shared" si="28"/>
        <v>0</v>
      </c>
      <c r="M53" s="59">
        <f t="shared" si="28"/>
        <v>0</v>
      </c>
      <c r="N53" s="59">
        <f t="shared" si="28"/>
        <v>0</v>
      </c>
      <c r="O53" s="59">
        <f t="shared" si="28"/>
        <v>0</v>
      </c>
      <c r="P53" s="60">
        <f t="shared" si="28"/>
        <v>0</v>
      </c>
      <c r="Q53" s="3"/>
      <c r="R53" s="75"/>
      <c r="S53" s="72"/>
    </row>
    <row r="54" spans="1:20" ht="13.5" thickBot="1">
      <c r="A54" s="72"/>
      <c r="B54" s="66"/>
      <c r="C54" s="34" t="s">
        <v>60</v>
      </c>
      <c r="D54" s="35"/>
      <c r="E54" s="61" t="e">
        <f>E53/E52</f>
        <v>#DIV/0!</v>
      </c>
      <c r="F54" s="62" t="e">
        <f t="shared" ref="F54:P54" si="29">F53/F52</f>
        <v>#DIV/0!</v>
      </c>
      <c r="G54" s="62" t="e">
        <f t="shared" si="29"/>
        <v>#DIV/0!</v>
      </c>
      <c r="H54" s="62" t="e">
        <f t="shared" si="29"/>
        <v>#DIV/0!</v>
      </c>
      <c r="I54" s="62" t="e">
        <f t="shared" si="29"/>
        <v>#DIV/0!</v>
      </c>
      <c r="J54" s="62" t="e">
        <f t="shared" si="29"/>
        <v>#DIV/0!</v>
      </c>
      <c r="K54" s="62" t="e">
        <f t="shared" si="29"/>
        <v>#DIV/0!</v>
      </c>
      <c r="L54" s="62" t="e">
        <f t="shared" si="29"/>
        <v>#DIV/0!</v>
      </c>
      <c r="M54" s="62" t="e">
        <f t="shared" si="29"/>
        <v>#DIV/0!</v>
      </c>
      <c r="N54" s="62" t="e">
        <f t="shared" si="29"/>
        <v>#DIV/0!</v>
      </c>
      <c r="O54" s="62" t="e">
        <f t="shared" si="29"/>
        <v>#DIV/0!</v>
      </c>
      <c r="P54" s="63" t="e">
        <f t="shared" si="29"/>
        <v>#DIV/0!</v>
      </c>
      <c r="Q54" s="3"/>
      <c r="R54" s="75"/>
      <c r="S54" s="72"/>
    </row>
    <row r="55" spans="1:20" ht="13.5" thickBot="1">
      <c r="A55" s="72"/>
      <c r="B55" s="67"/>
      <c r="C55" s="68"/>
      <c r="D55" s="68"/>
      <c r="E55" s="68"/>
      <c r="F55" s="68"/>
      <c r="G55" s="68"/>
      <c r="H55" s="68"/>
      <c r="I55" s="68"/>
      <c r="J55" s="68"/>
      <c r="K55" s="68"/>
      <c r="L55" s="68"/>
      <c r="M55" s="68"/>
      <c r="N55" s="68"/>
      <c r="O55" s="68"/>
      <c r="P55" s="68"/>
      <c r="Q55" s="68"/>
      <c r="R55" s="68"/>
      <c r="S55" s="72"/>
    </row>
    <row r="56" spans="1:20" s="155" customFormat="1">
      <c r="A56" s="72"/>
      <c r="B56" s="72"/>
      <c r="C56" s="72"/>
      <c r="D56" s="72"/>
      <c r="E56" s="72"/>
      <c r="F56" s="72"/>
      <c r="G56" s="72"/>
      <c r="H56" s="72"/>
      <c r="I56" s="72"/>
      <c r="J56" s="72"/>
      <c r="K56" s="72"/>
      <c r="L56" s="72"/>
      <c r="M56" s="72"/>
      <c r="N56" s="72"/>
      <c r="O56" s="72"/>
      <c r="P56" s="72"/>
      <c r="Q56" s="72"/>
      <c r="R56" s="72"/>
      <c r="S56" s="72"/>
      <c r="T56" s="74"/>
    </row>
    <row r="57" spans="1:20">
      <c r="A57" s="72"/>
      <c r="R57" s="74"/>
      <c r="S57" s="72"/>
    </row>
    <row r="58" spans="1:20" ht="13.5" thickBot="1">
      <c r="A58" s="72"/>
      <c r="R58" s="74"/>
      <c r="S58" s="72"/>
    </row>
    <row r="59" spans="1:20" ht="18.75" customHeight="1" thickBot="1">
      <c r="A59" s="72"/>
      <c r="C59" s="1"/>
      <c r="D59" s="196" t="s">
        <v>20</v>
      </c>
      <c r="E59" s="197"/>
      <c r="F59" s="198"/>
      <c r="G59" s="8"/>
      <c r="H59" s="8"/>
      <c r="K59" s="1"/>
      <c r="L59" s="196" t="s">
        <v>45</v>
      </c>
      <c r="M59" s="194"/>
      <c r="N59" s="195"/>
      <c r="O59" s="8"/>
      <c r="P59" s="8"/>
      <c r="R59" s="74"/>
      <c r="S59" s="72"/>
    </row>
    <row r="60" spans="1:20" ht="13.5" thickBot="1">
      <c r="A60" s="72"/>
      <c r="C60" s="78" t="s">
        <v>0</v>
      </c>
      <c r="D60" s="79" t="s">
        <v>1</v>
      </c>
      <c r="E60" s="11"/>
      <c r="F60" s="12">
        <v>1</v>
      </c>
      <c r="G60" s="12" t="s">
        <v>18</v>
      </c>
      <c r="H60" s="12">
        <v>2</v>
      </c>
      <c r="I60" s="13" t="s">
        <v>5</v>
      </c>
      <c r="K60" s="78" t="s">
        <v>0</v>
      </c>
      <c r="L60" s="79" t="s">
        <v>1</v>
      </c>
      <c r="M60" s="11"/>
      <c r="N60" s="12">
        <v>1</v>
      </c>
      <c r="O60" s="12" t="s">
        <v>18</v>
      </c>
      <c r="P60" s="12">
        <v>2</v>
      </c>
      <c r="Q60" s="13" t="s">
        <v>5</v>
      </c>
      <c r="R60" s="74"/>
      <c r="S60" s="72"/>
    </row>
    <row r="61" spans="1:20">
      <c r="A61" s="72"/>
      <c r="C61" s="14">
        <f t="shared" ref="C61:D68" si="30">C11</f>
        <v>0</v>
      </c>
      <c r="D61" s="80">
        <f t="shared" si="30"/>
        <v>0</v>
      </c>
      <c r="E61" s="81"/>
      <c r="F61" s="82">
        <f>$E$11</f>
        <v>0</v>
      </c>
      <c r="G61" s="82">
        <f>$F$11</f>
        <v>0</v>
      </c>
      <c r="H61" s="82">
        <f>$G$11</f>
        <v>0</v>
      </c>
      <c r="I61" s="83" t="str">
        <f t="shared" ref="I61:I68" si="31">IF($E61=$I11,IF($E61=$F$60,$F61,IF($E61=$G$60,$G61,IF($E61=$H$60,$H61,""))),"-")</f>
        <v/>
      </c>
      <c r="K61" s="14">
        <f t="shared" ref="K61:L68" si="32">C11</f>
        <v>0</v>
      </c>
      <c r="L61" s="80">
        <f t="shared" si="32"/>
        <v>0</v>
      </c>
      <c r="M61" s="81"/>
      <c r="N61" s="82">
        <f>$E$11</f>
        <v>0</v>
      </c>
      <c r="O61" s="82">
        <f>$F$11</f>
        <v>0</v>
      </c>
      <c r="P61" s="82">
        <f>$G$11</f>
        <v>0</v>
      </c>
      <c r="Q61" s="83" t="str">
        <f t="shared" ref="Q61:Q68" si="33">IF($M61=$I11,IF($M61=$N$60,$N61,IF($M61=$O$60,$O61,IF($M61=$P$60,$P61,""))),"-")</f>
        <v/>
      </c>
      <c r="R61" s="74"/>
      <c r="S61" s="72"/>
    </row>
    <row r="62" spans="1:20">
      <c r="A62" s="72"/>
      <c r="C62" s="15">
        <f t="shared" si="30"/>
        <v>0</v>
      </c>
      <c r="D62" s="77">
        <f t="shared" si="30"/>
        <v>0</v>
      </c>
      <c r="E62" s="76"/>
      <c r="F62" s="17">
        <f>$E$12</f>
        <v>0</v>
      </c>
      <c r="G62" s="17">
        <f>$F$12</f>
        <v>0</v>
      </c>
      <c r="H62" s="17">
        <f>$G$12</f>
        <v>0</v>
      </c>
      <c r="I62" s="16" t="str">
        <f t="shared" si="31"/>
        <v/>
      </c>
      <c r="K62" s="15">
        <f t="shared" si="32"/>
        <v>0</v>
      </c>
      <c r="L62" s="77">
        <f t="shared" si="32"/>
        <v>0</v>
      </c>
      <c r="M62" s="76"/>
      <c r="N62" s="17">
        <f>$E$12</f>
        <v>0</v>
      </c>
      <c r="O62" s="17">
        <f>$F$12</f>
        <v>0</v>
      </c>
      <c r="P62" s="17">
        <f>$G$12</f>
        <v>0</v>
      </c>
      <c r="Q62" s="16" t="str">
        <f t="shared" si="33"/>
        <v/>
      </c>
      <c r="R62" s="74"/>
      <c r="S62" s="72"/>
    </row>
    <row r="63" spans="1:20">
      <c r="A63" s="72"/>
      <c r="C63" s="15">
        <f t="shared" si="30"/>
        <v>0</v>
      </c>
      <c r="D63" s="77">
        <f t="shared" si="30"/>
        <v>0</v>
      </c>
      <c r="E63" s="76"/>
      <c r="F63" s="17">
        <f>$E$13</f>
        <v>0</v>
      </c>
      <c r="G63" s="17">
        <f>$F$13</f>
        <v>0</v>
      </c>
      <c r="H63" s="17">
        <f>$G$13</f>
        <v>0</v>
      </c>
      <c r="I63" s="16" t="str">
        <f t="shared" si="31"/>
        <v/>
      </c>
      <c r="K63" s="15">
        <f t="shared" si="32"/>
        <v>0</v>
      </c>
      <c r="L63" s="77">
        <f t="shared" si="32"/>
        <v>0</v>
      </c>
      <c r="M63" s="76"/>
      <c r="N63" s="17">
        <f>$E$13</f>
        <v>0</v>
      </c>
      <c r="O63" s="17">
        <f>$F$13</f>
        <v>0</v>
      </c>
      <c r="P63" s="17">
        <f>$G$13</f>
        <v>0</v>
      </c>
      <c r="Q63" s="16" t="str">
        <f t="shared" si="33"/>
        <v/>
      </c>
      <c r="R63" s="74"/>
      <c r="S63" s="72"/>
    </row>
    <row r="64" spans="1:20">
      <c r="A64" s="72"/>
      <c r="C64" s="15">
        <f t="shared" si="30"/>
        <v>0</v>
      </c>
      <c r="D64" s="77">
        <f t="shared" si="30"/>
        <v>0</v>
      </c>
      <c r="E64" s="76"/>
      <c r="F64" s="17">
        <f>$E$14</f>
        <v>0</v>
      </c>
      <c r="G64" s="17">
        <f>$F$14</f>
        <v>0</v>
      </c>
      <c r="H64" s="17">
        <f>$G$14</f>
        <v>0</v>
      </c>
      <c r="I64" s="16" t="str">
        <f t="shared" si="31"/>
        <v/>
      </c>
      <c r="K64" s="15">
        <f t="shared" si="32"/>
        <v>0</v>
      </c>
      <c r="L64" s="77">
        <f t="shared" si="32"/>
        <v>0</v>
      </c>
      <c r="M64" s="76"/>
      <c r="N64" s="17">
        <f>$E$14</f>
        <v>0</v>
      </c>
      <c r="O64" s="17">
        <f>$F$14</f>
        <v>0</v>
      </c>
      <c r="P64" s="17">
        <f>$G$14</f>
        <v>0</v>
      </c>
      <c r="Q64" s="16" t="str">
        <f t="shared" si="33"/>
        <v/>
      </c>
      <c r="R64" s="74"/>
      <c r="S64" s="72"/>
    </row>
    <row r="65" spans="1:20">
      <c r="A65" s="72"/>
      <c r="C65" s="15">
        <f t="shared" si="30"/>
        <v>0</v>
      </c>
      <c r="D65" s="77">
        <f t="shared" si="30"/>
        <v>0</v>
      </c>
      <c r="E65" s="76"/>
      <c r="F65" s="17">
        <f>$E$15</f>
        <v>0</v>
      </c>
      <c r="G65" s="17">
        <f>$F$15</f>
        <v>0</v>
      </c>
      <c r="H65" s="17">
        <f>$G$15</f>
        <v>0</v>
      </c>
      <c r="I65" s="16" t="str">
        <f t="shared" si="31"/>
        <v/>
      </c>
      <c r="K65" s="15">
        <f t="shared" si="32"/>
        <v>0</v>
      </c>
      <c r="L65" s="77">
        <f t="shared" si="32"/>
        <v>0</v>
      </c>
      <c r="M65" s="76"/>
      <c r="N65" s="17">
        <f>$E$15</f>
        <v>0</v>
      </c>
      <c r="O65" s="17">
        <f>$F$15</f>
        <v>0</v>
      </c>
      <c r="P65" s="17">
        <f>$G$15</f>
        <v>0</v>
      </c>
      <c r="Q65" s="16" t="str">
        <f t="shared" si="33"/>
        <v/>
      </c>
      <c r="R65" s="74"/>
      <c r="S65" s="72"/>
    </row>
    <row r="66" spans="1:20">
      <c r="A66" s="72"/>
      <c r="C66" s="15">
        <f t="shared" si="30"/>
        <v>0</v>
      </c>
      <c r="D66" s="77">
        <f t="shared" si="30"/>
        <v>0</v>
      </c>
      <c r="E66" s="76"/>
      <c r="F66" s="17">
        <f>$E$16</f>
        <v>0</v>
      </c>
      <c r="G66" s="17">
        <f>$F$16</f>
        <v>0</v>
      </c>
      <c r="H66" s="17">
        <f>$G$16</f>
        <v>0</v>
      </c>
      <c r="I66" s="16" t="str">
        <f t="shared" si="31"/>
        <v/>
      </c>
      <c r="K66" s="15">
        <f t="shared" si="32"/>
        <v>0</v>
      </c>
      <c r="L66" s="77">
        <f t="shared" si="32"/>
        <v>0</v>
      </c>
      <c r="M66" s="76"/>
      <c r="N66" s="17">
        <f>$E$16</f>
        <v>0</v>
      </c>
      <c r="O66" s="17">
        <f>$F$16</f>
        <v>0</v>
      </c>
      <c r="P66" s="17">
        <f>$G$16</f>
        <v>0</v>
      </c>
      <c r="Q66" s="16" t="str">
        <f t="shared" si="33"/>
        <v/>
      </c>
      <c r="R66" s="74"/>
      <c r="S66" s="72"/>
    </row>
    <row r="67" spans="1:20">
      <c r="A67" s="72"/>
      <c r="C67" s="15">
        <f t="shared" si="30"/>
        <v>0</v>
      </c>
      <c r="D67" s="77">
        <f t="shared" si="30"/>
        <v>0</v>
      </c>
      <c r="E67" s="76"/>
      <c r="F67" s="17">
        <f>$E$17</f>
        <v>0</v>
      </c>
      <c r="G67" s="17">
        <f>$F$17</f>
        <v>0</v>
      </c>
      <c r="H67" s="17">
        <f>$G$17</f>
        <v>0</v>
      </c>
      <c r="I67" s="16" t="str">
        <f t="shared" si="31"/>
        <v/>
      </c>
      <c r="K67" s="15">
        <f t="shared" si="32"/>
        <v>0</v>
      </c>
      <c r="L67" s="77">
        <f t="shared" si="32"/>
        <v>0</v>
      </c>
      <c r="M67" s="76"/>
      <c r="N67" s="17">
        <f>$E$17</f>
        <v>0</v>
      </c>
      <c r="O67" s="17">
        <f>$F$17</f>
        <v>0</v>
      </c>
      <c r="P67" s="17">
        <f>$G$17</f>
        <v>0</v>
      </c>
      <c r="Q67" s="16" t="str">
        <f t="shared" si="33"/>
        <v/>
      </c>
      <c r="R67" s="74"/>
      <c r="S67" s="72"/>
    </row>
    <row r="68" spans="1:20" ht="13.5" thickBot="1">
      <c r="A68" s="72"/>
      <c r="C68" s="84">
        <f t="shared" si="30"/>
        <v>0</v>
      </c>
      <c r="D68" s="85">
        <f t="shared" si="30"/>
        <v>0</v>
      </c>
      <c r="E68" s="86"/>
      <c r="F68" s="87">
        <f>$E$18</f>
        <v>0</v>
      </c>
      <c r="G68" s="87">
        <f>$F$18</f>
        <v>0</v>
      </c>
      <c r="H68" s="87">
        <f>$G$18</f>
        <v>0</v>
      </c>
      <c r="I68" s="88" t="str">
        <f t="shared" si="31"/>
        <v/>
      </c>
      <c r="K68" s="84">
        <f t="shared" si="32"/>
        <v>0</v>
      </c>
      <c r="L68" s="85">
        <f t="shared" si="32"/>
        <v>0</v>
      </c>
      <c r="M68" s="86"/>
      <c r="N68" s="87">
        <f>$E$18</f>
        <v>0</v>
      </c>
      <c r="O68" s="87">
        <f>$F$18</f>
        <v>0</v>
      </c>
      <c r="P68" s="87">
        <f>$G$18</f>
        <v>0</v>
      </c>
      <c r="Q68" s="88" t="str">
        <f t="shared" si="33"/>
        <v/>
      </c>
      <c r="R68" s="74"/>
      <c r="S68" s="72"/>
    </row>
    <row r="69" spans="1:20" ht="13.5" thickBot="1">
      <c r="A69" s="72"/>
      <c r="I69" s="89">
        <f>SUM(I61:I68)</f>
        <v>0</v>
      </c>
      <c r="Q69" s="89">
        <f>SUM(Q61:Q68)</f>
        <v>0</v>
      </c>
      <c r="R69" s="74"/>
      <c r="S69" s="72"/>
    </row>
    <row r="70" spans="1:20">
      <c r="A70" s="72"/>
      <c r="R70" s="74"/>
      <c r="S70" s="72"/>
    </row>
    <row r="71" spans="1:20" ht="12.75" customHeight="1" thickBot="1">
      <c r="A71" s="72"/>
      <c r="Q71" s="5"/>
      <c r="R71" s="5"/>
      <c r="S71" s="73"/>
      <c r="T71" s="6"/>
    </row>
    <row r="72" spans="1:20" ht="17.25" customHeight="1" thickBot="1">
      <c r="A72" s="72"/>
      <c r="C72" s="1"/>
      <c r="D72" s="193" t="s">
        <v>24</v>
      </c>
      <c r="E72" s="194"/>
      <c r="F72" s="195"/>
      <c r="G72" s="8"/>
      <c r="H72" s="8"/>
      <c r="K72" s="1"/>
      <c r="L72" s="193" t="s">
        <v>16</v>
      </c>
      <c r="M72" s="194"/>
      <c r="N72" s="195"/>
      <c r="O72" s="8"/>
      <c r="P72" s="8"/>
      <c r="R72" s="5"/>
      <c r="S72" s="73"/>
      <c r="T72" s="6"/>
    </row>
    <row r="73" spans="1:20" ht="13.5" thickBot="1">
      <c r="A73" s="72"/>
      <c r="C73" s="78" t="s">
        <v>0</v>
      </c>
      <c r="D73" s="79" t="s">
        <v>1</v>
      </c>
      <c r="E73" s="11"/>
      <c r="F73" s="12">
        <v>1</v>
      </c>
      <c r="G73" s="12" t="s">
        <v>18</v>
      </c>
      <c r="H73" s="12">
        <v>2</v>
      </c>
      <c r="I73" s="13" t="s">
        <v>5</v>
      </c>
      <c r="K73" s="78" t="s">
        <v>0</v>
      </c>
      <c r="L73" s="79" t="s">
        <v>1</v>
      </c>
      <c r="M73" s="11"/>
      <c r="N73" s="12">
        <v>1</v>
      </c>
      <c r="O73" s="12" t="s">
        <v>18</v>
      </c>
      <c r="P73" s="12">
        <v>2</v>
      </c>
      <c r="Q73" s="13" t="s">
        <v>5</v>
      </c>
      <c r="R73" s="5"/>
      <c r="S73" s="73"/>
      <c r="T73" s="6"/>
    </row>
    <row r="74" spans="1:20">
      <c r="A74" s="72"/>
      <c r="C74" s="14">
        <f t="shared" ref="C74:D81" si="34">C11</f>
        <v>0</v>
      </c>
      <c r="D74" s="80">
        <f t="shared" si="34"/>
        <v>0</v>
      </c>
      <c r="E74" s="81"/>
      <c r="F74" s="82">
        <f>$E$11</f>
        <v>0</v>
      </c>
      <c r="G74" s="82">
        <f>$F$11</f>
        <v>0</v>
      </c>
      <c r="H74" s="82">
        <f>$G$11</f>
        <v>0</v>
      </c>
      <c r="I74" s="83" t="str">
        <f t="shared" ref="I74:I81" si="35">IF($E74=$I11,IF($E74=$F$73,$F74,IF($E74=$G$73,$G74,IF($E74=$H$73,$H74,""))),"-")</f>
        <v/>
      </c>
      <c r="K74" s="14">
        <f t="shared" ref="K74:L81" si="36">C11</f>
        <v>0</v>
      </c>
      <c r="L74" s="80">
        <f t="shared" si="36"/>
        <v>0</v>
      </c>
      <c r="M74" s="81"/>
      <c r="N74" s="82">
        <f>$E$11</f>
        <v>0</v>
      </c>
      <c r="O74" s="82">
        <f>$F$11</f>
        <v>0</v>
      </c>
      <c r="P74" s="82">
        <f>$G$11</f>
        <v>0</v>
      </c>
      <c r="Q74" s="83" t="str">
        <f t="shared" ref="Q74:Q81" si="37">IF($M74=$I11,IF($M74=$N$73,$N74,IF($M74=$O$73,$O74,IF($M74=$P$73,$P74,""))),"-")</f>
        <v/>
      </c>
      <c r="R74" s="74"/>
      <c r="S74" s="72"/>
    </row>
    <row r="75" spans="1:20">
      <c r="A75" s="72"/>
      <c r="C75" s="15">
        <f t="shared" si="34"/>
        <v>0</v>
      </c>
      <c r="D75" s="77">
        <f t="shared" si="34"/>
        <v>0</v>
      </c>
      <c r="E75" s="76"/>
      <c r="F75" s="17">
        <f>$E$12</f>
        <v>0</v>
      </c>
      <c r="G75" s="17">
        <f>$F$12</f>
        <v>0</v>
      </c>
      <c r="H75" s="17">
        <f>$G$12</f>
        <v>0</v>
      </c>
      <c r="I75" s="16" t="str">
        <f t="shared" si="35"/>
        <v/>
      </c>
      <c r="K75" s="15">
        <f t="shared" si="36"/>
        <v>0</v>
      </c>
      <c r="L75" s="77">
        <f t="shared" si="36"/>
        <v>0</v>
      </c>
      <c r="M75" s="76"/>
      <c r="N75" s="17">
        <f>$E$12</f>
        <v>0</v>
      </c>
      <c r="O75" s="17">
        <f>$F$12</f>
        <v>0</v>
      </c>
      <c r="P75" s="17">
        <f>$G$12</f>
        <v>0</v>
      </c>
      <c r="Q75" s="16" t="str">
        <f t="shared" si="37"/>
        <v/>
      </c>
      <c r="R75" s="74"/>
      <c r="S75" s="72"/>
    </row>
    <row r="76" spans="1:20">
      <c r="A76" s="72"/>
      <c r="C76" s="15">
        <f t="shared" si="34"/>
        <v>0</v>
      </c>
      <c r="D76" s="77">
        <f t="shared" si="34"/>
        <v>0</v>
      </c>
      <c r="E76" s="76"/>
      <c r="F76" s="17">
        <f>$E$13</f>
        <v>0</v>
      </c>
      <c r="G76" s="17">
        <f>$F$13</f>
        <v>0</v>
      </c>
      <c r="H76" s="17">
        <f>$G$13</f>
        <v>0</v>
      </c>
      <c r="I76" s="16" t="str">
        <f t="shared" si="35"/>
        <v/>
      </c>
      <c r="J76" s="2"/>
      <c r="K76" s="15">
        <f t="shared" si="36"/>
        <v>0</v>
      </c>
      <c r="L76" s="77">
        <f t="shared" si="36"/>
        <v>0</v>
      </c>
      <c r="M76" s="76"/>
      <c r="N76" s="17">
        <f>$E$13</f>
        <v>0</v>
      </c>
      <c r="O76" s="17">
        <f>$F$13</f>
        <v>0</v>
      </c>
      <c r="P76" s="17">
        <f>$G$13</f>
        <v>0</v>
      </c>
      <c r="Q76" s="16" t="str">
        <f t="shared" si="37"/>
        <v/>
      </c>
      <c r="R76" s="74"/>
      <c r="S76" s="72"/>
    </row>
    <row r="77" spans="1:20">
      <c r="A77" s="72"/>
      <c r="C77" s="15">
        <f t="shared" si="34"/>
        <v>0</v>
      </c>
      <c r="D77" s="77">
        <f t="shared" si="34"/>
        <v>0</v>
      </c>
      <c r="E77" s="76"/>
      <c r="F77" s="17">
        <f>$E$14</f>
        <v>0</v>
      </c>
      <c r="G77" s="17">
        <f>$F$14</f>
        <v>0</v>
      </c>
      <c r="H77" s="17">
        <f>$G$14</f>
        <v>0</v>
      </c>
      <c r="I77" s="16" t="str">
        <f t="shared" si="35"/>
        <v/>
      </c>
      <c r="K77" s="15">
        <f t="shared" si="36"/>
        <v>0</v>
      </c>
      <c r="L77" s="77">
        <f t="shared" si="36"/>
        <v>0</v>
      </c>
      <c r="M77" s="76"/>
      <c r="N77" s="17">
        <f>$E$14</f>
        <v>0</v>
      </c>
      <c r="O77" s="17">
        <f>$F$14</f>
        <v>0</v>
      </c>
      <c r="P77" s="17">
        <f>$G$14</f>
        <v>0</v>
      </c>
      <c r="Q77" s="16" t="str">
        <f t="shared" si="37"/>
        <v/>
      </c>
      <c r="R77" s="74"/>
      <c r="S77" s="72"/>
    </row>
    <row r="78" spans="1:20">
      <c r="A78" s="72"/>
      <c r="C78" s="15">
        <f t="shared" si="34"/>
        <v>0</v>
      </c>
      <c r="D78" s="77">
        <f t="shared" si="34"/>
        <v>0</v>
      </c>
      <c r="E78" s="76"/>
      <c r="F78" s="17">
        <f>$E$15</f>
        <v>0</v>
      </c>
      <c r="G78" s="17">
        <f>$F$15</f>
        <v>0</v>
      </c>
      <c r="H78" s="17">
        <f>$G$15</f>
        <v>0</v>
      </c>
      <c r="I78" s="16" t="str">
        <f t="shared" si="35"/>
        <v/>
      </c>
      <c r="K78" s="15">
        <f t="shared" si="36"/>
        <v>0</v>
      </c>
      <c r="L78" s="77">
        <f t="shared" si="36"/>
        <v>0</v>
      </c>
      <c r="M78" s="76"/>
      <c r="N78" s="17">
        <f>$E$15</f>
        <v>0</v>
      </c>
      <c r="O78" s="17">
        <f>$F$15</f>
        <v>0</v>
      </c>
      <c r="P78" s="17">
        <f>$G$15</f>
        <v>0</v>
      </c>
      <c r="Q78" s="16" t="str">
        <f t="shared" si="37"/>
        <v/>
      </c>
      <c r="R78" s="74"/>
      <c r="S78" s="72"/>
    </row>
    <row r="79" spans="1:20">
      <c r="A79" s="72"/>
      <c r="C79" s="15">
        <f t="shared" si="34"/>
        <v>0</v>
      </c>
      <c r="D79" s="77">
        <f t="shared" si="34"/>
        <v>0</v>
      </c>
      <c r="E79" s="76"/>
      <c r="F79" s="17">
        <f>$E$16</f>
        <v>0</v>
      </c>
      <c r="G79" s="17">
        <f>$F$16</f>
        <v>0</v>
      </c>
      <c r="H79" s="17">
        <f>$G$16</f>
        <v>0</v>
      </c>
      <c r="I79" s="16" t="str">
        <f t="shared" si="35"/>
        <v/>
      </c>
      <c r="K79" s="15">
        <f t="shared" si="36"/>
        <v>0</v>
      </c>
      <c r="L79" s="77">
        <f t="shared" si="36"/>
        <v>0</v>
      </c>
      <c r="M79" s="76"/>
      <c r="N79" s="17">
        <f>$E$16</f>
        <v>0</v>
      </c>
      <c r="O79" s="17">
        <f>$F$16</f>
        <v>0</v>
      </c>
      <c r="P79" s="17">
        <f>$G$16</f>
        <v>0</v>
      </c>
      <c r="Q79" s="16" t="str">
        <f t="shared" si="37"/>
        <v/>
      </c>
      <c r="R79" s="74"/>
      <c r="S79" s="72"/>
    </row>
    <row r="80" spans="1:20">
      <c r="A80" s="72"/>
      <c r="C80" s="15">
        <f t="shared" si="34"/>
        <v>0</v>
      </c>
      <c r="D80" s="77">
        <f t="shared" si="34"/>
        <v>0</v>
      </c>
      <c r="E80" s="76"/>
      <c r="F80" s="17">
        <f>$E$17</f>
        <v>0</v>
      </c>
      <c r="G80" s="17">
        <f>$F$17</f>
        <v>0</v>
      </c>
      <c r="H80" s="17">
        <f>$G$17</f>
        <v>0</v>
      </c>
      <c r="I80" s="16" t="str">
        <f t="shared" si="35"/>
        <v/>
      </c>
      <c r="K80" s="15">
        <f t="shared" si="36"/>
        <v>0</v>
      </c>
      <c r="L80" s="77">
        <f t="shared" si="36"/>
        <v>0</v>
      </c>
      <c r="M80" s="76"/>
      <c r="N80" s="17">
        <f>$E$17</f>
        <v>0</v>
      </c>
      <c r="O80" s="17">
        <f>$F$17</f>
        <v>0</v>
      </c>
      <c r="P80" s="17">
        <f>$G$17</f>
        <v>0</v>
      </c>
      <c r="Q80" s="16" t="str">
        <f t="shared" si="37"/>
        <v/>
      </c>
      <c r="R80" s="74"/>
      <c r="S80" s="72"/>
    </row>
    <row r="81" spans="1:19" ht="13.5" thickBot="1">
      <c r="A81" s="72"/>
      <c r="C81" s="84">
        <f t="shared" si="34"/>
        <v>0</v>
      </c>
      <c r="D81" s="85">
        <f t="shared" si="34"/>
        <v>0</v>
      </c>
      <c r="E81" s="86"/>
      <c r="F81" s="87">
        <f>$E$18</f>
        <v>0</v>
      </c>
      <c r="G81" s="87">
        <f>$F$18</f>
        <v>0</v>
      </c>
      <c r="H81" s="87">
        <f>$G$18</f>
        <v>0</v>
      </c>
      <c r="I81" s="88" t="str">
        <f t="shared" si="35"/>
        <v/>
      </c>
      <c r="K81" s="84">
        <f t="shared" si="36"/>
        <v>0</v>
      </c>
      <c r="L81" s="85">
        <f t="shared" si="36"/>
        <v>0</v>
      </c>
      <c r="M81" s="86"/>
      <c r="N81" s="87">
        <f>$E$18</f>
        <v>0</v>
      </c>
      <c r="O81" s="87">
        <f>$F$18</f>
        <v>0</v>
      </c>
      <c r="P81" s="87">
        <f>$G$18</f>
        <v>0</v>
      </c>
      <c r="Q81" s="88" t="str">
        <f t="shared" si="37"/>
        <v/>
      </c>
      <c r="R81" s="74"/>
      <c r="S81" s="72"/>
    </row>
    <row r="82" spans="1:19" ht="13.5" thickBot="1">
      <c r="A82" s="72"/>
      <c r="I82" s="89">
        <f>SUM(I74:I81)</f>
        <v>0</v>
      </c>
      <c r="Q82" s="89">
        <f>SUM(Q74:Q81)</f>
        <v>0</v>
      </c>
      <c r="R82" s="74"/>
      <c r="S82" s="72"/>
    </row>
    <row r="83" spans="1:19">
      <c r="A83" s="72"/>
      <c r="L83" s="7"/>
      <c r="R83" s="74"/>
      <c r="S83" s="72"/>
    </row>
    <row r="84" spans="1:19" ht="13.5" thickBot="1">
      <c r="A84" s="72"/>
      <c r="R84" s="74"/>
      <c r="S84" s="72"/>
    </row>
    <row r="85" spans="1:19" ht="18" customHeight="1" thickBot="1">
      <c r="A85" s="72"/>
      <c r="C85" s="1"/>
      <c r="D85" s="193" t="s">
        <v>2</v>
      </c>
      <c r="E85" s="194"/>
      <c r="F85" s="195"/>
      <c r="G85" s="8"/>
      <c r="H85" s="8"/>
      <c r="K85" s="1"/>
      <c r="L85" s="193" t="s">
        <v>3</v>
      </c>
      <c r="M85" s="194"/>
      <c r="N85" s="195"/>
      <c r="O85" s="8"/>
      <c r="P85" s="8"/>
      <c r="R85" s="74"/>
      <c r="S85" s="72"/>
    </row>
    <row r="86" spans="1:19" ht="13.5" thickBot="1">
      <c r="A86" s="72"/>
      <c r="C86" s="78" t="s">
        <v>0</v>
      </c>
      <c r="D86" s="79" t="s">
        <v>1</v>
      </c>
      <c r="E86" s="11"/>
      <c r="F86" s="12">
        <v>1</v>
      </c>
      <c r="G86" s="12" t="s">
        <v>18</v>
      </c>
      <c r="H86" s="12">
        <v>2</v>
      </c>
      <c r="I86" s="13" t="s">
        <v>5</v>
      </c>
      <c r="K86" s="78" t="s">
        <v>0</v>
      </c>
      <c r="L86" s="79" t="s">
        <v>1</v>
      </c>
      <c r="M86" s="11"/>
      <c r="N86" s="12">
        <v>1</v>
      </c>
      <c r="O86" s="12" t="s">
        <v>18</v>
      </c>
      <c r="P86" s="12">
        <v>2</v>
      </c>
      <c r="Q86" s="13" t="s">
        <v>5</v>
      </c>
      <c r="R86" s="74"/>
      <c r="S86" s="72"/>
    </row>
    <row r="87" spans="1:19">
      <c r="A87" s="72"/>
      <c r="C87" s="14">
        <f t="shared" ref="C87:D94" si="38">C11</f>
        <v>0</v>
      </c>
      <c r="D87" s="80">
        <f t="shared" si="38"/>
        <v>0</v>
      </c>
      <c r="E87" s="81"/>
      <c r="F87" s="82">
        <f>$E$11</f>
        <v>0</v>
      </c>
      <c r="G87" s="82">
        <f>$F$11</f>
        <v>0</v>
      </c>
      <c r="H87" s="82">
        <f>$G$11</f>
        <v>0</v>
      </c>
      <c r="I87" s="83" t="str">
        <f t="shared" ref="I87:I94" si="39">IF($E87=$I11,IF($E87=$F$86,$F87,IF($E87=$G$86,$G87,IF($E87=$H$86,$H87,""))),"-")</f>
        <v/>
      </c>
      <c r="K87" s="14">
        <f t="shared" ref="K87:L94" si="40">C11</f>
        <v>0</v>
      </c>
      <c r="L87" s="80">
        <f t="shared" si="40"/>
        <v>0</v>
      </c>
      <c r="M87" s="81"/>
      <c r="N87" s="82">
        <f>$E$11</f>
        <v>0</v>
      </c>
      <c r="O87" s="82">
        <f>$F$11</f>
        <v>0</v>
      </c>
      <c r="P87" s="82">
        <f>$G$11</f>
        <v>0</v>
      </c>
      <c r="Q87" s="83" t="str">
        <f t="shared" ref="Q87:Q94" si="41">IF($M87=$I11,IF($M87=$N$86,$N87,IF($M87=$O$86,$O87,IF($M87=$P$86,$P87,""))),"-")</f>
        <v/>
      </c>
      <c r="R87" s="74"/>
      <c r="S87" s="72"/>
    </row>
    <row r="88" spans="1:19">
      <c r="A88" s="72"/>
      <c r="C88" s="15">
        <f t="shared" si="38"/>
        <v>0</v>
      </c>
      <c r="D88" s="77">
        <f t="shared" si="38"/>
        <v>0</v>
      </c>
      <c r="E88" s="76"/>
      <c r="F88" s="17">
        <f>$E$12</f>
        <v>0</v>
      </c>
      <c r="G88" s="17">
        <f>$F$12</f>
        <v>0</v>
      </c>
      <c r="H88" s="17">
        <f>$G$12</f>
        <v>0</v>
      </c>
      <c r="I88" s="16" t="str">
        <f t="shared" si="39"/>
        <v/>
      </c>
      <c r="K88" s="15">
        <f t="shared" si="40"/>
        <v>0</v>
      </c>
      <c r="L88" s="77">
        <f t="shared" si="40"/>
        <v>0</v>
      </c>
      <c r="M88" s="76"/>
      <c r="N88" s="17">
        <f>$E$12</f>
        <v>0</v>
      </c>
      <c r="O88" s="17">
        <f>$F$12</f>
        <v>0</v>
      </c>
      <c r="P88" s="17">
        <f>$G$12</f>
        <v>0</v>
      </c>
      <c r="Q88" s="16" t="str">
        <f t="shared" si="41"/>
        <v/>
      </c>
      <c r="R88" s="74"/>
      <c r="S88" s="72"/>
    </row>
    <row r="89" spans="1:19">
      <c r="A89" s="72"/>
      <c r="C89" s="15">
        <f t="shared" si="38"/>
        <v>0</v>
      </c>
      <c r="D89" s="77">
        <f t="shared" si="38"/>
        <v>0</v>
      </c>
      <c r="E89" s="76"/>
      <c r="F89" s="17">
        <f>$E$13</f>
        <v>0</v>
      </c>
      <c r="G89" s="17">
        <f>$F$13</f>
        <v>0</v>
      </c>
      <c r="H89" s="17">
        <f>$G$13</f>
        <v>0</v>
      </c>
      <c r="I89" s="16" t="str">
        <f t="shared" si="39"/>
        <v/>
      </c>
      <c r="K89" s="15">
        <f t="shared" si="40"/>
        <v>0</v>
      </c>
      <c r="L89" s="77">
        <f t="shared" si="40"/>
        <v>0</v>
      </c>
      <c r="M89" s="76"/>
      <c r="N89" s="17">
        <f>$E$13</f>
        <v>0</v>
      </c>
      <c r="O89" s="17">
        <f>$F$13</f>
        <v>0</v>
      </c>
      <c r="P89" s="17">
        <f>$G$13</f>
        <v>0</v>
      </c>
      <c r="Q89" s="16" t="str">
        <f t="shared" si="41"/>
        <v/>
      </c>
      <c r="R89" s="74"/>
      <c r="S89" s="72"/>
    </row>
    <row r="90" spans="1:19">
      <c r="A90" s="72"/>
      <c r="C90" s="15">
        <f t="shared" si="38"/>
        <v>0</v>
      </c>
      <c r="D90" s="77">
        <f t="shared" si="38"/>
        <v>0</v>
      </c>
      <c r="E90" s="76"/>
      <c r="F90" s="17">
        <f>$E$14</f>
        <v>0</v>
      </c>
      <c r="G90" s="17">
        <f>$F$14</f>
        <v>0</v>
      </c>
      <c r="H90" s="17">
        <f>$G$14</f>
        <v>0</v>
      </c>
      <c r="I90" s="16" t="str">
        <f t="shared" si="39"/>
        <v/>
      </c>
      <c r="J90" s="2"/>
      <c r="K90" s="15">
        <f t="shared" si="40"/>
        <v>0</v>
      </c>
      <c r="L90" s="77">
        <f t="shared" si="40"/>
        <v>0</v>
      </c>
      <c r="M90" s="76"/>
      <c r="N90" s="17">
        <f>$E$14</f>
        <v>0</v>
      </c>
      <c r="O90" s="17">
        <f>$F$14</f>
        <v>0</v>
      </c>
      <c r="P90" s="17">
        <f>$G$14</f>
        <v>0</v>
      </c>
      <c r="Q90" s="16" t="str">
        <f t="shared" si="41"/>
        <v/>
      </c>
      <c r="R90" s="74"/>
      <c r="S90" s="72"/>
    </row>
    <row r="91" spans="1:19">
      <c r="A91" s="72"/>
      <c r="C91" s="15">
        <f t="shared" si="38"/>
        <v>0</v>
      </c>
      <c r="D91" s="77">
        <f t="shared" si="38"/>
        <v>0</v>
      </c>
      <c r="E91" s="76"/>
      <c r="F91" s="17">
        <f>$E$15</f>
        <v>0</v>
      </c>
      <c r="G91" s="17">
        <f>$F$15</f>
        <v>0</v>
      </c>
      <c r="H91" s="17">
        <f>$G$15</f>
        <v>0</v>
      </c>
      <c r="I91" s="16" t="str">
        <f t="shared" si="39"/>
        <v/>
      </c>
      <c r="K91" s="15">
        <f t="shared" si="40"/>
        <v>0</v>
      </c>
      <c r="L91" s="77">
        <f t="shared" si="40"/>
        <v>0</v>
      </c>
      <c r="M91" s="76"/>
      <c r="N91" s="17">
        <f>$E$15</f>
        <v>0</v>
      </c>
      <c r="O91" s="17">
        <f>$F$15</f>
        <v>0</v>
      </c>
      <c r="P91" s="17">
        <f>$G$15</f>
        <v>0</v>
      </c>
      <c r="Q91" s="16" t="str">
        <f t="shared" si="41"/>
        <v/>
      </c>
      <c r="R91" s="74"/>
      <c r="S91" s="72"/>
    </row>
    <row r="92" spans="1:19">
      <c r="A92" s="72"/>
      <c r="C92" s="15">
        <f t="shared" si="38"/>
        <v>0</v>
      </c>
      <c r="D92" s="77">
        <f t="shared" si="38"/>
        <v>0</v>
      </c>
      <c r="E92" s="76"/>
      <c r="F92" s="17">
        <f>$E$16</f>
        <v>0</v>
      </c>
      <c r="G92" s="17">
        <f>$F$16</f>
        <v>0</v>
      </c>
      <c r="H92" s="17">
        <f>$G$16</f>
        <v>0</v>
      </c>
      <c r="I92" s="16" t="str">
        <f t="shared" si="39"/>
        <v/>
      </c>
      <c r="K92" s="15">
        <f t="shared" si="40"/>
        <v>0</v>
      </c>
      <c r="L92" s="77">
        <f t="shared" si="40"/>
        <v>0</v>
      </c>
      <c r="M92" s="76"/>
      <c r="N92" s="17">
        <f>$E$16</f>
        <v>0</v>
      </c>
      <c r="O92" s="17">
        <f>$F$16</f>
        <v>0</v>
      </c>
      <c r="P92" s="17">
        <f>$G$16</f>
        <v>0</v>
      </c>
      <c r="Q92" s="16" t="str">
        <f t="shared" si="41"/>
        <v/>
      </c>
      <c r="R92" s="74"/>
      <c r="S92" s="72"/>
    </row>
    <row r="93" spans="1:19">
      <c r="A93" s="72"/>
      <c r="C93" s="15">
        <f t="shared" si="38"/>
        <v>0</v>
      </c>
      <c r="D93" s="77">
        <f t="shared" si="38"/>
        <v>0</v>
      </c>
      <c r="E93" s="76"/>
      <c r="F93" s="17">
        <f>$E$17</f>
        <v>0</v>
      </c>
      <c r="G93" s="17">
        <f>$F$17</f>
        <v>0</v>
      </c>
      <c r="H93" s="17">
        <f>$G$17</f>
        <v>0</v>
      </c>
      <c r="I93" s="16" t="str">
        <f t="shared" si="39"/>
        <v/>
      </c>
      <c r="K93" s="15">
        <f t="shared" si="40"/>
        <v>0</v>
      </c>
      <c r="L93" s="77">
        <f t="shared" si="40"/>
        <v>0</v>
      </c>
      <c r="M93" s="76"/>
      <c r="N93" s="17">
        <f>$E$17</f>
        <v>0</v>
      </c>
      <c r="O93" s="17">
        <f>$F$17</f>
        <v>0</v>
      </c>
      <c r="P93" s="17">
        <f>$G$17</f>
        <v>0</v>
      </c>
      <c r="Q93" s="16" t="str">
        <f t="shared" si="41"/>
        <v/>
      </c>
      <c r="R93" s="74"/>
      <c r="S93" s="72"/>
    </row>
    <row r="94" spans="1:19" ht="13.5" thickBot="1">
      <c r="A94" s="72"/>
      <c r="C94" s="84">
        <f t="shared" si="38"/>
        <v>0</v>
      </c>
      <c r="D94" s="85">
        <f t="shared" si="38"/>
        <v>0</v>
      </c>
      <c r="E94" s="86"/>
      <c r="F94" s="87">
        <f>$E$18</f>
        <v>0</v>
      </c>
      <c r="G94" s="87">
        <f>$F$18</f>
        <v>0</v>
      </c>
      <c r="H94" s="87">
        <f>$G$18</f>
        <v>0</v>
      </c>
      <c r="I94" s="88" t="str">
        <f t="shared" si="39"/>
        <v/>
      </c>
      <c r="K94" s="84">
        <f t="shared" si="40"/>
        <v>0</v>
      </c>
      <c r="L94" s="85">
        <f t="shared" si="40"/>
        <v>0</v>
      </c>
      <c r="M94" s="86"/>
      <c r="N94" s="87">
        <f>$E$18</f>
        <v>0</v>
      </c>
      <c r="O94" s="87">
        <f>$F$18</f>
        <v>0</v>
      </c>
      <c r="P94" s="87">
        <f>$G$18</f>
        <v>0</v>
      </c>
      <c r="Q94" s="88" t="str">
        <f t="shared" si="41"/>
        <v/>
      </c>
      <c r="R94" s="74"/>
      <c r="S94" s="72"/>
    </row>
    <row r="95" spans="1:19" ht="13.5" thickBot="1">
      <c r="A95" s="72"/>
      <c r="I95" s="89">
        <f>SUM(I87:I94)</f>
        <v>0</v>
      </c>
      <c r="Q95" s="89">
        <f>SUM(Q87:Q94)</f>
        <v>0</v>
      </c>
      <c r="R95" s="74"/>
      <c r="S95" s="72"/>
    </row>
    <row r="96" spans="1:19">
      <c r="A96" s="72"/>
      <c r="R96" s="74"/>
      <c r="S96" s="72"/>
    </row>
    <row r="97" spans="1:19" ht="13.5" thickBot="1">
      <c r="A97" s="72"/>
      <c r="R97" s="74"/>
      <c r="S97" s="72"/>
    </row>
    <row r="98" spans="1:19" ht="13.5" thickBot="1">
      <c r="A98" s="72"/>
      <c r="C98" s="1"/>
      <c r="D98" s="193" t="s">
        <v>4</v>
      </c>
      <c r="E98" s="194"/>
      <c r="F98" s="195"/>
      <c r="G98" s="8"/>
      <c r="H98" s="8"/>
      <c r="K98" s="1"/>
      <c r="L98" s="193" t="s">
        <v>23</v>
      </c>
      <c r="M98" s="194"/>
      <c r="N98" s="195"/>
      <c r="O98" s="8"/>
      <c r="P98" s="8"/>
      <c r="R98" s="74"/>
      <c r="S98" s="72"/>
    </row>
    <row r="99" spans="1:19" ht="13.5" thickBot="1">
      <c r="A99" s="72"/>
      <c r="C99" s="78" t="s">
        <v>0</v>
      </c>
      <c r="D99" s="79" t="s">
        <v>1</v>
      </c>
      <c r="E99" s="11"/>
      <c r="F99" s="12">
        <v>1</v>
      </c>
      <c r="G99" s="12" t="s">
        <v>18</v>
      </c>
      <c r="H99" s="12">
        <v>2</v>
      </c>
      <c r="I99" s="13" t="s">
        <v>5</v>
      </c>
      <c r="K99" s="78" t="s">
        <v>0</v>
      </c>
      <c r="L99" s="79" t="s">
        <v>1</v>
      </c>
      <c r="M99" s="11"/>
      <c r="N99" s="12">
        <v>1</v>
      </c>
      <c r="O99" s="12" t="s">
        <v>18</v>
      </c>
      <c r="P99" s="12">
        <v>2</v>
      </c>
      <c r="Q99" s="13" t="s">
        <v>5</v>
      </c>
      <c r="R99" s="74"/>
      <c r="S99" s="72"/>
    </row>
    <row r="100" spans="1:19">
      <c r="A100" s="72"/>
      <c r="C100" s="14">
        <f t="shared" ref="C100:D107" si="42">C11</f>
        <v>0</v>
      </c>
      <c r="D100" s="80">
        <f t="shared" si="42"/>
        <v>0</v>
      </c>
      <c r="E100" s="81"/>
      <c r="F100" s="82">
        <f>$E$11</f>
        <v>0</v>
      </c>
      <c r="G100" s="82">
        <f>$F$11</f>
        <v>0</v>
      </c>
      <c r="H100" s="82">
        <f>$G$11</f>
        <v>0</v>
      </c>
      <c r="I100" s="83" t="str">
        <f t="shared" ref="I100:I107" si="43">IF($E100=$I11,IF($E100=$F$99,$F100,IF($E100=$G$99,$G100,IF($E100=$H$99,$H100,""))),"-")</f>
        <v/>
      </c>
      <c r="K100" s="14">
        <f t="shared" ref="K100:L107" si="44">C11</f>
        <v>0</v>
      </c>
      <c r="L100" s="80">
        <f t="shared" si="44"/>
        <v>0</v>
      </c>
      <c r="M100" s="81"/>
      <c r="N100" s="82">
        <f>$E$11</f>
        <v>0</v>
      </c>
      <c r="O100" s="82">
        <f>$F$11</f>
        <v>0</v>
      </c>
      <c r="P100" s="82">
        <f>$G$11</f>
        <v>0</v>
      </c>
      <c r="Q100" s="83" t="str">
        <f t="shared" ref="Q100:Q107" si="45">IF($M100=$I11,IF($M100=$N$99,$N100,IF($M100=$O$99,$O100,IF($M100=$P$99,$P100,""))),"-")</f>
        <v/>
      </c>
      <c r="R100" s="74"/>
      <c r="S100" s="72"/>
    </row>
    <row r="101" spans="1:19">
      <c r="A101" s="72"/>
      <c r="C101" s="15">
        <f t="shared" si="42"/>
        <v>0</v>
      </c>
      <c r="D101" s="77">
        <f t="shared" si="42"/>
        <v>0</v>
      </c>
      <c r="E101" s="76"/>
      <c r="F101" s="17">
        <f>$E$12</f>
        <v>0</v>
      </c>
      <c r="G101" s="17">
        <f>$F$12</f>
        <v>0</v>
      </c>
      <c r="H101" s="17">
        <f>$G$12</f>
        <v>0</v>
      </c>
      <c r="I101" s="16" t="str">
        <f t="shared" si="43"/>
        <v/>
      </c>
      <c r="K101" s="15">
        <f t="shared" si="44"/>
        <v>0</v>
      </c>
      <c r="L101" s="77">
        <f t="shared" si="44"/>
        <v>0</v>
      </c>
      <c r="M101" s="76"/>
      <c r="N101" s="17">
        <f>$E$12</f>
        <v>0</v>
      </c>
      <c r="O101" s="17">
        <f>$F$12</f>
        <v>0</v>
      </c>
      <c r="P101" s="17">
        <f>$G$12</f>
        <v>0</v>
      </c>
      <c r="Q101" s="16" t="str">
        <f t="shared" si="45"/>
        <v/>
      </c>
      <c r="R101" s="74"/>
      <c r="S101" s="72"/>
    </row>
    <row r="102" spans="1:19">
      <c r="A102" s="72"/>
      <c r="C102" s="15">
        <f t="shared" si="42"/>
        <v>0</v>
      </c>
      <c r="D102" s="77">
        <f t="shared" si="42"/>
        <v>0</v>
      </c>
      <c r="E102" s="76"/>
      <c r="F102" s="17">
        <f>$E$13</f>
        <v>0</v>
      </c>
      <c r="G102" s="17">
        <f>$F$13</f>
        <v>0</v>
      </c>
      <c r="H102" s="17">
        <f>$G$13</f>
        <v>0</v>
      </c>
      <c r="I102" s="16" t="str">
        <f t="shared" si="43"/>
        <v/>
      </c>
      <c r="K102" s="15">
        <f t="shared" si="44"/>
        <v>0</v>
      </c>
      <c r="L102" s="77">
        <f t="shared" si="44"/>
        <v>0</v>
      </c>
      <c r="M102" s="76"/>
      <c r="N102" s="17">
        <f>$E$13</f>
        <v>0</v>
      </c>
      <c r="O102" s="17">
        <f>$F$13</f>
        <v>0</v>
      </c>
      <c r="P102" s="17">
        <f>$G$13</f>
        <v>0</v>
      </c>
      <c r="Q102" s="16" t="str">
        <f t="shared" si="45"/>
        <v/>
      </c>
      <c r="R102" s="74"/>
      <c r="S102" s="72"/>
    </row>
    <row r="103" spans="1:19">
      <c r="A103" s="72"/>
      <c r="C103" s="15">
        <f t="shared" si="42"/>
        <v>0</v>
      </c>
      <c r="D103" s="77">
        <f t="shared" si="42"/>
        <v>0</v>
      </c>
      <c r="E103" s="76"/>
      <c r="F103" s="17">
        <f>$E$14</f>
        <v>0</v>
      </c>
      <c r="G103" s="17">
        <f>$F$14</f>
        <v>0</v>
      </c>
      <c r="H103" s="17">
        <f>$G$14</f>
        <v>0</v>
      </c>
      <c r="I103" s="16" t="str">
        <f t="shared" si="43"/>
        <v/>
      </c>
      <c r="K103" s="15">
        <f t="shared" si="44"/>
        <v>0</v>
      </c>
      <c r="L103" s="77">
        <f t="shared" si="44"/>
        <v>0</v>
      </c>
      <c r="M103" s="76"/>
      <c r="N103" s="17">
        <f>$E$14</f>
        <v>0</v>
      </c>
      <c r="O103" s="17">
        <f>$F$14</f>
        <v>0</v>
      </c>
      <c r="P103" s="17">
        <f>$G$14</f>
        <v>0</v>
      </c>
      <c r="Q103" s="16" t="str">
        <f t="shared" si="45"/>
        <v/>
      </c>
      <c r="R103" s="74"/>
      <c r="S103" s="72"/>
    </row>
    <row r="104" spans="1:19">
      <c r="A104" s="72"/>
      <c r="C104" s="15">
        <f t="shared" si="42"/>
        <v>0</v>
      </c>
      <c r="D104" s="77">
        <f t="shared" si="42"/>
        <v>0</v>
      </c>
      <c r="E104" s="76"/>
      <c r="F104" s="17">
        <f>$E$15</f>
        <v>0</v>
      </c>
      <c r="G104" s="17">
        <f>$F$15</f>
        <v>0</v>
      </c>
      <c r="H104" s="17">
        <f>$G$15</f>
        <v>0</v>
      </c>
      <c r="I104" s="16" t="str">
        <f t="shared" si="43"/>
        <v/>
      </c>
      <c r="K104" s="15">
        <f t="shared" si="44"/>
        <v>0</v>
      </c>
      <c r="L104" s="77">
        <f t="shared" si="44"/>
        <v>0</v>
      </c>
      <c r="M104" s="76"/>
      <c r="N104" s="17">
        <f>$E$15</f>
        <v>0</v>
      </c>
      <c r="O104" s="17">
        <f>$F$15</f>
        <v>0</v>
      </c>
      <c r="P104" s="17">
        <f>$G$15</f>
        <v>0</v>
      </c>
      <c r="Q104" s="16" t="str">
        <f t="shared" si="45"/>
        <v/>
      </c>
      <c r="R104" s="74"/>
      <c r="S104" s="72"/>
    </row>
    <row r="105" spans="1:19">
      <c r="A105" s="72"/>
      <c r="C105" s="15">
        <f t="shared" si="42"/>
        <v>0</v>
      </c>
      <c r="D105" s="77">
        <f t="shared" si="42"/>
        <v>0</v>
      </c>
      <c r="E105" s="76"/>
      <c r="F105" s="17">
        <f>$E$16</f>
        <v>0</v>
      </c>
      <c r="G105" s="17">
        <f>$F$16</f>
        <v>0</v>
      </c>
      <c r="H105" s="17">
        <f>$G$16</f>
        <v>0</v>
      </c>
      <c r="I105" s="16" t="str">
        <f t="shared" si="43"/>
        <v/>
      </c>
      <c r="K105" s="15">
        <f t="shared" si="44"/>
        <v>0</v>
      </c>
      <c r="L105" s="77">
        <f t="shared" si="44"/>
        <v>0</v>
      </c>
      <c r="M105" s="76"/>
      <c r="N105" s="17">
        <f>$E$16</f>
        <v>0</v>
      </c>
      <c r="O105" s="17">
        <f>$F$16</f>
        <v>0</v>
      </c>
      <c r="P105" s="17">
        <f>$G$16</f>
        <v>0</v>
      </c>
      <c r="Q105" s="16" t="str">
        <f t="shared" si="45"/>
        <v/>
      </c>
      <c r="R105" s="74"/>
      <c r="S105" s="72"/>
    </row>
    <row r="106" spans="1:19">
      <c r="A106" s="72"/>
      <c r="C106" s="15">
        <f t="shared" si="42"/>
        <v>0</v>
      </c>
      <c r="D106" s="77">
        <f t="shared" si="42"/>
        <v>0</v>
      </c>
      <c r="E106" s="76"/>
      <c r="F106" s="17">
        <f>$E$17</f>
        <v>0</v>
      </c>
      <c r="G106" s="17">
        <f>$F$17</f>
        <v>0</v>
      </c>
      <c r="H106" s="17">
        <f>$G$17</f>
        <v>0</v>
      </c>
      <c r="I106" s="16" t="str">
        <f t="shared" si="43"/>
        <v/>
      </c>
      <c r="K106" s="15">
        <f t="shared" si="44"/>
        <v>0</v>
      </c>
      <c r="L106" s="77">
        <f t="shared" si="44"/>
        <v>0</v>
      </c>
      <c r="M106" s="76"/>
      <c r="N106" s="17">
        <f>$E$17</f>
        <v>0</v>
      </c>
      <c r="O106" s="17">
        <f>$F$17</f>
        <v>0</v>
      </c>
      <c r="P106" s="17">
        <f>$G$17</f>
        <v>0</v>
      </c>
      <c r="Q106" s="16" t="str">
        <f t="shared" si="45"/>
        <v/>
      </c>
      <c r="R106" s="74"/>
      <c r="S106" s="72"/>
    </row>
    <row r="107" spans="1:19" ht="13.5" thickBot="1">
      <c r="A107" s="72"/>
      <c r="C107" s="84">
        <f t="shared" si="42"/>
        <v>0</v>
      </c>
      <c r="D107" s="85">
        <f t="shared" si="42"/>
        <v>0</v>
      </c>
      <c r="E107" s="86"/>
      <c r="F107" s="87">
        <f>$E$18</f>
        <v>0</v>
      </c>
      <c r="G107" s="87">
        <f>$F$18</f>
        <v>0</v>
      </c>
      <c r="H107" s="87">
        <f>$G$18</f>
        <v>0</v>
      </c>
      <c r="I107" s="88" t="str">
        <f t="shared" si="43"/>
        <v/>
      </c>
      <c r="K107" s="84">
        <f t="shared" si="44"/>
        <v>0</v>
      </c>
      <c r="L107" s="85">
        <f t="shared" si="44"/>
        <v>0</v>
      </c>
      <c r="M107" s="86"/>
      <c r="N107" s="87">
        <f>$E$18</f>
        <v>0</v>
      </c>
      <c r="O107" s="87">
        <f>$F$18</f>
        <v>0</v>
      </c>
      <c r="P107" s="87">
        <f>$G$18</f>
        <v>0</v>
      </c>
      <c r="Q107" s="88" t="str">
        <f t="shared" si="45"/>
        <v/>
      </c>
      <c r="R107" s="74"/>
      <c r="S107" s="72"/>
    </row>
    <row r="108" spans="1:19" ht="13.5" thickBot="1">
      <c r="A108" s="72"/>
      <c r="I108" s="89">
        <f>SUM(I100:I107)</f>
        <v>0</v>
      </c>
      <c r="Q108" s="89">
        <f>SUM(Q100:Q107)</f>
        <v>0</v>
      </c>
      <c r="R108" s="74"/>
      <c r="S108" s="72"/>
    </row>
    <row r="109" spans="1:19">
      <c r="A109" s="72"/>
      <c r="R109" s="74"/>
      <c r="S109" s="72"/>
    </row>
    <row r="110" spans="1:19" ht="13.5" thickBot="1">
      <c r="A110" s="72"/>
      <c r="R110" s="74"/>
      <c r="S110" s="72"/>
    </row>
    <row r="111" spans="1:19" ht="13.5" thickBot="1">
      <c r="A111" s="72"/>
      <c r="C111" s="1"/>
      <c r="D111" s="193" t="s">
        <v>29</v>
      </c>
      <c r="E111" s="194"/>
      <c r="F111" s="195"/>
      <c r="G111" s="8"/>
      <c r="H111" s="8"/>
      <c r="K111" s="1"/>
      <c r="L111" s="193" t="s">
        <v>31</v>
      </c>
      <c r="M111" s="194"/>
      <c r="N111" s="195"/>
      <c r="O111" s="8"/>
      <c r="P111" s="8"/>
      <c r="R111" s="74"/>
      <c r="S111" s="72"/>
    </row>
    <row r="112" spans="1:19" ht="13.5" thickBot="1">
      <c r="A112" s="72"/>
      <c r="C112" s="78" t="s">
        <v>0</v>
      </c>
      <c r="D112" s="79" t="s">
        <v>1</v>
      </c>
      <c r="E112" s="11"/>
      <c r="F112" s="12">
        <v>1</v>
      </c>
      <c r="G112" s="12" t="s">
        <v>18</v>
      </c>
      <c r="H112" s="12">
        <v>2</v>
      </c>
      <c r="I112" s="13" t="s">
        <v>5</v>
      </c>
      <c r="K112" s="78" t="s">
        <v>0</v>
      </c>
      <c r="L112" s="79" t="s">
        <v>1</v>
      </c>
      <c r="M112" s="11"/>
      <c r="N112" s="12">
        <v>1</v>
      </c>
      <c r="O112" s="12" t="s">
        <v>18</v>
      </c>
      <c r="P112" s="12">
        <v>2</v>
      </c>
      <c r="Q112" s="13" t="s">
        <v>5</v>
      </c>
      <c r="R112" s="74"/>
      <c r="S112" s="72"/>
    </row>
    <row r="113" spans="1:19">
      <c r="A113" s="72"/>
      <c r="C113" s="14">
        <f t="shared" ref="C113:D120" si="46">C11</f>
        <v>0</v>
      </c>
      <c r="D113" s="80">
        <f t="shared" si="46"/>
        <v>0</v>
      </c>
      <c r="E113" s="81"/>
      <c r="F113" s="82">
        <f>$E$11</f>
        <v>0</v>
      </c>
      <c r="G113" s="82">
        <f>$F$11</f>
        <v>0</v>
      </c>
      <c r="H113" s="82">
        <f>$G$11</f>
        <v>0</v>
      </c>
      <c r="I113" s="83" t="str">
        <f t="shared" ref="I113:I120" si="47">IF($E113=$I11,IF($E113=$F$112,$F113,IF($E113=$G$112,$G113,IF($E113=$H$112,$H113,""))),"-")</f>
        <v/>
      </c>
      <c r="K113" s="14">
        <f t="shared" ref="K113:L120" si="48">C11</f>
        <v>0</v>
      </c>
      <c r="L113" s="80">
        <f t="shared" si="48"/>
        <v>0</v>
      </c>
      <c r="M113" s="81"/>
      <c r="N113" s="82">
        <f>$E$11</f>
        <v>0</v>
      </c>
      <c r="O113" s="82">
        <f>$F$11</f>
        <v>0</v>
      </c>
      <c r="P113" s="82">
        <f>$G$11</f>
        <v>0</v>
      </c>
      <c r="Q113" s="83" t="str">
        <f t="shared" ref="Q113:Q120" si="49">IF($M113=$I11,IF($M113=$N$112,$N113,IF($M113=$O$112,$O113,IF($M113=$P$112,$P113,""))),"-")</f>
        <v/>
      </c>
      <c r="R113" s="74"/>
      <c r="S113" s="72"/>
    </row>
    <row r="114" spans="1:19">
      <c r="A114" s="72"/>
      <c r="C114" s="15">
        <f t="shared" si="46"/>
        <v>0</v>
      </c>
      <c r="D114" s="77">
        <f t="shared" si="46"/>
        <v>0</v>
      </c>
      <c r="E114" s="76"/>
      <c r="F114" s="17">
        <f>$E$12</f>
        <v>0</v>
      </c>
      <c r="G114" s="17">
        <f>$F$12</f>
        <v>0</v>
      </c>
      <c r="H114" s="17">
        <f>$G$12</f>
        <v>0</v>
      </c>
      <c r="I114" s="16" t="str">
        <f t="shared" si="47"/>
        <v/>
      </c>
      <c r="K114" s="15">
        <f t="shared" si="48"/>
        <v>0</v>
      </c>
      <c r="L114" s="77">
        <f t="shared" si="48"/>
        <v>0</v>
      </c>
      <c r="M114" s="76"/>
      <c r="N114" s="17">
        <f>$E$12</f>
        <v>0</v>
      </c>
      <c r="O114" s="17">
        <f>$F$12</f>
        <v>0</v>
      </c>
      <c r="P114" s="17">
        <f>$G$12</f>
        <v>0</v>
      </c>
      <c r="Q114" s="16" t="str">
        <f t="shared" si="49"/>
        <v/>
      </c>
      <c r="R114" s="74"/>
      <c r="S114" s="72"/>
    </row>
    <row r="115" spans="1:19">
      <c r="A115" s="72"/>
      <c r="C115" s="15">
        <f t="shared" si="46"/>
        <v>0</v>
      </c>
      <c r="D115" s="77">
        <f t="shared" si="46"/>
        <v>0</v>
      </c>
      <c r="E115" s="76"/>
      <c r="F115" s="17">
        <f>$E$13</f>
        <v>0</v>
      </c>
      <c r="G115" s="17">
        <f>$F$13</f>
        <v>0</v>
      </c>
      <c r="H115" s="17">
        <f>$G$13</f>
        <v>0</v>
      </c>
      <c r="I115" s="16" t="str">
        <f t="shared" si="47"/>
        <v/>
      </c>
      <c r="K115" s="15">
        <f t="shared" si="48"/>
        <v>0</v>
      </c>
      <c r="L115" s="77">
        <f t="shared" si="48"/>
        <v>0</v>
      </c>
      <c r="M115" s="76"/>
      <c r="N115" s="17">
        <f>$E$13</f>
        <v>0</v>
      </c>
      <c r="O115" s="17">
        <f>$F$13</f>
        <v>0</v>
      </c>
      <c r="P115" s="17">
        <f>$G$13</f>
        <v>0</v>
      </c>
      <c r="Q115" s="16" t="str">
        <f t="shared" si="49"/>
        <v/>
      </c>
      <c r="R115" s="74"/>
      <c r="S115" s="72"/>
    </row>
    <row r="116" spans="1:19">
      <c r="A116" s="72"/>
      <c r="C116" s="15">
        <f t="shared" si="46"/>
        <v>0</v>
      </c>
      <c r="D116" s="77">
        <f t="shared" si="46"/>
        <v>0</v>
      </c>
      <c r="E116" s="76"/>
      <c r="F116" s="17">
        <f>$E$14</f>
        <v>0</v>
      </c>
      <c r="G116" s="17">
        <f>$F$14</f>
        <v>0</v>
      </c>
      <c r="H116" s="17">
        <f>$G$14</f>
        <v>0</v>
      </c>
      <c r="I116" s="16" t="str">
        <f t="shared" si="47"/>
        <v/>
      </c>
      <c r="K116" s="15">
        <f t="shared" si="48"/>
        <v>0</v>
      </c>
      <c r="L116" s="77">
        <f t="shared" si="48"/>
        <v>0</v>
      </c>
      <c r="M116" s="76"/>
      <c r="N116" s="17">
        <f>$E$14</f>
        <v>0</v>
      </c>
      <c r="O116" s="17">
        <f>$F$14</f>
        <v>0</v>
      </c>
      <c r="P116" s="17">
        <f>$G$14</f>
        <v>0</v>
      </c>
      <c r="Q116" s="16" t="str">
        <f t="shared" si="49"/>
        <v/>
      </c>
      <c r="R116" s="74"/>
      <c r="S116" s="72"/>
    </row>
    <row r="117" spans="1:19">
      <c r="A117" s="72"/>
      <c r="C117" s="15">
        <f t="shared" si="46"/>
        <v>0</v>
      </c>
      <c r="D117" s="77">
        <f t="shared" si="46"/>
        <v>0</v>
      </c>
      <c r="E117" s="76"/>
      <c r="F117" s="17">
        <f>$E$15</f>
        <v>0</v>
      </c>
      <c r="G117" s="17">
        <f>$F$15</f>
        <v>0</v>
      </c>
      <c r="H117" s="17">
        <f>$G$15</f>
        <v>0</v>
      </c>
      <c r="I117" s="16" t="str">
        <f t="shared" si="47"/>
        <v/>
      </c>
      <c r="K117" s="15">
        <f t="shared" si="48"/>
        <v>0</v>
      </c>
      <c r="L117" s="77">
        <f t="shared" si="48"/>
        <v>0</v>
      </c>
      <c r="M117" s="76"/>
      <c r="N117" s="17">
        <f>$E$15</f>
        <v>0</v>
      </c>
      <c r="O117" s="17">
        <f>$F$15</f>
        <v>0</v>
      </c>
      <c r="P117" s="17">
        <f>$G$15</f>
        <v>0</v>
      </c>
      <c r="Q117" s="16" t="str">
        <f t="shared" si="49"/>
        <v/>
      </c>
      <c r="R117" s="74"/>
      <c r="S117" s="72"/>
    </row>
    <row r="118" spans="1:19">
      <c r="A118" s="72"/>
      <c r="C118" s="15">
        <f t="shared" si="46"/>
        <v>0</v>
      </c>
      <c r="D118" s="77">
        <f t="shared" si="46"/>
        <v>0</v>
      </c>
      <c r="E118" s="76"/>
      <c r="F118" s="17">
        <f>$E$16</f>
        <v>0</v>
      </c>
      <c r="G118" s="17">
        <f>$F$16</f>
        <v>0</v>
      </c>
      <c r="H118" s="17">
        <f>$G$16</f>
        <v>0</v>
      </c>
      <c r="I118" s="16" t="str">
        <f t="shared" si="47"/>
        <v/>
      </c>
      <c r="K118" s="15">
        <f t="shared" si="48"/>
        <v>0</v>
      </c>
      <c r="L118" s="77">
        <f t="shared" si="48"/>
        <v>0</v>
      </c>
      <c r="M118" s="76"/>
      <c r="N118" s="17">
        <f>$E$16</f>
        <v>0</v>
      </c>
      <c r="O118" s="17">
        <f>$F$16</f>
        <v>0</v>
      </c>
      <c r="P118" s="17">
        <f>$G$16</f>
        <v>0</v>
      </c>
      <c r="Q118" s="16" t="str">
        <f t="shared" si="49"/>
        <v/>
      </c>
      <c r="R118" s="74"/>
      <c r="S118" s="72"/>
    </row>
    <row r="119" spans="1:19">
      <c r="A119" s="72"/>
      <c r="C119" s="15">
        <f t="shared" si="46"/>
        <v>0</v>
      </c>
      <c r="D119" s="77">
        <f t="shared" si="46"/>
        <v>0</v>
      </c>
      <c r="E119" s="76"/>
      <c r="F119" s="17">
        <f>$E$17</f>
        <v>0</v>
      </c>
      <c r="G119" s="17">
        <f>$F$17</f>
        <v>0</v>
      </c>
      <c r="H119" s="17">
        <f>$G$17</f>
        <v>0</v>
      </c>
      <c r="I119" s="16" t="str">
        <f t="shared" si="47"/>
        <v/>
      </c>
      <c r="K119" s="15">
        <f t="shared" si="48"/>
        <v>0</v>
      </c>
      <c r="L119" s="77">
        <f t="shared" si="48"/>
        <v>0</v>
      </c>
      <c r="M119" s="76"/>
      <c r="N119" s="17">
        <f>$E$17</f>
        <v>0</v>
      </c>
      <c r="O119" s="17">
        <f>$F$17</f>
        <v>0</v>
      </c>
      <c r="P119" s="17">
        <f>$G$17</f>
        <v>0</v>
      </c>
      <c r="Q119" s="16" t="str">
        <f t="shared" si="49"/>
        <v/>
      </c>
      <c r="R119" s="74"/>
      <c r="S119" s="72"/>
    </row>
    <row r="120" spans="1:19" ht="13.5" thickBot="1">
      <c r="A120" s="72"/>
      <c r="C120" s="84">
        <f t="shared" si="46"/>
        <v>0</v>
      </c>
      <c r="D120" s="85">
        <f t="shared" si="46"/>
        <v>0</v>
      </c>
      <c r="E120" s="86"/>
      <c r="F120" s="87">
        <f>$E$18</f>
        <v>0</v>
      </c>
      <c r="G120" s="87">
        <f>$F$18</f>
        <v>0</v>
      </c>
      <c r="H120" s="87">
        <f>$G$18</f>
        <v>0</v>
      </c>
      <c r="I120" s="88" t="str">
        <f t="shared" si="47"/>
        <v/>
      </c>
      <c r="K120" s="84">
        <f t="shared" si="48"/>
        <v>0</v>
      </c>
      <c r="L120" s="85">
        <f t="shared" si="48"/>
        <v>0</v>
      </c>
      <c r="M120" s="86"/>
      <c r="N120" s="87">
        <f>$E$18</f>
        <v>0</v>
      </c>
      <c r="O120" s="87">
        <f>$F$18</f>
        <v>0</v>
      </c>
      <c r="P120" s="87">
        <f>$G$18</f>
        <v>0</v>
      </c>
      <c r="Q120" s="88" t="str">
        <f t="shared" si="49"/>
        <v/>
      </c>
      <c r="R120" s="74"/>
      <c r="S120" s="72"/>
    </row>
    <row r="121" spans="1:19" ht="13.5" thickBot="1">
      <c r="A121" s="72"/>
      <c r="I121" s="89">
        <f>SUM(I113:I120)</f>
        <v>0</v>
      </c>
      <c r="Q121" s="89">
        <f>SUM(Q113:Q120)</f>
        <v>0</v>
      </c>
      <c r="R121" s="74"/>
      <c r="S121" s="72"/>
    </row>
    <row r="122" spans="1:19">
      <c r="A122" s="72"/>
      <c r="R122" s="74"/>
      <c r="S122" s="72"/>
    </row>
    <row r="123" spans="1:19" ht="13.5" thickBot="1">
      <c r="A123" s="72"/>
      <c r="R123" s="74"/>
      <c r="S123" s="72"/>
    </row>
    <row r="124" spans="1:19" ht="13.5" thickBot="1">
      <c r="A124" s="72"/>
      <c r="C124" s="1"/>
      <c r="D124" s="193" t="s">
        <v>28</v>
      </c>
      <c r="E124" s="194"/>
      <c r="F124" s="195"/>
      <c r="G124" s="8"/>
      <c r="H124" s="8"/>
      <c r="K124" s="1"/>
      <c r="L124" s="193" t="s">
        <v>17</v>
      </c>
      <c r="M124" s="194"/>
      <c r="N124" s="195"/>
      <c r="O124" s="8"/>
      <c r="P124" s="8"/>
      <c r="R124" s="74"/>
      <c r="S124" s="72"/>
    </row>
    <row r="125" spans="1:19" ht="13.5" thickBot="1">
      <c r="A125" s="72"/>
      <c r="C125" s="78" t="s">
        <v>0</v>
      </c>
      <c r="D125" s="79" t="s">
        <v>1</v>
      </c>
      <c r="E125" s="11"/>
      <c r="F125" s="12">
        <v>1</v>
      </c>
      <c r="G125" s="12" t="s">
        <v>18</v>
      </c>
      <c r="H125" s="12">
        <v>2</v>
      </c>
      <c r="I125" s="13" t="s">
        <v>5</v>
      </c>
      <c r="K125" s="78" t="s">
        <v>0</v>
      </c>
      <c r="L125" s="79" t="s">
        <v>1</v>
      </c>
      <c r="M125" s="11"/>
      <c r="N125" s="12">
        <v>1</v>
      </c>
      <c r="O125" s="12" t="s">
        <v>18</v>
      </c>
      <c r="P125" s="12">
        <v>2</v>
      </c>
      <c r="Q125" s="13" t="s">
        <v>5</v>
      </c>
      <c r="R125" s="74"/>
      <c r="S125" s="72"/>
    </row>
    <row r="126" spans="1:19">
      <c r="A126" s="72"/>
      <c r="C126" s="14">
        <f t="shared" ref="C126:D133" si="50">K61</f>
        <v>0</v>
      </c>
      <c r="D126" s="80">
        <f t="shared" si="50"/>
        <v>0</v>
      </c>
      <c r="E126" s="81"/>
      <c r="F126" s="82">
        <f>$E$11</f>
        <v>0</v>
      </c>
      <c r="G126" s="82">
        <f>$F$11</f>
        <v>0</v>
      </c>
      <c r="H126" s="82">
        <f>$G$11</f>
        <v>0</v>
      </c>
      <c r="I126" s="83" t="str">
        <f t="shared" ref="I126:I133" si="51">IF($E126=$I11,IF($E126=$F$125,$F126,IF($E126=$G$125,$G126,IF($E126=$H$125,$H126,""))),"-")</f>
        <v/>
      </c>
      <c r="K126" s="14">
        <f t="shared" ref="K126:L133" si="52">C74</f>
        <v>0</v>
      </c>
      <c r="L126" s="80">
        <f t="shared" si="52"/>
        <v>0</v>
      </c>
      <c r="M126" s="81"/>
      <c r="N126" s="82">
        <f>$E$11</f>
        <v>0</v>
      </c>
      <c r="O126" s="82">
        <f>$F$11</f>
        <v>0</v>
      </c>
      <c r="P126" s="82">
        <f>$G$11</f>
        <v>0</v>
      </c>
      <c r="Q126" s="83" t="str">
        <f t="shared" ref="Q126:Q133" si="53">IF($M126=$I11,IF($M126=$N$125,$N126,IF($M126=$O$125,$O126,IF($M126=$P$125,$P126,""))),"-")</f>
        <v/>
      </c>
      <c r="R126" s="74"/>
      <c r="S126" s="72"/>
    </row>
    <row r="127" spans="1:19">
      <c r="A127" s="72"/>
      <c r="C127" s="15">
        <f t="shared" si="50"/>
        <v>0</v>
      </c>
      <c r="D127" s="77">
        <f t="shared" si="50"/>
        <v>0</v>
      </c>
      <c r="E127" s="76"/>
      <c r="F127" s="17">
        <f>$E$12</f>
        <v>0</v>
      </c>
      <c r="G127" s="17">
        <f>$F$12</f>
        <v>0</v>
      </c>
      <c r="H127" s="17">
        <f>$G$12</f>
        <v>0</v>
      </c>
      <c r="I127" s="16" t="str">
        <f t="shared" si="51"/>
        <v/>
      </c>
      <c r="K127" s="15">
        <f t="shared" si="52"/>
        <v>0</v>
      </c>
      <c r="L127" s="77">
        <f t="shared" si="52"/>
        <v>0</v>
      </c>
      <c r="M127" s="76"/>
      <c r="N127" s="17">
        <f>$E$12</f>
        <v>0</v>
      </c>
      <c r="O127" s="17">
        <f>$F$12</f>
        <v>0</v>
      </c>
      <c r="P127" s="17">
        <f>$G$12</f>
        <v>0</v>
      </c>
      <c r="Q127" s="16" t="str">
        <f t="shared" si="53"/>
        <v/>
      </c>
      <c r="R127" s="74"/>
      <c r="S127" s="72"/>
    </row>
    <row r="128" spans="1:19">
      <c r="A128" s="72"/>
      <c r="C128" s="15">
        <f t="shared" si="50"/>
        <v>0</v>
      </c>
      <c r="D128" s="77">
        <f t="shared" si="50"/>
        <v>0</v>
      </c>
      <c r="E128" s="76"/>
      <c r="F128" s="17">
        <f>$E$13</f>
        <v>0</v>
      </c>
      <c r="G128" s="17">
        <f>$F$13</f>
        <v>0</v>
      </c>
      <c r="H128" s="17">
        <f>$G$13</f>
        <v>0</v>
      </c>
      <c r="I128" s="16" t="str">
        <f t="shared" si="51"/>
        <v/>
      </c>
      <c r="K128" s="15">
        <f t="shared" si="52"/>
        <v>0</v>
      </c>
      <c r="L128" s="77">
        <f t="shared" si="52"/>
        <v>0</v>
      </c>
      <c r="M128" s="76"/>
      <c r="N128" s="17">
        <f>$E$13</f>
        <v>0</v>
      </c>
      <c r="O128" s="17">
        <f>$F$13</f>
        <v>0</v>
      </c>
      <c r="P128" s="17">
        <f>$G$13</f>
        <v>0</v>
      </c>
      <c r="Q128" s="16" t="str">
        <f t="shared" si="53"/>
        <v/>
      </c>
      <c r="R128" s="74"/>
      <c r="S128" s="72"/>
    </row>
    <row r="129" spans="1:19">
      <c r="A129" s="72"/>
      <c r="C129" s="15">
        <f t="shared" si="50"/>
        <v>0</v>
      </c>
      <c r="D129" s="77">
        <f t="shared" si="50"/>
        <v>0</v>
      </c>
      <c r="E129" s="76"/>
      <c r="F129" s="17">
        <f>$E$14</f>
        <v>0</v>
      </c>
      <c r="G129" s="17">
        <f>$F$14</f>
        <v>0</v>
      </c>
      <c r="H129" s="17">
        <f>$G$14</f>
        <v>0</v>
      </c>
      <c r="I129" s="16" t="str">
        <f t="shared" si="51"/>
        <v/>
      </c>
      <c r="K129" s="15">
        <f t="shared" si="52"/>
        <v>0</v>
      </c>
      <c r="L129" s="77">
        <f t="shared" si="52"/>
        <v>0</v>
      </c>
      <c r="M129" s="76"/>
      <c r="N129" s="17">
        <f>$E$14</f>
        <v>0</v>
      </c>
      <c r="O129" s="17">
        <f>$F$14</f>
        <v>0</v>
      </c>
      <c r="P129" s="17">
        <f>$G$14</f>
        <v>0</v>
      </c>
      <c r="Q129" s="16" t="str">
        <f t="shared" si="53"/>
        <v/>
      </c>
      <c r="R129" s="74"/>
      <c r="S129" s="72"/>
    </row>
    <row r="130" spans="1:19">
      <c r="A130" s="72"/>
      <c r="C130" s="15">
        <f t="shared" si="50"/>
        <v>0</v>
      </c>
      <c r="D130" s="77">
        <f t="shared" si="50"/>
        <v>0</v>
      </c>
      <c r="E130" s="76"/>
      <c r="F130" s="17">
        <f>$E$15</f>
        <v>0</v>
      </c>
      <c r="G130" s="17">
        <f>$F$15</f>
        <v>0</v>
      </c>
      <c r="H130" s="17">
        <f>$G$15</f>
        <v>0</v>
      </c>
      <c r="I130" s="16" t="str">
        <f t="shared" si="51"/>
        <v/>
      </c>
      <c r="K130" s="15">
        <f t="shared" si="52"/>
        <v>0</v>
      </c>
      <c r="L130" s="77">
        <f t="shared" si="52"/>
        <v>0</v>
      </c>
      <c r="M130" s="76"/>
      <c r="N130" s="17">
        <f>$E$15</f>
        <v>0</v>
      </c>
      <c r="O130" s="17">
        <f>$F$15</f>
        <v>0</v>
      </c>
      <c r="P130" s="17">
        <f>$G$15</f>
        <v>0</v>
      </c>
      <c r="Q130" s="16" t="str">
        <f t="shared" si="53"/>
        <v/>
      </c>
      <c r="R130" s="74"/>
      <c r="S130" s="72"/>
    </row>
    <row r="131" spans="1:19">
      <c r="A131" s="72"/>
      <c r="C131" s="15">
        <f t="shared" si="50"/>
        <v>0</v>
      </c>
      <c r="D131" s="77">
        <f t="shared" si="50"/>
        <v>0</v>
      </c>
      <c r="E131" s="76"/>
      <c r="F131" s="17">
        <f>$E$16</f>
        <v>0</v>
      </c>
      <c r="G131" s="17">
        <f>$F$16</f>
        <v>0</v>
      </c>
      <c r="H131" s="17">
        <f>$G$16</f>
        <v>0</v>
      </c>
      <c r="I131" s="16" t="str">
        <f t="shared" si="51"/>
        <v/>
      </c>
      <c r="K131" s="15">
        <f t="shared" si="52"/>
        <v>0</v>
      </c>
      <c r="L131" s="77">
        <f t="shared" si="52"/>
        <v>0</v>
      </c>
      <c r="M131" s="76"/>
      <c r="N131" s="17">
        <f>$E$16</f>
        <v>0</v>
      </c>
      <c r="O131" s="17">
        <f>$F$16</f>
        <v>0</v>
      </c>
      <c r="P131" s="17">
        <f>$G$16</f>
        <v>0</v>
      </c>
      <c r="Q131" s="16" t="str">
        <f t="shared" si="53"/>
        <v/>
      </c>
      <c r="R131" s="74"/>
      <c r="S131" s="72"/>
    </row>
    <row r="132" spans="1:19">
      <c r="A132" s="72"/>
      <c r="C132" s="15">
        <f t="shared" si="50"/>
        <v>0</v>
      </c>
      <c r="D132" s="77">
        <f t="shared" si="50"/>
        <v>0</v>
      </c>
      <c r="E132" s="76"/>
      <c r="F132" s="17">
        <f>$E$17</f>
        <v>0</v>
      </c>
      <c r="G132" s="17">
        <f>$F$17</f>
        <v>0</v>
      </c>
      <c r="H132" s="17">
        <f>$G$17</f>
        <v>0</v>
      </c>
      <c r="I132" s="16" t="str">
        <f t="shared" si="51"/>
        <v/>
      </c>
      <c r="K132" s="15">
        <f t="shared" si="52"/>
        <v>0</v>
      </c>
      <c r="L132" s="77">
        <f t="shared" si="52"/>
        <v>0</v>
      </c>
      <c r="M132" s="76"/>
      <c r="N132" s="17">
        <f>$E$17</f>
        <v>0</v>
      </c>
      <c r="O132" s="17">
        <f>$F$17</f>
        <v>0</v>
      </c>
      <c r="P132" s="17">
        <f>$G$17</f>
        <v>0</v>
      </c>
      <c r="Q132" s="16" t="str">
        <f t="shared" si="53"/>
        <v/>
      </c>
      <c r="R132" s="74"/>
      <c r="S132" s="72"/>
    </row>
    <row r="133" spans="1:19" ht="13.5" thickBot="1">
      <c r="A133" s="72"/>
      <c r="C133" s="84">
        <f t="shared" si="50"/>
        <v>0</v>
      </c>
      <c r="D133" s="85">
        <f t="shared" si="50"/>
        <v>0</v>
      </c>
      <c r="E133" s="86"/>
      <c r="F133" s="87">
        <f>$E$18</f>
        <v>0</v>
      </c>
      <c r="G133" s="87">
        <f>$F$18</f>
        <v>0</v>
      </c>
      <c r="H133" s="87">
        <f>$G$18</f>
        <v>0</v>
      </c>
      <c r="I133" s="88" t="str">
        <f t="shared" si="51"/>
        <v/>
      </c>
      <c r="K133" s="84">
        <f t="shared" si="52"/>
        <v>0</v>
      </c>
      <c r="L133" s="85">
        <f t="shared" si="52"/>
        <v>0</v>
      </c>
      <c r="M133" s="86"/>
      <c r="N133" s="87">
        <f>$E$18</f>
        <v>0</v>
      </c>
      <c r="O133" s="87">
        <f>$F$18</f>
        <v>0</v>
      </c>
      <c r="P133" s="87">
        <f>$G$18</f>
        <v>0</v>
      </c>
      <c r="Q133" s="88" t="str">
        <f t="shared" si="53"/>
        <v/>
      </c>
      <c r="R133" s="74"/>
      <c r="S133" s="72"/>
    </row>
    <row r="134" spans="1:19" ht="13.5" thickBot="1">
      <c r="A134" s="72"/>
      <c r="I134" s="89">
        <f>SUM(I126:I133)</f>
        <v>0</v>
      </c>
      <c r="Q134" s="89">
        <f>SUM(Q126:Q133)</f>
        <v>0</v>
      </c>
      <c r="R134" s="74"/>
      <c r="S134" s="72"/>
    </row>
    <row r="135" spans="1:19" ht="16.5" customHeight="1">
      <c r="A135" s="72"/>
      <c r="R135" s="74"/>
      <c r="S135" s="72"/>
    </row>
    <row r="136" spans="1:19" s="155" customFormat="1">
      <c r="A136" s="72"/>
      <c r="B136" s="72"/>
      <c r="C136" s="72"/>
      <c r="D136" s="72"/>
      <c r="E136" s="72"/>
      <c r="F136" s="72"/>
      <c r="G136" s="72"/>
      <c r="H136" s="72"/>
      <c r="I136" s="72"/>
      <c r="J136" s="72"/>
      <c r="K136" s="72"/>
      <c r="L136" s="72"/>
      <c r="M136" s="72"/>
      <c r="N136" s="72"/>
      <c r="O136" s="72"/>
      <c r="P136" s="72"/>
      <c r="Q136" s="72"/>
      <c r="R136" s="72"/>
      <c r="S136" s="72"/>
    </row>
    <row r="137" spans="1:19" s="155" customFormat="1">
      <c r="A137" s="72"/>
      <c r="B137" s="72"/>
      <c r="C137" s="72"/>
      <c r="D137" s="72"/>
      <c r="E137" s="72"/>
      <c r="F137" s="72"/>
      <c r="G137" s="72"/>
      <c r="H137" s="72"/>
      <c r="I137" s="72"/>
      <c r="J137" s="72"/>
      <c r="K137" s="72"/>
      <c r="L137" s="72"/>
      <c r="M137" s="72"/>
      <c r="N137" s="72"/>
      <c r="O137" s="72"/>
      <c r="P137" s="72"/>
      <c r="Q137" s="72"/>
      <c r="R137" s="72"/>
      <c r="S137" s="72"/>
    </row>
    <row r="138" spans="1:19" s="74" customFormat="1"/>
    <row r="139" spans="1:19" s="74" customFormat="1"/>
    <row r="140" spans="1:19" s="74" customFormat="1"/>
    <row r="141" spans="1:19" s="74" customFormat="1">
      <c r="J141" s="123"/>
    </row>
    <row r="142" spans="1:19" s="74" customFormat="1"/>
    <row r="143" spans="1:19" s="74" customFormat="1">
      <c r="J143" s="124"/>
      <c r="K143" s="124"/>
      <c r="L143" s="125"/>
    </row>
    <row r="144" spans="1:19" s="74" customFormat="1">
      <c r="J144" s="124"/>
      <c r="K144" s="124"/>
      <c r="L144" s="125"/>
    </row>
    <row r="145" spans="10:14" s="74" customFormat="1">
      <c r="J145" s="124"/>
      <c r="K145" s="124"/>
      <c r="L145" s="125"/>
    </row>
    <row r="146" spans="10:14" s="74" customFormat="1">
      <c r="J146" s="124"/>
      <c r="K146" s="124"/>
      <c r="L146" s="125"/>
    </row>
    <row r="147" spans="10:14" s="74" customFormat="1">
      <c r="J147" s="124"/>
      <c r="K147" s="124"/>
      <c r="L147" s="125"/>
      <c r="N147" s="75"/>
    </row>
    <row r="148" spans="10:14" s="74" customFormat="1">
      <c r="J148" s="124"/>
      <c r="K148" s="124"/>
      <c r="L148" s="125"/>
    </row>
    <row r="149" spans="10:14" s="74" customFormat="1">
      <c r="J149" s="124"/>
      <c r="K149" s="124"/>
      <c r="L149" s="125"/>
    </row>
    <row r="150" spans="10:14" s="74" customFormat="1">
      <c r="J150" s="124"/>
      <c r="K150" s="124"/>
      <c r="L150" s="125"/>
    </row>
    <row r="151" spans="10:14" s="74" customFormat="1">
      <c r="J151" s="124"/>
      <c r="K151" s="124"/>
      <c r="L151" s="125"/>
    </row>
    <row r="152" spans="10:14" s="74" customFormat="1">
      <c r="J152" s="124"/>
      <c r="K152" s="124"/>
      <c r="L152" s="125"/>
    </row>
    <row r="153" spans="10:14" s="74" customFormat="1">
      <c r="J153" s="124"/>
      <c r="K153" s="124"/>
      <c r="L153" s="125"/>
    </row>
    <row r="154" spans="10:14" s="74" customFormat="1">
      <c r="J154" s="124"/>
      <c r="K154" s="124"/>
      <c r="L154" s="125"/>
    </row>
    <row r="155" spans="10:14" s="74" customFormat="1"/>
    <row r="156" spans="10:14" s="74" customFormat="1"/>
    <row r="157" spans="10:14" s="74" customFormat="1"/>
    <row r="158" spans="10:14" s="74" customFormat="1"/>
    <row r="159" spans="10:14" s="74" customFormat="1"/>
    <row r="160" spans="10:14" s="74" customFormat="1"/>
    <row r="161" s="74" customFormat="1"/>
    <row r="162" s="74" customFormat="1"/>
    <row r="163" s="74" customFormat="1"/>
    <row r="164" s="74" customFormat="1"/>
    <row r="165" s="74" customFormat="1"/>
    <row r="166" s="74" customFormat="1"/>
    <row r="167" s="74" customFormat="1"/>
    <row r="168" s="74" customFormat="1"/>
    <row r="169" s="74" customFormat="1"/>
    <row r="170" s="74" customFormat="1"/>
    <row r="171" s="74" customFormat="1"/>
    <row r="172" s="74" customFormat="1"/>
    <row r="173" s="74" customFormat="1"/>
    <row r="174" s="74" customFormat="1"/>
    <row r="175" s="74" customFormat="1"/>
    <row r="176" s="74" customFormat="1"/>
    <row r="177" s="74" customFormat="1"/>
    <row r="178" s="74" customFormat="1"/>
    <row r="179" s="74" customFormat="1"/>
    <row r="180" s="74" customFormat="1"/>
    <row r="181" s="74" customFormat="1"/>
    <row r="182" s="74" customFormat="1"/>
    <row r="183" s="74" customFormat="1"/>
    <row r="184" s="74" customFormat="1"/>
    <row r="185" s="74" customFormat="1"/>
    <row r="186" s="74" customFormat="1"/>
    <row r="187" s="74" customFormat="1"/>
    <row r="188" s="74" customFormat="1"/>
    <row r="189" s="74" customFormat="1"/>
    <row r="190" s="74" customFormat="1"/>
    <row r="191" s="74" customFormat="1"/>
    <row r="192" s="74" customFormat="1"/>
    <row r="193" s="74" customFormat="1"/>
    <row r="194" s="74" customFormat="1"/>
    <row r="195" s="74" customFormat="1"/>
    <row r="196" s="74" customFormat="1"/>
    <row r="197" s="74" customFormat="1"/>
    <row r="198" s="74" customFormat="1"/>
    <row r="199" s="74" customFormat="1"/>
    <row r="200" s="74" customFormat="1"/>
    <row r="201" s="74" customFormat="1"/>
    <row r="202" s="74" customFormat="1"/>
    <row r="203" s="74" customFormat="1"/>
    <row r="204" s="74" customFormat="1"/>
    <row r="205" s="74" customFormat="1"/>
    <row r="206" s="74" customFormat="1"/>
    <row r="207" s="74" customFormat="1"/>
    <row r="208" s="74" customFormat="1"/>
    <row r="209" s="74" customFormat="1"/>
    <row r="210" s="74" customFormat="1"/>
    <row r="211" s="74" customFormat="1"/>
    <row r="212" s="74" customFormat="1"/>
    <row r="213" s="74" customFormat="1"/>
    <row r="214" s="74" customFormat="1"/>
    <row r="215" s="74" customFormat="1"/>
    <row r="216" s="74" customFormat="1"/>
    <row r="217" s="74" customFormat="1"/>
    <row r="218" s="74" customFormat="1"/>
    <row r="219" s="74" customFormat="1"/>
    <row r="220" s="74" customFormat="1"/>
    <row r="221" s="74" customFormat="1"/>
    <row r="222" s="74" customFormat="1"/>
    <row r="223" s="74" customFormat="1"/>
    <row r="224" s="74" customFormat="1"/>
    <row r="225" s="74" customFormat="1"/>
    <row r="226" s="74" customFormat="1"/>
    <row r="227" s="74" customFormat="1"/>
    <row r="228" s="74" customFormat="1"/>
    <row r="229" s="74" customFormat="1"/>
    <row r="230" s="74" customFormat="1"/>
    <row r="231" s="74" customFormat="1"/>
    <row r="232" s="74" customFormat="1"/>
    <row r="233" s="74" customFormat="1"/>
    <row r="234" s="74" customFormat="1"/>
    <row r="235" s="74" customFormat="1"/>
    <row r="236" s="74" customFormat="1"/>
    <row r="237" s="74" customFormat="1"/>
    <row r="238" s="74" customFormat="1"/>
    <row r="239" s="74" customFormat="1"/>
    <row r="240" s="74" customFormat="1"/>
    <row r="241" s="74" customFormat="1"/>
    <row r="242" s="74" customFormat="1"/>
    <row r="243" s="74" customFormat="1"/>
    <row r="244" s="74" customFormat="1"/>
    <row r="245" s="74" customFormat="1"/>
    <row r="246" s="74" customFormat="1"/>
    <row r="247" s="74" customFormat="1"/>
    <row r="248" s="74" customFormat="1"/>
    <row r="249" s="74" customFormat="1"/>
    <row r="250" s="74" customFormat="1"/>
    <row r="251" s="74" customFormat="1"/>
    <row r="252" s="74" customFormat="1"/>
    <row r="253" s="74" customFormat="1"/>
    <row r="254" s="74" customFormat="1"/>
    <row r="255" s="74" customFormat="1"/>
    <row r="256" s="74" customFormat="1"/>
    <row r="257" s="74" customFormat="1"/>
    <row r="258" s="74" customFormat="1"/>
    <row r="259" s="74" customFormat="1"/>
    <row r="260" s="74" customFormat="1"/>
    <row r="261" s="74" customFormat="1"/>
    <row r="262" s="74" customFormat="1"/>
    <row r="263" s="74" customFormat="1"/>
    <row r="264" s="74" customFormat="1"/>
    <row r="265" s="74" customFormat="1"/>
    <row r="266" s="74" customFormat="1"/>
    <row r="267" s="74" customFormat="1"/>
    <row r="268" s="74" customFormat="1"/>
    <row r="269" s="74" customFormat="1"/>
    <row r="270" s="74" customFormat="1"/>
    <row r="271" s="74" customFormat="1"/>
    <row r="272" s="74" customFormat="1"/>
    <row r="273" s="74" customFormat="1"/>
    <row r="274" s="74" customFormat="1"/>
    <row r="275" s="74" customFormat="1"/>
    <row r="276" s="74" customFormat="1"/>
    <row r="277" s="74" customFormat="1"/>
    <row r="278" s="74" customFormat="1"/>
    <row r="279" s="74" customFormat="1"/>
    <row r="280" s="74" customFormat="1"/>
    <row r="281" s="74" customFormat="1"/>
    <row r="282" s="74" customFormat="1"/>
    <row r="283" s="74" customFormat="1"/>
    <row r="284" s="74" customFormat="1"/>
    <row r="285" s="74" customFormat="1"/>
    <row r="286" s="74" customFormat="1"/>
    <row r="287" s="74" customFormat="1"/>
    <row r="288" s="74" customFormat="1"/>
    <row r="289" s="74" customFormat="1"/>
    <row r="290" s="74" customFormat="1"/>
    <row r="291" s="74" customFormat="1"/>
    <row r="292" s="74" customFormat="1"/>
    <row r="293" s="74" customFormat="1"/>
    <row r="294" s="74" customFormat="1"/>
    <row r="295" s="74" customFormat="1"/>
    <row r="296" s="74" customFormat="1"/>
    <row r="297" s="74" customFormat="1"/>
    <row r="298" s="74" customFormat="1"/>
    <row r="299" s="74" customFormat="1"/>
    <row r="300" s="74" customFormat="1"/>
    <row r="301" s="74" customFormat="1"/>
    <row r="302" s="74" customFormat="1"/>
    <row r="303" s="74" customFormat="1"/>
    <row r="304" s="74" customFormat="1"/>
    <row r="305" s="74" customFormat="1"/>
    <row r="306" s="74" customFormat="1"/>
    <row r="307" s="74" customFormat="1"/>
    <row r="308" s="74" customFormat="1"/>
    <row r="309" s="74" customFormat="1"/>
    <row r="310" s="74" customFormat="1"/>
    <row r="311" s="74" customFormat="1"/>
    <row r="312" s="74" customFormat="1"/>
    <row r="313" s="74" customFormat="1"/>
    <row r="314" s="74" customFormat="1"/>
    <row r="315" s="74" customFormat="1"/>
    <row r="316" s="74" customFormat="1"/>
    <row r="317" s="74" customFormat="1"/>
    <row r="318" s="74" customFormat="1"/>
    <row r="319" s="74" customFormat="1"/>
    <row r="320" s="74" customFormat="1"/>
    <row r="321" s="74" customFormat="1"/>
    <row r="322" s="74" customFormat="1"/>
    <row r="323" s="74" customFormat="1"/>
    <row r="324" s="74" customFormat="1"/>
    <row r="325" s="74" customFormat="1"/>
    <row r="326" s="74" customFormat="1"/>
    <row r="327" s="74" customFormat="1"/>
    <row r="328" s="74" customFormat="1"/>
    <row r="329" s="74" customFormat="1"/>
    <row r="330" s="74" customFormat="1"/>
    <row r="331" s="74" customFormat="1"/>
    <row r="332" s="74" customFormat="1"/>
    <row r="333" s="74" customFormat="1"/>
    <row r="334" s="74" customFormat="1"/>
    <row r="335" s="74" customFormat="1"/>
    <row r="336" s="74" customFormat="1"/>
    <row r="337" s="74" customFormat="1"/>
    <row r="338" s="74" customFormat="1"/>
    <row r="339" s="74" customFormat="1"/>
    <row r="340" s="74" customFormat="1"/>
    <row r="341" s="74" customFormat="1"/>
    <row r="342" s="74" customFormat="1"/>
    <row r="343" s="74" customFormat="1"/>
    <row r="344" s="74" customFormat="1"/>
    <row r="345" s="74" customFormat="1"/>
    <row r="346" s="74" customFormat="1"/>
    <row r="347" s="74" customFormat="1"/>
    <row r="348" s="74" customFormat="1"/>
    <row r="349" s="74" customFormat="1"/>
    <row r="350" s="74" customFormat="1"/>
    <row r="351" s="74" customFormat="1"/>
    <row r="352" s="74" customFormat="1"/>
    <row r="353" s="74" customFormat="1"/>
    <row r="354" s="74" customFormat="1"/>
    <row r="355" s="74" customFormat="1"/>
    <row r="356" s="74" customFormat="1"/>
    <row r="357" s="74" customFormat="1"/>
    <row r="358" s="74" customFormat="1"/>
    <row r="359" s="74" customFormat="1"/>
    <row r="360" s="74" customFormat="1"/>
    <row r="361" s="74" customFormat="1"/>
    <row r="362" s="74" customFormat="1"/>
    <row r="363" s="74" customFormat="1"/>
    <row r="364" s="74" customFormat="1"/>
    <row r="365" s="74" customFormat="1"/>
    <row r="366" s="74" customFormat="1"/>
    <row r="367" s="74" customFormat="1"/>
    <row r="368" s="74" customFormat="1"/>
    <row r="369" s="74" customFormat="1"/>
    <row r="370" s="74" customFormat="1"/>
    <row r="371" s="74" customFormat="1"/>
    <row r="372" s="74" customFormat="1"/>
    <row r="373" s="74" customFormat="1"/>
    <row r="374" s="74" customFormat="1"/>
    <row r="375" s="74" customFormat="1"/>
    <row r="376" s="74" customFormat="1"/>
    <row r="377" s="74" customFormat="1"/>
    <row r="378" s="74" customFormat="1"/>
    <row r="379" s="74" customFormat="1"/>
    <row r="380" s="74" customFormat="1"/>
    <row r="381" s="74" customFormat="1"/>
    <row r="382" s="74" customFormat="1"/>
    <row r="383" s="74" customFormat="1"/>
    <row r="384" s="74" customFormat="1"/>
    <row r="385" s="74" customFormat="1"/>
    <row r="386" s="74" customFormat="1"/>
    <row r="387" s="74" customFormat="1"/>
    <row r="388" s="74" customFormat="1"/>
    <row r="389" s="74" customFormat="1"/>
    <row r="390" s="74" customFormat="1"/>
    <row r="391" s="74" customFormat="1"/>
    <row r="392" s="74" customFormat="1"/>
    <row r="393" s="74" customFormat="1"/>
    <row r="394" s="74" customFormat="1"/>
    <row r="395" s="74" customFormat="1"/>
    <row r="396" s="74" customFormat="1"/>
    <row r="397" s="74" customFormat="1"/>
    <row r="398" s="74" customFormat="1"/>
    <row r="399" s="74" customFormat="1"/>
    <row r="400" s="74" customFormat="1"/>
    <row r="401" s="74" customFormat="1"/>
    <row r="402" s="74" customFormat="1"/>
    <row r="403" s="74" customFormat="1"/>
    <row r="404" s="74" customFormat="1"/>
    <row r="405" s="74" customFormat="1"/>
    <row r="406" s="74" customFormat="1"/>
    <row r="407" s="74" customFormat="1"/>
    <row r="408" s="74" customFormat="1"/>
    <row r="409" s="74" customFormat="1"/>
    <row r="410" s="74" customFormat="1"/>
    <row r="411" s="74" customFormat="1"/>
    <row r="412" s="74" customFormat="1"/>
    <row r="413" s="74" customFormat="1"/>
    <row r="414" s="74" customFormat="1"/>
    <row r="415" s="74" customFormat="1"/>
    <row r="416" s="74" customFormat="1"/>
    <row r="417" s="74" customFormat="1"/>
    <row r="418" s="74" customFormat="1"/>
    <row r="419" s="74" customFormat="1"/>
    <row r="420" s="74" customFormat="1"/>
    <row r="421" s="74" customFormat="1"/>
    <row r="422" s="74" customFormat="1"/>
    <row r="423" s="74" customFormat="1"/>
    <row r="424" s="74" customFormat="1"/>
    <row r="425" s="74" customFormat="1"/>
    <row r="426" s="74" customFormat="1"/>
    <row r="427" s="74" customFormat="1"/>
    <row r="428" s="74" customFormat="1"/>
    <row r="429" s="74" customFormat="1"/>
    <row r="430" s="74" customFormat="1"/>
    <row r="431" s="74" customFormat="1"/>
    <row r="432" s="74" customFormat="1"/>
    <row r="433" s="74" customFormat="1"/>
    <row r="434" s="74" customFormat="1"/>
    <row r="435" s="74" customFormat="1"/>
    <row r="436" s="74" customFormat="1"/>
    <row r="437" s="74" customFormat="1"/>
    <row r="438" s="74" customFormat="1"/>
    <row r="439" s="74" customFormat="1"/>
    <row r="440" s="74" customFormat="1"/>
    <row r="441" s="74" customFormat="1"/>
    <row r="442" s="74" customFormat="1"/>
    <row r="443" s="74" customFormat="1"/>
    <row r="444" s="74" customFormat="1"/>
    <row r="445" s="74" customFormat="1"/>
    <row r="446" s="74" customFormat="1"/>
    <row r="447" s="74" customFormat="1"/>
    <row r="448" s="74" customFormat="1"/>
    <row r="449" s="74" customFormat="1"/>
    <row r="450" s="74" customFormat="1"/>
    <row r="451" s="74" customFormat="1"/>
    <row r="452" s="74" customFormat="1"/>
    <row r="453" s="74" customFormat="1"/>
    <row r="454" s="74" customFormat="1"/>
    <row r="455" s="74" customFormat="1"/>
    <row r="456" s="74" customFormat="1"/>
    <row r="457" s="74" customFormat="1"/>
    <row r="458" s="74" customFormat="1"/>
    <row r="459" s="74" customFormat="1"/>
    <row r="460" s="74" customFormat="1"/>
    <row r="461" s="74" customFormat="1"/>
    <row r="462" s="74" customFormat="1"/>
    <row r="463" s="74" customFormat="1"/>
    <row r="464" s="74" customFormat="1"/>
    <row r="465" s="74" customFormat="1"/>
    <row r="466" s="74" customFormat="1"/>
    <row r="467" s="74" customFormat="1"/>
    <row r="468" s="74" customFormat="1"/>
    <row r="469" s="74" customFormat="1"/>
    <row r="470" s="74" customFormat="1"/>
    <row r="471" s="74" customFormat="1"/>
    <row r="472" s="74" customFormat="1"/>
    <row r="473" s="74" customFormat="1"/>
    <row r="474" s="74" customFormat="1"/>
    <row r="475" s="74" customFormat="1"/>
    <row r="476" s="74" customFormat="1"/>
    <row r="477" s="74" customFormat="1"/>
    <row r="478" s="74" customFormat="1"/>
    <row r="479" s="74" customFormat="1"/>
    <row r="480" s="74" customFormat="1"/>
    <row r="481" s="74" customFormat="1"/>
    <row r="482" s="74" customFormat="1"/>
    <row r="483" s="74" customFormat="1"/>
    <row r="484" s="74" customFormat="1"/>
    <row r="485" s="74" customFormat="1"/>
    <row r="486" s="74" customFormat="1"/>
    <row r="487" s="74" customFormat="1"/>
    <row r="488" s="74" customFormat="1"/>
    <row r="489" s="74" customFormat="1"/>
    <row r="490" s="74" customFormat="1"/>
    <row r="491" s="74" customFormat="1"/>
    <row r="492" s="74" customFormat="1"/>
    <row r="493" s="74" customFormat="1"/>
    <row r="494" s="74" customFormat="1"/>
    <row r="495" s="74" customFormat="1"/>
    <row r="496" s="74" customFormat="1"/>
    <row r="497" s="74" customFormat="1"/>
    <row r="498" s="74" customFormat="1"/>
    <row r="499" s="74" customFormat="1"/>
    <row r="500" s="74" customFormat="1"/>
    <row r="501" s="74" customFormat="1"/>
    <row r="502" s="74" customFormat="1"/>
    <row r="503" s="74" customFormat="1"/>
    <row r="504" s="74" customFormat="1"/>
    <row r="505" s="74" customFormat="1"/>
    <row r="506" s="74" customFormat="1"/>
    <row r="507" s="74" customFormat="1"/>
    <row r="508" s="74" customFormat="1"/>
    <row r="509" s="74" customFormat="1"/>
    <row r="510" s="74" customFormat="1"/>
    <row r="511" s="74" customFormat="1"/>
    <row r="512" s="74" customFormat="1"/>
    <row r="513" s="74" customFormat="1"/>
    <row r="514" s="74" customFormat="1"/>
    <row r="515" s="74" customFormat="1"/>
    <row r="516" s="74" customFormat="1"/>
    <row r="517" s="74" customFormat="1"/>
    <row r="518" s="74" customFormat="1"/>
    <row r="519" s="74" customFormat="1"/>
    <row r="520" s="74" customFormat="1"/>
    <row r="521" s="74" customFormat="1"/>
    <row r="522" s="74" customFormat="1"/>
    <row r="523" s="74" customFormat="1"/>
    <row r="524" s="74" customFormat="1"/>
    <row r="525" s="74" customFormat="1"/>
    <row r="526" s="74" customFormat="1"/>
    <row r="527" s="74" customFormat="1"/>
    <row r="528" s="74" customFormat="1"/>
    <row r="529" s="74" customFormat="1"/>
    <row r="530" s="74" customFormat="1"/>
    <row r="531" s="74" customFormat="1"/>
    <row r="532" s="74" customFormat="1"/>
    <row r="533" s="74" customFormat="1"/>
    <row r="534" s="74" customFormat="1"/>
    <row r="535" s="74" customFormat="1"/>
    <row r="536" s="74" customFormat="1"/>
    <row r="537" s="74" customFormat="1"/>
    <row r="538" s="74" customFormat="1"/>
    <row r="539" s="74" customFormat="1"/>
    <row r="540" s="74" customFormat="1"/>
    <row r="541" s="74" customFormat="1"/>
    <row r="542" s="74" customFormat="1"/>
    <row r="543" s="74" customFormat="1"/>
    <row r="544" s="74" customFormat="1"/>
    <row r="545" s="74" customFormat="1"/>
    <row r="546" s="74" customFormat="1"/>
    <row r="547" s="74" customFormat="1"/>
    <row r="548" s="74" customFormat="1"/>
    <row r="549" s="74" customFormat="1"/>
    <row r="550" s="74" customFormat="1"/>
    <row r="551" s="74" customFormat="1"/>
    <row r="552" s="74" customFormat="1"/>
    <row r="553" s="74" customFormat="1"/>
    <row r="554" s="74" customFormat="1"/>
    <row r="555" s="74" customFormat="1"/>
    <row r="556" s="74" customFormat="1"/>
    <row r="557" s="74" customFormat="1"/>
    <row r="558" s="74" customFormat="1"/>
    <row r="559" s="74" customFormat="1"/>
    <row r="560" s="74" customFormat="1"/>
    <row r="561" s="74" customFormat="1"/>
    <row r="562" s="74" customFormat="1"/>
    <row r="563" s="74" customFormat="1"/>
    <row r="564" s="74" customFormat="1"/>
    <row r="565" s="74" customFormat="1"/>
    <row r="566" s="74" customFormat="1"/>
    <row r="567" s="74" customFormat="1"/>
    <row r="568" s="74" customFormat="1"/>
    <row r="569" s="74" customFormat="1"/>
    <row r="570" s="74" customFormat="1"/>
    <row r="571" s="74" customFormat="1"/>
    <row r="572" s="74" customFormat="1"/>
    <row r="573" s="74" customFormat="1"/>
    <row r="574" s="74" customFormat="1"/>
    <row r="575" s="74" customFormat="1"/>
    <row r="576" s="74" customFormat="1"/>
    <row r="577" s="74" customFormat="1"/>
    <row r="578" s="74" customFormat="1"/>
    <row r="579" s="74" customFormat="1"/>
    <row r="580" s="74" customFormat="1"/>
    <row r="581" s="74" customFormat="1"/>
    <row r="582" s="74" customFormat="1"/>
    <row r="583" s="74" customFormat="1"/>
    <row r="584" s="74" customFormat="1"/>
    <row r="585" s="74" customFormat="1"/>
    <row r="586" s="74" customFormat="1"/>
    <row r="587" s="74" customFormat="1"/>
    <row r="588" s="74" customFormat="1"/>
    <row r="589" s="74" customFormat="1"/>
    <row r="590" s="74" customFormat="1"/>
    <row r="591" s="74" customFormat="1"/>
    <row r="592" s="74" customFormat="1"/>
    <row r="593" s="74" customFormat="1"/>
    <row r="594" s="74" customFormat="1"/>
    <row r="595" s="74" customFormat="1"/>
    <row r="596" s="74" customFormat="1"/>
    <row r="597" s="74" customFormat="1"/>
    <row r="598" s="74" customFormat="1"/>
    <row r="599" s="74" customFormat="1"/>
    <row r="600" s="74" customFormat="1"/>
    <row r="601" s="74" customFormat="1"/>
    <row r="602" s="74" customFormat="1"/>
    <row r="603" s="74" customFormat="1"/>
    <row r="604" s="74" customFormat="1"/>
    <row r="605" s="74" customFormat="1"/>
    <row r="606" s="74" customFormat="1"/>
    <row r="607" s="74" customFormat="1"/>
    <row r="608" s="74" customFormat="1"/>
    <row r="609" s="74" customFormat="1"/>
    <row r="610" s="74" customFormat="1"/>
    <row r="611" s="74" customFormat="1"/>
    <row r="612" s="74" customFormat="1"/>
    <row r="613" s="74" customFormat="1"/>
    <row r="614" s="74" customFormat="1"/>
    <row r="615" s="74" customFormat="1"/>
    <row r="616" s="74" customFormat="1"/>
    <row r="617" s="74" customFormat="1"/>
    <row r="618" s="74" customFormat="1"/>
    <row r="619" s="74" customFormat="1"/>
    <row r="620" s="74" customFormat="1"/>
    <row r="621" s="74" customFormat="1"/>
    <row r="622" s="74" customFormat="1"/>
    <row r="623" s="74" customFormat="1"/>
    <row r="624" s="74" customFormat="1"/>
    <row r="625" s="74" customFormat="1"/>
    <row r="626" s="74" customFormat="1"/>
    <row r="627" s="74" customFormat="1"/>
    <row r="628" s="74" customFormat="1"/>
    <row r="629" s="74" customFormat="1"/>
    <row r="630" s="74" customFormat="1"/>
    <row r="631" s="74" customFormat="1"/>
    <row r="632" s="74" customFormat="1"/>
    <row r="633" s="74" customFormat="1"/>
    <row r="634" s="74" customFormat="1"/>
    <row r="635" s="74" customFormat="1"/>
    <row r="636" s="74" customFormat="1"/>
    <row r="637" s="74" customFormat="1"/>
    <row r="638" s="74" customFormat="1"/>
    <row r="639" s="74" customFormat="1"/>
    <row r="640" s="74" customFormat="1"/>
    <row r="641" s="74" customFormat="1"/>
    <row r="642" s="74" customFormat="1"/>
    <row r="643" s="74" customFormat="1"/>
    <row r="644" s="74" customFormat="1"/>
    <row r="645" s="74" customFormat="1"/>
    <row r="646" s="74" customFormat="1"/>
    <row r="647" s="74" customFormat="1"/>
    <row r="648" s="74" customFormat="1"/>
    <row r="649" s="74" customFormat="1"/>
    <row r="650" s="74" customFormat="1"/>
    <row r="651" s="74" customFormat="1"/>
    <row r="652" s="74" customFormat="1"/>
    <row r="653" s="74" customFormat="1"/>
    <row r="654" s="74" customFormat="1"/>
    <row r="655" s="74" customFormat="1"/>
    <row r="656" s="74" customFormat="1"/>
    <row r="657" s="74" customFormat="1"/>
    <row r="658" s="74" customFormat="1"/>
    <row r="659" s="74" customFormat="1"/>
    <row r="660" s="74" customFormat="1"/>
    <row r="661" s="74" customFormat="1"/>
    <row r="662" s="74" customFormat="1"/>
    <row r="663" s="74" customFormat="1"/>
    <row r="664" s="74" customFormat="1"/>
    <row r="665" s="74" customFormat="1"/>
    <row r="666" s="74" customFormat="1"/>
    <row r="667" s="74" customFormat="1"/>
    <row r="668" s="74" customFormat="1"/>
    <row r="669" s="74" customFormat="1"/>
    <row r="670" s="74" customFormat="1"/>
    <row r="671" s="74" customFormat="1"/>
    <row r="672" s="74" customFormat="1"/>
    <row r="673" s="74" customFormat="1"/>
    <row r="674" s="74" customFormat="1"/>
    <row r="675" s="74" customFormat="1"/>
    <row r="676" s="74" customFormat="1"/>
    <row r="677" s="74" customFormat="1"/>
    <row r="678" s="74" customFormat="1"/>
    <row r="679" s="74" customFormat="1"/>
    <row r="680" s="74" customFormat="1"/>
    <row r="681" s="74" customFormat="1"/>
    <row r="682" s="74" customFormat="1"/>
    <row r="683" s="74" customFormat="1"/>
    <row r="684" s="74" customFormat="1"/>
    <row r="685" s="74" customFormat="1"/>
    <row r="686" s="74" customFormat="1"/>
    <row r="687" s="74" customFormat="1"/>
    <row r="688" s="74" customFormat="1"/>
    <row r="689" s="74" customFormat="1"/>
    <row r="690" s="74" customFormat="1"/>
    <row r="691" s="74" customFormat="1"/>
    <row r="692" s="74" customFormat="1"/>
    <row r="693" s="74" customFormat="1"/>
    <row r="694" s="74" customFormat="1"/>
    <row r="695" s="74" customFormat="1"/>
    <row r="696" s="74" customFormat="1"/>
    <row r="697" s="74" customFormat="1"/>
    <row r="698" s="74" customFormat="1"/>
    <row r="699" s="74" customFormat="1"/>
    <row r="700" s="74" customFormat="1"/>
    <row r="701" s="74" customFormat="1"/>
    <row r="702" s="74" customFormat="1"/>
    <row r="703" s="74" customFormat="1"/>
    <row r="704" s="74" customFormat="1"/>
    <row r="705" s="74" customFormat="1"/>
    <row r="706" s="74" customFormat="1"/>
    <row r="707" s="74" customFormat="1"/>
    <row r="708" s="74" customFormat="1"/>
    <row r="709" s="74" customFormat="1"/>
    <row r="710" s="74" customFormat="1"/>
    <row r="711" s="74" customFormat="1"/>
    <row r="712" s="74" customFormat="1"/>
    <row r="713" s="74" customFormat="1"/>
    <row r="714" s="74" customFormat="1"/>
    <row r="715" s="74" customFormat="1"/>
    <row r="716" s="74" customFormat="1"/>
    <row r="717" s="74" customFormat="1"/>
    <row r="718" s="74" customFormat="1"/>
    <row r="719" s="74" customFormat="1"/>
    <row r="720" s="74" customFormat="1"/>
    <row r="721" s="74" customFormat="1"/>
    <row r="722" s="74" customFormat="1"/>
    <row r="723" s="74" customFormat="1"/>
    <row r="724" s="74" customFormat="1"/>
    <row r="725" s="74" customFormat="1"/>
    <row r="726" s="74" customFormat="1"/>
    <row r="727" s="74" customFormat="1"/>
    <row r="728" s="74" customFormat="1"/>
    <row r="729" s="74" customFormat="1"/>
    <row r="730" s="74" customFormat="1"/>
    <row r="731" s="74" customFormat="1"/>
    <row r="732" s="74" customFormat="1"/>
    <row r="733" s="74" customFormat="1"/>
    <row r="734" s="74" customFormat="1"/>
    <row r="735" s="74" customFormat="1"/>
    <row r="736" s="74" customFormat="1"/>
    <row r="737" s="74" customFormat="1"/>
    <row r="738" s="74" customFormat="1"/>
    <row r="739" s="74" customFormat="1"/>
    <row r="740" s="74" customFormat="1"/>
    <row r="741" s="74" customFormat="1"/>
    <row r="742" s="74" customFormat="1"/>
    <row r="743" s="74" customFormat="1"/>
    <row r="744" s="74" customFormat="1"/>
    <row r="745" s="74" customFormat="1"/>
    <row r="746" s="74" customFormat="1"/>
    <row r="747" s="74" customFormat="1"/>
    <row r="748" s="74" customFormat="1"/>
    <row r="749" s="74" customFormat="1"/>
    <row r="750" s="74" customFormat="1"/>
    <row r="751" s="74" customFormat="1"/>
    <row r="752" s="74" customFormat="1"/>
    <row r="753" s="74" customFormat="1"/>
    <row r="754" s="74" customFormat="1"/>
    <row r="755" s="74" customFormat="1"/>
    <row r="756" s="74" customFormat="1"/>
    <row r="757" s="74" customFormat="1"/>
    <row r="758" s="74" customFormat="1"/>
    <row r="759" s="74" customFormat="1"/>
    <row r="760" s="74" customFormat="1"/>
    <row r="761" s="74" customFormat="1"/>
    <row r="762" s="74" customFormat="1"/>
    <row r="763" s="74" customFormat="1"/>
    <row r="764" s="74" customFormat="1"/>
    <row r="765" s="74" customFormat="1"/>
    <row r="766" s="74" customFormat="1"/>
    <row r="767" s="74" customFormat="1"/>
    <row r="768" s="74" customFormat="1"/>
    <row r="769" s="74" customFormat="1"/>
    <row r="770" s="74" customFormat="1"/>
    <row r="771" s="74" customFormat="1"/>
    <row r="772" s="74" customFormat="1"/>
    <row r="773" s="74" customFormat="1"/>
    <row r="774" s="74" customFormat="1"/>
    <row r="775" s="74" customFormat="1"/>
    <row r="776" s="74" customFormat="1"/>
    <row r="777" s="74" customFormat="1"/>
    <row r="778" s="74" customFormat="1"/>
    <row r="779" s="74" customFormat="1"/>
    <row r="780" s="74" customFormat="1"/>
    <row r="781" s="74" customFormat="1"/>
    <row r="782" s="74" customFormat="1"/>
    <row r="783" s="74" customFormat="1"/>
    <row r="784" s="74" customFormat="1"/>
    <row r="785" s="74" customFormat="1"/>
    <row r="786" s="74" customFormat="1"/>
    <row r="787" s="74" customFormat="1"/>
    <row r="788" s="74" customFormat="1"/>
    <row r="789" s="74" customFormat="1"/>
    <row r="790" s="74" customFormat="1"/>
    <row r="791" s="74" customFormat="1"/>
    <row r="792" s="74" customFormat="1"/>
    <row r="793" s="74" customFormat="1"/>
    <row r="794" s="74" customFormat="1"/>
    <row r="795" s="74" customFormat="1"/>
    <row r="796" s="74" customFormat="1"/>
    <row r="797" s="74" customFormat="1"/>
    <row r="798" s="74" customFormat="1"/>
    <row r="799" s="74" customFormat="1"/>
    <row r="800" s="74" customFormat="1"/>
    <row r="801" s="74" customFormat="1"/>
    <row r="802" s="74" customFormat="1"/>
    <row r="803" s="74" customFormat="1"/>
    <row r="804" s="74" customFormat="1"/>
    <row r="805" s="74" customFormat="1"/>
    <row r="806" s="74" customFormat="1"/>
    <row r="807" s="74" customFormat="1"/>
    <row r="808" s="74" customFormat="1"/>
    <row r="809" s="74" customFormat="1"/>
    <row r="810" s="74" customFormat="1"/>
    <row r="811" s="74" customFormat="1"/>
    <row r="812" s="74" customFormat="1"/>
    <row r="813" s="74" customFormat="1"/>
    <row r="814" s="74" customFormat="1"/>
    <row r="815" s="74" customFormat="1"/>
    <row r="816" s="74" customFormat="1"/>
    <row r="817" s="74" customFormat="1"/>
    <row r="818" s="74" customFormat="1"/>
    <row r="819" s="74" customFormat="1"/>
    <row r="820" s="74" customFormat="1"/>
    <row r="821" s="74" customFormat="1"/>
    <row r="822" s="74" customFormat="1"/>
    <row r="823" s="74" customFormat="1"/>
    <row r="824" s="74" customFormat="1"/>
    <row r="825" s="74" customFormat="1"/>
    <row r="826" s="74" customFormat="1"/>
    <row r="827" s="74" customFormat="1"/>
    <row r="828" s="74" customFormat="1"/>
    <row r="829" s="74" customFormat="1"/>
    <row r="830" s="74" customFormat="1"/>
    <row r="831" s="74" customFormat="1"/>
    <row r="832" s="74" customFormat="1"/>
    <row r="833" s="74" customFormat="1"/>
    <row r="834" s="74" customFormat="1"/>
    <row r="835" s="74" customFormat="1"/>
    <row r="836" s="74" customFormat="1"/>
    <row r="837" s="74" customFormat="1"/>
    <row r="838" s="74" customFormat="1"/>
    <row r="839" s="74" customFormat="1"/>
    <row r="840" s="74" customFormat="1"/>
    <row r="841" s="74" customFormat="1"/>
    <row r="842" s="74" customFormat="1"/>
    <row r="843" s="74" customFormat="1"/>
    <row r="844" s="74" customFormat="1"/>
    <row r="845" s="74" customFormat="1"/>
    <row r="846" s="74" customFormat="1"/>
    <row r="847" s="74" customFormat="1"/>
    <row r="848" s="74" customFormat="1"/>
    <row r="849" s="74" customFormat="1"/>
    <row r="850" s="74" customFormat="1"/>
    <row r="851" s="74" customFormat="1"/>
    <row r="852" s="74" customFormat="1"/>
    <row r="853" s="74" customFormat="1"/>
    <row r="854" s="74" customFormat="1"/>
    <row r="855" s="74" customFormat="1"/>
    <row r="856" s="74" customFormat="1"/>
    <row r="857" s="74" customFormat="1"/>
    <row r="858" s="74" customFormat="1"/>
    <row r="859" s="74" customFormat="1"/>
    <row r="860" s="74" customFormat="1"/>
    <row r="861" s="74" customFormat="1"/>
    <row r="862" s="74" customFormat="1"/>
    <row r="863" s="74" customFormat="1"/>
    <row r="864" s="74" customFormat="1"/>
    <row r="865" s="74" customFormat="1"/>
    <row r="866" s="74" customFormat="1"/>
    <row r="867" s="74" customFormat="1"/>
    <row r="868" s="74" customFormat="1"/>
    <row r="869" s="74" customFormat="1"/>
    <row r="870" s="74" customFormat="1"/>
    <row r="871" s="74" customFormat="1"/>
    <row r="872" s="74" customFormat="1"/>
    <row r="873" s="74" customFormat="1"/>
    <row r="874" s="74" customFormat="1"/>
    <row r="875" s="74" customFormat="1"/>
    <row r="876" s="74" customFormat="1"/>
    <row r="877" s="74" customFormat="1"/>
    <row r="878" s="74" customFormat="1"/>
    <row r="879" s="74" customFormat="1"/>
    <row r="880" s="74" customFormat="1"/>
    <row r="881" s="74" customFormat="1"/>
    <row r="882" s="74" customFormat="1"/>
    <row r="883" s="74" customFormat="1"/>
    <row r="884" s="74" customFormat="1"/>
    <row r="885" s="74" customFormat="1"/>
    <row r="886" s="74" customFormat="1"/>
    <row r="887" s="74" customFormat="1"/>
    <row r="888" s="74" customFormat="1"/>
    <row r="889" s="74" customFormat="1"/>
    <row r="890" s="74" customFormat="1"/>
    <row r="891" s="74" customFormat="1"/>
    <row r="892" s="74" customFormat="1"/>
    <row r="893" s="74" customFormat="1"/>
    <row r="894" s="74" customFormat="1"/>
    <row r="895" s="74" customFormat="1"/>
    <row r="896" s="74" customFormat="1"/>
    <row r="897" s="74" customFormat="1"/>
    <row r="898" s="74" customFormat="1"/>
    <row r="899" s="74" customFormat="1"/>
    <row r="900" s="74" customFormat="1"/>
    <row r="901" s="74" customFormat="1"/>
    <row r="902" s="74" customFormat="1"/>
    <row r="903" s="74" customFormat="1"/>
    <row r="904" s="74" customFormat="1"/>
    <row r="905" s="74" customFormat="1"/>
    <row r="906" s="74" customFormat="1"/>
    <row r="907" s="74" customFormat="1"/>
    <row r="908" s="74" customFormat="1"/>
    <row r="909" s="74" customFormat="1"/>
    <row r="910" s="74" customFormat="1"/>
    <row r="911" s="74" customFormat="1"/>
    <row r="912" s="74" customFormat="1"/>
    <row r="913" s="74" customFormat="1"/>
    <row r="914" s="74" customFormat="1"/>
    <row r="915" s="74" customFormat="1"/>
    <row r="916" s="74" customFormat="1"/>
    <row r="917" s="74" customFormat="1"/>
    <row r="918" s="74" customFormat="1"/>
    <row r="919" s="74" customFormat="1"/>
    <row r="920" s="74" customFormat="1"/>
    <row r="921" s="74" customFormat="1"/>
    <row r="922" s="74" customFormat="1"/>
    <row r="923" s="74" customFormat="1"/>
    <row r="924" s="74" customFormat="1"/>
    <row r="925" s="74" customFormat="1"/>
    <row r="926" s="74" customFormat="1"/>
    <row r="927" s="74" customFormat="1"/>
    <row r="928" s="74" customFormat="1"/>
    <row r="929" s="74" customFormat="1"/>
    <row r="930" s="74" customFormat="1"/>
    <row r="931" s="74" customFormat="1"/>
    <row r="932" s="74" customFormat="1"/>
    <row r="933" s="74" customFormat="1"/>
    <row r="934" s="74" customFormat="1"/>
    <row r="935" s="74" customFormat="1"/>
    <row r="936" s="74" customFormat="1"/>
    <row r="937" s="74" customFormat="1"/>
    <row r="938" s="74" customFormat="1"/>
    <row r="939" s="74" customFormat="1"/>
    <row r="940" s="74" customFormat="1"/>
    <row r="941" s="74" customFormat="1"/>
    <row r="942" s="74" customFormat="1"/>
    <row r="943" s="74" customFormat="1"/>
    <row r="944" s="74" customFormat="1"/>
    <row r="945" s="74" customFormat="1"/>
    <row r="946" s="74" customFormat="1"/>
    <row r="947" s="74" customFormat="1"/>
    <row r="948" s="74" customFormat="1"/>
    <row r="949" s="74" customFormat="1"/>
    <row r="950" s="74" customFormat="1"/>
    <row r="951" s="74" customFormat="1"/>
    <row r="952" s="74" customFormat="1"/>
    <row r="953" s="74" customFormat="1"/>
    <row r="954" s="74" customFormat="1"/>
    <row r="955" s="74" customFormat="1"/>
    <row r="956" s="74" customFormat="1"/>
    <row r="957" s="74" customFormat="1"/>
    <row r="958" s="74" customFormat="1"/>
    <row r="959" s="74" customFormat="1"/>
    <row r="960" s="74" customFormat="1"/>
    <row r="961" s="74" customFormat="1"/>
    <row r="962" s="74" customFormat="1"/>
    <row r="963" s="74" customFormat="1"/>
    <row r="964" s="74" customFormat="1"/>
    <row r="965" s="74" customFormat="1"/>
    <row r="966" s="74" customFormat="1"/>
    <row r="967" s="74" customFormat="1"/>
    <row r="968" s="74" customFormat="1"/>
    <row r="969" s="74" customFormat="1"/>
    <row r="970" s="74" customFormat="1"/>
    <row r="971" s="74" customFormat="1"/>
    <row r="972" s="74" customFormat="1"/>
    <row r="973" s="74" customFormat="1"/>
    <row r="974" s="74" customFormat="1"/>
    <row r="975" s="74" customFormat="1"/>
    <row r="976" s="74" customFormat="1"/>
    <row r="977" s="74" customFormat="1"/>
    <row r="978" s="74" customFormat="1"/>
    <row r="979" s="74" customFormat="1"/>
    <row r="980" s="74" customFormat="1"/>
    <row r="981" s="74" customFormat="1"/>
    <row r="982" s="74" customFormat="1"/>
    <row r="983" s="74" customFormat="1"/>
    <row r="984" s="74" customFormat="1"/>
    <row r="985" s="74" customFormat="1"/>
    <row r="986" s="74" customFormat="1"/>
    <row r="987" s="74" customFormat="1"/>
    <row r="988" s="74" customFormat="1"/>
    <row r="989" s="74" customFormat="1"/>
    <row r="990" s="74" customFormat="1"/>
    <row r="991" s="74" customFormat="1"/>
    <row r="992" s="74" customFormat="1"/>
    <row r="993" s="74" customFormat="1"/>
    <row r="994" s="74" customFormat="1"/>
    <row r="995" s="74" customFormat="1"/>
    <row r="996" s="74" customFormat="1"/>
    <row r="997" s="74" customFormat="1"/>
    <row r="998" s="74" customFormat="1"/>
    <row r="999" s="74" customFormat="1"/>
    <row r="1000" s="74" customFormat="1"/>
    <row r="1001" s="74" customFormat="1"/>
    <row r="1002" s="74" customFormat="1"/>
    <row r="1003" s="74" customFormat="1"/>
    <row r="1004" s="74" customFormat="1"/>
    <row r="1005" s="74" customFormat="1"/>
    <row r="1006" s="74" customFormat="1"/>
    <row r="1007" s="74" customFormat="1"/>
    <row r="1008" s="74" customFormat="1"/>
    <row r="1009" s="74" customFormat="1"/>
    <row r="1010" s="74" customFormat="1"/>
    <row r="1011" s="74" customFormat="1"/>
    <row r="1012" s="74" customFormat="1"/>
    <row r="1013" s="74" customFormat="1"/>
    <row r="1014" s="74" customFormat="1"/>
    <row r="1015" s="74" customFormat="1"/>
    <row r="1016" s="74" customFormat="1"/>
    <row r="1017" s="74" customFormat="1"/>
    <row r="1018" s="74" customFormat="1"/>
    <row r="1019" s="74" customFormat="1"/>
    <row r="1020" s="74" customFormat="1"/>
    <row r="1021" s="74" customFormat="1"/>
    <row r="1022" s="74" customFormat="1"/>
    <row r="1023" s="74" customFormat="1"/>
    <row r="1024" s="74" customFormat="1"/>
    <row r="1025" s="74" customFormat="1"/>
    <row r="1026" s="74" customFormat="1"/>
    <row r="1027" s="74" customFormat="1"/>
    <row r="1028" s="74" customFormat="1"/>
    <row r="1029" s="74" customFormat="1"/>
    <row r="1030" s="74" customFormat="1"/>
    <row r="1031" s="74" customFormat="1"/>
    <row r="1032" s="74" customFormat="1"/>
    <row r="1033" s="74" customFormat="1"/>
    <row r="1034" s="74" customFormat="1"/>
    <row r="1035" s="74" customFormat="1"/>
    <row r="1036" s="74" customFormat="1"/>
    <row r="1037" s="74" customFormat="1"/>
    <row r="1038" s="74" customFormat="1"/>
    <row r="1039" s="74" customFormat="1"/>
    <row r="1040" s="74" customFormat="1"/>
    <row r="1041" s="74" customFormat="1"/>
    <row r="1042" s="74" customFormat="1"/>
    <row r="1043" s="74" customFormat="1"/>
    <row r="1044" s="74" customFormat="1"/>
    <row r="1045" s="74" customFormat="1"/>
    <row r="1046" s="74" customFormat="1"/>
    <row r="1047" s="74" customFormat="1"/>
    <row r="1048" s="74" customFormat="1"/>
    <row r="1049" s="74" customFormat="1"/>
    <row r="1050" s="74" customFormat="1"/>
    <row r="1051" s="74" customFormat="1"/>
    <row r="1052" s="74" customFormat="1"/>
    <row r="1053" s="74" customFormat="1"/>
    <row r="1054" s="74" customFormat="1"/>
    <row r="1055" s="74" customFormat="1"/>
    <row r="1056" s="74" customFormat="1"/>
    <row r="1057" s="74" customFormat="1"/>
    <row r="1058" s="74" customFormat="1"/>
    <row r="1059" s="74" customFormat="1"/>
    <row r="1060" s="74" customFormat="1"/>
    <row r="1061" s="74" customFormat="1"/>
    <row r="1062" s="74" customFormat="1"/>
    <row r="1063" s="74" customFormat="1"/>
    <row r="1064" s="74" customFormat="1"/>
    <row r="1065" s="74" customFormat="1"/>
    <row r="1066" s="74" customFormat="1"/>
    <row r="1067" s="74" customFormat="1"/>
    <row r="1068" s="74" customFormat="1"/>
    <row r="1069" s="74" customFormat="1"/>
    <row r="1070" s="74" customFormat="1"/>
    <row r="1071" s="74" customFormat="1"/>
    <row r="1072" s="74" customFormat="1"/>
    <row r="1073" s="74" customFormat="1"/>
    <row r="1074" s="74" customFormat="1"/>
    <row r="1075" s="74" customFormat="1"/>
    <row r="1076" s="74" customFormat="1"/>
    <row r="1077" s="74" customFormat="1"/>
    <row r="1078" s="74" customFormat="1"/>
    <row r="1079" s="74" customFormat="1"/>
    <row r="1080" s="74" customFormat="1"/>
    <row r="1081" s="74" customFormat="1"/>
    <row r="1082" s="74" customFormat="1"/>
    <row r="1083" s="74" customFormat="1"/>
    <row r="1084" s="74" customFormat="1"/>
    <row r="1085" s="74" customFormat="1"/>
    <row r="1086" s="74" customFormat="1"/>
    <row r="1087" s="74" customFormat="1"/>
    <row r="1088" s="74" customFormat="1"/>
    <row r="1089" s="74" customFormat="1"/>
    <row r="1090" s="74" customFormat="1"/>
    <row r="1091" s="74" customFormat="1"/>
    <row r="1092" s="74" customFormat="1"/>
    <row r="1093" s="74" customFormat="1"/>
    <row r="1094" s="74" customFormat="1"/>
    <row r="1095" s="74" customFormat="1"/>
    <row r="1096" s="74" customFormat="1"/>
    <row r="1097" s="74" customFormat="1"/>
    <row r="1098" s="74" customFormat="1"/>
    <row r="1099" s="74" customFormat="1"/>
    <row r="1100" s="74" customFormat="1"/>
    <row r="1101" s="74" customFormat="1"/>
    <row r="1102" s="74" customFormat="1"/>
    <row r="1103" s="74" customFormat="1"/>
    <row r="1104" s="74" customFormat="1"/>
    <row r="1105" s="74" customFormat="1"/>
    <row r="1106" s="74" customFormat="1"/>
    <row r="1107" s="74" customFormat="1"/>
    <row r="1108" s="74" customFormat="1"/>
    <row r="1109" s="74" customFormat="1"/>
    <row r="1110" s="74" customFormat="1"/>
    <row r="1111" s="74" customFormat="1"/>
    <row r="1112" s="74" customFormat="1"/>
    <row r="1113" s="74" customFormat="1"/>
    <row r="1114" s="74" customFormat="1"/>
    <row r="1115" s="74" customFormat="1"/>
    <row r="1116" s="74" customFormat="1"/>
    <row r="1117" s="74" customFormat="1"/>
    <row r="1118" s="74" customFormat="1"/>
    <row r="1119" s="74" customFormat="1"/>
    <row r="1120" s="74" customFormat="1"/>
    <row r="1121" s="74" customFormat="1"/>
    <row r="1122" s="74" customFormat="1"/>
    <row r="1123" s="74" customFormat="1"/>
    <row r="1124" s="74" customFormat="1"/>
    <row r="1125" s="74" customFormat="1"/>
    <row r="1126" s="74" customFormat="1"/>
    <row r="1127" s="74" customFormat="1"/>
    <row r="1128" s="74" customFormat="1"/>
    <row r="1129" s="74" customFormat="1"/>
    <row r="1130" s="74" customFormat="1"/>
    <row r="1131" s="74" customFormat="1"/>
    <row r="1132" s="74" customFormat="1"/>
    <row r="1133" s="74" customFormat="1"/>
    <row r="1134" s="74" customFormat="1"/>
    <row r="1135" s="74" customFormat="1"/>
    <row r="1136" s="74" customFormat="1"/>
    <row r="1137" s="74" customFormat="1"/>
    <row r="1138" s="74" customFormat="1"/>
    <row r="1139" s="74" customFormat="1"/>
    <row r="1140" s="74" customFormat="1"/>
    <row r="1141" s="74" customFormat="1"/>
    <row r="1142" s="74" customFormat="1"/>
    <row r="1143" s="74" customFormat="1"/>
    <row r="1144" s="74" customFormat="1"/>
    <row r="1145" s="74" customFormat="1"/>
    <row r="1146" s="74" customFormat="1"/>
    <row r="1147" s="74" customFormat="1"/>
    <row r="1148" s="74" customFormat="1"/>
    <row r="1149" s="74" customFormat="1"/>
    <row r="1150" s="74" customFormat="1"/>
    <row r="1151" s="74" customFormat="1"/>
    <row r="1152" s="74" customFormat="1"/>
    <row r="1153" s="74" customFormat="1"/>
    <row r="1154" s="74" customFormat="1"/>
    <row r="1155" s="74" customFormat="1"/>
    <row r="1156" s="74" customFormat="1"/>
    <row r="1157" s="74" customFormat="1"/>
    <row r="1158" s="74" customFormat="1"/>
    <row r="1159" s="74" customFormat="1"/>
    <row r="1160" s="74" customFormat="1"/>
    <row r="1161" s="74" customFormat="1"/>
    <row r="1162" s="74" customFormat="1"/>
    <row r="1163" s="74" customFormat="1"/>
    <row r="1164" s="74" customFormat="1"/>
    <row r="1165" s="74" customFormat="1"/>
    <row r="1166" s="74" customFormat="1"/>
    <row r="1167" s="74" customFormat="1"/>
    <row r="1168" s="74" customFormat="1"/>
    <row r="1169" s="74" customFormat="1"/>
    <row r="1170" s="74" customFormat="1"/>
    <row r="1171" s="74" customFormat="1"/>
    <row r="1172" s="74" customFormat="1"/>
    <row r="1173" s="74" customFormat="1"/>
    <row r="1174" s="74" customFormat="1"/>
    <row r="1175" s="74" customFormat="1"/>
    <row r="1176" s="74" customFormat="1"/>
    <row r="1177" s="74" customFormat="1"/>
    <row r="1178" s="74" customFormat="1"/>
    <row r="1179" s="74" customFormat="1"/>
    <row r="1180" s="74" customFormat="1"/>
    <row r="1181" s="74" customFormat="1"/>
    <row r="1182" s="74" customFormat="1"/>
    <row r="1183" s="74" customFormat="1"/>
    <row r="1184" s="74" customFormat="1"/>
    <row r="1185" s="74" customFormat="1"/>
    <row r="1186" s="74" customFormat="1"/>
    <row r="1187" s="74" customFormat="1"/>
    <row r="1188" s="74" customFormat="1"/>
    <row r="1189" s="74" customFormat="1"/>
    <row r="1190" s="74" customFormat="1"/>
    <row r="1191" s="74" customFormat="1"/>
    <row r="1192" s="74" customFormat="1"/>
    <row r="1193" s="74" customFormat="1"/>
    <row r="1194" s="74" customFormat="1"/>
    <row r="1195" s="74" customFormat="1"/>
    <row r="1196" s="74" customFormat="1"/>
    <row r="1197" s="74" customFormat="1"/>
    <row r="1198" s="74" customFormat="1"/>
    <row r="1199" s="74" customFormat="1"/>
    <row r="1200" s="74" customFormat="1"/>
    <row r="1201" s="74" customFormat="1"/>
    <row r="1202" s="74" customFormat="1"/>
    <row r="1203" s="74" customFormat="1"/>
    <row r="1204" s="74" customFormat="1"/>
    <row r="1205" s="74" customFormat="1"/>
    <row r="1206" s="74" customFormat="1"/>
    <row r="1207" s="74" customFormat="1"/>
    <row r="1208" s="74" customFormat="1"/>
    <row r="1209" s="74" customFormat="1"/>
    <row r="1210" s="74" customFormat="1"/>
    <row r="1211" s="74" customFormat="1"/>
    <row r="1212" s="74" customFormat="1"/>
    <row r="1213" s="74" customFormat="1"/>
    <row r="1214" s="74" customFormat="1"/>
    <row r="1215" s="74" customFormat="1"/>
    <row r="1216" s="74" customFormat="1"/>
    <row r="1217" s="74" customFormat="1"/>
    <row r="1218" s="74" customFormat="1"/>
    <row r="1219" s="74" customFormat="1"/>
    <row r="1220" s="74" customFormat="1"/>
    <row r="1221" s="74" customFormat="1"/>
    <row r="1222" s="74" customFormat="1"/>
    <row r="1223" s="74" customFormat="1"/>
    <row r="1224" s="74" customFormat="1"/>
    <row r="1225" s="74" customFormat="1"/>
    <row r="1226" s="74" customFormat="1"/>
    <row r="1227" s="74" customFormat="1"/>
    <row r="1228" s="74" customFormat="1"/>
    <row r="1229" s="74" customFormat="1"/>
    <row r="1230" s="74" customFormat="1"/>
    <row r="1231" s="74" customFormat="1"/>
    <row r="1232" s="74" customFormat="1"/>
    <row r="1233" s="74" customFormat="1"/>
    <row r="1234" s="74" customFormat="1"/>
    <row r="1235" s="74" customFormat="1"/>
    <row r="1236" s="74" customFormat="1"/>
    <row r="1237" s="74" customFormat="1"/>
    <row r="1238" s="74" customFormat="1"/>
    <row r="1239" s="74" customFormat="1"/>
    <row r="1240" s="74" customFormat="1"/>
    <row r="1241" s="74" customFormat="1"/>
    <row r="1242" s="74" customFormat="1"/>
    <row r="1243" s="74" customFormat="1"/>
    <row r="1244" s="74" customFormat="1"/>
    <row r="1245" s="74" customFormat="1"/>
    <row r="1246" s="74" customFormat="1"/>
    <row r="1247" s="74" customFormat="1"/>
    <row r="1248" s="74" customFormat="1"/>
    <row r="1249" s="74" customFormat="1"/>
    <row r="1250" s="74" customFormat="1"/>
    <row r="1251" s="74" customFormat="1"/>
    <row r="1252" s="74" customFormat="1"/>
    <row r="1253" s="74" customFormat="1"/>
    <row r="1254" s="74" customFormat="1"/>
    <row r="1255" s="74" customFormat="1"/>
    <row r="1256" s="74" customFormat="1"/>
    <row r="1257" s="74" customFormat="1"/>
    <row r="1258" s="74" customFormat="1"/>
    <row r="1259" s="74" customFormat="1"/>
    <row r="1260" s="74" customFormat="1"/>
    <row r="1261" s="74" customFormat="1"/>
    <row r="1262" s="74" customFormat="1"/>
    <row r="1263" s="74" customFormat="1"/>
    <row r="1264" s="74" customFormat="1"/>
    <row r="1265" s="74" customFormat="1"/>
    <row r="1266" s="74" customFormat="1"/>
    <row r="1267" s="74" customFormat="1"/>
    <row r="1268" s="74" customFormat="1"/>
    <row r="1269" s="74" customFormat="1"/>
    <row r="1270" s="74" customFormat="1"/>
    <row r="1271" s="74" customFormat="1"/>
    <row r="1272" s="74" customFormat="1"/>
    <row r="1273" s="74" customFormat="1"/>
    <row r="1274" s="74" customFormat="1"/>
    <row r="1275" s="74" customFormat="1"/>
    <row r="1276" s="74" customFormat="1"/>
    <row r="1277" s="74" customFormat="1"/>
    <row r="1278" s="74" customFormat="1"/>
    <row r="1279" s="74" customFormat="1"/>
    <row r="1280" s="74" customFormat="1"/>
    <row r="1281" s="74" customFormat="1"/>
    <row r="1282" s="74" customFormat="1"/>
    <row r="1283" s="74" customFormat="1"/>
    <row r="1284" s="74" customFormat="1"/>
    <row r="1285" s="74" customFormat="1"/>
    <row r="1286" s="74" customFormat="1"/>
    <row r="1287" s="74" customFormat="1"/>
    <row r="1288" s="74" customFormat="1"/>
    <row r="1289" s="74" customFormat="1"/>
    <row r="1290" s="74" customFormat="1"/>
    <row r="1291" s="74" customFormat="1"/>
    <row r="1292" s="74" customFormat="1"/>
    <row r="1293" s="74" customFormat="1"/>
    <row r="1294" s="74" customFormat="1"/>
    <row r="1295" s="74" customFormat="1"/>
    <row r="1296" s="74" customFormat="1"/>
    <row r="1297" s="74" customFormat="1"/>
    <row r="1298" s="74" customFormat="1"/>
    <row r="1299" s="74" customFormat="1"/>
    <row r="1300" s="74" customFormat="1"/>
    <row r="1301" s="74" customFormat="1"/>
    <row r="1302" s="74" customFormat="1"/>
    <row r="1303" s="74" customFormat="1"/>
    <row r="1304" s="74" customFormat="1"/>
    <row r="1305" s="74" customFormat="1"/>
    <row r="1306" s="74" customFormat="1"/>
    <row r="1307" s="74" customFormat="1"/>
    <row r="1308" s="74" customFormat="1"/>
    <row r="1309" s="74" customFormat="1"/>
    <row r="1310" s="74" customFormat="1"/>
    <row r="1311" s="74" customFormat="1"/>
    <row r="1312" s="74" customFormat="1"/>
    <row r="1313" s="74" customFormat="1"/>
    <row r="1314" s="74" customFormat="1"/>
    <row r="1315" s="74" customFormat="1"/>
    <row r="1316" s="74" customFormat="1"/>
    <row r="1317" s="74" customFormat="1"/>
    <row r="1318" s="74" customFormat="1"/>
    <row r="1319" s="74" customFormat="1"/>
    <row r="1320" s="74" customFormat="1"/>
    <row r="1321" s="74" customFormat="1"/>
    <row r="1322" s="74" customFormat="1"/>
    <row r="1323" s="74" customFormat="1"/>
    <row r="1324" s="74" customFormat="1"/>
    <row r="1325" s="74" customFormat="1"/>
    <row r="1326" s="74" customFormat="1"/>
    <row r="1327" s="74" customFormat="1"/>
    <row r="1328" s="74" customFormat="1"/>
    <row r="1329" s="74" customFormat="1"/>
    <row r="1330" s="74" customFormat="1"/>
    <row r="1331" s="74" customFormat="1"/>
    <row r="1332" s="74" customFormat="1"/>
    <row r="1333" s="74" customFormat="1"/>
    <row r="1334" s="74" customFormat="1"/>
    <row r="1335" s="74" customFormat="1"/>
    <row r="1336" s="74" customFormat="1"/>
    <row r="1337" s="74" customFormat="1"/>
    <row r="1338" s="74" customFormat="1"/>
    <row r="1339" s="74" customFormat="1"/>
    <row r="1340" s="74" customFormat="1"/>
    <row r="1341" s="74" customFormat="1"/>
    <row r="1342" s="74" customFormat="1"/>
    <row r="1343" s="74" customFormat="1"/>
    <row r="1344" s="74" customFormat="1"/>
    <row r="1345" s="74" customFormat="1"/>
    <row r="1346" s="74" customFormat="1"/>
    <row r="1347" s="74" customFormat="1"/>
    <row r="1348" s="74" customFormat="1"/>
    <row r="1349" s="74" customFormat="1"/>
    <row r="1350" s="74" customFormat="1"/>
    <row r="1351" s="74" customFormat="1"/>
    <row r="1352" s="74" customFormat="1"/>
    <row r="1353" s="74" customFormat="1"/>
    <row r="1354" s="74" customFormat="1"/>
    <row r="1355" s="74" customFormat="1"/>
    <row r="1356" s="74" customFormat="1"/>
    <row r="1357" s="74" customFormat="1"/>
    <row r="1358" s="74" customFormat="1"/>
    <row r="1359" s="74" customFormat="1"/>
    <row r="1360" s="74" customFormat="1"/>
    <row r="1361" s="74" customFormat="1"/>
    <row r="1362" s="74" customFormat="1"/>
    <row r="1363" s="74" customFormat="1"/>
    <row r="1364" s="74" customFormat="1"/>
    <row r="1365" s="74" customFormat="1"/>
    <row r="1366" s="74" customFormat="1"/>
    <row r="1367" s="74" customFormat="1"/>
    <row r="1368" s="74" customFormat="1"/>
    <row r="1369" s="74" customFormat="1"/>
    <row r="1370" s="74" customFormat="1"/>
    <row r="1371" s="74" customFormat="1"/>
    <row r="1372" s="74" customFormat="1"/>
    <row r="1373" s="74" customFormat="1"/>
    <row r="1374" s="74" customFormat="1"/>
    <row r="1375" s="74" customFormat="1"/>
    <row r="1376" s="74" customFormat="1"/>
    <row r="1377" s="74" customFormat="1"/>
    <row r="1378" s="74" customFormat="1"/>
    <row r="1379" s="74" customFormat="1"/>
    <row r="1380" s="74" customFormat="1"/>
    <row r="1381" s="74" customFormat="1"/>
    <row r="1382" s="74" customFormat="1"/>
    <row r="1383" s="74" customFormat="1"/>
    <row r="1384" s="74" customFormat="1"/>
    <row r="1385" s="74" customFormat="1"/>
    <row r="1386" s="74" customFormat="1"/>
    <row r="1387" s="74" customFormat="1"/>
    <row r="1388" s="74" customFormat="1"/>
    <row r="1389" s="74" customFormat="1"/>
    <row r="1390" s="74" customFormat="1"/>
    <row r="1391" s="74" customFormat="1"/>
    <row r="1392" s="74" customFormat="1"/>
    <row r="1393" s="74" customFormat="1"/>
    <row r="1394" s="74" customFormat="1"/>
    <row r="1395" s="74" customFormat="1"/>
    <row r="1396" s="74" customFormat="1"/>
    <row r="1397" s="74" customFormat="1"/>
    <row r="1398" s="74" customFormat="1"/>
    <row r="1399" s="74" customFormat="1"/>
    <row r="1400" s="74" customFormat="1"/>
    <row r="1401" s="74" customFormat="1"/>
    <row r="1402" s="74" customFormat="1"/>
    <row r="1403" s="74" customFormat="1"/>
    <row r="1404" s="74" customFormat="1"/>
    <row r="1405" s="74" customFormat="1"/>
    <row r="1406" s="74" customFormat="1"/>
    <row r="1407" s="74" customFormat="1"/>
    <row r="1408" s="74" customFormat="1"/>
    <row r="1409" s="74" customFormat="1"/>
    <row r="1410" s="74" customFormat="1"/>
    <row r="1411" s="74" customFormat="1"/>
    <row r="1412" s="74" customFormat="1"/>
    <row r="1413" s="74" customFormat="1"/>
    <row r="1414" s="74" customFormat="1"/>
    <row r="1415" s="74" customFormat="1"/>
    <row r="1416" s="74" customFormat="1"/>
    <row r="1417" s="74" customFormat="1"/>
    <row r="1418" s="74" customFormat="1"/>
    <row r="1419" s="74" customFormat="1"/>
    <row r="1420" s="74" customFormat="1"/>
    <row r="1421" s="74" customFormat="1"/>
    <row r="1422" s="74" customFormat="1"/>
    <row r="1423" s="74" customFormat="1"/>
    <row r="1424" s="74" customFormat="1"/>
    <row r="1425" s="74" customFormat="1"/>
    <row r="1426" s="74" customFormat="1"/>
    <row r="1427" s="74" customFormat="1"/>
    <row r="1428" s="74" customFormat="1"/>
    <row r="1429" s="74" customFormat="1"/>
    <row r="1430" s="74" customFormat="1"/>
    <row r="1431" s="74" customFormat="1"/>
    <row r="1432" s="74" customFormat="1"/>
    <row r="1433" s="74" customFormat="1"/>
    <row r="1434" s="74" customFormat="1"/>
    <row r="1435" s="74" customFormat="1"/>
    <row r="1436" s="74" customFormat="1"/>
    <row r="1437" s="74" customFormat="1"/>
    <row r="1438" s="74" customFormat="1"/>
    <row r="1439" s="74" customFormat="1"/>
    <row r="1440" s="74" customFormat="1"/>
    <row r="1441" s="74" customFormat="1"/>
    <row r="1442" s="74" customFormat="1"/>
    <row r="1443" s="74" customFormat="1"/>
    <row r="1444" s="74" customFormat="1"/>
    <row r="1445" s="74" customFormat="1"/>
    <row r="1446" s="74" customFormat="1"/>
    <row r="1447" s="74" customFormat="1"/>
    <row r="1448" s="74" customFormat="1"/>
    <row r="1449" s="74" customFormat="1"/>
    <row r="1450" s="74" customFormat="1"/>
    <row r="1451" s="74" customFormat="1"/>
    <row r="1452" s="74" customFormat="1"/>
    <row r="1453" s="74" customFormat="1"/>
    <row r="1454" s="74" customFormat="1"/>
    <row r="1455" s="74" customFormat="1"/>
    <row r="1456" s="74" customFormat="1"/>
    <row r="1457" s="74" customFormat="1"/>
    <row r="1458" s="74" customFormat="1"/>
    <row r="1459" s="74" customFormat="1"/>
    <row r="1460" s="74" customFormat="1"/>
    <row r="1461" s="74" customFormat="1"/>
    <row r="1462" s="74" customFormat="1"/>
    <row r="1463" s="74" customFormat="1"/>
    <row r="1464" s="74" customFormat="1"/>
    <row r="1465" s="74" customFormat="1"/>
    <row r="1466" s="74" customFormat="1"/>
    <row r="1467" s="74" customFormat="1"/>
    <row r="1468" s="74" customFormat="1"/>
    <row r="1469" s="74" customFormat="1"/>
    <row r="1470" s="74" customFormat="1"/>
    <row r="1471" s="74" customFormat="1"/>
    <row r="1472" s="74" customFormat="1"/>
    <row r="1473" s="74" customFormat="1"/>
    <row r="1474" s="74" customFormat="1"/>
    <row r="1475" s="74" customFormat="1"/>
    <row r="1476" s="74" customFormat="1"/>
    <row r="1477" s="74" customFormat="1"/>
    <row r="1478" s="74" customFormat="1"/>
    <row r="1479" s="74" customFormat="1"/>
    <row r="1480" s="74" customFormat="1"/>
    <row r="1481" s="74" customFormat="1"/>
    <row r="1482" s="74" customFormat="1"/>
    <row r="1483" s="74" customFormat="1"/>
    <row r="1484" s="74" customFormat="1"/>
    <row r="1485" s="74" customFormat="1"/>
    <row r="1486" s="74" customFormat="1"/>
    <row r="1487" s="74" customFormat="1"/>
    <row r="1488" s="74" customFormat="1"/>
    <row r="1489" s="74" customFormat="1"/>
    <row r="1490" s="74" customFormat="1"/>
    <row r="1491" s="74" customFormat="1"/>
    <row r="1492" s="74" customFormat="1"/>
    <row r="1493" s="74" customFormat="1"/>
    <row r="1494" s="74" customFormat="1"/>
    <row r="1495" s="74" customFormat="1"/>
    <row r="1496" s="74" customFormat="1"/>
    <row r="1497" s="74" customFormat="1"/>
    <row r="1498" s="74" customFormat="1"/>
    <row r="1499" s="74" customFormat="1"/>
    <row r="1500" s="74" customFormat="1"/>
    <row r="1501" s="74" customFormat="1"/>
    <row r="1502" s="74" customFormat="1"/>
    <row r="1503" s="74" customFormat="1"/>
    <row r="1504" s="74" customFormat="1"/>
    <row r="1505" s="74" customFormat="1"/>
    <row r="1506" s="74" customFormat="1"/>
    <row r="1507" s="74" customFormat="1"/>
    <row r="1508" s="74" customFormat="1"/>
    <row r="1509" s="74" customFormat="1"/>
    <row r="1510" s="74" customFormat="1"/>
    <row r="1511" s="74" customFormat="1"/>
    <row r="1512" s="74" customFormat="1"/>
    <row r="1513" s="74" customFormat="1"/>
    <row r="1514" s="74" customFormat="1"/>
    <row r="1515" s="74" customFormat="1"/>
    <row r="1516" s="74" customFormat="1"/>
    <row r="1517" s="74" customFormat="1"/>
    <row r="1518" s="74" customFormat="1"/>
    <row r="1519" s="74" customFormat="1"/>
    <row r="1520" s="74" customFormat="1"/>
    <row r="1521" s="74" customFormat="1"/>
    <row r="1522" s="74" customFormat="1"/>
    <row r="1523" s="74" customFormat="1"/>
    <row r="1524" s="74" customFormat="1"/>
    <row r="1525" s="74" customFormat="1"/>
    <row r="1526" s="74" customFormat="1"/>
    <row r="1527" s="74" customFormat="1"/>
    <row r="1528" s="74" customFormat="1"/>
    <row r="1529" s="74" customFormat="1"/>
    <row r="1530" s="74" customFormat="1"/>
    <row r="1531" s="74" customFormat="1"/>
    <row r="1532" s="74" customFormat="1"/>
    <row r="1533" s="74" customFormat="1"/>
    <row r="1534" s="74" customFormat="1"/>
    <row r="1535" s="74" customFormat="1"/>
    <row r="1536" s="74" customFormat="1"/>
    <row r="1537" s="74" customFormat="1"/>
    <row r="1538" s="74" customFormat="1"/>
    <row r="1539" s="74" customFormat="1"/>
    <row r="1540" s="74" customFormat="1"/>
    <row r="1541" s="74" customFormat="1"/>
    <row r="1542" s="74" customFormat="1"/>
    <row r="1543" s="74" customFormat="1"/>
    <row r="1544" s="74" customFormat="1"/>
    <row r="1545" s="74" customFormat="1"/>
    <row r="1546" s="74" customFormat="1"/>
    <row r="1547" s="74" customFormat="1"/>
    <row r="1548" s="74" customFormat="1"/>
    <row r="1549" s="74" customFormat="1"/>
    <row r="1550" s="74" customFormat="1"/>
    <row r="1551" s="74" customFormat="1"/>
    <row r="1552" s="74" customFormat="1"/>
    <row r="1553" s="74" customFormat="1"/>
    <row r="1554" s="74" customFormat="1"/>
    <row r="1555" s="74" customFormat="1"/>
    <row r="1556" s="74" customFormat="1"/>
    <row r="1557" s="74" customFormat="1"/>
    <row r="1558" s="74" customFormat="1"/>
    <row r="1559" s="74" customFormat="1"/>
    <row r="1560" s="74" customFormat="1"/>
    <row r="1561" s="74" customFormat="1"/>
    <row r="1562" s="74" customFormat="1"/>
    <row r="1563" s="74" customFormat="1"/>
    <row r="1564" s="74" customFormat="1"/>
    <row r="1565" s="74" customFormat="1"/>
    <row r="1566" s="74" customFormat="1"/>
    <row r="1567" s="74" customFormat="1"/>
    <row r="1568" s="74" customFormat="1"/>
    <row r="1569" s="74" customFormat="1"/>
    <row r="1570" s="74" customFormat="1"/>
    <row r="1571" s="74" customFormat="1"/>
    <row r="1572" s="74" customFormat="1"/>
    <row r="1573" s="74" customFormat="1"/>
    <row r="1574" s="74" customFormat="1"/>
    <row r="1575" s="74" customFormat="1"/>
    <row r="1576" s="74" customFormat="1"/>
    <row r="1577" s="74" customFormat="1"/>
    <row r="1578" s="74" customFormat="1"/>
    <row r="1579" s="74" customFormat="1"/>
    <row r="1580" s="74" customFormat="1"/>
    <row r="1581" s="74" customFormat="1"/>
    <row r="1582" s="74" customFormat="1"/>
    <row r="1583" s="74" customFormat="1"/>
    <row r="1584" s="74" customFormat="1"/>
    <row r="1585" s="74" customFormat="1"/>
    <row r="1586" s="74" customFormat="1"/>
    <row r="1587" s="74" customFormat="1"/>
    <row r="1588" s="74" customFormat="1"/>
    <row r="1589" s="74" customFormat="1"/>
    <row r="1590" s="74" customFormat="1"/>
    <row r="1591" s="74" customFormat="1"/>
    <row r="1592" s="74" customFormat="1"/>
    <row r="1593" s="74" customFormat="1"/>
    <row r="1594" s="74" customFormat="1"/>
    <row r="1595" s="74" customFormat="1"/>
    <row r="1596" s="74" customFormat="1"/>
    <row r="1597" s="74" customFormat="1"/>
    <row r="1598" s="74" customFormat="1"/>
    <row r="1599" s="74" customFormat="1"/>
    <row r="1600" s="74" customFormat="1"/>
    <row r="1601" s="74" customFormat="1"/>
    <row r="1602" s="74" customFormat="1"/>
    <row r="1603" s="74" customFormat="1"/>
    <row r="1604" s="74" customFormat="1"/>
    <row r="1605" s="74" customFormat="1"/>
    <row r="1606" s="74" customFormat="1"/>
    <row r="1607" s="74" customFormat="1"/>
    <row r="1608" s="74" customFormat="1"/>
    <row r="1609" s="74" customFormat="1"/>
    <row r="1610" s="74" customFormat="1"/>
    <row r="1611" s="74" customFormat="1"/>
    <row r="1612" s="74" customFormat="1"/>
    <row r="1613" s="74" customFormat="1"/>
    <row r="1614" s="74" customFormat="1"/>
    <row r="1615" s="74" customFormat="1"/>
    <row r="1616" s="74" customFormat="1"/>
    <row r="1617" s="74" customFormat="1"/>
    <row r="1618" s="74" customFormat="1"/>
    <row r="1619" s="74" customFormat="1"/>
    <row r="1620" s="74" customFormat="1"/>
    <row r="1621" s="74" customFormat="1"/>
    <row r="1622" s="74" customFormat="1"/>
    <row r="1623" s="74" customFormat="1"/>
    <row r="1624" s="74" customFormat="1"/>
    <row r="1625" s="74" customFormat="1"/>
    <row r="1626" s="74" customFormat="1"/>
    <row r="1627" s="74" customFormat="1"/>
    <row r="1628" s="74" customFormat="1"/>
    <row r="1629" s="74" customFormat="1"/>
    <row r="1630" s="74" customFormat="1"/>
    <row r="1631" s="74" customFormat="1"/>
    <row r="1632" s="74" customFormat="1"/>
    <row r="1633" s="74" customFormat="1"/>
    <row r="1634" s="74" customFormat="1"/>
    <row r="1635" s="74" customFormat="1"/>
    <row r="1636" s="74" customFormat="1"/>
    <row r="1637" s="74" customFormat="1"/>
    <row r="1638" s="74" customFormat="1"/>
    <row r="1639" s="74" customFormat="1"/>
    <row r="1640" s="74" customFormat="1"/>
    <row r="1641" s="74" customFormat="1"/>
    <row r="1642" s="74" customFormat="1"/>
    <row r="1643" s="74" customFormat="1"/>
    <row r="1644" s="74" customFormat="1"/>
    <row r="1645" s="74" customFormat="1"/>
    <row r="1646" s="74" customFormat="1"/>
    <row r="1647" s="74" customFormat="1"/>
    <row r="1648" s="74" customFormat="1"/>
    <row r="1649" s="74" customFormat="1"/>
    <row r="1650" s="74" customFormat="1"/>
    <row r="1651" s="74" customFormat="1"/>
    <row r="1652" s="74" customFormat="1"/>
    <row r="1653" s="74" customFormat="1"/>
    <row r="1654" s="74" customFormat="1"/>
    <row r="1655" s="74" customFormat="1"/>
    <row r="1656" s="74" customFormat="1"/>
    <row r="1657" s="74" customFormat="1"/>
    <row r="1658" s="74" customFormat="1"/>
    <row r="1659" s="74" customFormat="1"/>
    <row r="1660" s="74" customFormat="1"/>
    <row r="1661" s="74" customFormat="1"/>
    <row r="1662" s="74" customFormat="1"/>
    <row r="1663" s="74" customFormat="1"/>
    <row r="1664" s="74" customFormat="1"/>
    <row r="1665" s="74" customFormat="1"/>
    <row r="1666" s="74" customFormat="1"/>
    <row r="1667" s="74" customFormat="1"/>
    <row r="1668" s="74" customFormat="1"/>
    <row r="1669" s="74" customFormat="1"/>
    <row r="1670" s="74" customFormat="1"/>
    <row r="1671" s="74" customFormat="1"/>
    <row r="1672" s="74" customFormat="1"/>
    <row r="1673" s="74" customFormat="1"/>
    <row r="1674" s="74" customFormat="1"/>
    <row r="1675" s="74" customFormat="1"/>
    <row r="1676" s="74" customFormat="1"/>
    <row r="1677" s="74" customFormat="1"/>
    <row r="1678" s="74" customFormat="1"/>
    <row r="1679" s="74" customFormat="1"/>
    <row r="1680" s="74" customFormat="1"/>
    <row r="1681" s="74" customFormat="1"/>
    <row r="1682" s="74" customFormat="1"/>
    <row r="1683" s="74" customFormat="1"/>
    <row r="1684" s="74" customFormat="1"/>
    <row r="1685" s="74" customFormat="1"/>
    <row r="1686" s="74" customFormat="1"/>
    <row r="1687" s="74" customFormat="1"/>
    <row r="1688" s="74" customFormat="1"/>
    <row r="1689" s="74" customFormat="1"/>
    <row r="1690" s="74" customFormat="1"/>
    <row r="1691" s="74" customFormat="1"/>
    <row r="1692" s="74" customFormat="1"/>
    <row r="1693" s="74" customFormat="1"/>
    <row r="1694" s="74" customFormat="1"/>
    <row r="1695" s="74" customFormat="1"/>
    <row r="1696" s="74" customFormat="1"/>
    <row r="1697" s="74" customFormat="1"/>
    <row r="1698" s="74" customFormat="1"/>
    <row r="1699" s="74" customFormat="1"/>
    <row r="1700" s="74" customFormat="1"/>
    <row r="1701" s="74" customFormat="1"/>
    <row r="1702" s="74" customFormat="1"/>
    <row r="1703" s="74" customFormat="1"/>
    <row r="1704" s="74" customFormat="1"/>
    <row r="1705" s="74" customFormat="1"/>
    <row r="1706" s="74" customFormat="1"/>
    <row r="1707" s="74" customFormat="1"/>
    <row r="1708" s="74" customFormat="1"/>
    <row r="1709" s="74" customFormat="1"/>
    <row r="1710" s="74" customFormat="1"/>
    <row r="1711" s="74" customFormat="1"/>
    <row r="1712" s="74" customFormat="1"/>
    <row r="1713" s="74" customFormat="1"/>
    <row r="1714" s="74" customFormat="1"/>
    <row r="1715" s="74" customFormat="1"/>
    <row r="1716" s="74" customFormat="1"/>
    <row r="1717" s="74" customFormat="1"/>
    <row r="1718" s="74" customFormat="1"/>
    <row r="1719" s="74" customFormat="1"/>
    <row r="1720" s="74" customFormat="1"/>
    <row r="1721" s="74" customFormat="1"/>
    <row r="1722" s="74" customFormat="1"/>
    <row r="1723" s="74" customFormat="1"/>
    <row r="1724" s="74" customFormat="1"/>
    <row r="1725" s="74" customFormat="1"/>
    <row r="1726" s="74" customFormat="1"/>
    <row r="1727" s="74" customFormat="1"/>
    <row r="1728" s="74" customFormat="1"/>
    <row r="1729" s="74" customFormat="1"/>
    <row r="1730" s="74" customFormat="1"/>
    <row r="1731" s="74" customFormat="1"/>
    <row r="1732" s="74" customFormat="1"/>
    <row r="1733" s="74" customFormat="1"/>
    <row r="1734" s="74" customFormat="1"/>
    <row r="1735" s="74" customFormat="1"/>
    <row r="1736" s="74" customFormat="1"/>
    <row r="1737" s="74" customFormat="1"/>
    <row r="1738" s="74" customFormat="1"/>
    <row r="1739" s="74" customFormat="1"/>
    <row r="1740" s="74" customFormat="1"/>
    <row r="1741" s="74" customFormat="1"/>
    <row r="1742" s="74" customFormat="1"/>
    <row r="1743" s="74" customFormat="1"/>
    <row r="1744" s="74" customFormat="1"/>
    <row r="1745" s="74" customFormat="1"/>
    <row r="1746" s="74" customFormat="1"/>
    <row r="1747" s="74" customFormat="1"/>
    <row r="1748" s="74" customFormat="1"/>
    <row r="1749" s="74" customFormat="1"/>
    <row r="1750" s="74" customFormat="1"/>
    <row r="1751" s="74" customFormat="1"/>
    <row r="1752" s="74" customFormat="1"/>
    <row r="1753" s="74" customFormat="1"/>
    <row r="1754" s="74" customFormat="1"/>
    <row r="1755" s="74" customFormat="1"/>
    <row r="1756" s="74" customFormat="1"/>
    <row r="1757" s="74" customFormat="1"/>
    <row r="1758" s="74" customFormat="1"/>
    <row r="1759" s="74" customFormat="1"/>
    <row r="1760" s="74" customFormat="1"/>
    <row r="1761" s="74" customFormat="1"/>
    <row r="1762" s="74" customFormat="1"/>
    <row r="1763" s="74" customFormat="1"/>
    <row r="1764" s="74" customFormat="1"/>
    <row r="1765" s="74" customFormat="1"/>
    <row r="1766" s="74" customFormat="1"/>
    <row r="1767" s="74" customFormat="1"/>
    <row r="1768" s="74" customFormat="1"/>
    <row r="1769" s="74" customFormat="1"/>
    <row r="1770" s="74" customFormat="1"/>
    <row r="1771" s="74" customFormat="1"/>
    <row r="1772" s="74" customFormat="1"/>
    <row r="1773" s="74" customFormat="1"/>
    <row r="1774" s="74" customFormat="1"/>
    <row r="1775" s="74" customFormat="1"/>
    <row r="1776" s="74" customFormat="1"/>
    <row r="1777" s="74" customFormat="1"/>
    <row r="1778" s="74" customFormat="1"/>
    <row r="1779" s="74" customFormat="1"/>
    <row r="1780" s="74" customFormat="1"/>
    <row r="1781" s="74" customFormat="1"/>
    <row r="1782" s="74" customFormat="1"/>
    <row r="1783" s="74" customFormat="1"/>
    <row r="1784" s="74" customFormat="1"/>
    <row r="1785" s="74" customFormat="1"/>
    <row r="1786" s="74" customFormat="1"/>
    <row r="1787" s="74" customFormat="1"/>
    <row r="1788" s="74" customFormat="1"/>
    <row r="1789" s="74" customFormat="1"/>
    <row r="1790" s="74" customFormat="1"/>
    <row r="1791" s="74" customFormat="1"/>
    <row r="1792" s="74" customFormat="1"/>
    <row r="1793" s="74" customFormat="1"/>
    <row r="1794" s="74" customFormat="1"/>
    <row r="1795" s="74" customFormat="1"/>
    <row r="1796" s="74" customFormat="1"/>
    <row r="1797" s="74" customFormat="1"/>
    <row r="1798" s="74" customFormat="1"/>
    <row r="1799" s="74" customFormat="1"/>
    <row r="1800" s="74" customFormat="1"/>
    <row r="1801" s="74" customFormat="1"/>
    <row r="1802" s="74" customFormat="1"/>
    <row r="1803" s="74" customFormat="1"/>
    <row r="1804" s="74" customFormat="1"/>
    <row r="1805" s="74" customFormat="1"/>
    <row r="1806" s="74" customFormat="1"/>
    <row r="1807" s="74" customFormat="1"/>
    <row r="1808" s="74" customFormat="1"/>
    <row r="1809" s="74" customFormat="1"/>
    <row r="1810" s="74" customFormat="1"/>
    <row r="1811" s="74" customFormat="1"/>
    <row r="1812" s="74" customFormat="1"/>
    <row r="1813" s="74" customFormat="1"/>
    <row r="1814" s="74" customFormat="1"/>
    <row r="1815" s="74" customFormat="1"/>
    <row r="1816" s="74" customFormat="1"/>
    <row r="1817" s="74" customFormat="1"/>
    <row r="1818" s="74" customFormat="1"/>
    <row r="1819" s="74" customFormat="1"/>
    <row r="1820" s="74" customFormat="1"/>
    <row r="1821" s="74" customFormat="1"/>
    <row r="1822" s="74" customFormat="1"/>
    <row r="1823" s="74" customFormat="1"/>
    <row r="1824" s="74" customFormat="1"/>
    <row r="1825" s="74" customFormat="1"/>
    <row r="1826" s="74" customFormat="1"/>
    <row r="1827" s="74" customFormat="1"/>
    <row r="1828" s="74" customFormat="1"/>
    <row r="1829" s="74" customFormat="1"/>
    <row r="1830" s="74" customFormat="1"/>
    <row r="1831" s="74" customFormat="1"/>
    <row r="1832" s="74" customFormat="1"/>
    <row r="1833" s="74" customFormat="1"/>
    <row r="1834" s="74" customFormat="1"/>
    <row r="1835" s="74" customFormat="1"/>
    <row r="1836" s="74" customFormat="1"/>
    <row r="1837" s="74" customFormat="1"/>
    <row r="1838" s="74" customFormat="1"/>
    <row r="1839" s="74" customFormat="1"/>
    <row r="1840" s="74" customFormat="1"/>
    <row r="1841" s="74" customFormat="1"/>
    <row r="1842" s="74" customFormat="1"/>
    <row r="1843" s="74" customFormat="1"/>
    <row r="1844" s="74" customFormat="1"/>
    <row r="1845" s="74" customFormat="1"/>
    <row r="1846" s="74" customFormat="1"/>
    <row r="1847" s="74" customFormat="1"/>
    <row r="1848" s="74" customFormat="1"/>
    <row r="1849" s="74" customFormat="1"/>
    <row r="1850" s="74" customFormat="1"/>
    <row r="1851" s="74" customFormat="1"/>
    <row r="1852" s="74" customFormat="1"/>
    <row r="1853" s="74" customFormat="1"/>
    <row r="1854" s="74" customFormat="1"/>
    <row r="1855" s="74" customFormat="1"/>
    <row r="1856" s="74" customFormat="1"/>
    <row r="1857" s="74" customFormat="1"/>
    <row r="1858" s="74" customFormat="1"/>
    <row r="1859" s="74" customFormat="1"/>
    <row r="1860" s="74" customFormat="1"/>
    <row r="1861" s="74" customFormat="1"/>
    <row r="1862" s="74" customFormat="1"/>
    <row r="1863" s="74" customFormat="1"/>
    <row r="1864" s="74" customFormat="1"/>
    <row r="1865" s="74" customFormat="1"/>
    <row r="1866" s="74" customFormat="1"/>
    <row r="1867" s="74" customFormat="1"/>
    <row r="1868" s="74" customFormat="1"/>
    <row r="1869" s="74" customFormat="1"/>
    <row r="1870" s="74" customFormat="1"/>
    <row r="1871" s="74" customFormat="1"/>
    <row r="1872" s="74" customFormat="1"/>
    <row r="1873" s="74" customFormat="1"/>
    <row r="1874" s="74" customFormat="1"/>
    <row r="1875" s="74" customFormat="1"/>
    <row r="1876" s="74" customFormat="1"/>
    <row r="1877" s="74" customFormat="1"/>
    <row r="1878" s="74" customFormat="1"/>
    <row r="1879" s="74" customFormat="1"/>
    <row r="1880" s="74" customFormat="1"/>
    <row r="1881" s="74" customFormat="1"/>
    <row r="1882" s="74" customFormat="1"/>
    <row r="1883" s="74" customFormat="1"/>
    <row r="1884" s="74" customFormat="1"/>
    <row r="1885" s="74" customFormat="1"/>
    <row r="1886" s="74" customFormat="1"/>
    <row r="1887" s="74" customFormat="1"/>
    <row r="1888" s="74" customFormat="1"/>
    <row r="1889" s="74" customFormat="1"/>
    <row r="1890" s="74" customFormat="1"/>
    <row r="1891" s="74" customFormat="1"/>
    <row r="1892" s="74" customFormat="1"/>
    <row r="1893" s="74" customFormat="1"/>
    <row r="1894" s="74" customFormat="1"/>
    <row r="1895" s="74" customFormat="1"/>
    <row r="1896" s="74" customFormat="1"/>
    <row r="1897" s="74" customFormat="1"/>
    <row r="1898" s="74" customFormat="1"/>
    <row r="1899" s="74" customFormat="1"/>
    <row r="1900" s="74" customFormat="1"/>
    <row r="1901" s="74" customFormat="1"/>
    <row r="1902" s="74" customFormat="1"/>
    <row r="1903" s="74" customFormat="1"/>
    <row r="1904" s="74" customFormat="1"/>
    <row r="1905" s="74" customFormat="1"/>
    <row r="1906" s="74" customFormat="1"/>
    <row r="1907" s="74" customFormat="1"/>
    <row r="1908" s="74" customFormat="1"/>
    <row r="1909" s="74" customFormat="1"/>
    <row r="1910" s="74" customFormat="1"/>
    <row r="1911" s="74" customFormat="1"/>
    <row r="1912" s="74" customFormat="1"/>
    <row r="1913" s="74" customFormat="1"/>
    <row r="1914" s="74" customFormat="1"/>
    <row r="1915" s="74" customFormat="1"/>
    <row r="1916" s="74" customFormat="1"/>
    <row r="1917" s="74" customFormat="1"/>
    <row r="1918" s="74" customFormat="1"/>
    <row r="1919" s="74" customFormat="1"/>
    <row r="1920" s="74" customFormat="1"/>
    <row r="1921" s="74" customFormat="1"/>
    <row r="1922" s="74" customFormat="1"/>
    <row r="1923" s="74" customFormat="1"/>
    <row r="1924" s="74" customFormat="1"/>
    <row r="1925" s="74" customFormat="1"/>
    <row r="1926" s="74" customFormat="1"/>
    <row r="1927" s="74" customFormat="1"/>
    <row r="1928" s="74" customFormat="1"/>
    <row r="1929" s="74" customFormat="1"/>
    <row r="1930" s="74" customFormat="1"/>
    <row r="1931" s="74" customFormat="1"/>
    <row r="1932" s="74" customFormat="1"/>
    <row r="1933" s="74" customFormat="1"/>
    <row r="1934" s="74" customFormat="1"/>
    <row r="1935" s="74" customFormat="1"/>
    <row r="1936" s="74" customFormat="1"/>
    <row r="1937" s="74" customFormat="1"/>
    <row r="1938" s="74" customFormat="1"/>
    <row r="1939" s="74" customFormat="1"/>
    <row r="1940" s="74" customFormat="1"/>
    <row r="1941" s="74" customFormat="1"/>
    <row r="1942" s="74" customFormat="1"/>
    <row r="1943" s="74" customFormat="1"/>
    <row r="1944" s="74" customFormat="1"/>
    <row r="1945" s="74" customFormat="1"/>
    <row r="1946" s="74" customFormat="1"/>
    <row r="1947" s="74" customFormat="1"/>
    <row r="1948" s="74" customFormat="1"/>
    <row r="1949" s="74" customFormat="1"/>
    <row r="1950" s="74" customFormat="1"/>
    <row r="1951" s="74" customFormat="1"/>
    <row r="1952" s="74" customFormat="1"/>
    <row r="1953" s="74" customFormat="1"/>
    <row r="1954" s="74" customFormat="1"/>
    <row r="1955" s="74" customFormat="1"/>
    <row r="1956" s="74" customFormat="1"/>
    <row r="1957" s="74" customFormat="1"/>
    <row r="1958" s="74" customFormat="1"/>
    <row r="1959" s="74" customFormat="1"/>
    <row r="1960" s="74" customFormat="1"/>
    <row r="1961" s="74" customFormat="1"/>
    <row r="1962" s="74" customFormat="1"/>
    <row r="1963" s="74" customFormat="1"/>
    <row r="1964" s="74" customFormat="1"/>
    <row r="1965" s="74" customFormat="1"/>
    <row r="1966" s="74" customFormat="1"/>
    <row r="1967" s="74" customFormat="1"/>
    <row r="1968" s="74" customFormat="1"/>
    <row r="1969" s="74" customFormat="1"/>
    <row r="1970" s="74" customFormat="1"/>
    <row r="1971" s="74" customFormat="1"/>
    <row r="1972" s="74" customFormat="1"/>
    <row r="1973" s="74" customFormat="1"/>
    <row r="1974" s="74" customFormat="1"/>
    <row r="1975" s="74" customFormat="1"/>
    <row r="1976" s="74" customFormat="1"/>
    <row r="1977" s="74" customFormat="1"/>
    <row r="1978" s="74" customFormat="1"/>
    <row r="1979" s="74" customFormat="1"/>
    <row r="1980" s="74" customFormat="1"/>
    <row r="1981" s="74" customFormat="1"/>
    <row r="1982" s="74" customFormat="1"/>
    <row r="1983" s="74" customFormat="1"/>
    <row r="1984" s="74" customFormat="1"/>
    <row r="1985" s="74" customFormat="1"/>
    <row r="1986" s="74" customFormat="1"/>
    <row r="1987" s="74" customFormat="1"/>
    <row r="1988" s="74" customFormat="1"/>
    <row r="1989" s="74" customFormat="1"/>
    <row r="1990" s="74" customFormat="1"/>
    <row r="1991" s="74" customFormat="1"/>
    <row r="1992" s="74" customFormat="1"/>
    <row r="1993" s="74" customFormat="1"/>
    <row r="1994" s="74" customFormat="1"/>
    <row r="1995" s="74" customFormat="1"/>
    <row r="1996" s="74" customFormat="1"/>
    <row r="1997" s="74" customFormat="1"/>
    <row r="1998" s="74" customFormat="1"/>
    <row r="1999" s="74" customFormat="1"/>
    <row r="2000" s="74" customFormat="1"/>
    <row r="2001" s="74" customFormat="1"/>
    <row r="2002" s="74" customFormat="1"/>
    <row r="2003" s="74" customFormat="1"/>
    <row r="2004" s="74" customFormat="1"/>
    <row r="2005" s="74" customFormat="1"/>
    <row r="2006" s="74" customFormat="1"/>
    <row r="2007" s="74" customFormat="1"/>
    <row r="2008" s="74" customFormat="1"/>
    <row r="2009" s="74" customFormat="1"/>
    <row r="2010" s="74" customFormat="1"/>
    <row r="2011" s="74" customFormat="1"/>
    <row r="2012" s="74" customFormat="1"/>
    <row r="2013" s="74" customFormat="1"/>
    <row r="2014" s="74" customFormat="1"/>
    <row r="2015" s="74" customFormat="1"/>
    <row r="2016" s="74" customFormat="1"/>
    <row r="2017" s="74" customFormat="1"/>
    <row r="2018" s="74" customFormat="1"/>
    <row r="2019" s="74" customFormat="1"/>
    <row r="2020" s="74" customFormat="1"/>
    <row r="2021" s="74" customFormat="1"/>
    <row r="2022" s="74" customFormat="1"/>
    <row r="2023" s="74" customFormat="1"/>
    <row r="2024" s="74" customFormat="1"/>
    <row r="2025" s="74" customFormat="1"/>
    <row r="2026" s="74" customFormat="1"/>
    <row r="2027" s="74" customFormat="1"/>
    <row r="2028" s="74" customFormat="1"/>
    <row r="2029" s="74" customFormat="1"/>
    <row r="2030" s="74" customFormat="1"/>
    <row r="2031" s="74" customFormat="1"/>
    <row r="2032" s="74" customFormat="1"/>
    <row r="2033" s="74" customFormat="1"/>
    <row r="2034" s="74" customFormat="1"/>
    <row r="2035" s="74" customFormat="1"/>
    <row r="2036" s="74" customFormat="1"/>
    <row r="2037" s="74" customFormat="1"/>
    <row r="2038" s="74" customFormat="1"/>
    <row r="2039" s="74" customFormat="1"/>
    <row r="2040" s="74" customFormat="1"/>
    <row r="2041" s="74" customFormat="1"/>
    <row r="2042" s="74" customFormat="1"/>
    <row r="2043" s="74" customFormat="1"/>
    <row r="2044" s="74" customFormat="1"/>
    <row r="2045" s="74" customFormat="1"/>
    <row r="2046" s="74" customFormat="1"/>
    <row r="2047" s="74" customFormat="1"/>
    <row r="2048" s="74" customFormat="1"/>
    <row r="2049" s="74" customFormat="1"/>
    <row r="2050" s="74" customFormat="1"/>
    <row r="2051" s="74" customFormat="1"/>
    <row r="2052" s="74" customFormat="1"/>
    <row r="2053" s="74" customFormat="1"/>
    <row r="2054" s="74" customFormat="1"/>
    <row r="2055" s="74" customFormat="1"/>
    <row r="2056" s="74" customFormat="1"/>
    <row r="2057" s="74" customFormat="1"/>
    <row r="2058" s="74" customFormat="1"/>
    <row r="2059" s="74" customFormat="1"/>
    <row r="2060" s="74" customFormat="1"/>
    <row r="2061" s="74" customFormat="1"/>
    <row r="2062" s="74" customFormat="1"/>
    <row r="2063" s="74" customFormat="1"/>
    <row r="2064" s="74" customFormat="1"/>
    <row r="2065" s="74" customFormat="1"/>
    <row r="2066" s="74" customFormat="1"/>
    <row r="2067" s="74" customFormat="1"/>
    <row r="2068" s="74" customFormat="1"/>
    <row r="2069" s="74" customFormat="1"/>
    <row r="2070" s="74" customFormat="1"/>
    <row r="2071" s="74" customFormat="1"/>
    <row r="2072" s="74" customFormat="1"/>
    <row r="2073" s="74" customFormat="1"/>
    <row r="2074" s="74" customFormat="1"/>
    <row r="2075" s="74" customFormat="1"/>
    <row r="2076" s="74" customFormat="1"/>
    <row r="2077" s="74" customFormat="1"/>
    <row r="2078" s="74" customFormat="1"/>
    <row r="2079" s="74" customFormat="1"/>
    <row r="2080" s="74" customFormat="1"/>
    <row r="2081" s="74" customFormat="1"/>
    <row r="2082" s="74" customFormat="1"/>
    <row r="2083" s="74" customFormat="1"/>
    <row r="2084" s="74" customFormat="1"/>
    <row r="2085" s="74" customFormat="1"/>
    <row r="2086" s="74" customFormat="1"/>
    <row r="2087" s="74" customFormat="1"/>
    <row r="2088" s="74" customFormat="1"/>
    <row r="2089" s="74" customFormat="1"/>
    <row r="2090" s="74" customFormat="1"/>
    <row r="2091" s="74" customFormat="1"/>
    <row r="2092" s="74" customFormat="1"/>
    <row r="2093" s="74" customFormat="1"/>
    <row r="2094" s="74" customFormat="1"/>
    <row r="2095" s="74" customFormat="1"/>
    <row r="2096" s="74" customFormat="1"/>
    <row r="2097" s="74" customFormat="1"/>
    <row r="2098" s="74" customFormat="1"/>
    <row r="2099" s="74" customFormat="1"/>
    <row r="2100" s="74" customFormat="1"/>
    <row r="2101" s="74" customFormat="1"/>
    <row r="2102" s="74" customFormat="1"/>
    <row r="2103" s="74" customFormat="1"/>
    <row r="2104" s="74" customFormat="1"/>
    <row r="2105" s="74" customFormat="1"/>
    <row r="2106" s="74" customFormat="1"/>
    <row r="2107" s="74" customFormat="1"/>
    <row r="2108" s="74" customFormat="1"/>
    <row r="2109" s="74" customFormat="1"/>
    <row r="2110" s="74" customFormat="1"/>
    <row r="2111" s="74" customFormat="1"/>
    <row r="2112" s="74" customFormat="1"/>
    <row r="2113" s="74" customFormat="1"/>
    <row r="2114" s="74" customFormat="1"/>
    <row r="2115" s="74" customFormat="1"/>
    <row r="2116" s="74" customFormat="1"/>
    <row r="2117" s="74" customFormat="1"/>
    <row r="2118" s="74" customFormat="1"/>
    <row r="2119" s="74" customFormat="1"/>
    <row r="2120" s="74" customFormat="1"/>
    <row r="2121" s="74" customFormat="1"/>
    <row r="2122" s="74" customFormat="1"/>
    <row r="2123" s="74" customFormat="1"/>
    <row r="2124" s="74" customFormat="1"/>
    <row r="2125" s="74" customFormat="1"/>
    <row r="2126" s="74" customFormat="1"/>
    <row r="2127" s="74" customFormat="1"/>
    <row r="2128" s="74" customFormat="1"/>
    <row r="2129" s="74" customFormat="1"/>
    <row r="2130" s="74" customFormat="1"/>
    <row r="2131" s="74" customFormat="1"/>
    <row r="2132" s="74" customFormat="1"/>
    <row r="2133" s="74" customFormat="1"/>
    <row r="2134" s="74" customFormat="1"/>
    <row r="2135" s="74" customFormat="1"/>
    <row r="2136" s="74" customFormat="1"/>
    <row r="2137" s="74" customFormat="1"/>
    <row r="2138" s="74" customFormat="1"/>
    <row r="2139" s="74" customFormat="1"/>
    <row r="2140" s="74" customFormat="1"/>
    <row r="2141" s="74" customFormat="1"/>
    <row r="2142" s="74" customFormat="1"/>
    <row r="2143" s="74" customFormat="1"/>
    <row r="2144" s="74" customFormat="1"/>
    <row r="2145" s="74" customFormat="1"/>
    <row r="2146" s="74" customFormat="1"/>
    <row r="2147" s="74" customFormat="1"/>
    <row r="2148" s="74" customFormat="1"/>
    <row r="2149" s="74" customFormat="1"/>
    <row r="2150" s="74" customFormat="1"/>
    <row r="2151" s="74" customFormat="1"/>
    <row r="2152" s="74" customFormat="1"/>
    <row r="2153" s="74" customFormat="1"/>
    <row r="2154" s="74" customFormat="1"/>
    <row r="2155" s="74" customFormat="1"/>
    <row r="2156" s="74" customFormat="1"/>
    <row r="2157" s="74" customFormat="1"/>
    <row r="2158" s="74" customFormat="1"/>
    <row r="2159" s="74" customFormat="1"/>
    <row r="2160" s="74" customFormat="1"/>
    <row r="2161" s="74" customFormat="1"/>
    <row r="2162" s="74" customFormat="1"/>
    <row r="2163" s="74" customFormat="1"/>
    <row r="2164" s="74" customFormat="1"/>
    <row r="2165" s="74" customFormat="1"/>
    <row r="2166" s="74" customFormat="1"/>
    <row r="2167" s="74" customFormat="1"/>
    <row r="2168" s="74" customFormat="1"/>
    <row r="2169" s="74" customFormat="1"/>
    <row r="2170" s="74" customFormat="1"/>
    <row r="2171" s="74" customFormat="1"/>
    <row r="2172" s="74" customFormat="1"/>
    <row r="2173" s="74" customFormat="1"/>
    <row r="2174" s="74" customFormat="1"/>
    <row r="2175" s="74" customFormat="1"/>
    <row r="2176" s="74" customFormat="1"/>
    <row r="2177" s="74" customFormat="1"/>
    <row r="2178" s="74" customFormat="1"/>
    <row r="2179" s="74" customFormat="1"/>
    <row r="2180" s="74" customFormat="1"/>
    <row r="2181" s="74" customFormat="1"/>
    <row r="2182" s="74" customFormat="1"/>
    <row r="2183" s="74" customFormat="1"/>
    <row r="2184" s="74" customFormat="1"/>
    <row r="2185" s="74" customFormat="1"/>
    <row r="2186" s="74" customFormat="1"/>
    <row r="2187" s="74" customFormat="1"/>
    <row r="2188" s="74" customFormat="1"/>
    <row r="2189" s="74" customFormat="1"/>
    <row r="2190" s="74" customFormat="1"/>
    <row r="2191" s="74" customFormat="1"/>
    <row r="2192" s="74" customFormat="1"/>
    <row r="2193" s="74" customFormat="1"/>
    <row r="2194" s="74" customFormat="1"/>
    <row r="2195" s="74" customFormat="1"/>
    <row r="2196" s="74" customFormat="1"/>
    <row r="2197" s="74" customFormat="1"/>
    <row r="2198" s="74" customFormat="1"/>
    <row r="2199" s="74" customFormat="1"/>
    <row r="2200" s="74" customFormat="1"/>
    <row r="2201" s="74" customFormat="1"/>
    <row r="2202" s="74" customFormat="1"/>
    <row r="2203" s="74" customFormat="1"/>
    <row r="2204" s="74" customFormat="1"/>
    <row r="2205" s="74" customFormat="1"/>
    <row r="2206" s="74" customFormat="1"/>
    <row r="2207" s="74" customFormat="1"/>
    <row r="2208" s="74" customFormat="1"/>
    <row r="2209" s="74" customFormat="1"/>
    <row r="2210" s="74" customFormat="1"/>
    <row r="2211" s="74" customFormat="1"/>
    <row r="2212" s="74" customFormat="1"/>
    <row r="2213" s="74" customFormat="1"/>
    <row r="2214" s="74" customFormat="1"/>
    <row r="2215" s="74" customFormat="1"/>
    <row r="2216" s="74" customFormat="1"/>
    <row r="2217" s="74" customFormat="1"/>
    <row r="2218" s="74" customFormat="1"/>
    <row r="2219" s="74" customFormat="1"/>
    <row r="2220" s="74" customFormat="1"/>
    <row r="2221" s="74" customFormat="1"/>
    <row r="2222" s="74" customFormat="1"/>
    <row r="2223" s="74" customFormat="1"/>
    <row r="2224" s="74" customFormat="1"/>
    <row r="2225" s="74" customFormat="1"/>
    <row r="2226" s="74" customFormat="1"/>
    <row r="2227" s="74" customFormat="1"/>
    <row r="2228" s="74" customFormat="1"/>
    <row r="2229" s="74" customFormat="1"/>
    <row r="2230" s="74" customFormat="1"/>
    <row r="2231" s="74" customFormat="1"/>
    <row r="2232" s="74" customFormat="1"/>
    <row r="2233" s="74" customFormat="1"/>
    <row r="2234" s="74" customFormat="1"/>
    <row r="2235" s="74" customFormat="1"/>
    <row r="2236" s="74" customFormat="1"/>
    <row r="2237" s="74" customFormat="1"/>
    <row r="2238" s="74" customFormat="1"/>
    <row r="2239" s="74" customFormat="1"/>
    <row r="2240" s="74" customFormat="1"/>
    <row r="2241" s="74" customFormat="1"/>
    <row r="2242" s="74" customFormat="1"/>
    <row r="2243" s="74" customFormat="1"/>
    <row r="2244" s="74" customFormat="1"/>
    <row r="2245" s="74" customFormat="1"/>
    <row r="2246" s="74" customFormat="1"/>
    <row r="2247" s="74" customFormat="1"/>
    <row r="2248" s="74" customFormat="1"/>
    <row r="2249" s="74" customFormat="1"/>
    <row r="2250" s="74" customFormat="1"/>
    <row r="2251" s="74" customFormat="1"/>
    <row r="2252" s="74" customFormat="1"/>
    <row r="2253" s="74" customFormat="1"/>
    <row r="2254" s="74" customFormat="1"/>
    <row r="2255" s="74" customFormat="1"/>
    <row r="2256" s="74" customFormat="1"/>
    <row r="2257" s="74" customFormat="1"/>
    <row r="2258" s="74" customFormat="1"/>
    <row r="2259" s="74" customFormat="1"/>
    <row r="2260" s="74" customFormat="1"/>
    <row r="2261" s="74" customFormat="1"/>
    <row r="2262" s="74" customFormat="1"/>
    <row r="2263" s="74" customFormat="1"/>
    <row r="2264" s="74" customFormat="1"/>
    <row r="2265" s="74" customFormat="1"/>
    <row r="2266" s="74" customFormat="1"/>
    <row r="2267" s="74" customFormat="1"/>
    <row r="2268" s="74" customFormat="1"/>
    <row r="2269" s="74" customFormat="1"/>
    <row r="2270" s="74" customFormat="1"/>
    <row r="2271" s="74" customFormat="1"/>
    <row r="2272" s="74" customFormat="1"/>
    <row r="2273" s="74" customFormat="1"/>
    <row r="2274" s="74" customFormat="1"/>
    <row r="2275" s="74" customFormat="1"/>
    <row r="2276" s="74" customFormat="1"/>
    <row r="2277" s="74" customFormat="1"/>
    <row r="2278" s="74" customFormat="1"/>
    <row r="2279" s="74" customFormat="1"/>
    <row r="2280" s="74" customFormat="1"/>
    <row r="2281" s="74" customFormat="1"/>
    <row r="2282" s="74" customFormat="1"/>
    <row r="2283" s="74" customFormat="1"/>
    <row r="2284" s="74" customFormat="1"/>
    <row r="2285" s="74" customFormat="1"/>
    <row r="2286" s="74" customFormat="1"/>
    <row r="2287" s="74" customFormat="1"/>
    <row r="2288" s="74" customFormat="1"/>
    <row r="2289" s="74" customFormat="1"/>
    <row r="2290" s="74" customFormat="1"/>
    <row r="2291" s="74" customFormat="1"/>
    <row r="2292" s="74" customFormat="1"/>
    <row r="2293" s="74" customFormat="1"/>
    <row r="2294" s="74" customFormat="1"/>
    <row r="2295" s="74" customFormat="1"/>
    <row r="2296" s="74" customFormat="1"/>
    <row r="2297" s="74" customFormat="1"/>
    <row r="2298" s="74" customFormat="1"/>
    <row r="2299" s="74" customFormat="1"/>
    <row r="2300" s="74" customFormat="1"/>
    <row r="2301" s="74" customFormat="1"/>
    <row r="2302" s="74" customFormat="1"/>
    <row r="2303" s="74" customFormat="1"/>
    <row r="2304" s="74" customFormat="1"/>
    <row r="2305" s="74" customFormat="1"/>
    <row r="2306" s="74" customFormat="1"/>
    <row r="2307" s="74" customFormat="1"/>
    <row r="2308" s="74" customFormat="1"/>
    <row r="2309" s="74" customFormat="1"/>
    <row r="2310" s="74" customFormat="1"/>
    <row r="2311" s="74" customFormat="1"/>
    <row r="2312" s="74" customFormat="1"/>
    <row r="2313" s="74" customFormat="1"/>
    <row r="2314" s="74" customFormat="1"/>
    <row r="2315" s="74" customFormat="1"/>
    <row r="2316" s="74" customFormat="1"/>
    <row r="2317" s="74" customFormat="1"/>
    <row r="2318" s="74" customFormat="1"/>
    <row r="2319" s="74" customFormat="1"/>
    <row r="2320" s="74" customFormat="1"/>
    <row r="2321" s="74" customFormat="1"/>
    <row r="2322" s="74" customFormat="1"/>
    <row r="2323" s="74" customFormat="1"/>
    <row r="2324" s="74" customFormat="1"/>
    <row r="2325" s="74" customFormat="1"/>
    <row r="2326" s="74" customFormat="1"/>
    <row r="2327" s="74" customFormat="1"/>
    <row r="2328" s="74" customFormat="1"/>
    <row r="2329" s="74" customFormat="1"/>
    <row r="2330" s="74" customFormat="1"/>
    <row r="2331" s="74" customFormat="1"/>
    <row r="2332" s="74" customFormat="1"/>
    <row r="2333" s="74" customFormat="1"/>
    <row r="2334" s="74" customFormat="1"/>
    <row r="2335" s="74" customFormat="1"/>
    <row r="2336" s="74" customFormat="1"/>
    <row r="2337" s="74" customFormat="1"/>
    <row r="2338" s="74" customFormat="1"/>
    <row r="2339" s="74" customFormat="1"/>
    <row r="2340" s="74" customFormat="1"/>
    <row r="2341" s="74" customFormat="1"/>
    <row r="2342" s="74" customFormat="1"/>
    <row r="2343" s="74" customFormat="1"/>
    <row r="2344" s="74" customFormat="1"/>
    <row r="2345" s="74" customFormat="1"/>
    <row r="2346" s="74" customFormat="1"/>
    <row r="2347" s="74" customFormat="1"/>
    <row r="2348" s="74" customFormat="1"/>
    <row r="2349" s="74" customFormat="1"/>
    <row r="2350" s="74" customFormat="1"/>
    <row r="2351" s="74" customFormat="1"/>
    <row r="2352" s="74" customFormat="1"/>
    <row r="2353" s="74" customFormat="1"/>
    <row r="2354" s="74" customFormat="1"/>
    <row r="2355" s="74" customFormat="1"/>
    <row r="2356" s="74" customFormat="1"/>
    <row r="2357" s="74" customFormat="1"/>
    <row r="2358" s="74" customFormat="1"/>
    <row r="2359" s="74" customFormat="1"/>
    <row r="2360" s="74" customFormat="1"/>
    <row r="2361" s="74" customFormat="1"/>
    <row r="2362" s="74" customFormat="1"/>
    <row r="2363" s="74" customFormat="1"/>
    <row r="2364" s="74" customFormat="1"/>
    <row r="2365" s="74" customFormat="1"/>
    <row r="2366" s="74" customFormat="1"/>
    <row r="2367" s="74" customFormat="1"/>
    <row r="2368" s="74" customFormat="1"/>
    <row r="2369" s="74" customFormat="1"/>
    <row r="2370" s="74" customFormat="1"/>
    <row r="2371" s="74" customFormat="1"/>
    <row r="2372" s="74" customFormat="1"/>
    <row r="2373" s="74" customFormat="1"/>
    <row r="2374" s="74" customFormat="1"/>
    <row r="2375" s="74" customFormat="1"/>
    <row r="2376" s="74" customFormat="1"/>
    <row r="2377" s="74" customFormat="1"/>
    <row r="2378" s="74" customFormat="1"/>
    <row r="2379" s="74" customFormat="1"/>
    <row r="2380" s="74" customFormat="1"/>
    <row r="2381" s="74" customFormat="1"/>
    <row r="2382" s="74" customFormat="1"/>
    <row r="2383" s="74" customFormat="1"/>
    <row r="2384" s="74" customFormat="1"/>
    <row r="2385" s="74" customFormat="1"/>
    <row r="2386" s="74" customFormat="1"/>
    <row r="2387" s="74" customFormat="1"/>
    <row r="2388" s="74" customFormat="1"/>
    <row r="2389" s="74" customFormat="1"/>
    <row r="2390" s="74" customFormat="1"/>
    <row r="2391" s="74" customFormat="1"/>
    <row r="2392" s="74" customFormat="1"/>
    <row r="2393" s="74" customFormat="1"/>
    <row r="2394" s="74" customFormat="1"/>
    <row r="2395" s="74" customFormat="1"/>
    <row r="2396" s="74" customFormat="1"/>
    <row r="2397" s="74" customFormat="1"/>
    <row r="2398" s="74" customFormat="1"/>
    <row r="2399" s="74" customFormat="1"/>
    <row r="2400" s="74" customFormat="1"/>
    <row r="2401" s="74" customFormat="1"/>
    <row r="2402" s="74" customFormat="1"/>
    <row r="2403" s="74" customFormat="1"/>
    <row r="2404" s="74" customFormat="1"/>
    <row r="2405" s="74" customFormat="1"/>
    <row r="2406" s="74" customFormat="1"/>
    <row r="2407" s="74" customFormat="1"/>
    <row r="2408" s="74" customFormat="1"/>
    <row r="2409" s="74" customFormat="1"/>
    <row r="2410" s="74" customFormat="1"/>
    <row r="2411" s="74" customFormat="1"/>
    <row r="2412" s="74" customFormat="1"/>
    <row r="2413" s="74" customFormat="1"/>
    <row r="2414" s="74" customFormat="1"/>
    <row r="2415" s="74" customFormat="1"/>
    <row r="2416" s="74" customFormat="1"/>
    <row r="2417" s="74" customFormat="1"/>
    <row r="2418" s="74" customFormat="1"/>
    <row r="2419" s="74" customFormat="1"/>
    <row r="2420" s="74" customFormat="1"/>
    <row r="2421" s="74" customFormat="1"/>
    <row r="2422" s="74" customFormat="1"/>
    <row r="2423" s="74" customFormat="1"/>
    <row r="2424" s="74" customFormat="1"/>
    <row r="2425" s="74" customFormat="1"/>
    <row r="2426" s="74" customFormat="1"/>
    <row r="2427" s="74" customFormat="1"/>
    <row r="2428" s="74" customFormat="1"/>
    <row r="2429" s="74" customFormat="1"/>
    <row r="2430" s="74" customFormat="1"/>
    <row r="2431" s="74" customFormat="1"/>
    <row r="2432" s="74" customFormat="1"/>
    <row r="2433" s="74" customFormat="1"/>
    <row r="2434" s="74" customFormat="1"/>
    <row r="2435" s="74" customFormat="1"/>
    <row r="2436" s="74" customFormat="1"/>
    <row r="2437" s="74" customFormat="1"/>
    <row r="2438" s="74" customFormat="1"/>
    <row r="2439" s="74" customFormat="1"/>
    <row r="2440" s="74" customFormat="1"/>
    <row r="2441" s="74" customFormat="1"/>
    <row r="2442" s="74" customFormat="1"/>
    <row r="2443" s="74" customFormat="1"/>
    <row r="2444" s="74" customFormat="1"/>
    <row r="2445" s="74" customFormat="1"/>
    <row r="2446" s="74" customFormat="1"/>
    <row r="2447" s="74" customFormat="1"/>
    <row r="2448" s="74" customFormat="1"/>
    <row r="2449" s="74" customFormat="1"/>
    <row r="2450" s="74" customFormat="1"/>
    <row r="2451" s="74" customFormat="1"/>
    <row r="2452" s="74" customFormat="1"/>
    <row r="2453" s="74" customFormat="1"/>
    <row r="2454" s="74" customFormat="1"/>
    <row r="2455" s="74" customFormat="1"/>
    <row r="2456" s="74" customFormat="1"/>
    <row r="2457" s="74" customFormat="1"/>
    <row r="2458" s="74" customFormat="1"/>
    <row r="2459" s="74" customFormat="1"/>
    <row r="2460" s="74" customFormat="1"/>
    <row r="2461" s="74" customFormat="1"/>
    <row r="2462" s="74" customFormat="1"/>
    <row r="2463" s="74" customFormat="1"/>
    <row r="2464" s="74" customFormat="1"/>
    <row r="2465" s="74" customFormat="1"/>
    <row r="2466" s="74" customFormat="1"/>
    <row r="2467" s="74" customFormat="1"/>
    <row r="2468" s="74" customFormat="1"/>
    <row r="2469" s="74" customFormat="1"/>
    <row r="2470" s="74" customFormat="1"/>
    <row r="2471" s="74" customFormat="1"/>
    <row r="2472" s="74" customFormat="1"/>
    <row r="2473" s="74" customFormat="1"/>
    <row r="2474" s="74" customFormat="1"/>
    <row r="2475" s="74" customFormat="1"/>
    <row r="2476" s="74" customFormat="1"/>
    <row r="2477" s="74" customFormat="1"/>
    <row r="2478" s="74" customFormat="1"/>
    <row r="2479" s="74" customFormat="1"/>
    <row r="2480" s="74" customFormat="1"/>
    <row r="2481" s="74" customFormat="1"/>
    <row r="2482" s="74" customFormat="1"/>
    <row r="2483" s="74" customFormat="1"/>
  </sheetData>
  <sheetProtection selectLockedCells="1"/>
  <mergeCells count="18">
    <mergeCell ref="D124:F124"/>
    <mergeCell ref="L124:N124"/>
    <mergeCell ref="D85:F85"/>
    <mergeCell ref="L85:N85"/>
    <mergeCell ref="D98:F98"/>
    <mergeCell ref="L98:N98"/>
    <mergeCell ref="D111:F111"/>
    <mergeCell ref="L111:N111"/>
    <mergeCell ref="D59:F59"/>
    <mergeCell ref="L59:N59"/>
    <mergeCell ref="D72:F72"/>
    <mergeCell ref="L72:N72"/>
    <mergeCell ref="C21:H21"/>
    <mergeCell ref="F4:M4"/>
    <mergeCell ref="F6:M6"/>
    <mergeCell ref="C9:G9"/>
    <mergeCell ref="K9:M9"/>
    <mergeCell ref="O9:Q9"/>
  </mergeCells>
  <conditionalFormatting sqref="E32:P39">
    <cfRule type="cellIs" dxfId="99" priority="15" stopIfTrue="1" operator="equal">
      <formula>$I11</formula>
    </cfRule>
  </conditionalFormatting>
  <conditionalFormatting sqref="E32:P39">
    <cfRule type="cellIs" dxfId="98" priority="14" stopIfTrue="1" operator="notEqual">
      <formula>$I11</formula>
    </cfRule>
  </conditionalFormatting>
  <conditionalFormatting sqref="E32:P39">
    <cfRule type="expression" dxfId="97" priority="13" stopIfTrue="1">
      <formula>ISBLANK($I11)</formula>
    </cfRule>
  </conditionalFormatting>
  <conditionalFormatting sqref="E44:E51">
    <cfRule type="cellIs" dxfId="96" priority="12" stopIfTrue="1" operator="equal">
      <formula>$I61</formula>
    </cfRule>
  </conditionalFormatting>
  <conditionalFormatting sqref="F44:F51">
    <cfRule type="cellIs" dxfId="95" priority="11" stopIfTrue="1" operator="equal">
      <formula>$Q61</formula>
    </cfRule>
  </conditionalFormatting>
  <conditionalFormatting sqref="G44:G51">
    <cfRule type="cellIs" dxfId="94" priority="10" stopIfTrue="1" operator="equal">
      <formula>$I74</formula>
    </cfRule>
  </conditionalFormatting>
  <conditionalFormatting sqref="H44:H51">
    <cfRule type="cellIs" dxfId="93" priority="9" stopIfTrue="1" operator="equal">
      <formula>$Q74</formula>
    </cfRule>
  </conditionalFormatting>
  <conditionalFormatting sqref="I44:I51">
    <cfRule type="cellIs" dxfId="92" priority="8" stopIfTrue="1" operator="equal">
      <formula>$I87</formula>
    </cfRule>
  </conditionalFormatting>
  <conditionalFormatting sqref="J44:J51">
    <cfRule type="cellIs" dxfId="91" priority="7" stopIfTrue="1" operator="equal">
      <formula>$Q87</formula>
    </cfRule>
  </conditionalFormatting>
  <conditionalFormatting sqref="K44:K51">
    <cfRule type="cellIs" dxfId="90" priority="6" stopIfTrue="1" operator="equal">
      <formula>$I100</formula>
    </cfRule>
  </conditionalFormatting>
  <conditionalFormatting sqref="L44:L51">
    <cfRule type="cellIs" dxfId="89" priority="5" stopIfTrue="1" operator="equal">
      <formula>$Q100</formula>
    </cfRule>
  </conditionalFormatting>
  <conditionalFormatting sqref="M44:M51">
    <cfRule type="cellIs" dxfId="88" priority="4" stopIfTrue="1" operator="equal">
      <formula>$I113</formula>
    </cfRule>
  </conditionalFormatting>
  <conditionalFormatting sqref="N44:N51">
    <cfRule type="cellIs" dxfId="87" priority="3" stopIfTrue="1" operator="equal">
      <formula>$Q113</formula>
    </cfRule>
  </conditionalFormatting>
  <conditionalFormatting sqref="O44:O51">
    <cfRule type="cellIs" dxfId="86" priority="2" stopIfTrue="1" operator="equal">
      <formula>$I126</formula>
    </cfRule>
  </conditionalFormatting>
  <conditionalFormatting sqref="P44:P51">
    <cfRule type="cellIs" dxfId="85" priority="1" stopIfTrue="1" operator="equal">
      <formula>$Q126</formula>
    </cfRule>
  </conditionalFormatting>
  <pageMargins left="0.75" right="0.75" top="1" bottom="1" header="0.5" footer="0.5"/>
  <pageSetup paperSize="9" orientation="landscape" r:id="rId1"/>
  <headerFooter alignWithMargins="0"/>
  <drawing r:id="rId2"/>
  <tableParts count="1">
    <tablePart r:id="rId3"/>
  </tableParts>
</worksheet>
</file>

<file path=xl/worksheets/sheet28.xml><?xml version="1.0" encoding="utf-8"?>
<worksheet xmlns="http://schemas.openxmlformats.org/spreadsheetml/2006/main" xmlns:r="http://schemas.openxmlformats.org/officeDocument/2006/relationships">
  <dimension ref="A1:FX2483"/>
  <sheetViews>
    <sheetView showGridLines="0" zoomScaleNormal="100" workbookViewId="0">
      <selection activeCell="R1" sqref="R1:AY1048576"/>
    </sheetView>
  </sheetViews>
  <sheetFormatPr defaultRowHeight="12.75"/>
  <cols>
    <col min="1" max="1" width="5.42578125" style="74" customWidth="1"/>
    <col min="2" max="2" width="8.140625" customWidth="1"/>
    <col min="3" max="3" width="14.5703125" customWidth="1"/>
    <col min="4" max="4" width="14.42578125" customWidth="1"/>
    <col min="5" max="5" width="10.42578125" customWidth="1"/>
    <col min="6" max="6" width="11.28515625" customWidth="1"/>
    <col min="7" max="7" width="10.28515625" customWidth="1"/>
    <col min="8" max="8" width="10" customWidth="1"/>
    <col min="9" max="9" width="10.7109375" customWidth="1"/>
    <col min="10" max="10" width="11.140625" customWidth="1"/>
    <col min="11" max="11" width="11" customWidth="1"/>
    <col min="12" max="12" width="13.28515625" customWidth="1"/>
    <col min="13" max="13" width="10.28515625" customWidth="1"/>
    <col min="14" max="14" width="10.85546875" customWidth="1"/>
    <col min="15" max="15" width="11.42578125" customWidth="1"/>
    <col min="16" max="16" width="12.28515625" customWidth="1"/>
    <col min="17" max="17" width="11.140625" customWidth="1"/>
    <col min="18" max="18" width="6.7109375" style="72" customWidth="1"/>
    <col min="19" max="19" width="11.5703125" style="74" customWidth="1"/>
    <col min="20" max="20" width="9.140625" style="74" customWidth="1"/>
    <col min="21" max="23" width="10.42578125" style="74" hidden="1" customWidth="1"/>
    <col min="24" max="24" width="9.85546875" style="74" hidden="1" customWidth="1"/>
    <col min="25" max="26" width="9.140625" style="74"/>
    <col min="27" max="27" width="10" style="74" customWidth="1"/>
    <col min="28" max="28" width="10.28515625" style="74" customWidth="1"/>
    <col min="29" max="29" width="9.140625" style="74"/>
    <col min="30" max="30" width="10.42578125" style="74" customWidth="1"/>
    <col min="31" max="180" width="9.140625" style="74"/>
  </cols>
  <sheetData>
    <row r="1" spans="1:26" s="155" customFormat="1" ht="13.5" thickBot="1">
      <c r="A1" s="72"/>
      <c r="B1" s="72"/>
      <c r="C1" s="72"/>
      <c r="D1" s="72"/>
      <c r="E1" s="72"/>
      <c r="F1" s="72"/>
      <c r="G1" s="72"/>
      <c r="H1" s="72"/>
      <c r="I1" s="72"/>
      <c r="J1" s="72"/>
      <c r="K1" s="72"/>
      <c r="L1" s="72"/>
      <c r="M1" s="72"/>
      <c r="N1" s="72"/>
      <c r="O1" s="72"/>
      <c r="P1" s="72"/>
      <c r="Q1" s="72"/>
      <c r="R1" s="72"/>
      <c r="S1" s="72"/>
    </row>
    <row r="2" spans="1:26">
      <c r="A2" s="72"/>
      <c r="B2" s="64"/>
      <c r="C2" s="65"/>
      <c r="D2" s="65"/>
      <c r="E2" s="65"/>
      <c r="F2" s="65"/>
      <c r="G2" s="65"/>
      <c r="H2" s="65"/>
      <c r="I2" s="65"/>
      <c r="J2" s="65"/>
      <c r="K2" s="65"/>
      <c r="L2" s="65"/>
      <c r="M2" s="65"/>
      <c r="N2" s="65"/>
      <c r="O2" s="65"/>
      <c r="P2" s="65"/>
      <c r="Q2" s="65"/>
      <c r="R2" s="75"/>
      <c r="S2" s="72"/>
    </row>
    <row r="3" spans="1:26">
      <c r="A3" s="72"/>
      <c r="B3" s="66"/>
      <c r="C3" s="3"/>
      <c r="D3" s="3"/>
      <c r="E3" s="3"/>
      <c r="F3" s="3"/>
      <c r="G3" s="3"/>
      <c r="H3" s="3"/>
      <c r="I3" s="3"/>
      <c r="J3" s="3"/>
      <c r="K3" s="3"/>
      <c r="L3" s="3"/>
      <c r="M3" s="3"/>
      <c r="N3" s="3"/>
      <c r="O3" s="3"/>
      <c r="P3" s="3"/>
      <c r="Q3" s="3"/>
      <c r="R3" s="75"/>
      <c r="S3" s="72"/>
    </row>
    <row r="4" spans="1:26" ht="25.5">
      <c r="A4" s="72"/>
      <c r="B4" s="66"/>
      <c r="C4" s="3"/>
      <c r="D4" s="3"/>
      <c r="E4" s="3"/>
      <c r="F4" s="182" t="s">
        <v>89</v>
      </c>
      <c r="G4" s="183"/>
      <c r="H4" s="183"/>
      <c r="I4" s="183"/>
      <c r="J4" s="183"/>
      <c r="K4" s="183"/>
      <c r="L4" s="183"/>
      <c r="M4" s="184"/>
      <c r="N4" s="3"/>
      <c r="O4" s="3"/>
      <c r="P4" s="3"/>
      <c r="Q4" s="3"/>
      <c r="R4" s="75"/>
      <c r="S4" s="72"/>
    </row>
    <row r="5" spans="1:26" ht="15.75">
      <c r="A5" s="72"/>
      <c r="B5" s="66"/>
      <c r="C5" s="3"/>
      <c r="D5" s="3"/>
      <c r="E5" s="3"/>
      <c r="F5" s="46"/>
      <c r="G5" s="3"/>
      <c r="H5" s="3"/>
      <c r="I5" s="3"/>
      <c r="J5" s="3"/>
      <c r="K5" s="3"/>
      <c r="L5" s="3"/>
      <c r="M5" s="3"/>
      <c r="N5" s="3"/>
      <c r="O5" s="3"/>
      <c r="P5" s="3"/>
      <c r="Q5" s="3"/>
      <c r="R5" s="75"/>
      <c r="S5" s="72"/>
    </row>
    <row r="6" spans="1:26" ht="15.75">
      <c r="A6" s="72"/>
      <c r="B6" s="66"/>
      <c r="C6" s="3"/>
      <c r="D6" s="3"/>
      <c r="E6" s="3"/>
      <c r="F6" s="185" t="s">
        <v>134</v>
      </c>
      <c r="G6" s="183"/>
      <c r="H6" s="183"/>
      <c r="I6" s="183"/>
      <c r="J6" s="183"/>
      <c r="K6" s="183"/>
      <c r="L6" s="183"/>
      <c r="M6" s="184"/>
      <c r="N6" s="3"/>
      <c r="O6" s="3"/>
      <c r="P6" s="3"/>
      <c r="Q6" s="3"/>
      <c r="R6" s="75"/>
      <c r="S6" s="72"/>
    </row>
    <row r="7" spans="1:26">
      <c r="A7" s="72"/>
      <c r="B7" s="66"/>
      <c r="C7" s="3"/>
      <c r="D7" s="3"/>
      <c r="E7" s="3"/>
      <c r="F7" s="3"/>
      <c r="G7" s="3"/>
      <c r="H7" s="3"/>
      <c r="I7" s="3"/>
      <c r="J7" s="3"/>
      <c r="K7" s="3"/>
      <c r="L7" s="3"/>
      <c r="M7" s="3"/>
      <c r="N7" s="3"/>
      <c r="O7" s="3"/>
      <c r="P7" s="3"/>
      <c r="Q7" s="3"/>
      <c r="R7" s="75"/>
      <c r="S7" s="72"/>
    </row>
    <row r="8" spans="1:26" ht="18.75" customHeight="1" thickBot="1">
      <c r="A8" s="72"/>
      <c r="B8" s="66"/>
      <c r="C8" s="3"/>
      <c r="D8" s="3"/>
      <c r="E8" s="3"/>
      <c r="F8" s="3"/>
      <c r="G8" s="3"/>
      <c r="H8" s="3"/>
      <c r="I8" s="3"/>
      <c r="J8" s="3"/>
      <c r="K8" s="3"/>
      <c r="L8" s="3"/>
      <c r="M8" s="3"/>
      <c r="N8" s="3"/>
      <c r="O8" s="3"/>
      <c r="P8" s="3"/>
      <c r="Q8" s="3"/>
      <c r="R8" s="75"/>
      <c r="S8" s="72"/>
    </row>
    <row r="9" spans="1:26" ht="24.75" customHeight="1" thickBot="1">
      <c r="A9" s="72"/>
      <c r="B9" s="66"/>
      <c r="C9" s="199" t="s">
        <v>54</v>
      </c>
      <c r="D9" s="200"/>
      <c r="E9" s="200"/>
      <c r="F9" s="200"/>
      <c r="G9" s="201"/>
      <c r="H9" s="3"/>
      <c r="I9" s="45" t="s">
        <v>55</v>
      </c>
      <c r="J9" s="3"/>
      <c r="K9" s="179" t="s">
        <v>129</v>
      </c>
      <c r="L9" s="180"/>
      <c r="M9" s="181"/>
      <c r="O9" s="179" t="s">
        <v>130</v>
      </c>
      <c r="P9" s="180"/>
      <c r="Q9" s="181"/>
      <c r="R9" s="75"/>
      <c r="S9" s="72"/>
    </row>
    <row r="10" spans="1:26" ht="13.5" thickBot="1">
      <c r="A10" s="72"/>
      <c r="B10" s="66"/>
      <c r="C10" s="78" t="s">
        <v>0</v>
      </c>
      <c r="D10" s="79" t="s">
        <v>1</v>
      </c>
      <c r="E10" s="12">
        <v>1</v>
      </c>
      <c r="F10" s="12" t="s">
        <v>18</v>
      </c>
      <c r="G10" s="40">
        <v>2</v>
      </c>
      <c r="H10" s="3"/>
      <c r="I10" s="39" t="s">
        <v>6</v>
      </c>
      <c r="J10" s="3"/>
      <c r="K10" s="19" t="s">
        <v>97</v>
      </c>
      <c r="L10" s="20" t="s">
        <v>51</v>
      </c>
      <c r="M10" s="20" t="s">
        <v>25</v>
      </c>
      <c r="O10" s="19" t="s">
        <v>97</v>
      </c>
      <c r="P10" s="20" t="s">
        <v>51</v>
      </c>
      <c r="Q10" s="20" t="s">
        <v>25</v>
      </c>
      <c r="R10" s="75"/>
      <c r="S10" s="72"/>
    </row>
    <row r="11" spans="1:26">
      <c r="A11" s="72"/>
      <c r="B11" s="66"/>
      <c r="C11" s="115"/>
      <c r="D11" s="109"/>
      <c r="E11" s="112"/>
      <c r="F11" s="112"/>
      <c r="G11" s="116"/>
      <c r="H11" s="3"/>
      <c r="I11" s="54"/>
      <c r="J11" s="3"/>
      <c r="K11" s="139">
        <v>1</v>
      </c>
      <c r="L11" s="138" t="str">
        <f>VLOOKUP(SMALL($V$11:$V$22,1),$V$11:$X$22,2,FALSE)</f>
        <v>Tim</v>
      </c>
      <c r="M11" s="146">
        <f>VLOOKUP(SMALL($V$11:$V$22,1),$V$11:$X$22,3,FALSE)</f>
        <v>0</v>
      </c>
      <c r="O11" s="139">
        <v>1</v>
      </c>
      <c r="P11" s="138" t="str">
        <f>VLOOKUP(SMALL($V$25:$V$36,1),$V$25:$X$36,2,FALSE)</f>
        <v>Didier</v>
      </c>
      <c r="Q11" s="140">
        <f>VLOOKUP(SMALL($V$25:$V$36,1),$V$25:$X$36,3,FALSE)</f>
        <v>74.160000000000011</v>
      </c>
      <c r="R11" s="75"/>
      <c r="S11" s="72"/>
      <c r="U11" s="124">
        <f>RANK($E$40,$E$40:$P$40)</f>
        <v>1</v>
      </c>
      <c r="V11" s="124">
        <f>RANK($E$40,$E$40:$P$40)</f>
        <v>1</v>
      </c>
      <c r="W11" s="124" t="str">
        <f>E31</f>
        <v>Tim</v>
      </c>
      <c r="X11" s="125">
        <f>E40</f>
        <v>0</v>
      </c>
      <c r="Z11" s="126"/>
    </row>
    <row r="12" spans="1:26">
      <c r="A12" s="72"/>
      <c r="B12" s="66"/>
      <c r="C12" s="115"/>
      <c r="D12" s="109"/>
      <c r="E12" s="113"/>
      <c r="F12" s="113"/>
      <c r="G12" s="117"/>
      <c r="H12" s="3"/>
      <c r="I12" s="54"/>
      <c r="J12" s="3"/>
      <c r="K12" s="141" t="str">
        <f>IF(M12=M11,"",2)</f>
        <v/>
      </c>
      <c r="L12" s="137" t="str">
        <f>VLOOKUP(SMALL($V$11:$V$22,2),$V$11:$X$22,2,FALSE)</f>
        <v>Grégory</v>
      </c>
      <c r="M12" s="147">
        <f>VLOOKUP(SMALL($V$11:$V$22,2),$V$11:$X$22,3,FALSE)</f>
        <v>0</v>
      </c>
      <c r="O12" s="141">
        <f>IF(Q12=Q11,"",2)</f>
        <v>2</v>
      </c>
      <c r="P12" s="137" t="str">
        <f>VLOOKUP(SMALL($V$25:$V$36,2),$V$25:$X$36,2,FALSE)</f>
        <v>Deborah</v>
      </c>
      <c r="Q12" s="142">
        <f>VLOOKUP(SMALL($V$25:$V$36,2),$V$25:$X$36,3,FALSE)</f>
        <v>69.890000000000015</v>
      </c>
      <c r="R12" s="75"/>
      <c r="S12" s="72"/>
      <c r="U12" s="124">
        <f>RANK($F$40,$E$40:$P$40)</f>
        <v>1</v>
      </c>
      <c r="V12" s="124">
        <f>IF(COUNTIF($U$11:U11,RANK($F$40,$E$40:$P$40))&gt;0,RANK($F$40,$E$40:$P$40)+COUNTIF($U$11:U11,RANK($F$40,$E$40:$P$40)),RANK($F$40,$E$40:$P$40))</f>
        <v>2</v>
      </c>
      <c r="W12" s="124" t="str">
        <f>F31</f>
        <v>Grégory</v>
      </c>
      <c r="X12" s="125">
        <f>F40</f>
        <v>0</v>
      </c>
      <c r="Z12" s="126"/>
    </row>
    <row r="13" spans="1:26">
      <c r="A13" s="72"/>
      <c r="B13" s="66"/>
      <c r="C13" s="118"/>
      <c r="D13" s="110"/>
      <c r="E13" s="113"/>
      <c r="F13" s="113"/>
      <c r="G13" s="117"/>
      <c r="H13" s="3"/>
      <c r="I13" s="54"/>
      <c r="J13" s="3"/>
      <c r="K13" s="141" t="str">
        <f>IF(M13=M12,"",3)</f>
        <v/>
      </c>
      <c r="L13" s="137" t="str">
        <f>VLOOKUP(SMALL($V$11:$V$22,3),$V$11:$X$22,2,FALSE)</f>
        <v>Christophe</v>
      </c>
      <c r="M13" s="147">
        <f>VLOOKUP(SMALL($V$11:$V$22,3),$V$11:$X$22,3,FALSE)</f>
        <v>0</v>
      </c>
      <c r="O13" s="141">
        <f>IF(Q13=Q12,"",3)</f>
        <v>3</v>
      </c>
      <c r="P13" s="137" t="str">
        <f>VLOOKUP(SMALL($V$25:$V$36,3),$V$25:$X$36,2,FALSE)</f>
        <v>Pieter</v>
      </c>
      <c r="Q13" s="142">
        <f>VLOOKUP(SMALL($V$25:$V$36,3),$V$25:$X$36,3,FALSE)</f>
        <v>66.239999999999995</v>
      </c>
      <c r="R13" s="75"/>
      <c r="S13" s="72"/>
      <c r="U13" s="124">
        <f>RANK($G$40,$E$40:$P$40)</f>
        <v>1</v>
      </c>
      <c r="V13" s="124">
        <f>IF(COUNTIF($U$11:U12,RANK($G$40,$E$40:$P$40))&gt;0,RANK($G$40,$E$40:$P$40)+COUNTIF($U$11:U12,RANK($G$40,$E$40:$P$40)),RANK($G$40,$E$40:$P$40))</f>
        <v>3</v>
      </c>
      <c r="W13" s="124" t="str">
        <f>G31</f>
        <v>Christophe</v>
      </c>
      <c r="X13" s="125">
        <f>G40</f>
        <v>0</v>
      </c>
      <c r="Z13" s="126"/>
    </row>
    <row r="14" spans="1:26">
      <c r="A14" s="72"/>
      <c r="B14" s="66"/>
      <c r="C14" s="118"/>
      <c r="D14" s="110"/>
      <c r="E14" s="113"/>
      <c r="F14" s="113"/>
      <c r="G14" s="117"/>
      <c r="H14" s="3"/>
      <c r="I14" s="54"/>
      <c r="J14" s="4"/>
      <c r="K14" s="141" t="str">
        <f>IF(M14=M13,"",4)</f>
        <v/>
      </c>
      <c r="L14" s="137" t="str">
        <f>VLOOKUP(SMALL($V$11:$V$22,4),$V$11:$X$22,2,FALSE)</f>
        <v>Ruben</v>
      </c>
      <c r="M14" s="147">
        <f>VLOOKUP(SMALL($V$11:$V$22,4),$V$11:$X$22,3,FALSE)</f>
        <v>0</v>
      </c>
      <c r="O14" s="141">
        <f>IF(Q14=Q13,"",4)</f>
        <v>4</v>
      </c>
      <c r="P14" s="137" t="str">
        <f>VLOOKUP(SMALL($V$25:$V$36,4),$V$25:$X$36,2,FALSE)</f>
        <v>Maarten</v>
      </c>
      <c r="Q14" s="142">
        <f>VLOOKUP(SMALL($V$25:$V$36,4),$V$25:$X$36,3,FALSE)</f>
        <v>63.04</v>
      </c>
      <c r="R14" s="75"/>
      <c r="S14" s="72"/>
      <c r="U14" s="124">
        <f>RANK($H$40,$E$40:$P$40)</f>
        <v>1</v>
      </c>
      <c r="V14" s="124">
        <f>IF(COUNTIF($U$11:U13,RANK($H$40,$E$40:$P$40))&gt;0,RANK($H$40,$E$40:$P$40)+COUNTIF($U$11:U13,RANK($H$40,$E$40:$P$40)),RANK($H$40,$E$40:$P$40))</f>
        <v>4</v>
      </c>
      <c r="W14" s="124" t="str">
        <f>H31</f>
        <v>Ruben</v>
      </c>
      <c r="X14" s="125">
        <f>H40</f>
        <v>0</v>
      </c>
      <c r="Z14" s="126"/>
    </row>
    <row r="15" spans="1:26">
      <c r="A15" s="72"/>
      <c r="B15" s="66"/>
      <c r="C15" s="118"/>
      <c r="D15" s="110"/>
      <c r="E15" s="113"/>
      <c r="F15" s="113"/>
      <c r="G15" s="117"/>
      <c r="H15" s="3"/>
      <c r="I15" s="54"/>
      <c r="J15" s="3"/>
      <c r="K15" s="141" t="str">
        <f>IF(M15=M14,"",5)</f>
        <v/>
      </c>
      <c r="L15" s="137" t="str">
        <f>VLOOKUP(SMALL($V$11:$V$22,5),$V$11:$X$22,2,FALSE)</f>
        <v>Guillaume</v>
      </c>
      <c r="M15" s="147">
        <f>VLOOKUP(SMALL($V$11:$V$22,5),$V$11:$X$22,3,FALSE)</f>
        <v>0</v>
      </c>
      <c r="O15" s="141">
        <f>IF(Q15=Q14,"",5)</f>
        <v>5</v>
      </c>
      <c r="P15" s="137" t="str">
        <f>VLOOKUP(SMALL($V$25:$V$36,5),$V$25:$X$36,2,FALSE)</f>
        <v>Lienkeuh</v>
      </c>
      <c r="Q15" s="142">
        <f>VLOOKUP(SMALL($V$25:$V$36,5),$V$25:$X$36,3,FALSE)</f>
        <v>62.86</v>
      </c>
      <c r="R15" s="75"/>
      <c r="S15" s="72"/>
      <c r="U15" s="124">
        <f>RANK($I$40,$E$40:$P$40)</f>
        <v>1</v>
      </c>
      <c r="V15" s="124">
        <f>IF(COUNTIF($U$11:U14,RANK($I$40,$E$40:$P$40))&gt;0,RANK($I$40,$E$40:$P$40)+COUNTIF($U$11:U14,RANK($I$40,$E$40:$P$40)),RANK($I$40,$E$40:$P$40))</f>
        <v>5</v>
      </c>
      <c r="W15" s="124" t="str">
        <f>I31</f>
        <v>Guillaume</v>
      </c>
      <c r="X15" s="125">
        <f>I40</f>
        <v>0</v>
      </c>
      <c r="Z15" s="126"/>
    </row>
    <row r="16" spans="1:26">
      <c r="A16" s="72"/>
      <c r="B16" s="66"/>
      <c r="C16" s="118"/>
      <c r="D16" s="110"/>
      <c r="E16" s="113"/>
      <c r="F16" s="113"/>
      <c r="G16" s="117"/>
      <c r="H16" s="3"/>
      <c r="I16" s="54"/>
      <c r="J16" s="3"/>
      <c r="K16" s="141" t="str">
        <f>IF(M16=M15,"",6)</f>
        <v/>
      </c>
      <c r="L16" s="137" t="str">
        <f>VLOOKUP(SMALL($V$11:$V$22,6),$V$11:$X$22,2,FALSE)</f>
        <v>Maarten</v>
      </c>
      <c r="M16" s="147">
        <f>VLOOKUP(SMALL($V$11:$V$22,6),$V$11:$X$22,3,FALSE)</f>
        <v>0</v>
      </c>
      <c r="O16" s="141">
        <f>IF(Q16=Q15,"",6)</f>
        <v>6</v>
      </c>
      <c r="P16" s="137" t="str">
        <f>VLOOKUP(SMALL($V$25:$V$36,6),$V$25:$X$36,2,FALSE)</f>
        <v xml:space="preserve">Lien </v>
      </c>
      <c r="Q16" s="142">
        <f>VLOOKUP(SMALL($V$25:$V$36,6),$V$25:$X$36,3,FALSE)</f>
        <v>62.64</v>
      </c>
      <c r="R16" s="75"/>
      <c r="S16" s="72"/>
      <c r="U16" s="124">
        <f>RANK($J$40,$E$40:$P$40)</f>
        <v>1</v>
      </c>
      <c r="V16" s="124">
        <f>IF(COUNTIF($U$11:U15,RANK($J$40,$E$40:$P$40))&gt;0,RANK($J$40,$E$40:$P$40)+COUNTIF($U$11:U15,RANK($J$40,$E$40:$P$40)),RANK($J$40,$E$40:$P$40))</f>
        <v>6</v>
      </c>
      <c r="W16" s="124" t="str">
        <f>J31</f>
        <v>Maarten</v>
      </c>
      <c r="X16" s="125">
        <f>J40</f>
        <v>0</v>
      </c>
      <c r="Z16" s="126"/>
    </row>
    <row r="17" spans="1:180">
      <c r="A17" s="72"/>
      <c r="B17" s="66"/>
      <c r="C17" s="118"/>
      <c r="D17" s="110"/>
      <c r="E17" s="113"/>
      <c r="F17" s="113"/>
      <c r="G17" s="117"/>
      <c r="H17" s="47" t="s">
        <v>56</v>
      </c>
      <c r="I17" s="54"/>
      <c r="J17" s="3"/>
      <c r="K17" s="141" t="str">
        <f>IF(M17=M16,"",7)</f>
        <v/>
      </c>
      <c r="L17" s="137" t="str">
        <f>VLOOKUP(SMALL($V$11:$V$22,7),$V$11:$X$22,2,FALSE)</f>
        <v>Dieter</v>
      </c>
      <c r="M17" s="147">
        <f>VLOOKUP(SMALL($V$11:$V$22,7),$V$11:$X$22,3,FALSE)</f>
        <v>0</v>
      </c>
      <c r="O17" s="141">
        <f>IF(Q17=Q16,"",7)</f>
        <v>7</v>
      </c>
      <c r="P17" s="137" t="str">
        <f>VLOOKUP(SMALL($V$25:$V$36,7),$V$25:$X$36,2,FALSE)</f>
        <v>Tim</v>
      </c>
      <c r="Q17" s="142">
        <f>VLOOKUP(SMALL($V$25:$V$36,7),$V$25:$X$36,3,FALSE)</f>
        <v>62.560000000000009</v>
      </c>
      <c r="R17" s="75"/>
      <c r="S17" s="72"/>
      <c r="U17" s="124">
        <f>RANK($K$40,$E$40:$P$40)</f>
        <v>1</v>
      </c>
      <c r="V17" s="124">
        <f>IF(COUNTIF($U$11:U16,RANK($K$40,$E$40:$P$40))&gt;0,RANK($K$40,$E$40:$P$40)+COUNTIF($U$11:U16,RANK($K$40,$E$40:$P$40)),RANK($K$40,$E$40:$P$40))</f>
        <v>7</v>
      </c>
      <c r="W17" s="124" t="str">
        <f>K31</f>
        <v>Dieter</v>
      </c>
      <c r="X17" s="125">
        <f>K40</f>
        <v>0</v>
      </c>
      <c r="Z17" s="126"/>
    </row>
    <row r="18" spans="1:180" ht="13.5" thickBot="1">
      <c r="A18" s="72"/>
      <c r="B18" s="66"/>
      <c r="C18" s="119"/>
      <c r="D18" s="111"/>
      <c r="E18" s="114"/>
      <c r="F18" s="114"/>
      <c r="G18" s="120"/>
      <c r="H18" s="3"/>
      <c r="I18" s="55"/>
      <c r="J18" s="3"/>
      <c r="K18" s="141" t="str">
        <f>IF(M18=M17,"",8)</f>
        <v/>
      </c>
      <c r="L18" s="137" t="str">
        <f>VLOOKUP(SMALL($V$11:$V$22,8),$V$11:$X$22,2,FALSE)</f>
        <v>Deborah</v>
      </c>
      <c r="M18" s="147">
        <f>VLOOKUP(SMALL($V$11:$V$22,8),$V$11:$X$22,3,FALSE)</f>
        <v>0</v>
      </c>
      <c r="O18" s="141">
        <f>IF(Q18=Q17,"",8)</f>
        <v>8</v>
      </c>
      <c r="P18" s="137" t="str">
        <f>VLOOKUP(SMALL($V$25:$V$36,8),$V$25:$X$36,2,FALSE)</f>
        <v>Grégory</v>
      </c>
      <c r="Q18" s="142">
        <f>VLOOKUP(SMALL($V$25:$V$36,8),$V$25:$X$36,3,FALSE)</f>
        <v>62.169999999999995</v>
      </c>
      <c r="R18" s="75"/>
      <c r="S18" s="72"/>
      <c r="U18" s="124">
        <f>RANK($L$40,$E$40:$P$40)</f>
        <v>1</v>
      </c>
      <c r="V18" s="124">
        <f>IF(COUNTIF($U$11:U17,RANK($L$40,$E$40:$P$40))&gt;0,RANK($L$40,$E$40:$P$40)+COUNTIF($U$11:U17,RANK($L$40,$E$40:$P$40)),RANK($L$40,$E$40:$P$40))</f>
        <v>8</v>
      </c>
      <c r="W18" s="124" t="str">
        <f>L31</f>
        <v>Deborah</v>
      </c>
      <c r="X18" s="125">
        <f>L40</f>
        <v>0</v>
      </c>
      <c r="Z18" s="126"/>
    </row>
    <row r="19" spans="1:180">
      <c r="A19" s="72"/>
      <c r="B19" s="66"/>
      <c r="C19" s="3"/>
      <c r="D19" s="3"/>
      <c r="E19" s="3"/>
      <c r="F19" s="3"/>
      <c r="G19" s="3"/>
      <c r="H19" s="3"/>
      <c r="I19" s="3"/>
      <c r="J19" s="3"/>
      <c r="K19" s="141" t="str">
        <f>IF(M19=M18,"",9)</f>
        <v/>
      </c>
      <c r="L19" s="137" t="str">
        <f>VLOOKUP(SMALL($V$11:$V$22,9),$V$11:$X$22,2,FALSE)</f>
        <v>Lienkeuh</v>
      </c>
      <c r="M19" s="147">
        <f>VLOOKUP(SMALL($V$11:$V$22,9),$V$11:$X$22,3,FALSE)</f>
        <v>0</v>
      </c>
      <c r="O19" s="141">
        <f>IF(Q19=Q18,"",9)</f>
        <v>9</v>
      </c>
      <c r="P19" s="137" t="str">
        <f>VLOOKUP(SMALL($V$25:$V$36,9),$V$25:$X$36,2,FALSE)</f>
        <v>Christophe</v>
      </c>
      <c r="Q19" s="142">
        <f>VLOOKUP(SMALL($V$25:$V$36,9),$V$25:$X$36,3,FALSE)</f>
        <v>61.109999999999992</v>
      </c>
      <c r="R19" s="75"/>
      <c r="S19" s="72"/>
      <c r="U19" s="124">
        <f>RANK($M$40,$E$40:$P$40)</f>
        <v>1</v>
      </c>
      <c r="V19" s="124">
        <f>IF(COUNTIF($U$11:U18,RANK($M$40,$E$40:$P$40))&gt;0,RANK($M$40,$E$40:$P$40)+COUNTIF($U$11:U18,RANK($M$40,$E$40:$P$40)),RANK($M$40,$E$40:$P$40))</f>
        <v>9</v>
      </c>
      <c r="W19" s="124" t="str">
        <f>M31</f>
        <v>Lienkeuh</v>
      </c>
      <c r="X19" s="125">
        <f>M40</f>
        <v>0</v>
      </c>
      <c r="Z19" s="126"/>
    </row>
    <row r="20" spans="1:180" ht="12.75" customHeight="1" thickBot="1">
      <c r="A20" s="72"/>
      <c r="B20" s="66"/>
      <c r="I20" s="3"/>
      <c r="J20" s="3"/>
      <c r="K20" s="141" t="str">
        <f>IF(M20=M19,"",10)</f>
        <v/>
      </c>
      <c r="L20" s="137" t="str">
        <f>VLOOKUP(SMALL($V$11:$V$22,10),$V$11:$X$22,2,FALSE)</f>
        <v>Pieter</v>
      </c>
      <c r="M20" s="147">
        <f>VLOOKUP(SMALL($V$11:$V$22,10),$V$11:$X$22,3,FALSE)</f>
        <v>0</v>
      </c>
      <c r="O20" s="141">
        <f>IF(Q20=Q19,"",10)</f>
        <v>10</v>
      </c>
      <c r="P20" s="137" t="str">
        <f>VLOOKUP(SMALL($V$25:$V$36,10),$V$25:$X$36,2,FALSE)</f>
        <v>Ruben</v>
      </c>
      <c r="Q20" s="142">
        <f>VLOOKUP(SMALL($V$25:$V$36,10),$V$25:$X$36,3,FALSE)</f>
        <v>60.06</v>
      </c>
      <c r="R20" s="75"/>
      <c r="S20" s="72"/>
      <c r="U20" s="124">
        <f>RANK($N$40,$E$40:$P$40)</f>
        <v>1</v>
      </c>
      <c r="V20" s="124">
        <f>IF(COUNTIF($U$11:U19,RANK($N$40,$E$40:$P$40))&gt;0,RANK($N$40,$E$40:$P$40)+COUNTIF($U$11:U19,RANK($N$40,$E$40:$P$40)),RANK($N$40,$E$40:$P$40))</f>
        <v>10</v>
      </c>
      <c r="W20" s="124" t="str">
        <f>N31</f>
        <v>Pieter</v>
      </c>
      <c r="X20" s="125">
        <f>N40</f>
        <v>0</v>
      </c>
      <c r="Z20" s="126"/>
    </row>
    <row r="21" spans="1:180" ht="12.75" customHeight="1" thickBot="1">
      <c r="A21" s="72"/>
      <c r="B21" s="66"/>
      <c r="C21" s="186" t="s">
        <v>57</v>
      </c>
      <c r="D21" s="187"/>
      <c r="E21" s="187"/>
      <c r="F21" s="188"/>
      <c r="G21" s="188"/>
      <c r="H21" s="189"/>
      <c r="I21" s="3"/>
      <c r="J21" s="3"/>
      <c r="K21" s="141" t="str">
        <f>IF(M21=M20,"",11)</f>
        <v/>
      </c>
      <c r="L21" s="137" t="str">
        <f>VLOOKUP(SMALL($V$11:$V$22,11),$V$11:$X$22,2,FALSE)</f>
        <v>Didier</v>
      </c>
      <c r="M21" s="147">
        <f>VLOOKUP(SMALL($V$11:$V$22,11),$V$11:$X$22,3,FALSE)</f>
        <v>0</v>
      </c>
      <c r="O21" s="141">
        <f>IF(Q21=Q20,"",11)</f>
        <v>11</v>
      </c>
      <c r="P21" s="137" t="str">
        <f>VLOOKUP(SMALL($V$25:$V$36,11),$V$25:$X$36,2,FALSE)</f>
        <v>Guillaume</v>
      </c>
      <c r="Q21" s="142">
        <f>VLOOKUP(SMALL($V$25:$V$36,11),$V$25:$X$36,3,FALSE)</f>
        <v>58.88000000000001</v>
      </c>
      <c r="R21" s="75"/>
      <c r="S21" s="72"/>
      <c r="U21" s="124">
        <f>RANK($O$40,$E$40:$P$40)</f>
        <v>1</v>
      </c>
      <c r="V21" s="124">
        <f>IF(COUNTIF($U$11:U20,RANK($O$40,$E$40:$P$40))&gt;0,RANK($O$40,$E$40:$P$40)+COUNTIF($U$11:U20,RANK($O$40,$E$40:$P$40)),RANK($O$40,$E$40:$P$40))</f>
        <v>11</v>
      </c>
      <c r="W21" s="124" t="str">
        <f>O31</f>
        <v>Didier</v>
      </c>
      <c r="X21" s="125">
        <f>O40</f>
        <v>0</v>
      </c>
      <c r="Z21" s="126"/>
    </row>
    <row r="22" spans="1:180" ht="12.75" customHeight="1" thickBot="1">
      <c r="A22" s="72"/>
      <c r="B22" s="66"/>
      <c r="C22" s="50" t="s">
        <v>20</v>
      </c>
      <c r="D22" s="134"/>
      <c r="E22" s="135"/>
      <c r="F22" s="131" t="str">
        <f>K31</f>
        <v>Dieter</v>
      </c>
      <c r="G22" s="129"/>
      <c r="H22" s="130"/>
      <c r="I22" s="3"/>
      <c r="J22" s="3"/>
      <c r="K22" s="143" t="str">
        <f>IF(M22=M21,"",12)</f>
        <v/>
      </c>
      <c r="L22" s="144" t="str">
        <f>VLOOKUP(SMALL($V$11:$V$22,12),$V$11:$X$22,2,FALSE)</f>
        <v>Lien</v>
      </c>
      <c r="M22" s="148">
        <f>VLOOKUP(SMALL($V$11:$V$22,12),$V$11:$X$22,3,FALSE)</f>
        <v>0</v>
      </c>
      <c r="O22" s="143">
        <f>IF(Q22=Q21,"",12)</f>
        <v>12</v>
      </c>
      <c r="P22" s="144" t="str">
        <f>VLOOKUP(SMALL($V$25:$V$36,12),$V$25:$X$36,2,FALSE)</f>
        <v>Dieter</v>
      </c>
      <c r="Q22" s="145">
        <f>VLOOKUP(SMALL($V$25:$V$36,12),$V$25:$X$36,3,FALSE)</f>
        <v>47.989999999999995</v>
      </c>
      <c r="R22" s="75"/>
      <c r="S22" s="72"/>
      <c r="U22" s="124">
        <f>RANK($P$40,$E$40:$P$40)</f>
        <v>1</v>
      </c>
      <c r="V22" s="124">
        <f>IF(COUNTIF($U$11:U21,RANK($P$40,$E$40:$P$40))&gt;0,RANK($P$40,$E$40:$P$40)+COUNTIF($U$11:U21,RANK($P$40,$E$40:$P$40)),RANK($P$40,$E$40:$P$40))</f>
        <v>12</v>
      </c>
      <c r="W22" s="124" t="str">
        <f>P31</f>
        <v>Lien</v>
      </c>
      <c r="X22" s="125">
        <f>P40</f>
        <v>0</v>
      </c>
      <c r="Z22" s="126"/>
    </row>
    <row r="23" spans="1:180">
      <c r="A23" s="72"/>
      <c r="B23" s="66"/>
      <c r="C23" s="48" t="s">
        <v>45</v>
      </c>
      <c r="D23" s="21"/>
      <c r="E23" s="22"/>
      <c r="F23" s="132" t="str">
        <f>L31</f>
        <v>Deborah</v>
      </c>
      <c r="G23" s="21"/>
      <c r="H23" s="22"/>
      <c r="I23" s="3"/>
      <c r="J23" s="3"/>
      <c r="K23" s="3"/>
      <c r="L23" s="3"/>
      <c r="M23" s="3"/>
      <c r="N23" s="3"/>
      <c r="O23" s="3"/>
      <c r="P23" s="3"/>
      <c r="Q23" s="3"/>
      <c r="R23" s="3"/>
      <c r="S23" s="72"/>
      <c r="U23" s="124"/>
      <c r="V23" s="124"/>
      <c r="W23" s="124"/>
      <c r="X23" s="124"/>
    </row>
    <row r="24" spans="1:180" s="3" customFormat="1">
      <c r="A24" s="127"/>
      <c r="C24" s="48" t="s">
        <v>24</v>
      </c>
      <c r="D24" s="21"/>
      <c r="E24" s="22"/>
      <c r="F24" s="132" t="str">
        <f>M31</f>
        <v>Lienkeuh</v>
      </c>
      <c r="G24" s="21"/>
      <c r="H24" s="22"/>
      <c r="S24" s="127"/>
      <c r="T24" s="75"/>
      <c r="U24" s="153"/>
      <c r="V24" s="153"/>
      <c r="W24" s="153"/>
      <c r="X24" s="153"/>
      <c r="Y24" s="75"/>
      <c r="Z24" s="75"/>
      <c r="AA24" s="75"/>
      <c r="AB24" s="75"/>
      <c r="AC24" s="75"/>
      <c r="AD24" s="75"/>
      <c r="AE24" s="75"/>
      <c r="AF24" s="75"/>
      <c r="AG24" s="75"/>
      <c r="AH24" s="75"/>
      <c r="AI24" s="75"/>
      <c r="AJ24" s="75"/>
      <c r="AK24" s="75"/>
      <c r="AL24" s="75"/>
      <c r="AM24" s="75"/>
      <c r="AN24" s="75"/>
      <c r="AO24" s="75"/>
      <c r="AP24" s="75"/>
      <c r="AQ24" s="75"/>
      <c r="AR24" s="75"/>
      <c r="AS24" s="75"/>
      <c r="AT24" s="75"/>
      <c r="AU24" s="75"/>
      <c r="AV24" s="75"/>
      <c r="AW24" s="75"/>
      <c r="AX24" s="75"/>
      <c r="AY24" s="75"/>
      <c r="AZ24" s="75"/>
      <c r="BA24" s="75"/>
      <c r="BB24" s="75"/>
      <c r="BC24" s="75"/>
      <c r="BD24" s="75"/>
      <c r="BE24" s="75"/>
      <c r="BF24" s="75"/>
      <c r="BG24" s="75"/>
      <c r="BH24" s="75"/>
      <c r="BI24" s="75"/>
      <c r="BJ24" s="75"/>
      <c r="BK24" s="75"/>
      <c r="BL24" s="75"/>
      <c r="BM24" s="75"/>
      <c r="BN24" s="75"/>
      <c r="BO24" s="75"/>
      <c r="BP24" s="75"/>
      <c r="BQ24" s="75"/>
      <c r="BR24" s="75"/>
      <c r="BS24" s="75"/>
      <c r="BT24" s="75"/>
      <c r="BU24" s="75"/>
      <c r="BV24" s="75"/>
      <c r="BW24" s="75"/>
      <c r="BX24" s="75"/>
      <c r="BY24" s="75"/>
      <c r="BZ24" s="75"/>
      <c r="CA24" s="75"/>
      <c r="CB24" s="75"/>
      <c r="CC24" s="75"/>
      <c r="CD24" s="75"/>
      <c r="CE24" s="75"/>
      <c r="CF24" s="75"/>
      <c r="CG24" s="75"/>
      <c r="CH24" s="75"/>
      <c r="CI24" s="75"/>
      <c r="CJ24" s="75"/>
      <c r="CK24" s="75"/>
      <c r="CL24" s="75"/>
      <c r="CM24" s="75"/>
      <c r="CN24" s="75"/>
      <c r="CO24" s="75"/>
      <c r="CP24" s="75"/>
      <c r="CQ24" s="75"/>
      <c r="CR24" s="75"/>
      <c r="CS24" s="75"/>
      <c r="CT24" s="75"/>
      <c r="CU24" s="75"/>
      <c r="CV24" s="75"/>
      <c r="CW24" s="75"/>
      <c r="CX24" s="75"/>
      <c r="CY24" s="75"/>
      <c r="CZ24" s="75"/>
      <c r="DA24" s="75"/>
      <c r="DB24" s="75"/>
      <c r="DC24" s="75"/>
      <c r="DD24" s="75"/>
      <c r="DE24" s="75"/>
      <c r="DF24" s="75"/>
      <c r="DG24" s="75"/>
      <c r="DH24" s="75"/>
      <c r="DI24" s="75"/>
      <c r="DJ24" s="75"/>
      <c r="DK24" s="75"/>
      <c r="DL24" s="75"/>
      <c r="DM24" s="75"/>
      <c r="DN24" s="75"/>
      <c r="DO24" s="75"/>
      <c r="DP24" s="75"/>
      <c r="DQ24" s="75"/>
      <c r="DR24" s="75"/>
      <c r="DS24" s="75"/>
      <c r="DT24" s="75"/>
      <c r="DU24" s="75"/>
      <c r="DV24" s="75"/>
      <c r="DW24" s="75"/>
      <c r="DX24" s="75"/>
      <c r="DY24" s="75"/>
      <c r="DZ24" s="75"/>
      <c r="EA24" s="75"/>
      <c r="EB24" s="75"/>
      <c r="EC24" s="75"/>
      <c r="ED24" s="75"/>
      <c r="EE24" s="75"/>
      <c r="EF24" s="75"/>
      <c r="EG24" s="75"/>
      <c r="EH24" s="75"/>
      <c r="EI24" s="75"/>
      <c r="EJ24" s="75"/>
      <c r="EK24" s="75"/>
      <c r="EL24" s="75"/>
      <c r="EM24" s="75"/>
      <c r="EN24" s="75"/>
      <c r="EO24" s="75"/>
      <c r="EP24" s="75"/>
      <c r="EQ24" s="75"/>
      <c r="ER24" s="75"/>
      <c r="ES24" s="75"/>
      <c r="ET24" s="75"/>
      <c r="EU24" s="75"/>
      <c r="EV24" s="75"/>
      <c r="EW24" s="75"/>
      <c r="EX24" s="75"/>
      <c r="EY24" s="75"/>
      <c r="EZ24" s="75"/>
      <c r="FA24" s="75"/>
      <c r="FB24" s="75"/>
      <c r="FC24" s="75"/>
      <c r="FD24" s="75"/>
      <c r="FE24" s="75"/>
      <c r="FF24" s="75"/>
      <c r="FG24" s="75"/>
      <c r="FH24" s="75"/>
      <c r="FI24" s="75"/>
      <c r="FJ24" s="75"/>
      <c r="FK24" s="75"/>
      <c r="FL24" s="75"/>
      <c r="FM24" s="75"/>
      <c r="FN24" s="75"/>
      <c r="FO24" s="75"/>
      <c r="FP24" s="75"/>
      <c r="FQ24" s="75"/>
      <c r="FR24" s="75"/>
      <c r="FS24" s="75"/>
      <c r="FT24" s="75"/>
      <c r="FU24" s="75"/>
      <c r="FV24" s="75"/>
      <c r="FW24" s="75"/>
      <c r="FX24" s="75"/>
    </row>
    <row r="25" spans="1:180" s="3" customFormat="1">
      <c r="A25" s="127"/>
      <c r="C25" s="48" t="s">
        <v>16</v>
      </c>
      <c r="D25" s="21"/>
      <c r="E25" s="22"/>
      <c r="F25" s="132" t="str">
        <f>N31</f>
        <v>Pieter</v>
      </c>
      <c r="G25" s="21"/>
      <c r="H25" s="22"/>
      <c r="S25" s="127"/>
      <c r="T25" s="75"/>
      <c r="U25" s="124">
        <f>RANK(Result!AU7,Result!$AU$7:$AU$18)</f>
        <v>7</v>
      </c>
      <c r="V25" s="124">
        <f>RANK(Result!AU7,Result!$AU$7:$AU$18)</f>
        <v>7</v>
      </c>
      <c r="W25" s="153" t="str">
        <f>Result!T7</f>
        <v>Tim</v>
      </c>
      <c r="X25" s="154">
        <f>Result!AU7</f>
        <v>62.560000000000009</v>
      </c>
      <c r="Y25" s="75"/>
      <c r="Z25" s="75"/>
      <c r="AA25" s="75"/>
      <c r="AB25" s="75"/>
      <c r="AC25" s="75"/>
      <c r="AD25" s="75"/>
      <c r="AE25" s="75"/>
      <c r="AF25" s="75"/>
      <c r="AG25" s="75"/>
      <c r="AH25" s="75"/>
      <c r="AI25" s="75"/>
      <c r="AJ25" s="75"/>
      <c r="AK25" s="75"/>
      <c r="AL25" s="75"/>
      <c r="AM25" s="75"/>
      <c r="AN25" s="75"/>
      <c r="AO25" s="75"/>
      <c r="AP25" s="75"/>
      <c r="AQ25" s="75"/>
      <c r="AR25" s="75"/>
      <c r="AS25" s="75"/>
      <c r="AT25" s="75"/>
      <c r="AU25" s="75"/>
      <c r="AV25" s="75"/>
      <c r="AW25" s="75"/>
      <c r="AX25" s="75"/>
      <c r="AY25" s="75"/>
      <c r="AZ25" s="75"/>
      <c r="BA25" s="75"/>
      <c r="BB25" s="75"/>
      <c r="BC25" s="75"/>
      <c r="BD25" s="75"/>
      <c r="BE25" s="75"/>
      <c r="BF25" s="75"/>
      <c r="BG25" s="75"/>
      <c r="BH25" s="75"/>
      <c r="BI25" s="75"/>
      <c r="BJ25" s="75"/>
      <c r="BK25" s="75"/>
      <c r="BL25" s="75"/>
      <c r="BM25" s="75"/>
      <c r="BN25" s="75"/>
      <c r="BO25" s="75"/>
      <c r="BP25" s="75"/>
      <c r="BQ25" s="75"/>
      <c r="BR25" s="75"/>
      <c r="BS25" s="75"/>
      <c r="BT25" s="75"/>
      <c r="BU25" s="75"/>
      <c r="BV25" s="75"/>
      <c r="BW25" s="75"/>
      <c r="BX25" s="75"/>
      <c r="BY25" s="75"/>
      <c r="BZ25" s="75"/>
      <c r="CA25" s="75"/>
      <c r="CB25" s="75"/>
      <c r="CC25" s="75"/>
      <c r="CD25" s="75"/>
      <c r="CE25" s="75"/>
      <c r="CF25" s="75"/>
      <c r="CG25" s="75"/>
      <c r="CH25" s="75"/>
      <c r="CI25" s="75"/>
      <c r="CJ25" s="75"/>
      <c r="CK25" s="75"/>
      <c r="CL25" s="75"/>
      <c r="CM25" s="75"/>
      <c r="CN25" s="75"/>
      <c r="CO25" s="75"/>
      <c r="CP25" s="75"/>
      <c r="CQ25" s="75"/>
      <c r="CR25" s="75"/>
      <c r="CS25" s="75"/>
      <c r="CT25" s="75"/>
      <c r="CU25" s="75"/>
      <c r="CV25" s="75"/>
      <c r="CW25" s="75"/>
      <c r="CX25" s="75"/>
      <c r="CY25" s="75"/>
      <c r="CZ25" s="75"/>
      <c r="DA25" s="75"/>
      <c r="DB25" s="75"/>
      <c r="DC25" s="75"/>
      <c r="DD25" s="75"/>
      <c r="DE25" s="75"/>
      <c r="DF25" s="75"/>
      <c r="DG25" s="75"/>
      <c r="DH25" s="75"/>
      <c r="DI25" s="75"/>
      <c r="DJ25" s="75"/>
      <c r="DK25" s="75"/>
      <c r="DL25" s="75"/>
      <c r="DM25" s="75"/>
      <c r="DN25" s="75"/>
      <c r="DO25" s="75"/>
      <c r="DP25" s="75"/>
      <c r="DQ25" s="75"/>
      <c r="DR25" s="75"/>
      <c r="DS25" s="75"/>
      <c r="DT25" s="75"/>
      <c r="DU25" s="75"/>
      <c r="DV25" s="75"/>
      <c r="DW25" s="75"/>
      <c r="DX25" s="75"/>
      <c r="DY25" s="75"/>
      <c r="DZ25" s="75"/>
      <c r="EA25" s="75"/>
      <c r="EB25" s="75"/>
      <c r="EC25" s="75"/>
      <c r="ED25" s="75"/>
      <c r="EE25" s="75"/>
      <c r="EF25" s="75"/>
      <c r="EG25" s="75"/>
      <c r="EH25" s="75"/>
      <c r="EI25" s="75"/>
      <c r="EJ25" s="75"/>
      <c r="EK25" s="75"/>
      <c r="EL25" s="75"/>
      <c r="EM25" s="75"/>
      <c r="EN25" s="75"/>
      <c r="EO25" s="75"/>
      <c r="EP25" s="75"/>
      <c r="EQ25" s="75"/>
      <c r="ER25" s="75"/>
      <c r="ES25" s="75"/>
      <c r="ET25" s="75"/>
      <c r="EU25" s="75"/>
      <c r="EV25" s="75"/>
      <c r="EW25" s="75"/>
      <c r="EX25" s="75"/>
      <c r="EY25" s="75"/>
      <c r="EZ25" s="75"/>
      <c r="FA25" s="75"/>
      <c r="FB25" s="75"/>
      <c r="FC25" s="75"/>
      <c r="FD25" s="75"/>
      <c r="FE25" s="75"/>
      <c r="FF25" s="75"/>
      <c r="FG25" s="75"/>
      <c r="FH25" s="75"/>
      <c r="FI25" s="75"/>
      <c r="FJ25" s="75"/>
      <c r="FK25" s="75"/>
      <c r="FL25" s="75"/>
      <c r="FM25" s="75"/>
      <c r="FN25" s="75"/>
      <c r="FO25" s="75"/>
      <c r="FP25" s="75"/>
      <c r="FQ25" s="75"/>
      <c r="FR25" s="75"/>
      <c r="FS25" s="75"/>
      <c r="FT25" s="75"/>
      <c r="FU25" s="75"/>
      <c r="FV25" s="75"/>
      <c r="FW25" s="75"/>
      <c r="FX25" s="75"/>
    </row>
    <row r="26" spans="1:180">
      <c r="A26" s="72"/>
      <c r="B26" s="3"/>
      <c r="C26" s="48" t="s">
        <v>2</v>
      </c>
      <c r="D26" s="21"/>
      <c r="E26" s="22"/>
      <c r="F26" s="132" t="str">
        <f>O31</f>
        <v>Didier</v>
      </c>
      <c r="G26" s="21"/>
      <c r="H26" s="22"/>
      <c r="I26" s="3"/>
      <c r="J26" s="3"/>
      <c r="K26" s="3"/>
      <c r="L26" s="3"/>
      <c r="M26" s="3"/>
      <c r="N26" s="3"/>
      <c r="O26" s="3"/>
      <c r="P26" s="3"/>
      <c r="Q26" s="3"/>
      <c r="R26" s="3"/>
      <c r="S26" s="72"/>
      <c r="U26" s="124">
        <f>RANK(Result!AU8,Result!$AU$7:$AU$18)</f>
        <v>8</v>
      </c>
      <c r="V26" s="124">
        <f>IF(COUNTIF($U$25:U25,RANK(Result!AU8,Result!$AU$7:$AU$18))&gt;0,RANK(Result!AU8,Result!$AU$7:$AU$18)+COUNTIF($U$25:U25,RANK(Result!AU8,Result!$AU$7:$AU$18)),RANK(Result!AU8,Result!$AU$7:$AU$18))</f>
        <v>8</v>
      </c>
      <c r="W26" s="153" t="str">
        <f>Result!T8</f>
        <v>Grégory</v>
      </c>
      <c r="X26" s="154">
        <f>Result!AU8</f>
        <v>62.169999999999995</v>
      </c>
    </row>
    <row r="27" spans="1:180" ht="13.5" thickBot="1">
      <c r="A27" s="72"/>
      <c r="B27" s="3"/>
      <c r="C27" s="52" t="s">
        <v>3</v>
      </c>
      <c r="D27" s="23"/>
      <c r="E27" s="24"/>
      <c r="F27" s="133" t="str">
        <f>P31</f>
        <v>Lien</v>
      </c>
      <c r="G27" s="23"/>
      <c r="H27" s="24"/>
      <c r="I27" s="3"/>
      <c r="J27" s="3"/>
      <c r="K27" s="3"/>
      <c r="L27" s="3"/>
      <c r="M27" s="3"/>
      <c r="N27" s="3"/>
      <c r="O27" s="3"/>
      <c r="P27" s="3"/>
      <c r="Q27" s="3"/>
      <c r="R27" s="3"/>
      <c r="S27" s="72"/>
      <c r="U27" s="124">
        <f>RANK(Result!AU9,Result!$AU$7:$AU$18)</f>
        <v>9</v>
      </c>
      <c r="V27" s="124">
        <f>IF(COUNTIF($U$25:U26,RANK(Result!AU9,Result!$AU$7:$AU$18))&gt;0,RANK(Result!AU9,Result!$AU$7:$AU$18)+COUNTIF($U$25:U26,RANK(Result!AU9,Result!$AU$7:$AU$18)),RANK(Result!AU9,Result!$AU$7:$AU$18))</f>
        <v>9</v>
      </c>
      <c r="W27" s="153" t="str">
        <f>Result!T9</f>
        <v>Christophe</v>
      </c>
      <c r="X27" s="154">
        <f>Result!AU9</f>
        <v>61.109999999999992</v>
      </c>
    </row>
    <row r="28" spans="1:180" ht="16.5" customHeight="1">
      <c r="A28" s="72"/>
      <c r="B28" s="3"/>
      <c r="C28" s="3"/>
      <c r="D28" s="3"/>
      <c r="E28" s="3"/>
      <c r="F28" s="3"/>
      <c r="G28" s="3"/>
      <c r="H28" s="3"/>
      <c r="I28" s="3"/>
      <c r="J28" s="3"/>
      <c r="K28" s="3"/>
      <c r="L28" s="3"/>
      <c r="M28" s="3"/>
      <c r="N28" s="3"/>
      <c r="O28" s="3"/>
      <c r="P28" s="3"/>
      <c r="Q28" s="3"/>
      <c r="R28" s="3"/>
      <c r="S28" s="72"/>
      <c r="U28" s="124">
        <f>RANK(Result!AU10,Result!$AU$7:$AU$18)</f>
        <v>10</v>
      </c>
      <c r="V28" s="124">
        <f>IF(COUNTIF($U$25:U27,RANK(Result!AU10,Result!$AU$7:$AU$18))&gt;0,RANK(Result!AU10,Result!$AU$7:$AU$18)+COUNTIF($U$25:U27,RANK(Result!AU10,Result!$AU$7:$AU$18)),RANK(Result!AU10,Result!$AU$7:$AU$18))</f>
        <v>10</v>
      </c>
      <c r="W28" s="153" t="str">
        <f>Result!T10</f>
        <v>Ruben</v>
      </c>
      <c r="X28" s="154">
        <f>Result!AU10</f>
        <v>60.06</v>
      </c>
    </row>
    <row r="29" spans="1:180" s="155" customFormat="1" ht="13.5" thickBot="1">
      <c r="A29" s="72"/>
      <c r="B29" s="72"/>
      <c r="C29" s="72"/>
      <c r="D29" s="72"/>
      <c r="E29" s="72"/>
      <c r="F29" s="72"/>
      <c r="G29" s="72"/>
      <c r="H29" s="72"/>
      <c r="I29" s="72"/>
      <c r="J29" s="72"/>
      <c r="K29" s="72"/>
      <c r="L29" s="72"/>
      <c r="M29" s="72"/>
      <c r="N29" s="72"/>
      <c r="O29" s="72"/>
      <c r="P29" s="72"/>
      <c r="Q29" s="72"/>
      <c r="R29" s="72"/>
      <c r="S29" s="72"/>
      <c r="U29" s="124">
        <f>RANK(Result!AU11,Result!$AU$7:$AU$18)</f>
        <v>11</v>
      </c>
      <c r="V29" s="124">
        <f>IF(COUNTIF($U$25:U28,RANK(Result!AU11,Result!$AU$7:$AU$18))&gt;0,RANK(Result!AU11,Result!$AU$7:$AU$18)+COUNTIF($U$25:U28,RANK(Result!AU11,Result!$AU$7:$AU$18)),RANK(Result!AU11,Result!$AU$7:$AU$18))</f>
        <v>11</v>
      </c>
      <c r="W29" s="157" t="str">
        <f>Result!T11</f>
        <v>Guillaume</v>
      </c>
      <c r="X29" s="154">
        <f>Result!AU11</f>
        <v>58.88000000000001</v>
      </c>
    </row>
    <row r="30" spans="1:180" ht="13.5" thickBot="1">
      <c r="A30" s="72"/>
      <c r="B30" s="64"/>
      <c r="C30" s="65"/>
      <c r="D30" s="65"/>
      <c r="E30" s="65"/>
      <c r="F30" s="65"/>
      <c r="G30" s="65"/>
      <c r="H30" s="65"/>
      <c r="I30" s="65"/>
      <c r="J30" s="65"/>
      <c r="K30" s="65"/>
      <c r="L30" s="65"/>
      <c r="M30" s="65"/>
      <c r="N30" s="65"/>
      <c r="O30" s="65"/>
      <c r="P30" s="65"/>
      <c r="Q30" s="65"/>
      <c r="R30" s="75"/>
      <c r="S30" s="72"/>
      <c r="U30" s="124">
        <f>RANK(Result!AU12,Result!$AU$7:$AU$18)</f>
        <v>4</v>
      </c>
      <c r="V30" s="124">
        <f>IF(COUNTIF($U$25:U29,RANK(Result!AU12,Result!$AU$7:$AU$18))&gt;0,RANK(Result!AU12,Result!$AU$7:$AU$18)+COUNTIF($U$25:U29,RANK(Result!AU12,Result!$AU$7:$AU$18)),RANK(Result!AU12,Result!$AU$7:$AU$18))</f>
        <v>4</v>
      </c>
      <c r="W30" s="153" t="str">
        <f>Result!T12</f>
        <v>Maarten</v>
      </c>
      <c r="X30" s="154">
        <f>Result!AU12</f>
        <v>63.04</v>
      </c>
    </row>
    <row r="31" spans="1:180" ht="13.5" thickBot="1">
      <c r="A31" s="72"/>
      <c r="B31" s="66"/>
      <c r="C31" s="36" t="s">
        <v>0</v>
      </c>
      <c r="D31" s="37" t="s">
        <v>1</v>
      </c>
      <c r="E31" s="36" t="str">
        <f>D59</f>
        <v>Tim</v>
      </c>
      <c r="F31" s="38" t="str">
        <f>L59</f>
        <v>Grégory</v>
      </c>
      <c r="G31" s="38" t="str">
        <f>D72</f>
        <v>Christophe</v>
      </c>
      <c r="H31" s="38" t="str">
        <f>L72</f>
        <v>Ruben</v>
      </c>
      <c r="I31" s="38" t="str">
        <f>D85</f>
        <v>Guillaume</v>
      </c>
      <c r="J31" s="38" t="str">
        <f>L85</f>
        <v>Maarten</v>
      </c>
      <c r="K31" s="38" t="str">
        <f>D98</f>
        <v>Dieter</v>
      </c>
      <c r="L31" s="38" t="str">
        <f>L98</f>
        <v>Deborah</v>
      </c>
      <c r="M31" s="38" t="str">
        <f>D111</f>
        <v>Lienkeuh</v>
      </c>
      <c r="N31" s="38" t="str">
        <f>L111</f>
        <v>Pieter</v>
      </c>
      <c r="O31" s="38" t="str">
        <f>D124</f>
        <v>Didier</v>
      </c>
      <c r="P31" s="37" t="str">
        <f>L124</f>
        <v>Lien</v>
      </c>
      <c r="Q31" s="3"/>
      <c r="R31" s="75"/>
      <c r="S31" s="72"/>
      <c r="U31" s="124">
        <f>RANK(Result!AU13,Result!$AU$7:$AU$18)</f>
        <v>12</v>
      </c>
      <c r="V31" s="124">
        <f>IF(COUNTIF($U$25:U30,RANK(Result!AU13,Result!$AU$7:$AU$18))&gt;0,RANK(Result!AU13,Result!$AU$7:$AU$18)+COUNTIF($U$25:U30,RANK(Result!AU13,Result!$AU$7:$AU$18)),RANK(Result!AU13,Result!$AU$7:$AU$18))</f>
        <v>12</v>
      </c>
      <c r="W31" s="153" t="str">
        <f>Result!T13</f>
        <v>Dieter</v>
      </c>
      <c r="X31" s="154">
        <f>Result!AU13</f>
        <v>47.989999999999995</v>
      </c>
    </row>
    <row r="32" spans="1:180">
      <c r="A32" s="72"/>
      <c r="B32" s="66"/>
      <c r="C32" s="29">
        <f t="shared" ref="C32:D39" si="0">C11</f>
        <v>0</v>
      </c>
      <c r="D32" s="30">
        <f t="shared" si="0"/>
        <v>0</v>
      </c>
      <c r="E32" s="31">
        <f t="shared" ref="E32:E39" si="1">E61</f>
        <v>0</v>
      </c>
      <c r="F32" s="32">
        <f>M61</f>
        <v>0</v>
      </c>
      <c r="G32" s="32">
        <f>E74</f>
        <v>0</v>
      </c>
      <c r="H32" s="32">
        <f>M74</f>
        <v>0</v>
      </c>
      <c r="I32" s="32">
        <f>E87</f>
        <v>0</v>
      </c>
      <c r="J32" s="32">
        <f>M87</f>
        <v>0</v>
      </c>
      <c r="K32" s="32">
        <f>E100</f>
        <v>0</v>
      </c>
      <c r="L32" s="32">
        <f t="shared" ref="L32:L39" si="2">M100</f>
        <v>0</v>
      </c>
      <c r="M32" s="32">
        <f>E113</f>
        <v>0</v>
      </c>
      <c r="N32" s="32">
        <f t="shared" ref="N32:N39" si="3">M113</f>
        <v>0</v>
      </c>
      <c r="O32" s="32">
        <f>E126</f>
        <v>0</v>
      </c>
      <c r="P32" s="33">
        <f>M126</f>
        <v>0</v>
      </c>
      <c r="Q32" s="3"/>
      <c r="R32" s="75"/>
      <c r="S32" s="72"/>
      <c r="U32" s="124">
        <f>RANK(Result!AU14,Result!$AU$7:$AU$18)</f>
        <v>2</v>
      </c>
      <c r="V32" s="124">
        <f>IF(COUNTIF($U$25:U31,RANK(Result!AU14,Result!$AU$7:$AU$18))&gt;0,RANK(Result!AU14,Result!$AU$7:$AU$18)+COUNTIF($U$25:U31,RANK(Result!AU14,Result!$AU$7:$AU$18)),RANK(Result!AU14,Result!$AU$7:$AU$18))</f>
        <v>2</v>
      </c>
      <c r="W32" s="153" t="str">
        <f>Result!T14</f>
        <v>Deborah</v>
      </c>
      <c r="X32" s="154">
        <f>Result!AU14</f>
        <v>69.890000000000015</v>
      </c>
    </row>
    <row r="33" spans="1:24">
      <c r="A33" s="72"/>
      <c r="B33" s="66"/>
      <c r="C33" s="25">
        <f t="shared" si="0"/>
        <v>0</v>
      </c>
      <c r="D33" s="26">
        <f t="shared" si="0"/>
        <v>0</v>
      </c>
      <c r="E33" s="31">
        <f t="shared" si="1"/>
        <v>0</v>
      </c>
      <c r="F33" s="32">
        <f t="shared" ref="F33:F39" si="4">M62</f>
        <v>0</v>
      </c>
      <c r="G33" s="32">
        <f t="shared" ref="G33:G39" si="5">E75</f>
        <v>0</v>
      </c>
      <c r="H33" s="32">
        <f t="shared" ref="H33:H39" si="6">M75</f>
        <v>0</v>
      </c>
      <c r="I33" s="32">
        <f t="shared" ref="I33:I39" si="7">E88</f>
        <v>0</v>
      </c>
      <c r="J33" s="32">
        <f t="shared" ref="J33:J39" si="8">M88</f>
        <v>0</v>
      </c>
      <c r="K33" s="32">
        <f t="shared" ref="K33:K39" si="9">E101</f>
        <v>0</v>
      </c>
      <c r="L33" s="32">
        <f t="shared" si="2"/>
        <v>0</v>
      </c>
      <c r="M33" s="32">
        <f t="shared" ref="M33:M39" si="10">E114</f>
        <v>0</v>
      </c>
      <c r="N33" s="32">
        <f t="shared" si="3"/>
        <v>0</v>
      </c>
      <c r="O33" s="32">
        <f t="shared" ref="O33:O39" si="11">E127</f>
        <v>0</v>
      </c>
      <c r="P33" s="33">
        <f t="shared" ref="P33:P39" si="12">M127</f>
        <v>0</v>
      </c>
      <c r="Q33" s="3"/>
      <c r="R33" s="75"/>
      <c r="S33" s="72"/>
      <c r="U33" s="124">
        <f>RANK(Result!AU15,Result!$AU$7:$AU$18)</f>
        <v>5</v>
      </c>
      <c r="V33" s="124">
        <f>IF(COUNTIF($U$25:U32,RANK(Result!AU15,Result!$AU$7:$AU$18))&gt;0,RANK(Result!AU15,Result!$AU$7:$AU$18)+COUNTIF($U$25:U32,RANK(Result!AU15,Result!$AU$7:$AU$18)),RANK(Result!AU15,Result!$AU$7:$AU$18))</f>
        <v>5</v>
      </c>
      <c r="W33" s="153" t="str">
        <f>Result!T15</f>
        <v>Lienkeuh</v>
      </c>
      <c r="X33" s="154">
        <f>Result!AU15</f>
        <v>62.86</v>
      </c>
    </row>
    <row r="34" spans="1:24">
      <c r="A34" s="72"/>
      <c r="B34" s="66"/>
      <c r="C34" s="25">
        <f t="shared" si="0"/>
        <v>0</v>
      </c>
      <c r="D34" s="26">
        <f t="shared" si="0"/>
        <v>0</v>
      </c>
      <c r="E34" s="31">
        <f t="shared" si="1"/>
        <v>0</v>
      </c>
      <c r="F34" s="32">
        <f t="shared" si="4"/>
        <v>0</v>
      </c>
      <c r="G34" s="32">
        <f t="shared" si="5"/>
        <v>0</v>
      </c>
      <c r="H34" s="32">
        <f t="shared" si="6"/>
        <v>0</v>
      </c>
      <c r="I34" s="32">
        <f t="shared" si="7"/>
        <v>0</v>
      </c>
      <c r="J34" s="32">
        <f t="shared" si="8"/>
        <v>0</v>
      </c>
      <c r="K34" s="32">
        <f t="shared" si="9"/>
        <v>0</v>
      </c>
      <c r="L34" s="32">
        <f t="shared" si="2"/>
        <v>0</v>
      </c>
      <c r="M34" s="32">
        <f t="shared" si="10"/>
        <v>0</v>
      </c>
      <c r="N34" s="32">
        <f t="shared" si="3"/>
        <v>0</v>
      </c>
      <c r="O34" s="32">
        <f t="shared" si="11"/>
        <v>0</v>
      </c>
      <c r="P34" s="33">
        <f t="shared" si="12"/>
        <v>0</v>
      </c>
      <c r="Q34" s="3"/>
      <c r="R34" s="75"/>
      <c r="S34" s="72"/>
      <c r="U34" s="124">
        <f>RANK(Result!AU16,Result!$AU$7:$AU$18)</f>
        <v>3</v>
      </c>
      <c r="V34" s="124">
        <f>IF(COUNTIF($U$25:U33,RANK(Result!AU16,Result!$AU$7:$AU$18))&gt;0,RANK(Result!AU16,Result!$AU$7:$AU$18)+COUNTIF($U$25:U33,RANK(Result!AU16,Result!$AU$7:$AU$18)),RANK(Result!AU16,Result!$AU$7:$AU$18))</f>
        <v>3</v>
      </c>
      <c r="W34" s="153" t="str">
        <f>Result!T16</f>
        <v>Pieter</v>
      </c>
      <c r="X34" s="154">
        <f>Result!AU16</f>
        <v>66.239999999999995</v>
      </c>
    </row>
    <row r="35" spans="1:24">
      <c r="A35" s="72"/>
      <c r="B35" s="66"/>
      <c r="C35" s="25">
        <f t="shared" si="0"/>
        <v>0</v>
      </c>
      <c r="D35" s="26">
        <f t="shared" si="0"/>
        <v>0</v>
      </c>
      <c r="E35" s="31">
        <f t="shared" si="1"/>
        <v>0</v>
      </c>
      <c r="F35" s="32">
        <f t="shared" si="4"/>
        <v>0</v>
      </c>
      <c r="G35" s="32">
        <f t="shared" si="5"/>
        <v>0</v>
      </c>
      <c r="H35" s="32">
        <f t="shared" si="6"/>
        <v>0</v>
      </c>
      <c r="I35" s="32">
        <f t="shared" si="7"/>
        <v>0</v>
      </c>
      <c r="J35" s="32">
        <f t="shared" si="8"/>
        <v>0</v>
      </c>
      <c r="K35" s="32">
        <f t="shared" si="9"/>
        <v>0</v>
      </c>
      <c r="L35" s="32">
        <f t="shared" si="2"/>
        <v>0</v>
      </c>
      <c r="M35" s="32">
        <f t="shared" si="10"/>
        <v>0</v>
      </c>
      <c r="N35" s="32">
        <f t="shared" si="3"/>
        <v>0</v>
      </c>
      <c r="O35" s="32">
        <f t="shared" si="11"/>
        <v>0</v>
      </c>
      <c r="P35" s="33">
        <f t="shared" si="12"/>
        <v>0</v>
      </c>
      <c r="Q35" s="3"/>
      <c r="R35" s="75"/>
      <c r="S35" s="72"/>
      <c r="U35" s="124">
        <f>RANK(Result!AU17,Result!$AU$7:$AU$18)</f>
        <v>1</v>
      </c>
      <c r="V35" s="124">
        <f>IF(COUNTIF($U$25:U34,RANK(Result!AU17,Result!$AU$7:$AU$18))&gt;0,RANK(Result!AU17,Result!$AU$7:$AU$18)+COUNTIF($U$25:U34,RANK(Result!AU17,Result!$AU$7:$AU$18)),RANK(Result!AU17,Result!$AU$7:$AU$18))</f>
        <v>1</v>
      </c>
      <c r="W35" s="153" t="str">
        <f>Result!T17</f>
        <v>Didier</v>
      </c>
      <c r="X35" s="154">
        <f>Result!AU17</f>
        <v>74.160000000000011</v>
      </c>
    </row>
    <row r="36" spans="1:24">
      <c r="A36" s="72"/>
      <c r="B36" s="66"/>
      <c r="C36" s="25">
        <f t="shared" si="0"/>
        <v>0</v>
      </c>
      <c r="D36" s="26">
        <f t="shared" si="0"/>
        <v>0</v>
      </c>
      <c r="E36" s="31">
        <f t="shared" si="1"/>
        <v>0</v>
      </c>
      <c r="F36" s="32">
        <f t="shared" si="4"/>
        <v>0</v>
      </c>
      <c r="G36" s="32">
        <f t="shared" si="5"/>
        <v>0</v>
      </c>
      <c r="H36" s="32">
        <f t="shared" si="6"/>
        <v>0</v>
      </c>
      <c r="I36" s="32">
        <f t="shared" si="7"/>
        <v>0</v>
      </c>
      <c r="J36" s="32">
        <f t="shared" si="8"/>
        <v>0</v>
      </c>
      <c r="K36" s="32">
        <f t="shared" si="9"/>
        <v>0</v>
      </c>
      <c r="L36" s="32">
        <f t="shared" si="2"/>
        <v>0</v>
      </c>
      <c r="M36" s="32">
        <f t="shared" si="10"/>
        <v>0</v>
      </c>
      <c r="N36" s="32">
        <f t="shared" si="3"/>
        <v>0</v>
      </c>
      <c r="O36" s="32">
        <f t="shared" si="11"/>
        <v>0</v>
      </c>
      <c r="P36" s="33">
        <f t="shared" si="12"/>
        <v>0</v>
      </c>
      <c r="Q36" s="3"/>
      <c r="R36" s="75"/>
      <c r="S36" s="72"/>
      <c r="U36" s="124">
        <f>RANK(Result!AU18,Result!$AU$7:$AU$18)</f>
        <v>6</v>
      </c>
      <c r="V36" s="124">
        <f>IF(COUNTIF($U$25:U35,RANK(Result!AU18,Result!$AU$7:$AU$18))&gt;0,RANK(Result!AU18,Result!$AU$7:$AU$18)+COUNTIF($U$25:U35,RANK(Result!AU18,Result!$AU$7:$AU$18)),RANK(Result!AU18,Result!$AU$7:$AU$18))</f>
        <v>6</v>
      </c>
      <c r="W36" s="153" t="str">
        <f>Result!T18</f>
        <v xml:space="preserve">Lien </v>
      </c>
      <c r="X36" s="154">
        <f>Result!AU18</f>
        <v>62.64</v>
      </c>
    </row>
    <row r="37" spans="1:24">
      <c r="A37" s="72"/>
      <c r="B37" s="66"/>
      <c r="C37" s="25">
        <f t="shared" si="0"/>
        <v>0</v>
      </c>
      <c r="D37" s="26">
        <f t="shared" si="0"/>
        <v>0</v>
      </c>
      <c r="E37" s="31">
        <f t="shared" si="1"/>
        <v>0</v>
      </c>
      <c r="F37" s="32">
        <f t="shared" si="4"/>
        <v>0</v>
      </c>
      <c r="G37" s="32">
        <f t="shared" si="5"/>
        <v>0</v>
      </c>
      <c r="H37" s="32">
        <f t="shared" si="6"/>
        <v>0</v>
      </c>
      <c r="I37" s="32">
        <f t="shared" si="7"/>
        <v>0</v>
      </c>
      <c r="J37" s="32">
        <f t="shared" si="8"/>
        <v>0</v>
      </c>
      <c r="K37" s="32">
        <f t="shared" si="9"/>
        <v>0</v>
      </c>
      <c r="L37" s="32">
        <f t="shared" si="2"/>
        <v>0</v>
      </c>
      <c r="M37" s="32">
        <f t="shared" si="10"/>
        <v>0</v>
      </c>
      <c r="N37" s="32">
        <f t="shared" si="3"/>
        <v>0</v>
      </c>
      <c r="O37" s="32">
        <f t="shared" si="11"/>
        <v>0</v>
      </c>
      <c r="P37" s="33">
        <f t="shared" si="12"/>
        <v>0</v>
      </c>
      <c r="Q37" s="3"/>
      <c r="R37" s="75"/>
      <c r="S37" s="72"/>
      <c r="U37" s="124"/>
      <c r="V37" s="124"/>
      <c r="W37" s="124"/>
    </row>
    <row r="38" spans="1:24">
      <c r="A38" s="72"/>
      <c r="B38" s="66"/>
      <c r="C38" s="25">
        <f t="shared" si="0"/>
        <v>0</v>
      </c>
      <c r="D38" s="26">
        <f t="shared" si="0"/>
        <v>0</v>
      </c>
      <c r="E38" s="31">
        <f t="shared" si="1"/>
        <v>0</v>
      </c>
      <c r="F38" s="32">
        <f t="shared" si="4"/>
        <v>0</v>
      </c>
      <c r="G38" s="32">
        <f t="shared" si="5"/>
        <v>0</v>
      </c>
      <c r="H38" s="32">
        <f t="shared" si="6"/>
        <v>0</v>
      </c>
      <c r="I38" s="32">
        <f t="shared" si="7"/>
        <v>0</v>
      </c>
      <c r="J38" s="32">
        <f t="shared" si="8"/>
        <v>0</v>
      </c>
      <c r="K38" s="32">
        <f t="shared" si="9"/>
        <v>0</v>
      </c>
      <c r="L38" s="32">
        <f t="shared" si="2"/>
        <v>0</v>
      </c>
      <c r="M38" s="32">
        <f t="shared" si="10"/>
        <v>0</v>
      </c>
      <c r="N38" s="32">
        <f t="shared" si="3"/>
        <v>0</v>
      </c>
      <c r="O38" s="32">
        <f t="shared" si="11"/>
        <v>0</v>
      </c>
      <c r="P38" s="33">
        <f t="shared" si="12"/>
        <v>0</v>
      </c>
      <c r="Q38" s="3"/>
      <c r="R38" s="75"/>
      <c r="S38" s="72"/>
      <c r="U38" s="124"/>
      <c r="V38" s="124"/>
      <c r="W38" s="124"/>
    </row>
    <row r="39" spans="1:24" ht="13.5" thickBot="1">
      <c r="A39" s="72"/>
      <c r="B39" s="66"/>
      <c r="C39" s="27">
        <f t="shared" si="0"/>
        <v>0</v>
      </c>
      <c r="D39" s="28">
        <f t="shared" si="0"/>
        <v>0</v>
      </c>
      <c r="E39" s="31">
        <f t="shared" si="1"/>
        <v>0</v>
      </c>
      <c r="F39" s="32">
        <f t="shared" si="4"/>
        <v>0</v>
      </c>
      <c r="G39" s="32">
        <f t="shared" si="5"/>
        <v>0</v>
      </c>
      <c r="H39" s="32">
        <f t="shared" si="6"/>
        <v>0</v>
      </c>
      <c r="I39" s="32">
        <f t="shared" si="7"/>
        <v>0</v>
      </c>
      <c r="J39" s="32">
        <f t="shared" si="8"/>
        <v>0</v>
      </c>
      <c r="K39" s="32">
        <f t="shared" si="9"/>
        <v>0</v>
      </c>
      <c r="L39" s="32">
        <f t="shared" si="2"/>
        <v>0</v>
      </c>
      <c r="M39" s="32">
        <f t="shared" si="10"/>
        <v>0</v>
      </c>
      <c r="N39" s="32">
        <f t="shared" si="3"/>
        <v>0</v>
      </c>
      <c r="O39" s="32">
        <f t="shared" si="11"/>
        <v>0</v>
      </c>
      <c r="P39" s="33">
        <f t="shared" si="12"/>
        <v>0</v>
      </c>
      <c r="Q39" s="3"/>
      <c r="R39" s="75"/>
      <c r="S39" s="72"/>
      <c r="U39" s="124"/>
      <c r="V39" s="124"/>
      <c r="W39" s="124"/>
    </row>
    <row r="40" spans="1:24" ht="13.5" thickBot="1">
      <c r="A40" s="72"/>
      <c r="B40" s="66"/>
      <c r="C40" s="3"/>
      <c r="D40" s="3"/>
      <c r="E40" s="58">
        <f>I69</f>
        <v>0</v>
      </c>
      <c r="F40" s="59">
        <f>Q69</f>
        <v>0</v>
      </c>
      <c r="G40" s="59">
        <f>I82</f>
        <v>0</v>
      </c>
      <c r="H40" s="59">
        <f>Q82</f>
        <v>0</v>
      </c>
      <c r="I40" s="59">
        <f>I95</f>
        <v>0</v>
      </c>
      <c r="J40" s="59">
        <f>Q95</f>
        <v>0</v>
      </c>
      <c r="K40" s="59">
        <f>I108</f>
        <v>0</v>
      </c>
      <c r="L40" s="59">
        <f>Q108</f>
        <v>0</v>
      </c>
      <c r="M40" s="59">
        <f>I121</f>
        <v>0</v>
      </c>
      <c r="N40" s="59">
        <f>Q121</f>
        <v>0</v>
      </c>
      <c r="O40" s="59">
        <f>I134</f>
        <v>0</v>
      </c>
      <c r="P40" s="60">
        <f>Q134</f>
        <v>0</v>
      </c>
      <c r="Q40" s="3"/>
      <c r="R40" s="75"/>
      <c r="S40" s="72"/>
      <c r="U40" s="124"/>
      <c r="V40" s="124"/>
      <c r="W40" s="124"/>
    </row>
    <row r="41" spans="1:24">
      <c r="A41" s="72"/>
      <c r="B41" s="66"/>
      <c r="C41" s="3"/>
      <c r="D41" s="3"/>
      <c r="E41" s="3"/>
      <c r="F41" s="3"/>
      <c r="G41" s="3"/>
      <c r="H41" s="3"/>
      <c r="I41" s="3"/>
      <c r="J41" s="3"/>
      <c r="K41" s="3"/>
      <c r="L41" s="3"/>
      <c r="M41" s="3"/>
      <c r="N41" s="3"/>
      <c r="O41" s="3"/>
      <c r="P41" s="3"/>
      <c r="Q41" s="3"/>
      <c r="R41" s="75"/>
      <c r="S41" s="72"/>
    </row>
    <row r="42" spans="1:24" ht="13.5" thickBot="1">
      <c r="A42" s="72"/>
      <c r="B42" s="66"/>
      <c r="C42" s="3"/>
      <c r="D42" s="3"/>
      <c r="E42" s="3"/>
      <c r="F42" s="3"/>
      <c r="G42" s="3"/>
      <c r="H42" s="3"/>
      <c r="I42" s="3"/>
      <c r="J42" s="3"/>
      <c r="K42" s="3"/>
      <c r="L42" s="3"/>
      <c r="M42" s="3"/>
      <c r="N42" s="3"/>
      <c r="O42" s="3"/>
      <c r="P42" s="3"/>
      <c r="Q42" s="3"/>
      <c r="R42" s="75"/>
      <c r="S42" s="72"/>
    </row>
    <row r="43" spans="1:24" ht="13.5" thickBot="1">
      <c r="A43" s="72"/>
      <c r="B43" s="66"/>
      <c r="C43" s="36" t="s">
        <v>0</v>
      </c>
      <c r="D43" s="37" t="s">
        <v>1</v>
      </c>
      <c r="E43" s="36" t="str">
        <f t="shared" ref="E43:O43" si="13">E31</f>
        <v>Tim</v>
      </c>
      <c r="F43" s="38" t="str">
        <f t="shared" si="13"/>
        <v>Grégory</v>
      </c>
      <c r="G43" s="38" t="str">
        <f t="shared" si="13"/>
        <v>Christophe</v>
      </c>
      <c r="H43" s="38" t="str">
        <f t="shared" si="13"/>
        <v>Ruben</v>
      </c>
      <c r="I43" s="38" t="str">
        <f t="shared" si="13"/>
        <v>Guillaume</v>
      </c>
      <c r="J43" s="38" t="str">
        <f t="shared" si="13"/>
        <v>Maarten</v>
      </c>
      <c r="K43" s="38" t="str">
        <f t="shared" si="13"/>
        <v>Dieter</v>
      </c>
      <c r="L43" s="38" t="str">
        <f t="shared" si="13"/>
        <v>Deborah</v>
      </c>
      <c r="M43" s="38" t="str">
        <f t="shared" si="13"/>
        <v>Lienkeuh</v>
      </c>
      <c r="N43" s="38" t="str">
        <f t="shared" si="13"/>
        <v>Pieter</v>
      </c>
      <c r="O43" s="38" t="str">
        <f t="shared" si="13"/>
        <v>Didier</v>
      </c>
      <c r="P43" s="37" t="str">
        <f>L124</f>
        <v>Lien</v>
      </c>
      <c r="Q43" s="3"/>
      <c r="R43" s="75"/>
      <c r="S43" s="72"/>
    </row>
    <row r="44" spans="1:24">
      <c r="A44" s="72"/>
      <c r="B44" s="66"/>
      <c r="C44" s="29">
        <f t="shared" ref="C44:D51" si="14">K61</f>
        <v>0</v>
      </c>
      <c r="D44" s="69">
        <f t="shared" si="14"/>
        <v>0</v>
      </c>
      <c r="E44" s="56">
        <f>IF(E61=$F$60,F61,IF(E61=$G$60,G61,IF(E61=$H$60,H61,0)))</f>
        <v>0</v>
      </c>
      <c r="F44" s="56">
        <f>IF(M61=$N$60,N61,IF(M61=$O$60,O61,IF(M61=$P$60,P61,0)))</f>
        <v>0</v>
      </c>
      <c r="G44" s="56">
        <f>IF(E74=$F$73,F74,IF(E74=$G$73,G74,IF(E74=$H$73,H74,0)))</f>
        <v>0</v>
      </c>
      <c r="H44" s="56">
        <f>IF(M74=$N$73,N74,IF(M74=$O$73,O74,IF(M74=$P$73,P74,0)))</f>
        <v>0</v>
      </c>
      <c r="I44" s="56">
        <f>IF(E87=$F$86,F87,IF(E87=$G$86,G87,IF(E87=$H$86,H87,0)))</f>
        <v>0</v>
      </c>
      <c r="J44" s="56">
        <f>IF(M87=$N$86,N87,IF(M87=$O$86,O87,IF(M87=$P$86,P87,0)))</f>
        <v>0</v>
      </c>
      <c r="K44" s="56">
        <f>IF(E100=$F$99,F100,IF(E100=$G$99,G100,IF(E100=$H$99,H100,0)))</f>
        <v>0</v>
      </c>
      <c r="L44" s="56">
        <f>IF(M100=$N$99,N100,IF(M100=$O$99,O100,IF(M100=$P$99,P100,0)))</f>
        <v>0</v>
      </c>
      <c r="M44" s="56">
        <f>IF(E113=$F$112,F113,IF(E113=$G$112,G113,IF(E113=$H$112,H113,0)))</f>
        <v>0</v>
      </c>
      <c r="N44" s="56">
        <f>IF(M113=$N$112,N113,IF(M113=$O$112,O113,IF(M113=$P$112,P113,0)))</f>
        <v>0</v>
      </c>
      <c r="O44" s="56">
        <f>IF(E126=$F$125,F126,IF(E126=$G$125,G126,IF(E126=$H$125,H126,0)))</f>
        <v>0</v>
      </c>
      <c r="P44" s="57">
        <f>IF(M126=$N$125,N126,IF(M126=$O$125,O126,IF(M126=$P$125,P126,0)))</f>
        <v>0</v>
      </c>
      <c r="Q44" s="3"/>
      <c r="R44" s="75"/>
      <c r="S44" s="72"/>
    </row>
    <row r="45" spans="1:24">
      <c r="A45" s="72"/>
      <c r="B45" s="66"/>
      <c r="C45" s="25">
        <f t="shared" si="14"/>
        <v>0</v>
      </c>
      <c r="D45" s="70">
        <f t="shared" si="14"/>
        <v>0</v>
      </c>
      <c r="E45" s="56">
        <f t="shared" ref="E45:E51" si="15">IF(E62=$F$60,F62,IF(E62=$G$60,G62,IF(E62=$H$60,H62,0)))</f>
        <v>0</v>
      </c>
      <c r="F45" s="56">
        <f t="shared" ref="F45:F51" si="16">IF(M62=$N$60,N62,IF(M62=$O$60,O62,IF(M62=$P$60,P62,0)))</f>
        <v>0</v>
      </c>
      <c r="G45" s="56">
        <f t="shared" ref="G45:G51" si="17">IF(E75=$F$73,F75,IF(E75=$G$73,G75,IF(E75=$H$73,H75,0)))</f>
        <v>0</v>
      </c>
      <c r="H45" s="56">
        <f t="shared" ref="H45:H51" si="18">IF(M75=$N$73,N75,IF(M75=$O$73,O75,IF(M75=$P$73,P75,0)))</f>
        <v>0</v>
      </c>
      <c r="I45" s="56">
        <f t="shared" ref="I45:I51" si="19">IF(E88=$F$86,F88,IF(E88=$G$86,G88,IF(E88=$H$86,H88,0)))</f>
        <v>0</v>
      </c>
      <c r="J45" s="56">
        <f t="shared" ref="J45:J51" si="20">IF(M88=$N$86,N88,IF(M88=$O$86,O88,IF(M88=$P$86,P88,0)))</f>
        <v>0</v>
      </c>
      <c r="K45" s="56">
        <f t="shared" ref="K45:K51" si="21">IF(E101=$F$99,F101,IF(E101=$G$99,G101,IF(E101=$H$99,H101,0)))</f>
        <v>0</v>
      </c>
      <c r="L45" s="56">
        <f t="shared" ref="L45:L51" si="22">IF(M101=$N$99,N101,IF(M101=$O$99,O101,IF(M101=$P$99,P101,0)))</f>
        <v>0</v>
      </c>
      <c r="M45" s="56">
        <f t="shared" ref="M45:M51" si="23">IF(E114=$F$112,F114,IF(E114=$G$112,G114,IF(E114=$H$112,H114,0)))</f>
        <v>0</v>
      </c>
      <c r="N45" s="56">
        <f t="shared" ref="N45:N51" si="24">IF(M114=$N$112,N114,IF(M114=$O$112,O114,IF(M114=$P$112,P114,0)))</f>
        <v>0</v>
      </c>
      <c r="O45" s="56">
        <f t="shared" ref="O45:O51" si="25">IF(E127=$F$125,F127,IF(E127=$G$125,G127,IF(E127=$H$125,H127,0)))</f>
        <v>0</v>
      </c>
      <c r="P45" s="57">
        <f t="shared" ref="P45:P51" si="26">IF(M127=$N$125,N127,IF(M127=$O$125,O127,IF(M127=$P$125,P127,0)))</f>
        <v>0</v>
      </c>
      <c r="Q45" s="3"/>
      <c r="R45" s="75"/>
      <c r="S45" s="72"/>
    </row>
    <row r="46" spans="1:24">
      <c r="A46" s="72"/>
      <c r="B46" s="66"/>
      <c r="C46" s="25">
        <f t="shared" si="14"/>
        <v>0</v>
      </c>
      <c r="D46" s="70">
        <f t="shared" si="14"/>
        <v>0</v>
      </c>
      <c r="E46" s="56">
        <f t="shared" si="15"/>
        <v>0</v>
      </c>
      <c r="F46" s="56">
        <f t="shared" si="16"/>
        <v>0</v>
      </c>
      <c r="G46" s="56">
        <f t="shared" si="17"/>
        <v>0</v>
      </c>
      <c r="H46" s="56">
        <f t="shared" si="18"/>
        <v>0</v>
      </c>
      <c r="I46" s="56">
        <f t="shared" si="19"/>
        <v>0</v>
      </c>
      <c r="J46" s="56">
        <f t="shared" si="20"/>
        <v>0</v>
      </c>
      <c r="K46" s="56">
        <f t="shared" si="21"/>
        <v>0</v>
      </c>
      <c r="L46" s="56">
        <f t="shared" si="22"/>
        <v>0</v>
      </c>
      <c r="M46" s="56">
        <f t="shared" si="23"/>
        <v>0</v>
      </c>
      <c r="N46" s="56">
        <f t="shared" si="24"/>
        <v>0</v>
      </c>
      <c r="O46" s="56">
        <f t="shared" si="25"/>
        <v>0</v>
      </c>
      <c r="P46" s="57">
        <f t="shared" si="26"/>
        <v>0</v>
      </c>
      <c r="Q46" s="3"/>
      <c r="R46" s="75"/>
      <c r="S46" s="72"/>
    </row>
    <row r="47" spans="1:24">
      <c r="A47" s="72"/>
      <c r="B47" s="66"/>
      <c r="C47" s="25">
        <f t="shared" si="14"/>
        <v>0</v>
      </c>
      <c r="D47" s="70">
        <f t="shared" si="14"/>
        <v>0</v>
      </c>
      <c r="E47" s="56">
        <f t="shared" si="15"/>
        <v>0</v>
      </c>
      <c r="F47" s="56">
        <f t="shared" si="16"/>
        <v>0</v>
      </c>
      <c r="G47" s="56">
        <f t="shared" si="17"/>
        <v>0</v>
      </c>
      <c r="H47" s="56">
        <f t="shared" si="18"/>
        <v>0</v>
      </c>
      <c r="I47" s="56">
        <f t="shared" si="19"/>
        <v>0</v>
      </c>
      <c r="J47" s="56">
        <f t="shared" si="20"/>
        <v>0</v>
      </c>
      <c r="K47" s="56">
        <f t="shared" si="21"/>
        <v>0</v>
      </c>
      <c r="L47" s="56">
        <f t="shared" si="22"/>
        <v>0</v>
      </c>
      <c r="M47" s="56">
        <f t="shared" si="23"/>
        <v>0</v>
      </c>
      <c r="N47" s="56">
        <f t="shared" si="24"/>
        <v>0</v>
      </c>
      <c r="O47" s="56">
        <f t="shared" si="25"/>
        <v>0</v>
      </c>
      <c r="P47" s="57">
        <f t="shared" si="26"/>
        <v>0</v>
      </c>
      <c r="Q47" s="3"/>
      <c r="R47" s="75"/>
      <c r="S47" s="72"/>
    </row>
    <row r="48" spans="1:24">
      <c r="A48" s="72"/>
      <c r="B48" s="66"/>
      <c r="C48" s="25">
        <f t="shared" si="14"/>
        <v>0</v>
      </c>
      <c r="D48" s="70">
        <f t="shared" si="14"/>
        <v>0</v>
      </c>
      <c r="E48" s="56">
        <f t="shared" si="15"/>
        <v>0</v>
      </c>
      <c r="F48" s="56">
        <f t="shared" si="16"/>
        <v>0</v>
      </c>
      <c r="G48" s="56">
        <f t="shared" si="17"/>
        <v>0</v>
      </c>
      <c r="H48" s="56">
        <f t="shared" si="18"/>
        <v>0</v>
      </c>
      <c r="I48" s="56">
        <f t="shared" si="19"/>
        <v>0</v>
      </c>
      <c r="J48" s="56">
        <f t="shared" si="20"/>
        <v>0</v>
      </c>
      <c r="K48" s="56">
        <f t="shared" si="21"/>
        <v>0</v>
      </c>
      <c r="L48" s="56">
        <f t="shared" si="22"/>
        <v>0</v>
      </c>
      <c r="M48" s="56">
        <f t="shared" si="23"/>
        <v>0</v>
      </c>
      <c r="N48" s="56">
        <f t="shared" si="24"/>
        <v>0</v>
      </c>
      <c r="O48" s="56">
        <f t="shared" si="25"/>
        <v>0</v>
      </c>
      <c r="P48" s="57">
        <f t="shared" si="26"/>
        <v>0</v>
      </c>
      <c r="Q48" s="3"/>
      <c r="R48" s="75"/>
      <c r="S48" s="72"/>
    </row>
    <row r="49" spans="1:20">
      <c r="A49" s="72"/>
      <c r="B49" s="66"/>
      <c r="C49" s="25">
        <f t="shared" si="14"/>
        <v>0</v>
      </c>
      <c r="D49" s="70">
        <f t="shared" si="14"/>
        <v>0</v>
      </c>
      <c r="E49" s="56">
        <f t="shared" si="15"/>
        <v>0</v>
      </c>
      <c r="F49" s="56">
        <f t="shared" si="16"/>
        <v>0</v>
      </c>
      <c r="G49" s="56">
        <f t="shared" si="17"/>
        <v>0</v>
      </c>
      <c r="H49" s="56">
        <f t="shared" si="18"/>
        <v>0</v>
      </c>
      <c r="I49" s="56">
        <f t="shared" si="19"/>
        <v>0</v>
      </c>
      <c r="J49" s="56">
        <f t="shared" si="20"/>
        <v>0</v>
      </c>
      <c r="K49" s="56">
        <f t="shared" si="21"/>
        <v>0</v>
      </c>
      <c r="L49" s="56">
        <f t="shared" si="22"/>
        <v>0</v>
      </c>
      <c r="M49" s="56">
        <f t="shared" si="23"/>
        <v>0</v>
      </c>
      <c r="N49" s="56">
        <f t="shared" si="24"/>
        <v>0</v>
      </c>
      <c r="O49" s="56">
        <f t="shared" si="25"/>
        <v>0</v>
      </c>
      <c r="P49" s="57">
        <f t="shared" si="26"/>
        <v>0</v>
      </c>
      <c r="Q49" s="3"/>
      <c r="R49" s="75"/>
      <c r="S49" s="72"/>
    </row>
    <row r="50" spans="1:20">
      <c r="A50" s="72"/>
      <c r="B50" s="66"/>
      <c r="C50" s="25">
        <f t="shared" si="14"/>
        <v>0</v>
      </c>
      <c r="D50" s="70">
        <f t="shared" si="14"/>
        <v>0</v>
      </c>
      <c r="E50" s="56">
        <f t="shared" si="15"/>
        <v>0</v>
      </c>
      <c r="F50" s="56">
        <f t="shared" si="16"/>
        <v>0</v>
      </c>
      <c r="G50" s="56">
        <f t="shared" si="17"/>
        <v>0</v>
      </c>
      <c r="H50" s="56">
        <f t="shared" si="18"/>
        <v>0</v>
      </c>
      <c r="I50" s="56">
        <f t="shared" si="19"/>
        <v>0</v>
      </c>
      <c r="J50" s="56">
        <f t="shared" si="20"/>
        <v>0</v>
      </c>
      <c r="K50" s="56">
        <f t="shared" si="21"/>
        <v>0</v>
      </c>
      <c r="L50" s="56">
        <f t="shared" si="22"/>
        <v>0</v>
      </c>
      <c r="M50" s="56">
        <f t="shared" si="23"/>
        <v>0</v>
      </c>
      <c r="N50" s="56">
        <f t="shared" si="24"/>
        <v>0</v>
      </c>
      <c r="O50" s="56">
        <f t="shared" si="25"/>
        <v>0</v>
      </c>
      <c r="P50" s="57">
        <f t="shared" si="26"/>
        <v>0</v>
      </c>
      <c r="Q50" s="3"/>
      <c r="R50" s="75"/>
      <c r="S50" s="72"/>
    </row>
    <row r="51" spans="1:20" ht="13.5" thickBot="1">
      <c r="A51" s="72"/>
      <c r="B51" s="66"/>
      <c r="C51" s="27">
        <f t="shared" si="14"/>
        <v>0</v>
      </c>
      <c r="D51" s="71">
        <f t="shared" si="14"/>
        <v>0</v>
      </c>
      <c r="E51" s="56">
        <f t="shared" si="15"/>
        <v>0</v>
      </c>
      <c r="F51" s="56">
        <f t="shared" si="16"/>
        <v>0</v>
      </c>
      <c r="G51" s="56">
        <f t="shared" si="17"/>
        <v>0</v>
      </c>
      <c r="H51" s="56">
        <f t="shared" si="18"/>
        <v>0</v>
      </c>
      <c r="I51" s="56">
        <f t="shared" si="19"/>
        <v>0</v>
      </c>
      <c r="J51" s="56">
        <f t="shared" si="20"/>
        <v>0</v>
      </c>
      <c r="K51" s="56">
        <f t="shared" si="21"/>
        <v>0</v>
      </c>
      <c r="L51" s="56">
        <f t="shared" si="22"/>
        <v>0</v>
      </c>
      <c r="M51" s="56">
        <f t="shared" si="23"/>
        <v>0</v>
      </c>
      <c r="N51" s="56">
        <f t="shared" si="24"/>
        <v>0</v>
      </c>
      <c r="O51" s="56">
        <f t="shared" si="25"/>
        <v>0</v>
      </c>
      <c r="P51" s="57">
        <f t="shared" si="26"/>
        <v>0</v>
      </c>
      <c r="Q51" s="3"/>
      <c r="R51" s="75"/>
      <c r="S51" s="72"/>
    </row>
    <row r="52" spans="1:20" ht="13.5" thickBot="1">
      <c r="A52" s="72"/>
      <c r="B52" s="66"/>
      <c r="C52" s="34" t="s">
        <v>34</v>
      </c>
      <c r="D52" s="35"/>
      <c r="E52" s="58">
        <f>SUM(E44:E51)</f>
        <v>0</v>
      </c>
      <c r="F52" s="59">
        <f t="shared" ref="F52:P52" si="27">SUM(F44:F51)</f>
        <v>0</v>
      </c>
      <c r="G52" s="59">
        <f t="shared" si="27"/>
        <v>0</v>
      </c>
      <c r="H52" s="59">
        <f t="shared" si="27"/>
        <v>0</v>
      </c>
      <c r="I52" s="59">
        <f t="shared" si="27"/>
        <v>0</v>
      </c>
      <c r="J52" s="59">
        <f t="shared" si="27"/>
        <v>0</v>
      </c>
      <c r="K52" s="59">
        <f t="shared" si="27"/>
        <v>0</v>
      </c>
      <c r="L52" s="59">
        <f t="shared" si="27"/>
        <v>0</v>
      </c>
      <c r="M52" s="59">
        <f t="shared" si="27"/>
        <v>0</v>
      </c>
      <c r="N52" s="59">
        <f t="shared" si="27"/>
        <v>0</v>
      </c>
      <c r="O52" s="59">
        <f t="shared" si="27"/>
        <v>0</v>
      </c>
      <c r="P52" s="60">
        <f t="shared" si="27"/>
        <v>0</v>
      </c>
      <c r="Q52" s="3"/>
      <c r="R52" s="75"/>
      <c r="S52" s="72"/>
    </row>
    <row r="53" spans="1:20" ht="13.5" thickBot="1">
      <c r="A53" s="72"/>
      <c r="B53" s="66"/>
      <c r="C53" s="34" t="s">
        <v>59</v>
      </c>
      <c r="D53" s="35"/>
      <c r="E53" s="58">
        <f>E40</f>
        <v>0</v>
      </c>
      <c r="F53" s="59">
        <f t="shared" ref="F53:P53" si="28">F40</f>
        <v>0</v>
      </c>
      <c r="G53" s="59">
        <f t="shared" si="28"/>
        <v>0</v>
      </c>
      <c r="H53" s="59">
        <f t="shared" si="28"/>
        <v>0</v>
      </c>
      <c r="I53" s="59">
        <f t="shared" si="28"/>
        <v>0</v>
      </c>
      <c r="J53" s="59">
        <f t="shared" si="28"/>
        <v>0</v>
      </c>
      <c r="K53" s="59">
        <f t="shared" si="28"/>
        <v>0</v>
      </c>
      <c r="L53" s="59">
        <f t="shared" si="28"/>
        <v>0</v>
      </c>
      <c r="M53" s="59">
        <f t="shared" si="28"/>
        <v>0</v>
      </c>
      <c r="N53" s="59">
        <f t="shared" si="28"/>
        <v>0</v>
      </c>
      <c r="O53" s="59">
        <f t="shared" si="28"/>
        <v>0</v>
      </c>
      <c r="P53" s="60">
        <f t="shared" si="28"/>
        <v>0</v>
      </c>
      <c r="Q53" s="3"/>
      <c r="R53" s="75"/>
      <c r="S53" s="72"/>
    </row>
    <row r="54" spans="1:20" ht="13.5" thickBot="1">
      <c r="A54" s="72"/>
      <c r="B54" s="66"/>
      <c r="C54" s="34" t="s">
        <v>60</v>
      </c>
      <c r="D54" s="35"/>
      <c r="E54" s="61" t="e">
        <f>E53/E52</f>
        <v>#DIV/0!</v>
      </c>
      <c r="F54" s="62" t="e">
        <f t="shared" ref="F54:P54" si="29">F53/F52</f>
        <v>#DIV/0!</v>
      </c>
      <c r="G54" s="62" t="e">
        <f t="shared" si="29"/>
        <v>#DIV/0!</v>
      </c>
      <c r="H54" s="62" t="e">
        <f t="shared" si="29"/>
        <v>#DIV/0!</v>
      </c>
      <c r="I54" s="62" t="e">
        <f t="shared" si="29"/>
        <v>#DIV/0!</v>
      </c>
      <c r="J54" s="62" t="e">
        <f t="shared" si="29"/>
        <v>#DIV/0!</v>
      </c>
      <c r="K54" s="62" t="e">
        <f t="shared" si="29"/>
        <v>#DIV/0!</v>
      </c>
      <c r="L54" s="62" t="e">
        <f t="shared" si="29"/>
        <v>#DIV/0!</v>
      </c>
      <c r="M54" s="62" t="e">
        <f t="shared" si="29"/>
        <v>#DIV/0!</v>
      </c>
      <c r="N54" s="62" t="e">
        <f t="shared" si="29"/>
        <v>#DIV/0!</v>
      </c>
      <c r="O54" s="62" t="e">
        <f t="shared" si="29"/>
        <v>#DIV/0!</v>
      </c>
      <c r="P54" s="63" t="e">
        <f t="shared" si="29"/>
        <v>#DIV/0!</v>
      </c>
      <c r="Q54" s="3"/>
      <c r="R54" s="75"/>
      <c r="S54" s="72"/>
    </row>
    <row r="55" spans="1:20" ht="13.5" thickBot="1">
      <c r="A55" s="72"/>
      <c r="B55" s="67"/>
      <c r="C55" s="68"/>
      <c r="D55" s="68"/>
      <c r="E55" s="68"/>
      <c r="F55" s="68"/>
      <c r="G55" s="68"/>
      <c r="H55" s="68"/>
      <c r="I55" s="68"/>
      <c r="J55" s="68"/>
      <c r="K55" s="68"/>
      <c r="L55" s="68"/>
      <c r="M55" s="68"/>
      <c r="N55" s="68"/>
      <c r="O55" s="68"/>
      <c r="P55" s="68"/>
      <c r="Q55" s="68"/>
      <c r="R55" s="68"/>
      <c r="S55" s="72"/>
    </row>
    <row r="56" spans="1:20" s="155" customFormat="1">
      <c r="A56" s="72"/>
      <c r="B56" s="72"/>
      <c r="C56" s="72"/>
      <c r="D56" s="72"/>
      <c r="E56" s="72"/>
      <c r="F56" s="72"/>
      <c r="G56" s="72"/>
      <c r="H56" s="72"/>
      <c r="I56" s="72"/>
      <c r="J56" s="72"/>
      <c r="K56" s="72"/>
      <c r="L56" s="72"/>
      <c r="M56" s="72"/>
      <c r="N56" s="72"/>
      <c r="O56" s="72"/>
      <c r="P56" s="72"/>
      <c r="Q56" s="72"/>
      <c r="R56" s="72"/>
      <c r="S56" s="72"/>
      <c r="T56" s="74"/>
    </row>
    <row r="57" spans="1:20">
      <c r="A57" s="72"/>
      <c r="R57" s="74"/>
      <c r="S57" s="72"/>
    </row>
    <row r="58" spans="1:20" ht="13.5" thickBot="1">
      <c r="A58" s="72"/>
      <c r="R58" s="74"/>
      <c r="S58" s="72"/>
    </row>
    <row r="59" spans="1:20" ht="18.75" customHeight="1" thickBot="1">
      <c r="A59" s="72"/>
      <c r="C59" s="1"/>
      <c r="D59" s="196" t="s">
        <v>20</v>
      </c>
      <c r="E59" s="197"/>
      <c r="F59" s="198"/>
      <c r="G59" s="8"/>
      <c r="H59" s="8"/>
      <c r="K59" s="1"/>
      <c r="L59" s="196" t="s">
        <v>45</v>
      </c>
      <c r="M59" s="194"/>
      <c r="N59" s="195"/>
      <c r="O59" s="8"/>
      <c r="P59" s="8"/>
      <c r="R59" s="74"/>
      <c r="S59" s="72"/>
    </row>
    <row r="60" spans="1:20" ht="13.5" thickBot="1">
      <c r="A60" s="72"/>
      <c r="C60" s="78" t="s">
        <v>0</v>
      </c>
      <c r="D60" s="79" t="s">
        <v>1</v>
      </c>
      <c r="E60" s="11"/>
      <c r="F60" s="12">
        <v>1</v>
      </c>
      <c r="G60" s="12" t="s">
        <v>18</v>
      </c>
      <c r="H60" s="12">
        <v>2</v>
      </c>
      <c r="I60" s="13" t="s">
        <v>5</v>
      </c>
      <c r="K60" s="78" t="s">
        <v>0</v>
      </c>
      <c r="L60" s="79" t="s">
        <v>1</v>
      </c>
      <c r="M60" s="11"/>
      <c r="N60" s="12">
        <v>1</v>
      </c>
      <c r="O60" s="12" t="s">
        <v>18</v>
      </c>
      <c r="P60" s="12">
        <v>2</v>
      </c>
      <c r="Q60" s="13" t="s">
        <v>5</v>
      </c>
      <c r="R60" s="74"/>
      <c r="S60" s="72"/>
    </row>
    <row r="61" spans="1:20">
      <c r="A61" s="72"/>
      <c r="C61" s="14">
        <f t="shared" ref="C61:D68" si="30">C11</f>
        <v>0</v>
      </c>
      <c r="D61" s="80">
        <f t="shared" si="30"/>
        <v>0</v>
      </c>
      <c r="E61" s="81"/>
      <c r="F61" s="82">
        <f>$E$11</f>
        <v>0</v>
      </c>
      <c r="G61" s="82">
        <f>$F$11</f>
        <v>0</v>
      </c>
      <c r="H61" s="82">
        <f>$G$11</f>
        <v>0</v>
      </c>
      <c r="I61" s="83" t="str">
        <f t="shared" ref="I61:I68" si="31">IF($E61=$I11,IF($E61=$F$60,$F61,IF($E61=$G$60,$G61,IF($E61=$H$60,$H61,""))),"-")</f>
        <v/>
      </c>
      <c r="K61" s="14">
        <f t="shared" ref="K61:L68" si="32">C11</f>
        <v>0</v>
      </c>
      <c r="L61" s="80">
        <f t="shared" si="32"/>
        <v>0</v>
      </c>
      <c r="M61" s="81"/>
      <c r="N61" s="82">
        <f>$E$11</f>
        <v>0</v>
      </c>
      <c r="O61" s="82">
        <f>$F$11</f>
        <v>0</v>
      </c>
      <c r="P61" s="82">
        <f>$G$11</f>
        <v>0</v>
      </c>
      <c r="Q61" s="83" t="str">
        <f t="shared" ref="Q61:Q68" si="33">IF($M61=$I11,IF($M61=$N$60,$N61,IF($M61=$O$60,$O61,IF($M61=$P$60,$P61,""))),"-")</f>
        <v/>
      </c>
      <c r="R61" s="74"/>
      <c r="S61" s="72"/>
    </row>
    <row r="62" spans="1:20">
      <c r="A62" s="72"/>
      <c r="C62" s="15">
        <f t="shared" si="30"/>
        <v>0</v>
      </c>
      <c r="D62" s="77">
        <f t="shared" si="30"/>
        <v>0</v>
      </c>
      <c r="E62" s="76"/>
      <c r="F62" s="17">
        <f>$E$12</f>
        <v>0</v>
      </c>
      <c r="G62" s="17">
        <f>$F$12</f>
        <v>0</v>
      </c>
      <c r="H62" s="17">
        <f>$G$12</f>
        <v>0</v>
      </c>
      <c r="I62" s="16" t="str">
        <f t="shared" si="31"/>
        <v/>
      </c>
      <c r="K62" s="15">
        <f t="shared" si="32"/>
        <v>0</v>
      </c>
      <c r="L62" s="77">
        <f t="shared" si="32"/>
        <v>0</v>
      </c>
      <c r="M62" s="76"/>
      <c r="N62" s="17">
        <f>$E$12</f>
        <v>0</v>
      </c>
      <c r="O62" s="17">
        <f>$F$12</f>
        <v>0</v>
      </c>
      <c r="P62" s="17">
        <f>$G$12</f>
        <v>0</v>
      </c>
      <c r="Q62" s="16" t="str">
        <f t="shared" si="33"/>
        <v/>
      </c>
      <c r="R62" s="74"/>
      <c r="S62" s="72"/>
    </row>
    <row r="63" spans="1:20">
      <c r="A63" s="72"/>
      <c r="C63" s="15">
        <f t="shared" si="30"/>
        <v>0</v>
      </c>
      <c r="D63" s="77">
        <f t="shared" si="30"/>
        <v>0</v>
      </c>
      <c r="E63" s="76"/>
      <c r="F63" s="17">
        <f>$E$13</f>
        <v>0</v>
      </c>
      <c r="G63" s="17">
        <f>$F$13</f>
        <v>0</v>
      </c>
      <c r="H63" s="17">
        <f>$G$13</f>
        <v>0</v>
      </c>
      <c r="I63" s="16" t="str">
        <f t="shared" si="31"/>
        <v/>
      </c>
      <c r="K63" s="15">
        <f t="shared" si="32"/>
        <v>0</v>
      </c>
      <c r="L63" s="77">
        <f t="shared" si="32"/>
        <v>0</v>
      </c>
      <c r="M63" s="76"/>
      <c r="N63" s="17">
        <f>$E$13</f>
        <v>0</v>
      </c>
      <c r="O63" s="17">
        <f>$F$13</f>
        <v>0</v>
      </c>
      <c r="P63" s="17">
        <f>$G$13</f>
        <v>0</v>
      </c>
      <c r="Q63" s="16" t="str">
        <f t="shared" si="33"/>
        <v/>
      </c>
      <c r="R63" s="74"/>
      <c r="S63" s="72"/>
    </row>
    <row r="64" spans="1:20">
      <c r="A64" s="72"/>
      <c r="C64" s="15">
        <f t="shared" si="30"/>
        <v>0</v>
      </c>
      <c r="D64" s="77">
        <f t="shared" si="30"/>
        <v>0</v>
      </c>
      <c r="E64" s="76"/>
      <c r="F64" s="17">
        <f>$E$14</f>
        <v>0</v>
      </c>
      <c r="G64" s="17">
        <f>$F$14</f>
        <v>0</v>
      </c>
      <c r="H64" s="17">
        <f>$G$14</f>
        <v>0</v>
      </c>
      <c r="I64" s="16" t="str">
        <f t="shared" si="31"/>
        <v/>
      </c>
      <c r="K64" s="15">
        <f t="shared" si="32"/>
        <v>0</v>
      </c>
      <c r="L64" s="77">
        <f t="shared" si="32"/>
        <v>0</v>
      </c>
      <c r="M64" s="76"/>
      <c r="N64" s="17">
        <f>$E$14</f>
        <v>0</v>
      </c>
      <c r="O64" s="17">
        <f>$F$14</f>
        <v>0</v>
      </c>
      <c r="P64" s="17">
        <f>$G$14</f>
        <v>0</v>
      </c>
      <c r="Q64" s="16" t="str">
        <f t="shared" si="33"/>
        <v/>
      </c>
      <c r="R64" s="74"/>
      <c r="S64" s="72"/>
    </row>
    <row r="65" spans="1:20">
      <c r="A65" s="72"/>
      <c r="C65" s="15">
        <f t="shared" si="30"/>
        <v>0</v>
      </c>
      <c r="D65" s="77">
        <f t="shared" si="30"/>
        <v>0</v>
      </c>
      <c r="E65" s="76"/>
      <c r="F65" s="17">
        <f>$E$15</f>
        <v>0</v>
      </c>
      <c r="G65" s="17">
        <f>$F$15</f>
        <v>0</v>
      </c>
      <c r="H65" s="17">
        <f>$G$15</f>
        <v>0</v>
      </c>
      <c r="I65" s="16" t="str">
        <f t="shared" si="31"/>
        <v/>
      </c>
      <c r="K65" s="15">
        <f t="shared" si="32"/>
        <v>0</v>
      </c>
      <c r="L65" s="77">
        <f t="shared" si="32"/>
        <v>0</v>
      </c>
      <c r="M65" s="76"/>
      <c r="N65" s="17">
        <f>$E$15</f>
        <v>0</v>
      </c>
      <c r="O65" s="17">
        <f>$F$15</f>
        <v>0</v>
      </c>
      <c r="P65" s="17">
        <f>$G$15</f>
        <v>0</v>
      </c>
      <c r="Q65" s="16" t="str">
        <f t="shared" si="33"/>
        <v/>
      </c>
      <c r="R65" s="74"/>
      <c r="S65" s="72"/>
    </row>
    <row r="66" spans="1:20">
      <c r="A66" s="72"/>
      <c r="C66" s="15">
        <f t="shared" si="30"/>
        <v>0</v>
      </c>
      <c r="D66" s="77">
        <f t="shared" si="30"/>
        <v>0</v>
      </c>
      <c r="E66" s="76"/>
      <c r="F66" s="17">
        <f>$E$16</f>
        <v>0</v>
      </c>
      <c r="G66" s="17">
        <f>$F$16</f>
        <v>0</v>
      </c>
      <c r="H66" s="17">
        <f>$G$16</f>
        <v>0</v>
      </c>
      <c r="I66" s="16" t="str">
        <f t="shared" si="31"/>
        <v/>
      </c>
      <c r="K66" s="15">
        <f t="shared" si="32"/>
        <v>0</v>
      </c>
      <c r="L66" s="77">
        <f t="shared" si="32"/>
        <v>0</v>
      </c>
      <c r="M66" s="76"/>
      <c r="N66" s="17">
        <f>$E$16</f>
        <v>0</v>
      </c>
      <c r="O66" s="17">
        <f>$F$16</f>
        <v>0</v>
      </c>
      <c r="P66" s="17">
        <f>$G$16</f>
        <v>0</v>
      </c>
      <c r="Q66" s="16" t="str">
        <f t="shared" si="33"/>
        <v/>
      </c>
      <c r="R66" s="74"/>
      <c r="S66" s="72"/>
    </row>
    <row r="67" spans="1:20">
      <c r="A67" s="72"/>
      <c r="C67" s="15">
        <f t="shared" si="30"/>
        <v>0</v>
      </c>
      <c r="D67" s="77">
        <f t="shared" si="30"/>
        <v>0</v>
      </c>
      <c r="E67" s="76"/>
      <c r="F67" s="17">
        <f>$E$17</f>
        <v>0</v>
      </c>
      <c r="G67" s="17">
        <f>$F$17</f>
        <v>0</v>
      </c>
      <c r="H67" s="17">
        <f>$G$17</f>
        <v>0</v>
      </c>
      <c r="I67" s="16" t="str">
        <f t="shared" si="31"/>
        <v/>
      </c>
      <c r="K67" s="15">
        <f t="shared" si="32"/>
        <v>0</v>
      </c>
      <c r="L67" s="77">
        <f t="shared" si="32"/>
        <v>0</v>
      </c>
      <c r="M67" s="76"/>
      <c r="N67" s="17">
        <f>$E$17</f>
        <v>0</v>
      </c>
      <c r="O67" s="17">
        <f>$F$17</f>
        <v>0</v>
      </c>
      <c r="P67" s="17">
        <f>$G$17</f>
        <v>0</v>
      </c>
      <c r="Q67" s="16" t="str">
        <f t="shared" si="33"/>
        <v/>
      </c>
      <c r="R67" s="74"/>
      <c r="S67" s="72"/>
    </row>
    <row r="68" spans="1:20" ht="13.5" thickBot="1">
      <c r="A68" s="72"/>
      <c r="C68" s="84">
        <f t="shared" si="30"/>
        <v>0</v>
      </c>
      <c r="D68" s="85">
        <f t="shared" si="30"/>
        <v>0</v>
      </c>
      <c r="E68" s="86"/>
      <c r="F68" s="87">
        <f>$E$18</f>
        <v>0</v>
      </c>
      <c r="G68" s="87">
        <f>$F$18</f>
        <v>0</v>
      </c>
      <c r="H68" s="87">
        <f>$G$18</f>
        <v>0</v>
      </c>
      <c r="I68" s="88" t="str">
        <f t="shared" si="31"/>
        <v/>
      </c>
      <c r="K68" s="84">
        <f t="shared" si="32"/>
        <v>0</v>
      </c>
      <c r="L68" s="85">
        <f t="shared" si="32"/>
        <v>0</v>
      </c>
      <c r="M68" s="86"/>
      <c r="N68" s="87">
        <f>$E$18</f>
        <v>0</v>
      </c>
      <c r="O68" s="87">
        <f>$F$18</f>
        <v>0</v>
      </c>
      <c r="P68" s="87">
        <f>$G$18</f>
        <v>0</v>
      </c>
      <c r="Q68" s="88" t="str">
        <f t="shared" si="33"/>
        <v/>
      </c>
      <c r="R68" s="74"/>
      <c r="S68" s="72"/>
    </row>
    <row r="69" spans="1:20" ht="13.5" thickBot="1">
      <c r="A69" s="72"/>
      <c r="I69" s="89">
        <f>SUM(I61:I68)</f>
        <v>0</v>
      </c>
      <c r="Q69" s="89">
        <f>SUM(Q61:Q68)</f>
        <v>0</v>
      </c>
      <c r="R69" s="74"/>
      <c r="S69" s="72"/>
    </row>
    <row r="70" spans="1:20">
      <c r="A70" s="72"/>
      <c r="R70" s="74"/>
      <c r="S70" s="72"/>
    </row>
    <row r="71" spans="1:20" ht="12.75" customHeight="1" thickBot="1">
      <c r="A71" s="72"/>
      <c r="Q71" s="5"/>
      <c r="R71" s="5"/>
      <c r="S71" s="73"/>
      <c r="T71" s="6"/>
    </row>
    <row r="72" spans="1:20" ht="17.25" customHeight="1" thickBot="1">
      <c r="A72" s="72"/>
      <c r="C72" s="1"/>
      <c r="D72" s="193" t="s">
        <v>24</v>
      </c>
      <c r="E72" s="194"/>
      <c r="F72" s="195"/>
      <c r="G72" s="8"/>
      <c r="H72" s="8"/>
      <c r="K72" s="1"/>
      <c r="L72" s="193" t="s">
        <v>16</v>
      </c>
      <c r="M72" s="194"/>
      <c r="N72" s="195"/>
      <c r="O72" s="8"/>
      <c r="P72" s="8"/>
      <c r="R72" s="5"/>
      <c r="S72" s="73"/>
      <c r="T72" s="6"/>
    </row>
    <row r="73" spans="1:20" ht="13.5" thickBot="1">
      <c r="A73" s="72"/>
      <c r="C73" s="78" t="s">
        <v>0</v>
      </c>
      <c r="D73" s="79" t="s">
        <v>1</v>
      </c>
      <c r="E73" s="11"/>
      <c r="F73" s="12">
        <v>1</v>
      </c>
      <c r="G73" s="12" t="s">
        <v>18</v>
      </c>
      <c r="H73" s="12">
        <v>2</v>
      </c>
      <c r="I73" s="13" t="s">
        <v>5</v>
      </c>
      <c r="K73" s="78" t="s">
        <v>0</v>
      </c>
      <c r="L73" s="79" t="s">
        <v>1</v>
      </c>
      <c r="M73" s="11"/>
      <c r="N73" s="12">
        <v>1</v>
      </c>
      <c r="O73" s="12" t="s">
        <v>18</v>
      </c>
      <c r="P73" s="12">
        <v>2</v>
      </c>
      <c r="Q73" s="13" t="s">
        <v>5</v>
      </c>
      <c r="R73" s="5"/>
      <c r="S73" s="73"/>
      <c r="T73" s="6"/>
    </row>
    <row r="74" spans="1:20">
      <c r="A74" s="72"/>
      <c r="C74" s="14">
        <f t="shared" ref="C74:D81" si="34">C11</f>
        <v>0</v>
      </c>
      <c r="D74" s="80">
        <f t="shared" si="34"/>
        <v>0</v>
      </c>
      <c r="E74" s="81"/>
      <c r="F74" s="82">
        <f>$E$11</f>
        <v>0</v>
      </c>
      <c r="G74" s="82">
        <f>$F$11</f>
        <v>0</v>
      </c>
      <c r="H74" s="82">
        <f>$G$11</f>
        <v>0</v>
      </c>
      <c r="I74" s="83" t="str">
        <f t="shared" ref="I74:I81" si="35">IF($E74=$I11,IF($E74=$F$73,$F74,IF($E74=$G$73,$G74,IF($E74=$H$73,$H74,""))),"-")</f>
        <v/>
      </c>
      <c r="K74" s="14">
        <f t="shared" ref="K74:L81" si="36">C11</f>
        <v>0</v>
      </c>
      <c r="L74" s="80">
        <f t="shared" si="36"/>
        <v>0</v>
      </c>
      <c r="M74" s="81"/>
      <c r="N74" s="82">
        <f>$E$11</f>
        <v>0</v>
      </c>
      <c r="O74" s="82">
        <f>$F$11</f>
        <v>0</v>
      </c>
      <c r="P74" s="82">
        <f>$G$11</f>
        <v>0</v>
      </c>
      <c r="Q74" s="83" t="str">
        <f t="shared" ref="Q74:Q81" si="37">IF($M74=$I11,IF($M74=$N$73,$N74,IF($M74=$O$73,$O74,IF($M74=$P$73,$P74,""))),"-")</f>
        <v/>
      </c>
      <c r="R74" s="74"/>
      <c r="S74" s="72"/>
    </row>
    <row r="75" spans="1:20">
      <c r="A75" s="72"/>
      <c r="C75" s="15">
        <f t="shared" si="34"/>
        <v>0</v>
      </c>
      <c r="D75" s="77">
        <f t="shared" si="34"/>
        <v>0</v>
      </c>
      <c r="E75" s="76"/>
      <c r="F75" s="17">
        <f>$E$12</f>
        <v>0</v>
      </c>
      <c r="G75" s="17">
        <f>$F$12</f>
        <v>0</v>
      </c>
      <c r="H75" s="17">
        <f>$G$12</f>
        <v>0</v>
      </c>
      <c r="I75" s="16" t="str">
        <f t="shared" si="35"/>
        <v/>
      </c>
      <c r="K75" s="15">
        <f t="shared" si="36"/>
        <v>0</v>
      </c>
      <c r="L75" s="77">
        <f t="shared" si="36"/>
        <v>0</v>
      </c>
      <c r="M75" s="76"/>
      <c r="N75" s="17">
        <f>$E$12</f>
        <v>0</v>
      </c>
      <c r="O75" s="17">
        <f>$F$12</f>
        <v>0</v>
      </c>
      <c r="P75" s="17">
        <f>$G$12</f>
        <v>0</v>
      </c>
      <c r="Q75" s="16" t="str">
        <f t="shared" si="37"/>
        <v/>
      </c>
      <c r="R75" s="74"/>
      <c r="S75" s="72"/>
    </row>
    <row r="76" spans="1:20">
      <c r="A76" s="72"/>
      <c r="C76" s="15">
        <f t="shared" si="34"/>
        <v>0</v>
      </c>
      <c r="D76" s="77">
        <f t="shared" si="34"/>
        <v>0</v>
      </c>
      <c r="E76" s="76"/>
      <c r="F76" s="17">
        <f>$E$13</f>
        <v>0</v>
      </c>
      <c r="G76" s="17">
        <f>$F$13</f>
        <v>0</v>
      </c>
      <c r="H76" s="17">
        <f>$G$13</f>
        <v>0</v>
      </c>
      <c r="I76" s="16" t="str">
        <f t="shared" si="35"/>
        <v/>
      </c>
      <c r="J76" s="2"/>
      <c r="K76" s="15">
        <f t="shared" si="36"/>
        <v>0</v>
      </c>
      <c r="L76" s="77">
        <f t="shared" si="36"/>
        <v>0</v>
      </c>
      <c r="M76" s="76"/>
      <c r="N76" s="17">
        <f>$E$13</f>
        <v>0</v>
      </c>
      <c r="O76" s="17">
        <f>$F$13</f>
        <v>0</v>
      </c>
      <c r="P76" s="17">
        <f>$G$13</f>
        <v>0</v>
      </c>
      <c r="Q76" s="16" t="str">
        <f t="shared" si="37"/>
        <v/>
      </c>
      <c r="R76" s="74"/>
      <c r="S76" s="72"/>
    </row>
    <row r="77" spans="1:20">
      <c r="A77" s="72"/>
      <c r="C77" s="15">
        <f t="shared" si="34"/>
        <v>0</v>
      </c>
      <c r="D77" s="77">
        <f t="shared" si="34"/>
        <v>0</v>
      </c>
      <c r="E77" s="76"/>
      <c r="F77" s="17">
        <f>$E$14</f>
        <v>0</v>
      </c>
      <c r="G77" s="17">
        <f>$F$14</f>
        <v>0</v>
      </c>
      <c r="H77" s="17">
        <f>$G$14</f>
        <v>0</v>
      </c>
      <c r="I77" s="16" t="str">
        <f t="shared" si="35"/>
        <v/>
      </c>
      <c r="K77" s="15">
        <f t="shared" si="36"/>
        <v>0</v>
      </c>
      <c r="L77" s="77">
        <f t="shared" si="36"/>
        <v>0</v>
      </c>
      <c r="M77" s="76"/>
      <c r="N77" s="17">
        <f>$E$14</f>
        <v>0</v>
      </c>
      <c r="O77" s="17">
        <f>$F$14</f>
        <v>0</v>
      </c>
      <c r="P77" s="17">
        <f>$G$14</f>
        <v>0</v>
      </c>
      <c r="Q77" s="16" t="str">
        <f t="shared" si="37"/>
        <v/>
      </c>
      <c r="R77" s="74"/>
      <c r="S77" s="72"/>
    </row>
    <row r="78" spans="1:20">
      <c r="A78" s="72"/>
      <c r="C78" s="15">
        <f t="shared" si="34"/>
        <v>0</v>
      </c>
      <c r="D78" s="77">
        <f t="shared" si="34"/>
        <v>0</v>
      </c>
      <c r="E78" s="76"/>
      <c r="F78" s="17">
        <f>$E$15</f>
        <v>0</v>
      </c>
      <c r="G78" s="17">
        <f>$F$15</f>
        <v>0</v>
      </c>
      <c r="H78" s="17">
        <f>$G$15</f>
        <v>0</v>
      </c>
      <c r="I78" s="16" t="str">
        <f t="shared" si="35"/>
        <v/>
      </c>
      <c r="K78" s="15">
        <f t="shared" si="36"/>
        <v>0</v>
      </c>
      <c r="L78" s="77">
        <f t="shared" si="36"/>
        <v>0</v>
      </c>
      <c r="M78" s="76"/>
      <c r="N78" s="17">
        <f>$E$15</f>
        <v>0</v>
      </c>
      <c r="O78" s="17">
        <f>$F$15</f>
        <v>0</v>
      </c>
      <c r="P78" s="17">
        <f>$G$15</f>
        <v>0</v>
      </c>
      <c r="Q78" s="16" t="str">
        <f t="shared" si="37"/>
        <v/>
      </c>
      <c r="R78" s="74"/>
      <c r="S78" s="72"/>
    </row>
    <row r="79" spans="1:20">
      <c r="A79" s="72"/>
      <c r="C79" s="15">
        <f t="shared" si="34"/>
        <v>0</v>
      </c>
      <c r="D79" s="77">
        <f t="shared" si="34"/>
        <v>0</v>
      </c>
      <c r="E79" s="76"/>
      <c r="F79" s="17">
        <f>$E$16</f>
        <v>0</v>
      </c>
      <c r="G79" s="17">
        <f>$F$16</f>
        <v>0</v>
      </c>
      <c r="H79" s="17">
        <f>$G$16</f>
        <v>0</v>
      </c>
      <c r="I79" s="16" t="str">
        <f t="shared" si="35"/>
        <v/>
      </c>
      <c r="K79" s="15">
        <f t="shared" si="36"/>
        <v>0</v>
      </c>
      <c r="L79" s="77">
        <f t="shared" si="36"/>
        <v>0</v>
      </c>
      <c r="M79" s="76"/>
      <c r="N79" s="17">
        <f>$E$16</f>
        <v>0</v>
      </c>
      <c r="O79" s="17">
        <f>$F$16</f>
        <v>0</v>
      </c>
      <c r="P79" s="17">
        <f>$G$16</f>
        <v>0</v>
      </c>
      <c r="Q79" s="16" t="str">
        <f t="shared" si="37"/>
        <v/>
      </c>
      <c r="R79" s="74"/>
      <c r="S79" s="72"/>
    </row>
    <row r="80" spans="1:20">
      <c r="A80" s="72"/>
      <c r="C80" s="15">
        <f t="shared" si="34"/>
        <v>0</v>
      </c>
      <c r="D80" s="77">
        <f t="shared" si="34"/>
        <v>0</v>
      </c>
      <c r="E80" s="76"/>
      <c r="F80" s="17">
        <f>$E$17</f>
        <v>0</v>
      </c>
      <c r="G80" s="17">
        <f>$F$17</f>
        <v>0</v>
      </c>
      <c r="H80" s="17">
        <f>$G$17</f>
        <v>0</v>
      </c>
      <c r="I80" s="16" t="str">
        <f t="shared" si="35"/>
        <v/>
      </c>
      <c r="K80" s="15">
        <f t="shared" si="36"/>
        <v>0</v>
      </c>
      <c r="L80" s="77">
        <f t="shared" si="36"/>
        <v>0</v>
      </c>
      <c r="M80" s="76"/>
      <c r="N80" s="17">
        <f>$E$17</f>
        <v>0</v>
      </c>
      <c r="O80" s="17">
        <f>$F$17</f>
        <v>0</v>
      </c>
      <c r="P80" s="17">
        <f>$G$17</f>
        <v>0</v>
      </c>
      <c r="Q80" s="16" t="str">
        <f t="shared" si="37"/>
        <v/>
      </c>
      <c r="R80" s="74"/>
      <c r="S80" s="72"/>
    </row>
    <row r="81" spans="1:19" ht="13.5" thickBot="1">
      <c r="A81" s="72"/>
      <c r="C81" s="84">
        <f t="shared" si="34"/>
        <v>0</v>
      </c>
      <c r="D81" s="85">
        <f t="shared" si="34"/>
        <v>0</v>
      </c>
      <c r="E81" s="86"/>
      <c r="F81" s="87">
        <f>$E$18</f>
        <v>0</v>
      </c>
      <c r="G81" s="87">
        <f>$F$18</f>
        <v>0</v>
      </c>
      <c r="H81" s="87">
        <f>$G$18</f>
        <v>0</v>
      </c>
      <c r="I81" s="88" t="str">
        <f t="shared" si="35"/>
        <v/>
      </c>
      <c r="K81" s="84">
        <f t="shared" si="36"/>
        <v>0</v>
      </c>
      <c r="L81" s="85">
        <f t="shared" si="36"/>
        <v>0</v>
      </c>
      <c r="M81" s="86"/>
      <c r="N81" s="87">
        <f>$E$18</f>
        <v>0</v>
      </c>
      <c r="O81" s="87">
        <f>$F$18</f>
        <v>0</v>
      </c>
      <c r="P81" s="87">
        <f>$G$18</f>
        <v>0</v>
      </c>
      <c r="Q81" s="88" t="str">
        <f t="shared" si="37"/>
        <v/>
      </c>
      <c r="R81" s="74"/>
      <c r="S81" s="72"/>
    </row>
    <row r="82" spans="1:19" ht="13.5" thickBot="1">
      <c r="A82" s="72"/>
      <c r="I82" s="89">
        <f>SUM(I74:I81)</f>
        <v>0</v>
      </c>
      <c r="Q82" s="89">
        <f>SUM(Q74:Q81)</f>
        <v>0</v>
      </c>
      <c r="R82" s="74"/>
      <c r="S82" s="72"/>
    </row>
    <row r="83" spans="1:19">
      <c r="A83" s="72"/>
      <c r="L83" s="7"/>
      <c r="R83" s="74"/>
      <c r="S83" s="72"/>
    </row>
    <row r="84" spans="1:19" ht="13.5" thickBot="1">
      <c r="A84" s="72"/>
      <c r="R84" s="74"/>
      <c r="S84" s="72"/>
    </row>
    <row r="85" spans="1:19" ht="18" customHeight="1" thickBot="1">
      <c r="A85" s="72"/>
      <c r="C85" s="1"/>
      <c r="D85" s="193" t="s">
        <v>2</v>
      </c>
      <c r="E85" s="194"/>
      <c r="F85" s="195"/>
      <c r="G85" s="8"/>
      <c r="H85" s="8"/>
      <c r="K85" s="1"/>
      <c r="L85" s="193" t="s">
        <v>3</v>
      </c>
      <c r="M85" s="194"/>
      <c r="N85" s="195"/>
      <c r="O85" s="8"/>
      <c r="P85" s="8"/>
      <c r="R85" s="74"/>
      <c r="S85" s="72"/>
    </row>
    <row r="86" spans="1:19" ht="13.5" thickBot="1">
      <c r="A86" s="72"/>
      <c r="C86" s="78" t="s">
        <v>0</v>
      </c>
      <c r="D86" s="79" t="s">
        <v>1</v>
      </c>
      <c r="E86" s="11"/>
      <c r="F86" s="12">
        <v>1</v>
      </c>
      <c r="G86" s="12" t="s">
        <v>18</v>
      </c>
      <c r="H86" s="12">
        <v>2</v>
      </c>
      <c r="I86" s="13" t="s">
        <v>5</v>
      </c>
      <c r="K86" s="78" t="s">
        <v>0</v>
      </c>
      <c r="L86" s="79" t="s">
        <v>1</v>
      </c>
      <c r="M86" s="11"/>
      <c r="N86" s="12">
        <v>1</v>
      </c>
      <c r="O86" s="12" t="s">
        <v>18</v>
      </c>
      <c r="P86" s="12">
        <v>2</v>
      </c>
      <c r="Q86" s="13" t="s">
        <v>5</v>
      </c>
      <c r="R86" s="74"/>
      <c r="S86" s="72"/>
    </row>
    <row r="87" spans="1:19">
      <c r="A87" s="72"/>
      <c r="C87" s="14">
        <f t="shared" ref="C87:D94" si="38">C11</f>
        <v>0</v>
      </c>
      <c r="D87" s="80">
        <f t="shared" si="38"/>
        <v>0</v>
      </c>
      <c r="E87" s="81"/>
      <c r="F87" s="82">
        <f>$E$11</f>
        <v>0</v>
      </c>
      <c r="G87" s="82">
        <f>$F$11</f>
        <v>0</v>
      </c>
      <c r="H87" s="82">
        <f>$G$11</f>
        <v>0</v>
      </c>
      <c r="I87" s="83" t="str">
        <f t="shared" ref="I87:I94" si="39">IF($E87=$I11,IF($E87=$F$86,$F87,IF($E87=$G$86,$G87,IF($E87=$H$86,$H87,""))),"-")</f>
        <v/>
      </c>
      <c r="K87" s="14">
        <f t="shared" ref="K87:L94" si="40">C11</f>
        <v>0</v>
      </c>
      <c r="L87" s="80">
        <f t="shared" si="40"/>
        <v>0</v>
      </c>
      <c r="M87" s="81"/>
      <c r="N87" s="82">
        <f>$E$11</f>
        <v>0</v>
      </c>
      <c r="O87" s="82">
        <f>$F$11</f>
        <v>0</v>
      </c>
      <c r="P87" s="82">
        <f>$G$11</f>
        <v>0</v>
      </c>
      <c r="Q87" s="83" t="str">
        <f t="shared" ref="Q87:Q94" si="41">IF($M87=$I11,IF($M87=$N$86,$N87,IF($M87=$O$86,$O87,IF($M87=$P$86,$P87,""))),"-")</f>
        <v/>
      </c>
      <c r="R87" s="74"/>
      <c r="S87" s="72"/>
    </row>
    <row r="88" spans="1:19">
      <c r="A88" s="72"/>
      <c r="C88" s="15">
        <f t="shared" si="38"/>
        <v>0</v>
      </c>
      <c r="D88" s="77">
        <f t="shared" si="38"/>
        <v>0</v>
      </c>
      <c r="E88" s="76"/>
      <c r="F88" s="17">
        <f>$E$12</f>
        <v>0</v>
      </c>
      <c r="G88" s="17">
        <f>$F$12</f>
        <v>0</v>
      </c>
      <c r="H88" s="17">
        <f>$G$12</f>
        <v>0</v>
      </c>
      <c r="I88" s="16" t="str">
        <f t="shared" si="39"/>
        <v/>
      </c>
      <c r="K88" s="15">
        <f t="shared" si="40"/>
        <v>0</v>
      </c>
      <c r="L88" s="77">
        <f t="shared" si="40"/>
        <v>0</v>
      </c>
      <c r="M88" s="76"/>
      <c r="N88" s="17">
        <f>$E$12</f>
        <v>0</v>
      </c>
      <c r="O88" s="17">
        <f>$F$12</f>
        <v>0</v>
      </c>
      <c r="P88" s="17">
        <f>$G$12</f>
        <v>0</v>
      </c>
      <c r="Q88" s="16" t="str">
        <f t="shared" si="41"/>
        <v/>
      </c>
      <c r="R88" s="74"/>
      <c r="S88" s="72"/>
    </row>
    <row r="89" spans="1:19">
      <c r="A89" s="72"/>
      <c r="C89" s="15">
        <f t="shared" si="38"/>
        <v>0</v>
      </c>
      <c r="D89" s="77">
        <f t="shared" si="38"/>
        <v>0</v>
      </c>
      <c r="E89" s="76"/>
      <c r="F89" s="17">
        <f>$E$13</f>
        <v>0</v>
      </c>
      <c r="G89" s="17">
        <f>$F$13</f>
        <v>0</v>
      </c>
      <c r="H89" s="17">
        <f>$G$13</f>
        <v>0</v>
      </c>
      <c r="I89" s="16" t="str">
        <f t="shared" si="39"/>
        <v/>
      </c>
      <c r="K89" s="15">
        <f t="shared" si="40"/>
        <v>0</v>
      </c>
      <c r="L89" s="77">
        <f t="shared" si="40"/>
        <v>0</v>
      </c>
      <c r="M89" s="76"/>
      <c r="N89" s="17">
        <f>$E$13</f>
        <v>0</v>
      </c>
      <c r="O89" s="17">
        <f>$F$13</f>
        <v>0</v>
      </c>
      <c r="P89" s="17">
        <f>$G$13</f>
        <v>0</v>
      </c>
      <c r="Q89" s="16" t="str">
        <f t="shared" si="41"/>
        <v/>
      </c>
      <c r="R89" s="74"/>
      <c r="S89" s="72"/>
    </row>
    <row r="90" spans="1:19">
      <c r="A90" s="72"/>
      <c r="C90" s="15">
        <f t="shared" si="38"/>
        <v>0</v>
      </c>
      <c r="D90" s="77">
        <f t="shared" si="38"/>
        <v>0</v>
      </c>
      <c r="E90" s="76"/>
      <c r="F90" s="17">
        <f>$E$14</f>
        <v>0</v>
      </c>
      <c r="G90" s="17">
        <f>$F$14</f>
        <v>0</v>
      </c>
      <c r="H90" s="17">
        <f>$G$14</f>
        <v>0</v>
      </c>
      <c r="I90" s="16" t="str">
        <f t="shared" si="39"/>
        <v/>
      </c>
      <c r="J90" s="2"/>
      <c r="K90" s="15">
        <f t="shared" si="40"/>
        <v>0</v>
      </c>
      <c r="L90" s="77">
        <f t="shared" si="40"/>
        <v>0</v>
      </c>
      <c r="M90" s="76"/>
      <c r="N90" s="17">
        <f>$E$14</f>
        <v>0</v>
      </c>
      <c r="O90" s="17">
        <f>$F$14</f>
        <v>0</v>
      </c>
      <c r="P90" s="17">
        <f>$G$14</f>
        <v>0</v>
      </c>
      <c r="Q90" s="16" t="str">
        <f t="shared" si="41"/>
        <v/>
      </c>
      <c r="R90" s="74"/>
      <c r="S90" s="72"/>
    </row>
    <row r="91" spans="1:19">
      <c r="A91" s="72"/>
      <c r="C91" s="15">
        <f t="shared" si="38"/>
        <v>0</v>
      </c>
      <c r="D91" s="77">
        <f t="shared" si="38"/>
        <v>0</v>
      </c>
      <c r="E91" s="76"/>
      <c r="F91" s="17">
        <f>$E$15</f>
        <v>0</v>
      </c>
      <c r="G91" s="17">
        <f>$F$15</f>
        <v>0</v>
      </c>
      <c r="H91" s="17">
        <f>$G$15</f>
        <v>0</v>
      </c>
      <c r="I91" s="16" t="str">
        <f t="shared" si="39"/>
        <v/>
      </c>
      <c r="K91" s="15">
        <f t="shared" si="40"/>
        <v>0</v>
      </c>
      <c r="L91" s="77">
        <f t="shared" si="40"/>
        <v>0</v>
      </c>
      <c r="M91" s="76"/>
      <c r="N91" s="17">
        <f>$E$15</f>
        <v>0</v>
      </c>
      <c r="O91" s="17">
        <f>$F$15</f>
        <v>0</v>
      </c>
      <c r="P91" s="17">
        <f>$G$15</f>
        <v>0</v>
      </c>
      <c r="Q91" s="16" t="str">
        <f t="shared" si="41"/>
        <v/>
      </c>
      <c r="R91" s="74"/>
      <c r="S91" s="72"/>
    </row>
    <row r="92" spans="1:19">
      <c r="A92" s="72"/>
      <c r="C92" s="15">
        <f t="shared" si="38"/>
        <v>0</v>
      </c>
      <c r="D92" s="77">
        <f t="shared" si="38"/>
        <v>0</v>
      </c>
      <c r="E92" s="76"/>
      <c r="F92" s="17">
        <f>$E$16</f>
        <v>0</v>
      </c>
      <c r="G92" s="17">
        <f>$F$16</f>
        <v>0</v>
      </c>
      <c r="H92" s="17">
        <f>$G$16</f>
        <v>0</v>
      </c>
      <c r="I92" s="16" t="str">
        <f t="shared" si="39"/>
        <v/>
      </c>
      <c r="K92" s="15">
        <f t="shared" si="40"/>
        <v>0</v>
      </c>
      <c r="L92" s="77">
        <f t="shared" si="40"/>
        <v>0</v>
      </c>
      <c r="M92" s="76"/>
      <c r="N92" s="17">
        <f>$E$16</f>
        <v>0</v>
      </c>
      <c r="O92" s="17">
        <f>$F$16</f>
        <v>0</v>
      </c>
      <c r="P92" s="17">
        <f>$G$16</f>
        <v>0</v>
      </c>
      <c r="Q92" s="16" t="str">
        <f t="shared" si="41"/>
        <v/>
      </c>
      <c r="R92" s="74"/>
      <c r="S92" s="72"/>
    </row>
    <row r="93" spans="1:19">
      <c r="A93" s="72"/>
      <c r="C93" s="15">
        <f t="shared" si="38"/>
        <v>0</v>
      </c>
      <c r="D93" s="77">
        <f t="shared" si="38"/>
        <v>0</v>
      </c>
      <c r="E93" s="76"/>
      <c r="F93" s="17">
        <f>$E$17</f>
        <v>0</v>
      </c>
      <c r="G93" s="17">
        <f>$F$17</f>
        <v>0</v>
      </c>
      <c r="H93" s="17">
        <f>$G$17</f>
        <v>0</v>
      </c>
      <c r="I93" s="16" t="str">
        <f t="shared" si="39"/>
        <v/>
      </c>
      <c r="K93" s="15">
        <f t="shared" si="40"/>
        <v>0</v>
      </c>
      <c r="L93" s="77">
        <f t="shared" si="40"/>
        <v>0</v>
      </c>
      <c r="M93" s="76"/>
      <c r="N93" s="17">
        <f>$E$17</f>
        <v>0</v>
      </c>
      <c r="O93" s="17">
        <f>$F$17</f>
        <v>0</v>
      </c>
      <c r="P93" s="17">
        <f>$G$17</f>
        <v>0</v>
      </c>
      <c r="Q93" s="16" t="str">
        <f t="shared" si="41"/>
        <v/>
      </c>
      <c r="R93" s="74"/>
      <c r="S93" s="72"/>
    </row>
    <row r="94" spans="1:19" ht="13.5" thickBot="1">
      <c r="A94" s="72"/>
      <c r="C94" s="84">
        <f t="shared" si="38"/>
        <v>0</v>
      </c>
      <c r="D94" s="85">
        <f t="shared" si="38"/>
        <v>0</v>
      </c>
      <c r="E94" s="86"/>
      <c r="F94" s="87">
        <f>$E$18</f>
        <v>0</v>
      </c>
      <c r="G94" s="87">
        <f>$F$18</f>
        <v>0</v>
      </c>
      <c r="H94" s="87">
        <f>$G$18</f>
        <v>0</v>
      </c>
      <c r="I94" s="88" t="str">
        <f t="shared" si="39"/>
        <v/>
      </c>
      <c r="K94" s="84">
        <f t="shared" si="40"/>
        <v>0</v>
      </c>
      <c r="L94" s="85">
        <f t="shared" si="40"/>
        <v>0</v>
      </c>
      <c r="M94" s="86"/>
      <c r="N94" s="87">
        <f>$E$18</f>
        <v>0</v>
      </c>
      <c r="O94" s="87">
        <f>$F$18</f>
        <v>0</v>
      </c>
      <c r="P94" s="87">
        <f>$G$18</f>
        <v>0</v>
      </c>
      <c r="Q94" s="88" t="str">
        <f t="shared" si="41"/>
        <v/>
      </c>
      <c r="R94" s="74"/>
      <c r="S94" s="72"/>
    </row>
    <row r="95" spans="1:19" ht="13.5" thickBot="1">
      <c r="A95" s="72"/>
      <c r="I95" s="89">
        <f>SUM(I87:I94)</f>
        <v>0</v>
      </c>
      <c r="Q95" s="89">
        <f>SUM(Q87:Q94)</f>
        <v>0</v>
      </c>
      <c r="R95" s="74"/>
      <c r="S95" s="72"/>
    </row>
    <row r="96" spans="1:19">
      <c r="A96" s="72"/>
      <c r="R96" s="74"/>
      <c r="S96" s="72"/>
    </row>
    <row r="97" spans="1:19" ht="13.5" thickBot="1">
      <c r="A97" s="72"/>
      <c r="R97" s="74"/>
      <c r="S97" s="72"/>
    </row>
    <row r="98" spans="1:19" ht="13.5" thickBot="1">
      <c r="A98" s="72"/>
      <c r="C98" s="1"/>
      <c r="D98" s="193" t="s">
        <v>4</v>
      </c>
      <c r="E98" s="194"/>
      <c r="F98" s="195"/>
      <c r="G98" s="8"/>
      <c r="H98" s="8"/>
      <c r="K98" s="1"/>
      <c r="L98" s="193" t="s">
        <v>23</v>
      </c>
      <c r="M98" s="194"/>
      <c r="N98" s="195"/>
      <c r="O98" s="8"/>
      <c r="P98" s="8"/>
      <c r="R98" s="74"/>
      <c r="S98" s="72"/>
    </row>
    <row r="99" spans="1:19" ht="13.5" thickBot="1">
      <c r="A99" s="72"/>
      <c r="C99" s="78" t="s">
        <v>0</v>
      </c>
      <c r="D99" s="79" t="s">
        <v>1</v>
      </c>
      <c r="E99" s="11"/>
      <c r="F99" s="12">
        <v>1</v>
      </c>
      <c r="G99" s="12" t="s">
        <v>18</v>
      </c>
      <c r="H99" s="12">
        <v>2</v>
      </c>
      <c r="I99" s="13" t="s">
        <v>5</v>
      </c>
      <c r="K99" s="78" t="s">
        <v>0</v>
      </c>
      <c r="L99" s="79" t="s">
        <v>1</v>
      </c>
      <c r="M99" s="11"/>
      <c r="N99" s="12">
        <v>1</v>
      </c>
      <c r="O99" s="12" t="s">
        <v>18</v>
      </c>
      <c r="P99" s="12">
        <v>2</v>
      </c>
      <c r="Q99" s="13" t="s">
        <v>5</v>
      </c>
      <c r="R99" s="74"/>
      <c r="S99" s="72"/>
    </row>
    <row r="100" spans="1:19">
      <c r="A100" s="72"/>
      <c r="C100" s="14">
        <f t="shared" ref="C100:D107" si="42">C11</f>
        <v>0</v>
      </c>
      <c r="D100" s="80">
        <f t="shared" si="42"/>
        <v>0</v>
      </c>
      <c r="E100" s="81"/>
      <c r="F100" s="82">
        <f>$E$11</f>
        <v>0</v>
      </c>
      <c r="G100" s="82">
        <f>$F$11</f>
        <v>0</v>
      </c>
      <c r="H100" s="82">
        <f>$G$11</f>
        <v>0</v>
      </c>
      <c r="I100" s="83" t="str">
        <f t="shared" ref="I100:I107" si="43">IF($E100=$I11,IF($E100=$F$99,$F100,IF($E100=$G$99,$G100,IF($E100=$H$99,$H100,""))),"-")</f>
        <v/>
      </c>
      <c r="K100" s="14">
        <f t="shared" ref="K100:L107" si="44">C11</f>
        <v>0</v>
      </c>
      <c r="L100" s="80">
        <f t="shared" si="44"/>
        <v>0</v>
      </c>
      <c r="M100" s="81"/>
      <c r="N100" s="82">
        <f>$E$11</f>
        <v>0</v>
      </c>
      <c r="O100" s="82">
        <f>$F$11</f>
        <v>0</v>
      </c>
      <c r="P100" s="82">
        <f>$G$11</f>
        <v>0</v>
      </c>
      <c r="Q100" s="83" t="str">
        <f t="shared" ref="Q100:Q107" si="45">IF($M100=$I11,IF($M100=$N$99,$N100,IF($M100=$O$99,$O100,IF($M100=$P$99,$P100,""))),"-")</f>
        <v/>
      </c>
      <c r="R100" s="74"/>
      <c r="S100" s="72"/>
    </row>
    <row r="101" spans="1:19">
      <c r="A101" s="72"/>
      <c r="C101" s="15">
        <f t="shared" si="42"/>
        <v>0</v>
      </c>
      <c r="D101" s="77">
        <f t="shared" si="42"/>
        <v>0</v>
      </c>
      <c r="E101" s="76"/>
      <c r="F101" s="17">
        <f>$E$12</f>
        <v>0</v>
      </c>
      <c r="G101" s="17">
        <f>$F$12</f>
        <v>0</v>
      </c>
      <c r="H101" s="17">
        <f>$G$12</f>
        <v>0</v>
      </c>
      <c r="I101" s="16" t="str">
        <f t="shared" si="43"/>
        <v/>
      </c>
      <c r="K101" s="15">
        <f t="shared" si="44"/>
        <v>0</v>
      </c>
      <c r="L101" s="77">
        <f t="shared" si="44"/>
        <v>0</v>
      </c>
      <c r="M101" s="76"/>
      <c r="N101" s="17">
        <f>$E$12</f>
        <v>0</v>
      </c>
      <c r="O101" s="17">
        <f>$F$12</f>
        <v>0</v>
      </c>
      <c r="P101" s="17">
        <f>$G$12</f>
        <v>0</v>
      </c>
      <c r="Q101" s="16" t="str">
        <f t="shared" si="45"/>
        <v/>
      </c>
      <c r="R101" s="74"/>
      <c r="S101" s="72"/>
    </row>
    <row r="102" spans="1:19">
      <c r="A102" s="72"/>
      <c r="C102" s="15">
        <f t="shared" si="42"/>
        <v>0</v>
      </c>
      <c r="D102" s="77">
        <f t="shared" si="42"/>
        <v>0</v>
      </c>
      <c r="E102" s="76"/>
      <c r="F102" s="17">
        <f>$E$13</f>
        <v>0</v>
      </c>
      <c r="G102" s="17">
        <f>$F$13</f>
        <v>0</v>
      </c>
      <c r="H102" s="17">
        <f>$G$13</f>
        <v>0</v>
      </c>
      <c r="I102" s="16" t="str">
        <f t="shared" si="43"/>
        <v/>
      </c>
      <c r="K102" s="15">
        <f t="shared" si="44"/>
        <v>0</v>
      </c>
      <c r="L102" s="77">
        <f t="shared" si="44"/>
        <v>0</v>
      </c>
      <c r="M102" s="76"/>
      <c r="N102" s="17">
        <f>$E$13</f>
        <v>0</v>
      </c>
      <c r="O102" s="17">
        <f>$F$13</f>
        <v>0</v>
      </c>
      <c r="P102" s="17">
        <f>$G$13</f>
        <v>0</v>
      </c>
      <c r="Q102" s="16" t="str">
        <f t="shared" si="45"/>
        <v/>
      </c>
      <c r="R102" s="74"/>
      <c r="S102" s="72"/>
    </row>
    <row r="103" spans="1:19">
      <c r="A103" s="72"/>
      <c r="C103" s="15">
        <f t="shared" si="42"/>
        <v>0</v>
      </c>
      <c r="D103" s="77">
        <f t="shared" si="42"/>
        <v>0</v>
      </c>
      <c r="E103" s="76"/>
      <c r="F103" s="17">
        <f>$E$14</f>
        <v>0</v>
      </c>
      <c r="G103" s="17">
        <f>$F$14</f>
        <v>0</v>
      </c>
      <c r="H103" s="17">
        <f>$G$14</f>
        <v>0</v>
      </c>
      <c r="I103" s="16" t="str">
        <f t="shared" si="43"/>
        <v/>
      </c>
      <c r="K103" s="15">
        <f t="shared" si="44"/>
        <v>0</v>
      </c>
      <c r="L103" s="77">
        <f t="shared" si="44"/>
        <v>0</v>
      </c>
      <c r="M103" s="76"/>
      <c r="N103" s="17">
        <f>$E$14</f>
        <v>0</v>
      </c>
      <c r="O103" s="17">
        <f>$F$14</f>
        <v>0</v>
      </c>
      <c r="P103" s="17">
        <f>$G$14</f>
        <v>0</v>
      </c>
      <c r="Q103" s="16" t="str">
        <f t="shared" si="45"/>
        <v/>
      </c>
      <c r="R103" s="74"/>
      <c r="S103" s="72"/>
    </row>
    <row r="104" spans="1:19">
      <c r="A104" s="72"/>
      <c r="C104" s="15">
        <f t="shared" si="42"/>
        <v>0</v>
      </c>
      <c r="D104" s="77">
        <f t="shared" si="42"/>
        <v>0</v>
      </c>
      <c r="E104" s="76"/>
      <c r="F104" s="17">
        <f>$E$15</f>
        <v>0</v>
      </c>
      <c r="G104" s="17">
        <f>$F$15</f>
        <v>0</v>
      </c>
      <c r="H104" s="17">
        <f>$G$15</f>
        <v>0</v>
      </c>
      <c r="I104" s="16" t="str">
        <f t="shared" si="43"/>
        <v/>
      </c>
      <c r="K104" s="15">
        <f t="shared" si="44"/>
        <v>0</v>
      </c>
      <c r="L104" s="77">
        <f t="shared" si="44"/>
        <v>0</v>
      </c>
      <c r="M104" s="76"/>
      <c r="N104" s="17">
        <f>$E$15</f>
        <v>0</v>
      </c>
      <c r="O104" s="17">
        <f>$F$15</f>
        <v>0</v>
      </c>
      <c r="P104" s="17">
        <f>$G$15</f>
        <v>0</v>
      </c>
      <c r="Q104" s="16" t="str">
        <f t="shared" si="45"/>
        <v/>
      </c>
      <c r="R104" s="74"/>
      <c r="S104" s="72"/>
    </row>
    <row r="105" spans="1:19">
      <c r="A105" s="72"/>
      <c r="C105" s="15">
        <f t="shared" si="42"/>
        <v>0</v>
      </c>
      <c r="D105" s="77">
        <f t="shared" si="42"/>
        <v>0</v>
      </c>
      <c r="E105" s="76"/>
      <c r="F105" s="17">
        <f>$E$16</f>
        <v>0</v>
      </c>
      <c r="G105" s="17">
        <f>$F$16</f>
        <v>0</v>
      </c>
      <c r="H105" s="17">
        <f>$G$16</f>
        <v>0</v>
      </c>
      <c r="I105" s="16" t="str">
        <f t="shared" si="43"/>
        <v/>
      </c>
      <c r="K105" s="15">
        <f t="shared" si="44"/>
        <v>0</v>
      </c>
      <c r="L105" s="77">
        <f t="shared" si="44"/>
        <v>0</v>
      </c>
      <c r="M105" s="76"/>
      <c r="N105" s="17">
        <f>$E$16</f>
        <v>0</v>
      </c>
      <c r="O105" s="17">
        <f>$F$16</f>
        <v>0</v>
      </c>
      <c r="P105" s="17">
        <f>$G$16</f>
        <v>0</v>
      </c>
      <c r="Q105" s="16" t="str">
        <f t="shared" si="45"/>
        <v/>
      </c>
      <c r="R105" s="74"/>
      <c r="S105" s="72"/>
    </row>
    <row r="106" spans="1:19">
      <c r="A106" s="72"/>
      <c r="C106" s="15">
        <f t="shared" si="42"/>
        <v>0</v>
      </c>
      <c r="D106" s="77">
        <f t="shared" si="42"/>
        <v>0</v>
      </c>
      <c r="E106" s="76"/>
      <c r="F106" s="17">
        <f>$E$17</f>
        <v>0</v>
      </c>
      <c r="G106" s="17">
        <f>$F$17</f>
        <v>0</v>
      </c>
      <c r="H106" s="17">
        <f>$G$17</f>
        <v>0</v>
      </c>
      <c r="I106" s="16" t="str">
        <f t="shared" si="43"/>
        <v/>
      </c>
      <c r="K106" s="15">
        <f t="shared" si="44"/>
        <v>0</v>
      </c>
      <c r="L106" s="77">
        <f t="shared" si="44"/>
        <v>0</v>
      </c>
      <c r="M106" s="76"/>
      <c r="N106" s="17">
        <f>$E$17</f>
        <v>0</v>
      </c>
      <c r="O106" s="17">
        <f>$F$17</f>
        <v>0</v>
      </c>
      <c r="P106" s="17">
        <f>$G$17</f>
        <v>0</v>
      </c>
      <c r="Q106" s="16" t="str">
        <f t="shared" si="45"/>
        <v/>
      </c>
      <c r="R106" s="74"/>
      <c r="S106" s="72"/>
    </row>
    <row r="107" spans="1:19" ht="13.5" thickBot="1">
      <c r="A107" s="72"/>
      <c r="C107" s="84">
        <f t="shared" si="42"/>
        <v>0</v>
      </c>
      <c r="D107" s="85">
        <f t="shared" si="42"/>
        <v>0</v>
      </c>
      <c r="E107" s="86"/>
      <c r="F107" s="87">
        <f>$E$18</f>
        <v>0</v>
      </c>
      <c r="G107" s="87">
        <f>$F$18</f>
        <v>0</v>
      </c>
      <c r="H107" s="87">
        <f>$G$18</f>
        <v>0</v>
      </c>
      <c r="I107" s="88" t="str">
        <f t="shared" si="43"/>
        <v/>
      </c>
      <c r="K107" s="84">
        <f t="shared" si="44"/>
        <v>0</v>
      </c>
      <c r="L107" s="85">
        <f t="shared" si="44"/>
        <v>0</v>
      </c>
      <c r="M107" s="86"/>
      <c r="N107" s="87">
        <f>$E$18</f>
        <v>0</v>
      </c>
      <c r="O107" s="87">
        <f>$F$18</f>
        <v>0</v>
      </c>
      <c r="P107" s="87">
        <f>$G$18</f>
        <v>0</v>
      </c>
      <c r="Q107" s="88" t="str">
        <f t="shared" si="45"/>
        <v/>
      </c>
      <c r="R107" s="74"/>
      <c r="S107" s="72"/>
    </row>
    <row r="108" spans="1:19" ht="13.5" thickBot="1">
      <c r="A108" s="72"/>
      <c r="I108" s="89">
        <f>SUM(I100:I107)</f>
        <v>0</v>
      </c>
      <c r="Q108" s="89">
        <f>SUM(Q100:Q107)</f>
        <v>0</v>
      </c>
      <c r="R108" s="74"/>
      <c r="S108" s="72"/>
    </row>
    <row r="109" spans="1:19">
      <c r="A109" s="72"/>
      <c r="R109" s="74"/>
      <c r="S109" s="72"/>
    </row>
    <row r="110" spans="1:19" ht="13.5" thickBot="1">
      <c r="A110" s="72"/>
      <c r="R110" s="74"/>
      <c r="S110" s="72"/>
    </row>
    <row r="111" spans="1:19" ht="13.5" thickBot="1">
      <c r="A111" s="72"/>
      <c r="C111" s="1"/>
      <c r="D111" s="193" t="s">
        <v>29</v>
      </c>
      <c r="E111" s="194"/>
      <c r="F111" s="195"/>
      <c r="G111" s="8"/>
      <c r="H111" s="8"/>
      <c r="K111" s="1"/>
      <c r="L111" s="193" t="s">
        <v>31</v>
      </c>
      <c r="M111" s="194"/>
      <c r="N111" s="195"/>
      <c r="O111" s="8"/>
      <c r="P111" s="8"/>
      <c r="R111" s="74"/>
      <c r="S111" s="72"/>
    </row>
    <row r="112" spans="1:19" ht="13.5" thickBot="1">
      <c r="A112" s="72"/>
      <c r="C112" s="78" t="s">
        <v>0</v>
      </c>
      <c r="D112" s="79" t="s">
        <v>1</v>
      </c>
      <c r="E112" s="11"/>
      <c r="F112" s="12">
        <v>1</v>
      </c>
      <c r="G112" s="12" t="s">
        <v>18</v>
      </c>
      <c r="H112" s="12">
        <v>2</v>
      </c>
      <c r="I112" s="13" t="s">
        <v>5</v>
      </c>
      <c r="K112" s="78" t="s">
        <v>0</v>
      </c>
      <c r="L112" s="79" t="s">
        <v>1</v>
      </c>
      <c r="M112" s="11"/>
      <c r="N112" s="12">
        <v>1</v>
      </c>
      <c r="O112" s="12" t="s">
        <v>18</v>
      </c>
      <c r="P112" s="12">
        <v>2</v>
      </c>
      <c r="Q112" s="13" t="s">
        <v>5</v>
      </c>
      <c r="R112" s="74"/>
      <c r="S112" s="72"/>
    </row>
    <row r="113" spans="1:19">
      <c r="A113" s="72"/>
      <c r="C113" s="14">
        <f t="shared" ref="C113:D120" si="46">C11</f>
        <v>0</v>
      </c>
      <c r="D113" s="80">
        <f t="shared" si="46"/>
        <v>0</v>
      </c>
      <c r="E113" s="81"/>
      <c r="F113" s="82">
        <f>$E$11</f>
        <v>0</v>
      </c>
      <c r="G113" s="82">
        <f>$F$11</f>
        <v>0</v>
      </c>
      <c r="H113" s="82">
        <f>$G$11</f>
        <v>0</v>
      </c>
      <c r="I113" s="83" t="str">
        <f t="shared" ref="I113:I120" si="47">IF($E113=$I11,IF($E113=$F$112,$F113,IF($E113=$G$112,$G113,IF($E113=$H$112,$H113,""))),"-")</f>
        <v/>
      </c>
      <c r="K113" s="14">
        <f t="shared" ref="K113:L120" si="48">C11</f>
        <v>0</v>
      </c>
      <c r="L113" s="80">
        <f t="shared" si="48"/>
        <v>0</v>
      </c>
      <c r="M113" s="81"/>
      <c r="N113" s="82">
        <f>$E$11</f>
        <v>0</v>
      </c>
      <c r="O113" s="82">
        <f>$F$11</f>
        <v>0</v>
      </c>
      <c r="P113" s="82">
        <f>$G$11</f>
        <v>0</v>
      </c>
      <c r="Q113" s="83" t="str">
        <f t="shared" ref="Q113:Q120" si="49">IF($M113=$I11,IF($M113=$N$112,$N113,IF($M113=$O$112,$O113,IF($M113=$P$112,$P113,""))),"-")</f>
        <v/>
      </c>
      <c r="R113" s="74"/>
      <c r="S113" s="72"/>
    </row>
    <row r="114" spans="1:19">
      <c r="A114" s="72"/>
      <c r="C114" s="15">
        <f t="shared" si="46"/>
        <v>0</v>
      </c>
      <c r="D114" s="77">
        <f t="shared" si="46"/>
        <v>0</v>
      </c>
      <c r="E114" s="76"/>
      <c r="F114" s="17">
        <f>$E$12</f>
        <v>0</v>
      </c>
      <c r="G114" s="17">
        <f>$F$12</f>
        <v>0</v>
      </c>
      <c r="H114" s="17">
        <f>$G$12</f>
        <v>0</v>
      </c>
      <c r="I114" s="16" t="str">
        <f t="shared" si="47"/>
        <v/>
      </c>
      <c r="K114" s="15">
        <f t="shared" si="48"/>
        <v>0</v>
      </c>
      <c r="L114" s="77">
        <f t="shared" si="48"/>
        <v>0</v>
      </c>
      <c r="M114" s="76"/>
      <c r="N114" s="17">
        <f>$E$12</f>
        <v>0</v>
      </c>
      <c r="O114" s="17">
        <f>$F$12</f>
        <v>0</v>
      </c>
      <c r="P114" s="17">
        <f>$G$12</f>
        <v>0</v>
      </c>
      <c r="Q114" s="16" t="str">
        <f t="shared" si="49"/>
        <v/>
      </c>
      <c r="R114" s="74"/>
      <c r="S114" s="72"/>
    </row>
    <row r="115" spans="1:19">
      <c r="A115" s="72"/>
      <c r="C115" s="15">
        <f t="shared" si="46"/>
        <v>0</v>
      </c>
      <c r="D115" s="77">
        <f t="shared" si="46"/>
        <v>0</v>
      </c>
      <c r="E115" s="76"/>
      <c r="F115" s="17">
        <f>$E$13</f>
        <v>0</v>
      </c>
      <c r="G115" s="17">
        <f>$F$13</f>
        <v>0</v>
      </c>
      <c r="H115" s="17">
        <f>$G$13</f>
        <v>0</v>
      </c>
      <c r="I115" s="16" t="str">
        <f t="shared" si="47"/>
        <v/>
      </c>
      <c r="K115" s="15">
        <f t="shared" si="48"/>
        <v>0</v>
      </c>
      <c r="L115" s="77">
        <f t="shared" si="48"/>
        <v>0</v>
      </c>
      <c r="M115" s="76"/>
      <c r="N115" s="17">
        <f>$E$13</f>
        <v>0</v>
      </c>
      <c r="O115" s="17">
        <f>$F$13</f>
        <v>0</v>
      </c>
      <c r="P115" s="17">
        <f>$G$13</f>
        <v>0</v>
      </c>
      <c r="Q115" s="16" t="str">
        <f t="shared" si="49"/>
        <v/>
      </c>
      <c r="R115" s="74"/>
      <c r="S115" s="72"/>
    </row>
    <row r="116" spans="1:19">
      <c r="A116" s="72"/>
      <c r="C116" s="15">
        <f t="shared" si="46"/>
        <v>0</v>
      </c>
      <c r="D116" s="77">
        <f t="shared" si="46"/>
        <v>0</v>
      </c>
      <c r="E116" s="76"/>
      <c r="F116" s="17">
        <f>$E$14</f>
        <v>0</v>
      </c>
      <c r="G116" s="17">
        <f>$F$14</f>
        <v>0</v>
      </c>
      <c r="H116" s="17">
        <f>$G$14</f>
        <v>0</v>
      </c>
      <c r="I116" s="16" t="str">
        <f t="shared" si="47"/>
        <v/>
      </c>
      <c r="K116" s="15">
        <f t="shared" si="48"/>
        <v>0</v>
      </c>
      <c r="L116" s="77">
        <f t="shared" si="48"/>
        <v>0</v>
      </c>
      <c r="M116" s="76"/>
      <c r="N116" s="17">
        <f>$E$14</f>
        <v>0</v>
      </c>
      <c r="O116" s="17">
        <f>$F$14</f>
        <v>0</v>
      </c>
      <c r="P116" s="17">
        <f>$G$14</f>
        <v>0</v>
      </c>
      <c r="Q116" s="16" t="str">
        <f t="shared" si="49"/>
        <v/>
      </c>
      <c r="R116" s="74"/>
      <c r="S116" s="72"/>
    </row>
    <row r="117" spans="1:19">
      <c r="A117" s="72"/>
      <c r="C117" s="15">
        <f t="shared" si="46"/>
        <v>0</v>
      </c>
      <c r="D117" s="77">
        <f t="shared" si="46"/>
        <v>0</v>
      </c>
      <c r="E117" s="76"/>
      <c r="F117" s="17">
        <f>$E$15</f>
        <v>0</v>
      </c>
      <c r="G117" s="17">
        <f>$F$15</f>
        <v>0</v>
      </c>
      <c r="H117" s="17">
        <f>$G$15</f>
        <v>0</v>
      </c>
      <c r="I117" s="16" t="str">
        <f t="shared" si="47"/>
        <v/>
      </c>
      <c r="K117" s="15">
        <f t="shared" si="48"/>
        <v>0</v>
      </c>
      <c r="L117" s="77">
        <f t="shared" si="48"/>
        <v>0</v>
      </c>
      <c r="M117" s="76"/>
      <c r="N117" s="17">
        <f>$E$15</f>
        <v>0</v>
      </c>
      <c r="O117" s="17">
        <f>$F$15</f>
        <v>0</v>
      </c>
      <c r="P117" s="17">
        <f>$G$15</f>
        <v>0</v>
      </c>
      <c r="Q117" s="16" t="str">
        <f t="shared" si="49"/>
        <v/>
      </c>
      <c r="R117" s="74"/>
      <c r="S117" s="72"/>
    </row>
    <row r="118" spans="1:19">
      <c r="A118" s="72"/>
      <c r="C118" s="15">
        <f t="shared" si="46"/>
        <v>0</v>
      </c>
      <c r="D118" s="77">
        <f t="shared" si="46"/>
        <v>0</v>
      </c>
      <c r="E118" s="76"/>
      <c r="F118" s="17">
        <f>$E$16</f>
        <v>0</v>
      </c>
      <c r="G118" s="17">
        <f>$F$16</f>
        <v>0</v>
      </c>
      <c r="H118" s="17">
        <f>$G$16</f>
        <v>0</v>
      </c>
      <c r="I118" s="16" t="str">
        <f t="shared" si="47"/>
        <v/>
      </c>
      <c r="K118" s="15">
        <f t="shared" si="48"/>
        <v>0</v>
      </c>
      <c r="L118" s="77">
        <f t="shared" si="48"/>
        <v>0</v>
      </c>
      <c r="M118" s="76"/>
      <c r="N118" s="17">
        <f>$E$16</f>
        <v>0</v>
      </c>
      <c r="O118" s="17">
        <f>$F$16</f>
        <v>0</v>
      </c>
      <c r="P118" s="17">
        <f>$G$16</f>
        <v>0</v>
      </c>
      <c r="Q118" s="16" t="str">
        <f t="shared" si="49"/>
        <v/>
      </c>
      <c r="R118" s="74"/>
      <c r="S118" s="72"/>
    </row>
    <row r="119" spans="1:19">
      <c r="A119" s="72"/>
      <c r="C119" s="15">
        <f t="shared" si="46"/>
        <v>0</v>
      </c>
      <c r="D119" s="77">
        <f t="shared" si="46"/>
        <v>0</v>
      </c>
      <c r="E119" s="76"/>
      <c r="F119" s="17">
        <f>$E$17</f>
        <v>0</v>
      </c>
      <c r="G119" s="17">
        <f>$F$17</f>
        <v>0</v>
      </c>
      <c r="H119" s="17">
        <f>$G$17</f>
        <v>0</v>
      </c>
      <c r="I119" s="16" t="str">
        <f t="shared" si="47"/>
        <v/>
      </c>
      <c r="K119" s="15">
        <f t="shared" si="48"/>
        <v>0</v>
      </c>
      <c r="L119" s="77">
        <f t="shared" si="48"/>
        <v>0</v>
      </c>
      <c r="M119" s="76"/>
      <c r="N119" s="17">
        <f>$E$17</f>
        <v>0</v>
      </c>
      <c r="O119" s="17">
        <f>$F$17</f>
        <v>0</v>
      </c>
      <c r="P119" s="17">
        <f>$G$17</f>
        <v>0</v>
      </c>
      <c r="Q119" s="16" t="str">
        <f t="shared" si="49"/>
        <v/>
      </c>
      <c r="R119" s="74"/>
      <c r="S119" s="72"/>
    </row>
    <row r="120" spans="1:19" ht="13.5" thickBot="1">
      <c r="A120" s="72"/>
      <c r="C120" s="84">
        <f t="shared" si="46"/>
        <v>0</v>
      </c>
      <c r="D120" s="85">
        <f t="shared" si="46"/>
        <v>0</v>
      </c>
      <c r="E120" s="86"/>
      <c r="F120" s="87">
        <f>$E$18</f>
        <v>0</v>
      </c>
      <c r="G120" s="87">
        <f>$F$18</f>
        <v>0</v>
      </c>
      <c r="H120" s="87">
        <f>$G$18</f>
        <v>0</v>
      </c>
      <c r="I120" s="88" t="str">
        <f t="shared" si="47"/>
        <v/>
      </c>
      <c r="K120" s="84">
        <f t="shared" si="48"/>
        <v>0</v>
      </c>
      <c r="L120" s="85">
        <f t="shared" si="48"/>
        <v>0</v>
      </c>
      <c r="M120" s="86"/>
      <c r="N120" s="87">
        <f>$E$18</f>
        <v>0</v>
      </c>
      <c r="O120" s="87">
        <f>$F$18</f>
        <v>0</v>
      </c>
      <c r="P120" s="87">
        <f>$G$18</f>
        <v>0</v>
      </c>
      <c r="Q120" s="88" t="str">
        <f t="shared" si="49"/>
        <v/>
      </c>
      <c r="R120" s="74"/>
      <c r="S120" s="72"/>
    </row>
    <row r="121" spans="1:19" ht="13.5" thickBot="1">
      <c r="A121" s="72"/>
      <c r="I121" s="89">
        <f>SUM(I113:I120)</f>
        <v>0</v>
      </c>
      <c r="Q121" s="89">
        <f>SUM(Q113:Q120)</f>
        <v>0</v>
      </c>
      <c r="R121" s="74"/>
      <c r="S121" s="72"/>
    </row>
    <row r="122" spans="1:19">
      <c r="A122" s="72"/>
      <c r="R122" s="74"/>
      <c r="S122" s="72"/>
    </row>
    <row r="123" spans="1:19" ht="13.5" thickBot="1">
      <c r="A123" s="72"/>
      <c r="R123" s="74"/>
      <c r="S123" s="72"/>
    </row>
    <row r="124" spans="1:19" ht="13.5" thickBot="1">
      <c r="A124" s="72"/>
      <c r="C124" s="1"/>
      <c r="D124" s="193" t="s">
        <v>28</v>
      </c>
      <c r="E124" s="194"/>
      <c r="F124" s="195"/>
      <c r="G124" s="8"/>
      <c r="H124" s="8"/>
      <c r="K124" s="1"/>
      <c r="L124" s="193" t="s">
        <v>17</v>
      </c>
      <c r="M124" s="194"/>
      <c r="N124" s="195"/>
      <c r="O124" s="8"/>
      <c r="P124" s="8"/>
      <c r="R124" s="74"/>
      <c r="S124" s="72"/>
    </row>
    <row r="125" spans="1:19" ht="13.5" thickBot="1">
      <c r="A125" s="72"/>
      <c r="C125" s="78" t="s">
        <v>0</v>
      </c>
      <c r="D125" s="79" t="s">
        <v>1</v>
      </c>
      <c r="E125" s="11"/>
      <c r="F125" s="12">
        <v>1</v>
      </c>
      <c r="G125" s="12" t="s">
        <v>18</v>
      </c>
      <c r="H125" s="12">
        <v>2</v>
      </c>
      <c r="I125" s="13" t="s">
        <v>5</v>
      </c>
      <c r="K125" s="78" t="s">
        <v>0</v>
      </c>
      <c r="L125" s="79" t="s">
        <v>1</v>
      </c>
      <c r="M125" s="11"/>
      <c r="N125" s="12">
        <v>1</v>
      </c>
      <c r="O125" s="12" t="s">
        <v>18</v>
      </c>
      <c r="P125" s="12">
        <v>2</v>
      </c>
      <c r="Q125" s="13" t="s">
        <v>5</v>
      </c>
      <c r="R125" s="74"/>
      <c r="S125" s="72"/>
    </row>
    <row r="126" spans="1:19">
      <c r="A126" s="72"/>
      <c r="C126" s="14">
        <f t="shared" ref="C126:D133" si="50">K61</f>
        <v>0</v>
      </c>
      <c r="D126" s="80">
        <f t="shared" si="50"/>
        <v>0</v>
      </c>
      <c r="E126" s="81"/>
      <c r="F126" s="82">
        <f>$E$11</f>
        <v>0</v>
      </c>
      <c r="G126" s="82">
        <f>$F$11</f>
        <v>0</v>
      </c>
      <c r="H126" s="82">
        <f>$G$11</f>
        <v>0</v>
      </c>
      <c r="I126" s="83" t="str">
        <f t="shared" ref="I126:I133" si="51">IF($E126=$I11,IF($E126=$F$125,$F126,IF($E126=$G$125,$G126,IF($E126=$H$125,$H126,""))),"-")</f>
        <v/>
      </c>
      <c r="K126" s="14">
        <f t="shared" ref="K126:L133" si="52">C74</f>
        <v>0</v>
      </c>
      <c r="L126" s="80">
        <f t="shared" si="52"/>
        <v>0</v>
      </c>
      <c r="M126" s="81"/>
      <c r="N126" s="82">
        <f>$E$11</f>
        <v>0</v>
      </c>
      <c r="O126" s="82">
        <f>$F$11</f>
        <v>0</v>
      </c>
      <c r="P126" s="82">
        <f>$G$11</f>
        <v>0</v>
      </c>
      <c r="Q126" s="83" t="str">
        <f t="shared" ref="Q126:Q133" si="53">IF($M126=$I11,IF($M126=$N$125,$N126,IF($M126=$O$125,$O126,IF($M126=$P$125,$P126,""))),"-")</f>
        <v/>
      </c>
      <c r="R126" s="74"/>
      <c r="S126" s="72"/>
    </row>
    <row r="127" spans="1:19">
      <c r="A127" s="72"/>
      <c r="C127" s="15">
        <f t="shared" si="50"/>
        <v>0</v>
      </c>
      <c r="D127" s="77">
        <f t="shared" si="50"/>
        <v>0</v>
      </c>
      <c r="E127" s="76"/>
      <c r="F127" s="17">
        <f>$E$12</f>
        <v>0</v>
      </c>
      <c r="G127" s="17">
        <f>$F$12</f>
        <v>0</v>
      </c>
      <c r="H127" s="17">
        <f>$G$12</f>
        <v>0</v>
      </c>
      <c r="I127" s="16" t="str">
        <f t="shared" si="51"/>
        <v/>
      </c>
      <c r="K127" s="15">
        <f t="shared" si="52"/>
        <v>0</v>
      </c>
      <c r="L127" s="77">
        <f t="shared" si="52"/>
        <v>0</v>
      </c>
      <c r="M127" s="76"/>
      <c r="N127" s="17">
        <f>$E$12</f>
        <v>0</v>
      </c>
      <c r="O127" s="17">
        <f>$F$12</f>
        <v>0</v>
      </c>
      <c r="P127" s="17">
        <f>$G$12</f>
        <v>0</v>
      </c>
      <c r="Q127" s="16" t="str">
        <f t="shared" si="53"/>
        <v/>
      </c>
      <c r="R127" s="74"/>
      <c r="S127" s="72"/>
    </row>
    <row r="128" spans="1:19">
      <c r="A128" s="72"/>
      <c r="C128" s="15">
        <f t="shared" si="50"/>
        <v>0</v>
      </c>
      <c r="D128" s="77">
        <f t="shared" si="50"/>
        <v>0</v>
      </c>
      <c r="E128" s="76"/>
      <c r="F128" s="17">
        <f>$E$13</f>
        <v>0</v>
      </c>
      <c r="G128" s="17">
        <f>$F$13</f>
        <v>0</v>
      </c>
      <c r="H128" s="17">
        <f>$G$13</f>
        <v>0</v>
      </c>
      <c r="I128" s="16" t="str">
        <f t="shared" si="51"/>
        <v/>
      </c>
      <c r="K128" s="15">
        <f t="shared" si="52"/>
        <v>0</v>
      </c>
      <c r="L128" s="77">
        <f t="shared" si="52"/>
        <v>0</v>
      </c>
      <c r="M128" s="76"/>
      <c r="N128" s="17">
        <f>$E$13</f>
        <v>0</v>
      </c>
      <c r="O128" s="17">
        <f>$F$13</f>
        <v>0</v>
      </c>
      <c r="P128" s="17">
        <f>$G$13</f>
        <v>0</v>
      </c>
      <c r="Q128" s="16" t="str">
        <f t="shared" si="53"/>
        <v/>
      </c>
      <c r="R128" s="74"/>
      <c r="S128" s="72"/>
    </row>
    <row r="129" spans="1:19">
      <c r="A129" s="72"/>
      <c r="C129" s="15">
        <f t="shared" si="50"/>
        <v>0</v>
      </c>
      <c r="D129" s="77">
        <f t="shared" si="50"/>
        <v>0</v>
      </c>
      <c r="E129" s="76"/>
      <c r="F129" s="17">
        <f>$E$14</f>
        <v>0</v>
      </c>
      <c r="G129" s="17">
        <f>$F$14</f>
        <v>0</v>
      </c>
      <c r="H129" s="17">
        <f>$G$14</f>
        <v>0</v>
      </c>
      <c r="I129" s="16" t="str">
        <f t="shared" si="51"/>
        <v/>
      </c>
      <c r="K129" s="15">
        <f t="shared" si="52"/>
        <v>0</v>
      </c>
      <c r="L129" s="77">
        <f t="shared" si="52"/>
        <v>0</v>
      </c>
      <c r="M129" s="76"/>
      <c r="N129" s="17">
        <f>$E$14</f>
        <v>0</v>
      </c>
      <c r="O129" s="17">
        <f>$F$14</f>
        <v>0</v>
      </c>
      <c r="P129" s="17">
        <f>$G$14</f>
        <v>0</v>
      </c>
      <c r="Q129" s="16" t="str">
        <f t="shared" si="53"/>
        <v/>
      </c>
      <c r="R129" s="74"/>
      <c r="S129" s="72"/>
    </row>
    <row r="130" spans="1:19">
      <c r="A130" s="72"/>
      <c r="C130" s="15">
        <f t="shared" si="50"/>
        <v>0</v>
      </c>
      <c r="D130" s="77">
        <f t="shared" si="50"/>
        <v>0</v>
      </c>
      <c r="E130" s="76"/>
      <c r="F130" s="17">
        <f>$E$15</f>
        <v>0</v>
      </c>
      <c r="G130" s="17">
        <f>$F$15</f>
        <v>0</v>
      </c>
      <c r="H130" s="17">
        <f>$G$15</f>
        <v>0</v>
      </c>
      <c r="I130" s="16" t="str">
        <f t="shared" si="51"/>
        <v/>
      </c>
      <c r="K130" s="15">
        <f t="shared" si="52"/>
        <v>0</v>
      </c>
      <c r="L130" s="77">
        <f t="shared" si="52"/>
        <v>0</v>
      </c>
      <c r="M130" s="76"/>
      <c r="N130" s="17">
        <f>$E$15</f>
        <v>0</v>
      </c>
      <c r="O130" s="17">
        <f>$F$15</f>
        <v>0</v>
      </c>
      <c r="P130" s="17">
        <f>$G$15</f>
        <v>0</v>
      </c>
      <c r="Q130" s="16" t="str">
        <f t="shared" si="53"/>
        <v/>
      </c>
      <c r="R130" s="74"/>
      <c r="S130" s="72"/>
    </row>
    <row r="131" spans="1:19">
      <c r="A131" s="72"/>
      <c r="C131" s="15">
        <f t="shared" si="50"/>
        <v>0</v>
      </c>
      <c r="D131" s="77">
        <f t="shared" si="50"/>
        <v>0</v>
      </c>
      <c r="E131" s="76"/>
      <c r="F131" s="17">
        <f>$E$16</f>
        <v>0</v>
      </c>
      <c r="G131" s="17">
        <f>$F$16</f>
        <v>0</v>
      </c>
      <c r="H131" s="17">
        <f>$G$16</f>
        <v>0</v>
      </c>
      <c r="I131" s="16" t="str">
        <f t="shared" si="51"/>
        <v/>
      </c>
      <c r="K131" s="15">
        <f t="shared" si="52"/>
        <v>0</v>
      </c>
      <c r="L131" s="77">
        <f t="shared" si="52"/>
        <v>0</v>
      </c>
      <c r="M131" s="76"/>
      <c r="N131" s="17">
        <f>$E$16</f>
        <v>0</v>
      </c>
      <c r="O131" s="17">
        <f>$F$16</f>
        <v>0</v>
      </c>
      <c r="P131" s="17">
        <f>$G$16</f>
        <v>0</v>
      </c>
      <c r="Q131" s="16" t="str">
        <f t="shared" si="53"/>
        <v/>
      </c>
      <c r="R131" s="74"/>
      <c r="S131" s="72"/>
    </row>
    <row r="132" spans="1:19">
      <c r="A132" s="72"/>
      <c r="C132" s="15">
        <f t="shared" si="50"/>
        <v>0</v>
      </c>
      <c r="D132" s="77">
        <f t="shared" si="50"/>
        <v>0</v>
      </c>
      <c r="E132" s="76"/>
      <c r="F132" s="17">
        <f>$E$17</f>
        <v>0</v>
      </c>
      <c r="G132" s="17">
        <f>$F$17</f>
        <v>0</v>
      </c>
      <c r="H132" s="17">
        <f>$G$17</f>
        <v>0</v>
      </c>
      <c r="I132" s="16" t="str">
        <f t="shared" si="51"/>
        <v/>
      </c>
      <c r="K132" s="15">
        <f t="shared" si="52"/>
        <v>0</v>
      </c>
      <c r="L132" s="77">
        <f t="shared" si="52"/>
        <v>0</v>
      </c>
      <c r="M132" s="76"/>
      <c r="N132" s="17">
        <f>$E$17</f>
        <v>0</v>
      </c>
      <c r="O132" s="17">
        <f>$F$17</f>
        <v>0</v>
      </c>
      <c r="P132" s="17">
        <f>$G$17</f>
        <v>0</v>
      </c>
      <c r="Q132" s="16" t="str">
        <f t="shared" si="53"/>
        <v/>
      </c>
      <c r="R132" s="74"/>
      <c r="S132" s="72"/>
    </row>
    <row r="133" spans="1:19" ht="13.5" thickBot="1">
      <c r="A133" s="72"/>
      <c r="C133" s="84">
        <f t="shared" si="50"/>
        <v>0</v>
      </c>
      <c r="D133" s="85">
        <f t="shared" si="50"/>
        <v>0</v>
      </c>
      <c r="E133" s="86"/>
      <c r="F133" s="87">
        <f>$E$18</f>
        <v>0</v>
      </c>
      <c r="G133" s="87">
        <f>$F$18</f>
        <v>0</v>
      </c>
      <c r="H133" s="87">
        <f>$G$18</f>
        <v>0</v>
      </c>
      <c r="I133" s="88" t="str">
        <f t="shared" si="51"/>
        <v/>
      </c>
      <c r="K133" s="84">
        <f t="shared" si="52"/>
        <v>0</v>
      </c>
      <c r="L133" s="85">
        <f t="shared" si="52"/>
        <v>0</v>
      </c>
      <c r="M133" s="86"/>
      <c r="N133" s="87">
        <f>$E$18</f>
        <v>0</v>
      </c>
      <c r="O133" s="87">
        <f>$F$18</f>
        <v>0</v>
      </c>
      <c r="P133" s="87">
        <f>$G$18</f>
        <v>0</v>
      </c>
      <c r="Q133" s="88" t="str">
        <f t="shared" si="53"/>
        <v/>
      </c>
      <c r="R133" s="74"/>
      <c r="S133" s="72"/>
    </row>
    <row r="134" spans="1:19" ht="13.5" thickBot="1">
      <c r="A134" s="72"/>
      <c r="I134" s="89">
        <f>SUM(I126:I133)</f>
        <v>0</v>
      </c>
      <c r="Q134" s="89">
        <f>SUM(Q126:Q133)</f>
        <v>0</v>
      </c>
      <c r="R134" s="74"/>
      <c r="S134" s="72"/>
    </row>
    <row r="135" spans="1:19" ht="16.5" customHeight="1">
      <c r="A135" s="72"/>
      <c r="R135" s="74"/>
      <c r="S135" s="72"/>
    </row>
    <row r="136" spans="1:19" s="155" customFormat="1">
      <c r="A136" s="72"/>
      <c r="B136" s="72"/>
      <c r="C136" s="72"/>
      <c r="D136" s="72"/>
      <c r="E136" s="72"/>
      <c r="F136" s="72"/>
      <c r="G136" s="72"/>
      <c r="H136" s="72"/>
      <c r="I136" s="72"/>
      <c r="J136" s="72"/>
      <c r="K136" s="72"/>
      <c r="L136" s="72"/>
      <c r="M136" s="72"/>
      <c r="N136" s="72"/>
      <c r="O136" s="72"/>
      <c r="P136" s="72"/>
      <c r="Q136" s="72"/>
      <c r="R136" s="72"/>
      <c r="S136" s="72"/>
    </row>
    <row r="137" spans="1:19" s="155" customFormat="1">
      <c r="A137" s="72"/>
      <c r="B137" s="72"/>
      <c r="C137" s="72"/>
      <c r="D137" s="72"/>
      <c r="E137" s="72"/>
      <c r="F137" s="72"/>
      <c r="G137" s="72"/>
      <c r="H137" s="72"/>
      <c r="I137" s="72"/>
      <c r="J137" s="72"/>
      <c r="K137" s="72"/>
      <c r="L137" s="72"/>
      <c r="M137" s="72"/>
      <c r="N137" s="72"/>
      <c r="O137" s="72"/>
      <c r="P137" s="72"/>
      <c r="Q137" s="72"/>
      <c r="R137" s="72"/>
      <c r="S137" s="72"/>
    </row>
    <row r="138" spans="1:19" s="74" customFormat="1"/>
    <row r="139" spans="1:19" s="74" customFormat="1"/>
    <row r="140" spans="1:19" s="74" customFormat="1"/>
    <row r="141" spans="1:19" s="74" customFormat="1">
      <c r="J141" s="123"/>
    </row>
    <row r="142" spans="1:19" s="74" customFormat="1"/>
    <row r="143" spans="1:19" s="74" customFormat="1">
      <c r="J143" s="124"/>
      <c r="K143" s="124"/>
      <c r="L143" s="125"/>
    </row>
    <row r="144" spans="1:19" s="74" customFormat="1">
      <c r="J144" s="124"/>
      <c r="K144" s="124"/>
      <c r="L144" s="125"/>
    </row>
    <row r="145" spans="10:14" s="74" customFormat="1">
      <c r="J145" s="124"/>
      <c r="K145" s="124"/>
      <c r="L145" s="125"/>
    </row>
    <row r="146" spans="10:14" s="74" customFormat="1">
      <c r="J146" s="124"/>
      <c r="K146" s="124"/>
      <c r="L146" s="125"/>
    </row>
    <row r="147" spans="10:14" s="74" customFormat="1">
      <c r="J147" s="124"/>
      <c r="K147" s="124"/>
      <c r="L147" s="125"/>
      <c r="N147" s="75"/>
    </row>
    <row r="148" spans="10:14" s="74" customFormat="1">
      <c r="J148" s="124"/>
      <c r="K148" s="124"/>
      <c r="L148" s="125"/>
    </row>
    <row r="149" spans="10:14" s="74" customFormat="1">
      <c r="J149" s="124"/>
      <c r="K149" s="124"/>
      <c r="L149" s="125"/>
    </row>
    <row r="150" spans="10:14" s="74" customFormat="1">
      <c r="J150" s="124"/>
      <c r="K150" s="124"/>
      <c r="L150" s="125"/>
    </row>
    <row r="151" spans="10:14" s="74" customFormat="1">
      <c r="J151" s="124"/>
      <c r="K151" s="124"/>
      <c r="L151" s="125"/>
    </row>
    <row r="152" spans="10:14" s="74" customFormat="1">
      <c r="J152" s="124"/>
      <c r="K152" s="124"/>
      <c r="L152" s="125"/>
    </row>
    <row r="153" spans="10:14" s="74" customFormat="1">
      <c r="J153" s="124"/>
      <c r="K153" s="124"/>
      <c r="L153" s="125"/>
    </row>
    <row r="154" spans="10:14" s="74" customFormat="1">
      <c r="J154" s="124"/>
      <c r="K154" s="124"/>
      <c r="L154" s="125"/>
    </row>
    <row r="155" spans="10:14" s="74" customFormat="1"/>
    <row r="156" spans="10:14" s="74" customFormat="1"/>
    <row r="157" spans="10:14" s="74" customFormat="1"/>
    <row r="158" spans="10:14" s="74" customFormat="1"/>
    <row r="159" spans="10:14" s="74" customFormat="1"/>
    <row r="160" spans="10:14" s="74" customFormat="1"/>
    <row r="161" s="74" customFormat="1"/>
    <row r="162" s="74" customFormat="1"/>
    <row r="163" s="74" customFormat="1"/>
    <row r="164" s="74" customFormat="1"/>
    <row r="165" s="74" customFormat="1"/>
    <row r="166" s="74" customFormat="1"/>
    <row r="167" s="74" customFormat="1"/>
    <row r="168" s="74" customFormat="1"/>
    <row r="169" s="74" customFormat="1"/>
    <row r="170" s="74" customFormat="1"/>
    <row r="171" s="74" customFormat="1"/>
    <row r="172" s="74" customFormat="1"/>
    <row r="173" s="74" customFormat="1"/>
    <row r="174" s="74" customFormat="1"/>
    <row r="175" s="74" customFormat="1"/>
    <row r="176" s="74" customFormat="1"/>
    <row r="177" s="74" customFormat="1"/>
    <row r="178" s="74" customFormat="1"/>
    <row r="179" s="74" customFormat="1"/>
    <row r="180" s="74" customFormat="1"/>
    <row r="181" s="74" customFormat="1"/>
    <row r="182" s="74" customFormat="1"/>
    <row r="183" s="74" customFormat="1"/>
    <row r="184" s="74" customFormat="1"/>
    <row r="185" s="74" customFormat="1"/>
    <row r="186" s="74" customFormat="1"/>
    <row r="187" s="74" customFormat="1"/>
    <row r="188" s="74" customFormat="1"/>
    <row r="189" s="74" customFormat="1"/>
    <row r="190" s="74" customFormat="1"/>
    <row r="191" s="74" customFormat="1"/>
    <row r="192" s="74" customFormat="1"/>
    <row r="193" s="74" customFormat="1"/>
    <row r="194" s="74" customFormat="1"/>
    <row r="195" s="74" customFormat="1"/>
    <row r="196" s="74" customFormat="1"/>
    <row r="197" s="74" customFormat="1"/>
    <row r="198" s="74" customFormat="1"/>
    <row r="199" s="74" customFormat="1"/>
    <row r="200" s="74" customFormat="1"/>
    <row r="201" s="74" customFormat="1"/>
    <row r="202" s="74" customFormat="1"/>
    <row r="203" s="74" customFormat="1"/>
    <row r="204" s="74" customFormat="1"/>
    <row r="205" s="74" customFormat="1"/>
    <row r="206" s="74" customFormat="1"/>
    <row r="207" s="74" customFormat="1"/>
    <row r="208" s="74" customFormat="1"/>
    <row r="209" s="74" customFormat="1"/>
    <row r="210" s="74" customFormat="1"/>
    <row r="211" s="74" customFormat="1"/>
    <row r="212" s="74" customFormat="1"/>
    <row r="213" s="74" customFormat="1"/>
    <row r="214" s="74" customFormat="1"/>
    <row r="215" s="74" customFormat="1"/>
    <row r="216" s="74" customFormat="1"/>
    <row r="217" s="74" customFormat="1"/>
    <row r="218" s="74" customFormat="1"/>
    <row r="219" s="74" customFormat="1"/>
    <row r="220" s="74" customFormat="1"/>
    <row r="221" s="74" customFormat="1"/>
    <row r="222" s="74" customFormat="1"/>
    <row r="223" s="74" customFormat="1"/>
    <row r="224" s="74" customFormat="1"/>
    <row r="225" s="74" customFormat="1"/>
    <row r="226" s="74" customFormat="1"/>
    <row r="227" s="74" customFormat="1"/>
    <row r="228" s="74" customFormat="1"/>
    <row r="229" s="74" customFormat="1"/>
    <row r="230" s="74" customFormat="1"/>
    <row r="231" s="74" customFormat="1"/>
    <row r="232" s="74" customFormat="1"/>
    <row r="233" s="74" customFormat="1"/>
    <row r="234" s="74" customFormat="1"/>
    <row r="235" s="74" customFormat="1"/>
    <row r="236" s="74" customFormat="1"/>
    <row r="237" s="74" customFormat="1"/>
    <row r="238" s="74" customFormat="1"/>
    <row r="239" s="74" customFormat="1"/>
    <row r="240" s="74" customFormat="1"/>
    <row r="241" s="74" customFormat="1"/>
    <row r="242" s="74" customFormat="1"/>
    <row r="243" s="74" customFormat="1"/>
    <row r="244" s="74" customFormat="1"/>
    <row r="245" s="74" customFormat="1"/>
    <row r="246" s="74" customFormat="1"/>
    <row r="247" s="74" customFormat="1"/>
    <row r="248" s="74" customFormat="1"/>
    <row r="249" s="74" customFormat="1"/>
    <row r="250" s="74" customFormat="1"/>
    <row r="251" s="74" customFormat="1"/>
    <row r="252" s="74" customFormat="1"/>
    <row r="253" s="74" customFormat="1"/>
    <row r="254" s="74" customFormat="1"/>
    <row r="255" s="74" customFormat="1"/>
    <row r="256" s="74" customFormat="1"/>
    <row r="257" s="74" customFormat="1"/>
    <row r="258" s="74" customFormat="1"/>
    <row r="259" s="74" customFormat="1"/>
    <row r="260" s="74" customFormat="1"/>
    <row r="261" s="74" customFormat="1"/>
    <row r="262" s="74" customFormat="1"/>
    <row r="263" s="74" customFormat="1"/>
    <row r="264" s="74" customFormat="1"/>
    <row r="265" s="74" customFormat="1"/>
    <row r="266" s="74" customFormat="1"/>
    <row r="267" s="74" customFormat="1"/>
    <row r="268" s="74" customFormat="1"/>
    <row r="269" s="74" customFormat="1"/>
    <row r="270" s="74" customFormat="1"/>
    <row r="271" s="74" customFormat="1"/>
    <row r="272" s="74" customFormat="1"/>
    <row r="273" s="74" customFormat="1"/>
    <row r="274" s="74" customFormat="1"/>
    <row r="275" s="74" customFormat="1"/>
    <row r="276" s="74" customFormat="1"/>
    <row r="277" s="74" customFormat="1"/>
    <row r="278" s="74" customFormat="1"/>
    <row r="279" s="74" customFormat="1"/>
    <row r="280" s="74" customFormat="1"/>
    <row r="281" s="74" customFormat="1"/>
    <row r="282" s="74" customFormat="1"/>
    <row r="283" s="74" customFormat="1"/>
    <row r="284" s="74" customFormat="1"/>
    <row r="285" s="74" customFormat="1"/>
    <row r="286" s="74" customFormat="1"/>
    <row r="287" s="74" customFormat="1"/>
    <row r="288" s="74" customFormat="1"/>
    <row r="289" s="74" customFormat="1"/>
    <row r="290" s="74" customFormat="1"/>
    <row r="291" s="74" customFormat="1"/>
    <row r="292" s="74" customFormat="1"/>
    <row r="293" s="74" customFormat="1"/>
    <row r="294" s="74" customFormat="1"/>
    <row r="295" s="74" customFormat="1"/>
    <row r="296" s="74" customFormat="1"/>
    <row r="297" s="74" customFormat="1"/>
    <row r="298" s="74" customFormat="1"/>
    <row r="299" s="74" customFormat="1"/>
    <row r="300" s="74" customFormat="1"/>
    <row r="301" s="74" customFormat="1"/>
    <row r="302" s="74" customFormat="1"/>
    <row r="303" s="74" customFormat="1"/>
    <row r="304" s="74" customFormat="1"/>
    <row r="305" s="74" customFormat="1"/>
    <row r="306" s="74" customFormat="1"/>
    <row r="307" s="74" customFormat="1"/>
    <row r="308" s="74" customFormat="1"/>
    <row r="309" s="74" customFormat="1"/>
    <row r="310" s="74" customFormat="1"/>
    <row r="311" s="74" customFormat="1"/>
    <row r="312" s="74" customFormat="1"/>
    <row r="313" s="74" customFormat="1"/>
    <row r="314" s="74" customFormat="1"/>
    <row r="315" s="74" customFormat="1"/>
    <row r="316" s="74" customFormat="1"/>
    <row r="317" s="74" customFormat="1"/>
    <row r="318" s="74" customFormat="1"/>
    <row r="319" s="74" customFormat="1"/>
    <row r="320" s="74" customFormat="1"/>
    <row r="321" s="74" customFormat="1"/>
    <row r="322" s="74" customFormat="1"/>
    <row r="323" s="74" customFormat="1"/>
    <row r="324" s="74" customFormat="1"/>
    <row r="325" s="74" customFormat="1"/>
    <row r="326" s="74" customFormat="1"/>
    <row r="327" s="74" customFormat="1"/>
    <row r="328" s="74" customFormat="1"/>
    <row r="329" s="74" customFormat="1"/>
    <row r="330" s="74" customFormat="1"/>
    <row r="331" s="74" customFormat="1"/>
    <row r="332" s="74" customFormat="1"/>
    <row r="333" s="74" customFormat="1"/>
    <row r="334" s="74" customFormat="1"/>
    <row r="335" s="74" customFormat="1"/>
    <row r="336" s="74" customFormat="1"/>
    <row r="337" s="74" customFormat="1"/>
    <row r="338" s="74" customFormat="1"/>
    <row r="339" s="74" customFormat="1"/>
    <row r="340" s="74" customFormat="1"/>
    <row r="341" s="74" customFormat="1"/>
    <row r="342" s="74" customFormat="1"/>
    <row r="343" s="74" customFormat="1"/>
    <row r="344" s="74" customFormat="1"/>
    <row r="345" s="74" customFormat="1"/>
    <row r="346" s="74" customFormat="1"/>
    <row r="347" s="74" customFormat="1"/>
    <row r="348" s="74" customFormat="1"/>
    <row r="349" s="74" customFormat="1"/>
    <row r="350" s="74" customFormat="1"/>
    <row r="351" s="74" customFormat="1"/>
    <row r="352" s="74" customFormat="1"/>
    <row r="353" s="74" customFormat="1"/>
    <row r="354" s="74" customFormat="1"/>
    <row r="355" s="74" customFormat="1"/>
    <row r="356" s="74" customFormat="1"/>
    <row r="357" s="74" customFormat="1"/>
    <row r="358" s="74" customFormat="1"/>
    <row r="359" s="74" customFormat="1"/>
    <row r="360" s="74" customFormat="1"/>
    <row r="361" s="74" customFormat="1"/>
    <row r="362" s="74" customFormat="1"/>
    <row r="363" s="74" customFormat="1"/>
    <row r="364" s="74" customFormat="1"/>
    <row r="365" s="74" customFormat="1"/>
    <row r="366" s="74" customFormat="1"/>
    <row r="367" s="74" customFormat="1"/>
    <row r="368" s="74" customFormat="1"/>
    <row r="369" s="74" customFormat="1"/>
    <row r="370" s="74" customFormat="1"/>
    <row r="371" s="74" customFormat="1"/>
    <row r="372" s="74" customFormat="1"/>
    <row r="373" s="74" customFormat="1"/>
    <row r="374" s="74" customFormat="1"/>
    <row r="375" s="74" customFormat="1"/>
    <row r="376" s="74" customFormat="1"/>
    <row r="377" s="74" customFormat="1"/>
    <row r="378" s="74" customFormat="1"/>
    <row r="379" s="74" customFormat="1"/>
    <row r="380" s="74" customFormat="1"/>
    <row r="381" s="74" customFormat="1"/>
    <row r="382" s="74" customFormat="1"/>
    <row r="383" s="74" customFormat="1"/>
    <row r="384" s="74" customFormat="1"/>
    <row r="385" s="74" customFormat="1"/>
    <row r="386" s="74" customFormat="1"/>
    <row r="387" s="74" customFormat="1"/>
    <row r="388" s="74" customFormat="1"/>
    <row r="389" s="74" customFormat="1"/>
    <row r="390" s="74" customFormat="1"/>
    <row r="391" s="74" customFormat="1"/>
    <row r="392" s="74" customFormat="1"/>
    <row r="393" s="74" customFormat="1"/>
    <row r="394" s="74" customFormat="1"/>
    <row r="395" s="74" customFormat="1"/>
    <row r="396" s="74" customFormat="1"/>
    <row r="397" s="74" customFormat="1"/>
    <row r="398" s="74" customFormat="1"/>
    <row r="399" s="74" customFormat="1"/>
    <row r="400" s="74" customFormat="1"/>
    <row r="401" s="74" customFormat="1"/>
    <row r="402" s="74" customFormat="1"/>
    <row r="403" s="74" customFormat="1"/>
    <row r="404" s="74" customFormat="1"/>
    <row r="405" s="74" customFormat="1"/>
    <row r="406" s="74" customFormat="1"/>
    <row r="407" s="74" customFormat="1"/>
    <row r="408" s="74" customFormat="1"/>
    <row r="409" s="74" customFormat="1"/>
    <row r="410" s="74" customFormat="1"/>
    <row r="411" s="74" customFormat="1"/>
    <row r="412" s="74" customFormat="1"/>
    <row r="413" s="74" customFormat="1"/>
    <row r="414" s="74" customFormat="1"/>
    <row r="415" s="74" customFormat="1"/>
    <row r="416" s="74" customFormat="1"/>
    <row r="417" s="74" customFormat="1"/>
    <row r="418" s="74" customFormat="1"/>
    <row r="419" s="74" customFormat="1"/>
    <row r="420" s="74" customFormat="1"/>
    <row r="421" s="74" customFormat="1"/>
    <row r="422" s="74" customFormat="1"/>
    <row r="423" s="74" customFormat="1"/>
    <row r="424" s="74" customFormat="1"/>
    <row r="425" s="74" customFormat="1"/>
    <row r="426" s="74" customFormat="1"/>
    <row r="427" s="74" customFormat="1"/>
    <row r="428" s="74" customFormat="1"/>
    <row r="429" s="74" customFormat="1"/>
    <row r="430" s="74" customFormat="1"/>
    <row r="431" s="74" customFormat="1"/>
    <row r="432" s="74" customFormat="1"/>
    <row r="433" s="74" customFormat="1"/>
    <row r="434" s="74" customFormat="1"/>
    <row r="435" s="74" customFormat="1"/>
    <row r="436" s="74" customFormat="1"/>
    <row r="437" s="74" customFormat="1"/>
    <row r="438" s="74" customFormat="1"/>
    <row r="439" s="74" customFormat="1"/>
    <row r="440" s="74" customFormat="1"/>
    <row r="441" s="74" customFormat="1"/>
    <row r="442" s="74" customFormat="1"/>
    <row r="443" s="74" customFormat="1"/>
    <row r="444" s="74" customFormat="1"/>
    <row r="445" s="74" customFormat="1"/>
    <row r="446" s="74" customFormat="1"/>
    <row r="447" s="74" customFormat="1"/>
    <row r="448" s="74" customFormat="1"/>
    <row r="449" s="74" customFormat="1"/>
    <row r="450" s="74" customFormat="1"/>
    <row r="451" s="74" customFormat="1"/>
    <row r="452" s="74" customFormat="1"/>
    <row r="453" s="74" customFormat="1"/>
    <row r="454" s="74" customFormat="1"/>
    <row r="455" s="74" customFormat="1"/>
    <row r="456" s="74" customFormat="1"/>
    <row r="457" s="74" customFormat="1"/>
    <row r="458" s="74" customFormat="1"/>
    <row r="459" s="74" customFormat="1"/>
    <row r="460" s="74" customFormat="1"/>
    <row r="461" s="74" customFormat="1"/>
    <row r="462" s="74" customFormat="1"/>
    <row r="463" s="74" customFormat="1"/>
    <row r="464" s="74" customFormat="1"/>
    <row r="465" s="74" customFormat="1"/>
    <row r="466" s="74" customFormat="1"/>
    <row r="467" s="74" customFormat="1"/>
    <row r="468" s="74" customFormat="1"/>
    <row r="469" s="74" customFormat="1"/>
    <row r="470" s="74" customFormat="1"/>
    <row r="471" s="74" customFormat="1"/>
    <row r="472" s="74" customFormat="1"/>
    <row r="473" s="74" customFormat="1"/>
    <row r="474" s="74" customFormat="1"/>
    <row r="475" s="74" customFormat="1"/>
    <row r="476" s="74" customFormat="1"/>
    <row r="477" s="74" customFormat="1"/>
    <row r="478" s="74" customFormat="1"/>
    <row r="479" s="74" customFormat="1"/>
    <row r="480" s="74" customFormat="1"/>
    <row r="481" s="74" customFormat="1"/>
    <row r="482" s="74" customFormat="1"/>
    <row r="483" s="74" customFormat="1"/>
    <row r="484" s="74" customFormat="1"/>
    <row r="485" s="74" customFormat="1"/>
    <row r="486" s="74" customFormat="1"/>
    <row r="487" s="74" customFormat="1"/>
    <row r="488" s="74" customFormat="1"/>
    <row r="489" s="74" customFormat="1"/>
    <row r="490" s="74" customFormat="1"/>
    <row r="491" s="74" customFormat="1"/>
    <row r="492" s="74" customFormat="1"/>
    <row r="493" s="74" customFormat="1"/>
    <row r="494" s="74" customFormat="1"/>
    <row r="495" s="74" customFormat="1"/>
    <row r="496" s="74" customFormat="1"/>
    <row r="497" s="74" customFormat="1"/>
    <row r="498" s="74" customFormat="1"/>
    <row r="499" s="74" customFormat="1"/>
    <row r="500" s="74" customFormat="1"/>
    <row r="501" s="74" customFormat="1"/>
    <row r="502" s="74" customFormat="1"/>
    <row r="503" s="74" customFormat="1"/>
    <row r="504" s="74" customFormat="1"/>
    <row r="505" s="74" customFormat="1"/>
    <row r="506" s="74" customFormat="1"/>
    <row r="507" s="74" customFormat="1"/>
    <row r="508" s="74" customFormat="1"/>
    <row r="509" s="74" customFormat="1"/>
    <row r="510" s="74" customFormat="1"/>
    <row r="511" s="74" customFormat="1"/>
    <row r="512" s="74" customFormat="1"/>
    <row r="513" s="74" customFormat="1"/>
    <row r="514" s="74" customFormat="1"/>
    <row r="515" s="74" customFormat="1"/>
    <row r="516" s="74" customFormat="1"/>
    <row r="517" s="74" customFormat="1"/>
    <row r="518" s="74" customFormat="1"/>
    <row r="519" s="74" customFormat="1"/>
    <row r="520" s="74" customFormat="1"/>
    <row r="521" s="74" customFormat="1"/>
    <row r="522" s="74" customFormat="1"/>
    <row r="523" s="74" customFormat="1"/>
    <row r="524" s="74" customFormat="1"/>
    <row r="525" s="74" customFormat="1"/>
    <row r="526" s="74" customFormat="1"/>
    <row r="527" s="74" customFormat="1"/>
    <row r="528" s="74" customFormat="1"/>
    <row r="529" s="74" customFormat="1"/>
    <row r="530" s="74" customFormat="1"/>
    <row r="531" s="74" customFormat="1"/>
    <row r="532" s="74" customFormat="1"/>
    <row r="533" s="74" customFormat="1"/>
    <row r="534" s="74" customFormat="1"/>
    <row r="535" s="74" customFormat="1"/>
    <row r="536" s="74" customFormat="1"/>
    <row r="537" s="74" customFormat="1"/>
    <row r="538" s="74" customFormat="1"/>
    <row r="539" s="74" customFormat="1"/>
    <row r="540" s="74" customFormat="1"/>
    <row r="541" s="74" customFormat="1"/>
    <row r="542" s="74" customFormat="1"/>
    <row r="543" s="74" customFormat="1"/>
    <row r="544" s="74" customFormat="1"/>
    <row r="545" s="74" customFormat="1"/>
    <row r="546" s="74" customFormat="1"/>
    <row r="547" s="74" customFormat="1"/>
    <row r="548" s="74" customFormat="1"/>
    <row r="549" s="74" customFormat="1"/>
    <row r="550" s="74" customFormat="1"/>
    <row r="551" s="74" customFormat="1"/>
    <row r="552" s="74" customFormat="1"/>
    <row r="553" s="74" customFormat="1"/>
    <row r="554" s="74" customFormat="1"/>
    <row r="555" s="74" customFormat="1"/>
    <row r="556" s="74" customFormat="1"/>
    <row r="557" s="74" customFormat="1"/>
    <row r="558" s="74" customFormat="1"/>
    <row r="559" s="74" customFormat="1"/>
    <row r="560" s="74" customFormat="1"/>
    <row r="561" s="74" customFormat="1"/>
    <row r="562" s="74" customFormat="1"/>
    <row r="563" s="74" customFormat="1"/>
    <row r="564" s="74" customFormat="1"/>
    <row r="565" s="74" customFormat="1"/>
    <row r="566" s="74" customFormat="1"/>
    <row r="567" s="74" customFormat="1"/>
    <row r="568" s="74" customFormat="1"/>
    <row r="569" s="74" customFormat="1"/>
    <row r="570" s="74" customFormat="1"/>
    <row r="571" s="74" customFormat="1"/>
    <row r="572" s="74" customFormat="1"/>
    <row r="573" s="74" customFormat="1"/>
    <row r="574" s="74" customFormat="1"/>
    <row r="575" s="74" customFormat="1"/>
    <row r="576" s="74" customFormat="1"/>
    <row r="577" s="74" customFormat="1"/>
    <row r="578" s="74" customFormat="1"/>
    <row r="579" s="74" customFormat="1"/>
    <row r="580" s="74" customFormat="1"/>
    <row r="581" s="74" customFormat="1"/>
    <row r="582" s="74" customFormat="1"/>
    <row r="583" s="74" customFormat="1"/>
    <row r="584" s="74" customFormat="1"/>
    <row r="585" s="74" customFormat="1"/>
    <row r="586" s="74" customFormat="1"/>
    <row r="587" s="74" customFormat="1"/>
    <row r="588" s="74" customFormat="1"/>
    <row r="589" s="74" customFormat="1"/>
    <row r="590" s="74" customFormat="1"/>
    <row r="591" s="74" customFormat="1"/>
    <row r="592" s="74" customFormat="1"/>
    <row r="593" s="74" customFormat="1"/>
    <row r="594" s="74" customFormat="1"/>
    <row r="595" s="74" customFormat="1"/>
    <row r="596" s="74" customFormat="1"/>
    <row r="597" s="74" customFormat="1"/>
    <row r="598" s="74" customFormat="1"/>
    <row r="599" s="74" customFormat="1"/>
    <row r="600" s="74" customFormat="1"/>
    <row r="601" s="74" customFormat="1"/>
    <row r="602" s="74" customFormat="1"/>
    <row r="603" s="74" customFormat="1"/>
    <row r="604" s="74" customFormat="1"/>
    <row r="605" s="74" customFormat="1"/>
    <row r="606" s="74" customFormat="1"/>
    <row r="607" s="74" customFormat="1"/>
    <row r="608" s="74" customFormat="1"/>
    <row r="609" s="74" customFormat="1"/>
    <row r="610" s="74" customFormat="1"/>
    <row r="611" s="74" customFormat="1"/>
    <row r="612" s="74" customFormat="1"/>
    <row r="613" s="74" customFormat="1"/>
    <row r="614" s="74" customFormat="1"/>
    <row r="615" s="74" customFormat="1"/>
    <row r="616" s="74" customFormat="1"/>
    <row r="617" s="74" customFormat="1"/>
    <row r="618" s="74" customFormat="1"/>
    <row r="619" s="74" customFormat="1"/>
    <row r="620" s="74" customFormat="1"/>
    <row r="621" s="74" customFormat="1"/>
    <row r="622" s="74" customFormat="1"/>
    <row r="623" s="74" customFormat="1"/>
    <row r="624" s="74" customFormat="1"/>
    <row r="625" s="74" customFormat="1"/>
    <row r="626" s="74" customFormat="1"/>
    <row r="627" s="74" customFormat="1"/>
    <row r="628" s="74" customFormat="1"/>
    <row r="629" s="74" customFormat="1"/>
    <row r="630" s="74" customFormat="1"/>
    <row r="631" s="74" customFormat="1"/>
    <row r="632" s="74" customFormat="1"/>
    <row r="633" s="74" customFormat="1"/>
    <row r="634" s="74" customFormat="1"/>
    <row r="635" s="74" customFormat="1"/>
    <row r="636" s="74" customFormat="1"/>
    <row r="637" s="74" customFormat="1"/>
    <row r="638" s="74" customFormat="1"/>
    <row r="639" s="74" customFormat="1"/>
    <row r="640" s="74" customFormat="1"/>
    <row r="641" s="74" customFormat="1"/>
    <row r="642" s="74" customFormat="1"/>
    <row r="643" s="74" customFormat="1"/>
    <row r="644" s="74" customFormat="1"/>
    <row r="645" s="74" customFormat="1"/>
    <row r="646" s="74" customFormat="1"/>
    <row r="647" s="74" customFormat="1"/>
    <row r="648" s="74" customFormat="1"/>
    <row r="649" s="74" customFormat="1"/>
    <row r="650" s="74" customFormat="1"/>
    <row r="651" s="74" customFormat="1"/>
    <row r="652" s="74" customFormat="1"/>
    <row r="653" s="74" customFormat="1"/>
    <row r="654" s="74" customFormat="1"/>
    <row r="655" s="74" customFormat="1"/>
    <row r="656" s="74" customFormat="1"/>
    <row r="657" s="74" customFormat="1"/>
    <row r="658" s="74" customFormat="1"/>
    <row r="659" s="74" customFormat="1"/>
    <row r="660" s="74" customFormat="1"/>
    <row r="661" s="74" customFormat="1"/>
    <row r="662" s="74" customFormat="1"/>
    <row r="663" s="74" customFormat="1"/>
    <row r="664" s="74" customFormat="1"/>
    <row r="665" s="74" customFormat="1"/>
    <row r="666" s="74" customFormat="1"/>
    <row r="667" s="74" customFormat="1"/>
    <row r="668" s="74" customFormat="1"/>
    <row r="669" s="74" customFormat="1"/>
    <row r="670" s="74" customFormat="1"/>
    <row r="671" s="74" customFormat="1"/>
    <row r="672" s="74" customFormat="1"/>
    <row r="673" s="74" customFormat="1"/>
    <row r="674" s="74" customFormat="1"/>
    <row r="675" s="74" customFormat="1"/>
    <row r="676" s="74" customFormat="1"/>
    <row r="677" s="74" customFormat="1"/>
    <row r="678" s="74" customFormat="1"/>
    <row r="679" s="74" customFormat="1"/>
    <row r="680" s="74" customFormat="1"/>
    <row r="681" s="74" customFormat="1"/>
    <row r="682" s="74" customFormat="1"/>
    <row r="683" s="74" customFormat="1"/>
    <row r="684" s="74" customFormat="1"/>
    <row r="685" s="74" customFormat="1"/>
    <row r="686" s="74" customFormat="1"/>
    <row r="687" s="74" customFormat="1"/>
    <row r="688" s="74" customFormat="1"/>
    <row r="689" s="74" customFormat="1"/>
    <row r="690" s="74" customFormat="1"/>
    <row r="691" s="74" customFormat="1"/>
    <row r="692" s="74" customFormat="1"/>
    <row r="693" s="74" customFormat="1"/>
    <row r="694" s="74" customFormat="1"/>
    <row r="695" s="74" customFormat="1"/>
    <row r="696" s="74" customFormat="1"/>
    <row r="697" s="74" customFormat="1"/>
    <row r="698" s="74" customFormat="1"/>
    <row r="699" s="74" customFormat="1"/>
    <row r="700" s="74" customFormat="1"/>
    <row r="701" s="74" customFormat="1"/>
    <row r="702" s="74" customFormat="1"/>
    <row r="703" s="74" customFormat="1"/>
    <row r="704" s="74" customFormat="1"/>
    <row r="705" s="74" customFormat="1"/>
    <row r="706" s="74" customFormat="1"/>
    <row r="707" s="74" customFormat="1"/>
    <row r="708" s="74" customFormat="1"/>
    <row r="709" s="74" customFormat="1"/>
    <row r="710" s="74" customFormat="1"/>
    <row r="711" s="74" customFormat="1"/>
    <row r="712" s="74" customFormat="1"/>
    <row r="713" s="74" customFormat="1"/>
    <row r="714" s="74" customFormat="1"/>
    <row r="715" s="74" customFormat="1"/>
    <row r="716" s="74" customFormat="1"/>
    <row r="717" s="74" customFormat="1"/>
    <row r="718" s="74" customFormat="1"/>
    <row r="719" s="74" customFormat="1"/>
    <row r="720" s="74" customFormat="1"/>
    <row r="721" s="74" customFormat="1"/>
    <row r="722" s="74" customFormat="1"/>
    <row r="723" s="74" customFormat="1"/>
    <row r="724" s="74" customFormat="1"/>
    <row r="725" s="74" customFormat="1"/>
    <row r="726" s="74" customFormat="1"/>
    <row r="727" s="74" customFormat="1"/>
    <row r="728" s="74" customFormat="1"/>
    <row r="729" s="74" customFormat="1"/>
    <row r="730" s="74" customFormat="1"/>
    <row r="731" s="74" customFormat="1"/>
    <row r="732" s="74" customFormat="1"/>
    <row r="733" s="74" customFormat="1"/>
    <row r="734" s="74" customFormat="1"/>
    <row r="735" s="74" customFormat="1"/>
    <row r="736" s="74" customFormat="1"/>
    <row r="737" s="74" customFormat="1"/>
    <row r="738" s="74" customFormat="1"/>
    <row r="739" s="74" customFormat="1"/>
    <row r="740" s="74" customFormat="1"/>
    <row r="741" s="74" customFormat="1"/>
    <row r="742" s="74" customFormat="1"/>
    <row r="743" s="74" customFormat="1"/>
    <row r="744" s="74" customFormat="1"/>
    <row r="745" s="74" customFormat="1"/>
    <row r="746" s="74" customFormat="1"/>
    <row r="747" s="74" customFormat="1"/>
    <row r="748" s="74" customFormat="1"/>
    <row r="749" s="74" customFormat="1"/>
    <row r="750" s="74" customFormat="1"/>
    <row r="751" s="74" customFormat="1"/>
    <row r="752" s="74" customFormat="1"/>
    <row r="753" s="74" customFormat="1"/>
    <row r="754" s="74" customFormat="1"/>
    <row r="755" s="74" customFormat="1"/>
    <row r="756" s="74" customFormat="1"/>
    <row r="757" s="74" customFormat="1"/>
    <row r="758" s="74" customFormat="1"/>
    <row r="759" s="74" customFormat="1"/>
    <row r="760" s="74" customFormat="1"/>
    <row r="761" s="74" customFormat="1"/>
    <row r="762" s="74" customFormat="1"/>
    <row r="763" s="74" customFormat="1"/>
    <row r="764" s="74" customFormat="1"/>
    <row r="765" s="74" customFormat="1"/>
    <row r="766" s="74" customFormat="1"/>
    <row r="767" s="74" customFormat="1"/>
    <row r="768" s="74" customFormat="1"/>
    <row r="769" s="74" customFormat="1"/>
    <row r="770" s="74" customFormat="1"/>
    <row r="771" s="74" customFormat="1"/>
    <row r="772" s="74" customFormat="1"/>
    <row r="773" s="74" customFormat="1"/>
    <row r="774" s="74" customFormat="1"/>
    <row r="775" s="74" customFormat="1"/>
    <row r="776" s="74" customFormat="1"/>
    <row r="777" s="74" customFormat="1"/>
    <row r="778" s="74" customFormat="1"/>
    <row r="779" s="74" customFormat="1"/>
    <row r="780" s="74" customFormat="1"/>
    <row r="781" s="74" customFormat="1"/>
    <row r="782" s="74" customFormat="1"/>
    <row r="783" s="74" customFormat="1"/>
    <row r="784" s="74" customFormat="1"/>
    <row r="785" s="74" customFormat="1"/>
    <row r="786" s="74" customFormat="1"/>
    <row r="787" s="74" customFormat="1"/>
    <row r="788" s="74" customFormat="1"/>
    <row r="789" s="74" customFormat="1"/>
    <row r="790" s="74" customFormat="1"/>
    <row r="791" s="74" customFormat="1"/>
    <row r="792" s="74" customFormat="1"/>
    <row r="793" s="74" customFormat="1"/>
    <row r="794" s="74" customFormat="1"/>
    <row r="795" s="74" customFormat="1"/>
    <row r="796" s="74" customFormat="1"/>
    <row r="797" s="74" customFormat="1"/>
    <row r="798" s="74" customFormat="1"/>
    <row r="799" s="74" customFormat="1"/>
    <row r="800" s="74" customFormat="1"/>
    <row r="801" s="74" customFormat="1"/>
    <row r="802" s="74" customFormat="1"/>
    <row r="803" s="74" customFormat="1"/>
    <row r="804" s="74" customFormat="1"/>
    <row r="805" s="74" customFormat="1"/>
    <row r="806" s="74" customFormat="1"/>
    <row r="807" s="74" customFormat="1"/>
    <row r="808" s="74" customFormat="1"/>
    <row r="809" s="74" customFormat="1"/>
    <row r="810" s="74" customFormat="1"/>
    <row r="811" s="74" customFormat="1"/>
    <row r="812" s="74" customFormat="1"/>
    <row r="813" s="74" customFormat="1"/>
    <row r="814" s="74" customFormat="1"/>
    <row r="815" s="74" customFormat="1"/>
    <row r="816" s="74" customFormat="1"/>
    <row r="817" s="74" customFormat="1"/>
    <row r="818" s="74" customFormat="1"/>
    <row r="819" s="74" customFormat="1"/>
    <row r="820" s="74" customFormat="1"/>
    <row r="821" s="74" customFormat="1"/>
    <row r="822" s="74" customFormat="1"/>
    <row r="823" s="74" customFormat="1"/>
    <row r="824" s="74" customFormat="1"/>
    <row r="825" s="74" customFormat="1"/>
    <row r="826" s="74" customFormat="1"/>
    <row r="827" s="74" customFormat="1"/>
    <row r="828" s="74" customFormat="1"/>
    <row r="829" s="74" customFormat="1"/>
    <row r="830" s="74" customFormat="1"/>
    <row r="831" s="74" customFormat="1"/>
    <row r="832" s="74" customFormat="1"/>
    <row r="833" s="74" customFormat="1"/>
    <row r="834" s="74" customFormat="1"/>
    <row r="835" s="74" customFormat="1"/>
    <row r="836" s="74" customFormat="1"/>
    <row r="837" s="74" customFormat="1"/>
    <row r="838" s="74" customFormat="1"/>
    <row r="839" s="74" customFormat="1"/>
    <row r="840" s="74" customFormat="1"/>
    <row r="841" s="74" customFormat="1"/>
    <row r="842" s="74" customFormat="1"/>
    <row r="843" s="74" customFormat="1"/>
    <row r="844" s="74" customFormat="1"/>
    <row r="845" s="74" customFormat="1"/>
    <row r="846" s="74" customFormat="1"/>
    <row r="847" s="74" customFormat="1"/>
    <row r="848" s="74" customFormat="1"/>
    <row r="849" s="74" customFormat="1"/>
    <row r="850" s="74" customFormat="1"/>
    <row r="851" s="74" customFormat="1"/>
    <row r="852" s="74" customFormat="1"/>
    <row r="853" s="74" customFormat="1"/>
    <row r="854" s="74" customFormat="1"/>
    <row r="855" s="74" customFormat="1"/>
    <row r="856" s="74" customFormat="1"/>
    <row r="857" s="74" customFormat="1"/>
    <row r="858" s="74" customFormat="1"/>
    <row r="859" s="74" customFormat="1"/>
    <row r="860" s="74" customFormat="1"/>
    <row r="861" s="74" customFormat="1"/>
    <row r="862" s="74" customFormat="1"/>
    <row r="863" s="74" customFormat="1"/>
    <row r="864" s="74" customFormat="1"/>
    <row r="865" s="74" customFormat="1"/>
    <row r="866" s="74" customFormat="1"/>
    <row r="867" s="74" customFormat="1"/>
    <row r="868" s="74" customFormat="1"/>
    <row r="869" s="74" customFormat="1"/>
    <row r="870" s="74" customFormat="1"/>
    <row r="871" s="74" customFormat="1"/>
    <row r="872" s="74" customFormat="1"/>
    <row r="873" s="74" customFormat="1"/>
    <row r="874" s="74" customFormat="1"/>
    <row r="875" s="74" customFormat="1"/>
    <row r="876" s="74" customFormat="1"/>
    <row r="877" s="74" customFormat="1"/>
    <row r="878" s="74" customFormat="1"/>
    <row r="879" s="74" customFormat="1"/>
    <row r="880" s="74" customFormat="1"/>
    <row r="881" s="74" customFormat="1"/>
    <row r="882" s="74" customFormat="1"/>
    <row r="883" s="74" customFormat="1"/>
    <row r="884" s="74" customFormat="1"/>
    <row r="885" s="74" customFormat="1"/>
    <row r="886" s="74" customFormat="1"/>
    <row r="887" s="74" customFormat="1"/>
    <row r="888" s="74" customFormat="1"/>
    <row r="889" s="74" customFormat="1"/>
    <row r="890" s="74" customFormat="1"/>
    <row r="891" s="74" customFormat="1"/>
    <row r="892" s="74" customFormat="1"/>
    <row r="893" s="74" customFormat="1"/>
    <row r="894" s="74" customFormat="1"/>
    <row r="895" s="74" customFormat="1"/>
    <row r="896" s="74" customFormat="1"/>
    <row r="897" s="74" customFormat="1"/>
    <row r="898" s="74" customFormat="1"/>
    <row r="899" s="74" customFormat="1"/>
    <row r="900" s="74" customFormat="1"/>
    <row r="901" s="74" customFormat="1"/>
    <row r="902" s="74" customFormat="1"/>
    <row r="903" s="74" customFormat="1"/>
    <row r="904" s="74" customFormat="1"/>
    <row r="905" s="74" customFormat="1"/>
    <row r="906" s="74" customFormat="1"/>
    <row r="907" s="74" customFormat="1"/>
    <row r="908" s="74" customFormat="1"/>
    <row r="909" s="74" customFormat="1"/>
    <row r="910" s="74" customFormat="1"/>
    <row r="911" s="74" customFormat="1"/>
    <row r="912" s="74" customFormat="1"/>
    <row r="913" s="74" customFormat="1"/>
    <row r="914" s="74" customFormat="1"/>
    <row r="915" s="74" customFormat="1"/>
    <row r="916" s="74" customFormat="1"/>
    <row r="917" s="74" customFormat="1"/>
    <row r="918" s="74" customFormat="1"/>
    <row r="919" s="74" customFormat="1"/>
    <row r="920" s="74" customFormat="1"/>
    <row r="921" s="74" customFormat="1"/>
    <row r="922" s="74" customFormat="1"/>
    <row r="923" s="74" customFormat="1"/>
    <row r="924" s="74" customFormat="1"/>
    <row r="925" s="74" customFormat="1"/>
    <row r="926" s="74" customFormat="1"/>
    <row r="927" s="74" customFormat="1"/>
    <row r="928" s="74" customFormat="1"/>
    <row r="929" s="74" customFormat="1"/>
    <row r="930" s="74" customFormat="1"/>
    <row r="931" s="74" customFormat="1"/>
    <row r="932" s="74" customFormat="1"/>
    <row r="933" s="74" customFormat="1"/>
    <row r="934" s="74" customFormat="1"/>
    <row r="935" s="74" customFormat="1"/>
    <row r="936" s="74" customFormat="1"/>
    <row r="937" s="74" customFormat="1"/>
    <row r="938" s="74" customFormat="1"/>
    <row r="939" s="74" customFormat="1"/>
    <row r="940" s="74" customFormat="1"/>
    <row r="941" s="74" customFormat="1"/>
    <row r="942" s="74" customFormat="1"/>
    <row r="943" s="74" customFormat="1"/>
    <row r="944" s="74" customFormat="1"/>
    <row r="945" s="74" customFormat="1"/>
    <row r="946" s="74" customFormat="1"/>
    <row r="947" s="74" customFormat="1"/>
    <row r="948" s="74" customFormat="1"/>
    <row r="949" s="74" customFormat="1"/>
    <row r="950" s="74" customFormat="1"/>
    <row r="951" s="74" customFormat="1"/>
    <row r="952" s="74" customFormat="1"/>
    <row r="953" s="74" customFormat="1"/>
    <row r="954" s="74" customFormat="1"/>
    <row r="955" s="74" customFormat="1"/>
    <row r="956" s="74" customFormat="1"/>
    <row r="957" s="74" customFormat="1"/>
    <row r="958" s="74" customFormat="1"/>
    <row r="959" s="74" customFormat="1"/>
    <row r="960" s="74" customFormat="1"/>
    <row r="961" s="74" customFormat="1"/>
    <row r="962" s="74" customFormat="1"/>
    <row r="963" s="74" customFormat="1"/>
    <row r="964" s="74" customFormat="1"/>
    <row r="965" s="74" customFormat="1"/>
    <row r="966" s="74" customFormat="1"/>
    <row r="967" s="74" customFormat="1"/>
    <row r="968" s="74" customFormat="1"/>
    <row r="969" s="74" customFormat="1"/>
    <row r="970" s="74" customFormat="1"/>
    <row r="971" s="74" customFormat="1"/>
    <row r="972" s="74" customFormat="1"/>
    <row r="973" s="74" customFormat="1"/>
    <row r="974" s="74" customFormat="1"/>
    <row r="975" s="74" customFormat="1"/>
    <row r="976" s="74" customFormat="1"/>
    <row r="977" s="74" customFormat="1"/>
    <row r="978" s="74" customFormat="1"/>
    <row r="979" s="74" customFormat="1"/>
    <row r="980" s="74" customFormat="1"/>
    <row r="981" s="74" customFormat="1"/>
    <row r="982" s="74" customFormat="1"/>
    <row r="983" s="74" customFormat="1"/>
    <row r="984" s="74" customFormat="1"/>
    <row r="985" s="74" customFormat="1"/>
    <row r="986" s="74" customFormat="1"/>
    <row r="987" s="74" customFormat="1"/>
    <row r="988" s="74" customFormat="1"/>
    <row r="989" s="74" customFormat="1"/>
    <row r="990" s="74" customFormat="1"/>
    <row r="991" s="74" customFormat="1"/>
    <row r="992" s="74" customFormat="1"/>
    <row r="993" s="74" customFormat="1"/>
    <row r="994" s="74" customFormat="1"/>
    <row r="995" s="74" customFormat="1"/>
    <row r="996" s="74" customFormat="1"/>
    <row r="997" s="74" customFormat="1"/>
    <row r="998" s="74" customFormat="1"/>
    <row r="999" s="74" customFormat="1"/>
    <row r="1000" s="74" customFormat="1"/>
    <row r="1001" s="74" customFormat="1"/>
    <row r="1002" s="74" customFormat="1"/>
    <row r="1003" s="74" customFormat="1"/>
    <row r="1004" s="74" customFormat="1"/>
    <row r="1005" s="74" customFormat="1"/>
    <row r="1006" s="74" customFormat="1"/>
    <row r="1007" s="74" customFormat="1"/>
    <row r="1008" s="74" customFormat="1"/>
    <row r="1009" s="74" customFormat="1"/>
    <row r="1010" s="74" customFormat="1"/>
    <row r="1011" s="74" customFormat="1"/>
    <row r="1012" s="74" customFormat="1"/>
    <row r="1013" s="74" customFormat="1"/>
    <row r="1014" s="74" customFormat="1"/>
    <row r="1015" s="74" customFormat="1"/>
    <row r="1016" s="74" customFormat="1"/>
    <row r="1017" s="74" customFormat="1"/>
    <row r="1018" s="74" customFormat="1"/>
    <row r="1019" s="74" customFormat="1"/>
    <row r="1020" s="74" customFormat="1"/>
    <row r="1021" s="74" customFormat="1"/>
    <row r="1022" s="74" customFormat="1"/>
    <row r="1023" s="74" customFormat="1"/>
    <row r="1024" s="74" customFormat="1"/>
    <row r="1025" s="74" customFormat="1"/>
    <row r="1026" s="74" customFormat="1"/>
    <row r="1027" s="74" customFormat="1"/>
    <row r="1028" s="74" customFormat="1"/>
    <row r="1029" s="74" customFormat="1"/>
    <row r="1030" s="74" customFormat="1"/>
    <row r="1031" s="74" customFormat="1"/>
    <row r="1032" s="74" customFormat="1"/>
    <row r="1033" s="74" customFormat="1"/>
    <row r="1034" s="74" customFormat="1"/>
    <row r="1035" s="74" customFormat="1"/>
    <row r="1036" s="74" customFormat="1"/>
    <row r="1037" s="74" customFormat="1"/>
    <row r="1038" s="74" customFormat="1"/>
    <row r="1039" s="74" customFormat="1"/>
    <row r="1040" s="74" customFormat="1"/>
    <row r="1041" s="74" customFormat="1"/>
    <row r="1042" s="74" customFormat="1"/>
    <row r="1043" s="74" customFormat="1"/>
    <row r="1044" s="74" customFormat="1"/>
    <row r="1045" s="74" customFormat="1"/>
    <row r="1046" s="74" customFormat="1"/>
    <row r="1047" s="74" customFormat="1"/>
    <row r="1048" s="74" customFormat="1"/>
    <row r="1049" s="74" customFormat="1"/>
    <row r="1050" s="74" customFormat="1"/>
    <row r="1051" s="74" customFormat="1"/>
    <row r="1052" s="74" customFormat="1"/>
    <row r="1053" s="74" customFormat="1"/>
    <row r="1054" s="74" customFormat="1"/>
    <row r="1055" s="74" customFormat="1"/>
    <row r="1056" s="74" customFormat="1"/>
    <row r="1057" s="74" customFormat="1"/>
    <row r="1058" s="74" customFormat="1"/>
    <row r="1059" s="74" customFormat="1"/>
    <row r="1060" s="74" customFormat="1"/>
    <row r="1061" s="74" customFormat="1"/>
    <row r="1062" s="74" customFormat="1"/>
    <row r="1063" s="74" customFormat="1"/>
    <row r="1064" s="74" customFormat="1"/>
    <row r="1065" s="74" customFormat="1"/>
    <row r="1066" s="74" customFormat="1"/>
    <row r="1067" s="74" customFormat="1"/>
    <row r="1068" s="74" customFormat="1"/>
    <row r="1069" s="74" customFormat="1"/>
    <row r="1070" s="74" customFormat="1"/>
    <row r="1071" s="74" customFormat="1"/>
    <row r="1072" s="74" customFormat="1"/>
    <row r="1073" s="74" customFormat="1"/>
    <row r="1074" s="74" customFormat="1"/>
    <row r="1075" s="74" customFormat="1"/>
    <row r="1076" s="74" customFormat="1"/>
    <row r="1077" s="74" customFormat="1"/>
    <row r="1078" s="74" customFormat="1"/>
    <row r="1079" s="74" customFormat="1"/>
    <row r="1080" s="74" customFormat="1"/>
    <row r="1081" s="74" customFormat="1"/>
    <row r="1082" s="74" customFormat="1"/>
    <row r="1083" s="74" customFormat="1"/>
    <row r="1084" s="74" customFormat="1"/>
    <row r="1085" s="74" customFormat="1"/>
    <row r="1086" s="74" customFormat="1"/>
    <row r="1087" s="74" customFormat="1"/>
    <row r="1088" s="74" customFormat="1"/>
    <row r="1089" s="74" customFormat="1"/>
    <row r="1090" s="74" customFormat="1"/>
    <row r="1091" s="74" customFormat="1"/>
    <row r="1092" s="74" customFormat="1"/>
    <row r="1093" s="74" customFormat="1"/>
    <row r="1094" s="74" customFormat="1"/>
    <row r="1095" s="74" customFormat="1"/>
    <row r="1096" s="74" customFormat="1"/>
    <row r="1097" s="74" customFormat="1"/>
    <row r="1098" s="74" customFormat="1"/>
    <row r="1099" s="74" customFormat="1"/>
    <row r="1100" s="74" customFormat="1"/>
    <row r="1101" s="74" customFormat="1"/>
    <row r="1102" s="74" customFormat="1"/>
    <row r="1103" s="74" customFormat="1"/>
    <row r="1104" s="74" customFormat="1"/>
    <row r="1105" s="74" customFormat="1"/>
    <row r="1106" s="74" customFormat="1"/>
    <row r="1107" s="74" customFormat="1"/>
    <row r="1108" s="74" customFormat="1"/>
    <row r="1109" s="74" customFormat="1"/>
    <row r="1110" s="74" customFormat="1"/>
    <row r="1111" s="74" customFormat="1"/>
    <row r="1112" s="74" customFormat="1"/>
    <row r="1113" s="74" customFormat="1"/>
    <row r="1114" s="74" customFormat="1"/>
    <row r="1115" s="74" customFormat="1"/>
    <row r="1116" s="74" customFormat="1"/>
    <row r="1117" s="74" customFormat="1"/>
    <row r="1118" s="74" customFormat="1"/>
    <row r="1119" s="74" customFormat="1"/>
    <row r="1120" s="74" customFormat="1"/>
    <row r="1121" s="74" customFormat="1"/>
    <row r="1122" s="74" customFormat="1"/>
    <row r="1123" s="74" customFormat="1"/>
    <row r="1124" s="74" customFormat="1"/>
    <row r="1125" s="74" customFormat="1"/>
    <row r="1126" s="74" customFormat="1"/>
    <row r="1127" s="74" customFormat="1"/>
    <row r="1128" s="74" customFormat="1"/>
    <row r="1129" s="74" customFormat="1"/>
    <row r="1130" s="74" customFormat="1"/>
    <row r="1131" s="74" customFormat="1"/>
    <row r="1132" s="74" customFormat="1"/>
    <row r="1133" s="74" customFormat="1"/>
    <row r="1134" s="74" customFormat="1"/>
    <row r="1135" s="74" customFormat="1"/>
    <row r="1136" s="74" customFormat="1"/>
    <row r="1137" s="74" customFormat="1"/>
    <row r="1138" s="74" customFormat="1"/>
    <row r="1139" s="74" customFormat="1"/>
    <row r="1140" s="74" customFormat="1"/>
    <row r="1141" s="74" customFormat="1"/>
    <row r="1142" s="74" customFormat="1"/>
    <row r="1143" s="74" customFormat="1"/>
    <row r="1144" s="74" customFormat="1"/>
    <row r="1145" s="74" customFormat="1"/>
    <row r="1146" s="74" customFormat="1"/>
    <row r="1147" s="74" customFormat="1"/>
    <row r="1148" s="74" customFormat="1"/>
    <row r="1149" s="74" customFormat="1"/>
    <row r="1150" s="74" customFormat="1"/>
    <row r="1151" s="74" customFormat="1"/>
    <row r="1152" s="74" customFormat="1"/>
    <row r="1153" s="74" customFormat="1"/>
    <row r="1154" s="74" customFormat="1"/>
    <row r="1155" s="74" customFormat="1"/>
    <row r="1156" s="74" customFormat="1"/>
    <row r="1157" s="74" customFormat="1"/>
    <row r="1158" s="74" customFormat="1"/>
    <row r="1159" s="74" customFormat="1"/>
    <row r="1160" s="74" customFormat="1"/>
    <row r="1161" s="74" customFormat="1"/>
    <row r="1162" s="74" customFormat="1"/>
    <row r="1163" s="74" customFormat="1"/>
    <row r="1164" s="74" customFormat="1"/>
    <row r="1165" s="74" customFormat="1"/>
    <row r="1166" s="74" customFormat="1"/>
    <row r="1167" s="74" customFormat="1"/>
    <row r="1168" s="74" customFormat="1"/>
    <row r="1169" s="74" customFormat="1"/>
    <row r="1170" s="74" customFormat="1"/>
    <row r="1171" s="74" customFormat="1"/>
    <row r="1172" s="74" customFormat="1"/>
    <row r="1173" s="74" customFormat="1"/>
    <row r="1174" s="74" customFormat="1"/>
    <row r="1175" s="74" customFormat="1"/>
    <row r="1176" s="74" customFormat="1"/>
    <row r="1177" s="74" customFormat="1"/>
    <row r="1178" s="74" customFormat="1"/>
    <row r="1179" s="74" customFormat="1"/>
    <row r="1180" s="74" customFormat="1"/>
    <row r="1181" s="74" customFormat="1"/>
    <row r="1182" s="74" customFormat="1"/>
    <row r="1183" s="74" customFormat="1"/>
    <row r="1184" s="74" customFormat="1"/>
    <row r="1185" s="74" customFormat="1"/>
    <row r="1186" s="74" customFormat="1"/>
    <row r="1187" s="74" customFormat="1"/>
    <row r="1188" s="74" customFormat="1"/>
    <row r="1189" s="74" customFormat="1"/>
    <row r="1190" s="74" customFormat="1"/>
    <row r="1191" s="74" customFormat="1"/>
    <row r="1192" s="74" customFormat="1"/>
    <row r="1193" s="74" customFormat="1"/>
    <row r="1194" s="74" customFormat="1"/>
    <row r="1195" s="74" customFormat="1"/>
    <row r="1196" s="74" customFormat="1"/>
    <row r="1197" s="74" customFormat="1"/>
    <row r="1198" s="74" customFormat="1"/>
    <row r="1199" s="74" customFormat="1"/>
    <row r="1200" s="74" customFormat="1"/>
    <row r="1201" s="74" customFormat="1"/>
    <row r="1202" s="74" customFormat="1"/>
    <row r="1203" s="74" customFormat="1"/>
    <row r="1204" s="74" customFormat="1"/>
    <row r="1205" s="74" customFormat="1"/>
    <row r="1206" s="74" customFormat="1"/>
    <row r="1207" s="74" customFormat="1"/>
    <row r="1208" s="74" customFormat="1"/>
    <row r="1209" s="74" customFormat="1"/>
    <row r="1210" s="74" customFormat="1"/>
    <row r="1211" s="74" customFormat="1"/>
    <row r="1212" s="74" customFormat="1"/>
    <row r="1213" s="74" customFormat="1"/>
    <row r="1214" s="74" customFormat="1"/>
    <row r="1215" s="74" customFormat="1"/>
    <row r="1216" s="74" customFormat="1"/>
    <row r="1217" s="74" customFormat="1"/>
    <row r="1218" s="74" customFormat="1"/>
    <row r="1219" s="74" customFormat="1"/>
    <row r="1220" s="74" customFormat="1"/>
    <row r="1221" s="74" customFormat="1"/>
    <row r="1222" s="74" customFormat="1"/>
    <row r="1223" s="74" customFormat="1"/>
    <row r="1224" s="74" customFormat="1"/>
    <row r="1225" s="74" customFormat="1"/>
    <row r="1226" s="74" customFormat="1"/>
    <row r="1227" s="74" customFormat="1"/>
    <row r="1228" s="74" customFormat="1"/>
    <row r="1229" s="74" customFormat="1"/>
    <row r="1230" s="74" customFormat="1"/>
    <row r="1231" s="74" customFormat="1"/>
    <row r="1232" s="74" customFormat="1"/>
    <row r="1233" s="74" customFormat="1"/>
    <row r="1234" s="74" customFormat="1"/>
    <row r="1235" s="74" customFormat="1"/>
    <row r="1236" s="74" customFormat="1"/>
    <row r="1237" s="74" customFormat="1"/>
    <row r="1238" s="74" customFormat="1"/>
    <row r="1239" s="74" customFormat="1"/>
    <row r="1240" s="74" customFormat="1"/>
    <row r="1241" s="74" customFormat="1"/>
    <row r="1242" s="74" customFormat="1"/>
    <row r="1243" s="74" customFormat="1"/>
    <row r="1244" s="74" customFormat="1"/>
    <row r="1245" s="74" customFormat="1"/>
    <row r="1246" s="74" customFormat="1"/>
    <row r="1247" s="74" customFormat="1"/>
    <row r="1248" s="74" customFormat="1"/>
    <row r="1249" s="74" customFormat="1"/>
    <row r="1250" s="74" customFormat="1"/>
    <row r="1251" s="74" customFormat="1"/>
    <row r="1252" s="74" customFormat="1"/>
    <row r="1253" s="74" customFormat="1"/>
    <row r="1254" s="74" customFormat="1"/>
    <row r="1255" s="74" customFormat="1"/>
    <row r="1256" s="74" customFormat="1"/>
    <row r="1257" s="74" customFormat="1"/>
    <row r="1258" s="74" customFormat="1"/>
    <row r="1259" s="74" customFormat="1"/>
    <row r="1260" s="74" customFormat="1"/>
    <row r="1261" s="74" customFormat="1"/>
    <row r="1262" s="74" customFormat="1"/>
    <row r="1263" s="74" customFormat="1"/>
    <row r="1264" s="74" customFormat="1"/>
    <row r="1265" s="74" customFormat="1"/>
    <row r="1266" s="74" customFormat="1"/>
    <row r="1267" s="74" customFormat="1"/>
    <row r="1268" s="74" customFormat="1"/>
    <row r="1269" s="74" customFormat="1"/>
    <row r="1270" s="74" customFormat="1"/>
    <row r="1271" s="74" customFormat="1"/>
    <row r="1272" s="74" customFormat="1"/>
    <row r="1273" s="74" customFormat="1"/>
    <row r="1274" s="74" customFormat="1"/>
    <row r="1275" s="74" customFormat="1"/>
    <row r="1276" s="74" customFormat="1"/>
    <row r="1277" s="74" customFormat="1"/>
    <row r="1278" s="74" customFormat="1"/>
    <row r="1279" s="74" customFormat="1"/>
    <row r="1280" s="74" customFormat="1"/>
    <row r="1281" s="74" customFormat="1"/>
    <row r="1282" s="74" customFormat="1"/>
    <row r="1283" s="74" customFormat="1"/>
    <row r="1284" s="74" customFormat="1"/>
    <row r="1285" s="74" customFormat="1"/>
    <row r="1286" s="74" customFormat="1"/>
    <row r="1287" s="74" customFormat="1"/>
    <row r="1288" s="74" customFormat="1"/>
    <row r="1289" s="74" customFormat="1"/>
    <row r="1290" s="74" customFormat="1"/>
    <row r="1291" s="74" customFormat="1"/>
    <row r="1292" s="74" customFormat="1"/>
    <row r="1293" s="74" customFormat="1"/>
    <row r="1294" s="74" customFormat="1"/>
    <row r="1295" s="74" customFormat="1"/>
    <row r="1296" s="74" customFormat="1"/>
    <row r="1297" s="74" customFormat="1"/>
    <row r="1298" s="74" customFormat="1"/>
    <row r="1299" s="74" customFormat="1"/>
    <row r="1300" s="74" customFormat="1"/>
    <row r="1301" s="74" customFormat="1"/>
    <row r="1302" s="74" customFormat="1"/>
    <row r="1303" s="74" customFormat="1"/>
    <row r="1304" s="74" customFormat="1"/>
    <row r="1305" s="74" customFormat="1"/>
    <row r="1306" s="74" customFormat="1"/>
    <row r="1307" s="74" customFormat="1"/>
    <row r="1308" s="74" customFormat="1"/>
    <row r="1309" s="74" customFormat="1"/>
    <row r="1310" s="74" customFormat="1"/>
    <row r="1311" s="74" customFormat="1"/>
    <row r="1312" s="74" customFormat="1"/>
    <row r="1313" s="74" customFormat="1"/>
    <row r="1314" s="74" customFormat="1"/>
    <row r="1315" s="74" customFormat="1"/>
    <row r="1316" s="74" customFormat="1"/>
    <row r="1317" s="74" customFormat="1"/>
    <row r="1318" s="74" customFormat="1"/>
    <row r="1319" s="74" customFormat="1"/>
    <row r="1320" s="74" customFormat="1"/>
    <row r="1321" s="74" customFormat="1"/>
    <row r="1322" s="74" customFormat="1"/>
    <row r="1323" s="74" customFormat="1"/>
    <row r="1324" s="74" customFormat="1"/>
    <row r="1325" s="74" customFormat="1"/>
    <row r="1326" s="74" customFormat="1"/>
    <row r="1327" s="74" customFormat="1"/>
    <row r="1328" s="74" customFormat="1"/>
    <row r="1329" s="74" customFormat="1"/>
    <row r="1330" s="74" customFormat="1"/>
    <row r="1331" s="74" customFormat="1"/>
    <row r="1332" s="74" customFormat="1"/>
    <row r="1333" s="74" customFormat="1"/>
    <row r="1334" s="74" customFormat="1"/>
    <row r="1335" s="74" customFormat="1"/>
    <row r="1336" s="74" customFormat="1"/>
    <row r="1337" s="74" customFormat="1"/>
    <row r="1338" s="74" customFormat="1"/>
    <row r="1339" s="74" customFormat="1"/>
    <row r="1340" s="74" customFormat="1"/>
    <row r="1341" s="74" customFormat="1"/>
    <row r="1342" s="74" customFormat="1"/>
    <row r="1343" s="74" customFormat="1"/>
    <row r="1344" s="74" customFormat="1"/>
    <row r="1345" s="74" customFormat="1"/>
    <row r="1346" s="74" customFormat="1"/>
    <row r="1347" s="74" customFormat="1"/>
    <row r="1348" s="74" customFormat="1"/>
    <row r="1349" s="74" customFormat="1"/>
    <row r="1350" s="74" customFormat="1"/>
    <row r="1351" s="74" customFormat="1"/>
    <row r="1352" s="74" customFormat="1"/>
    <row r="1353" s="74" customFormat="1"/>
    <row r="1354" s="74" customFormat="1"/>
    <row r="1355" s="74" customFormat="1"/>
    <row r="1356" s="74" customFormat="1"/>
    <row r="1357" s="74" customFormat="1"/>
    <row r="1358" s="74" customFormat="1"/>
    <row r="1359" s="74" customFormat="1"/>
    <row r="1360" s="74" customFormat="1"/>
    <row r="1361" s="74" customFormat="1"/>
    <row r="1362" s="74" customFormat="1"/>
    <row r="1363" s="74" customFormat="1"/>
    <row r="1364" s="74" customFormat="1"/>
    <row r="1365" s="74" customFormat="1"/>
    <row r="1366" s="74" customFormat="1"/>
    <row r="1367" s="74" customFormat="1"/>
    <row r="1368" s="74" customFormat="1"/>
    <row r="1369" s="74" customFormat="1"/>
    <row r="1370" s="74" customFormat="1"/>
    <row r="1371" s="74" customFormat="1"/>
    <row r="1372" s="74" customFormat="1"/>
    <row r="1373" s="74" customFormat="1"/>
    <row r="1374" s="74" customFormat="1"/>
    <row r="1375" s="74" customFormat="1"/>
    <row r="1376" s="74" customFormat="1"/>
    <row r="1377" s="74" customFormat="1"/>
    <row r="1378" s="74" customFormat="1"/>
    <row r="1379" s="74" customFormat="1"/>
    <row r="1380" s="74" customFormat="1"/>
    <row r="1381" s="74" customFormat="1"/>
    <row r="1382" s="74" customFormat="1"/>
    <row r="1383" s="74" customFormat="1"/>
    <row r="1384" s="74" customFormat="1"/>
    <row r="1385" s="74" customFormat="1"/>
    <row r="1386" s="74" customFormat="1"/>
    <row r="1387" s="74" customFormat="1"/>
    <row r="1388" s="74" customFormat="1"/>
    <row r="1389" s="74" customFormat="1"/>
    <row r="1390" s="74" customFormat="1"/>
    <row r="1391" s="74" customFormat="1"/>
    <row r="1392" s="74" customFormat="1"/>
    <row r="1393" s="74" customFormat="1"/>
    <row r="1394" s="74" customFormat="1"/>
    <row r="1395" s="74" customFormat="1"/>
    <row r="1396" s="74" customFormat="1"/>
    <row r="1397" s="74" customFormat="1"/>
    <row r="1398" s="74" customFormat="1"/>
    <row r="1399" s="74" customFormat="1"/>
    <row r="1400" s="74" customFormat="1"/>
    <row r="1401" s="74" customFormat="1"/>
    <row r="1402" s="74" customFormat="1"/>
    <row r="1403" s="74" customFormat="1"/>
    <row r="1404" s="74" customFormat="1"/>
    <row r="1405" s="74" customFormat="1"/>
    <row r="1406" s="74" customFormat="1"/>
    <row r="1407" s="74" customFormat="1"/>
    <row r="1408" s="74" customFormat="1"/>
    <row r="1409" s="74" customFormat="1"/>
    <row r="1410" s="74" customFormat="1"/>
    <row r="1411" s="74" customFormat="1"/>
    <row r="1412" s="74" customFormat="1"/>
    <row r="1413" s="74" customFormat="1"/>
    <row r="1414" s="74" customFormat="1"/>
    <row r="1415" s="74" customFormat="1"/>
    <row r="1416" s="74" customFormat="1"/>
    <row r="1417" s="74" customFormat="1"/>
    <row r="1418" s="74" customFormat="1"/>
    <row r="1419" s="74" customFormat="1"/>
    <row r="1420" s="74" customFormat="1"/>
    <row r="1421" s="74" customFormat="1"/>
    <row r="1422" s="74" customFormat="1"/>
    <row r="1423" s="74" customFormat="1"/>
    <row r="1424" s="74" customFormat="1"/>
    <row r="1425" s="74" customFormat="1"/>
    <row r="1426" s="74" customFormat="1"/>
    <row r="1427" s="74" customFormat="1"/>
    <row r="1428" s="74" customFormat="1"/>
    <row r="1429" s="74" customFormat="1"/>
    <row r="1430" s="74" customFormat="1"/>
    <row r="1431" s="74" customFormat="1"/>
    <row r="1432" s="74" customFormat="1"/>
    <row r="1433" s="74" customFormat="1"/>
    <row r="1434" s="74" customFormat="1"/>
    <row r="1435" s="74" customFormat="1"/>
    <row r="1436" s="74" customFormat="1"/>
    <row r="1437" s="74" customFormat="1"/>
    <row r="1438" s="74" customFormat="1"/>
    <row r="1439" s="74" customFormat="1"/>
    <row r="1440" s="74" customFormat="1"/>
    <row r="1441" s="74" customFormat="1"/>
    <row r="1442" s="74" customFormat="1"/>
    <row r="1443" s="74" customFormat="1"/>
    <row r="1444" s="74" customFormat="1"/>
    <row r="1445" s="74" customFormat="1"/>
    <row r="1446" s="74" customFormat="1"/>
    <row r="1447" s="74" customFormat="1"/>
    <row r="1448" s="74" customFormat="1"/>
    <row r="1449" s="74" customFormat="1"/>
    <row r="1450" s="74" customFormat="1"/>
    <row r="1451" s="74" customFormat="1"/>
    <row r="1452" s="74" customFormat="1"/>
    <row r="1453" s="74" customFormat="1"/>
    <row r="1454" s="74" customFormat="1"/>
    <row r="1455" s="74" customFormat="1"/>
    <row r="1456" s="74" customFormat="1"/>
    <row r="1457" s="74" customFormat="1"/>
    <row r="1458" s="74" customFormat="1"/>
    <row r="1459" s="74" customFormat="1"/>
    <row r="1460" s="74" customFormat="1"/>
    <row r="1461" s="74" customFormat="1"/>
    <row r="1462" s="74" customFormat="1"/>
    <row r="1463" s="74" customFormat="1"/>
    <row r="1464" s="74" customFormat="1"/>
    <row r="1465" s="74" customFormat="1"/>
    <row r="1466" s="74" customFormat="1"/>
    <row r="1467" s="74" customFormat="1"/>
    <row r="1468" s="74" customFormat="1"/>
    <row r="1469" s="74" customFormat="1"/>
    <row r="1470" s="74" customFormat="1"/>
    <row r="1471" s="74" customFormat="1"/>
    <row r="1472" s="74" customFormat="1"/>
    <row r="1473" s="74" customFormat="1"/>
    <row r="1474" s="74" customFormat="1"/>
    <row r="1475" s="74" customFormat="1"/>
    <row r="1476" s="74" customFormat="1"/>
    <row r="1477" s="74" customFormat="1"/>
    <row r="1478" s="74" customFormat="1"/>
    <row r="1479" s="74" customFormat="1"/>
    <row r="1480" s="74" customFormat="1"/>
    <row r="1481" s="74" customFormat="1"/>
    <row r="1482" s="74" customFormat="1"/>
    <row r="1483" s="74" customFormat="1"/>
    <row r="1484" s="74" customFormat="1"/>
    <row r="1485" s="74" customFormat="1"/>
    <row r="1486" s="74" customFormat="1"/>
    <row r="1487" s="74" customFormat="1"/>
    <row r="1488" s="74" customFormat="1"/>
    <row r="1489" s="74" customFormat="1"/>
    <row r="1490" s="74" customFormat="1"/>
    <row r="1491" s="74" customFormat="1"/>
    <row r="1492" s="74" customFormat="1"/>
    <row r="1493" s="74" customFormat="1"/>
    <row r="1494" s="74" customFormat="1"/>
    <row r="1495" s="74" customFormat="1"/>
    <row r="1496" s="74" customFormat="1"/>
    <row r="1497" s="74" customFormat="1"/>
    <row r="1498" s="74" customFormat="1"/>
    <row r="1499" s="74" customFormat="1"/>
    <row r="1500" s="74" customFormat="1"/>
    <row r="1501" s="74" customFormat="1"/>
    <row r="1502" s="74" customFormat="1"/>
    <row r="1503" s="74" customFormat="1"/>
    <row r="1504" s="74" customFormat="1"/>
    <row r="1505" s="74" customFormat="1"/>
    <row r="1506" s="74" customFormat="1"/>
    <row r="1507" s="74" customFormat="1"/>
    <row r="1508" s="74" customFormat="1"/>
    <row r="1509" s="74" customFormat="1"/>
    <row r="1510" s="74" customFormat="1"/>
    <row r="1511" s="74" customFormat="1"/>
    <row r="1512" s="74" customFormat="1"/>
    <row r="1513" s="74" customFormat="1"/>
    <row r="1514" s="74" customFormat="1"/>
    <row r="1515" s="74" customFormat="1"/>
    <row r="1516" s="74" customFormat="1"/>
    <row r="1517" s="74" customFormat="1"/>
    <row r="1518" s="74" customFormat="1"/>
    <row r="1519" s="74" customFormat="1"/>
    <row r="1520" s="74" customFormat="1"/>
    <row r="1521" s="74" customFormat="1"/>
    <row r="1522" s="74" customFormat="1"/>
    <row r="1523" s="74" customFormat="1"/>
    <row r="1524" s="74" customFormat="1"/>
    <row r="1525" s="74" customFormat="1"/>
    <row r="1526" s="74" customFormat="1"/>
    <row r="1527" s="74" customFormat="1"/>
    <row r="1528" s="74" customFormat="1"/>
    <row r="1529" s="74" customFormat="1"/>
    <row r="1530" s="74" customFormat="1"/>
    <row r="1531" s="74" customFormat="1"/>
    <row r="1532" s="74" customFormat="1"/>
    <row r="1533" s="74" customFormat="1"/>
    <row r="1534" s="74" customFormat="1"/>
    <row r="1535" s="74" customFormat="1"/>
    <row r="1536" s="74" customFormat="1"/>
    <row r="1537" s="74" customFormat="1"/>
    <row r="1538" s="74" customFormat="1"/>
    <row r="1539" s="74" customFormat="1"/>
    <row r="1540" s="74" customFormat="1"/>
    <row r="1541" s="74" customFormat="1"/>
    <row r="1542" s="74" customFormat="1"/>
    <row r="1543" s="74" customFormat="1"/>
    <row r="1544" s="74" customFormat="1"/>
    <row r="1545" s="74" customFormat="1"/>
    <row r="1546" s="74" customFormat="1"/>
    <row r="1547" s="74" customFormat="1"/>
    <row r="1548" s="74" customFormat="1"/>
    <row r="1549" s="74" customFormat="1"/>
    <row r="1550" s="74" customFormat="1"/>
    <row r="1551" s="74" customFormat="1"/>
    <row r="1552" s="74" customFormat="1"/>
    <row r="1553" s="74" customFormat="1"/>
    <row r="1554" s="74" customFormat="1"/>
    <row r="1555" s="74" customFormat="1"/>
    <row r="1556" s="74" customFormat="1"/>
    <row r="1557" s="74" customFormat="1"/>
    <row r="1558" s="74" customFormat="1"/>
    <row r="1559" s="74" customFormat="1"/>
    <row r="1560" s="74" customFormat="1"/>
    <row r="1561" s="74" customFormat="1"/>
    <row r="1562" s="74" customFormat="1"/>
    <row r="1563" s="74" customFormat="1"/>
    <row r="1564" s="74" customFormat="1"/>
    <row r="1565" s="74" customFormat="1"/>
    <row r="1566" s="74" customFormat="1"/>
    <row r="1567" s="74" customFormat="1"/>
    <row r="1568" s="74" customFormat="1"/>
    <row r="1569" s="74" customFormat="1"/>
    <row r="1570" s="74" customFormat="1"/>
    <row r="1571" s="74" customFormat="1"/>
    <row r="1572" s="74" customFormat="1"/>
    <row r="1573" s="74" customFormat="1"/>
    <row r="1574" s="74" customFormat="1"/>
    <row r="1575" s="74" customFormat="1"/>
    <row r="1576" s="74" customFormat="1"/>
    <row r="1577" s="74" customFormat="1"/>
    <row r="1578" s="74" customFormat="1"/>
    <row r="1579" s="74" customFormat="1"/>
    <row r="1580" s="74" customFormat="1"/>
    <row r="1581" s="74" customFormat="1"/>
    <row r="1582" s="74" customFormat="1"/>
    <row r="1583" s="74" customFormat="1"/>
    <row r="1584" s="74" customFormat="1"/>
    <row r="1585" s="74" customFormat="1"/>
    <row r="1586" s="74" customFormat="1"/>
    <row r="1587" s="74" customFormat="1"/>
    <row r="1588" s="74" customFormat="1"/>
    <row r="1589" s="74" customFormat="1"/>
    <row r="1590" s="74" customFormat="1"/>
    <row r="1591" s="74" customFormat="1"/>
    <row r="1592" s="74" customFormat="1"/>
    <row r="1593" s="74" customFormat="1"/>
    <row r="1594" s="74" customFormat="1"/>
    <row r="1595" s="74" customFormat="1"/>
    <row r="1596" s="74" customFormat="1"/>
    <row r="1597" s="74" customFormat="1"/>
    <row r="1598" s="74" customFormat="1"/>
    <row r="1599" s="74" customFormat="1"/>
    <row r="1600" s="74" customFormat="1"/>
    <row r="1601" s="74" customFormat="1"/>
    <row r="1602" s="74" customFormat="1"/>
    <row r="1603" s="74" customFormat="1"/>
    <row r="1604" s="74" customFormat="1"/>
    <row r="1605" s="74" customFormat="1"/>
    <row r="1606" s="74" customFormat="1"/>
    <row r="1607" s="74" customFormat="1"/>
    <row r="1608" s="74" customFormat="1"/>
    <row r="1609" s="74" customFormat="1"/>
    <row r="1610" s="74" customFormat="1"/>
    <row r="1611" s="74" customFormat="1"/>
    <row r="1612" s="74" customFormat="1"/>
    <row r="1613" s="74" customFormat="1"/>
    <row r="1614" s="74" customFormat="1"/>
    <row r="1615" s="74" customFormat="1"/>
    <row r="1616" s="74" customFormat="1"/>
    <row r="1617" s="74" customFormat="1"/>
    <row r="1618" s="74" customFormat="1"/>
    <row r="1619" s="74" customFormat="1"/>
    <row r="1620" s="74" customFormat="1"/>
    <row r="1621" s="74" customFormat="1"/>
    <row r="1622" s="74" customFormat="1"/>
    <row r="1623" s="74" customFormat="1"/>
    <row r="1624" s="74" customFormat="1"/>
    <row r="1625" s="74" customFormat="1"/>
    <row r="1626" s="74" customFormat="1"/>
    <row r="1627" s="74" customFormat="1"/>
    <row r="1628" s="74" customFormat="1"/>
    <row r="1629" s="74" customFormat="1"/>
    <row r="1630" s="74" customFormat="1"/>
    <row r="1631" s="74" customFormat="1"/>
    <row r="1632" s="74" customFormat="1"/>
    <row r="1633" s="74" customFormat="1"/>
    <row r="1634" s="74" customFormat="1"/>
    <row r="1635" s="74" customFormat="1"/>
    <row r="1636" s="74" customFormat="1"/>
    <row r="1637" s="74" customFormat="1"/>
    <row r="1638" s="74" customFormat="1"/>
    <row r="1639" s="74" customFormat="1"/>
    <row r="1640" s="74" customFormat="1"/>
    <row r="1641" s="74" customFormat="1"/>
    <row r="1642" s="74" customFormat="1"/>
    <row r="1643" s="74" customFormat="1"/>
    <row r="1644" s="74" customFormat="1"/>
    <row r="1645" s="74" customFormat="1"/>
    <row r="1646" s="74" customFormat="1"/>
    <row r="1647" s="74" customFormat="1"/>
    <row r="1648" s="74" customFormat="1"/>
    <row r="1649" s="74" customFormat="1"/>
    <row r="1650" s="74" customFormat="1"/>
    <row r="1651" s="74" customFormat="1"/>
    <row r="1652" s="74" customFormat="1"/>
    <row r="1653" s="74" customFormat="1"/>
    <row r="1654" s="74" customFormat="1"/>
    <row r="1655" s="74" customFormat="1"/>
    <row r="1656" s="74" customFormat="1"/>
    <row r="1657" s="74" customFormat="1"/>
    <row r="1658" s="74" customFormat="1"/>
    <row r="1659" s="74" customFormat="1"/>
    <row r="1660" s="74" customFormat="1"/>
    <row r="1661" s="74" customFormat="1"/>
    <row r="1662" s="74" customFormat="1"/>
    <row r="1663" s="74" customFormat="1"/>
    <row r="1664" s="74" customFormat="1"/>
    <row r="1665" s="74" customFormat="1"/>
    <row r="1666" s="74" customFormat="1"/>
    <row r="1667" s="74" customFormat="1"/>
    <row r="1668" s="74" customFormat="1"/>
    <row r="1669" s="74" customFormat="1"/>
    <row r="1670" s="74" customFormat="1"/>
    <row r="1671" s="74" customFormat="1"/>
    <row r="1672" s="74" customFormat="1"/>
    <row r="1673" s="74" customFormat="1"/>
    <row r="1674" s="74" customFormat="1"/>
    <row r="1675" s="74" customFormat="1"/>
    <row r="1676" s="74" customFormat="1"/>
    <row r="1677" s="74" customFormat="1"/>
    <row r="1678" s="74" customFormat="1"/>
    <row r="1679" s="74" customFormat="1"/>
    <row r="1680" s="74" customFormat="1"/>
    <row r="1681" s="74" customFormat="1"/>
    <row r="1682" s="74" customFormat="1"/>
    <row r="1683" s="74" customFormat="1"/>
    <row r="1684" s="74" customFormat="1"/>
    <row r="1685" s="74" customFormat="1"/>
    <row r="1686" s="74" customFormat="1"/>
    <row r="1687" s="74" customFormat="1"/>
    <row r="1688" s="74" customFormat="1"/>
    <row r="1689" s="74" customFormat="1"/>
    <row r="1690" s="74" customFormat="1"/>
    <row r="1691" s="74" customFormat="1"/>
    <row r="1692" s="74" customFormat="1"/>
    <row r="1693" s="74" customFormat="1"/>
    <row r="1694" s="74" customFormat="1"/>
    <row r="1695" s="74" customFormat="1"/>
    <row r="1696" s="74" customFormat="1"/>
    <row r="1697" s="74" customFormat="1"/>
    <row r="1698" s="74" customFormat="1"/>
    <row r="1699" s="74" customFormat="1"/>
    <row r="1700" s="74" customFormat="1"/>
    <row r="1701" s="74" customFormat="1"/>
    <row r="1702" s="74" customFormat="1"/>
    <row r="1703" s="74" customFormat="1"/>
    <row r="1704" s="74" customFormat="1"/>
    <row r="1705" s="74" customFormat="1"/>
    <row r="1706" s="74" customFormat="1"/>
    <row r="1707" s="74" customFormat="1"/>
    <row r="1708" s="74" customFormat="1"/>
    <row r="1709" s="74" customFormat="1"/>
    <row r="1710" s="74" customFormat="1"/>
    <row r="1711" s="74" customFormat="1"/>
    <row r="1712" s="74" customFormat="1"/>
    <row r="1713" s="74" customFormat="1"/>
    <row r="1714" s="74" customFormat="1"/>
    <row r="1715" s="74" customFormat="1"/>
    <row r="1716" s="74" customFormat="1"/>
    <row r="1717" s="74" customFormat="1"/>
    <row r="1718" s="74" customFormat="1"/>
    <row r="1719" s="74" customFormat="1"/>
    <row r="1720" s="74" customFormat="1"/>
    <row r="1721" s="74" customFormat="1"/>
    <row r="1722" s="74" customFormat="1"/>
    <row r="1723" s="74" customFormat="1"/>
    <row r="1724" s="74" customFormat="1"/>
    <row r="1725" s="74" customFormat="1"/>
    <row r="1726" s="74" customFormat="1"/>
    <row r="1727" s="74" customFormat="1"/>
    <row r="1728" s="74" customFormat="1"/>
    <row r="1729" s="74" customFormat="1"/>
    <row r="1730" s="74" customFormat="1"/>
    <row r="1731" s="74" customFormat="1"/>
    <row r="1732" s="74" customFormat="1"/>
    <row r="1733" s="74" customFormat="1"/>
    <row r="1734" s="74" customFormat="1"/>
    <row r="1735" s="74" customFormat="1"/>
    <row r="1736" s="74" customFormat="1"/>
    <row r="1737" s="74" customFormat="1"/>
    <row r="1738" s="74" customFormat="1"/>
    <row r="1739" s="74" customFormat="1"/>
    <row r="1740" s="74" customFormat="1"/>
    <row r="1741" s="74" customFormat="1"/>
    <row r="1742" s="74" customFormat="1"/>
    <row r="1743" s="74" customFormat="1"/>
    <row r="1744" s="74" customFormat="1"/>
    <row r="1745" s="74" customFormat="1"/>
    <row r="1746" s="74" customFormat="1"/>
    <row r="1747" s="74" customFormat="1"/>
    <row r="1748" s="74" customFormat="1"/>
    <row r="1749" s="74" customFormat="1"/>
    <row r="1750" s="74" customFormat="1"/>
    <row r="1751" s="74" customFormat="1"/>
    <row r="1752" s="74" customFormat="1"/>
    <row r="1753" s="74" customFormat="1"/>
    <row r="1754" s="74" customFormat="1"/>
    <row r="1755" s="74" customFormat="1"/>
    <row r="1756" s="74" customFormat="1"/>
    <row r="1757" s="74" customFormat="1"/>
    <row r="1758" s="74" customFormat="1"/>
    <row r="1759" s="74" customFormat="1"/>
    <row r="1760" s="74" customFormat="1"/>
    <row r="1761" s="74" customFormat="1"/>
    <row r="1762" s="74" customFormat="1"/>
    <row r="1763" s="74" customFormat="1"/>
    <row r="1764" s="74" customFormat="1"/>
    <row r="1765" s="74" customFormat="1"/>
    <row r="1766" s="74" customFormat="1"/>
    <row r="1767" s="74" customFormat="1"/>
    <row r="1768" s="74" customFormat="1"/>
    <row r="1769" s="74" customFormat="1"/>
    <row r="1770" s="74" customFormat="1"/>
    <row r="1771" s="74" customFormat="1"/>
    <row r="1772" s="74" customFormat="1"/>
    <row r="1773" s="74" customFormat="1"/>
    <row r="1774" s="74" customFormat="1"/>
    <row r="1775" s="74" customFormat="1"/>
    <row r="1776" s="74" customFormat="1"/>
    <row r="1777" s="74" customFormat="1"/>
    <row r="1778" s="74" customFormat="1"/>
    <row r="1779" s="74" customFormat="1"/>
    <row r="1780" s="74" customFormat="1"/>
    <row r="1781" s="74" customFormat="1"/>
    <row r="1782" s="74" customFormat="1"/>
    <row r="1783" s="74" customFormat="1"/>
    <row r="1784" s="74" customFormat="1"/>
    <row r="1785" s="74" customFormat="1"/>
    <row r="1786" s="74" customFormat="1"/>
    <row r="1787" s="74" customFormat="1"/>
    <row r="1788" s="74" customFormat="1"/>
    <row r="1789" s="74" customFormat="1"/>
    <row r="1790" s="74" customFormat="1"/>
    <row r="1791" s="74" customFormat="1"/>
    <row r="1792" s="74" customFormat="1"/>
    <row r="1793" s="74" customFormat="1"/>
    <row r="1794" s="74" customFormat="1"/>
    <row r="1795" s="74" customFormat="1"/>
    <row r="1796" s="74" customFormat="1"/>
    <row r="1797" s="74" customFormat="1"/>
    <row r="1798" s="74" customFormat="1"/>
    <row r="1799" s="74" customFormat="1"/>
    <row r="1800" s="74" customFormat="1"/>
    <row r="1801" s="74" customFormat="1"/>
    <row r="1802" s="74" customFormat="1"/>
    <row r="1803" s="74" customFormat="1"/>
    <row r="1804" s="74" customFormat="1"/>
    <row r="1805" s="74" customFormat="1"/>
    <row r="1806" s="74" customFormat="1"/>
    <row r="1807" s="74" customFormat="1"/>
    <row r="1808" s="74" customFormat="1"/>
    <row r="1809" s="74" customFormat="1"/>
    <row r="1810" s="74" customFormat="1"/>
    <row r="1811" s="74" customFormat="1"/>
    <row r="1812" s="74" customFormat="1"/>
    <row r="1813" s="74" customFormat="1"/>
    <row r="1814" s="74" customFormat="1"/>
    <row r="1815" s="74" customFormat="1"/>
    <row r="1816" s="74" customFormat="1"/>
    <row r="1817" s="74" customFormat="1"/>
    <row r="1818" s="74" customFormat="1"/>
    <row r="1819" s="74" customFormat="1"/>
    <row r="1820" s="74" customFormat="1"/>
    <row r="1821" s="74" customFormat="1"/>
    <row r="1822" s="74" customFormat="1"/>
    <row r="1823" s="74" customFormat="1"/>
    <row r="1824" s="74" customFormat="1"/>
    <row r="1825" s="74" customFormat="1"/>
    <row r="1826" s="74" customFormat="1"/>
    <row r="1827" s="74" customFormat="1"/>
    <row r="1828" s="74" customFormat="1"/>
    <row r="1829" s="74" customFormat="1"/>
    <row r="1830" s="74" customFormat="1"/>
    <row r="1831" s="74" customFormat="1"/>
    <row r="1832" s="74" customFormat="1"/>
    <row r="1833" s="74" customFormat="1"/>
    <row r="1834" s="74" customFormat="1"/>
    <row r="1835" s="74" customFormat="1"/>
    <row r="1836" s="74" customFormat="1"/>
    <row r="1837" s="74" customFormat="1"/>
    <row r="1838" s="74" customFormat="1"/>
    <row r="1839" s="74" customFormat="1"/>
    <row r="1840" s="74" customFormat="1"/>
    <row r="1841" s="74" customFormat="1"/>
    <row r="1842" s="74" customFormat="1"/>
    <row r="1843" s="74" customFormat="1"/>
    <row r="1844" s="74" customFormat="1"/>
    <row r="1845" s="74" customFormat="1"/>
    <row r="1846" s="74" customFormat="1"/>
    <row r="1847" s="74" customFormat="1"/>
    <row r="1848" s="74" customFormat="1"/>
    <row r="1849" s="74" customFormat="1"/>
    <row r="1850" s="74" customFormat="1"/>
    <row r="1851" s="74" customFormat="1"/>
    <row r="1852" s="74" customFormat="1"/>
    <row r="1853" s="74" customFormat="1"/>
    <row r="1854" s="74" customFormat="1"/>
    <row r="1855" s="74" customFormat="1"/>
    <row r="1856" s="74" customFormat="1"/>
    <row r="1857" s="74" customFormat="1"/>
    <row r="1858" s="74" customFormat="1"/>
    <row r="1859" s="74" customFormat="1"/>
    <row r="1860" s="74" customFormat="1"/>
    <row r="1861" s="74" customFormat="1"/>
    <row r="1862" s="74" customFormat="1"/>
    <row r="1863" s="74" customFormat="1"/>
    <row r="1864" s="74" customFormat="1"/>
    <row r="1865" s="74" customFormat="1"/>
    <row r="1866" s="74" customFormat="1"/>
    <row r="1867" s="74" customFormat="1"/>
    <row r="1868" s="74" customFormat="1"/>
    <row r="1869" s="74" customFormat="1"/>
    <row r="1870" s="74" customFormat="1"/>
    <row r="1871" s="74" customFormat="1"/>
    <row r="1872" s="74" customFormat="1"/>
    <row r="1873" s="74" customFormat="1"/>
    <row r="1874" s="74" customFormat="1"/>
    <row r="1875" s="74" customFormat="1"/>
    <row r="1876" s="74" customFormat="1"/>
    <row r="1877" s="74" customFormat="1"/>
    <row r="1878" s="74" customFormat="1"/>
    <row r="1879" s="74" customFormat="1"/>
    <row r="1880" s="74" customFormat="1"/>
    <row r="1881" s="74" customFormat="1"/>
    <row r="1882" s="74" customFormat="1"/>
    <row r="1883" s="74" customFormat="1"/>
    <row r="1884" s="74" customFormat="1"/>
    <row r="1885" s="74" customFormat="1"/>
    <row r="1886" s="74" customFormat="1"/>
    <row r="1887" s="74" customFormat="1"/>
    <row r="1888" s="74" customFormat="1"/>
    <row r="1889" s="74" customFormat="1"/>
    <row r="1890" s="74" customFormat="1"/>
    <row r="1891" s="74" customFormat="1"/>
    <row r="1892" s="74" customFormat="1"/>
    <row r="1893" s="74" customFormat="1"/>
    <row r="1894" s="74" customFormat="1"/>
    <row r="1895" s="74" customFormat="1"/>
    <row r="1896" s="74" customFormat="1"/>
    <row r="1897" s="74" customFormat="1"/>
    <row r="1898" s="74" customFormat="1"/>
    <row r="1899" s="74" customFormat="1"/>
    <row r="1900" s="74" customFormat="1"/>
    <row r="1901" s="74" customFormat="1"/>
    <row r="1902" s="74" customFormat="1"/>
    <row r="1903" s="74" customFormat="1"/>
    <row r="1904" s="74" customFormat="1"/>
    <row r="1905" s="74" customFormat="1"/>
    <row r="1906" s="74" customFormat="1"/>
    <row r="1907" s="74" customFormat="1"/>
    <row r="1908" s="74" customFormat="1"/>
    <row r="1909" s="74" customFormat="1"/>
    <row r="1910" s="74" customFormat="1"/>
    <row r="1911" s="74" customFormat="1"/>
    <row r="1912" s="74" customFormat="1"/>
    <row r="1913" s="74" customFormat="1"/>
    <row r="1914" s="74" customFormat="1"/>
    <row r="1915" s="74" customFormat="1"/>
    <row r="1916" s="74" customFormat="1"/>
    <row r="1917" s="74" customFormat="1"/>
    <row r="1918" s="74" customFormat="1"/>
    <row r="1919" s="74" customFormat="1"/>
    <row r="1920" s="74" customFormat="1"/>
    <row r="1921" s="74" customFormat="1"/>
    <row r="1922" s="74" customFormat="1"/>
    <row r="1923" s="74" customFormat="1"/>
    <row r="1924" s="74" customFormat="1"/>
    <row r="1925" s="74" customFormat="1"/>
    <row r="1926" s="74" customFormat="1"/>
    <row r="1927" s="74" customFormat="1"/>
    <row r="1928" s="74" customFormat="1"/>
    <row r="1929" s="74" customFormat="1"/>
    <row r="1930" s="74" customFormat="1"/>
    <row r="1931" s="74" customFormat="1"/>
    <row r="1932" s="74" customFormat="1"/>
    <row r="1933" s="74" customFormat="1"/>
    <row r="1934" s="74" customFormat="1"/>
    <row r="1935" s="74" customFormat="1"/>
    <row r="1936" s="74" customFormat="1"/>
    <row r="1937" s="74" customFormat="1"/>
    <row r="1938" s="74" customFormat="1"/>
    <row r="1939" s="74" customFormat="1"/>
    <row r="1940" s="74" customFormat="1"/>
    <row r="1941" s="74" customFormat="1"/>
    <row r="1942" s="74" customFormat="1"/>
    <row r="1943" s="74" customFormat="1"/>
    <row r="1944" s="74" customFormat="1"/>
    <row r="1945" s="74" customFormat="1"/>
    <row r="1946" s="74" customFormat="1"/>
    <row r="1947" s="74" customFormat="1"/>
    <row r="1948" s="74" customFormat="1"/>
    <row r="1949" s="74" customFormat="1"/>
    <row r="1950" s="74" customFormat="1"/>
    <row r="1951" s="74" customFormat="1"/>
    <row r="1952" s="74" customFormat="1"/>
    <row r="1953" s="74" customFormat="1"/>
    <row r="1954" s="74" customFormat="1"/>
    <row r="1955" s="74" customFormat="1"/>
    <row r="1956" s="74" customFormat="1"/>
    <row r="1957" s="74" customFormat="1"/>
    <row r="1958" s="74" customFormat="1"/>
    <row r="1959" s="74" customFormat="1"/>
    <row r="1960" s="74" customFormat="1"/>
    <row r="1961" s="74" customFormat="1"/>
    <row r="1962" s="74" customFormat="1"/>
    <row r="1963" s="74" customFormat="1"/>
    <row r="1964" s="74" customFormat="1"/>
    <row r="1965" s="74" customFormat="1"/>
    <row r="1966" s="74" customFormat="1"/>
    <row r="1967" s="74" customFormat="1"/>
    <row r="1968" s="74" customFormat="1"/>
    <row r="1969" s="74" customFormat="1"/>
    <row r="1970" s="74" customFormat="1"/>
    <row r="1971" s="74" customFormat="1"/>
    <row r="1972" s="74" customFormat="1"/>
    <row r="1973" s="74" customFormat="1"/>
    <row r="1974" s="74" customFormat="1"/>
    <row r="1975" s="74" customFormat="1"/>
    <row r="1976" s="74" customFormat="1"/>
    <row r="1977" s="74" customFormat="1"/>
    <row r="1978" s="74" customFormat="1"/>
    <row r="1979" s="74" customFormat="1"/>
    <row r="1980" s="74" customFormat="1"/>
    <row r="1981" s="74" customFormat="1"/>
    <row r="1982" s="74" customFormat="1"/>
    <row r="1983" s="74" customFormat="1"/>
    <row r="1984" s="74" customFormat="1"/>
    <row r="1985" s="74" customFormat="1"/>
    <row r="1986" s="74" customFormat="1"/>
    <row r="1987" s="74" customFormat="1"/>
    <row r="1988" s="74" customFormat="1"/>
    <row r="1989" s="74" customFormat="1"/>
    <row r="1990" s="74" customFormat="1"/>
    <row r="1991" s="74" customFormat="1"/>
    <row r="1992" s="74" customFormat="1"/>
    <row r="1993" s="74" customFormat="1"/>
    <row r="1994" s="74" customFormat="1"/>
    <row r="1995" s="74" customFormat="1"/>
    <row r="1996" s="74" customFormat="1"/>
    <row r="1997" s="74" customFormat="1"/>
    <row r="1998" s="74" customFormat="1"/>
    <row r="1999" s="74" customFormat="1"/>
    <row r="2000" s="74" customFormat="1"/>
    <row r="2001" s="74" customFormat="1"/>
    <row r="2002" s="74" customFormat="1"/>
    <row r="2003" s="74" customFormat="1"/>
    <row r="2004" s="74" customFormat="1"/>
    <row r="2005" s="74" customFormat="1"/>
    <row r="2006" s="74" customFormat="1"/>
    <row r="2007" s="74" customFormat="1"/>
    <row r="2008" s="74" customFormat="1"/>
    <row r="2009" s="74" customFormat="1"/>
    <row r="2010" s="74" customFormat="1"/>
    <row r="2011" s="74" customFormat="1"/>
    <row r="2012" s="74" customFormat="1"/>
    <row r="2013" s="74" customFormat="1"/>
    <row r="2014" s="74" customFormat="1"/>
    <row r="2015" s="74" customFormat="1"/>
    <row r="2016" s="74" customFormat="1"/>
    <row r="2017" s="74" customFormat="1"/>
    <row r="2018" s="74" customFormat="1"/>
    <row r="2019" s="74" customFormat="1"/>
    <row r="2020" s="74" customFormat="1"/>
    <row r="2021" s="74" customFormat="1"/>
    <row r="2022" s="74" customFormat="1"/>
    <row r="2023" s="74" customFormat="1"/>
    <row r="2024" s="74" customFormat="1"/>
    <row r="2025" s="74" customFormat="1"/>
    <row r="2026" s="74" customFormat="1"/>
    <row r="2027" s="74" customFormat="1"/>
    <row r="2028" s="74" customFormat="1"/>
    <row r="2029" s="74" customFormat="1"/>
    <row r="2030" s="74" customFormat="1"/>
    <row r="2031" s="74" customFormat="1"/>
    <row r="2032" s="74" customFormat="1"/>
    <row r="2033" s="74" customFormat="1"/>
    <row r="2034" s="74" customFormat="1"/>
    <row r="2035" s="74" customFormat="1"/>
    <row r="2036" s="74" customFormat="1"/>
    <row r="2037" s="74" customFormat="1"/>
    <row r="2038" s="74" customFormat="1"/>
    <row r="2039" s="74" customFormat="1"/>
    <row r="2040" s="74" customFormat="1"/>
    <row r="2041" s="74" customFormat="1"/>
    <row r="2042" s="74" customFormat="1"/>
    <row r="2043" s="74" customFormat="1"/>
    <row r="2044" s="74" customFormat="1"/>
    <row r="2045" s="74" customFormat="1"/>
    <row r="2046" s="74" customFormat="1"/>
    <row r="2047" s="74" customFormat="1"/>
    <row r="2048" s="74" customFormat="1"/>
    <row r="2049" s="74" customFormat="1"/>
    <row r="2050" s="74" customFormat="1"/>
    <row r="2051" s="74" customFormat="1"/>
    <row r="2052" s="74" customFormat="1"/>
    <row r="2053" s="74" customFormat="1"/>
    <row r="2054" s="74" customFormat="1"/>
    <row r="2055" s="74" customFormat="1"/>
    <row r="2056" s="74" customFormat="1"/>
    <row r="2057" s="74" customFormat="1"/>
    <row r="2058" s="74" customFormat="1"/>
    <row r="2059" s="74" customFormat="1"/>
    <row r="2060" s="74" customFormat="1"/>
    <row r="2061" s="74" customFormat="1"/>
    <row r="2062" s="74" customFormat="1"/>
    <row r="2063" s="74" customFormat="1"/>
    <row r="2064" s="74" customFormat="1"/>
    <row r="2065" s="74" customFormat="1"/>
    <row r="2066" s="74" customFormat="1"/>
    <row r="2067" s="74" customFormat="1"/>
    <row r="2068" s="74" customFormat="1"/>
    <row r="2069" s="74" customFormat="1"/>
    <row r="2070" s="74" customFormat="1"/>
    <row r="2071" s="74" customFormat="1"/>
    <row r="2072" s="74" customFormat="1"/>
    <row r="2073" s="74" customFormat="1"/>
    <row r="2074" s="74" customFormat="1"/>
    <row r="2075" s="74" customFormat="1"/>
    <row r="2076" s="74" customFormat="1"/>
    <row r="2077" s="74" customFormat="1"/>
    <row r="2078" s="74" customFormat="1"/>
    <row r="2079" s="74" customFormat="1"/>
    <row r="2080" s="74" customFormat="1"/>
    <row r="2081" s="74" customFormat="1"/>
    <row r="2082" s="74" customFormat="1"/>
    <row r="2083" s="74" customFormat="1"/>
    <row r="2084" s="74" customFormat="1"/>
    <row r="2085" s="74" customFormat="1"/>
    <row r="2086" s="74" customFormat="1"/>
    <row r="2087" s="74" customFormat="1"/>
    <row r="2088" s="74" customFormat="1"/>
    <row r="2089" s="74" customFormat="1"/>
    <row r="2090" s="74" customFormat="1"/>
    <row r="2091" s="74" customFormat="1"/>
    <row r="2092" s="74" customFormat="1"/>
    <row r="2093" s="74" customFormat="1"/>
    <row r="2094" s="74" customFormat="1"/>
    <row r="2095" s="74" customFormat="1"/>
    <row r="2096" s="74" customFormat="1"/>
    <row r="2097" s="74" customFormat="1"/>
    <row r="2098" s="74" customFormat="1"/>
    <row r="2099" s="74" customFormat="1"/>
    <row r="2100" s="74" customFormat="1"/>
    <row r="2101" s="74" customFormat="1"/>
    <row r="2102" s="74" customFormat="1"/>
    <row r="2103" s="74" customFormat="1"/>
    <row r="2104" s="74" customFormat="1"/>
    <row r="2105" s="74" customFormat="1"/>
    <row r="2106" s="74" customFormat="1"/>
    <row r="2107" s="74" customFormat="1"/>
    <row r="2108" s="74" customFormat="1"/>
    <row r="2109" s="74" customFormat="1"/>
    <row r="2110" s="74" customFormat="1"/>
    <row r="2111" s="74" customFormat="1"/>
    <row r="2112" s="74" customFormat="1"/>
    <row r="2113" s="74" customFormat="1"/>
    <row r="2114" s="74" customFormat="1"/>
    <row r="2115" s="74" customFormat="1"/>
    <row r="2116" s="74" customFormat="1"/>
    <row r="2117" s="74" customFormat="1"/>
    <row r="2118" s="74" customFormat="1"/>
    <row r="2119" s="74" customFormat="1"/>
    <row r="2120" s="74" customFormat="1"/>
    <row r="2121" s="74" customFormat="1"/>
    <row r="2122" s="74" customFormat="1"/>
    <row r="2123" s="74" customFormat="1"/>
    <row r="2124" s="74" customFormat="1"/>
    <row r="2125" s="74" customFormat="1"/>
    <row r="2126" s="74" customFormat="1"/>
    <row r="2127" s="74" customFormat="1"/>
    <row r="2128" s="74" customFormat="1"/>
    <row r="2129" s="74" customFormat="1"/>
    <row r="2130" s="74" customFormat="1"/>
    <row r="2131" s="74" customFormat="1"/>
    <row r="2132" s="74" customFormat="1"/>
    <row r="2133" s="74" customFormat="1"/>
    <row r="2134" s="74" customFormat="1"/>
    <row r="2135" s="74" customFormat="1"/>
    <row r="2136" s="74" customFormat="1"/>
    <row r="2137" s="74" customFormat="1"/>
    <row r="2138" s="74" customFormat="1"/>
    <row r="2139" s="74" customFormat="1"/>
    <row r="2140" s="74" customFormat="1"/>
    <row r="2141" s="74" customFormat="1"/>
    <row r="2142" s="74" customFormat="1"/>
    <row r="2143" s="74" customFormat="1"/>
    <row r="2144" s="74" customFormat="1"/>
    <row r="2145" s="74" customFormat="1"/>
    <row r="2146" s="74" customFormat="1"/>
    <row r="2147" s="74" customFormat="1"/>
    <row r="2148" s="74" customFormat="1"/>
    <row r="2149" s="74" customFormat="1"/>
    <row r="2150" s="74" customFormat="1"/>
    <row r="2151" s="74" customFormat="1"/>
    <row r="2152" s="74" customFormat="1"/>
    <row r="2153" s="74" customFormat="1"/>
    <row r="2154" s="74" customFormat="1"/>
    <row r="2155" s="74" customFormat="1"/>
    <row r="2156" s="74" customFormat="1"/>
    <row r="2157" s="74" customFormat="1"/>
    <row r="2158" s="74" customFormat="1"/>
    <row r="2159" s="74" customFormat="1"/>
    <row r="2160" s="74" customFormat="1"/>
    <row r="2161" s="74" customFormat="1"/>
    <row r="2162" s="74" customFormat="1"/>
    <row r="2163" s="74" customFormat="1"/>
    <row r="2164" s="74" customFormat="1"/>
    <row r="2165" s="74" customFormat="1"/>
    <row r="2166" s="74" customFormat="1"/>
    <row r="2167" s="74" customFormat="1"/>
    <row r="2168" s="74" customFormat="1"/>
    <row r="2169" s="74" customFormat="1"/>
    <row r="2170" s="74" customFormat="1"/>
    <row r="2171" s="74" customFormat="1"/>
    <row r="2172" s="74" customFormat="1"/>
    <row r="2173" s="74" customFormat="1"/>
    <row r="2174" s="74" customFormat="1"/>
    <row r="2175" s="74" customFormat="1"/>
    <row r="2176" s="74" customFormat="1"/>
    <row r="2177" s="74" customFormat="1"/>
    <row r="2178" s="74" customFormat="1"/>
    <row r="2179" s="74" customFormat="1"/>
    <row r="2180" s="74" customFormat="1"/>
    <row r="2181" s="74" customFormat="1"/>
    <row r="2182" s="74" customFormat="1"/>
    <row r="2183" s="74" customFormat="1"/>
    <row r="2184" s="74" customFormat="1"/>
    <row r="2185" s="74" customFormat="1"/>
    <row r="2186" s="74" customFormat="1"/>
    <row r="2187" s="74" customFormat="1"/>
    <row r="2188" s="74" customFormat="1"/>
    <row r="2189" s="74" customFormat="1"/>
    <row r="2190" s="74" customFormat="1"/>
    <row r="2191" s="74" customFormat="1"/>
    <row r="2192" s="74" customFormat="1"/>
    <row r="2193" s="74" customFormat="1"/>
    <row r="2194" s="74" customFormat="1"/>
    <row r="2195" s="74" customFormat="1"/>
    <row r="2196" s="74" customFormat="1"/>
    <row r="2197" s="74" customFormat="1"/>
    <row r="2198" s="74" customFormat="1"/>
    <row r="2199" s="74" customFormat="1"/>
    <row r="2200" s="74" customFormat="1"/>
    <row r="2201" s="74" customFormat="1"/>
    <row r="2202" s="74" customFormat="1"/>
    <row r="2203" s="74" customFormat="1"/>
    <row r="2204" s="74" customFormat="1"/>
    <row r="2205" s="74" customFormat="1"/>
    <row r="2206" s="74" customFormat="1"/>
    <row r="2207" s="74" customFormat="1"/>
    <row r="2208" s="74" customFormat="1"/>
    <row r="2209" s="74" customFormat="1"/>
    <row r="2210" s="74" customFormat="1"/>
    <row r="2211" s="74" customFormat="1"/>
    <row r="2212" s="74" customFormat="1"/>
    <row r="2213" s="74" customFormat="1"/>
    <row r="2214" s="74" customFormat="1"/>
    <row r="2215" s="74" customFormat="1"/>
    <row r="2216" s="74" customFormat="1"/>
    <row r="2217" s="74" customFormat="1"/>
    <row r="2218" s="74" customFormat="1"/>
    <row r="2219" s="74" customFormat="1"/>
    <row r="2220" s="74" customFormat="1"/>
    <row r="2221" s="74" customFormat="1"/>
    <row r="2222" s="74" customFormat="1"/>
    <row r="2223" s="74" customFormat="1"/>
    <row r="2224" s="74" customFormat="1"/>
    <row r="2225" s="74" customFormat="1"/>
    <row r="2226" s="74" customFormat="1"/>
    <row r="2227" s="74" customFormat="1"/>
    <row r="2228" s="74" customFormat="1"/>
    <row r="2229" s="74" customFormat="1"/>
    <row r="2230" s="74" customFormat="1"/>
    <row r="2231" s="74" customFormat="1"/>
    <row r="2232" s="74" customFormat="1"/>
    <row r="2233" s="74" customFormat="1"/>
    <row r="2234" s="74" customFormat="1"/>
    <row r="2235" s="74" customFormat="1"/>
    <row r="2236" s="74" customFormat="1"/>
    <row r="2237" s="74" customFormat="1"/>
    <row r="2238" s="74" customFormat="1"/>
    <row r="2239" s="74" customFormat="1"/>
    <row r="2240" s="74" customFormat="1"/>
    <row r="2241" s="74" customFormat="1"/>
    <row r="2242" s="74" customFormat="1"/>
    <row r="2243" s="74" customFormat="1"/>
    <row r="2244" s="74" customFormat="1"/>
    <row r="2245" s="74" customFormat="1"/>
    <row r="2246" s="74" customFormat="1"/>
    <row r="2247" s="74" customFormat="1"/>
    <row r="2248" s="74" customFormat="1"/>
    <row r="2249" s="74" customFormat="1"/>
    <row r="2250" s="74" customFormat="1"/>
    <row r="2251" s="74" customFormat="1"/>
    <row r="2252" s="74" customFormat="1"/>
    <row r="2253" s="74" customFormat="1"/>
    <row r="2254" s="74" customFormat="1"/>
    <row r="2255" s="74" customFormat="1"/>
    <row r="2256" s="74" customFormat="1"/>
    <row r="2257" s="74" customFormat="1"/>
    <row r="2258" s="74" customFormat="1"/>
    <row r="2259" s="74" customFormat="1"/>
    <row r="2260" s="74" customFormat="1"/>
    <row r="2261" s="74" customFormat="1"/>
    <row r="2262" s="74" customFormat="1"/>
    <row r="2263" s="74" customFormat="1"/>
    <row r="2264" s="74" customFormat="1"/>
    <row r="2265" s="74" customFormat="1"/>
    <row r="2266" s="74" customFormat="1"/>
    <row r="2267" s="74" customFormat="1"/>
    <row r="2268" s="74" customFormat="1"/>
    <row r="2269" s="74" customFormat="1"/>
    <row r="2270" s="74" customFormat="1"/>
    <row r="2271" s="74" customFormat="1"/>
    <row r="2272" s="74" customFormat="1"/>
    <row r="2273" s="74" customFormat="1"/>
    <row r="2274" s="74" customFormat="1"/>
    <row r="2275" s="74" customFormat="1"/>
    <row r="2276" s="74" customFormat="1"/>
    <row r="2277" s="74" customFormat="1"/>
    <row r="2278" s="74" customFormat="1"/>
    <row r="2279" s="74" customFormat="1"/>
    <row r="2280" s="74" customFormat="1"/>
    <row r="2281" s="74" customFormat="1"/>
    <row r="2282" s="74" customFormat="1"/>
    <row r="2283" s="74" customFormat="1"/>
    <row r="2284" s="74" customFormat="1"/>
    <row r="2285" s="74" customFormat="1"/>
    <row r="2286" s="74" customFormat="1"/>
    <row r="2287" s="74" customFormat="1"/>
    <row r="2288" s="74" customFormat="1"/>
    <row r="2289" s="74" customFormat="1"/>
    <row r="2290" s="74" customFormat="1"/>
    <row r="2291" s="74" customFormat="1"/>
    <row r="2292" s="74" customFormat="1"/>
    <row r="2293" s="74" customFormat="1"/>
    <row r="2294" s="74" customFormat="1"/>
    <row r="2295" s="74" customFormat="1"/>
    <row r="2296" s="74" customFormat="1"/>
    <row r="2297" s="74" customFormat="1"/>
    <row r="2298" s="74" customFormat="1"/>
    <row r="2299" s="74" customFormat="1"/>
    <row r="2300" s="74" customFormat="1"/>
    <row r="2301" s="74" customFormat="1"/>
    <row r="2302" s="74" customFormat="1"/>
    <row r="2303" s="74" customFormat="1"/>
    <row r="2304" s="74" customFormat="1"/>
    <row r="2305" s="74" customFormat="1"/>
    <row r="2306" s="74" customFormat="1"/>
    <row r="2307" s="74" customFormat="1"/>
    <row r="2308" s="74" customFormat="1"/>
    <row r="2309" s="74" customFormat="1"/>
    <row r="2310" s="74" customFormat="1"/>
    <row r="2311" s="74" customFormat="1"/>
    <row r="2312" s="74" customFormat="1"/>
    <row r="2313" s="74" customFormat="1"/>
    <row r="2314" s="74" customFormat="1"/>
    <row r="2315" s="74" customFormat="1"/>
    <row r="2316" s="74" customFormat="1"/>
    <row r="2317" s="74" customFormat="1"/>
    <row r="2318" s="74" customFormat="1"/>
    <row r="2319" s="74" customFormat="1"/>
    <row r="2320" s="74" customFormat="1"/>
    <row r="2321" s="74" customFormat="1"/>
    <row r="2322" s="74" customFormat="1"/>
    <row r="2323" s="74" customFormat="1"/>
    <row r="2324" s="74" customFormat="1"/>
    <row r="2325" s="74" customFormat="1"/>
    <row r="2326" s="74" customFormat="1"/>
    <row r="2327" s="74" customFormat="1"/>
    <row r="2328" s="74" customFormat="1"/>
    <row r="2329" s="74" customFormat="1"/>
    <row r="2330" s="74" customFormat="1"/>
    <row r="2331" s="74" customFormat="1"/>
    <row r="2332" s="74" customFormat="1"/>
    <row r="2333" s="74" customFormat="1"/>
    <row r="2334" s="74" customFormat="1"/>
    <row r="2335" s="74" customFormat="1"/>
    <row r="2336" s="74" customFormat="1"/>
    <row r="2337" s="74" customFormat="1"/>
    <row r="2338" s="74" customFormat="1"/>
    <row r="2339" s="74" customFormat="1"/>
    <row r="2340" s="74" customFormat="1"/>
    <row r="2341" s="74" customFormat="1"/>
    <row r="2342" s="74" customFormat="1"/>
    <row r="2343" s="74" customFormat="1"/>
    <row r="2344" s="74" customFormat="1"/>
    <row r="2345" s="74" customFormat="1"/>
    <row r="2346" s="74" customFormat="1"/>
    <row r="2347" s="74" customFormat="1"/>
    <row r="2348" s="74" customFormat="1"/>
    <row r="2349" s="74" customFormat="1"/>
    <row r="2350" s="74" customFormat="1"/>
    <row r="2351" s="74" customFormat="1"/>
    <row r="2352" s="74" customFormat="1"/>
    <row r="2353" s="74" customFormat="1"/>
    <row r="2354" s="74" customFormat="1"/>
    <row r="2355" s="74" customFormat="1"/>
    <row r="2356" s="74" customFormat="1"/>
    <row r="2357" s="74" customFormat="1"/>
    <row r="2358" s="74" customFormat="1"/>
    <row r="2359" s="74" customFormat="1"/>
    <row r="2360" s="74" customFormat="1"/>
    <row r="2361" s="74" customFormat="1"/>
    <row r="2362" s="74" customFormat="1"/>
    <row r="2363" s="74" customFormat="1"/>
    <row r="2364" s="74" customFormat="1"/>
    <row r="2365" s="74" customFormat="1"/>
    <row r="2366" s="74" customFormat="1"/>
    <row r="2367" s="74" customFormat="1"/>
    <row r="2368" s="74" customFormat="1"/>
    <row r="2369" s="74" customFormat="1"/>
    <row r="2370" s="74" customFormat="1"/>
    <row r="2371" s="74" customFormat="1"/>
    <row r="2372" s="74" customFormat="1"/>
    <row r="2373" s="74" customFormat="1"/>
    <row r="2374" s="74" customFormat="1"/>
    <row r="2375" s="74" customFormat="1"/>
    <row r="2376" s="74" customFormat="1"/>
    <row r="2377" s="74" customFormat="1"/>
    <row r="2378" s="74" customFormat="1"/>
    <row r="2379" s="74" customFormat="1"/>
    <row r="2380" s="74" customFormat="1"/>
    <row r="2381" s="74" customFormat="1"/>
    <row r="2382" s="74" customFormat="1"/>
    <row r="2383" s="74" customFormat="1"/>
    <row r="2384" s="74" customFormat="1"/>
    <row r="2385" s="74" customFormat="1"/>
    <row r="2386" s="74" customFormat="1"/>
    <row r="2387" s="74" customFormat="1"/>
    <row r="2388" s="74" customFormat="1"/>
    <row r="2389" s="74" customFormat="1"/>
    <row r="2390" s="74" customFormat="1"/>
    <row r="2391" s="74" customFormat="1"/>
    <row r="2392" s="74" customFormat="1"/>
    <row r="2393" s="74" customFormat="1"/>
    <row r="2394" s="74" customFormat="1"/>
    <row r="2395" s="74" customFormat="1"/>
    <row r="2396" s="74" customFormat="1"/>
    <row r="2397" s="74" customFormat="1"/>
    <row r="2398" s="74" customFormat="1"/>
    <row r="2399" s="74" customFormat="1"/>
    <row r="2400" s="74" customFormat="1"/>
    <row r="2401" s="74" customFormat="1"/>
    <row r="2402" s="74" customFormat="1"/>
    <row r="2403" s="74" customFormat="1"/>
    <row r="2404" s="74" customFormat="1"/>
    <row r="2405" s="74" customFormat="1"/>
    <row r="2406" s="74" customFormat="1"/>
    <row r="2407" s="74" customFormat="1"/>
    <row r="2408" s="74" customFormat="1"/>
    <row r="2409" s="74" customFormat="1"/>
    <row r="2410" s="74" customFormat="1"/>
    <row r="2411" s="74" customFormat="1"/>
    <row r="2412" s="74" customFormat="1"/>
    <row r="2413" s="74" customFormat="1"/>
    <row r="2414" s="74" customFormat="1"/>
    <row r="2415" s="74" customFormat="1"/>
    <row r="2416" s="74" customFormat="1"/>
    <row r="2417" s="74" customFormat="1"/>
    <row r="2418" s="74" customFormat="1"/>
    <row r="2419" s="74" customFormat="1"/>
    <row r="2420" s="74" customFormat="1"/>
    <row r="2421" s="74" customFormat="1"/>
    <row r="2422" s="74" customFormat="1"/>
    <row r="2423" s="74" customFormat="1"/>
    <row r="2424" s="74" customFormat="1"/>
    <row r="2425" s="74" customFormat="1"/>
    <row r="2426" s="74" customFormat="1"/>
    <row r="2427" s="74" customFormat="1"/>
    <row r="2428" s="74" customFormat="1"/>
    <row r="2429" s="74" customFormat="1"/>
    <row r="2430" s="74" customFormat="1"/>
    <row r="2431" s="74" customFormat="1"/>
    <row r="2432" s="74" customFormat="1"/>
    <row r="2433" s="74" customFormat="1"/>
    <row r="2434" s="74" customFormat="1"/>
    <row r="2435" s="74" customFormat="1"/>
    <row r="2436" s="74" customFormat="1"/>
    <row r="2437" s="74" customFormat="1"/>
    <row r="2438" s="74" customFormat="1"/>
    <row r="2439" s="74" customFormat="1"/>
    <row r="2440" s="74" customFormat="1"/>
    <row r="2441" s="74" customFormat="1"/>
    <row r="2442" s="74" customFormat="1"/>
    <row r="2443" s="74" customFormat="1"/>
    <row r="2444" s="74" customFormat="1"/>
    <row r="2445" s="74" customFormat="1"/>
    <row r="2446" s="74" customFormat="1"/>
    <row r="2447" s="74" customFormat="1"/>
    <row r="2448" s="74" customFormat="1"/>
    <row r="2449" s="74" customFormat="1"/>
    <row r="2450" s="74" customFormat="1"/>
    <row r="2451" s="74" customFormat="1"/>
    <row r="2452" s="74" customFormat="1"/>
    <row r="2453" s="74" customFormat="1"/>
    <row r="2454" s="74" customFormat="1"/>
    <row r="2455" s="74" customFormat="1"/>
    <row r="2456" s="74" customFormat="1"/>
    <row r="2457" s="74" customFormat="1"/>
    <row r="2458" s="74" customFormat="1"/>
    <row r="2459" s="74" customFormat="1"/>
    <row r="2460" s="74" customFormat="1"/>
    <row r="2461" s="74" customFormat="1"/>
    <row r="2462" s="74" customFormat="1"/>
    <row r="2463" s="74" customFormat="1"/>
    <row r="2464" s="74" customFormat="1"/>
    <row r="2465" s="74" customFormat="1"/>
    <row r="2466" s="74" customFormat="1"/>
    <row r="2467" s="74" customFormat="1"/>
    <row r="2468" s="74" customFormat="1"/>
    <row r="2469" s="74" customFormat="1"/>
    <row r="2470" s="74" customFormat="1"/>
    <row r="2471" s="74" customFormat="1"/>
    <row r="2472" s="74" customFormat="1"/>
    <row r="2473" s="74" customFormat="1"/>
    <row r="2474" s="74" customFormat="1"/>
    <row r="2475" s="74" customFormat="1"/>
    <row r="2476" s="74" customFormat="1"/>
    <row r="2477" s="74" customFormat="1"/>
    <row r="2478" s="74" customFormat="1"/>
    <row r="2479" s="74" customFormat="1"/>
    <row r="2480" s="74" customFormat="1"/>
    <row r="2481" s="74" customFormat="1"/>
    <row r="2482" s="74" customFormat="1"/>
    <row r="2483" s="74" customFormat="1"/>
  </sheetData>
  <sheetProtection selectLockedCells="1"/>
  <mergeCells count="18">
    <mergeCell ref="D124:F124"/>
    <mergeCell ref="L124:N124"/>
    <mergeCell ref="D85:F85"/>
    <mergeCell ref="L85:N85"/>
    <mergeCell ref="D98:F98"/>
    <mergeCell ref="L98:N98"/>
    <mergeCell ref="D111:F111"/>
    <mergeCell ref="L111:N111"/>
    <mergeCell ref="D59:F59"/>
    <mergeCell ref="L59:N59"/>
    <mergeCell ref="D72:F72"/>
    <mergeCell ref="L72:N72"/>
    <mergeCell ref="C21:H21"/>
    <mergeCell ref="F4:M4"/>
    <mergeCell ref="F6:M6"/>
    <mergeCell ref="C9:G9"/>
    <mergeCell ref="K9:M9"/>
    <mergeCell ref="O9:Q9"/>
  </mergeCells>
  <conditionalFormatting sqref="E32:P39">
    <cfRule type="cellIs" dxfId="79" priority="15" stopIfTrue="1" operator="equal">
      <formula>$I11</formula>
    </cfRule>
  </conditionalFormatting>
  <conditionalFormatting sqref="E32:P39">
    <cfRule type="cellIs" dxfId="78" priority="14" stopIfTrue="1" operator="notEqual">
      <formula>$I11</formula>
    </cfRule>
  </conditionalFormatting>
  <conditionalFormatting sqref="E32:P39">
    <cfRule type="expression" dxfId="77" priority="13" stopIfTrue="1">
      <formula>ISBLANK($I11)</formula>
    </cfRule>
  </conditionalFormatting>
  <conditionalFormatting sqref="E44:E51">
    <cfRule type="cellIs" dxfId="76" priority="12" stopIfTrue="1" operator="equal">
      <formula>$I61</formula>
    </cfRule>
  </conditionalFormatting>
  <conditionalFormatting sqref="F44:F51">
    <cfRule type="cellIs" dxfId="75" priority="11" stopIfTrue="1" operator="equal">
      <formula>$Q61</formula>
    </cfRule>
  </conditionalFormatting>
  <conditionalFormatting sqref="G44:G51">
    <cfRule type="cellIs" dxfId="74" priority="10" stopIfTrue="1" operator="equal">
      <formula>$I74</formula>
    </cfRule>
  </conditionalFormatting>
  <conditionalFormatting sqref="H44:H51">
    <cfRule type="cellIs" dxfId="73" priority="9" stopIfTrue="1" operator="equal">
      <formula>$Q74</formula>
    </cfRule>
  </conditionalFormatting>
  <conditionalFormatting sqref="I44:I51">
    <cfRule type="cellIs" dxfId="72" priority="8" stopIfTrue="1" operator="equal">
      <formula>$I87</formula>
    </cfRule>
  </conditionalFormatting>
  <conditionalFormatting sqref="J44:J51">
    <cfRule type="cellIs" dxfId="71" priority="7" stopIfTrue="1" operator="equal">
      <formula>$Q87</formula>
    </cfRule>
  </conditionalFormatting>
  <conditionalFormatting sqref="K44:K51">
    <cfRule type="cellIs" dxfId="70" priority="6" stopIfTrue="1" operator="equal">
      <formula>$I100</formula>
    </cfRule>
  </conditionalFormatting>
  <conditionalFormatting sqref="L44:L51">
    <cfRule type="cellIs" dxfId="69" priority="5" stopIfTrue="1" operator="equal">
      <formula>$Q100</formula>
    </cfRule>
  </conditionalFormatting>
  <conditionalFormatting sqref="M44:M51">
    <cfRule type="cellIs" dxfId="68" priority="4" stopIfTrue="1" operator="equal">
      <formula>$I113</formula>
    </cfRule>
  </conditionalFormatting>
  <conditionalFormatting sqref="N44:N51">
    <cfRule type="cellIs" dxfId="67" priority="3" stopIfTrue="1" operator="equal">
      <formula>$Q113</formula>
    </cfRule>
  </conditionalFormatting>
  <conditionalFormatting sqref="O44:O51">
    <cfRule type="cellIs" dxfId="66" priority="2" stopIfTrue="1" operator="equal">
      <formula>$I126</formula>
    </cfRule>
  </conditionalFormatting>
  <conditionalFormatting sqref="P44:P51">
    <cfRule type="cellIs" dxfId="65" priority="1" stopIfTrue="1" operator="equal">
      <formula>$Q126</formula>
    </cfRule>
  </conditionalFormatting>
  <pageMargins left="0.75" right="0.75" top="1" bottom="1" header="0.5" footer="0.5"/>
  <pageSetup paperSize="9" orientation="landscape" r:id="rId1"/>
  <headerFooter alignWithMargins="0"/>
  <drawing r:id="rId2"/>
  <tableParts count="1">
    <tablePart r:id="rId3"/>
  </tableParts>
</worksheet>
</file>

<file path=xl/worksheets/sheet29.xml><?xml version="1.0" encoding="utf-8"?>
<worksheet xmlns="http://schemas.openxmlformats.org/spreadsheetml/2006/main" xmlns:r="http://schemas.openxmlformats.org/officeDocument/2006/relationships">
  <dimension ref="A1:FX2483"/>
  <sheetViews>
    <sheetView showGridLines="0" topLeftCell="A19" zoomScaleNormal="100" workbookViewId="0">
      <selection activeCell="R1" sqref="R1:AY1048576"/>
    </sheetView>
  </sheetViews>
  <sheetFormatPr defaultRowHeight="12.75"/>
  <cols>
    <col min="1" max="1" width="5.42578125" style="74" customWidth="1"/>
    <col min="2" max="2" width="8.140625" customWidth="1"/>
    <col min="3" max="3" width="14.5703125" customWidth="1"/>
    <col min="4" max="4" width="14.42578125" customWidth="1"/>
    <col min="5" max="5" width="10.42578125" customWidth="1"/>
    <col min="6" max="6" width="11.28515625" customWidth="1"/>
    <col min="7" max="7" width="10.28515625" customWidth="1"/>
    <col min="8" max="8" width="10" customWidth="1"/>
    <col min="9" max="9" width="10.7109375" customWidth="1"/>
    <col min="10" max="10" width="11.140625" customWidth="1"/>
    <col min="11" max="11" width="11" customWidth="1"/>
    <col min="12" max="12" width="13.28515625" customWidth="1"/>
    <col min="13" max="13" width="10.28515625" customWidth="1"/>
    <col min="14" max="14" width="10.85546875" customWidth="1"/>
    <col min="15" max="15" width="11.42578125" customWidth="1"/>
    <col min="16" max="16" width="12.28515625" customWidth="1"/>
    <col min="17" max="17" width="11.140625" customWidth="1"/>
    <col min="18" max="18" width="6.7109375" style="72" customWidth="1"/>
    <col min="19" max="19" width="11.5703125" style="74" customWidth="1"/>
    <col min="20" max="20" width="9.140625" style="74" customWidth="1"/>
    <col min="21" max="23" width="10.42578125" style="74" hidden="1" customWidth="1"/>
    <col min="24" max="24" width="9.85546875" style="74" hidden="1" customWidth="1"/>
    <col min="25" max="26" width="9.140625" style="74"/>
    <col min="27" max="27" width="10" style="74" customWidth="1"/>
    <col min="28" max="28" width="10.28515625" style="74" customWidth="1"/>
    <col min="29" max="29" width="9.140625" style="74"/>
    <col min="30" max="30" width="10.42578125" style="74" customWidth="1"/>
    <col min="31" max="180" width="9.140625" style="74"/>
  </cols>
  <sheetData>
    <row r="1" spans="1:26" s="155" customFormat="1" ht="13.5" thickBot="1">
      <c r="A1" s="72"/>
      <c r="B1" s="72"/>
      <c r="C1" s="72"/>
      <c r="D1" s="72"/>
      <c r="E1" s="72"/>
      <c r="F1" s="72"/>
      <c r="G1" s="72"/>
      <c r="H1" s="72"/>
      <c r="I1" s="72"/>
      <c r="J1" s="72"/>
      <c r="K1" s="72"/>
      <c r="L1" s="72"/>
      <c r="M1" s="72"/>
      <c r="N1" s="72"/>
      <c r="O1" s="72"/>
      <c r="P1" s="72"/>
      <c r="Q1" s="72"/>
      <c r="R1" s="72"/>
      <c r="S1" s="72"/>
    </row>
    <row r="2" spans="1:26">
      <c r="A2" s="72"/>
      <c r="B2" s="64"/>
      <c r="C2" s="65"/>
      <c r="D2" s="65"/>
      <c r="E2" s="65"/>
      <c r="F2" s="65"/>
      <c r="G2" s="65"/>
      <c r="H2" s="65"/>
      <c r="I2" s="65"/>
      <c r="J2" s="65"/>
      <c r="K2" s="65"/>
      <c r="L2" s="65"/>
      <c r="M2" s="65"/>
      <c r="N2" s="65"/>
      <c r="O2" s="65"/>
      <c r="P2" s="65"/>
      <c r="Q2" s="65"/>
      <c r="R2" s="75"/>
      <c r="S2" s="72"/>
    </row>
    <row r="3" spans="1:26">
      <c r="A3" s="72"/>
      <c r="B3" s="66"/>
      <c r="C3" s="3"/>
      <c r="D3" s="3"/>
      <c r="E3" s="3"/>
      <c r="F3" s="3"/>
      <c r="G3" s="3"/>
      <c r="H3" s="3"/>
      <c r="I3" s="3"/>
      <c r="J3" s="3"/>
      <c r="K3" s="3"/>
      <c r="L3" s="3"/>
      <c r="M3" s="3"/>
      <c r="N3" s="3"/>
      <c r="O3" s="3"/>
      <c r="P3" s="3"/>
      <c r="Q3" s="3"/>
      <c r="R3" s="75"/>
      <c r="S3" s="72"/>
    </row>
    <row r="4" spans="1:26" ht="25.5">
      <c r="A4" s="72"/>
      <c r="B4" s="66"/>
      <c r="C4" s="3"/>
      <c r="D4" s="3"/>
      <c r="E4" s="3"/>
      <c r="F4" s="182" t="s">
        <v>90</v>
      </c>
      <c r="G4" s="183"/>
      <c r="H4" s="183"/>
      <c r="I4" s="183"/>
      <c r="J4" s="183"/>
      <c r="K4" s="183"/>
      <c r="L4" s="183"/>
      <c r="M4" s="184"/>
      <c r="N4" s="3"/>
      <c r="O4" s="3"/>
      <c r="P4" s="3"/>
      <c r="Q4" s="3"/>
      <c r="R4" s="75"/>
      <c r="S4" s="72"/>
    </row>
    <row r="5" spans="1:26" ht="15.75">
      <c r="A5" s="72"/>
      <c r="B5" s="66"/>
      <c r="C5" s="3"/>
      <c r="D5" s="3"/>
      <c r="E5" s="3"/>
      <c r="F5" s="46"/>
      <c r="G5" s="3"/>
      <c r="H5" s="3"/>
      <c r="I5" s="3"/>
      <c r="J5" s="3"/>
      <c r="K5" s="3"/>
      <c r="L5" s="3"/>
      <c r="M5" s="3"/>
      <c r="N5" s="3"/>
      <c r="O5" s="3"/>
      <c r="P5" s="3"/>
      <c r="Q5" s="3"/>
      <c r="R5" s="75"/>
      <c r="S5" s="72"/>
    </row>
    <row r="6" spans="1:26" ht="15.75">
      <c r="A6" s="72"/>
      <c r="B6" s="66"/>
      <c r="C6" s="3"/>
      <c r="D6" s="3"/>
      <c r="E6" s="3"/>
      <c r="F6" s="185" t="s">
        <v>134</v>
      </c>
      <c r="G6" s="183"/>
      <c r="H6" s="183"/>
      <c r="I6" s="183"/>
      <c r="J6" s="183"/>
      <c r="K6" s="183"/>
      <c r="L6" s="183"/>
      <c r="M6" s="184"/>
      <c r="N6" s="3"/>
      <c r="O6" s="3"/>
      <c r="P6" s="3"/>
      <c r="Q6" s="3"/>
      <c r="R6" s="75"/>
      <c r="S6" s="72"/>
    </row>
    <row r="7" spans="1:26">
      <c r="A7" s="72"/>
      <c r="B7" s="66"/>
      <c r="C7" s="3"/>
      <c r="D7" s="3"/>
      <c r="E7" s="3"/>
      <c r="F7" s="3"/>
      <c r="G7" s="3"/>
      <c r="H7" s="3"/>
      <c r="I7" s="3"/>
      <c r="J7" s="3"/>
      <c r="K7" s="3"/>
      <c r="L7" s="3"/>
      <c r="M7" s="3"/>
      <c r="N7" s="3"/>
      <c r="O7" s="3"/>
      <c r="P7" s="3"/>
      <c r="Q7" s="3"/>
      <c r="R7" s="75"/>
      <c r="S7" s="72"/>
    </row>
    <row r="8" spans="1:26" ht="18.75" customHeight="1" thickBot="1">
      <c r="A8" s="72"/>
      <c r="B8" s="66"/>
      <c r="C8" s="3"/>
      <c r="D8" s="3"/>
      <c r="E8" s="3"/>
      <c r="F8" s="3"/>
      <c r="G8" s="3"/>
      <c r="H8" s="3"/>
      <c r="I8" s="3"/>
      <c r="J8" s="3"/>
      <c r="K8" s="3"/>
      <c r="L8" s="3"/>
      <c r="M8" s="3"/>
      <c r="N8" s="3"/>
      <c r="O8" s="3"/>
      <c r="P8" s="3"/>
      <c r="Q8" s="3"/>
      <c r="R8" s="75"/>
      <c r="S8" s="72"/>
    </row>
    <row r="9" spans="1:26" ht="24.75" customHeight="1" thickBot="1">
      <c r="A9" s="72"/>
      <c r="B9" s="66"/>
      <c r="C9" s="199" t="s">
        <v>54</v>
      </c>
      <c r="D9" s="200"/>
      <c r="E9" s="200"/>
      <c r="F9" s="200"/>
      <c r="G9" s="201"/>
      <c r="H9" s="3"/>
      <c r="I9" s="45" t="s">
        <v>55</v>
      </c>
      <c r="J9" s="3"/>
      <c r="K9" s="179" t="s">
        <v>129</v>
      </c>
      <c r="L9" s="180"/>
      <c r="M9" s="181"/>
      <c r="O9" s="179" t="s">
        <v>130</v>
      </c>
      <c r="P9" s="180"/>
      <c r="Q9" s="181"/>
      <c r="R9" s="75"/>
      <c r="S9" s="72"/>
    </row>
    <row r="10" spans="1:26" ht="13.5" thickBot="1">
      <c r="A10" s="72"/>
      <c r="B10" s="66"/>
      <c r="C10" s="78" t="s">
        <v>0</v>
      </c>
      <c r="D10" s="79" t="s">
        <v>1</v>
      </c>
      <c r="E10" s="12">
        <v>1</v>
      </c>
      <c r="F10" s="12" t="s">
        <v>18</v>
      </c>
      <c r="G10" s="40">
        <v>2</v>
      </c>
      <c r="H10" s="3"/>
      <c r="I10" s="39" t="s">
        <v>6</v>
      </c>
      <c r="J10" s="3"/>
      <c r="K10" s="19" t="s">
        <v>97</v>
      </c>
      <c r="L10" s="20" t="s">
        <v>51</v>
      </c>
      <c r="M10" s="20" t="s">
        <v>25</v>
      </c>
      <c r="O10" s="19" t="s">
        <v>97</v>
      </c>
      <c r="P10" s="20" t="s">
        <v>51</v>
      </c>
      <c r="Q10" s="20" t="s">
        <v>25</v>
      </c>
      <c r="R10" s="75"/>
      <c r="S10" s="72"/>
    </row>
    <row r="11" spans="1:26">
      <c r="A11" s="72"/>
      <c r="B11" s="66"/>
      <c r="C11" s="115"/>
      <c r="D11" s="109"/>
      <c r="E11" s="112"/>
      <c r="F11" s="112"/>
      <c r="G11" s="116"/>
      <c r="H11" s="3"/>
      <c r="I11" s="54"/>
      <c r="J11" s="3"/>
      <c r="K11" s="139">
        <v>1</v>
      </c>
      <c r="L11" s="138" t="str">
        <f>VLOOKUP(SMALL($V$11:$V$22,1),$V$11:$X$22,2,FALSE)</f>
        <v>Tim</v>
      </c>
      <c r="M11" s="146">
        <f>VLOOKUP(SMALL($V$11:$V$22,1),$V$11:$X$22,3,FALSE)</f>
        <v>0</v>
      </c>
      <c r="O11" s="139">
        <v>1</v>
      </c>
      <c r="P11" s="138" t="str">
        <f>VLOOKUP(SMALL($V$25:$V$36,1),$V$25:$X$36,2,FALSE)</f>
        <v>Didier</v>
      </c>
      <c r="Q11" s="140">
        <f>VLOOKUP(SMALL($V$25:$V$36,1),$V$25:$X$36,3,FALSE)</f>
        <v>74.160000000000011</v>
      </c>
      <c r="R11" s="75"/>
      <c r="S11" s="72"/>
      <c r="U11" s="124">
        <f>RANK($E$40,$E$40:$P$40)</f>
        <v>1</v>
      </c>
      <c r="V11" s="124">
        <f>RANK($E$40,$E$40:$P$40)</f>
        <v>1</v>
      </c>
      <c r="W11" s="124" t="str">
        <f>E31</f>
        <v>Tim</v>
      </c>
      <c r="X11" s="125">
        <f>E40</f>
        <v>0</v>
      </c>
      <c r="Z11" s="126"/>
    </row>
    <row r="12" spans="1:26">
      <c r="A12" s="72"/>
      <c r="B12" s="66"/>
      <c r="C12" s="115"/>
      <c r="D12" s="109"/>
      <c r="E12" s="113"/>
      <c r="F12" s="113"/>
      <c r="G12" s="117"/>
      <c r="H12" s="3"/>
      <c r="I12" s="54"/>
      <c r="J12" s="3"/>
      <c r="K12" s="141" t="str">
        <f>IF(M12=M11,"",2)</f>
        <v/>
      </c>
      <c r="L12" s="137" t="str">
        <f>VLOOKUP(SMALL($V$11:$V$22,2),$V$11:$X$22,2,FALSE)</f>
        <v>Grégory</v>
      </c>
      <c r="M12" s="147">
        <f>VLOOKUP(SMALL($V$11:$V$22,2),$V$11:$X$22,3,FALSE)</f>
        <v>0</v>
      </c>
      <c r="O12" s="141">
        <f>IF(Q12=Q11,"",2)</f>
        <v>2</v>
      </c>
      <c r="P12" s="137" t="str">
        <f>VLOOKUP(SMALL($V$25:$V$36,2),$V$25:$X$36,2,FALSE)</f>
        <v>Deborah</v>
      </c>
      <c r="Q12" s="142">
        <f>VLOOKUP(SMALL($V$25:$V$36,2),$V$25:$X$36,3,FALSE)</f>
        <v>69.890000000000015</v>
      </c>
      <c r="R12" s="75"/>
      <c r="S12" s="72"/>
      <c r="U12" s="124">
        <f>RANK($F$40,$E$40:$P$40)</f>
        <v>1</v>
      </c>
      <c r="V12" s="124">
        <f>IF(COUNTIF($U$11:U11,RANK($F$40,$E$40:$P$40))&gt;0,RANK($F$40,$E$40:$P$40)+COUNTIF($U$11:U11,RANK($F$40,$E$40:$P$40)),RANK($F$40,$E$40:$P$40))</f>
        <v>2</v>
      </c>
      <c r="W12" s="124" t="str">
        <f>F31</f>
        <v>Grégory</v>
      </c>
      <c r="X12" s="125">
        <f>F40</f>
        <v>0</v>
      </c>
      <c r="Z12" s="126"/>
    </row>
    <row r="13" spans="1:26">
      <c r="A13" s="72"/>
      <c r="B13" s="66"/>
      <c r="C13" s="118"/>
      <c r="D13" s="110"/>
      <c r="E13" s="113"/>
      <c r="F13" s="113"/>
      <c r="G13" s="117"/>
      <c r="H13" s="3"/>
      <c r="I13" s="54"/>
      <c r="J13" s="3"/>
      <c r="K13" s="141" t="str">
        <f>IF(M13=M12,"",3)</f>
        <v/>
      </c>
      <c r="L13" s="137" t="str">
        <f>VLOOKUP(SMALL($V$11:$V$22,3),$V$11:$X$22,2,FALSE)</f>
        <v>Christophe</v>
      </c>
      <c r="M13" s="147">
        <f>VLOOKUP(SMALL($V$11:$V$22,3),$V$11:$X$22,3,FALSE)</f>
        <v>0</v>
      </c>
      <c r="O13" s="141">
        <f>IF(Q13=Q12,"",3)</f>
        <v>3</v>
      </c>
      <c r="P13" s="137" t="str">
        <f>VLOOKUP(SMALL($V$25:$V$36,3),$V$25:$X$36,2,FALSE)</f>
        <v>Pieter</v>
      </c>
      <c r="Q13" s="142">
        <f>VLOOKUP(SMALL($V$25:$V$36,3),$V$25:$X$36,3,FALSE)</f>
        <v>66.239999999999995</v>
      </c>
      <c r="R13" s="75"/>
      <c r="S13" s="72"/>
      <c r="U13" s="124">
        <f>RANK($G$40,$E$40:$P$40)</f>
        <v>1</v>
      </c>
      <c r="V13" s="124">
        <f>IF(COUNTIF($U$11:U12,RANK($G$40,$E$40:$P$40))&gt;0,RANK($G$40,$E$40:$P$40)+COUNTIF($U$11:U12,RANK($G$40,$E$40:$P$40)),RANK($G$40,$E$40:$P$40))</f>
        <v>3</v>
      </c>
      <c r="W13" s="124" t="str">
        <f>G31</f>
        <v>Christophe</v>
      </c>
      <c r="X13" s="125">
        <f>G40</f>
        <v>0</v>
      </c>
      <c r="Z13" s="126"/>
    </row>
    <row r="14" spans="1:26">
      <c r="A14" s="72"/>
      <c r="B14" s="66"/>
      <c r="C14" s="118"/>
      <c r="D14" s="110"/>
      <c r="E14" s="113"/>
      <c r="F14" s="113"/>
      <c r="G14" s="117"/>
      <c r="H14" s="3"/>
      <c r="I14" s="54"/>
      <c r="J14" s="4"/>
      <c r="K14" s="141" t="str">
        <f>IF(M14=M13,"",4)</f>
        <v/>
      </c>
      <c r="L14" s="137" t="str">
        <f>VLOOKUP(SMALL($V$11:$V$22,4),$V$11:$X$22,2,FALSE)</f>
        <v>Ruben</v>
      </c>
      <c r="M14" s="147">
        <f>VLOOKUP(SMALL($V$11:$V$22,4),$V$11:$X$22,3,FALSE)</f>
        <v>0</v>
      </c>
      <c r="O14" s="141">
        <f>IF(Q14=Q13,"",4)</f>
        <v>4</v>
      </c>
      <c r="P14" s="137" t="str">
        <f>VLOOKUP(SMALL($V$25:$V$36,4),$V$25:$X$36,2,FALSE)</f>
        <v>Maarten</v>
      </c>
      <c r="Q14" s="142">
        <f>VLOOKUP(SMALL($V$25:$V$36,4),$V$25:$X$36,3,FALSE)</f>
        <v>63.04</v>
      </c>
      <c r="R14" s="75"/>
      <c r="S14" s="72"/>
      <c r="U14" s="124">
        <f>RANK($H$40,$E$40:$P$40)</f>
        <v>1</v>
      </c>
      <c r="V14" s="124">
        <f>IF(COUNTIF($U$11:U13,RANK($H$40,$E$40:$P$40))&gt;0,RANK($H$40,$E$40:$P$40)+COUNTIF($U$11:U13,RANK($H$40,$E$40:$P$40)),RANK($H$40,$E$40:$P$40))</f>
        <v>4</v>
      </c>
      <c r="W14" s="124" t="str">
        <f>H31</f>
        <v>Ruben</v>
      </c>
      <c r="X14" s="125">
        <f>H40</f>
        <v>0</v>
      </c>
      <c r="Z14" s="126"/>
    </row>
    <row r="15" spans="1:26">
      <c r="A15" s="72"/>
      <c r="B15" s="66"/>
      <c r="C15" s="118"/>
      <c r="D15" s="110"/>
      <c r="E15" s="113"/>
      <c r="F15" s="113"/>
      <c r="G15" s="117"/>
      <c r="H15" s="3"/>
      <c r="I15" s="54"/>
      <c r="J15" s="3"/>
      <c r="K15" s="141" t="str">
        <f>IF(M15=M14,"",5)</f>
        <v/>
      </c>
      <c r="L15" s="137" t="str">
        <f>VLOOKUP(SMALL($V$11:$V$22,5),$V$11:$X$22,2,FALSE)</f>
        <v>Guillaume</v>
      </c>
      <c r="M15" s="147">
        <f>VLOOKUP(SMALL($V$11:$V$22,5),$V$11:$X$22,3,FALSE)</f>
        <v>0</v>
      </c>
      <c r="O15" s="141">
        <f>IF(Q15=Q14,"",5)</f>
        <v>5</v>
      </c>
      <c r="P15" s="137" t="str">
        <f>VLOOKUP(SMALL($V$25:$V$36,5),$V$25:$X$36,2,FALSE)</f>
        <v>Lienkeuh</v>
      </c>
      <c r="Q15" s="142">
        <f>VLOOKUP(SMALL($V$25:$V$36,5),$V$25:$X$36,3,FALSE)</f>
        <v>62.86</v>
      </c>
      <c r="R15" s="75"/>
      <c r="S15" s="72"/>
      <c r="U15" s="124">
        <f>RANK($I$40,$E$40:$P$40)</f>
        <v>1</v>
      </c>
      <c r="V15" s="124">
        <f>IF(COUNTIF($U$11:U14,RANK($I$40,$E$40:$P$40))&gt;0,RANK($I$40,$E$40:$P$40)+COUNTIF($U$11:U14,RANK($I$40,$E$40:$P$40)),RANK($I$40,$E$40:$P$40))</f>
        <v>5</v>
      </c>
      <c r="W15" s="124" t="str">
        <f>I31</f>
        <v>Guillaume</v>
      </c>
      <c r="X15" s="125">
        <f>I40</f>
        <v>0</v>
      </c>
      <c r="Z15" s="126"/>
    </row>
    <row r="16" spans="1:26">
      <c r="A16" s="72"/>
      <c r="B16" s="66"/>
      <c r="C16" s="118"/>
      <c r="D16" s="110"/>
      <c r="E16" s="113"/>
      <c r="F16" s="113"/>
      <c r="G16" s="117"/>
      <c r="H16" s="3"/>
      <c r="I16" s="54"/>
      <c r="J16" s="3"/>
      <c r="K16" s="141" t="str">
        <f>IF(M16=M15,"",6)</f>
        <v/>
      </c>
      <c r="L16" s="137" t="str">
        <f>VLOOKUP(SMALL($V$11:$V$22,6),$V$11:$X$22,2,FALSE)</f>
        <v>Maarten</v>
      </c>
      <c r="M16" s="147">
        <f>VLOOKUP(SMALL($V$11:$V$22,6),$V$11:$X$22,3,FALSE)</f>
        <v>0</v>
      </c>
      <c r="O16" s="141">
        <f>IF(Q16=Q15,"",6)</f>
        <v>6</v>
      </c>
      <c r="P16" s="137" t="str">
        <f>VLOOKUP(SMALL($V$25:$V$36,6),$V$25:$X$36,2,FALSE)</f>
        <v xml:space="preserve">Lien </v>
      </c>
      <c r="Q16" s="142">
        <f>VLOOKUP(SMALL($V$25:$V$36,6),$V$25:$X$36,3,FALSE)</f>
        <v>62.64</v>
      </c>
      <c r="R16" s="75"/>
      <c r="S16" s="72"/>
      <c r="U16" s="124">
        <f>RANK($J$40,$E$40:$P$40)</f>
        <v>1</v>
      </c>
      <c r="V16" s="124">
        <f>IF(COUNTIF($U$11:U15,RANK($J$40,$E$40:$P$40))&gt;0,RANK($J$40,$E$40:$P$40)+COUNTIF($U$11:U15,RANK($J$40,$E$40:$P$40)),RANK($J$40,$E$40:$P$40))</f>
        <v>6</v>
      </c>
      <c r="W16" s="124" t="str">
        <f>J31</f>
        <v>Maarten</v>
      </c>
      <c r="X16" s="125">
        <f>J40</f>
        <v>0</v>
      </c>
      <c r="Z16" s="126"/>
    </row>
    <row r="17" spans="1:180">
      <c r="A17" s="72"/>
      <c r="B17" s="66"/>
      <c r="C17" s="118"/>
      <c r="D17" s="110"/>
      <c r="E17" s="113"/>
      <c r="F17" s="113"/>
      <c r="G17" s="117"/>
      <c r="H17" s="47" t="s">
        <v>56</v>
      </c>
      <c r="I17" s="54"/>
      <c r="J17" s="3"/>
      <c r="K17" s="141" t="str">
        <f>IF(M17=M16,"",7)</f>
        <v/>
      </c>
      <c r="L17" s="137" t="str">
        <f>VLOOKUP(SMALL($V$11:$V$22,7),$V$11:$X$22,2,FALSE)</f>
        <v>Dieter</v>
      </c>
      <c r="M17" s="147">
        <f>VLOOKUP(SMALL($V$11:$V$22,7),$V$11:$X$22,3,FALSE)</f>
        <v>0</v>
      </c>
      <c r="O17" s="141">
        <f>IF(Q17=Q16,"",7)</f>
        <v>7</v>
      </c>
      <c r="P17" s="137" t="str">
        <f>VLOOKUP(SMALL($V$25:$V$36,7),$V$25:$X$36,2,FALSE)</f>
        <v>Tim</v>
      </c>
      <c r="Q17" s="142">
        <f>VLOOKUP(SMALL($V$25:$V$36,7),$V$25:$X$36,3,FALSE)</f>
        <v>62.560000000000009</v>
      </c>
      <c r="R17" s="75"/>
      <c r="S17" s="72"/>
      <c r="U17" s="124">
        <f>RANK($K$40,$E$40:$P$40)</f>
        <v>1</v>
      </c>
      <c r="V17" s="124">
        <f>IF(COUNTIF($U$11:U16,RANK($K$40,$E$40:$P$40))&gt;0,RANK($K$40,$E$40:$P$40)+COUNTIF($U$11:U16,RANK($K$40,$E$40:$P$40)),RANK($K$40,$E$40:$P$40))</f>
        <v>7</v>
      </c>
      <c r="W17" s="124" t="str">
        <f>K31</f>
        <v>Dieter</v>
      </c>
      <c r="X17" s="125">
        <f>K40</f>
        <v>0</v>
      </c>
      <c r="Z17" s="126"/>
    </row>
    <row r="18" spans="1:180" ht="13.5" thickBot="1">
      <c r="A18" s="72"/>
      <c r="B18" s="66"/>
      <c r="C18" s="119"/>
      <c r="D18" s="111"/>
      <c r="E18" s="114"/>
      <c r="F18" s="114"/>
      <c r="G18" s="120"/>
      <c r="H18" s="3"/>
      <c r="I18" s="55"/>
      <c r="J18" s="3"/>
      <c r="K18" s="141" t="str">
        <f>IF(M18=M17,"",8)</f>
        <v/>
      </c>
      <c r="L18" s="137" t="str">
        <f>VLOOKUP(SMALL($V$11:$V$22,8),$V$11:$X$22,2,FALSE)</f>
        <v>Deborah</v>
      </c>
      <c r="M18" s="147">
        <f>VLOOKUP(SMALL($V$11:$V$22,8),$V$11:$X$22,3,FALSE)</f>
        <v>0</v>
      </c>
      <c r="O18" s="141">
        <f>IF(Q18=Q17,"",8)</f>
        <v>8</v>
      </c>
      <c r="P18" s="137" t="str">
        <f>VLOOKUP(SMALL($V$25:$V$36,8),$V$25:$X$36,2,FALSE)</f>
        <v>Grégory</v>
      </c>
      <c r="Q18" s="142">
        <f>VLOOKUP(SMALL($V$25:$V$36,8),$V$25:$X$36,3,FALSE)</f>
        <v>62.169999999999995</v>
      </c>
      <c r="R18" s="75"/>
      <c r="S18" s="72"/>
      <c r="U18" s="124">
        <f>RANK($L$40,$E$40:$P$40)</f>
        <v>1</v>
      </c>
      <c r="V18" s="124">
        <f>IF(COUNTIF($U$11:U17,RANK($L$40,$E$40:$P$40))&gt;0,RANK($L$40,$E$40:$P$40)+COUNTIF($U$11:U17,RANK($L$40,$E$40:$P$40)),RANK($L$40,$E$40:$P$40))</f>
        <v>8</v>
      </c>
      <c r="W18" s="124" t="str">
        <f>L31</f>
        <v>Deborah</v>
      </c>
      <c r="X18" s="125">
        <f>L40</f>
        <v>0</v>
      </c>
      <c r="Z18" s="126"/>
    </row>
    <row r="19" spans="1:180">
      <c r="A19" s="72"/>
      <c r="B19" s="66"/>
      <c r="C19" s="3"/>
      <c r="D19" s="3"/>
      <c r="E19" s="3"/>
      <c r="F19" s="3"/>
      <c r="G19" s="3"/>
      <c r="H19" s="3"/>
      <c r="I19" s="3"/>
      <c r="J19" s="3"/>
      <c r="K19" s="141" t="str">
        <f>IF(M19=M18,"",9)</f>
        <v/>
      </c>
      <c r="L19" s="137" t="str">
        <f>VLOOKUP(SMALL($V$11:$V$22,9),$V$11:$X$22,2,FALSE)</f>
        <v>Lienkeuh</v>
      </c>
      <c r="M19" s="147">
        <f>VLOOKUP(SMALL($V$11:$V$22,9),$V$11:$X$22,3,FALSE)</f>
        <v>0</v>
      </c>
      <c r="O19" s="141">
        <f>IF(Q19=Q18,"",9)</f>
        <v>9</v>
      </c>
      <c r="P19" s="137" t="str">
        <f>VLOOKUP(SMALL($V$25:$V$36,9),$V$25:$X$36,2,FALSE)</f>
        <v>Christophe</v>
      </c>
      <c r="Q19" s="142">
        <f>VLOOKUP(SMALL($V$25:$V$36,9),$V$25:$X$36,3,FALSE)</f>
        <v>61.109999999999992</v>
      </c>
      <c r="R19" s="75"/>
      <c r="S19" s="72"/>
      <c r="U19" s="124">
        <f>RANK($M$40,$E$40:$P$40)</f>
        <v>1</v>
      </c>
      <c r="V19" s="124">
        <f>IF(COUNTIF($U$11:U18,RANK($M$40,$E$40:$P$40))&gt;0,RANK($M$40,$E$40:$P$40)+COUNTIF($U$11:U18,RANK($M$40,$E$40:$P$40)),RANK($M$40,$E$40:$P$40))</f>
        <v>9</v>
      </c>
      <c r="W19" s="124" t="str">
        <f>M31</f>
        <v>Lienkeuh</v>
      </c>
      <c r="X19" s="125">
        <f>M40</f>
        <v>0</v>
      </c>
      <c r="Z19" s="126"/>
    </row>
    <row r="20" spans="1:180" ht="12.75" customHeight="1" thickBot="1">
      <c r="A20" s="72"/>
      <c r="B20" s="66"/>
      <c r="I20" s="3"/>
      <c r="J20" s="3"/>
      <c r="K20" s="141" t="str">
        <f>IF(M20=M19,"",10)</f>
        <v/>
      </c>
      <c r="L20" s="137" t="str">
        <f>VLOOKUP(SMALL($V$11:$V$22,10),$V$11:$X$22,2,FALSE)</f>
        <v>Pieter</v>
      </c>
      <c r="M20" s="147">
        <f>VLOOKUP(SMALL($V$11:$V$22,10),$V$11:$X$22,3,FALSE)</f>
        <v>0</v>
      </c>
      <c r="O20" s="141">
        <f>IF(Q20=Q19,"",10)</f>
        <v>10</v>
      </c>
      <c r="P20" s="137" t="str">
        <f>VLOOKUP(SMALL($V$25:$V$36,10),$V$25:$X$36,2,FALSE)</f>
        <v>Ruben</v>
      </c>
      <c r="Q20" s="142">
        <f>VLOOKUP(SMALL($V$25:$V$36,10),$V$25:$X$36,3,FALSE)</f>
        <v>60.06</v>
      </c>
      <c r="R20" s="75"/>
      <c r="S20" s="72"/>
      <c r="U20" s="124">
        <f>RANK($N$40,$E$40:$P$40)</f>
        <v>1</v>
      </c>
      <c r="V20" s="124">
        <f>IF(COUNTIF($U$11:U19,RANK($N$40,$E$40:$P$40))&gt;0,RANK($N$40,$E$40:$P$40)+COUNTIF($U$11:U19,RANK($N$40,$E$40:$P$40)),RANK($N$40,$E$40:$P$40))</f>
        <v>10</v>
      </c>
      <c r="W20" s="124" t="str">
        <f>N31</f>
        <v>Pieter</v>
      </c>
      <c r="X20" s="125">
        <f>N40</f>
        <v>0</v>
      </c>
      <c r="Z20" s="126"/>
    </row>
    <row r="21" spans="1:180" ht="12.75" customHeight="1" thickBot="1">
      <c r="A21" s="72"/>
      <c r="B21" s="66"/>
      <c r="C21" s="186" t="s">
        <v>57</v>
      </c>
      <c r="D21" s="187"/>
      <c r="E21" s="187"/>
      <c r="F21" s="188"/>
      <c r="G21" s="188"/>
      <c r="H21" s="189"/>
      <c r="I21" s="3"/>
      <c r="J21" s="3"/>
      <c r="K21" s="141" t="str">
        <f>IF(M21=M20,"",11)</f>
        <v/>
      </c>
      <c r="L21" s="137" t="str">
        <f>VLOOKUP(SMALL($V$11:$V$22,11),$V$11:$X$22,2,FALSE)</f>
        <v>Didier</v>
      </c>
      <c r="M21" s="147">
        <f>VLOOKUP(SMALL($V$11:$V$22,11),$V$11:$X$22,3,FALSE)</f>
        <v>0</v>
      </c>
      <c r="O21" s="141">
        <f>IF(Q21=Q20,"",11)</f>
        <v>11</v>
      </c>
      <c r="P21" s="137" t="str">
        <f>VLOOKUP(SMALL($V$25:$V$36,11),$V$25:$X$36,2,FALSE)</f>
        <v>Guillaume</v>
      </c>
      <c r="Q21" s="142">
        <f>VLOOKUP(SMALL($V$25:$V$36,11),$V$25:$X$36,3,FALSE)</f>
        <v>58.88000000000001</v>
      </c>
      <c r="R21" s="75"/>
      <c r="S21" s="72"/>
      <c r="U21" s="124">
        <f>RANK($O$40,$E$40:$P$40)</f>
        <v>1</v>
      </c>
      <c r="V21" s="124">
        <f>IF(COUNTIF($U$11:U20,RANK($O$40,$E$40:$P$40))&gt;0,RANK($O$40,$E$40:$P$40)+COUNTIF($U$11:U20,RANK($O$40,$E$40:$P$40)),RANK($O$40,$E$40:$P$40))</f>
        <v>11</v>
      </c>
      <c r="W21" s="124" t="str">
        <f>O31</f>
        <v>Didier</v>
      </c>
      <c r="X21" s="125">
        <f>O40</f>
        <v>0</v>
      </c>
      <c r="Z21" s="126"/>
    </row>
    <row r="22" spans="1:180" ht="12.75" customHeight="1" thickBot="1">
      <c r="A22" s="72"/>
      <c r="B22" s="66"/>
      <c r="C22" s="50" t="s">
        <v>20</v>
      </c>
      <c r="D22" s="134"/>
      <c r="E22" s="135"/>
      <c r="F22" s="131" t="str">
        <f>K31</f>
        <v>Dieter</v>
      </c>
      <c r="G22" s="129"/>
      <c r="H22" s="130"/>
      <c r="I22" s="3"/>
      <c r="J22" s="3"/>
      <c r="K22" s="143" t="str">
        <f>IF(M22=M21,"",12)</f>
        <v/>
      </c>
      <c r="L22" s="144" t="str">
        <f>VLOOKUP(SMALL($V$11:$V$22,12),$V$11:$X$22,2,FALSE)</f>
        <v>Lien</v>
      </c>
      <c r="M22" s="148">
        <f>VLOOKUP(SMALL($V$11:$V$22,12),$V$11:$X$22,3,FALSE)</f>
        <v>0</v>
      </c>
      <c r="O22" s="143">
        <f>IF(Q22=Q21,"",12)</f>
        <v>12</v>
      </c>
      <c r="P22" s="144" t="str">
        <f>VLOOKUP(SMALL($V$25:$V$36,12),$V$25:$X$36,2,FALSE)</f>
        <v>Dieter</v>
      </c>
      <c r="Q22" s="145">
        <f>VLOOKUP(SMALL($V$25:$V$36,12),$V$25:$X$36,3,FALSE)</f>
        <v>47.989999999999995</v>
      </c>
      <c r="R22" s="75"/>
      <c r="S22" s="72"/>
      <c r="U22" s="124">
        <f>RANK($P$40,$E$40:$P$40)</f>
        <v>1</v>
      </c>
      <c r="V22" s="124">
        <f>IF(COUNTIF($U$11:U21,RANK($P$40,$E$40:$P$40))&gt;0,RANK($P$40,$E$40:$P$40)+COUNTIF($U$11:U21,RANK($P$40,$E$40:$P$40)),RANK($P$40,$E$40:$P$40))</f>
        <v>12</v>
      </c>
      <c r="W22" s="124" t="str">
        <f>P31</f>
        <v>Lien</v>
      </c>
      <c r="X22" s="125">
        <f>P40</f>
        <v>0</v>
      </c>
      <c r="Z22" s="126"/>
    </row>
    <row r="23" spans="1:180">
      <c r="A23" s="72"/>
      <c r="B23" s="66"/>
      <c r="C23" s="48" t="s">
        <v>45</v>
      </c>
      <c r="D23" s="21"/>
      <c r="E23" s="22"/>
      <c r="F23" s="132" t="str">
        <f>L31</f>
        <v>Deborah</v>
      </c>
      <c r="G23" s="21"/>
      <c r="H23" s="22"/>
      <c r="I23" s="3"/>
      <c r="J23" s="3"/>
      <c r="K23" s="3"/>
      <c r="L23" s="3"/>
      <c r="M23" s="3"/>
      <c r="N23" s="3"/>
      <c r="O23" s="3"/>
      <c r="P23" s="3"/>
      <c r="Q23" s="3"/>
      <c r="R23" s="3"/>
      <c r="S23" s="72"/>
      <c r="U23" s="124"/>
      <c r="V23" s="124"/>
      <c r="W23" s="124"/>
      <c r="X23" s="124"/>
    </row>
    <row r="24" spans="1:180" s="3" customFormat="1">
      <c r="A24" s="127"/>
      <c r="C24" s="48" t="s">
        <v>24</v>
      </c>
      <c r="D24" s="21"/>
      <c r="E24" s="22"/>
      <c r="F24" s="132" t="str">
        <f>M31</f>
        <v>Lienkeuh</v>
      </c>
      <c r="G24" s="21"/>
      <c r="H24" s="22"/>
      <c r="S24" s="127"/>
      <c r="T24" s="75"/>
      <c r="U24" s="153"/>
      <c r="V24" s="153"/>
      <c r="W24" s="153"/>
      <c r="X24" s="153"/>
      <c r="Y24" s="75"/>
      <c r="Z24" s="75"/>
      <c r="AA24" s="75"/>
      <c r="AB24" s="75"/>
      <c r="AC24" s="75"/>
      <c r="AD24" s="75"/>
      <c r="AE24" s="75"/>
      <c r="AF24" s="75"/>
      <c r="AG24" s="75"/>
      <c r="AH24" s="75"/>
      <c r="AI24" s="75"/>
      <c r="AJ24" s="75"/>
      <c r="AK24" s="75"/>
      <c r="AL24" s="75"/>
      <c r="AM24" s="75"/>
      <c r="AN24" s="75"/>
      <c r="AO24" s="75"/>
      <c r="AP24" s="75"/>
      <c r="AQ24" s="75"/>
      <c r="AR24" s="75"/>
      <c r="AS24" s="75"/>
      <c r="AT24" s="75"/>
      <c r="AU24" s="75"/>
      <c r="AV24" s="75"/>
      <c r="AW24" s="75"/>
      <c r="AX24" s="75"/>
      <c r="AY24" s="75"/>
      <c r="AZ24" s="75"/>
      <c r="BA24" s="75"/>
      <c r="BB24" s="75"/>
      <c r="BC24" s="75"/>
      <c r="BD24" s="75"/>
      <c r="BE24" s="75"/>
      <c r="BF24" s="75"/>
      <c r="BG24" s="75"/>
      <c r="BH24" s="75"/>
      <c r="BI24" s="75"/>
      <c r="BJ24" s="75"/>
      <c r="BK24" s="75"/>
      <c r="BL24" s="75"/>
      <c r="BM24" s="75"/>
      <c r="BN24" s="75"/>
      <c r="BO24" s="75"/>
      <c r="BP24" s="75"/>
      <c r="BQ24" s="75"/>
      <c r="BR24" s="75"/>
      <c r="BS24" s="75"/>
      <c r="BT24" s="75"/>
      <c r="BU24" s="75"/>
      <c r="BV24" s="75"/>
      <c r="BW24" s="75"/>
      <c r="BX24" s="75"/>
      <c r="BY24" s="75"/>
      <c r="BZ24" s="75"/>
      <c r="CA24" s="75"/>
      <c r="CB24" s="75"/>
      <c r="CC24" s="75"/>
      <c r="CD24" s="75"/>
      <c r="CE24" s="75"/>
      <c r="CF24" s="75"/>
      <c r="CG24" s="75"/>
      <c r="CH24" s="75"/>
      <c r="CI24" s="75"/>
      <c r="CJ24" s="75"/>
      <c r="CK24" s="75"/>
      <c r="CL24" s="75"/>
      <c r="CM24" s="75"/>
      <c r="CN24" s="75"/>
      <c r="CO24" s="75"/>
      <c r="CP24" s="75"/>
      <c r="CQ24" s="75"/>
      <c r="CR24" s="75"/>
      <c r="CS24" s="75"/>
      <c r="CT24" s="75"/>
      <c r="CU24" s="75"/>
      <c r="CV24" s="75"/>
      <c r="CW24" s="75"/>
      <c r="CX24" s="75"/>
      <c r="CY24" s="75"/>
      <c r="CZ24" s="75"/>
      <c r="DA24" s="75"/>
      <c r="DB24" s="75"/>
      <c r="DC24" s="75"/>
      <c r="DD24" s="75"/>
      <c r="DE24" s="75"/>
      <c r="DF24" s="75"/>
      <c r="DG24" s="75"/>
      <c r="DH24" s="75"/>
      <c r="DI24" s="75"/>
      <c r="DJ24" s="75"/>
      <c r="DK24" s="75"/>
      <c r="DL24" s="75"/>
      <c r="DM24" s="75"/>
      <c r="DN24" s="75"/>
      <c r="DO24" s="75"/>
      <c r="DP24" s="75"/>
      <c r="DQ24" s="75"/>
      <c r="DR24" s="75"/>
      <c r="DS24" s="75"/>
      <c r="DT24" s="75"/>
      <c r="DU24" s="75"/>
      <c r="DV24" s="75"/>
      <c r="DW24" s="75"/>
      <c r="DX24" s="75"/>
      <c r="DY24" s="75"/>
      <c r="DZ24" s="75"/>
      <c r="EA24" s="75"/>
      <c r="EB24" s="75"/>
      <c r="EC24" s="75"/>
      <c r="ED24" s="75"/>
      <c r="EE24" s="75"/>
      <c r="EF24" s="75"/>
      <c r="EG24" s="75"/>
      <c r="EH24" s="75"/>
      <c r="EI24" s="75"/>
      <c r="EJ24" s="75"/>
      <c r="EK24" s="75"/>
      <c r="EL24" s="75"/>
      <c r="EM24" s="75"/>
      <c r="EN24" s="75"/>
      <c r="EO24" s="75"/>
      <c r="EP24" s="75"/>
      <c r="EQ24" s="75"/>
      <c r="ER24" s="75"/>
      <c r="ES24" s="75"/>
      <c r="ET24" s="75"/>
      <c r="EU24" s="75"/>
      <c r="EV24" s="75"/>
      <c r="EW24" s="75"/>
      <c r="EX24" s="75"/>
      <c r="EY24" s="75"/>
      <c r="EZ24" s="75"/>
      <c r="FA24" s="75"/>
      <c r="FB24" s="75"/>
      <c r="FC24" s="75"/>
      <c r="FD24" s="75"/>
      <c r="FE24" s="75"/>
      <c r="FF24" s="75"/>
      <c r="FG24" s="75"/>
      <c r="FH24" s="75"/>
      <c r="FI24" s="75"/>
      <c r="FJ24" s="75"/>
      <c r="FK24" s="75"/>
      <c r="FL24" s="75"/>
      <c r="FM24" s="75"/>
      <c r="FN24" s="75"/>
      <c r="FO24" s="75"/>
      <c r="FP24" s="75"/>
      <c r="FQ24" s="75"/>
      <c r="FR24" s="75"/>
      <c r="FS24" s="75"/>
      <c r="FT24" s="75"/>
      <c r="FU24" s="75"/>
      <c r="FV24" s="75"/>
      <c r="FW24" s="75"/>
      <c r="FX24" s="75"/>
    </row>
    <row r="25" spans="1:180" s="3" customFormat="1">
      <c r="A25" s="127"/>
      <c r="C25" s="48" t="s">
        <v>16</v>
      </c>
      <c r="D25" s="21"/>
      <c r="E25" s="22"/>
      <c r="F25" s="132" t="str">
        <f>N31</f>
        <v>Pieter</v>
      </c>
      <c r="G25" s="21"/>
      <c r="H25" s="22"/>
      <c r="S25" s="127"/>
      <c r="T25" s="75"/>
      <c r="U25" s="124">
        <f>RANK(Result!AV7,Result!$AV$7:$AV$18)</f>
        <v>7</v>
      </c>
      <c r="V25" s="124">
        <f>RANK(Result!AV7,Result!$AV$7:$AV$18)</f>
        <v>7</v>
      </c>
      <c r="W25" s="153" t="str">
        <f>Result!T7</f>
        <v>Tim</v>
      </c>
      <c r="X25" s="154">
        <f>Result!AV7</f>
        <v>62.560000000000009</v>
      </c>
      <c r="Y25" s="75"/>
      <c r="Z25" s="75"/>
      <c r="AA25" s="75"/>
      <c r="AB25" s="75"/>
      <c r="AC25" s="75"/>
      <c r="AD25" s="75"/>
      <c r="AE25" s="75"/>
      <c r="AF25" s="75"/>
      <c r="AG25" s="75"/>
      <c r="AH25" s="75"/>
      <c r="AI25" s="75"/>
      <c r="AJ25" s="75"/>
      <c r="AK25" s="75"/>
      <c r="AL25" s="75"/>
      <c r="AM25" s="75"/>
      <c r="AN25" s="75"/>
      <c r="AO25" s="75"/>
      <c r="AP25" s="75"/>
      <c r="AQ25" s="75"/>
      <c r="AR25" s="75"/>
      <c r="AS25" s="75"/>
      <c r="AT25" s="75"/>
      <c r="AU25" s="75"/>
      <c r="AV25" s="75"/>
      <c r="AW25" s="75"/>
      <c r="AX25" s="75"/>
      <c r="AY25" s="75"/>
      <c r="AZ25" s="75"/>
      <c r="BA25" s="75"/>
      <c r="BB25" s="75"/>
      <c r="BC25" s="75"/>
      <c r="BD25" s="75"/>
      <c r="BE25" s="75"/>
      <c r="BF25" s="75"/>
      <c r="BG25" s="75"/>
      <c r="BH25" s="75"/>
      <c r="BI25" s="75"/>
      <c r="BJ25" s="75"/>
      <c r="BK25" s="75"/>
      <c r="BL25" s="75"/>
      <c r="BM25" s="75"/>
      <c r="BN25" s="75"/>
      <c r="BO25" s="75"/>
      <c r="BP25" s="75"/>
      <c r="BQ25" s="75"/>
      <c r="BR25" s="75"/>
      <c r="BS25" s="75"/>
      <c r="BT25" s="75"/>
      <c r="BU25" s="75"/>
      <c r="BV25" s="75"/>
      <c r="BW25" s="75"/>
      <c r="BX25" s="75"/>
      <c r="BY25" s="75"/>
      <c r="BZ25" s="75"/>
      <c r="CA25" s="75"/>
      <c r="CB25" s="75"/>
      <c r="CC25" s="75"/>
      <c r="CD25" s="75"/>
      <c r="CE25" s="75"/>
      <c r="CF25" s="75"/>
      <c r="CG25" s="75"/>
      <c r="CH25" s="75"/>
      <c r="CI25" s="75"/>
      <c r="CJ25" s="75"/>
      <c r="CK25" s="75"/>
      <c r="CL25" s="75"/>
      <c r="CM25" s="75"/>
      <c r="CN25" s="75"/>
      <c r="CO25" s="75"/>
      <c r="CP25" s="75"/>
      <c r="CQ25" s="75"/>
      <c r="CR25" s="75"/>
      <c r="CS25" s="75"/>
      <c r="CT25" s="75"/>
      <c r="CU25" s="75"/>
      <c r="CV25" s="75"/>
      <c r="CW25" s="75"/>
      <c r="CX25" s="75"/>
      <c r="CY25" s="75"/>
      <c r="CZ25" s="75"/>
      <c r="DA25" s="75"/>
      <c r="DB25" s="75"/>
      <c r="DC25" s="75"/>
      <c r="DD25" s="75"/>
      <c r="DE25" s="75"/>
      <c r="DF25" s="75"/>
      <c r="DG25" s="75"/>
      <c r="DH25" s="75"/>
      <c r="DI25" s="75"/>
      <c r="DJ25" s="75"/>
      <c r="DK25" s="75"/>
      <c r="DL25" s="75"/>
      <c r="DM25" s="75"/>
      <c r="DN25" s="75"/>
      <c r="DO25" s="75"/>
      <c r="DP25" s="75"/>
      <c r="DQ25" s="75"/>
      <c r="DR25" s="75"/>
      <c r="DS25" s="75"/>
      <c r="DT25" s="75"/>
      <c r="DU25" s="75"/>
      <c r="DV25" s="75"/>
      <c r="DW25" s="75"/>
      <c r="DX25" s="75"/>
      <c r="DY25" s="75"/>
      <c r="DZ25" s="75"/>
      <c r="EA25" s="75"/>
      <c r="EB25" s="75"/>
      <c r="EC25" s="75"/>
      <c r="ED25" s="75"/>
      <c r="EE25" s="75"/>
      <c r="EF25" s="75"/>
      <c r="EG25" s="75"/>
      <c r="EH25" s="75"/>
      <c r="EI25" s="75"/>
      <c r="EJ25" s="75"/>
      <c r="EK25" s="75"/>
      <c r="EL25" s="75"/>
      <c r="EM25" s="75"/>
      <c r="EN25" s="75"/>
      <c r="EO25" s="75"/>
      <c r="EP25" s="75"/>
      <c r="EQ25" s="75"/>
      <c r="ER25" s="75"/>
      <c r="ES25" s="75"/>
      <c r="ET25" s="75"/>
      <c r="EU25" s="75"/>
      <c r="EV25" s="75"/>
      <c r="EW25" s="75"/>
      <c r="EX25" s="75"/>
      <c r="EY25" s="75"/>
      <c r="EZ25" s="75"/>
      <c r="FA25" s="75"/>
      <c r="FB25" s="75"/>
      <c r="FC25" s="75"/>
      <c r="FD25" s="75"/>
      <c r="FE25" s="75"/>
      <c r="FF25" s="75"/>
      <c r="FG25" s="75"/>
      <c r="FH25" s="75"/>
      <c r="FI25" s="75"/>
      <c r="FJ25" s="75"/>
      <c r="FK25" s="75"/>
      <c r="FL25" s="75"/>
      <c r="FM25" s="75"/>
      <c r="FN25" s="75"/>
      <c r="FO25" s="75"/>
      <c r="FP25" s="75"/>
      <c r="FQ25" s="75"/>
      <c r="FR25" s="75"/>
      <c r="FS25" s="75"/>
      <c r="FT25" s="75"/>
      <c r="FU25" s="75"/>
      <c r="FV25" s="75"/>
      <c r="FW25" s="75"/>
      <c r="FX25" s="75"/>
    </row>
    <row r="26" spans="1:180">
      <c r="A26" s="72"/>
      <c r="B26" s="3"/>
      <c r="C26" s="48" t="s">
        <v>2</v>
      </c>
      <c r="D26" s="21"/>
      <c r="E26" s="22"/>
      <c r="F26" s="132" t="str">
        <f>O31</f>
        <v>Didier</v>
      </c>
      <c r="G26" s="21"/>
      <c r="H26" s="22"/>
      <c r="I26" s="3"/>
      <c r="J26" s="3"/>
      <c r="K26" s="3"/>
      <c r="L26" s="3"/>
      <c r="M26" s="3"/>
      <c r="N26" s="3"/>
      <c r="O26" s="3"/>
      <c r="P26" s="3"/>
      <c r="Q26" s="3"/>
      <c r="R26" s="3"/>
      <c r="S26" s="72"/>
      <c r="U26" s="124">
        <f>RANK(Result!AV8,Result!$AV$7:$AV$18)</f>
        <v>8</v>
      </c>
      <c r="V26" s="124">
        <f>IF(COUNTIF($U$25:U25,RANK(Result!AV8,Result!$AV$7:$AV$18))&gt;0,RANK(Result!AV8,Result!$AV$7:$AV$18)+COUNTIF($U$25:U25,RANK(Result!AV8,Result!$AV$7:$AV$18)),RANK(Result!AV8,Result!$AV$7:$AV$18))</f>
        <v>8</v>
      </c>
      <c r="W26" s="153" t="str">
        <f>Result!T8</f>
        <v>Grégory</v>
      </c>
      <c r="X26" s="154">
        <f>Result!AV8</f>
        <v>62.169999999999995</v>
      </c>
    </row>
    <row r="27" spans="1:180" ht="13.5" thickBot="1">
      <c r="A27" s="72"/>
      <c r="B27" s="3"/>
      <c r="C27" s="52" t="s">
        <v>3</v>
      </c>
      <c r="D27" s="23"/>
      <c r="E27" s="24"/>
      <c r="F27" s="133" t="str">
        <f>P31</f>
        <v>Lien</v>
      </c>
      <c r="G27" s="23"/>
      <c r="H27" s="24"/>
      <c r="I27" s="3"/>
      <c r="J27" s="3"/>
      <c r="K27" s="3"/>
      <c r="L27" s="3"/>
      <c r="M27" s="3"/>
      <c r="N27" s="3"/>
      <c r="O27" s="3"/>
      <c r="P27" s="3"/>
      <c r="Q27" s="3"/>
      <c r="R27" s="3"/>
      <c r="S27" s="72"/>
      <c r="U27" s="124">
        <f>RANK(Result!AV9,Result!$AV$7:$AV$18)</f>
        <v>9</v>
      </c>
      <c r="V27" s="124">
        <f>IF(COUNTIF($U$25:U26,RANK(Result!AV9,Result!$AV$7:$AV$18))&gt;0,RANK(Result!AV9,Result!$AV$7:$AV$18)+COUNTIF($U$25:U26,RANK(Result!AV9,Result!$AV$7:$AV$18)),RANK(Result!AV9,Result!$AV$7:$AV$18))</f>
        <v>9</v>
      </c>
      <c r="W27" s="153" t="str">
        <f>Result!T9</f>
        <v>Christophe</v>
      </c>
      <c r="X27" s="154">
        <f>Result!AV9</f>
        <v>61.109999999999992</v>
      </c>
    </row>
    <row r="28" spans="1:180" ht="16.5" customHeight="1">
      <c r="A28" s="72"/>
      <c r="B28" s="3"/>
      <c r="C28" s="3"/>
      <c r="D28" s="3"/>
      <c r="E28" s="3"/>
      <c r="F28" s="3"/>
      <c r="G28" s="3"/>
      <c r="H28" s="3"/>
      <c r="I28" s="3"/>
      <c r="J28" s="3"/>
      <c r="K28" s="3"/>
      <c r="L28" s="3"/>
      <c r="M28" s="3"/>
      <c r="N28" s="3"/>
      <c r="O28" s="3"/>
      <c r="P28" s="3"/>
      <c r="Q28" s="3"/>
      <c r="R28" s="3"/>
      <c r="S28" s="72"/>
      <c r="U28" s="124">
        <f>RANK(Result!AV10,Result!$AV$7:$AV$18)</f>
        <v>10</v>
      </c>
      <c r="V28" s="124">
        <f>IF(COUNTIF($U$25:U27,RANK(Result!AV10,Result!$AV$7:$AV$18))&gt;0,RANK(Result!AV10,Result!$AV$7:$AV$18)+COUNTIF($U$25:U27,RANK(Result!AV10,Result!$AV$7:$AV$18)),RANK(Result!AV10,Result!$AV$7:$AV$18))</f>
        <v>10</v>
      </c>
      <c r="W28" s="153" t="str">
        <f>Result!T10</f>
        <v>Ruben</v>
      </c>
      <c r="X28" s="154">
        <f>Result!AV10</f>
        <v>60.06</v>
      </c>
    </row>
    <row r="29" spans="1:180" s="155" customFormat="1" ht="13.5" thickBot="1">
      <c r="A29" s="72"/>
      <c r="B29" s="72"/>
      <c r="C29" s="72"/>
      <c r="D29" s="72"/>
      <c r="E29" s="72"/>
      <c r="F29" s="72"/>
      <c r="G29" s="72"/>
      <c r="H29" s="72"/>
      <c r="I29" s="72"/>
      <c r="J29" s="72"/>
      <c r="K29" s="72"/>
      <c r="L29" s="72"/>
      <c r="M29" s="72"/>
      <c r="N29" s="72"/>
      <c r="O29" s="72"/>
      <c r="P29" s="72"/>
      <c r="Q29" s="72"/>
      <c r="R29" s="72"/>
      <c r="S29" s="72"/>
      <c r="U29" s="124">
        <f>RANK(Result!AV11,Result!$AV$7:$AV$18)</f>
        <v>11</v>
      </c>
      <c r="V29" s="124">
        <f>IF(COUNTIF($U$25:U28,RANK(Result!AV11,Result!$AV$7:$AV$18))&gt;0,RANK(Result!AV11,Result!$AV$7:$AV$18)+COUNTIF($U$25:U28,RANK(Result!AV11,Result!$AV$7:$AV$18)),RANK(Result!AV11,Result!$AV$7:$AV$18))</f>
        <v>11</v>
      </c>
      <c r="W29" s="157" t="str">
        <f>Result!T11</f>
        <v>Guillaume</v>
      </c>
      <c r="X29" s="154">
        <f>Result!AV11</f>
        <v>58.88000000000001</v>
      </c>
    </row>
    <row r="30" spans="1:180" ht="13.5" thickBot="1">
      <c r="A30" s="72"/>
      <c r="B30" s="64"/>
      <c r="C30" s="65"/>
      <c r="D30" s="65"/>
      <c r="E30" s="65"/>
      <c r="F30" s="65"/>
      <c r="G30" s="65"/>
      <c r="H30" s="65"/>
      <c r="I30" s="65"/>
      <c r="J30" s="65"/>
      <c r="K30" s="65"/>
      <c r="L30" s="65"/>
      <c r="M30" s="65"/>
      <c r="N30" s="65"/>
      <c r="O30" s="65"/>
      <c r="P30" s="65"/>
      <c r="Q30" s="65"/>
      <c r="R30" s="75"/>
      <c r="S30" s="72"/>
      <c r="U30" s="124">
        <f>RANK(Result!AV12,Result!$AV$7:$AV$18)</f>
        <v>4</v>
      </c>
      <c r="V30" s="124">
        <f>IF(COUNTIF($U$25:U29,RANK(Result!AV12,Result!$AV$7:$AV$18))&gt;0,RANK(Result!AV12,Result!$AV$7:$AV$18)+COUNTIF($U$25:U29,RANK(Result!AV12,Result!$AV$7:$AV$18)),RANK(Result!AV12,Result!$AV$7:$AV$18))</f>
        <v>4</v>
      </c>
      <c r="W30" s="153" t="str">
        <f>Result!T12</f>
        <v>Maarten</v>
      </c>
      <c r="X30" s="154">
        <f>Result!AV12</f>
        <v>63.04</v>
      </c>
    </row>
    <row r="31" spans="1:180" ht="13.5" thickBot="1">
      <c r="A31" s="72"/>
      <c r="B31" s="66"/>
      <c r="C31" s="36" t="s">
        <v>0</v>
      </c>
      <c r="D31" s="37" t="s">
        <v>1</v>
      </c>
      <c r="E31" s="36" t="str">
        <f>D59</f>
        <v>Tim</v>
      </c>
      <c r="F31" s="38" t="str">
        <f>L59</f>
        <v>Grégory</v>
      </c>
      <c r="G31" s="38" t="str">
        <f>D72</f>
        <v>Christophe</v>
      </c>
      <c r="H31" s="38" t="str">
        <f>L72</f>
        <v>Ruben</v>
      </c>
      <c r="I31" s="38" t="str">
        <f>D85</f>
        <v>Guillaume</v>
      </c>
      <c r="J31" s="38" t="str">
        <f>L85</f>
        <v>Maarten</v>
      </c>
      <c r="K31" s="38" t="str">
        <f>D98</f>
        <v>Dieter</v>
      </c>
      <c r="L31" s="38" t="str">
        <f>L98</f>
        <v>Deborah</v>
      </c>
      <c r="M31" s="38" t="str">
        <f>D111</f>
        <v>Lienkeuh</v>
      </c>
      <c r="N31" s="38" t="str">
        <f>L111</f>
        <v>Pieter</v>
      </c>
      <c r="O31" s="38" t="str">
        <f>D124</f>
        <v>Didier</v>
      </c>
      <c r="P31" s="37" t="str">
        <f>L124</f>
        <v>Lien</v>
      </c>
      <c r="Q31" s="3"/>
      <c r="R31" s="75"/>
      <c r="S31" s="72"/>
      <c r="U31" s="124">
        <f>RANK(Result!AV13,Result!$AV$7:$AV$18)</f>
        <v>12</v>
      </c>
      <c r="V31" s="124">
        <f>IF(COUNTIF($U$25:U30,RANK(Result!AV13,Result!$AV$7:$AV$18))&gt;0,RANK(Result!AV13,Result!$AV$7:$AV$18)+COUNTIF($U$25:U30,RANK(Result!AV13,Result!$AV$7:$AV$18)),RANK(Result!AV13,Result!$AV$7:$AV$18))</f>
        <v>12</v>
      </c>
      <c r="W31" s="153" t="str">
        <f>Result!T13</f>
        <v>Dieter</v>
      </c>
      <c r="X31" s="154">
        <f>Result!AV13</f>
        <v>47.989999999999995</v>
      </c>
    </row>
    <row r="32" spans="1:180">
      <c r="A32" s="72"/>
      <c r="B32" s="66"/>
      <c r="C32" s="29">
        <f t="shared" ref="C32:D39" si="0">C11</f>
        <v>0</v>
      </c>
      <c r="D32" s="30">
        <f t="shared" si="0"/>
        <v>0</v>
      </c>
      <c r="E32" s="31">
        <f t="shared" ref="E32:E39" si="1">E61</f>
        <v>0</v>
      </c>
      <c r="F32" s="32">
        <f>M61</f>
        <v>0</v>
      </c>
      <c r="G32" s="32">
        <f>E74</f>
        <v>0</v>
      </c>
      <c r="H32" s="32">
        <f>M74</f>
        <v>0</v>
      </c>
      <c r="I32" s="32">
        <f>E87</f>
        <v>0</v>
      </c>
      <c r="J32" s="32">
        <f>M87</f>
        <v>0</v>
      </c>
      <c r="K32" s="32">
        <f>E100</f>
        <v>0</v>
      </c>
      <c r="L32" s="32">
        <f t="shared" ref="L32:L39" si="2">M100</f>
        <v>0</v>
      </c>
      <c r="M32" s="32">
        <f>E113</f>
        <v>0</v>
      </c>
      <c r="N32" s="32">
        <f t="shared" ref="N32:N39" si="3">M113</f>
        <v>0</v>
      </c>
      <c r="O32" s="32">
        <f>E126</f>
        <v>0</v>
      </c>
      <c r="P32" s="33">
        <f>M126</f>
        <v>0</v>
      </c>
      <c r="Q32" s="3"/>
      <c r="R32" s="75"/>
      <c r="S32" s="72"/>
      <c r="U32" s="124">
        <f>RANK(Result!AV14,Result!$AV$7:$AV$18)</f>
        <v>2</v>
      </c>
      <c r="V32" s="124">
        <f>IF(COUNTIF($U$25:U31,RANK(Result!AV14,Result!$AV$7:$AV$18))&gt;0,RANK(Result!AV14,Result!$AV$7:$AV$18)+COUNTIF($U$25:U31,RANK(Result!AV14,Result!$AV$7:$AV$18)),RANK(Result!AV14,Result!$AV$7:$AV$18))</f>
        <v>2</v>
      </c>
      <c r="W32" s="153" t="str">
        <f>Result!T14</f>
        <v>Deborah</v>
      </c>
      <c r="X32" s="154">
        <f>Result!AV14</f>
        <v>69.890000000000015</v>
      </c>
    </row>
    <row r="33" spans="1:24">
      <c r="A33" s="72"/>
      <c r="B33" s="66"/>
      <c r="C33" s="25">
        <f t="shared" si="0"/>
        <v>0</v>
      </c>
      <c r="D33" s="26">
        <f t="shared" si="0"/>
        <v>0</v>
      </c>
      <c r="E33" s="31">
        <f t="shared" si="1"/>
        <v>0</v>
      </c>
      <c r="F33" s="32">
        <f t="shared" ref="F33:F39" si="4">M62</f>
        <v>0</v>
      </c>
      <c r="G33" s="32">
        <f t="shared" ref="G33:G39" si="5">E75</f>
        <v>0</v>
      </c>
      <c r="H33" s="32">
        <f t="shared" ref="H33:H39" si="6">M75</f>
        <v>0</v>
      </c>
      <c r="I33" s="32">
        <f t="shared" ref="I33:I39" si="7">E88</f>
        <v>0</v>
      </c>
      <c r="J33" s="32">
        <f t="shared" ref="J33:J39" si="8">M88</f>
        <v>0</v>
      </c>
      <c r="K33" s="32">
        <f t="shared" ref="K33:K39" si="9">E101</f>
        <v>0</v>
      </c>
      <c r="L33" s="32">
        <f t="shared" si="2"/>
        <v>0</v>
      </c>
      <c r="M33" s="32">
        <f t="shared" ref="M33:M39" si="10">E114</f>
        <v>0</v>
      </c>
      <c r="N33" s="32">
        <f t="shared" si="3"/>
        <v>0</v>
      </c>
      <c r="O33" s="32">
        <f t="shared" ref="O33:O39" si="11">E127</f>
        <v>0</v>
      </c>
      <c r="P33" s="33">
        <f t="shared" ref="P33:P39" si="12">M127</f>
        <v>0</v>
      </c>
      <c r="Q33" s="3"/>
      <c r="R33" s="75"/>
      <c r="S33" s="72"/>
      <c r="U33" s="124">
        <f>RANK(Result!AV15,Result!$AV$7:$AV$18)</f>
        <v>5</v>
      </c>
      <c r="V33" s="124">
        <f>IF(COUNTIF($U$25:U32,RANK(Result!AV15,Result!$AV$7:$AV$18))&gt;0,RANK(Result!AV15,Result!$AV$7:$AV$18)+COUNTIF($U$25:U32,RANK(Result!AV15,Result!$AV$7:$AV$18)),RANK(Result!AV15,Result!$AV$7:$AV$18))</f>
        <v>5</v>
      </c>
      <c r="W33" s="153" t="str">
        <f>Result!T15</f>
        <v>Lienkeuh</v>
      </c>
      <c r="X33" s="154">
        <f>Result!AV15</f>
        <v>62.86</v>
      </c>
    </row>
    <row r="34" spans="1:24">
      <c r="A34" s="72"/>
      <c r="B34" s="66"/>
      <c r="C34" s="25">
        <f t="shared" si="0"/>
        <v>0</v>
      </c>
      <c r="D34" s="26">
        <f t="shared" si="0"/>
        <v>0</v>
      </c>
      <c r="E34" s="31">
        <f t="shared" si="1"/>
        <v>0</v>
      </c>
      <c r="F34" s="32">
        <f t="shared" si="4"/>
        <v>0</v>
      </c>
      <c r="G34" s="32">
        <f t="shared" si="5"/>
        <v>0</v>
      </c>
      <c r="H34" s="32">
        <f t="shared" si="6"/>
        <v>0</v>
      </c>
      <c r="I34" s="32">
        <f t="shared" si="7"/>
        <v>0</v>
      </c>
      <c r="J34" s="32">
        <f t="shared" si="8"/>
        <v>0</v>
      </c>
      <c r="K34" s="32">
        <f t="shared" si="9"/>
        <v>0</v>
      </c>
      <c r="L34" s="32">
        <f t="shared" si="2"/>
        <v>0</v>
      </c>
      <c r="M34" s="32">
        <f t="shared" si="10"/>
        <v>0</v>
      </c>
      <c r="N34" s="32">
        <f t="shared" si="3"/>
        <v>0</v>
      </c>
      <c r="O34" s="32">
        <f t="shared" si="11"/>
        <v>0</v>
      </c>
      <c r="P34" s="33">
        <f t="shared" si="12"/>
        <v>0</v>
      </c>
      <c r="Q34" s="3"/>
      <c r="R34" s="75"/>
      <c r="S34" s="72"/>
      <c r="U34" s="124">
        <f>RANK(Result!AV16,Result!$AV$7:$AV$18)</f>
        <v>3</v>
      </c>
      <c r="V34" s="124">
        <f>IF(COUNTIF($U$25:U33,RANK(Result!AV16,Result!$AV$7:$AV$18))&gt;0,RANK(Result!AV16,Result!$AV$7:$AV$18)+COUNTIF($U$25:U33,RANK(Result!AV16,Result!$AV$7:$AV$18)),RANK(Result!AV16,Result!$AV$7:$AV$18))</f>
        <v>3</v>
      </c>
      <c r="W34" s="153" t="str">
        <f>Result!T16</f>
        <v>Pieter</v>
      </c>
      <c r="X34" s="154">
        <f>Result!AV16</f>
        <v>66.239999999999995</v>
      </c>
    </row>
    <row r="35" spans="1:24">
      <c r="A35" s="72"/>
      <c r="B35" s="66"/>
      <c r="C35" s="25">
        <f t="shared" si="0"/>
        <v>0</v>
      </c>
      <c r="D35" s="26">
        <f t="shared" si="0"/>
        <v>0</v>
      </c>
      <c r="E35" s="31">
        <f t="shared" si="1"/>
        <v>0</v>
      </c>
      <c r="F35" s="32">
        <f t="shared" si="4"/>
        <v>0</v>
      </c>
      <c r="G35" s="32">
        <f t="shared" si="5"/>
        <v>0</v>
      </c>
      <c r="H35" s="32">
        <f t="shared" si="6"/>
        <v>0</v>
      </c>
      <c r="I35" s="32">
        <f t="shared" si="7"/>
        <v>0</v>
      </c>
      <c r="J35" s="32">
        <f t="shared" si="8"/>
        <v>0</v>
      </c>
      <c r="K35" s="32">
        <f t="shared" si="9"/>
        <v>0</v>
      </c>
      <c r="L35" s="32">
        <f t="shared" si="2"/>
        <v>0</v>
      </c>
      <c r="M35" s="32">
        <f t="shared" si="10"/>
        <v>0</v>
      </c>
      <c r="N35" s="32">
        <f t="shared" si="3"/>
        <v>0</v>
      </c>
      <c r="O35" s="32">
        <f t="shared" si="11"/>
        <v>0</v>
      </c>
      <c r="P35" s="33">
        <f t="shared" si="12"/>
        <v>0</v>
      </c>
      <c r="Q35" s="3"/>
      <c r="R35" s="75"/>
      <c r="S35" s="72"/>
      <c r="U35" s="124">
        <f>RANK(Result!AV17,Result!$AV$7:$AV$18)</f>
        <v>1</v>
      </c>
      <c r="V35" s="124">
        <f>IF(COUNTIF($U$25:U34,RANK(Result!AV17,Result!$AV$7:$AV$18))&gt;0,RANK(Result!AV17,Result!$AV$7:$AV$18)+COUNTIF($U$25:U34,RANK(Result!AV17,Result!$AV$7:$AV$18)),RANK(Result!AV17,Result!$AV$7:$AV$18))</f>
        <v>1</v>
      </c>
      <c r="W35" s="153" t="str">
        <f>Result!T17</f>
        <v>Didier</v>
      </c>
      <c r="X35" s="154">
        <f>Result!AV17</f>
        <v>74.160000000000011</v>
      </c>
    </row>
    <row r="36" spans="1:24">
      <c r="A36" s="72"/>
      <c r="B36" s="66"/>
      <c r="C36" s="25">
        <f t="shared" si="0"/>
        <v>0</v>
      </c>
      <c r="D36" s="26">
        <f t="shared" si="0"/>
        <v>0</v>
      </c>
      <c r="E36" s="31">
        <f t="shared" si="1"/>
        <v>0</v>
      </c>
      <c r="F36" s="32">
        <f t="shared" si="4"/>
        <v>0</v>
      </c>
      <c r="G36" s="32">
        <f t="shared" si="5"/>
        <v>0</v>
      </c>
      <c r="H36" s="32">
        <f t="shared" si="6"/>
        <v>0</v>
      </c>
      <c r="I36" s="32">
        <f t="shared" si="7"/>
        <v>0</v>
      </c>
      <c r="J36" s="32">
        <f t="shared" si="8"/>
        <v>0</v>
      </c>
      <c r="K36" s="32">
        <f t="shared" si="9"/>
        <v>0</v>
      </c>
      <c r="L36" s="32">
        <f t="shared" si="2"/>
        <v>0</v>
      </c>
      <c r="M36" s="32">
        <f t="shared" si="10"/>
        <v>0</v>
      </c>
      <c r="N36" s="32">
        <f t="shared" si="3"/>
        <v>0</v>
      </c>
      <c r="O36" s="32">
        <f t="shared" si="11"/>
        <v>0</v>
      </c>
      <c r="P36" s="33">
        <f t="shared" si="12"/>
        <v>0</v>
      </c>
      <c r="Q36" s="3"/>
      <c r="R36" s="75"/>
      <c r="S36" s="72"/>
      <c r="U36" s="124">
        <f>RANK(Result!AV18,Result!$AV$7:$AV$18)</f>
        <v>6</v>
      </c>
      <c r="V36" s="124">
        <f>IF(COUNTIF($U$25:U35,RANK(Result!AV18,Result!$AV$7:$AV$18))&gt;0,RANK(Result!AV18,Result!$AV$7:$AV$18)+COUNTIF($U$25:U35,RANK(Result!AV18,Result!$AV$7:$AV$18)),RANK(Result!AV18,Result!$AV$7:$AV$18))</f>
        <v>6</v>
      </c>
      <c r="W36" s="153" t="str">
        <f>Result!T18</f>
        <v xml:space="preserve">Lien </v>
      </c>
      <c r="X36" s="154">
        <f>Result!AV18</f>
        <v>62.64</v>
      </c>
    </row>
    <row r="37" spans="1:24">
      <c r="A37" s="72"/>
      <c r="B37" s="66"/>
      <c r="C37" s="25">
        <f t="shared" si="0"/>
        <v>0</v>
      </c>
      <c r="D37" s="26">
        <f t="shared" si="0"/>
        <v>0</v>
      </c>
      <c r="E37" s="31">
        <f t="shared" si="1"/>
        <v>0</v>
      </c>
      <c r="F37" s="32">
        <f t="shared" si="4"/>
        <v>0</v>
      </c>
      <c r="G37" s="32">
        <f t="shared" si="5"/>
        <v>0</v>
      </c>
      <c r="H37" s="32">
        <f t="shared" si="6"/>
        <v>0</v>
      </c>
      <c r="I37" s="32">
        <f t="shared" si="7"/>
        <v>0</v>
      </c>
      <c r="J37" s="32">
        <f t="shared" si="8"/>
        <v>0</v>
      </c>
      <c r="K37" s="32">
        <f t="shared" si="9"/>
        <v>0</v>
      </c>
      <c r="L37" s="32">
        <f t="shared" si="2"/>
        <v>0</v>
      </c>
      <c r="M37" s="32">
        <f t="shared" si="10"/>
        <v>0</v>
      </c>
      <c r="N37" s="32">
        <f t="shared" si="3"/>
        <v>0</v>
      </c>
      <c r="O37" s="32">
        <f t="shared" si="11"/>
        <v>0</v>
      </c>
      <c r="P37" s="33">
        <f t="shared" si="12"/>
        <v>0</v>
      </c>
      <c r="Q37" s="3"/>
      <c r="R37" s="75"/>
      <c r="S37" s="72"/>
      <c r="U37" s="124"/>
      <c r="V37" s="124"/>
      <c r="W37" s="124"/>
    </row>
    <row r="38" spans="1:24">
      <c r="A38" s="72"/>
      <c r="B38" s="66"/>
      <c r="C38" s="25">
        <f t="shared" si="0"/>
        <v>0</v>
      </c>
      <c r="D38" s="26">
        <f t="shared" si="0"/>
        <v>0</v>
      </c>
      <c r="E38" s="31">
        <f t="shared" si="1"/>
        <v>0</v>
      </c>
      <c r="F38" s="32">
        <f t="shared" si="4"/>
        <v>0</v>
      </c>
      <c r="G38" s="32">
        <f t="shared" si="5"/>
        <v>0</v>
      </c>
      <c r="H38" s="32">
        <f t="shared" si="6"/>
        <v>0</v>
      </c>
      <c r="I38" s="32">
        <f t="shared" si="7"/>
        <v>0</v>
      </c>
      <c r="J38" s="32">
        <f t="shared" si="8"/>
        <v>0</v>
      </c>
      <c r="K38" s="32">
        <f t="shared" si="9"/>
        <v>0</v>
      </c>
      <c r="L38" s="32">
        <f t="shared" si="2"/>
        <v>0</v>
      </c>
      <c r="M38" s="32">
        <f t="shared" si="10"/>
        <v>0</v>
      </c>
      <c r="N38" s="32">
        <f t="shared" si="3"/>
        <v>0</v>
      </c>
      <c r="O38" s="32">
        <f t="shared" si="11"/>
        <v>0</v>
      </c>
      <c r="P38" s="33">
        <f t="shared" si="12"/>
        <v>0</v>
      </c>
      <c r="Q38" s="3"/>
      <c r="R38" s="75"/>
      <c r="S38" s="72"/>
      <c r="U38" s="124"/>
      <c r="V38" s="124"/>
      <c r="W38" s="124"/>
    </row>
    <row r="39" spans="1:24" ht="13.5" thickBot="1">
      <c r="A39" s="72"/>
      <c r="B39" s="66"/>
      <c r="C39" s="27">
        <f t="shared" si="0"/>
        <v>0</v>
      </c>
      <c r="D39" s="28">
        <f t="shared" si="0"/>
        <v>0</v>
      </c>
      <c r="E39" s="31">
        <f t="shared" si="1"/>
        <v>0</v>
      </c>
      <c r="F39" s="32">
        <f t="shared" si="4"/>
        <v>0</v>
      </c>
      <c r="G39" s="32">
        <f t="shared" si="5"/>
        <v>0</v>
      </c>
      <c r="H39" s="32">
        <f t="shared" si="6"/>
        <v>0</v>
      </c>
      <c r="I39" s="32">
        <f t="shared" si="7"/>
        <v>0</v>
      </c>
      <c r="J39" s="32">
        <f t="shared" si="8"/>
        <v>0</v>
      </c>
      <c r="K39" s="32">
        <f t="shared" si="9"/>
        <v>0</v>
      </c>
      <c r="L39" s="32">
        <f t="shared" si="2"/>
        <v>0</v>
      </c>
      <c r="M39" s="32">
        <f t="shared" si="10"/>
        <v>0</v>
      </c>
      <c r="N39" s="32">
        <f t="shared" si="3"/>
        <v>0</v>
      </c>
      <c r="O39" s="32">
        <f t="shared" si="11"/>
        <v>0</v>
      </c>
      <c r="P39" s="33">
        <f t="shared" si="12"/>
        <v>0</v>
      </c>
      <c r="Q39" s="3"/>
      <c r="R39" s="75"/>
      <c r="S39" s="72"/>
      <c r="U39" s="124"/>
      <c r="V39" s="124"/>
      <c r="W39" s="124"/>
    </row>
    <row r="40" spans="1:24" ht="13.5" thickBot="1">
      <c r="A40" s="72"/>
      <c r="B40" s="66"/>
      <c r="C40" s="3"/>
      <c r="D40" s="3"/>
      <c r="E40" s="58">
        <f>I69</f>
        <v>0</v>
      </c>
      <c r="F40" s="59">
        <f>Q69</f>
        <v>0</v>
      </c>
      <c r="G40" s="59">
        <f>I82</f>
        <v>0</v>
      </c>
      <c r="H40" s="59">
        <f>Q82</f>
        <v>0</v>
      </c>
      <c r="I40" s="59">
        <f>I95</f>
        <v>0</v>
      </c>
      <c r="J40" s="59">
        <f>Q95</f>
        <v>0</v>
      </c>
      <c r="K40" s="59">
        <f>I108</f>
        <v>0</v>
      </c>
      <c r="L40" s="59">
        <f>Q108</f>
        <v>0</v>
      </c>
      <c r="M40" s="59">
        <f>I121</f>
        <v>0</v>
      </c>
      <c r="N40" s="59">
        <f>Q121</f>
        <v>0</v>
      </c>
      <c r="O40" s="59">
        <f>I134</f>
        <v>0</v>
      </c>
      <c r="P40" s="60">
        <f>Q134</f>
        <v>0</v>
      </c>
      <c r="Q40" s="3"/>
      <c r="R40" s="75"/>
      <c r="S40" s="72"/>
      <c r="U40" s="124"/>
      <c r="V40" s="124"/>
      <c r="W40" s="124"/>
    </row>
    <row r="41" spans="1:24">
      <c r="A41" s="72"/>
      <c r="B41" s="66"/>
      <c r="C41" s="3"/>
      <c r="D41" s="3"/>
      <c r="E41" s="3"/>
      <c r="F41" s="3"/>
      <c r="G41" s="3"/>
      <c r="H41" s="3"/>
      <c r="I41" s="3"/>
      <c r="J41" s="3"/>
      <c r="K41" s="3"/>
      <c r="L41" s="3"/>
      <c r="M41" s="3"/>
      <c r="N41" s="3"/>
      <c r="O41" s="3"/>
      <c r="P41" s="3"/>
      <c r="Q41" s="3"/>
      <c r="R41" s="75"/>
      <c r="S41" s="72"/>
    </row>
    <row r="42" spans="1:24" ht="13.5" thickBot="1">
      <c r="A42" s="72"/>
      <c r="B42" s="66"/>
      <c r="C42" s="3"/>
      <c r="D42" s="3"/>
      <c r="E42" s="3"/>
      <c r="F42" s="3"/>
      <c r="G42" s="3"/>
      <c r="H42" s="3"/>
      <c r="I42" s="3"/>
      <c r="J42" s="3"/>
      <c r="K42" s="3"/>
      <c r="L42" s="3"/>
      <c r="M42" s="3"/>
      <c r="N42" s="3"/>
      <c r="O42" s="3"/>
      <c r="P42" s="3"/>
      <c r="Q42" s="3"/>
      <c r="R42" s="75"/>
      <c r="S42" s="72"/>
    </row>
    <row r="43" spans="1:24" ht="13.5" thickBot="1">
      <c r="A43" s="72"/>
      <c r="B43" s="66"/>
      <c r="C43" s="36" t="s">
        <v>0</v>
      </c>
      <c r="D43" s="37" t="s">
        <v>1</v>
      </c>
      <c r="E43" s="36" t="str">
        <f t="shared" ref="E43:O43" si="13">E31</f>
        <v>Tim</v>
      </c>
      <c r="F43" s="38" t="str">
        <f t="shared" si="13"/>
        <v>Grégory</v>
      </c>
      <c r="G43" s="38" t="str">
        <f t="shared" si="13"/>
        <v>Christophe</v>
      </c>
      <c r="H43" s="38" t="str">
        <f t="shared" si="13"/>
        <v>Ruben</v>
      </c>
      <c r="I43" s="38" t="str">
        <f t="shared" si="13"/>
        <v>Guillaume</v>
      </c>
      <c r="J43" s="38" t="str">
        <f t="shared" si="13"/>
        <v>Maarten</v>
      </c>
      <c r="K43" s="38" t="str">
        <f t="shared" si="13"/>
        <v>Dieter</v>
      </c>
      <c r="L43" s="38" t="str">
        <f t="shared" si="13"/>
        <v>Deborah</v>
      </c>
      <c r="M43" s="38" t="str">
        <f t="shared" si="13"/>
        <v>Lienkeuh</v>
      </c>
      <c r="N43" s="38" t="str">
        <f t="shared" si="13"/>
        <v>Pieter</v>
      </c>
      <c r="O43" s="38" t="str">
        <f t="shared" si="13"/>
        <v>Didier</v>
      </c>
      <c r="P43" s="37" t="str">
        <f>L124</f>
        <v>Lien</v>
      </c>
      <c r="Q43" s="3"/>
      <c r="R43" s="75"/>
      <c r="S43" s="72"/>
    </row>
    <row r="44" spans="1:24">
      <c r="A44" s="72"/>
      <c r="B44" s="66"/>
      <c r="C44" s="29">
        <f t="shared" ref="C44:D51" si="14">K61</f>
        <v>0</v>
      </c>
      <c r="D44" s="69">
        <f t="shared" si="14"/>
        <v>0</v>
      </c>
      <c r="E44" s="56">
        <f>IF(E61=$F$60,F61,IF(E61=$G$60,G61,IF(E61=$H$60,H61,0)))</f>
        <v>0</v>
      </c>
      <c r="F44" s="56">
        <f>IF(M61=$N$60,N61,IF(M61=$O$60,O61,IF(M61=$P$60,P61,0)))</f>
        <v>0</v>
      </c>
      <c r="G44" s="56">
        <f>IF(E74=$F$73,F74,IF(E74=$G$73,G74,IF(E74=$H$73,H74,0)))</f>
        <v>0</v>
      </c>
      <c r="H44" s="56">
        <f>IF(M74=$N$73,N74,IF(M74=$O$73,O74,IF(M74=$P$73,P74,0)))</f>
        <v>0</v>
      </c>
      <c r="I44" s="56">
        <f>IF(E87=$F$86,F87,IF(E87=$G$86,G87,IF(E87=$H$86,H87,0)))</f>
        <v>0</v>
      </c>
      <c r="J44" s="56">
        <f>IF(M87=$N$86,N87,IF(M87=$O$86,O87,IF(M87=$P$86,P87,0)))</f>
        <v>0</v>
      </c>
      <c r="K44" s="56">
        <f>IF(E100=$F$99,F100,IF(E100=$G$99,G100,IF(E100=$H$99,H100,0)))</f>
        <v>0</v>
      </c>
      <c r="L44" s="56">
        <f>IF(M100=$N$99,N100,IF(M100=$O$99,O100,IF(M100=$P$99,P100,0)))</f>
        <v>0</v>
      </c>
      <c r="M44" s="56">
        <f>IF(E113=$F$112,F113,IF(E113=$G$112,G113,IF(E113=$H$112,H113,0)))</f>
        <v>0</v>
      </c>
      <c r="N44" s="56">
        <f>IF(M113=$N$112,N113,IF(M113=$O$112,O113,IF(M113=$P$112,P113,0)))</f>
        <v>0</v>
      </c>
      <c r="O44" s="56">
        <f>IF(E126=$F$125,F126,IF(E126=$G$125,G126,IF(E126=$H$125,H126,0)))</f>
        <v>0</v>
      </c>
      <c r="P44" s="57">
        <f>IF(M126=$N$125,N126,IF(M126=$O$125,O126,IF(M126=$P$125,P126,0)))</f>
        <v>0</v>
      </c>
      <c r="Q44" s="3"/>
      <c r="R44" s="75"/>
      <c r="S44" s="72"/>
    </row>
    <row r="45" spans="1:24">
      <c r="A45" s="72"/>
      <c r="B45" s="66"/>
      <c r="C45" s="25">
        <f t="shared" si="14"/>
        <v>0</v>
      </c>
      <c r="D45" s="70">
        <f t="shared" si="14"/>
        <v>0</v>
      </c>
      <c r="E45" s="56">
        <f t="shared" ref="E45:E51" si="15">IF(E62=$F$60,F62,IF(E62=$G$60,G62,IF(E62=$H$60,H62,0)))</f>
        <v>0</v>
      </c>
      <c r="F45" s="56">
        <f t="shared" ref="F45:F51" si="16">IF(M62=$N$60,N62,IF(M62=$O$60,O62,IF(M62=$P$60,P62,0)))</f>
        <v>0</v>
      </c>
      <c r="G45" s="56">
        <f t="shared" ref="G45:G51" si="17">IF(E75=$F$73,F75,IF(E75=$G$73,G75,IF(E75=$H$73,H75,0)))</f>
        <v>0</v>
      </c>
      <c r="H45" s="56">
        <f t="shared" ref="H45:H51" si="18">IF(M75=$N$73,N75,IF(M75=$O$73,O75,IF(M75=$P$73,P75,0)))</f>
        <v>0</v>
      </c>
      <c r="I45" s="56">
        <f t="shared" ref="I45:I51" si="19">IF(E88=$F$86,F88,IF(E88=$G$86,G88,IF(E88=$H$86,H88,0)))</f>
        <v>0</v>
      </c>
      <c r="J45" s="56">
        <f t="shared" ref="J45:J51" si="20">IF(M88=$N$86,N88,IF(M88=$O$86,O88,IF(M88=$P$86,P88,0)))</f>
        <v>0</v>
      </c>
      <c r="K45" s="56">
        <f t="shared" ref="K45:K51" si="21">IF(E101=$F$99,F101,IF(E101=$G$99,G101,IF(E101=$H$99,H101,0)))</f>
        <v>0</v>
      </c>
      <c r="L45" s="56">
        <f t="shared" ref="L45:L51" si="22">IF(M101=$N$99,N101,IF(M101=$O$99,O101,IF(M101=$P$99,P101,0)))</f>
        <v>0</v>
      </c>
      <c r="M45" s="56">
        <f t="shared" ref="M45:M51" si="23">IF(E114=$F$112,F114,IF(E114=$G$112,G114,IF(E114=$H$112,H114,0)))</f>
        <v>0</v>
      </c>
      <c r="N45" s="56">
        <f t="shared" ref="N45:N51" si="24">IF(M114=$N$112,N114,IF(M114=$O$112,O114,IF(M114=$P$112,P114,0)))</f>
        <v>0</v>
      </c>
      <c r="O45" s="56">
        <f t="shared" ref="O45:O51" si="25">IF(E127=$F$125,F127,IF(E127=$G$125,G127,IF(E127=$H$125,H127,0)))</f>
        <v>0</v>
      </c>
      <c r="P45" s="57">
        <f t="shared" ref="P45:P51" si="26">IF(M127=$N$125,N127,IF(M127=$O$125,O127,IF(M127=$P$125,P127,0)))</f>
        <v>0</v>
      </c>
      <c r="Q45" s="3"/>
      <c r="R45" s="75"/>
      <c r="S45" s="72"/>
    </row>
    <row r="46" spans="1:24">
      <c r="A46" s="72"/>
      <c r="B46" s="66"/>
      <c r="C46" s="25">
        <f t="shared" si="14"/>
        <v>0</v>
      </c>
      <c r="D46" s="70">
        <f t="shared" si="14"/>
        <v>0</v>
      </c>
      <c r="E46" s="56">
        <f t="shared" si="15"/>
        <v>0</v>
      </c>
      <c r="F46" s="56">
        <f t="shared" si="16"/>
        <v>0</v>
      </c>
      <c r="G46" s="56">
        <f t="shared" si="17"/>
        <v>0</v>
      </c>
      <c r="H46" s="56">
        <f t="shared" si="18"/>
        <v>0</v>
      </c>
      <c r="I46" s="56">
        <f t="shared" si="19"/>
        <v>0</v>
      </c>
      <c r="J46" s="56">
        <f t="shared" si="20"/>
        <v>0</v>
      </c>
      <c r="K46" s="56">
        <f t="shared" si="21"/>
        <v>0</v>
      </c>
      <c r="L46" s="56">
        <f t="shared" si="22"/>
        <v>0</v>
      </c>
      <c r="M46" s="56">
        <f t="shared" si="23"/>
        <v>0</v>
      </c>
      <c r="N46" s="56">
        <f t="shared" si="24"/>
        <v>0</v>
      </c>
      <c r="O46" s="56">
        <f t="shared" si="25"/>
        <v>0</v>
      </c>
      <c r="P46" s="57">
        <f t="shared" si="26"/>
        <v>0</v>
      </c>
      <c r="Q46" s="3"/>
      <c r="R46" s="75"/>
      <c r="S46" s="72"/>
    </row>
    <row r="47" spans="1:24">
      <c r="A47" s="72"/>
      <c r="B47" s="66"/>
      <c r="C47" s="25">
        <f t="shared" si="14"/>
        <v>0</v>
      </c>
      <c r="D47" s="70">
        <f t="shared" si="14"/>
        <v>0</v>
      </c>
      <c r="E47" s="56">
        <f t="shared" si="15"/>
        <v>0</v>
      </c>
      <c r="F47" s="56">
        <f t="shared" si="16"/>
        <v>0</v>
      </c>
      <c r="G47" s="56">
        <f t="shared" si="17"/>
        <v>0</v>
      </c>
      <c r="H47" s="56">
        <f t="shared" si="18"/>
        <v>0</v>
      </c>
      <c r="I47" s="56">
        <f t="shared" si="19"/>
        <v>0</v>
      </c>
      <c r="J47" s="56">
        <f t="shared" si="20"/>
        <v>0</v>
      </c>
      <c r="K47" s="56">
        <f t="shared" si="21"/>
        <v>0</v>
      </c>
      <c r="L47" s="56">
        <f t="shared" si="22"/>
        <v>0</v>
      </c>
      <c r="M47" s="56">
        <f t="shared" si="23"/>
        <v>0</v>
      </c>
      <c r="N47" s="56">
        <f t="shared" si="24"/>
        <v>0</v>
      </c>
      <c r="O47" s="56">
        <f t="shared" si="25"/>
        <v>0</v>
      </c>
      <c r="P47" s="57">
        <f t="shared" si="26"/>
        <v>0</v>
      </c>
      <c r="Q47" s="3"/>
      <c r="R47" s="75"/>
      <c r="S47" s="72"/>
    </row>
    <row r="48" spans="1:24">
      <c r="A48" s="72"/>
      <c r="B48" s="66"/>
      <c r="C48" s="25">
        <f t="shared" si="14"/>
        <v>0</v>
      </c>
      <c r="D48" s="70">
        <f t="shared" si="14"/>
        <v>0</v>
      </c>
      <c r="E48" s="56">
        <f t="shared" si="15"/>
        <v>0</v>
      </c>
      <c r="F48" s="56">
        <f t="shared" si="16"/>
        <v>0</v>
      </c>
      <c r="G48" s="56">
        <f t="shared" si="17"/>
        <v>0</v>
      </c>
      <c r="H48" s="56">
        <f t="shared" si="18"/>
        <v>0</v>
      </c>
      <c r="I48" s="56">
        <f t="shared" si="19"/>
        <v>0</v>
      </c>
      <c r="J48" s="56">
        <f t="shared" si="20"/>
        <v>0</v>
      </c>
      <c r="K48" s="56">
        <f t="shared" si="21"/>
        <v>0</v>
      </c>
      <c r="L48" s="56">
        <f t="shared" si="22"/>
        <v>0</v>
      </c>
      <c r="M48" s="56">
        <f t="shared" si="23"/>
        <v>0</v>
      </c>
      <c r="N48" s="56">
        <f t="shared" si="24"/>
        <v>0</v>
      </c>
      <c r="O48" s="56">
        <f t="shared" si="25"/>
        <v>0</v>
      </c>
      <c r="P48" s="57">
        <f t="shared" si="26"/>
        <v>0</v>
      </c>
      <c r="Q48" s="3"/>
      <c r="R48" s="75"/>
      <c r="S48" s="72"/>
    </row>
    <row r="49" spans="1:20">
      <c r="A49" s="72"/>
      <c r="B49" s="66"/>
      <c r="C49" s="25">
        <f t="shared" si="14"/>
        <v>0</v>
      </c>
      <c r="D49" s="70">
        <f t="shared" si="14"/>
        <v>0</v>
      </c>
      <c r="E49" s="56">
        <f t="shared" si="15"/>
        <v>0</v>
      </c>
      <c r="F49" s="56">
        <f t="shared" si="16"/>
        <v>0</v>
      </c>
      <c r="G49" s="56">
        <f t="shared" si="17"/>
        <v>0</v>
      </c>
      <c r="H49" s="56">
        <f t="shared" si="18"/>
        <v>0</v>
      </c>
      <c r="I49" s="56">
        <f t="shared" si="19"/>
        <v>0</v>
      </c>
      <c r="J49" s="56">
        <f t="shared" si="20"/>
        <v>0</v>
      </c>
      <c r="K49" s="56">
        <f t="shared" si="21"/>
        <v>0</v>
      </c>
      <c r="L49" s="56">
        <f t="shared" si="22"/>
        <v>0</v>
      </c>
      <c r="M49" s="56">
        <f t="shared" si="23"/>
        <v>0</v>
      </c>
      <c r="N49" s="56">
        <f t="shared" si="24"/>
        <v>0</v>
      </c>
      <c r="O49" s="56">
        <f t="shared" si="25"/>
        <v>0</v>
      </c>
      <c r="P49" s="57">
        <f t="shared" si="26"/>
        <v>0</v>
      </c>
      <c r="Q49" s="3"/>
      <c r="R49" s="75"/>
      <c r="S49" s="72"/>
    </row>
    <row r="50" spans="1:20">
      <c r="A50" s="72"/>
      <c r="B50" s="66"/>
      <c r="C50" s="25">
        <f t="shared" si="14"/>
        <v>0</v>
      </c>
      <c r="D50" s="70">
        <f t="shared" si="14"/>
        <v>0</v>
      </c>
      <c r="E50" s="56">
        <f t="shared" si="15"/>
        <v>0</v>
      </c>
      <c r="F50" s="56">
        <f t="shared" si="16"/>
        <v>0</v>
      </c>
      <c r="G50" s="56">
        <f t="shared" si="17"/>
        <v>0</v>
      </c>
      <c r="H50" s="56">
        <f t="shared" si="18"/>
        <v>0</v>
      </c>
      <c r="I50" s="56">
        <f t="shared" si="19"/>
        <v>0</v>
      </c>
      <c r="J50" s="56">
        <f t="shared" si="20"/>
        <v>0</v>
      </c>
      <c r="K50" s="56">
        <f t="shared" si="21"/>
        <v>0</v>
      </c>
      <c r="L50" s="56">
        <f t="shared" si="22"/>
        <v>0</v>
      </c>
      <c r="M50" s="56">
        <f t="shared" si="23"/>
        <v>0</v>
      </c>
      <c r="N50" s="56">
        <f t="shared" si="24"/>
        <v>0</v>
      </c>
      <c r="O50" s="56">
        <f t="shared" si="25"/>
        <v>0</v>
      </c>
      <c r="P50" s="57">
        <f t="shared" si="26"/>
        <v>0</v>
      </c>
      <c r="Q50" s="3"/>
      <c r="R50" s="75"/>
      <c r="S50" s="72"/>
    </row>
    <row r="51" spans="1:20" ht="13.5" thickBot="1">
      <c r="A51" s="72"/>
      <c r="B51" s="66"/>
      <c r="C51" s="27">
        <f t="shared" si="14"/>
        <v>0</v>
      </c>
      <c r="D51" s="71">
        <f t="shared" si="14"/>
        <v>0</v>
      </c>
      <c r="E51" s="56">
        <f t="shared" si="15"/>
        <v>0</v>
      </c>
      <c r="F51" s="56">
        <f t="shared" si="16"/>
        <v>0</v>
      </c>
      <c r="G51" s="56">
        <f t="shared" si="17"/>
        <v>0</v>
      </c>
      <c r="H51" s="56">
        <f t="shared" si="18"/>
        <v>0</v>
      </c>
      <c r="I51" s="56">
        <f t="shared" si="19"/>
        <v>0</v>
      </c>
      <c r="J51" s="56">
        <f t="shared" si="20"/>
        <v>0</v>
      </c>
      <c r="K51" s="56">
        <f t="shared" si="21"/>
        <v>0</v>
      </c>
      <c r="L51" s="56">
        <f t="shared" si="22"/>
        <v>0</v>
      </c>
      <c r="M51" s="56">
        <f t="shared" si="23"/>
        <v>0</v>
      </c>
      <c r="N51" s="56">
        <f t="shared" si="24"/>
        <v>0</v>
      </c>
      <c r="O51" s="56">
        <f t="shared" si="25"/>
        <v>0</v>
      </c>
      <c r="P51" s="57">
        <f t="shared" si="26"/>
        <v>0</v>
      </c>
      <c r="Q51" s="3"/>
      <c r="R51" s="75"/>
      <c r="S51" s="72"/>
    </row>
    <row r="52" spans="1:20" ht="13.5" thickBot="1">
      <c r="A52" s="72"/>
      <c r="B52" s="66"/>
      <c r="C52" s="34" t="s">
        <v>34</v>
      </c>
      <c r="D52" s="35"/>
      <c r="E52" s="58">
        <f>SUM(E44:E51)</f>
        <v>0</v>
      </c>
      <c r="F52" s="59">
        <f t="shared" ref="F52:P52" si="27">SUM(F44:F51)</f>
        <v>0</v>
      </c>
      <c r="G52" s="59">
        <f t="shared" si="27"/>
        <v>0</v>
      </c>
      <c r="H52" s="59">
        <f t="shared" si="27"/>
        <v>0</v>
      </c>
      <c r="I52" s="59">
        <f t="shared" si="27"/>
        <v>0</v>
      </c>
      <c r="J52" s="59">
        <f t="shared" si="27"/>
        <v>0</v>
      </c>
      <c r="K52" s="59">
        <f t="shared" si="27"/>
        <v>0</v>
      </c>
      <c r="L52" s="59">
        <f t="shared" si="27"/>
        <v>0</v>
      </c>
      <c r="M52" s="59">
        <f t="shared" si="27"/>
        <v>0</v>
      </c>
      <c r="N52" s="59">
        <f t="shared" si="27"/>
        <v>0</v>
      </c>
      <c r="O52" s="59">
        <f t="shared" si="27"/>
        <v>0</v>
      </c>
      <c r="P52" s="60">
        <f t="shared" si="27"/>
        <v>0</v>
      </c>
      <c r="Q52" s="3"/>
      <c r="R52" s="75"/>
      <c r="S52" s="72"/>
    </row>
    <row r="53" spans="1:20" ht="13.5" thickBot="1">
      <c r="A53" s="72"/>
      <c r="B53" s="66"/>
      <c r="C53" s="34" t="s">
        <v>59</v>
      </c>
      <c r="D53" s="35"/>
      <c r="E53" s="58">
        <f>E40</f>
        <v>0</v>
      </c>
      <c r="F53" s="59">
        <f t="shared" ref="F53:P53" si="28">F40</f>
        <v>0</v>
      </c>
      <c r="G53" s="59">
        <f t="shared" si="28"/>
        <v>0</v>
      </c>
      <c r="H53" s="59">
        <f t="shared" si="28"/>
        <v>0</v>
      </c>
      <c r="I53" s="59">
        <f t="shared" si="28"/>
        <v>0</v>
      </c>
      <c r="J53" s="59">
        <f t="shared" si="28"/>
        <v>0</v>
      </c>
      <c r="K53" s="59">
        <f t="shared" si="28"/>
        <v>0</v>
      </c>
      <c r="L53" s="59">
        <f t="shared" si="28"/>
        <v>0</v>
      </c>
      <c r="M53" s="59">
        <f t="shared" si="28"/>
        <v>0</v>
      </c>
      <c r="N53" s="59">
        <f t="shared" si="28"/>
        <v>0</v>
      </c>
      <c r="O53" s="59">
        <f t="shared" si="28"/>
        <v>0</v>
      </c>
      <c r="P53" s="60">
        <f t="shared" si="28"/>
        <v>0</v>
      </c>
      <c r="Q53" s="3"/>
      <c r="R53" s="75"/>
      <c r="S53" s="72"/>
    </row>
    <row r="54" spans="1:20" ht="13.5" thickBot="1">
      <c r="A54" s="72"/>
      <c r="B54" s="66"/>
      <c r="C54" s="34" t="s">
        <v>60</v>
      </c>
      <c r="D54" s="35"/>
      <c r="E54" s="61" t="e">
        <f>E53/E52</f>
        <v>#DIV/0!</v>
      </c>
      <c r="F54" s="62" t="e">
        <f t="shared" ref="F54:P54" si="29">F53/F52</f>
        <v>#DIV/0!</v>
      </c>
      <c r="G54" s="62" t="e">
        <f t="shared" si="29"/>
        <v>#DIV/0!</v>
      </c>
      <c r="H54" s="62" t="e">
        <f t="shared" si="29"/>
        <v>#DIV/0!</v>
      </c>
      <c r="I54" s="62" t="e">
        <f t="shared" si="29"/>
        <v>#DIV/0!</v>
      </c>
      <c r="J54" s="62" t="e">
        <f t="shared" si="29"/>
        <v>#DIV/0!</v>
      </c>
      <c r="K54" s="62" t="e">
        <f t="shared" si="29"/>
        <v>#DIV/0!</v>
      </c>
      <c r="L54" s="62" t="e">
        <f t="shared" si="29"/>
        <v>#DIV/0!</v>
      </c>
      <c r="M54" s="62" t="e">
        <f t="shared" si="29"/>
        <v>#DIV/0!</v>
      </c>
      <c r="N54" s="62" t="e">
        <f t="shared" si="29"/>
        <v>#DIV/0!</v>
      </c>
      <c r="O54" s="62" t="e">
        <f t="shared" si="29"/>
        <v>#DIV/0!</v>
      </c>
      <c r="P54" s="63" t="e">
        <f t="shared" si="29"/>
        <v>#DIV/0!</v>
      </c>
      <c r="Q54" s="3"/>
      <c r="R54" s="75"/>
      <c r="S54" s="72"/>
    </row>
    <row r="55" spans="1:20" ht="13.5" thickBot="1">
      <c r="A55" s="72"/>
      <c r="B55" s="67"/>
      <c r="C55" s="68"/>
      <c r="D55" s="68"/>
      <c r="E55" s="68"/>
      <c r="F55" s="68"/>
      <c r="G55" s="68"/>
      <c r="H55" s="68"/>
      <c r="I55" s="68"/>
      <c r="J55" s="68"/>
      <c r="K55" s="68"/>
      <c r="L55" s="68"/>
      <c r="M55" s="68"/>
      <c r="N55" s="68"/>
      <c r="O55" s="68"/>
      <c r="P55" s="68"/>
      <c r="Q55" s="68"/>
      <c r="R55" s="68"/>
      <c r="S55" s="72"/>
    </row>
    <row r="56" spans="1:20" s="155" customFormat="1">
      <c r="A56" s="72"/>
      <c r="B56" s="72"/>
      <c r="C56" s="72"/>
      <c r="D56" s="72"/>
      <c r="E56" s="72"/>
      <c r="F56" s="72"/>
      <c r="G56" s="72"/>
      <c r="H56" s="72"/>
      <c r="I56" s="72"/>
      <c r="J56" s="72"/>
      <c r="K56" s="72"/>
      <c r="L56" s="72"/>
      <c r="M56" s="72"/>
      <c r="N56" s="72"/>
      <c r="O56" s="72"/>
      <c r="P56" s="72"/>
      <c r="Q56" s="72"/>
      <c r="R56" s="72"/>
      <c r="S56" s="72"/>
      <c r="T56" s="74"/>
    </row>
    <row r="57" spans="1:20">
      <c r="A57" s="72"/>
      <c r="R57" s="74"/>
      <c r="S57" s="72"/>
    </row>
    <row r="58" spans="1:20" ht="13.5" thickBot="1">
      <c r="A58" s="72"/>
      <c r="R58" s="74"/>
      <c r="S58" s="72"/>
    </row>
    <row r="59" spans="1:20" ht="18.75" customHeight="1" thickBot="1">
      <c r="A59" s="72"/>
      <c r="C59" s="1"/>
      <c r="D59" s="196" t="s">
        <v>20</v>
      </c>
      <c r="E59" s="197"/>
      <c r="F59" s="198"/>
      <c r="G59" s="8"/>
      <c r="H59" s="8"/>
      <c r="K59" s="1"/>
      <c r="L59" s="196" t="s">
        <v>45</v>
      </c>
      <c r="M59" s="194"/>
      <c r="N59" s="195"/>
      <c r="O59" s="8"/>
      <c r="P59" s="8"/>
      <c r="R59" s="74"/>
      <c r="S59" s="72"/>
    </row>
    <row r="60" spans="1:20" ht="13.5" thickBot="1">
      <c r="A60" s="72"/>
      <c r="C60" s="78" t="s">
        <v>0</v>
      </c>
      <c r="D60" s="79" t="s">
        <v>1</v>
      </c>
      <c r="E60" s="11"/>
      <c r="F60" s="12">
        <v>1</v>
      </c>
      <c r="G60" s="12" t="s">
        <v>18</v>
      </c>
      <c r="H60" s="12">
        <v>2</v>
      </c>
      <c r="I60" s="13" t="s">
        <v>5</v>
      </c>
      <c r="K60" s="78" t="s">
        <v>0</v>
      </c>
      <c r="L60" s="79" t="s">
        <v>1</v>
      </c>
      <c r="M60" s="11"/>
      <c r="N60" s="12">
        <v>1</v>
      </c>
      <c r="O60" s="12" t="s">
        <v>18</v>
      </c>
      <c r="P60" s="12">
        <v>2</v>
      </c>
      <c r="Q60" s="13" t="s">
        <v>5</v>
      </c>
      <c r="R60" s="74"/>
      <c r="S60" s="72"/>
    </row>
    <row r="61" spans="1:20">
      <c r="A61" s="72"/>
      <c r="C61" s="14">
        <f t="shared" ref="C61:D68" si="30">C11</f>
        <v>0</v>
      </c>
      <c r="D61" s="80">
        <f t="shared" si="30"/>
        <v>0</v>
      </c>
      <c r="E61" s="81"/>
      <c r="F61" s="82">
        <f>$E$11</f>
        <v>0</v>
      </c>
      <c r="G61" s="82">
        <f>$F$11</f>
        <v>0</v>
      </c>
      <c r="H61" s="82">
        <f>$G$11</f>
        <v>0</v>
      </c>
      <c r="I61" s="83" t="str">
        <f t="shared" ref="I61:I68" si="31">IF($E61=$I11,IF($E61=$F$60,$F61,IF($E61=$G$60,$G61,IF($E61=$H$60,$H61,""))),"-")</f>
        <v/>
      </c>
      <c r="K61" s="14">
        <f t="shared" ref="K61:L68" si="32">C11</f>
        <v>0</v>
      </c>
      <c r="L61" s="80">
        <f t="shared" si="32"/>
        <v>0</v>
      </c>
      <c r="M61" s="81"/>
      <c r="N61" s="82">
        <f>$E$11</f>
        <v>0</v>
      </c>
      <c r="O61" s="82">
        <f>$F$11</f>
        <v>0</v>
      </c>
      <c r="P61" s="82">
        <f>$G$11</f>
        <v>0</v>
      </c>
      <c r="Q61" s="83" t="str">
        <f t="shared" ref="Q61:Q68" si="33">IF($M61=$I11,IF($M61=$N$60,$N61,IF($M61=$O$60,$O61,IF($M61=$P$60,$P61,""))),"-")</f>
        <v/>
      </c>
      <c r="R61" s="74"/>
      <c r="S61" s="72"/>
    </row>
    <row r="62" spans="1:20">
      <c r="A62" s="72"/>
      <c r="C62" s="15">
        <f t="shared" si="30"/>
        <v>0</v>
      </c>
      <c r="D62" s="77">
        <f t="shared" si="30"/>
        <v>0</v>
      </c>
      <c r="E62" s="76"/>
      <c r="F62" s="17">
        <f>$E$12</f>
        <v>0</v>
      </c>
      <c r="G62" s="17">
        <f>$F$12</f>
        <v>0</v>
      </c>
      <c r="H62" s="17">
        <f>$G$12</f>
        <v>0</v>
      </c>
      <c r="I62" s="16" t="str">
        <f t="shared" si="31"/>
        <v/>
      </c>
      <c r="K62" s="15">
        <f t="shared" si="32"/>
        <v>0</v>
      </c>
      <c r="L62" s="77">
        <f t="shared" si="32"/>
        <v>0</v>
      </c>
      <c r="M62" s="76"/>
      <c r="N62" s="17">
        <f>$E$12</f>
        <v>0</v>
      </c>
      <c r="O62" s="17">
        <f>$F$12</f>
        <v>0</v>
      </c>
      <c r="P62" s="17">
        <f>$G$12</f>
        <v>0</v>
      </c>
      <c r="Q62" s="16" t="str">
        <f t="shared" si="33"/>
        <v/>
      </c>
      <c r="R62" s="74"/>
      <c r="S62" s="72"/>
    </row>
    <row r="63" spans="1:20">
      <c r="A63" s="72"/>
      <c r="C63" s="15">
        <f t="shared" si="30"/>
        <v>0</v>
      </c>
      <c r="D63" s="77">
        <f t="shared" si="30"/>
        <v>0</v>
      </c>
      <c r="E63" s="76"/>
      <c r="F63" s="17">
        <f>$E$13</f>
        <v>0</v>
      </c>
      <c r="G63" s="17">
        <f>$F$13</f>
        <v>0</v>
      </c>
      <c r="H63" s="17">
        <f>$G$13</f>
        <v>0</v>
      </c>
      <c r="I63" s="16" t="str">
        <f t="shared" si="31"/>
        <v/>
      </c>
      <c r="K63" s="15">
        <f t="shared" si="32"/>
        <v>0</v>
      </c>
      <c r="L63" s="77">
        <f t="shared" si="32"/>
        <v>0</v>
      </c>
      <c r="M63" s="76"/>
      <c r="N63" s="17">
        <f>$E$13</f>
        <v>0</v>
      </c>
      <c r="O63" s="17">
        <f>$F$13</f>
        <v>0</v>
      </c>
      <c r="P63" s="17">
        <f>$G$13</f>
        <v>0</v>
      </c>
      <c r="Q63" s="16" t="str">
        <f t="shared" si="33"/>
        <v/>
      </c>
      <c r="R63" s="74"/>
      <c r="S63" s="72"/>
    </row>
    <row r="64" spans="1:20">
      <c r="A64" s="72"/>
      <c r="C64" s="15">
        <f t="shared" si="30"/>
        <v>0</v>
      </c>
      <c r="D64" s="77">
        <f t="shared" si="30"/>
        <v>0</v>
      </c>
      <c r="E64" s="76"/>
      <c r="F64" s="17">
        <f>$E$14</f>
        <v>0</v>
      </c>
      <c r="G64" s="17">
        <f>$F$14</f>
        <v>0</v>
      </c>
      <c r="H64" s="17">
        <f>$G$14</f>
        <v>0</v>
      </c>
      <c r="I64" s="16" t="str">
        <f t="shared" si="31"/>
        <v/>
      </c>
      <c r="K64" s="15">
        <f t="shared" si="32"/>
        <v>0</v>
      </c>
      <c r="L64" s="77">
        <f t="shared" si="32"/>
        <v>0</v>
      </c>
      <c r="M64" s="76"/>
      <c r="N64" s="17">
        <f>$E$14</f>
        <v>0</v>
      </c>
      <c r="O64" s="17">
        <f>$F$14</f>
        <v>0</v>
      </c>
      <c r="P64" s="17">
        <f>$G$14</f>
        <v>0</v>
      </c>
      <c r="Q64" s="16" t="str">
        <f t="shared" si="33"/>
        <v/>
      </c>
      <c r="R64" s="74"/>
      <c r="S64" s="72"/>
    </row>
    <row r="65" spans="1:20">
      <c r="A65" s="72"/>
      <c r="C65" s="15">
        <f t="shared" si="30"/>
        <v>0</v>
      </c>
      <c r="D65" s="77">
        <f t="shared" si="30"/>
        <v>0</v>
      </c>
      <c r="E65" s="76"/>
      <c r="F65" s="17">
        <f>$E$15</f>
        <v>0</v>
      </c>
      <c r="G65" s="17">
        <f>$F$15</f>
        <v>0</v>
      </c>
      <c r="H65" s="17">
        <f>$G$15</f>
        <v>0</v>
      </c>
      <c r="I65" s="16" t="str">
        <f t="shared" si="31"/>
        <v/>
      </c>
      <c r="K65" s="15">
        <f t="shared" si="32"/>
        <v>0</v>
      </c>
      <c r="L65" s="77">
        <f t="shared" si="32"/>
        <v>0</v>
      </c>
      <c r="M65" s="76"/>
      <c r="N65" s="17">
        <f>$E$15</f>
        <v>0</v>
      </c>
      <c r="O65" s="17">
        <f>$F$15</f>
        <v>0</v>
      </c>
      <c r="P65" s="17">
        <f>$G$15</f>
        <v>0</v>
      </c>
      <c r="Q65" s="16" t="str">
        <f t="shared" si="33"/>
        <v/>
      </c>
      <c r="R65" s="74"/>
      <c r="S65" s="72"/>
    </row>
    <row r="66" spans="1:20">
      <c r="A66" s="72"/>
      <c r="C66" s="15">
        <f t="shared" si="30"/>
        <v>0</v>
      </c>
      <c r="D66" s="77">
        <f t="shared" si="30"/>
        <v>0</v>
      </c>
      <c r="E66" s="76"/>
      <c r="F66" s="17">
        <f>$E$16</f>
        <v>0</v>
      </c>
      <c r="G66" s="17">
        <f>$F$16</f>
        <v>0</v>
      </c>
      <c r="H66" s="17">
        <f>$G$16</f>
        <v>0</v>
      </c>
      <c r="I66" s="16" t="str">
        <f t="shared" si="31"/>
        <v/>
      </c>
      <c r="K66" s="15">
        <f t="shared" si="32"/>
        <v>0</v>
      </c>
      <c r="L66" s="77">
        <f t="shared" si="32"/>
        <v>0</v>
      </c>
      <c r="M66" s="76"/>
      <c r="N66" s="17">
        <f>$E$16</f>
        <v>0</v>
      </c>
      <c r="O66" s="17">
        <f>$F$16</f>
        <v>0</v>
      </c>
      <c r="P66" s="17">
        <f>$G$16</f>
        <v>0</v>
      </c>
      <c r="Q66" s="16" t="str">
        <f t="shared" si="33"/>
        <v/>
      </c>
      <c r="R66" s="74"/>
      <c r="S66" s="72"/>
    </row>
    <row r="67" spans="1:20">
      <c r="A67" s="72"/>
      <c r="C67" s="15">
        <f t="shared" si="30"/>
        <v>0</v>
      </c>
      <c r="D67" s="77">
        <f t="shared" si="30"/>
        <v>0</v>
      </c>
      <c r="E67" s="76"/>
      <c r="F67" s="17">
        <f>$E$17</f>
        <v>0</v>
      </c>
      <c r="G67" s="17">
        <f>$F$17</f>
        <v>0</v>
      </c>
      <c r="H67" s="17">
        <f>$G$17</f>
        <v>0</v>
      </c>
      <c r="I67" s="16" t="str">
        <f t="shared" si="31"/>
        <v/>
      </c>
      <c r="K67" s="15">
        <f t="shared" si="32"/>
        <v>0</v>
      </c>
      <c r="L67" s="77">
        <f t="shared" si="32"/>
        <v>0</v>
      </c>
      <c r="M67" s="76"/>
      <c r="N67" s="17">
        <f>$E$17</f>
        <v>0</v>
      </c>
      <c r="O67" s="17">
        <f>$F$17</f>
        <v>0</v>
      </c>
      <c r="P67" s="17">
        <f>$G$17</f>
        <v>0</v>
      </c>
      <c r="Q67" s="16" t="str">
        <f t="shared" si="33"/>
        <v/>
      </c>
      <c r="R67" s="74"/>
      <c r="S67" s="72"/>
    </row>
    <row r="68" spans="1:20" ht="13.5" thickBot="1">
      <c r="A68" s="72"/>
      <c r="C68" s="84">
        <f t="shared" si="30"/>
        <v>0</v>
      </c>
      <c r="D68" s="85">
        <f t="shared" si="30"/>
        <v>0</v>
      </c>
      <c r="E68" s="86"/>
      <c r="F68" s="87">
        <f>$E$18</f>
        <v>0</v>
      </c>
      <c r="G68" s="87">
        <f>$F$18</f>
        <v>0</v>
      </c>
      <c r="H68" s="87">
        <f>$G$18</f>
        <v>0</v>
      </c>
      <c r="I68" s="88" t="str">
        <f t="shared" si="31"/>
        <v/>
      </c>
      <c r="K68" s="84">
        <f t="shared" si="32"/>
        <v>0</v>
      </c>
      <c r="L68" s="85">
        <f t="shared" si="32"/>
        <v>0</v>
      </c>
      <c r="M68" s="86"/>
      <c r="N68" s="87">
        <f>$E$18</f>
        <v>0</v>
      </c>
      <c r="O68" s="87">
        <f>$F$18</f>
        <v>0</v>
      </c>
      <c r="P68" s="87">
        <f>$G$18</f>
        <v>0</v>
      </c>
      <c r="Q68" s="88" t="str">
        <f t="shared" si="33"/>
        <v/>
      </c>
      <c r="R68" s="74"/>
      <c r="S68" s="72"/>
    </row>
    <row r="69" spans="1:20" ht="13.5" thickBot="1">
      <c r="A69" s="72"/>
      <c r="I69" s="89">
        <f>SUM(I61:I68)</f>
        <v>0</v>
      </c>
      <c r="Q69" s="89">
        <f>SUM(Q61:Q68)</f>
        <v>0</v>
      </c>
      <c r="R69" s="74"/>
      <c r="S69" s="72"/>
    </row>
    <row r="70" spans="1:20">
      <c r="A70" s="72"/>
      <c r="R70" s="74"/>
      <c r="S70" s="72"/>
    </row>
    <row r="71" spans="1:20" ht="12.75" customHeight="1" thickBot="1">
      <c r="A71" s="72"/>
      <c r="Q71" s="5"/>
      <c r="R71" s="5"/>
      <c r="S71" s="73"/>
      <c r="T71" s="6"/>
    </row>
    <row r="72" spans="1:20" ht="17.25" customHeight="1" thickBot="1">
      <c r="A72" s="72"/>
      <c r="C72" s="1"/>
      <c r="D72" s="193" t="s">
        <v>24</v>
      </c>
      <c r="E72" s="194"/>
      <c r="F72" s="195"/>
      <c r="G72" s="8"/>
      <c r="H72" s="8"/>
      <c r="K72" s="1"/>
      <c r="L72" s="193" t="s">
        <v>16</v>
      </c>
      <c r="M72" s="194"/>
      <c r="N72" s="195"/>
      <c r="O72" s="8"/>
      <c r="P72" s="8"/>
      <c r="R72" s="5"/>
      <c r="S72" s="73"/>
      <c r="T72" s="6"/>
    </row>
    <row r="73" spans="1:20" ht="13.5" thickBot="1">
      <c r="A73" s="72"/>
      <c r="C73" s="78" t="s">
        <v>0</v>
      </c>
      <c r="D73" s="79" t="s">
        <v>1</v>
      </c>
      <c r="E73" s="11"/>
      <c r="F73" s="12">
        <v>1</v>
      </c>
      <c r="G73" s="12" t="s">
        <v>18</v>
      </c>
      <c r="H73" s="12">
        <v>2</v>
      </c>
      <c r="I73" s="13" t="s">
        <v>5</v>
      </c>
      <c r="K73" s="78" t="s">
        <v>0</v>
      </c>
      <c r="L73" s="79" t="s">
        <v>1</v>
      </c>
      <c r="M73" s="11"/>
      <c r="N73" s="12">
        <v>1</v>
      </c>
      <c r="O73" s="12" t="s">
        <v>18</v>
      </c>
      <c r="P73" s="12">
        <v>2</v>
      </c>
      <c r="Q73" s="13" t="s">
        <v>5</v>
      </c>
      <c r="R73" s="5"/>
      <c r="S73" s="73"/>
      <c r="T73" s="6"/>
    </row>
    <row r="74" spans="1:20">
      <c r="A74" s="72"/>
      <c r="C74" s="14">
        <f t="shared" ref="C74:D81" si="34">C11</f>
        <v>0</v>
      </c>
      <c r="D74" s="80">
        <f t="shared" si="34"/>
        <v>0</v>
      </c>
      <c r="E74" s="81"/>
      <c r="F74" s="82">
        <f>$E$11</f>
        <v>0</v>
      </c>
      <c r="G74" s="82">
        <f>$F$11</f>
        <v>0</v>
      </c>
      <c r="H74" s="82">
        <f>$G$11</f>
        <v>0</v>
      </c>
      <c r="I74" s="83" t="str">
        <f t="shared" ref="I74:I81" si="35">IF($E74=$I11,IF($E74=$F$73,$F74,IF($E74=$G$73,$G74,IF($E74=$H$73,$H74,""))),"-")</f>
        <v/>
      </c>
      <c r="K74" s="14">
        <f t="shared" ref="K74:L81" si="36">C11</f>
        <v>0</v>
      </c>
      <c r="L74" s="80">
        <f t="shared" si="36"/>
        <v>0</v>
      </c>
      <c r="M74" s="81"/>
      <c r="N74" s="82">
        <f>$E$11</f>
        <v>0</v>
      </c>
      <c r="O74" s="82">
        <f>$F$11</f>
        <v>0</v>
      </c>
      <c r="P74" s="82">
        <f>$G$11</f>
        <v>0</v>
      </c>
      <c r="Q74" s="83" t="str">
        <f t="shared" ref="Q74:Q81" si="37">IF($M74=$I11,IF($M74=$N$73,$N74,IF($M74=$O$73,$O74,IF($M74=$P$73,$P74,""))),"-")</f>
        <v/>
      </c>
      <c r="R74" s="74"/>
      <c r="S74" s="72"/>
    </row>
    <row r="75" spans="1:20">
      <c r="A75" s="72"/>
      <c r="C75" s="15">
        <f t="shared" si="34"/>
        <v>0</v>
      </c>
      <c r="D75" s="77">
        <f t="shared" si="34"/>
        <v>0</v>
      </c>
      <c r="E75" s="76"/>
      <c r="F75" s="17">
        <f>$E$12</f>
        <v>0</v>
      </c>
      <c r="G75" s="17">
        <f>$F$12</f>
        <v>0</v>
      </c>
      <c r="H75" s="17">
        <f>$G$12</f>
        <v>0</v>
      </c>
      <c r="I75" s="16" t="str">
        <f t="shared" si="35"/>
        <v/>
      </c>
      <c r="K75" s="15">
        <f t="shared" si="36"/>
        <v>0</v>
      </c>
      <c r="L75" s="77">
        <f t="shared" si="36"/>
        <v>0</v>
      </c>
      <c r="M75" s="76"/>
      <c r="N75" s="17">
        <f>$E$12</f>
        <v>0</v>
      </c>
      <c r="O75" s="17">
        <f>$F$12</f>
        <v>0</v>
      </c>
      <c r="P75" s="17">
        <f>$G$12</f>
        <v>0</v>
      </c>
      <c r="Q75" s="16" t="str">
        <f t="shared" si="37"/>
        <v/>
      </c>
      <c r="R75" s="74"/>
      <c r="S75" s="72"/>
    </row>
    <row r="76" spans="1:20">
      <c r="A76" s="72"/>
      <c r="C76" s="15">
        <f t="shared" si="34"/>
        <v>0</v>
      </c>
      <c r="D76" s="77">
        <f t="shared" si="34"/>
        <v>0</v>
      </c>
      <c r="E76" s="76"/>
      <c r="F76" s="17">
        <f>$E$13</f>
        <v>0</v>
      </c>
      <c r="G76" s="17">
        <f>$F$13</f>
        <v>0</v>
      </c>
      <c r="H76" s="17">
        <f>$G$13</f>
        <v>0</v>
      </c>
      <c r="I76" s="16" t="str">
        <f t="shared" si="35"/>
        <v/>
      </c>
      <c r="J76" s="2"/>
      <c r="K76" s="15">
        <f t="shared" si="36"/>
        <v>0</v>
      </c>
      <c r="L76" s="77">
        <f t="shared" si="36"/>
        <v>0</v>
      </c>
      <c r="M76" s="76"/>
      <c r="N76" s="17">
        <f>$E$13</f>
        <v>0</v>
      </c>
      <c r="O76" s="17">
        <f>$F$13</f>
        <v>0</v>
      </c>
      <c r="P76" s="17">
        <f>$G$13</f>
        <v>0</v>
      </c>
      <c r="Q76" s="16" t="str">
        <f t="shared" si="37"/>
        <v/>
      </c>
      <c r="R76" s="74"/>
      <c r="S76" s="72"/>
    </row>
    <row r="77" spans="1:20">
      <c r="A77" s="72"/>
      <c r="C77" s="15">
        <f t="shared" si="34"/>
        <v>0</v>
      </c>
      <c r="D77" s="77">
        <f t="shared" si="34"/>
        <v>0</v>
      </c>
      <c r="E77" s="76"/>
      <c r="F77" s="17">
        <f>$E$14</f>
        <v>0</v>
      </c>
      <c r="G77" s="17">
        <f>$F$14</f>
        <v>0</v>
      </c>
      <c r="H77" s="17">
        <f>$G$14</f>
        <v>0</v>
      </c>
      <c r="I77" s="16" t="str">
        <f t="shared" si="35"/>
        <v/>
      </c>
      <c r="K77" s="15">
        <f t="shared" si="36"/>
        <v>0</v>
      </c>
      <c r="L77" s="77">
        <f t="shared" si="36"/>
        <v>0</v>
      </c>
      <c r="M77" s="76"/>
      <c r="N77" s="17">
        <f>$E$14</f>
        <v>0</v>
      </c>
      <c r="O77" s="17">
        <f>$F$14</f>
        <v>0</v>
      </c>
      <c r="P77" s="17">
        <f>$G$14</f>
        <v>0</v>
      </c>
      <c r="Q77" s="16" t="str">
        <f t="shared" si="37"/>
        <v/>
      </c>
      <c r="R77" s="74"/>
      <c r="S77" s="72"/>
    </row>
    <row r="78" spans="1:20">
      <c r="A78" s="72"/>
      <c r="C78" s="15">
        <f t="shared" si="34"/>
        <v>0</v>
      </c>
      <c r="D78" s="77">
        <f t="shared" si="34"/>
        <v>0</v>
      </c>
      <c r="E78" s="76"/>
      <c r="F78" s="17">
        <f>$E$15</f>
        <v>0</v>
      </c>
      <c r="G78" s="17">
        <f>$F$15</f>
        <v>0</v>
      </c>
      <c r="H78" s="17">
        <f>$G$15</f>
        <v>0</v>
      </c>
      <c r="I78" s="16" t="str">
        <f t="shared" si="35"/>
        <v/>
      </c>
      <c r="K78" s="15">
        <f t="shared" si="36"/>
        <v>0</v>
      </c>
      <c r="L78" s="77">
        <f t="shared" si="36"/>
        <v>0</v>
      </c>
      <c r="M78" s="76"/>
      <c r="N78" s="17">
        <f>$E$15</f>
        <v>0</v>
      </c>
      <c r="O78" s="17">
        <f>$F$15</f>
        <v>0</v>
      </c>
      <c r="P78" s="17">
        <f>$G$15</f>
        <v>0</v>
      </c>
      <c r="Q78" s="16" t="str">
        <f t="shared" si="37"/>
        <v/>
      </c>
      <c r="R78" s="74"/>
      <c r="S78" s="72"/>
    </row>
    <row r="79" spans="1:20">
      <c r="A79" s="72"/>
      <c r="C79" s="15">
        <f t="shared" si="34"/>
        <v>0</v>
      </c>
      <c r="D79" s="77">
        <f t="shared" si="34"/>
        <v>0</v>
      </c>
      <c r="E79" s="76"/>
      <c r="F79" s="17">
        <f>$E$16</f>
        <v>0</v>
      </c>
      <c r="G79" s="17">
        <f>$F$16</f>
        <v>0</v>
      </c>
      <c r="H79" s="17">
        <f>$G$16</f>
        <v>0</v>
      </c>
      <c r="I79" s="16" t="str">
        <f t="shared" si="35"/>
        <v/>
      </c>
      <c r="K79" s="15">
        <f t="shared" si="36"/>
        <v>0</v>
      </c>
      <c r="L79" s="77">
        <f t="shared" si="36"/>
        <v>0</v>
      </c>
      <c r="M79" s="76"/>
      <c r="N79" s="17">
        <f>$E$16</f>
        <v>0</v>
      </c>
      <c r="O79" s="17">
        <f>$F$16</f>
        <v>0</v>
      </c>
      <c r="P79" s="17">
        <f>$G$16</f>
        <v>0</v>
      </c>
      <c r="Q79" s="16" t="str">
        <f t="shared" si="37"/>
        <v/>
      </c>
      <c r="R79" s="74"/>
      <c r="S79" s="72"/>
    </row>
    <row r="80" spans="1:20">
      <c r="A80" s="72"/>
      <c r="C80" s="15">
        <f t="shared" si="34"/>
        <v>0</v>
      </c>
      <c r="D80" s="77">
        <f t="shared" si="34"/>
        <v>0</v>
      </c>
      <c r="E80" s="76"/>
      <c r="F80" s="17">
        <f>$E$17</f>
        <v>0</v>
      </c>
      <c r="G80" s="17">
        <f>$F$17</f>
        <v>0</v>
      </c>
      <c r="H80" s="17">
        <f>$G$17</f>
        <v>0</v>
      </c>
      <c r="I80" s="16" t="str">
        <f t="shared" si="35"/>
        <v/>
      </c>
      <c r="K80" s="15">
        <f t="shared" si="36"/>
        <v>0</v>
      </c>
      <c r="L80" s="77">
        <f t="shared" si="36"/>
        <v>0</v>
      </c>
      <c r="M80" s="76"/>
      <c r="N80" s="17">
        <f>$E$17</f>
        <v>0</v>
      </c>
      <c r="O80" s="17">
        <f>$F$17</f>
        <v>0</v>
      </c>
      <c r="P80" s="17">
        <f>$G$17</f>
        <v>0</v>
      </c>
      <c r="Q80" s="16" t="str">
        <f t="shared" si="37"/>
        <v/>
      </c>
      <c r="R80" s="74"/>
      <c r="S80" s="72"/>
    </row>
    <row r="81" spans="1:19" ht="13.5" thickBot="1">
      <c r="A81" s="72"/>
      <c r="C81" s="84">
        <f t="shared" si="34"/>
        <v>0</v>
      </c>
      <c r="D81" s="85">
        <f t="shared" si="34"/>
        <v>0</v>
      </c>
      <c r="E81" s="86"/>
      <c r="F81" s="87">
        <f>$E$18</f>
        <v>0</v>
      </c>
      <c r="G81" s="87">
        <f>$F$18</f>
        <v>0</v>
      </c>
      <c r="H81" s="87">
        <f>$G$18</f>
        <v>0</v>
      </c>
      <c r="I81" s="88" t="str">
        <f t="shared" si="35"/>
        <v/>
      </c>
      <c r="K81" s="84">
        <f t="shared" si="36"/>
        <v>0</v>
      </c>
      <c r="L81" s="85">
        <f t="shared" si="36"/>
        <v>0</v>
      </c>
      <c r="M81" s="86"/>
      <c r="N81" s="87">
        <f>$E$18</f>
        <v>0</v>
      </c>
      <c r="O81" s="87">
        <f>$F$18</f>
        <v>0</v>
      </c>
      <c r="P81" s="87">
        <f>$G$18</f>
        <v>0</v>
      </c>
      <c r="Q81" s="88" t="str">
        <f t="shared" si="37"/>
        <v/>
      </c>
      <c r="R81" s="74"/>
      <c r="S81" s="72"/>
    </row>
    <row r="82" spans="1:19" ht="13.5" thickBot="1">
      <c r="A82" s="72"/>
      <c r="I82" s="89">
        <f>SUM(I74:I81)</f>
        <v>0</v>
      </c>
      <c r="Q82" s="89">
        <f>SUM(Q74:Q81)</f>
        <v>0</v>
      </c>
      <c r="R82" s="74"/>
      <c r="S82" s="72"/>
    </row>
    <row r="83" spans="1:19">
      <c r="A83" s="72"/>
      <c r="L83" s="7"/>
      <c r="R83" s="74"/>
      <c r="S83" s="72"/>
    </row>
    <row r="84" spans="1:19" ht="13.5" thickBot="1">
      <c r="A84" s="72"/>
      <c r="R84" s="74"/>
      <c r="S84" s="72"/>
    </row>
    <row r="85" spans="1:19" ht="18" customHeight="1" thickBot="1">
      <c r="A85" s="72"/>
      <c r="C85" s="1"/>
      <c r="D85" s="193" t="s">
        <v>2</v>
      </c>
      <c r="E85" s="194"/>
      <c r="F85" s="195"/>
      <c r="G85" s="8"/>
      <c r="H85" s="8"/>
      <c r="K85" s="1"/>
      <c r="L85" s="193" t="s">
        <v>3</v>
      </c>
      <c r="M85" s="194"/>
      <c r="N85" s="195"/>
      <c r="O85" s="8"/>
      <c r="P85" s="8"/>
      <c r="R85" s="74"/>
      <c r="S85" s="72"/>
    </row>
    <row r="86" spans="1:19" ht="13.5" thickBot="1">
      <c r="A86" s="72"/>
      <c r="C86" s="78" t="s">
        <v>0</v>
      </c>
      <c r="D86" s="79" t="s">
        <v>1</v>
      </c>
      <c r="E86" s="11"/>
      <c r="F86" s="12">
        <v>1</v>
      </c>
      <c r="G86" s="12" t="s">
        <v>18</v>
      </c>
      <c r="H86" s="12">
        <v>2</v>
      </c>
      <c r="I86" s="13" t="s">
        <v>5</v>
      </c>
      <c r="K86" s="78" t="s">
        <v>0</v>
      </c>
      <c r="L86" s="79" t="s">
        <v>1</v>
      </c>
      <c r="M86" s="11"/>
      <c r="N86" s="12">
        <v>1</v>
      </c>
      <c r="O86" s="12" t="s">
        <v>18</v>
      </c>
      <c r="P86" s="12">
        <v>2</v>
      </c>
      <c r="Q86" s="13" t="s">
        <v>5</v>
      </c>
      <c r="R86" s="74"/>
      <c r="S86" s="72"/>
    </row>
    <row r="87" spans="1:19">
      <c r="A87" s="72"/>
      <c r="C87" s="14">
        <f t="shared" ref="C87:D94" si="38">C11</f>
        <v>0</v>
      </c>
      <c r="D87" s="80">
        <f t="shared" si="38"/>
        <v>0</v>
      </c>
      <c r="E87" s="81"/>
      <c r="F87" s="82">
        <f>$E$11</f>
        <v>0</v>
      </c>
      <c r="G87" s="82">
        <f>$F$11</f>
        <v>0</v>
      </c>
      <c r="H87" s="82">
        <f>$G$11</f>
        <v>0</v>
      </c>
      <c r="I87" s="83" t="str">
        <f t="shared" ref="I87:I94" si="39">IF($E87=$I11,IF($E87=$F$86,$F87,IF($E87=$G$86,$G87,IF($E87=$H$86,$H87,""))),"-")</f>
        <v/>
      </c>
      <c r="K87" s="14">
        <f t="shared" ref="K87:L94" si="40">C11</f>
        <v>0</v>
      </c>
      <c r="L87" s="80">
        <f t="shared" si="40"/>
        <v>0</v>
      </c>
      <c r="M87" s="81"/>
      <c r="N87" s="82">
        <f>$E$11</f>
        <v>0</v>
      </c>
      <c r="O87" s="82">
        <f>$F$11</f>
        <v>0</v>
      </c>
      <c r="P87" s="82">
        <f>$G$11</f>
        <v>0</v>
      </c>
      <c r="Q87" s="83" t="str">
        <f t="shared" ref="Q87:Q94" si="41">IF($M87=$I11,IF($M87=$N$86,$N87,IF($M87=$O$86,$O87,IF($M87=$P$86,$P87,""))),"-")</f>
        <v/>
      </c>
      <c r="R87" s="74"/>
      <c r="S87" s="72"/>
    </row>
    <row r="88" spans="1:19">
      <c r="A88" s="72"/>
      <c r="C88" s="15">
        <f t="shared" si="38"/>
        <v>0</v>
      </c>
      <c r="D88" s="77">
        <f t="shared" si="38"/>
        <v>0</v>
      </c>
      <c r="E88" s="76"/>
      <c r="F88" s="17">
        <f>$E$12</f>
        <v>0</v>
      </c>
      <c r="G88" s="17">
        <f>$F$12</f>
        <v>0</v>
      </c>
      <c r="H88" s="17">
        <f>$G$12</f>
        <v>0</v>
      </c>
      <c r="I88" s="16" t="str">
        <f t="shared" si="39"/>
        <v/>
      </c>
      <c r="K88" s="15">
        <f t="shared" si="40"/>
        <v>0</v>
      </c>
      <c r="L88" s="77">
        <f t="shared" si="40"/>
        <v>0</v>
      </c>
      <c r="M88" s="76"/>
      <c r="N88" s="17">
        <f>$E$12</f>
        <v>0</v>
      </c>
      <c r="O88" s="17">
        <f>$F$12</f>
        <v>0</v>
      </c>
      <c r="P88" s="17">
        <f>$G$12</f>
        <v>0</v>
      </c>
      <c r="Q88" s="16" t="str">
        <f t="shared" si="41"/>
        <v/>
      </c>
      <c r="R88" s="74"/>
      <c r="S88" s="72"/>
    </row>
    <row r="89" spans="1:19">
      <c r="A89" s="72"/>
      <c r="C89" s="15">
        <f t="shared" si="38"/>
        <v>0</v>
      </c>
      <c r="D89" s="77">
        <f t="shared" si="38"/>
        <v>0</v>
      </c>
      <c r="E89" s="76"/>
      <c r="F89" s="17">
        <f>$E$13</f>
        <v>0</v>
      </c>
      <c r="G89" s="17">
        <f>$F$13</f>
        <v>0</v>
      </c>
      <c r="H89" s="17">
        <f>$G$13</f>
        <v>0</v>
      </c>
      <c r="I89" s="16" t="str">
        <f t="shared" si="39"/>
        <v/>
      </c>
      <c r="K89" s="15">
        <f t="shared" si="40"/>
        <v>0</v>
      </c>
      <c r="L89" s="77">
        <f t="shared" si="40"/>
        <v>0</v>
      </c>
      <c r="M89" s="76"/>
      <c r="N89" s="17">
        <f>$E$13</f>
        <v>0</v>
      </c>
      <c r="O89" s="17">
        <f>$F$13</f>
        <v>0</v>
      </c>
      <c r="P89" s="17">
        <f>$G$13</f>
        <v>0</v>
      </c>
      <c r="Q89" s="16" t="str">
        <f t="shared" si="41"/>
        <v/>
      </c>
      <c r="R89" s="74"/>
      <c r="S89" s="72"/>
    </row>
    <row r="90" spans="1:19">
      <c r="A90" s="72"/>
      <c r="C90" s="15">
        <f t="shared" si="38"/>
        <v>0</v>
      </c>
      <c r="D90" s="77">
        <f t="shared" si="38"/>
        <v>0</v>
      </c>
      <c r="E90" s="76"/>
      <c r="F90" s="17">
        <f>$E$14</f>
        <v>0</v>
      </c>
      <c r="G90" s="17">
        <f>$F$14</f>
        <v>0</v>
      </c>
      <c r="H90" s="17">
        <f>$G$14</f>
        <v>0</v>
      </c>
      <c r="I90" s="16" t="str">
        <f t="shared" si="39"/>
        <v/>
      </c>
      <c r="J90" s="2"/>
      <c r="K90" s="15">
        <f t="shared" si="40"/>
        <v>0</v>
      </c>
      <c r="L90" s="77">
        <f t="shared" si="40"/>
        <v>0</v>
      </c>
      <c r="M90" s="76"/>
      <c r="N90" s="17">
        <f>$E$14</f>
        <v>0</v>
      </c>
      <c r="O90" s="17">
        <f>$F$14</f>
        <v>0</v>
      </c>
      <c r="P90" s="17">
        <f>$G$14</f>
        <v>0</v>
      </c>
      <c r="Q90" s="16" t="str">
        <f t="shared" si="41"/>
        <v/>
      </c>
      <c r="R90" s="74"/>
      <c r="S90" s="72"/>
    </row>
    <row r="91" spans="1:19">
      <c r="A91" s="72"/>
      <c r="C91" s="15">
        <f t="shared" si="38"/>
        <v>0</v>
      </c>
      <c r="D91" s="77">
        <f t="shared" si="38"/>
        <v>0</v>
      </c>
      <c r="E91" s="76"/>
      <c r="F91" s="17">
        <f>$E$15</f>
        <v>0</v>
      </c>
      <c r="G91" s="17">
        <f>$F$15</f>
        <v>0</v>
      </c>
      <c r="H91" s="17">
        <f>$G$15</f>
        <v>0</v>
      </c>
      <c r="I91" s="16" t="str">
        <f t="shared" si="39"/>
        <v/>
      </c>
      <c r="K91" s="15">
        <f t="shared" si="40"/>
        <v>0</v>
      </c>
      <c r="L91" s="77">
        <f t="shared" si="40"/>
        <v>0</v>
      </c>
      <c r="M91" s="76"/>
      <c r="N91" s="17">
        <f>$E$15</f>
        <v>0</v>
      </c>
      <c r="O91" s="17">
        <f>$F$15</f>
        <v>0</v>
      </c>
      <c r="P91" s="17">
        <f>$G$15</f>
        <v>0</v>
      </c>
      <c r="Q91" s="16" t="str">
        <f t="shared" si="41"/>
        <v/>
      </c>
      <c r="R91" s="74"/>
      <c r="S91" s="72"/>
    </row>
    <row r="92" spans="1:19">
      <c r="A92" s="72"/>
      <c r="C92" s="15">
        <f t="shared" si="38"/>
        <v>0</v>
      </c>
      <c r="D92" s="77">
        <f t="shared" si="38"/>
        <v>0</v>
      </c>
      <c r="E92" s="76"/>
      <c r="F92" s="17">
        <f>$E$16</f>
        <v>0</v>
      </c>
      <c r="G92" s="17">
        <f>$F$16</f>
        <v>0</v>
      </c>
      <c r="H92" s="17">
        <f>$G$16</f>
        <v>0</v>
      </c>
      <c r="I92" s="16" t="str">
        <f t="shared" si="39"/>
        <v/>
      </c>
      <c r="K92" s="15">
        <f t="shared" si="40"/>
        <v>0</v>
      </c>
      <c r="L92" s="77">
        <f t="shared" si="40"/>
        <v>0</v>
      </c>
      <c r="M92" s="76"/>
      <c r="N92" s="17">
        <f>$E$16</f>
        <v>0</v>
      </c>
      <c r="O92" s="17">
        <f>$F$16</f>
        <v>0</v>
      </c>
      <c r="P92" s="17">
        <f>$G$16</f>
        <v>0</v>
      </c>
      <c r="Q92" s="16" t="str">
        <f t="shared" si="41"/>
        <v/>
      </c>
      <c r="R92" s="74"/>
      <c r="S92" s="72"/>
    </row>
    <row r="93" spans="1:19">
      <c r="A93" s="72"/>
      <c r="C93" s="15">
        <f t="shared" si="38"/>
        <v>0</v>
      </c>
      <c r="D93" s="77">
        <f t="shared" si="38"/>
        <v>0</v>
      </c>
      <c r="E93" s="76"/>
      <c r="F93" s="17">
        <f>$E$17</f>
        <v>0</v>
      </c>
      <c r="G93" s="17">
        <f>$F$17</f>
        <v>0</v>
      </c>
      <c r="H93" s="17">
        <f>$G$17</f>
        <v>0</v>
      </c>
      <c r="I93" s="16" t="str">
        <f t="shared" si="39"/>
        <v/>
      </c>
      <c r="K93" s="15">
        <f t="shared" si="40"/>
        <v>0</v>
      </c>
      <c r="L93" s="77">
        <f t="shared" si="40"/>
        <v>0</v>
      </c>
      <c r="M93" s="76"/>
      <c r="N93" s="17">
        <f>$E$17</f>
        <v>0</v>
      </c>
      <c r="O93" s="17">
        <f>$F$17</f>
        <v>0</v>
      </c>
      <c r="P93" s="17">
        <f>$G$17</f>
        <v>0</v>
      </c>
      <c r="Q93" s="16" t="str">
        <f t="shared" si="41"/>
        <v/>
      </c>
      <c r="R93" s="74"/>
      <c r="S93" s="72"/>
    </row>
    <row r="94" spans="1:19" ht="13.5" thickBot="1">
      <c r="A94" s="72"/>
      <c r="C94" s="84">
        <f t="shared" si="38"/>
        <v>0</v>
      </c>
      <c r="D94" s="85">
        <f t="shared" si="38"/>
        <v>0</v>
      </c>
      <c r="E94" s="86"/>
      <c r="F94" s="87">
        <f>$E$18</f>
        <v>0</v>
      </c>
      <c r="G94" s="87">
        <f>$F$18</f>
        <v>0</v>
      </c>
      <c r="H94" s="87">
        <f>$G$18</f>
        <v>0</v>
      </c>
      <c r="I94" s="88" t="str">
        <f t="shared" si="39"/>
        <v/>
      </c>
      <c r="K94" s="84">
        <f t="shared" si="40"/>
        <v>0</v>
      </c>
      <c r="L94" s="85">
        <f t="shared" si="40"/>
        <v>0</v>
      </c>
      <c r="M94" s="86"/>
      <c r="N94" s="87">
        <f>$E$18</f>
        <v>0</v>
      </c>
      <c r="O94" s="87">
        <f>$F$18</f>
        <v>0</v>
      </c>
      <c r="P94" s="87">
        <f>$G$18</f>
        <v>0</v>
      </c>
      <c r="Q94" s="88" t="str">
        <f t="shared" si="41"/>
        <v/>
      </c>
      <c r="R94" s="74"/>
      <c r="S94" s="72"/>
    </row>
    <row r="95" spans="1:19" ht="13.5" thickBot="1">
      <c r="A95" s="72"/>
      <c r="I95" s="89">
        <f>SUM(I87:I94)</f>
        <v>0</v>
      </c>
      <c r="Q95" s="89">
        <f>SUM(Q87:Q94)</f>
        <v>0</v>
      </c>
      <c r="R95" s="74"/>
      <c r="S95" s="72"/>
    </row>
    <row r="96" spans="1:19">
      <c r="A96" s="72"/>
      <c r="R96" s="74"/>
      <c r="S96" s="72"/>
    </row>
    <row r="97" spans="1:19" ht="13.5" thickBot="1">
      <c r="A97" s="72"/>
      <c r="R97" s="74"/>
      <c r="S97" s="72"/>
    </row>
    <row r="98" spans="1:19" ht="13.5" thickBot="1">
      <c r="A98" s="72"/>
      <c r="C98" s="1"/>
      <c r="D98" s="193" t="s">
        <v>4</v>
      </c>
      <c r="E98" s="194"/>
      <c r="F98" s="195"/>
      <c r="G98" s="8"/>
      <c r="H98" s="8"/>
      <c r="K98" s="1"/>
      <c r="L98" s="193" t="s">
        <v>23</v>
      </c>
      <c r="M98" s="194"/>
      <c r="N98" s="195"/>
      <c r="O98" s="8"/>
      <c r="P98" s="8"/>
      <c r="R98" s="74"/>
      <c r="S98" s="72"/>
    </row>
    <row r="99" spans="1:19" ht="13.5" thickBot="1">
      <c r="A99" s="72"/>
      <c r="C99" s="78" t="s">
        <v>0</v>
      </c>
      <c r="D99" s="79" t="s">
        <v>1</v>
      </c>
      <c r="E99" s="11"/>
      <c r="F99" s="12">
        <v>1</v>
      </c>
      <c r="G99" s="12" t="s">
        <v>18</v>
      </c>
      <c r="H99" s="12">
        <v>2</v>
      </c>
      <c r="I99" s="13" t="s">
        <v>5</v>
      </c>
      <c r="K99" s="78" t="s">
        <v>0</v>
      </c>
      <c r="L99" s="79" t="s">
        <v>1</v>
      </c>
      <c r="M99" s="11"/>
      <c r="N99" s="12">
        <v>1</v>
      </c>
      <c r="O99" s="12" t="s">
        <v>18</v>
      </c>
      <c r="P99" s="12">
        <v>2</v>
      </c>
      <c r="Q99" s="13" t="s">
        <v>5</v>
      </c>
      <c r="R99" s="74"/>
      <c r="S99" s="72"/>
    </row>
    <row r="100" spans="1:19">
      <c r="A100" s="72"/>
      <c r="C100" s="14">
        <f t="shared" ref="C100:D107" si="42">C11</f>
        <v>0</v>
      </c>
      <c r="D100" s="80">
        <f t="shared" si="42"/>
        <v>0</v>
      </c>
      <c r="E100" s="81"/>
      <c r="F100" s="82">
        <f>$E$11</f>
        <v>0</v>
      </c>
      <c r="G100" s="82">
        <f>$F$11</f>
        <v>0</v>
      </c>
      <c r="H100" s="82">
        <f>$G$11</f>
        <v>0</v>
      </c>
      <c r="I100" s="83" t="str">
        <f t="shared" ref="I100:I107" si="43">IF($E100=$I11,IF($E100=$F$99,$F100,IF($E100=$G$99,$G100,IF($E100=$H$99,$H100,""))),"-")</f>
        <v/>
      </c>
      <c r="K100" s="14">
        <f t="shared" ref="K100:L107" si="44">C11</f>
        <v>0</v>
      </c>
      <c r="L100" s="80">
        <f t="shared" si="44"/>
        <v>0</v>
      </c>
      <c r="M100" s="81"/>
      <c r="N100" s="82">
        <f>$E$11</f>
        <v>0</v>
      </c>
      <c r="O100" s="82">
        <f>$F$11</f>
        <v>0</v>
      </c>
      <c r="P100" s="82">
        <f>$G$11</f>
        <v>0</v>
      </c>
      <c r="Q100" s="83" t="str">
        <f t="shared" ref="Q100:Q107" si="45">IF($M100=$I11,IF($M100=$N$99,$N100,IF($M100=$O$99,$O100,IF($M100=$P$99,$P100,""))),"-")</f>
        <v/>
      </c>
      <c r="R100" s="74"/>
      <c r="S100" s="72"/>
    </row>
    <row r="101" spans="1:19">
      <c r="A101" s="72"/>
      <c r="C101" s="15">
        <f t="shared" si="42"/>
        <v>0</v>
      </c>
      <c r="D101" s="77">
        <f t="shared" si="42"/>
        <v>0</v>
      </c>
      <c r="E101" s="76"/>
      <c r="F101" s="17">
        <f>$E$12</f>
        <v>0</v>
      </c>
      <c r="G101" s="17">
        <f>$F$12</f>
        <v>0</v>
      </c>
      <c r="H101" s="17">
        <f>$G$12</f>
        <v>0</v>
      </c>
      <c r="I101" s="16" t="str">
        <f t="shared" si="43"/>
        <v/>
      </c>
      <c r="K101" s="15">
        <f t="shared" si="44"/>
        <v>0</v>
      </c>
      <c r="L101" s="77">
        <f t="shared" si="44"/>
        <v>0</v>
      </c>
      <c r="M101" s="76"/>
      <c r="N101" s="17">
        <f>$E$12</f>
        <v>0</v>
      </c>
      <c r="O101" s="17">
        <f>$F$12</f>
        <v>0</v>
      </c>
      <c r="P101" s="17">
        <f>$G$12</f>
        <v>0</v>
      </c>
      <c r="Q101" s="16" t="str">
        <f t="shared" si="45"/>
        <v/>
      </c>
      <c r="R101" s="74"/>
      <c r="S101" s="72"/>
    </row>
    <row r="102" spans="1:19">
      <c r="A102" s="72"/>
      <c r="C102" s="15">
        <f t="shared" si="42"/>
        <v>0</v>
      </c>
      <c r="D102" s="77">
        <f t="shared" si="42"/>
        <v>0</v>
      </c>
      <c r="E102" s="76"/>
      <c r="F102" s="17">
        <f>$E$13</f>
        <v>0</v>
      </c>
      <c r="G102" s="17">
        <f>$F$13</f>
        <v>0</v>
      </c>
      <c r="H102" s="17">
        <f>$G$13</f>
        <v>0</v>
      </c>
      <c r="I102" s="16" t="str">
        <f t="shared" si="43"/>
        <v/>
      </c>
      <c r="K102" s="15">
        <f t="shared" si="44"/>
        <v>0</v>
      </c>
      <c r="L102" s="77">
        <f t="shared" si="44"/>
        <v>0</v>
      </c>
      <c r="M102" s="76"/>
      <c r="N102" s="17">
        <f>$E$13</f>
        <v>0</v>
      </c>
      <c r="O102" s="17">
        <f>$F$13</f>
        <v>0</v>
      </c>
      <c r="P102" s="17">
        <f>$G$13</f>
        <v>0</v>
      </c>
      <c r="Q102" s="16" t="str">
        <f t="shared" si="45"/>
        <v/>
      </c>
      <c r="R102" s="74"/>
      <c r="S102" s="72"/>
    </row>
    <row r="103" spans="1:19">
      <c r="A103" s="72"/>
      <c r="C103" s="15">
        <f t="shared" si="42"/>
        <v>0</v>
      </c>
      <c r="D103" s="77">
        <f t="shared" si="42"/>
        <v>0</v>
      </c>
      <c r="E103" s="76"/>
      <c r="F103" s="17">
        <f>$E$14</f>
        <v>0</v>
      </c>
      <c r="G103" s="17">
        <f>$F$14</f>
        <v>0</v>
      </c>
      <c r="H103" s="17">
        <f>$G$14</f>
        <v>0</v>
      </c>
      <c r="I103" s="16" t="str">
        <f t="shared" si="43"/>
        <v/>
      </c>
      <c r="K103" s="15">
        <f t="shared" si="44"/>
        <v>0</v>
      </c>
      <c r="L103" s="77">
        <f t="shared" si="44"/>
        <v>0</v>
      </c>
      <c r="M103" s="76"/>
      <c r="N103" s="17">
        <f>$E$14</f>
        <v>0</v>
      </c>
      <c r="O103" s="17">
        <f>$F$14</f>
        <v>0</v>
      </c>
      <c r="P103" s="17">
        <f>$G$14</f>
        <v>0</v>
      </c>
      <c r="Q103" s="16" t="str">
        <f t="shared" si="45"/>
        <v/>
      </c>
      <c r="R103" s="74"/>
      <c r="S103" s="72"/>
    </row>
    <row r="104" spans="1:19">
      <c r="A104" s="72"/>
      <c r="C104" s="15">
        <f t="shared" si="42"/>
        <v>0</v>
      </c>
      <c r="D104" s="77">
        <f t="shared" si="42"/>
        <v>0</v>
      </c>
      <c r="E104" s="76"/>
      <c r="F104" s="17">
        <f>$E$15</f>
        <v>0</v>
      </c>
      <c r="G104" s="17">
        <f>$F$15</f>
        <v>0</v>
      </c>
      <c r="H104" s="17">
        <f>$G$15</f>
        <v>0</v>
      </c>
      <c r="I104" s="16" t="str">
        <f t="shared" si="43"/>
        <v/>
      </c>
      <c r="K104" s="15">
        <f t="shared" si="44"/>
        <v>0</v>
      </c>
      <c r="L104" s="77">
        <f t="shared" si="44"/>
        <v>0</v>
      </c>
      <c r="M104" s="76"/>
      <c r="N104" s="17">
        <f>$E$15</f>
        <v>0</v>
      </c>
      <c r="O104" s="17">
        <f>$F$15</f>
        <v>0</v>
      </c>
      <c r="P104" s="17">
        <f>$G$15</f>
        <v>0</v>
      </c>
      <c r="Q104" s="16" t="str">
        <f t="shared" si="45"/>
        <v/>
      </c>
      <c r="R104" s="74"/>
      <c r="S104" s="72"/>
    </row>
    <row r="105" spans="1:19">
      <c r="A105" s="72"/>
      <c r="C105" s="15">
        <f t="shared" si="42"/>
        <v>0</v>
      </c>
      <c r="D105" s="77">
        <f t="shared" si="42"/>
        <v>0</v>
      </c>
      <c r="E105" s="76"/>
      <c r="F105" s="17">
        <f>$E$16</f>
        <v>0</v>
      </c>
      <c r="G105" s="17">
        <f>$F$16</f>
        <v>0</v>
      </c>
      <c r="H105" s="17">
        <f>$G$16</f>
        <v>0</v>
      </c>
      <c r="I105" s="16" t="str">
        <f t="shared" si="43"/>
        <v/>
      </c>
      <c r="K105" s="15">
        <f t="shared" si="44"/>
        <v>0</v>
      </c>
      <c r="L105" s="77">
        <f t="shared" si="44"/>
        <v>0</v>
      </c>
      <c r="M105" s="76"/>
      <c r="N105" s="17">
        <f>$E$16</f>
        <v>0</v>
      </c>
      <c r="O105" s="17">
        <f>$F$16</f>
        <v>0</v>
      </c>
      <c r="P105" s="17">
        <f>$G$16</f>
        <v>0</v>
      </c>
      <c r="Q105" s="16" t="str">
        <f t="shared" si="45"/>
        <v/>
      </c>
      <c r="R105" s="74"/>
      <c r="S105" s="72"/>
    </row>
    <row r="106" spans="1:19">
      <c r="A106" s="72"/>
      <c r="C106" s="15">
        <f t="shared" si="42"/>
        <v>0</v>
      </c>
      <c r="D106" s="77">
        <f t="shared" si="42"/>
        <v>0</v>
      </c>
      <c r="E106" s="76"/>
      <c r="F106" s="17">
        <f>$E$17</f>
        <v>0</v>
      </c>
      <c r="G106" s="17">
        <f>$F$17</f>
        <v>0</v>
      </c>
      <c r="H106" s="17">
        <f>$G$17</f>
        <v>0</v>
      </c>
      <c r="I106" s="16" t="str">
        <f t="shared" si="43"/>
        <v/>
      </c>
      <c r="K106" s="15">
        <f t="shared" si="44"/>
        <v>0</v>
      </c>
      <c r="L106" s="77">
        <f t="shared" si="44"/>
        <v>0</v>
      </c>
      <c r="M106" s="76"/>
      <c r="N106" s="17">
        <f>$E$17</f>
        <v>0</v>
      </c>
      <c r="O106" s="17">
        <f>$F$17</f>
        <v>0</v>
      </c>
      <c r="P106" s="17">
        <f>$G$17</f>
        <v>0</v>
      </c>
      <c r="Q106" s="16" t="str">
        <f t="shared" si="45"/>
        <v/>
      </c>
      <c r="R106" s="74"/>
      <c r="S106" s="72"/>
    </row>
    <row r="107" spans="1:19" ht="13.5" thickBot="1">
      <c r="A107" s="72"/>
      <c r="C107" s="84">
        <f t="shared" si="42"/>
        <v>0</v>
      </c>
      <c r="D107" s="85">
        <f t="shared" si="42"/>
        <v>0</v>
      </c>
      <c r="E107" s="86"/>
      <c r="F107" s="87">
        <f>$E$18</f>
        <v>0</v>
      </c>
      <c r="G107" s="87">
        <f>$F$18</f>
        <v>0</v>
      </c>
      <c r="H107" s="87">
        <f>$G$18</f>
        <v>0</v>
      </c>
      <c r="I107" s="88" t="str">
        <f t="shared" si="43"/>
        <v/>
      </c>
      <c r="K107" s="84">
        <f t="shared" si="44"/>
        <v>0</v>
      </c>
      <c r="L107" s="85">
        <f t="shared" si="44"/>
        <v>0</v>
      </c>
      <c r="M107" s="86"/>
      <c r="N107" s="87">
        <f>$E$18</f>
        <v>0</v>
      </c>
      <c r="O107" s="87">
        <f>$F$18</f>
        <v>0</v>
      </c>
      <c r="P107" s="87">
        <f>$G$18</f>
        <v>0</v>
      </c>
      <c r="Q107" s="88" t="str">
        <f t="shared" si="45"/>
        <v/>
      </c>
      <c r="R107" s="74"/>
      <c r="S107" s="72"/>
    </row>
    <row r="108" spans="1:19" ht="13.5" thickBot="1">
      <c r="A108" s="72"/>
      <c r="I108" s="89">
        <f>SUM(I100:I107)</f>
        <v>0</v>
      </c>
      <c r="Q108" s="89">
        <f>SUM(Q100:Q107)</f>
        <v>0</v>
      </c>
      <c r="R108" s="74"/>
      <c r="S108" s="72"/>
    </row>
    <row r="109" spans="1:19">
      <c r="A109" s="72"/>
      <c r="R109" s="74"/>
      <c r="S109" s="72"/>
    </row>
    <row r="110" spans="1:19" ht="13.5" thickBot="1">
      <c r="A110" s="72"/>
      <c r="R110" s="74"/>
      <c r="S110" s="72"/>
    </row>
    <row r="111" spans="1:19" ht="13.5" thickBot="1">
      <c r="A111" s="72"/>
      <c r="C111" s="1"/>
      <c r="D111" s="193" t="s">
        <v>29</v>
      </c>
      <c r="E111" s="194"/>
      <c r="F111" s="195"/>
      <c r="G111" s="8"/>
      <c r="H111" s="8"/>
      <c r="K111" s="1"/>
      <c r="L111" s="193" t="s">
        <v>31</v>
      </c>
      <c r="M111" s="194"/>
      <c r="N111" s="195"/>
      <c r="O111" s="8"/>
      <c r="P111" s="8"/>
      <c r="R111" s="74"/>
      <c r="S111" s="72"/>
    </row>
    <row r="112" spans="1:19" ht="13.5" thickBot="1">
      <c r="A112" s="72"/>
      <c r="C112" s="78" t="s">
        <v>0</v>
      </c>
      <c r="D112" s="79" t="s">
        <v>1</v>
      </c>
      <c r="E112" s="11"/>
      <c r="F112" s="12">
        <v>1</v>
      </c>
      <c r="G112" s="12" t="s">
        <v>18</v>
      </c>
      <c r="H112" s="12">
        <v>2</v>
      </c>
      <c r="I112" s="13" t="s">
        <v>5</v>
      </c>
      <c r="K112" s="78" t="s">
        <v>0</v>
      </c>
      <c r="L112" s="79" t="s">
        <v>1</v>
      </c>
      <c r="M112" s="11"/>
      <c r="N112" s="12">
        <v>1</v>
      </c>
      <c r="O112" s="12" t="s">
        <v>18</v>
      </c>
      <c r="P112" s="12">
        <v>2</v>
      </c>
      <c r="Q112" s="13" t="s">
        <v>5</v>
      </c>
      <c r="R112" s="74"/>
      <c r="S112" s="72"/>
    </row>
    <row r="113" spans="1:19">
      <c r="A113" s="72"/>
      <c r="C113" s="14">
        <f t="shared" ref="C113:D120" si="46">C11</f>
        <v>0</v>
      </c>
      <c r="D113" s="80">
        <f t="shared" si="46"/>
        <v>0</v>
      </c>
      <c r="E113" s="81"/>
      <c r="F113" s="82">
        <f>$E$11</f>
        <v>0</v>
      </c>
      <c r="G113" s="82">
        <f>$F$11</f>
        <v>0</v>
      </c>
      <c r="H113" s="82">
        <f>$G$11</f>
        <v>0</v>
      </c>
      <c r="I113" s="83" t="str">
        <f t="shared" ref="I113:I120" si="47">IF($E113=$I11,IF($E113=$F$112,$F113,IF($E113=$G$112,$G113,IF($E113=$H$112,$H113,""))),"-")</f>
        <v/>
      </c>
      <c r="K113" s="14">
        <f t="shared" ref="K113:L120" si="48">C11</f>
        <v>0</v>
      </c>
      <c r="L113" s="80">
        <f t="shared" si="48"/>
        <v>0</v>
      </c>
      <c r="M113" s="81"/>
      <c r="N113" s="82">
        <f>$E$11</f>
        <v>0</v>
      </c>
      <c r="O113" s="82">
        <f>$F$11</f>
        <v>0</v>
      </c>
      <c r="P113" s="82">
        <f>$G$11</f>
        <v>0</v>
      </c>
      <c r="Q113" s="83" t="str">
        <f t="shared" ref="Q113:Q120" si="49">IF($M113=$I11,IF($M113=$N$112,$N113,IF($M113=$O$112,$O113,IF($M113=$P$112,$P113,""))),"-")</f>
        <v/>
      </c>
      <c r="R113" s="74"/>
      <c r="S113" s="72"/>
    </row>
    <row r="114" spans="1:19">
      <c r="A114" s="72"/>
      <c r="C114" s="15">
        <f t="shared" si="46"/>
        <v>0</v>
      </c>
      <c r="D114" s="77">
        <f t="shared" si="46"/>
        <v>0</v>
      </c>
      <c r="E114" s="76"/>
      <c r="F114" s="17">
        <f>$E$12</f>
        <v>0</v>
      </c>
      <c r="G114" s="17">
        <f>$F$12</f>
        <v>0</v>
      </c>
      <c r="H114" s="17">
        <f>$G$12</f>
        <v>0</v>
      </c>
      <c r="I114" s="16" t="str">
        <f t="shared" si="47"/>
        <v/>
      </c>
      <c r="K114" s="15">
        <f t="shared" si="48"/>
        <v>0</v>
      </c>
      <c r="L114" s="77">
        <f t="shared" si="48"/>
        <v>0</v>
      </c>
      <c r="M114" s="76"/>
      <c r="N114" s="17">
        <f>$E$12</f>
        <v>0</v>
      </c>
      <c r="O114" s="17">
        <f>$F$12</f>
        <v>0</v>
      </c>
      <c r="P114" s="17">
        <f>$G$12</f>
        <v>0</v>
      </c>
      <c r="Q114" s="16" t="str">
        <f t="shared" si="49"/>
        <v/>
      </c>
      <c r="R114" s="74"/>
      <c r="S114" s="72"/>
    </row>
    <row r="115" spans="1:19">
      <c r="A115" s="72"/>
      <c r="C115" s="15">
        <f t="shared" si="46"/>
        <v>0</v>
      </c>
      <c r="D115" s="77">
        <f t="shared" si="46"/>
        <v>0</v>
      </c>
      <c r="E115" s="76"/>
      <c r="F115" s="17">
        <f>$E$13</f>
        <v>0</v>
      </c>
      <c r="G115" s="17">
        <f>$F$13</f>
        <v>0</v>
      </c>
      <c r="H115" s="17">
        <f>$G$13</f>
        <v>0</v>
      </c>
      <c r="I115" s="16" t="str">
        <f t="shared" si="47"/>
        <v/>
      </c>
      <c r="K115" s="15">
        <f t="shared" si="48"/>
        <v>0</v>
      </c>
      <c r="L115" s="77">
        <f t="shared" si="48"/>
        <v>0</v>
      </c>
      <c r="M115" s="76"/>
      <c r="N115" s="17">
        <f>$E$13</f>
        <v>0</v>
      </c>
      <c r="O115" s="17">
        <f>$F$13</f>
        <v>0</v>
      </c>
      <c r="P115" s="17">
        <f>$G$13</f>
        <v>0</v>
      </c>
      <c r="Q115" s="16" t="str">
        <f t="shared" si="49"/>
        <v/>
      </c>
      <c r="R115" s="74"/>
      <c r="S115" s="72"/>
    </row>
    <row r="116" spans="1:19">
      <c r="A116" s="72"/>
      <c r="C116" s="15">
        <f t="shared" si="46"/>
        <v>0</v>
      </c>
      <c r="D116" s="77">
        <f t="shared" si="46"/>
        <v>0</v>
      </c>
      <c r="E116" s="76"/>
      <c r="F116" s="17">
        <f>$E$14</f>
        <v>0</v>
      </c>
      <c r="G116" s="17">
        <f>$F$14</f>
        <v>0</v>
      </c>
      <c r="H116" s="17">
        <f>$G$14</f>
        <v>0</v>
      </c>
      <c r="I116" s="16" t="str">
        <f t="shared" si="47"/>
        <v/>
      </c>
      <c r="K116" s="15">
        <f t="shared" si="48"/>
        <v>0</v>
      </c>
      <c r="L116" s="77">
        <f t="shared" si="48"/>
        <v>0</v>
      </c>
      <c r="M116" s="76"/>
      <c r="N116" s="17">
        <f>$E$14</f>
        <v>0</v>
      </c>
      <c r="O116" s="17">
        <f>$F$14</f>
        <v>0</v>
      </c>
      <c r="P116" s="17">
        <f>$G$14</f>
        <v>0</v>
      </c>
      <c r="Q116" s="16" t="str">
        <f t="shared" si="49"/>
        <v/>
      </c>
      <c r="R116" s="74"/>
      <c r="S116" s="72"/>
    </row>
    <row r="117" spans="1:19">
      <c r="A117" s="72"/>
      <c r="C117" s="15">
        <f t="shared" si="46"/>
        <v>0</v>
      </c>
      <c r="D117" s="77">
        <f t="shared" si="46"/>
        <v>0</v>
      </c>
      <c r="E117" s="76"/>
      <c r="F117" s="17">
        <f>$E$15</f>
        <v>0</v>
      </c>
      <c r="G117" s="17">
        <f>$F$15</f>
        <v>0</v>
      </c>
      <c r="H117" s="17">
        <f>$G$15</f>
        <v>0</v>
      </c>
      <c r="I117" s="16" t="str">
        <f t="shared" si="47"/>
        <v/>
      </c>
      <c r="K117" s="15">
        <f t="shared" si="48"/>
        <v>0</v>
      </c>
      <c r="L117" s="77">
        <f t="shared" si="48"/>
        <v>0</v>
      </c>
      <c r="M117" s="76"/>
      <c r="N117" s="17">
        <f>$E$15</f>
        <v>0</v>
      </c>
      <c r="O117" s="17">
        <f>$F$15</f>
        <v>0</v>
      </c>
      <c r="P117" s="17">
        <f>$G$15</f>
        <v>0</v>
      </c>
      <c r="Q117" s="16" t="str">
        <f t="shared" si="49"/>
        <v/>
      </c>
      <c r="R117" s="74"/>
      <c r="S117" s="72"/>
    </row>
    <row r="118" spans="1:19">
      <c r="A118" s="72"/>
      <c r="C118" s="15">
        <f t="shared" si="46"/>
        <v>0</v>
      </c>
      <c r="D118" s="77">
        <f t="shared" si="46"/>
        <v>0</v>
      </c>
      <c r="E118" s="76"/>
      <c r="F118" s="17">
        <f>$E$16</f>
        <v>0</v>
      </c>
      <c r="G118" s="17">
        <f>$F$16</f>
        <v>0</v>
      </c>
      <c r="H118" s="17">
        <f>$G$16</f>
        <v>0</v>
      </c>
      <c r="I118" s="16" t="str">
        <f t="shared" si="47"/>
        <v/>
      </c>
      <c r="K118" s="15">
        <f t="shared" si="48"/>
        <v>0</v>
      </c>
      <c r="L118" s="77">
        <f t="shared" si="48"/>
        <v>0</v>
      </c>
      <c r="M118" s="76"/>
      <c r="N118" s="17">
        <f>$E$16</f>
        <v>0</v>
      </c>
      <c r="O118" s="17">
        <f>$F$16</f>
        <v>0</v>
      </c>
      <c r="P118" s="17">
        <f>$G$16</f>
        <v>0</v>
      </c>
      <c r="Q118" s="16" t="str">
        <f t="shared" si="49"/>
        <v/>
      </c>
      <c r="R118" s="74"/>
      <c r="S118" s="72"/>
    </row>
    <row r="119" spans="1:19">
      <c r="A119" s="72"/>
      <c r="C119" s="15">
        <f t="shared" si="46"/>
        <v>0</v>
      </c>
      <c r="D119" s="77">
        <f t="shared" si="46"/>
        <v>0</v>
      </c>
      <c r="E119" s="76"/>
      <c r="F119" s="17">
        <f>$E$17</f>
        <v>0</v>
      </c>
      <c r="G119" s="17">
        <f>$F$17</f>
        <v>0</v>
      </c>
      <c r="H119" s="17">
        <f>$G$17</f>
        <v>0</v>
      </c>
      <c r="I119" s="16" t="str">
        <f t="shared" si="47"/>
        <v/>
      </c>
      <c r="K119" s="15">
        <f t="shared" si="48"/>
        <v>0</v>
      </c>
      <c r="L119" s="77">
        <f t="shared" si="48"/>
        <v>0</v>
      </c>
      <c r="M119" s="76"/>
      <c r="N119" s="17">
        <f>$E$17</f>
        <v>0</v>
      </c>
      <c r="O119" s="17">
        <f>$F$17</f>
        <v>0</v>
      </c>
      <c r="P119" s="17">
        <f>$G$17</f>
        <v>0</v>
      </c>
      <c r="Q119" s="16" t="str">
        <f t="shared" si="49"/>
        <v/>
      </c>
      <c r="R119" s="74"/>
      <c r="S119" s="72"/>
    </row>
    <row r="120" spans="1:19" ht="13.5" thickBot="1">
      <c r="A120" s="72"/>
      <c r="C120" s="84">
        <f t="shared" si="46"/>
        <v>0</v>
      </c>
      <c r="D120" s="85">
        <f t="shared" si="46"/>
        <v>0</v>
      </c>
      <c r="E120" s="86"/>
      <c r="F120" s="87">
        <f>$E$18</f>
        <v>0</v>
      </c>
      <c r="G120" s="87">
        <f>$F$18</f>
        <v>0</v>
      </c>
      <c r="H120" s="87">
        <f>$G$18</f>
        <v>0</v>
      </c>
      <c r="I120" s="88" t="str">
        <f t="shared" si="47"/>
        <v/>
      </c>
      <c r="K120" s="84">
        <f t="shared" si="48"/>
        <v>0</v>
      </c>
      <c r="L120" s="85">
        <f t="shared" si="48"/>
        <v>0</v>
      </c>
      <c r="M120" s="86"/>
      <c r="N120" s="87">
        <f>$E$18</f>
        <v>0</v>
      </c>
      <c r="O120" s="87">
        <f>$F$18</f>
        <v>0</v>
      </c>
      <c r="P120" s="87">
        <f>$G$18</f>
        <v>0</v>
      </c>
      <c r="Q120" s="88" t="str">
        <f t="shared" si="49"/>
        <v/>
      </c>
      <c r="R120" s="74"/>
      <c r="S120" s="72"/>
    </row>
    <row r="121" spans="1:19" ht="13.5" thickBot="1">
      <c r="A121" s="72"/>
      <c r="I121" s="89">
        <f>SUM(I113:I120)</f>
        <v>0</v>
      </c>
      <c r="Q121" s="89">
        <f>SUM(Q113:Q120)</f>
        <v>0</v>
      </c>
      <c r="R121" s="74"/>
      <c r="S121" s="72"/>
    </row>
    <row r="122" spans="1:19">
      <c r="A122" s="72"/>
      <c r="R122" s="74"/>
      <c r="S122" s="72"/>
    </row>
    <row r="123" spans="1:19" ht="13.5" thickBot="1">
      <c r="A123" s="72"/>
      <c r="R123" s="74"/>
      <c r="S123" s="72"/>
    </row>
    <row r="124" spans="1:19" ht="13.5" thickBot="1">
      <c r="A124" s="72"/>
      <c r="C124" s="1"/>
      <c r="D124" s="193" t="s">
        <v>28</v>
      </c>
      <c r="E124" s="194"/>
      <c r="F124" s="195"/>
      <c r="G124" s="8"/>
      <c r="H124" s="8"/>
      <c r="K124" s="1"/>
      <c r="L124" s="193" t="s">
        <v>17</v>
      </c>
      <c r="M124" s="194"/>
      <c r="N124" s="195"/>
      <c r="O124" s="8"/>
      <c r="P124" s="8"/>
      <c r="R124" s="74"/>
      <c r="S124" s="72"/>
    </row>
    <row r="125" spans="1:19" ht="13.5" thickBot="1">
      <c r="A125" s="72"/>
      <c r="C125" s="78" t="s">
        <v>0</v>
      </c>
      <c r="D125" s="79" t="s">
        <v>1</v>
      </c>
      <c r="E125" s="11"/>
      <c r="F125" s="12">
        <v>1</v>
      </c>
      <c r="G125" s="12" t="s">
        <v>18</v>
      </c>
      <c r="H125" s="12">
        <v>2</v>
      </c>
      <c r="I125" s="13" t="s">
        <v>5</v>
      </c>
      <c r="K125" s="78" t="s">
        <v>0</v>
      </c>
      <c r="L125" s="79" t="s">
        <v>1</v>
      </c>
      <c r="M125" s="11"/>
      <c r="N125" s="12">
        <v>1</v>
      </c>
      <c r="O125" s="12" t="s">
        <v>18</v>
      </c>
      <c r="P125" s="12">
        <v>2</v>
      </c>
      <c r="Q125" s="13" t="s">
        <v>5</v>
      </c>
      <c r="R125" s="74"/>
      <c r="S125" s="72"/>
    </row>
    <row r="126" spans="1:19">
      <c r="A126" s="72"/>
      <c r="C126" s="14">
        <f t="shared" ref="C126:D133" si="50">K61</f>
        <v>0</v>
      </c>
      <c r="D126" s="80">
        <f t="shared" si="50"/>
        <v>0</v>
      </c>
      <c r="E126" s="81"/>
      <c r="F126" s="82">
        <f>$E$11</f>
        <v>0</v>
      </c>
      <c r="G126" s="82">
        <f>$F$11</f>
        <v>0</v>
      </c>
      <c r="H126" s="82">
        <f>$G$11</f>
        <v>0</v>
      </c>
      <c r="I126" s="83" t="str">
        <f t="shared" ref="I126:I133" si="51">IF($E126=$I11,IF($E126=$F$125,$F126,IF($E126=$G$125,$G126,IF($E126=$H$125,$H126,""))),"-")</f>
        <v/>
      </c>
      <c r="K126" s="14">
        <f t="shared" ref="K126:L133" si="52">C74</f>
        <v>0</v>
      </c>
      <c r="L126" s="80">
        <f t="shared" si="52"/>
        <v>0</v>
      </c>
      <c r="M126" s="81"/>
      <c r="N126" s="82">
        <f>$E$11</f>
        <v>0</v>
      </c>
      <c r="O126" s="82">
        <f>$F$11</f>
        <v>0</v>
      </c>
      <c r="P126" s="82">
        <f>$G$11</f>
        <v>0</v>
      </c>
      <c r="Q126" s="83" t="str">
        <f t="shared" ref="Q126:Q133" si="53">IF($M126=$I11,IF($M126=$N$125,$N126,IF($M126=$O$125,$O126,IF($M126=$P$125,$P126,""))),"-")</f>
        <v/>
      </c>
      <c r="R126" s="74"/>
      <c r="S126" s="72"/>
    </row>
    <row r="127" spans="1:19">
      <c r="A127" s="72"/>
      <c r="C127" s="15">
        <f t="shared" si="50"/>
        <v>0</v>
      </c>
      <c r="D127" s="77">
        <f t="shared" si="50"/>
        <v>0</v>
      </c>
      <c r="E127" s="76"/>
      <c r="F127" s="17">
        <f>$E$12</f>
        <v>0</v>
      </c>
      <c r="G127" s="17">
        <f>$F$12</f>
        <v>0</v>
      </c>
      <c r="H127" s="17">
        <f>$G$12</f>
        <v>0</v>
      </c>
      <c r="I127" s="16" t="str">
        <f t="shared" si="51"/>
        <v/>
      </c>
      <c r="K127" s="15">
        <f t="shared" si="52"/>
        <v>0</v>
      </c>
      <c r="L127" s="77">
        <f t="shared" si="52"/>
        <v>0</v>
      </c>
      <c r="M127" s="76"/>
      <c r="N127" s="17">
        <f>$E$12</f>
        <v>0</v>
      </c>
      <c r="O127" s="17">
        <f>$F$12</f>
        <v>0</v>
      </c>
      <c r="P127" s="17">
        <f>$G$12</f>
        <v>0</v>
      </c>
      <c r="Q127" s="16" t="str">
        <f t="shared" si="53"/>
        <v/>
      </c>
      <c r="R127" s="74"/>
      <c r="S127" s="72"/>
    </row>
    <row r="128" spans="1:19">
      <c r="A128" s="72"/>
      <c r="C128" s="15">
        <f t="shared" si="50"/>
        <v>0</v>
      </c>
      <c r="D128" s="77">
        <f t="shared" si="50"/>
        <v>0</v>
      </c>
      <c r="E128" s="76"/>
      <c r="F128" s="17">
        <f>$E$13</f>
        <v>0</v>
      </c>
      <c r="G128" s="17">
        <f>$F$13</f>
        <v>0</v>
      </c>
      <c r="H128" s="17">
        <f>$G$13</f>
        <v>0</v>
      </c>
      <c r="I128" s="16" t="str">
        <f t="shared" si="51"/>
        <v/>
      </c>
      <c r="K128" s="15">
        <f t="shared" si="52"/>
        <v>0</v>
      </c>
      <c r="L128" s="77">
        <f t="shared" si="52"/>
        <v>0</v>
      </c>
      <c r="M128" s="76"/>
      <c r="N128" s="17">
        <f>$E$13</f>
        <v>0</v>
      </c>
      <c r="O128" s="17">
        <f>$F$13</f>
        <v>0</v>
      </c>
      <c r="P128" s="17">
        <f>$G$13</f>
        <v>0</v>
      </c>
      <c r="Q128" s="16" t="str">
        <f t="shared" si="53"/>
        <v/>
      </c>
      <c r="R128" s="74"/>
      <c r="S128" s="72"/>
    </row>
    <row r="129" spans="1:19">
      <c r="A129" s="72"/>
      <c r="C129" s="15">
        <f t="shared" si="50"/>
        <v>0</v>
      </c>
      <c r="D129" s="77">
        <f t="shared" si="50"/>
        <v>0</v>
      </c>
      <c r="E129" s="76"/>
      <c r="F129" s="17">
        <f>$E$14</f>
        <v>0</v>
      </c>
      <c r="G129" s="17">
        <f>$F$14</f>
        <v>0</v>
      </c>
      <c r="H129" s="17">
        <f>$G$14</f>
        <v>0</v>
      </c>
      <c r="I129" s="16" t="str">
        <f t="shared" si="51"/>
        <v/>
      </c>
      <c r="K129" s="15">
        <f t="shared" si="52"/>
        <v>0</v>
      </c>
      <c r="L129" s="77">
        <f t="shared" si="52"/>
        <v>0</v>
      </c>
      <c r="M129" s="76"/>
      <c r="N129" s="17">
        <f>$E$14</f>
        <v>0</v>
      </c>
      <c r="O129" s="17">
        <f>$F$14</f>
        <v>0</v>
      </c>
      <c r="P129" s="17">
        <f>$G$14</f>
        <v>0</v>
      </c>
      <c r="Q129" s="16" t="str">
        <f t="shared" si="53"/>
        <v/>
      </c>
      <c r="R129" s="74"/>
      <c r="S129" s="72"/>
    </row>
    <row r="130" spans="1:19">
      <c r="A130" s="72"/>
      <c r="C130" s="15">
        <f t="shared" si="50"/>
        <v>0</v>
      </c>
      <c r="D130" s="77">
        <f t="shared" si="50"/>
        <v>0</v>
      </c>
      <c r="E130" s="76"/>
      <c r="F130" s="17">
        <f>$E$15</f>
        <v>0</v>
      </c>
      <c r="G130" s="17">
        <f>$F$15</f>
        <v>0</v>
      </c>
      <c r="H130" s="17">
        <f>$G$15</f>
        <v>0</v>
      </c>
      <c r="I130" s="16" t="str">
        <f t="shared" si="51"/>
        <v/>
      </c>
      <c r="K130" s="15">
        <f t="shared" si="52"/>
        <v>0</v>
      </c>
      <c r="L130" s="77">
        <f t="shared" si="52"/>
        <v>0</v>
      </c>
      <c r="M130" s="76"/>
      <c r="N130" s="17">
        <f>$E$15</f>
        <v>0</v>
      </c>
      <c r="O130" s="17">
        <f>$F$15</f>
        <v>0</v>
      </c>
      <c r="P130" s="17">
        <f>$G$15</f>
        <v>0</v>
      </c>
      <c r="Q130" s="16" t="str">
        <f t="shared" si="53"/>
        <v/>
      </c>
      <c r="R130" s="74"/>
      <c r="S130" s="72"/>
    </row>
    <row r="131" spans="1:19">
      <c r="A131" s="72"/>
      <c r="C131" s="15">
        <f t="shared" si="50"/>
        <v>0</v>
      </c>
      <c r="D131" s="77">
        <f t="shared" si="50"/>
        <v>0</v>
      </c>
      <c r="E131" s="76"/>
      <c r="F131" s="17">
        <f>$E$16</f>
        <v>0</v>
      </c>
      <c r="G131" s="17">
        <f>$F$16</f>
        <v>0</v>
      </c>
      <c r="H131" s="17">
        <f>$G$16</f>
        <v>0</v>
      </c>
      <c r="I131" s="16" t="str">
        <f t="shared" si="51"/>
        <v/>
      </c>
      <c r="K131" s="15">
        <f t="shared" si="52"/>
        <v>0</v>
      </c>
      <c r="L131" s="77">
        <f t="shared" si="52"/>
        <v>0</v>
      </c>
      <c r="M131" s="76"/>
      <c r="N131" s="17">
        <f>$E$16</f>
        <v>0</v>
      </c>
      <c r="O131" s="17">
        <f>$F$16</f>
        <v>0</v>
      </c>
      <c r="P131" s="17">
        <f>$G$16</f>
        <v>0</v>
      </c>
      <c r="Q131" s="16" t="str">
        <f t="shared" si="53"/>
        <v/>
      </c>
      <c r="R131" s="74"/>
      <c r="S131" s="72"/>
    </row>
    <row r="132" spans="1:19">
      <c r="A132" s="72"/>
      <c r="C132" s="15">
        <f t="shared" si="50"/>
        <v>0</v>
      </c>
      <c r="D132" s="77">
        <f t="shared" si="50"/>
        <v>0</v>
      </c>
      <c r="E132" s="76"/>
      <c r="F132" s="17">
        <f>$E$17</f>
        <v>0</v>
      </c>
      <c r="G132" s="17">
        <f>$F$17</f>
        <v>0</v>
      </c>
      <c r="H132" s="17">
        <f>$G$17</f>
        <v>0</v>
      </c>
      <c r="I132" s="16" t="str">
        <f t="shared" si="51"/>
        <v/>
      </c>
      <c r="K132" s="15">
        <f t="shared" si="52"/>
        <v>0</v>
      </c>
      <c r="L132" s="77">
        <f t="shared" si="52"/>
        <v>0</v>
      </c>
      <c r="M132" s="76"/>
      <c r="N132" s="17">
        <f>$E$17</f>
        <v>0</v>
      </c>
      <c r="O132" s="17">
        <f>$F$17</f>
        <v>0</v>
      </c>
      <c r="P132" s="17">
        <f>$G$17</f>
        <v>0</v>
      </c>
      <c r="Q132" s="16" t="str">
        <f t="shared" si="53"/>
        <v/>
      </c>
      <c r="R132" s="74"/>
      <c r="S132" s="72"/>
    </row>
    <row r="133" spans="1:19" ht="13.5" thickBot="1">
      <c r="A133" s="72"/>
      <c r="C133" s="84">
        <f t="shared" si="50"/>
        <v>0</v>
      </c>
      <c r="D133" s="85">
        <f t="shared" si="50"/>
        <v>0</v>
      </c>
      <c r="E133" s="86"/>
      <c r="F133" s="87">
        <f>$E$18</f>
        <v>0</v>
      </c>
      <c r="G133" s="87">
        <f>$F$18</f>
        <v>0</v>
      </c>
      <c r="H133" s="87">
        <f>$G$18</f>
        <v>0</v>
      </c>
      <c r="I133" s="88" t="str">
        <f t="shared" si="51"/>
        <v/>
      </c>
      <c r="K133" s="84">
        <f t="shared" si="52"/>
        <v>0</v>
      </c>
      <c r="L133" s="85">
        <f t="shared" si="52"/>
        <v>0</v>
      </c>
      <c r="M133" s="86"/>
      <c r="N133" s="87">
        <f>$E$18</f>
        <v>0</v>
      </c>
      <c r="O133" s="87">
        <f>$F$18</f>
        <v>0</v>
      </c>
      <c r="P133" s="87">
        <f>$G$18</f>
        <v>0</v>
      </c>
      <c r="Q133" s="88" t="str">
        <f t="shared" si="53"/>
        <v/>
      </c>
      <c r="R133" s="74"/>
      <c r="S133" s="72"/>
    </row>
    <row r="134" spans="1:19" ht="13.5" thickBot="1">
      <c r="A134" s="72"/>
      <c r="I134" s="89">
        <f>SUM(I126:I133)</f>
        <v>0</v>
      </c>
      <c r="Q134" s="89">
        <f>SUM(Q126:Q133)</f>
        <v>0</v>
      </c>
      <c r="R134" s="74"/>
      <c r="S134" s="72"/>
    </row>
    <row r="135" spans="1:19" ht="16.5" customHeight="1">
      <c r="A135" s="72"/>
      <c r="R135" s="74"/>
      <c r="S135" s="72"/>
    </row>
    <row r="136" spans="1:19" s="155" customFormat="1">
      <c r="A136" s="72"/>
      <c r="B136" s="72"/>
      <c r="C136" s="72"/>
      <c r="D136" s="72"/>
      <c r="E136" s="72"/>
      <c r="F136" s="72"/>
      <c r="G136" s="72"/>
      <c r="H136" s="72"/>
      <c r="I136" s="72"/>
      <c r="J136" s="72"/>
      <c r="K136" s="72"/>
      <c r="L136" s="72"/>
      <c r="M136" s="72"/>
      <c r="N136" s="72"/>
      <c r="O136" s="72"/>
      <c r="P136" s="72"/>
      <c r="Q136" s="72"/>
      <c r="R136" s="72"/>
      <c r="S136" s="72"/>
    </row>
    <row r="137" spans="1:19" s="155" customFormat="1">
      <c r="A137" s="72"/>
      <c r="B137" s="72"/>
      <c r="C137" s="72"/>
      <c r="D137" s="72"/>
      <c r="E137" s="72"/>
      <c r="F137" s="72"/>
      <c r="G137" s="72"/>
      <c r="H137" s="72"/>
      <c r="I137" s="72"/>
      <c r="J137" s="72"/>
      <c r="K137" s="72"/>
      <c r="L137" s="72"/>
      <c r="M137" s="72"/>
      <c r="N137" s="72"/>
      <c r="O137" s="72"/>
      <c r="P137" s="72"/>
      <c r="Q137" s="72"/>
      <c r="R137" s="72"/>
      <c r="S137" s="72"/>
    </row>
    <row r="138" spans="1:19" s="74" customFormat="1"/>
    <row r="139" spans="1:19" s="74" customFormat="1"/>
    <row r="140" spans="1:19" s="74" customFormat="1"/>
    <row r="141" spans="1:19" s="74" customFormat="1">
      <c r="J141" s="123"/>
    </row>
    <row r="142" spans="1:19" s="74" customFormat="1"/>
    <row r="143" spans="1:19" s="74" customFormat="1">
      <c r="J143" s="124"/>
      <c r="K143" s="124"/>
      <c r="L143" s="125"/>
    </row>
    <row r="144" spans="1:19" s="74" customFormat="1">
      <c r="J144" s="124"/>
      <c r="K144" s="124"/>
      <c r="L144" s="125"/>
    </row>
    <row r="145" spans="10:14" s="74" customFormat="1">
      <c r="J145" s="124"/>
      <c r="K145" s="124"/>
      <c r="L145" s="125"/>
    </row>
    <row r="146" spans="10:14" s="74" customFormat="1">
      <c r="J146" s="124"/>
      <c r="K146" s="124"/>
      <c r="L146" s="125"/>
    </row>
    <row r="147" spans="10:14" s="74" customFormat="1">
      <c r="J147" s="124"/>
      <c r="K147" s="124"/>
      <c r="L147" s="125"/>
      <c r="N147" s="75"/>
    </row>
    <row r="148" spans="10:14" s="74" customFormat="1">
      <c r="J148" s="124"/>
      <c r="K148" s="124"/>
      <c r="L148" s="125"/>
    </row>
    <row r="149" spans="10:14" s="74" customFormat="1">
      <c r="J149" s="124"/>
      <c r="K149" s="124"/>
      <c r="L149" s="125"/>
    </row>
    <row r="150" spans="10:14" s="74" customFormat="1">
      <c r="J150" s="124"/>
      <c r="K150" s="124"/>
      <c r="L150" s="125"/>
    </row>
    <row r="151" spans="10:14" s="74" customFormat="1">
      <c r="J151" s="124"/>
      <c r="K151" s="124"/>
      <c r="L151" s="125"/>
    </row>
    <row r="152" spans="10:14" s="74" customFormat="1">
      <c r="J152" s="124"/>
      <c r="K152" s="124"/>
      <c r="L152" s="125"/>
    </row>
    <row r="153" spans="10:14" s="74" customFormat="1">
      <c r="J153" s="124"/>
      <c r="K153" s="124"/>
      <c r="L153" s="125"/>
    </row>
    <row r="154" spans="10:14" s="74" customFormat="1">
      <c r="J154" s="124"/>
      <c r="K154" s="124"/>
      <c r="L154" s="125"/>
    </row>
    <row r="155" spans="10:14" s="74" customFormat="1"/>
    <row r="156" spans="10:14" s="74" customFormat="1"/>
    <row r="157" spans="10:14" s="74" customFormat="1"/>
    <row r="158" spans="10:14" s="74" customFormat="1"/>
    <row r="159" spans="10:14" s="74" customFormat="1"/>
    <row r="160" spans="10:14" s="74" customFormat="1"/>
    <row r="161" s="74" customFormat="1"/>
    <row r="162" s="74" customFormat="1"/>
    <row r="163" s="74" customFormat="1"/>
    <row r="164" s="74" customFormat="1"/>
    <row r="165" s="74" customFormat="1"/>
    <row r="166" s="74" customFormat="1"/>
    <row r="167" s="74" customFormat="1"/>
    <row r="168" s="74" customFormat="1"/>
    <row r="169" s="74" customFormat="1"/>
    <row r="170" s="74" customFormat="1"/>
    <row r="171" s="74" customFormat="1"/>
    <row r="172" s="74" customFormat="1"/>
    <row r="173" s="74" customFormat="1"/>
    <row r="174" s="74" customFormat="1"/>
    <row r="175" s="74" customFormat="1"/>
    <row r="176" s="74" customFormat="1"/>
    <row r="177" s="74" customFormat="1"/>
    <row r="178" s="74" customFormat="1"/>
    <row r="179" s="74" customFormat="1"/>
    <row r="180" s="74" customFormat="1"/>
    <row r="181" s="74" customFormat="1"/>
    <row r="182" s="74" customFormat="1"/>
    <row r="183" s="74" customFormat="1"/>
    <row r="184" s="74" customFormat="1"/>
    <row r="185" s="74" customFormat="1"/>
    <row r="186" s="74" customFormat="1"/>
    <row r="187" s="74" customFormat="1"/>
    <row r="188" s="74" customFormat="1"/>
    <row r="189" s="74" customFormat="1"/>
    <row r="190" s="74" customFormat="1"/>
    <row r="191" s="74" customFormat="1"/>
    <row r="192" s="74" customFormat="1"/>
    <row r="193" s="74" customFormat="1"/>
    <row r="194" s="74" customFormat="1"/>
    <row r="195" s="74" customFormat="1"/>
    <row r="196" s="74" customFormat="1"/>
    <row r="197" s="74" customFormat="1"/>
    <row r="198" s="74" customFormat="1"/>
    <row r="199" s="74" customFormat="1"/>
    <row r="200" s="74" customFormat="1"/>
    <row r="201" s="74" customFormat="1"/>
    <row r="202" s="74" customFormat="1"/>
    <row r="203" s="74" customFormat="1"/>
    <row r="204" s="74" customFormat="1"/>
    <row r="205" s="74" customFormat="1"/>
    <row r="206" s="74" customFormat="1"/>
    <row r="207" s="74" customFormat="1"/>
    <row r="208" s="74" customFormat="1"/>
    <row r="209" s="74" customFormat="1"/>
    <row r="210" s="74" customFormat="1"/>
    <row r="211" s="74" customFormat="1"/>
    <row r="212" s="74" customFormat="1"/>
    <row r="213" s="74" customFormat="1"/>
    <row r="214" s="74" customFormat="1"/>
    <row r="215" s="74" customFormat="1"/>
    <row r="216" s="74" customFormat="1"/>
    <row r="217" s="74" customFormat="1"/>
    <row r="218" s="74" customFormat="1"/>
    <row r="219" s="74" customFormat="1"/>
    <row r="220" s="74" customFormat="1"/>
    <row r="221" s="74" customFormat="1"/>
    <row r="222" s="74" customFormat="1"/>
    <row r="223" s="74" customFormat="1"/>
    <row r="224" s="74" customFormat="1"/>
    <row r="225" s="74" customFormat="1"/>
    <row r="226" s="74" customFormat="1"/>
    <row r="227" s="74" customFormat="1"/>
    <row r="228" s="74" customFormat="1"/>
    <row r="229" s="74" customFormat="1"/>
    <row r="230" s="74" customFormat="1"/>
    <row r="231" s="74" customFormat="1"/>
    <row r="232" s="74" customFormat="1"/>
    <row r="233" s="74" customFormat="1"/>
    <row r="234" s="74" customFormat="1"/>
    <row r="235" s="74" customFormat="1"/>
    <row r="236" s="74" customFormat="1"/>
    <row r="237" s="74" customFormat="1"/>
    <row r="238" s="74" customFormat="1"/>
    <row r="239" s="74" customFormat="1"/>
    <row r="240" s="74" customFormat="1"/>
    <row r="241" s="74" customFormat="1"/>
    <row r="242" s="74" customFormat="1"/>
    <row r="243" s="74" customFormat="1"/>
    <row r="244" s="74" customFormat="1"/>
    <row r="245" s="74" customFormat="1"/>
    <row r="246" s="74" customFormat="1"/>
    <row r="247" s="74" customFormat="1"/>
    <row r="248" s="74" customFormat="1"/>
    <row r="249" s="74" customFormat="1"/>
    <row r="250" s="74" customFormat="1"/>
    <row r="251" s="74" customFormat="1"/>
    <row r="252" s="74" customFormat="1"/>
    <row r="253" s="74" customFormat="1"/>
    <row r="254" s="74" customFormat="1"/>
    <row r="255" s="74" customFormat="1"/>
    <row r="256" s="74" customFormat="1"/>
    <row r="257" s="74" customFormat="1"/>
    <row r="258" s="74" customFormat="1"/>
    <row r="259" s="74" customFormat="1"/>
    <row r="260" s="74" customFormat="1"/>
    <row r="261" s="74" customFormat="1"/>
    <row r="262" s="74" customFormat="1"/>
    <row r="263" s="74" customFormat="1"/>
    <row r="264" s="74" customFormat="1"/>
    <row r="265" s="74" customFormat="1"/>
    <row r="266" s="74" customFormat="1"/>
    <row r="267" s="74" customFormat="1"/>
    <row r="268" s="74" customFormat="1"/>
    <row r="269" s="74" customFormat="1"/>
    <row r="270" s="74" customFormat="1"/>
    <row r="271" s="74" customFormat="1"/>
    <row r="272" s="74" customFormat="1"/>
    <row r="273" s="74" customFormat="1"/>
    <row r="274" s="74" customFormat="1"/>
    <row r="275" s="74" customFormat="1"/>
    <row r="276" s="74" customFormat="1"/>
    <row r="277" s="74" customFormat="1"/>
    <row r="278" s="74" customFormat="1"/>
    <row r="279" s="74" customFormat="1"/>
    <row r="280" s="74" customFormat="1"/>
    <row r="281" s="74" customFormat="1"/>
    <row r="282" s="74" customFormat="1"/>
    <row r="283" s="74" customFormat="1"/>
    <row r="284" s="74" customFormat="1"/>
    <row r="285" s="74" customFormat="1"/>
    <row r="286" s="74" customFormat="1"/>
    <row r="287" s="74" customFormat="1"/>
    <row r="288" s="74" customFormat="1"/>
    <row r="289" s="74" customFormat="1"/>
    <row r="290" s="74" customFormat="1"/>
    <row r="291" s="74" customFormat="1"/>
    <row r="292" s="74" customFormat="1"/>
    <row r="293" s="74" customFormat="1"/>
    <row r="294" s="74" customFormat="1"/>
    <row r="295" s="74" customFormat="1"/>
    <row r="296" s="74" customFormat="1"/>
    <row r="297" s="74" customFormat="1"/>
    <row r="298" s="74" customFormat="1"/>
    <row r="299" s="74" customFormat="1"/>
    <row r="300" s="74" customFormat="1"/>
    <row r="301" s="74" customFormat="1"/>
    <row r="302" s="74" customFormat="1"/>
    <row r="303" s="74" customFormat="1"/>
    <row r="304" s="74" customFormat="1"/>
    <row r="305" s="74" customFormat="1"/>
    <row r="306" s="74" customFormat="1"/>
    <row r="307" s="74" customFormat="1"/>
    <row r="308" s="74" customFormat="1"/>
    <row r="309" s="74" customFormat="1"/>
    <row r="310" s="74" customFormat="1"/>
    <row r="311" s="74" customFormat="1"/>
    <row r="312" s="74" customFormat="1"/>
    <row r="313" s="74" customFormat="1"/>
    <row r="314" s="74" customFormat="1"/>
    <row r="315" s="74" customFormat="1"/>
    <row r="316" s="74" customFormat="1"/>
    <row r="317" s="74" customFormat="1"/>
    <row r="318" s="74" customFormat="1"/>
    <row r="319" s="74" customFormat="1"/>
    <row r="320" s="74" customFormat="1"/>
    <row r="321" s="74" customFormat="1"/>
    <row r="322" s="74" customFormat="1"/>
    <row r="323" s="74" customFormat="1"/>
    <row r="324" s="74" customFormat="1"/>
    <row r="325" s="74" customFormat="1"/>
    <row r="326" s="74" customFormat="1"/>
    <row r="327" s="74" customFormat="1"/>
    <row r="328" s="74" customFormat="1"/>
    <row r="329" s="74" customFormat="1"/>
    <row r="330" s="74" customFormat="1"/>
    <row r="331" s="74" customFormat="1"/>
    <row r="332" s="74" customFormat="1"/>
    <row r="333" s="74" customFormat="1"/>
    <row r="334" s="74" customFormat="1"/>
    <row r="335" s="74" customFormat="1"/>
    <row r="336" s="74" customFormat="1"/>
    <row r="337" s="74" customFormat="1"/>
    <row r="338" s="74" customFormat="1"/>
    <row r="339" s="74" customFormat="1"/>
    <row r="340" s="74" customFormat="1"/>
    <row r="341" s="74" customFormat="1"/>
    <row r="342" s="74" customFormat="1"/>
    <row r="343" s="74" customFormat="1"/>
    <row r="344" s="74" customFormat="1"/>
    <row r="345" s="74" customFormat="1"/>
    <row r="346" s="74" customFormat="1"/>
    <row r="347" s="74" customFormat="1"/>
    <row r="348" s="74" customFormat="1"/>
    <row r="349" s="74" customFormat="1"/>
    <row r="350" s="74" customFormat="1"/>
    <row r="351" s="74" customFormat="1"/>
    <row r="352" s="74" customFormat="1"/>
    <row r="353" s="74" customFormat="1"/>
    <row r="354" s="74" customFormat="1"/>
    <row r="355" s="74" customFormat="1"/>
    <row r="356" s="74" customFormat="1"/>
    <row r="357" s="74" customFormat="1"/>
    <row r="358" s="74" customFormat="1"/>
    <row r="359" s="74" customFormat="1"/>
    <row r="360" s="74" customFormat="1"/>
    <row r="361" s="74" customFormat="1"/>
    <row r="362" s="74" customFormat="1"/>
    <row r="363" s="74" customFormat="1"/>
    <row r="364" s="74" customFormat="1"/>
    <row r="365" s="74" customFormat="1"/>
    <row r="366" s="74" customFormat="1"/>
    <row r="367" s="74" customFormat="1"/>
    <row r="368" s="74" customFormat="1"/>
    <row r="369" s="74" customFormat="1"/>
    <row r="370" s="74" customFormat="1"/>
    <row r="371" s="74" customFormat="1"/>
    <row r="372" s="74" customFormat="1"/>
    <row r="373" s="74" customFormat="1"/>
    <row r="374" s="74" customFormat="1"/>
    <row r="375" s="74" customFormat="1"/>
    <row r="376" s="74" customFormat="1"/>
    <row r="377" s="74" customFormat="1"/>
    <row r="378" s="74" customFormat="1"/>
    <row r="379" s="74" customFormat="1"/>
    <row r="380" s="74" customFormat="1"/>
    <row r="381" s="74" customFormat="1"/>
    <row r="382" s="74" customFormat="1"/>
    <row r="383" s="74" customFormat="1"/>
    <row r="384" s="74" customFormat="1"/>
    <row r="385" s="74" customFormat="1"/>
    <row r="386" s="74" customFormat="1"/>
    <row r="387" s="74" customFormat="1"/>
    <row r="388" s="74" customFormat="1"/>
    <row r="389" s="74" customFormat="1"/>
    <row r="390" s="74" customFormat="1"/>
    <row r="391" s="74" customFormat="1"/>
    <row r="392" s="74" customFormat="1"/>
    <row r="393" s="74" customFormat="1"/>
    <row r="394" s="74" customFormat="1"/>
    <row r="395" s="74" customFormat="1"/>
    <row r="396" s="74" customFormat="1"/>
    <row r="397" s="74" customFormat="1"/>
    <row r="398" s="74" customFormat="1"/>
    <row r="399" s="74" customFormat="1"/>
    <row r="400" s="74" customFormat="1"/>
    <row r="401" s="74" customFormat="1"/>
    <row r="402" s="74" customFormat="1"/>
    <row r="403" s="74" customFormat="1"/>
    <row r="404" s="74" customFormat="1"/>
    <row r="405" s="74" customFormat="1"/>
    <row r="406" s="74" customFormat="1"/>
    <row r="407" s="74" customFormat="1"/>
    <row r="408" s="74" customFormat="1"/>
    <row r="409" s="74" customFormat="1"/>
    <row r="410" s="74" customFormat="1"/>
    <row r="411" s="74" customFormat="1"/>
    <row r="412" s="74" customFormat="1"/>
    <row r="413" s="74" customFormat="1"/>
    <row r="414" s="74" customFormat="1"/>
    <row r="415" s="74" customFormat="1"/>
    <row r="416" s="74" customFormat="1"/>
    <row r="417" s="74" customFormat="1"/>
    <row r="418" s="74" customFormat="1"/>
    <row r="419" s="74" customFormat="1"/>
    <row r="420" s="74" customFormat="1"/>
    <row r="421" s="74" customFormat="1"/>
    <row r="422" s="74" customFormat="1"/>
    <row r="423" s="74" customFormat="1"/>
    <row r="424" s="74" customFormat="1"/>
    <row r="425" s="74" customFormat="1"/>
    <row r="426" s="74" customFormat="1"/>
    <row r="427" s="74" customFormat="1"/>
    <row r="428" s="74" customFormat="1"/>
    <row r="429" s="74" customFormat="1"/>
    <row r="430" s="74" customFormat="1"/>
    <row r="431" s="74" customFormat="1"/>
    <row r="432" s="74" customFormat="1"/>
    <row r="433" s="74" customFormat="1"/>
    <row r="434" s="74" customFormat="1"/>
    <row r="435" s="74" customFormat="1"/>
    <row r="436" s="74" customFormat="1"/>
    <row r="437" s="74" customFormat="1"/>
    <row r="438" s="74" customFormat="1"/>
    <row r="439" s="74" customFormat="1"/>
    <row r="440" s="74" customFormat="1"/>
    <row r="441" s="74" customFormat="1"/>
    <row r="442" s="74" customFormat="1"/>
    <row r="443" s="74" customFormat="1"/>
    <row r="444" s="74" customFormat="1"/>
    <row r="445" s="74" customFormat="1"/>
    <row r="446" s="74" customFormat="1"/>
    <row r="447" s="74" customFormat="1"/>
    <row r="448" s="74" customFormat="1"/>
    <row r="449" s="74" customFormat="1"/>
    <row r="450" s="74" customFormat="1"/>
    <row r="451" s="74" customFormat="1"/>
    <row r="452" s="74" customFormat="1"/>
    <row r="453" s="74" customFormat="1"/>
    <row r="454" s="74" customFormat="1"/>
    <row r="455" s="74" customFormat="1"/>
    <row r="456" s="74" customFormat="1"/>
    <row r="457" s="74" customFormat="1"/>
    <row r="458" s="74" customFormat="1"/>
    <row r="459" s="74" customFormat="1"/>
    <row r="460" s="74" customFormat="1"/>
    <row r="461" s="74" customFormat="1"/>
    <row r="462" s="74" customFormat="1"/>
    <row r="463" s="74" customFormat="1"/>
    <row r="464" s="74" customFormat="1"/>
    <row r="465" s="74" customFormat="1"/>
    <row r="466" s="74" customFormat="1"/>
    <row r="467" s="74" customFormat="1"/>
    <row r="468" s="74" customFormat="1"/>
    <row r="469" s="74" customFormat="1"/>
    <row r="470" s="74" customFormat="1"/>
    <row r="471" s="74" customFormat="1"/>
    <row r="472" s="74" customFormat="1"/>
    <row r="473" s="74" customFormat="1"/>
    <row r="474" s="74" customFormat="1"/>
    <row r="475" s="74" customFormat="1"/>
    <row r="476" s="74" customFormat="1"/>
    <row r="477" s="74" customFormat="1"/>
    <row r="478" s="74" customFormat="1"/>
    <row r="479" s="74" customFormat="1"/>
    <row r="480" s="74" customFormat="1"/>
    <row r="481" s="74" customFormat="1"/>
    <row r="482" s="74" customFormat="1"/>
    <row r="483" s="74" customFormat="1"/>
    <row r="484" s="74" customFormat="1"/>
    <row r="485" s="74" customFormat="1"/>
    <row r="486" s="74" customFormat="1"/>
    <row r="487" s="74" customFormat="1"/>
    <row r="488" s="74" customFormat="1"/>
    <row r="489" s="74" customFormat="1"/>
    <row r="490" s="74" customFormat="1"/>
    <row r="491" s="74" customFormat="1"/>
    <row r="492" s="74" customFormat="1"/>
    <row r="493" s="74" customFormat="1"/>
    <row r="494" s="74" customFormat="1"/>
    <row r="495" s="74" customFormat="1"/>
    <row r="496" s="74" customFormat="1"/>
    <row r="497" s="74" customFormat="1"/>
    <row r="498" s="74" customFormat="1"/>
    <row r="499" s="74" customFormat="1"/>
    <row r="500" s="74" customFormat="1"/>
    <row r="501" s="74" customFormat="1"/>
    <row r="502" s="74" customFormat="1"/>
    <row r="503" s="74" customFormat="1"/>
    <row r="504" s="74" customFormat="1"/>
    <row r="505" s="74" customFormat="1"/>
    <row r="506" s="74" customFormat="1"/>
    <row r="507" s="74" customFormat="1"/>
    <row r="508" s="74" customFormat="1"/>
    <row r="509" s="74" customFormat="1"/>
    <row r="510" s="74" customFormat="1"/>
    <row r="511" s="74" customFormat="1"/>
    <row r="512" s="74" customFormat="1"/>
    <row r="513" s="74" customFormat="1"/>
    <row r="514" s="74" customFormat="1"/>
    <row r="515" s="74" customFormat="1"/>
    <row r="516" s="74" customFormat="1"/>
    <row r="517" s="74" customFormat="1"/>
    <row r="518" s="74" customFormat="1"/>
    <row r="519" s="74" customFormat="1"/>
    <row r="520" s="74" customFormat="1"/>
    <row r="521" s="74" customFormat="1"/>
    <row r="522" s="74" customFormat="1"/>
    <row r="523" s="74" customFormat="1"/>
    <row r="524" s="74" customFormat="1"/>
    <row r="525" s="74" customFormat="1"/>
    <row r="526" s="74" customFormat="1"/>
    <row r="527" s="74" customFormat="1"/>
    <row r="528" s="74" customFormat="1"/>
    <row r="529" s="74" customFormat="1"/>
    <row r="530" s="74" customFormat="1"/>
    <row r="531" s="74" customFormat="1"/>
    <row r="532" s="74" customFormat="1"/>
    <row r="533" s="74" customFormat="1"/>
    <row r="534" s="74" customFormat="1"/>
    <row r="535" s="74" customFormat="1"/>
    <row r="536" s="74" customFormat="1"/>
    <row r="537" s="74" customFormat="1"/>
    <row r="538" s="74" customFormat="1"/>
    <row r="539" s="74" customFormat="1"/>
    <row r="540" s="74" customFormat="1"/>
    <row r="541" s="74" customFormat="1"/>
    <row r="542" s="74" customFormat="1"/>
    <row r="543" s="74" customFormat="1"/>
    <row r="544" s="74" customFormat="1"/>
    <row r="545" s="74" customFormat="1"/>
    <row r="546" s="74" customFormat="1"/>
    <row r="547" s="74" customFormat="1"/>
    <row r="548" s="74" customFormat="1"/>
    <row r="549" s="74" customFormat="1"/>
    <row r="550" s="74" customFormat="1"/>
    <row r="551" s="74" customFormat="1"/>
    <row r="552" s="74" customFormat="1"/>
    <row r="553" s="74" customFormat="1"/>
    <row r="554" s="74" customFormat="1"/>
    <row r="555" s="74" customFormat="1"/>
    <row r="556" s="74" customFormat="1"/>
    <row r="557" s="74" customFormat="1"/>
    <row r="558" s="74" customFormat="1"/>
    <row r="559" s="74" customFormat="1"/>
    <row r="560" s="74" customFormat="1"/>
    <row r="561" s="74" customFormat="1"/>
    <row r="562" s="74" customFormat="1"/>
    <row r="563" s="74" customFormat="1"/>
    <row r="564" s="74" customFormat="1"/>
    <row r="565" s="74" customFormat="1"/>
    <row r="566" s="74" customFormat="1"/>
    <row r="567" s="74" customFormat="1"/>
    <row r="568" s="74" customFormat="1"/>
    <row r="569" s="74" customFormat="1"/>
    <row r="570" s="74" customFormat="1"/>
    <row r="571" s="74" customFormat="1"/>
    <row r="572" s="74" customFormat="1"/>
    <row r="573" s="74" customFormat="1"/>
    <row r="574" s="74" customFormat="1"/>
    <row r="575" s="74" customFormat="1"/>
    <row r="576" s="74" customFormat="1"/>
    <row r="577" s="74" customFormat="1"/>
    <row r="578" s="74" customFormat="1"/>
    <row r="579" s="74" customFormat="1"/>
    <row r="580" s="74" customFormat="1"/>
    <row r="581" s="74" customFormat="1"/>
    <row r="582" s="74" customFormat="1"/>
    <row r="583" s="74" customFormat="1"/>
    <row r="584" s="74" customFormat="1"/>
    <row r="585" s="74" customFormat="1"/>
    <row r="586" s="74" customFormat="1"/>
    <row r="587" s="74" customFormat="1"/>
    <row r="588" s="74" customFormat="1"/>
    <row r="589" s="74" customFormat="1"/>
    <row r="590" s="74" customFormat="1"/>
    <row r="591" s="74" customFormat="1"/>
    <row r="592" s="74" customFormat="1"/>
    <row r="593" s="74" customFormat="1"/>
    <row r="594" s="74" customFormat="1"/>
    <row r="595" s="74" customFormat="1"/>
    <row r="596" s="74" customFormat="1"/>
    <row r="597" s="74" customFormat="1"/>
    <row r="598" s="74" customFormat="1"/>
    <row r="599" s="74" customFormat="1"/>
    <row r="600" s="74" customFormat="1"/>
    <row r="601" s="74" customFormat="1"/>
    <row r="602" s="74" customFormat="1"/>
    <row r="603" s="74" customFormat="1"/>
    <row r="604" s="74" customFormat="1"/>
    <row r="605" s="74" customFormat="1"/>
    <row r="606" s="74" customFormat="1"/>
    <row r="607" s="74" customFormat="1"/>
    <row r="608" s="74" customFormat="1"/>
    <row r="609" s="74" customFormat="1"/>
    <row r="610" s="74" customFormat="1"/>
    <row r="611" s="74" customFormat="1"/>
    <row r="612" s="74" customFormat="1"/>
    <row r="613" s="74" customFormat="1"/>
    <row r="614" s="74" customFormat="1"/>
    <row r="615" s="74" customFormat="1"/>
    <row r="616" s="74" customFormat="1"/>
    <row r="617" s="74" customFormat="1"/>
    <row r="618" s="74" customFormat="1"/>
    <row r="619" s="74" customFormat="1"/>
    <row r="620" s="74" customFormat="1"/>
    <row r="621" s="74" customFormat="1"/>
    <row r="622" s="74" customFormat="1"/>
    <row r="623" s="74" customFormat="1"/>
    <row r="624" s="74" customFormat="1"/>
    <row r="625" s="74" customFormat="1"/>
    <row r="626" s="74" customFormat="1"/>
    <row r="627" s="74" customFormat="1"/>
    <row r="628" s="74" customFormat="1"/>
    <row r="629" s="74" customFormat="1"/>
    <row r="630" s="74" customFormat="1"/>
    <row r="631" s="74" customFormat="1"/>
    <row r="632" s="74" customFormat="1"/>
    <row r="633" s="74" customFormat="1"/>
    <row r="634" s="74" customFormat="1"/>
    <row r="635" s="74" customFormat="1"/>
    <row r="636" s="74" customFormat="1"/>
    <row r="637" s="74" customFormat="1"/>
    <row r="638" s="74" customFormat="1"/>
    <row r="639" s="74" customFormat="1"/>
    <row r="640" s="74" customFormat="1"/>
    <row r="641" s="74" customFormat="1"/>
    <row r="642" s="74" customFormat="1"/>
    <row r="643" s="74" customFormat="1"/>
    <row r="644" s="74" customFormat="1"/>
    <row r="645" s="74" customFormat="1"/>
    <row r="646" s="74" customFormat="1"/>
    <row r="647" s="74" customFormat="1"/>
    <row r="648" s="74" customFormat="1"/>
    <row r="649" s="74" customFormat="1"/>
    <row r="650" s="74" customFormat="1"/>
    <row r="651" s="74" customFormat="1"/>
    <row r="652" s="74" customFormat="1"/>
    <row r="653" s="74" customFormat="1"/>
    <row r="654" s="74" customFormat="1"/>
    <row r="655" s="74" customFormat="1"/>
    <row r="656" s="74" customFormat="1"/>
    <row r="657" s="74" customFormat="1"/>
    <row r="658" s="74" customFormat="1"/>
    <row r="659" s="74" customFormat="1"/>
    <row r="660" s="74" customFormat="1"/>
    <row r="661" s="74" customFormat="1"/>
    <row r="662" s="74" customFormat="1"/>
    <row r="663" s="74" customFormat="1"/>
    <row r="664" s="74" customFormat="1"/>
    <row r="665" s="74" customFormat="1"/>
    <row r="666" s="74" customFormat="1"/>
    <row r="667" s="74" customFormat="1"/>
    <row r="668" s="74" customFormat="1"/>
    <row r="669" s="74" customFormat="1"/>
    <row r="670" s="74" customFormat="1"/>
    <row r="671" s="74" customFormat="1"/>
    <row r="672" s="74" customFormat="1"/>
    <row r="673" s="74" customFormat="1"/>
    <row r="674" s="74" customFormat="1"/>
    <row r="675" s="74" customFormat="1"/>
    <row r="676" s="74" customFormat="1"/>
    <row r="677" s="74" customFormat="1"/>
    <row r="678" s="74" customFormat="1"/>
    <row r="679" s="74" customFormat="1"/>
    <row r="680" s="74" customFormat="1"/>
    <row r="681" s="74" customFormat="1"/>
    <row r="682" s="74" customFormat="1"/>
    <row r="683" s="74" customFormat="1"/>
    <row r="684" s="74" customFormat="1"/>
    <row r="685" s="74" customFormat="1"/>
    <row r="686" s="74" customFormat="1"/>
    <row r="687" s="74" customFormat="1"/>
    <row r="688" s="74" customFormat="1"/>
    <row r="689" s="74" customFormat="1"/>
    <row r="690" s="74" customFormat="1"/>
    <row r="691" s="74" customFormat="1"/>
    <row r="692" s="74" customFormat="1"/>
    <row r="693" s="74" customFormat="1"/>
    <row r="694" s="74" customFormat="1"/>
    <row r="695" s="74" customFormat="1"/>
    <row r="696" s="74" customFormat="1"/>
    <row r="697" s="74" customFormat="1"/>
    <row r="698" s="74" customFormat="1"/>
    <row r="699" s="74" customFormat="1"/>
    <row r="700" s="74" customFormat="1"/>
    <row r="701" s="74" customFormat="1"/>
    <row r="702" s="74" customFormat="1"/>
    <row r="703" s="74" customFormat="1"/>
    <row r="704" s="74" customFormat="1"/>
    <row r="705" s="74" customFormat="1"/>
    <row r="706" s="74" customFormat="1"/>
    <row r="707" s="74" customFormat="1"/>
    <row r="708" s="74" customFormat="1"/>
    <row r="709" s="74" customFormat="1"/>
    <row r="710" s="74" customFormat="1"/>
    <row r="711" s="74" customFormat="1"/>
    <row r="712" s="74" customFormat="1"/>
    <row r="713" s="74" customFormat="1"/>
    <row r="714" s="74" customFormat="1"/>
    <row r="715" s="74" customFormat="1"/>
    <row r="716" s="74" customFormat="1"/>
    <row r="717" s="74" customFormat="1"/>
    <row r="718" s="74" customFormat="1"/>
    <row r="719" s="74" customFormat="1"/>
    <row r="720" s="74" customFormat="1"/>
    <row r="721" s="74" customFormat="1"/>
    <row r="722" s="74" customFormat="1"/>
    <row r="723" s="74" customFormat="1"/>
    <row r="724" s="74" customFormat="1"/>
    <row r="725" s="74" customFormat="1"/>
    <row r="726" s="74" customFormat="1"/>
    <row r="727" s="74" customFormat="1"/>
    <row r="728" s="74" customFormat="1"/>
    <row r="729" s="74" customFormat="1"/>
    <row r="730" s="74" customFormat="1"/>
    <row r="731" s="74" customFormat="1"/>
    <row r="732" s="74" customFormat="1"/>
    <row r="733" s="74" customFormat="1"/>
    <row r="734" s="74" customFormat="1"/>
    <row r="735" s="74" customFormat="1"/>
    <row r="736" s="74" customFormat="1"/>
    <row r="737" s="74" customFormat="1"/>
    <row r="738" s="74" customFormat="1"/>
    <row r="739" s="74" customFormat="1"/>
    <row r="740" s="74" customFormat="1"/>
    <row r="741" s="74" customFormat="1"/>
    <row r="742" s="74" customFormat="1"/>
    <row r="743" s="74" customFormat="1"/>
    <row r="744" s="74" customFormat="1"/>
    <row r="745" s="74" customFormat="1"/>
    <row r="746" s="74" customFormat="1"/>
    <row r="747" s="74" customFormat="1"/>
    <row r="748" s="74" customFormat="1"/>
    <row r="749" s="74" customFormat="1"/>
    <row r="750" s="74" customFormat="1"/>
    <row r="751" s="74" customFormat="1"/>
    <row r="752" s="74" customFormat="1"/>
    <row r="753" s="74" customFormat="1"/>
    <row r="754" s="74" customFormat="1"/>
    <row r="755" s="74" customFormat="1"/>
    <row r="756" s="74" customFormat="1"/>
    <row r="757" s="74" customFormat="1"/>
    <row r="758" s="74" customFormat="1"/>
    <row r="759" s="74" customFormat="1"/>
    <row r="760" s="74" customFormat="1"/>
    <row r="761" s="74" customFormat="1"/>
    <row r="762" s="74" customFormat="1"/>
    <row r="763" s="74" customFormat="1"/>
    <row r="764" s="74" customFormat="1"/>
    <row r="765" s="74" customFormat="1"/>
    <row r="766" s="74" customFormat="1"/>
    <row r="767" s="74" customFormat="1"/>
    <row r="768" s="74" customFormat="1"/>
    <row r="769" s="74" customFormat="1"/>
    <row r="770" s="74" customFormat="1"/>
    <row r="771" s="74" customFormat="1"/>
    <row r="772" s="74" customFormat="1"/>
    <row r="773" s="74" customFormat="1"/>
    <row r="774" s="74" customFormat="1"/>
    <row r="775" s="74" customFormat="1"/>
    <row r="776" s="74" customFormat="1"/>
    <row r="777" s="74" customFormat="1"/>
    <row r="778" s="74" customFormat="1"/>
    <row r="779" s="74" customFormat="1"/>
    <row r="780" s="74" customFormat="1"/>
    <row r="781" s="74" customFormat="1"/>
    <row r="782" s="74" customFormat="1"/>
    <row r="783" s="74" customFormat="1"/>
    <row r="784" s="74" customFormat="1"/>
    <row r="785" s="74" customFormat="1"/>
    <row r="786" s="74" customFormat="1"/>
    <row r="787" s="74" customFormat="1"/>
    <row r="788" s="74" customFormat="1"/>
    <row r="789" s="74" customFormat="1"/>
    <row r="790" s="74" customFormat="1"/>
    <row r="791" s="74" customFormat="1"/>
    <row r="792" s="74" customFormat="1"/>
    <row r="793" s="74" customFormat="1"/>
    <row r="794" s="74" customFormat="1"/>
    <row r="795" s="74" customFormat="1"/>
    <row r="796" s="74" customFormat="1"/>
    <row r="797" s="74" customFormat="1"/>
    <row r="798" s="74" customFormat="1"/>
    <row r="799" s="74" customFormat="1"/>
    <row r="800" s="74" customFormat="1"/>
    <row r="801" s="74" customFormat="1"/>
    <row r="802" s="74" customFormat="1"/>
    <row r="803" s="74" customFormat="1"/>
    <row r="804" s="74" customFormat="1"/>
    <row r="805" s="74" customFormat="1"/>
    <row r="806" s="74" customFormat="1"/>
    <row r="807" s="74" customFormat="1"/>
    <row r="808" s="74" customFormat="1"/>
    <row r="809" s="74" customFormat="1"/>
    <row r="810" s="74" customFormat="1"/>
    <row r="811" s="74" customFormat="1"/>
    <row r="812" s="74" customFormat="1"/>
    <row r="813" s="74" customFormat="1"/>
    <row r="814" s="74" customFormat="1"/>
    <row r="815" s="74" customFormat="1"/>
    <row r="816" s="74" customFormat="1"/>
    <row r="817" s="74" customFormat="1"/>
    <row r="818" s="74" customFormat="1"/>
    <row r="819" s="74" customFormat="1"/>
    <row r="820" s="74" customFormat="1"/>
    <row r="821" s="74" customFormat="1"/>
    <row r="822" s="74" customFormat="1"/>
    <row r="823" s="74" customFormat="1"/>
    <row r="824" s="74" customFormat="1"/>
    <row r="825" s="74" customFormat="1"/>
    <row r="826" s="74" customFormat="1"/>
    <row r="827" s="74" customFormat="1"/>
    <row r="828" s="74" customFormat="1"/>
    <row r="829" s="74" customFormat="1"/>
    <row r="830" s="74" customFormat="1"/>
    <row r="831" s="74" customFormat="1"/>
    <row r="832" s="74" customFormat="1"/>
    <row r="833" s="74" customFormat="1"/>
    <row r="834" s="74" customFormat="1"/>
    <row r="835" s="74" customFormat="1"/>
    <row r="836" s="74" customFormat="1"/>
    <row r="837" s="74" customFormat="1"/>
    <row r="838" s="74" customFormat="1"/>
    <row r="839" s="74" customFormat="1"/>
    <row r="840" s="74" customFormat="1"/>
    <row r="841" s="74" customFormat="1"/>
    <row r="842" s="74" customFormat="1"/>
    <row r="843" s="74" customFormat="1"/>
    <row r="844" s="74" customFormat="1"/>
    <row r="845" s="74" customFormat="1"/>
    <row r="846" s="74" customFormat="1"/>
    <row r="847" s="74" customFormat="1"/>
    <row r="848" s="74" customFormat="1"/>
    <row r="849" s="74" customFormat="1"/>
    <row r="850" s="74" customFormat="1"/>
    <row r="851" s="74" customFormat="1"/>
    <row r="852" s="74" customFormat="1"/>
    <row r="853" s="74" customFormat="1"/>
    <row r="854" s="74" customFormat="1"/>
    <row r="855" s="74" customFormat="1"/>
    <row r="856" s="74" customFormat="1"/>
    <row r="857" s="74" customFormat="1"/>
    <row r="858" s="74" customFormat="1"/>
    <row r="859" s="74" customFormat="1"/>
    <row r="860" s="74" customFormat="1"/>
    <row r="861" s="74" customFormat="1"/>
    <row r="862" s="74" customFormat="1"/>
    <row r="863" s="74" customFormat="1"/>
    <row r="864" s="74" customFormat="1"/>
    <row r="865" s="74" customFormat="1"/>
    <row r="866" s="74" customFormat="1"/>
    <row r="867" s="74" customFormat="1"/>
    <row r="868" s="74" customFormat="1"/>
    <row r="869" s="74" customFormat="1"/>
    <row r="870" s="74" customFormat="1"/>
    <row r="871" s="74" customFormat="1"/>
    <row r="872" s="74" customFormat="1"/>
    <row r="873" s="74" customFormat="1"/>
    <row r="874" s="74" customFormat="1"/>
    <row r="875" s="74" customFormat="1"/>
    <row r="876" s="74" customFormat="1"/>
    <row r="877" s="74" customFormat="1"/>
    <row r="878" s="74" customFormat="1"/>
    <row r="879" s="74" customFormat="1"/>
    <row r="880" s="74" customFormat="1"/>
    <row r="881" s="74" customFormat="1"/>
    <row r="882" s="74" customFormat="1"/>
    <row r="883" s="74" customFormat="1"/>
    <row r="884" s="74" customFormat="1"/>
    <row r="885" s="74" customFormat="1"/>
    <row r="886" s="74" customFormat="1"/>
    <row r="887" s="74" customFormat="1"/>
    <row r="888" s="74" customFormat="1"/>
    <row r="889" s="74" customFormat="1"/>
    <row r="890" s="74" customFormat="1"/>
    <row r="891" s="74" customFormat="1"/>
    <row r="892" s="74" customFormat="1"/>
    <row r="893" s="74" customFormat="1"/>
    <row r="894" s="74" customFormat="1"/>
    <row r="895" s="74" customFormat="1"/>
    <row r="896" s="74" customFormat="1"/>
    <row r="897" s="74" customFormat="1"/>
    <row r="898" s="74" customFormat="1"/>
    <row r="899" s="74" customFormat="1"/>
    <row r="900" s="74" customFormat="1"/>
    <row r="901" s="74" customFormat="1"/>
    <row r="902" s="74" customFormat="1"/>
    <row r="903" s="74" customFormat="1"/>
    <row r="904" s="74" customFormat="1"/>
    <row r="905" s="74" customFormat="1"/>
    <row r="906" s="74" customFormat="1"/>
    <row r="907" s="74" customFormat="1"/>
    <row r="908" s="74" customFormat="1"/>
    <row r="909" s="74" customFormat="1"/>
    <row r="910" s="74" customFormat="1"/>
    <row r="911" s="74" customFormat="1"/>
    <row r="912" s="74" customFormat="1"/>
    <row r="913" s="74" customFormat="1"/>
    <row r="914" s="74" customFormat="1"/>
    <row r="915" s="74" customFormat="1"/>
    <row r="916" s="74" customFormat="1"/>
    <row r="917" s="74" customFormat="1"/>
    <row r="918" s="74" customFormat="1"/>
    <row r="919" s="74" customFormat="1"/>
    <row r="920" s="74" customFormat="1"/>
    <row r="921" s="74" customFormat="1"/>
    <row r="922" s="74" customFormat="1"/>
    <row r="923" s="74" customFormat="1"/>
    <row r="924" s="74" customFormat="1"/>
    <row r="925" s="74" customFormat="1"/>
    <row r="926" s="74" customFormat="1"/>
    <row r="927" s="74" customFormat="1"/>
    <row r="928" s="74" customFormat="1"/>
    <row r="929" s="74" customFormat="1"/>
    <row r="930" s="74" customFormat="1"/>
    <row r="931" s="74" customFormat="1"/>
    <row r="932" s="74" customFormat="1"/>
    <row r="933" s="74" customFormat="1"/>
    <row r="934" s="74" customFormat="1"/>
    <row r="935" s="74" customFormat="1"/>
    <row r="936" s="74" customFormat="1"/>
    <row r="937" s="74" customFormat="1"/>
    <row r="938" s="74" customFormat="1"/>
    <row r="939" s="74" customFormat="1"/>
    <row r="940" s="74" customFormat="1"/>
    <row r="941" s="74" customFormat="1"/>
    <row r="942" s="74" customFormat="1"/>
    <row r="943" s="74" customFormat="1"/>
    <row r="944" s="74" customFormat="1"/>
    <row r="945" s="74" customFormat="1"/>
    <row r="946" s="74" customFormat="1"/>
    <row r="947" s="74" customFormat="1"/>
    <row r="948" s="74" customFormat="1"/>
    <row r="949" s="74" customFormat="1"/>
    <row r="950" s="74" customFormat="1"/>
    <row r="951" s="74" customFormat="1"/>
    <row r="952" s="74" customFormat="1"/>
    <row r="953" s="74" customFormat="1"/>
    <row r="954" s="74" customFormat="1"/>
    <row r="955" s="74" customFormat="1"/>
    <row r="956" s="74" customFormat="1"/>
    <row r="957" s="74" customFormat="1"/>
    <row r="958" s="74" customFormat="1"/>
    <row r="959" s="74" customFormat="1"/>
    <row r="960" s="74" customFormat="1"/>
    <row r="961" s="74" customFormat="1"/>
    <row r="962" s="74" customFormat="1"/>
    <row r="963" s="74" customFormat="1"/>
    <row r="964" s="74" customFormat="1"/>
    <row r="965" s="74" customFormat="1"/>
    <row r="966" s="74" customFormat="1"/>
    <row r="967" s="74" customFormat="1"/>
    <row r="968" s="74" customFormat="1"/>
    <row r="969" s="74" customFormat="1"/>
    <row r="970" s="74" customFormat="1"/>
    <row r="971" s="74" customFormat="1"/>
    <row r="972" s="74" customFormat="1"/>
    <row r="973" s="74" customFormat="1"/>
    <row r="974" s="74" customFormat="1"/>
    <row r="975" s="74" customFormat="1"/>
    <row r="976" s="74" customFormat="1"/>
    <row r="977" s="74" customFormat="1"/>
    <row r="978" s="74" customFormat="1"/>
    <row r="979" s="74" customFormat="1"/>
    <row r="980" s="74" customFormat="1"/>
    <row r="981" s="74" customFormat="1"/>
    <row r="982" s="74" customFormat="1"/>
    <row r="983" s="74" customFormat="1"/>
    <row r="984" s="74" customFormat="1"/>
    <row r="985" s="74" customFormat="1"/>
    <row r="986" s="74" customFormat="1"/>
    <row r="987" s="74" customFormat="1"/>
    <row r="988" s="74" customFormat="1"/>
    <row r="989" s="74" customFormat="1"/>
    <row r="990" s="74" customFormat="1"/>
    <row r="991" s="74" customFormat="1"/>
    <row r="992" s="74" customFormat="1"/>
    <row r="993" s="74" customFormat="1"/>
    <row r="994" s="74" customFormat="1"/>
    <row r="995" s="74" customFormat="1"/>
    <row r="996" s="74" customFormat="1"/>
    <row r="997" s="74" customFormat="1"/>
    <row r="998" s="74" customFormat="1"/>
    <row r="999" s="74" customFormat="1"/>
    <row r="1000" s="74" customFormat="1"/>
    <row r="1001" s="74" customFormat="1"/>
    <row r="1002" s="74" customFormat="1"/>
    <row r="1003" s="74" customFormat="1"/>
    <row r="1004" s="74" customFormat="1"/>
    <row r="1005" s="74" customFormat="1"/>
    <row r="1006" s="74" customFormat="1"/>
    <row r="1007" s="74" customFormat="1"/>
    <row r="1008" s="74" customFormat="1"/>
    <row r="1009" s="74" customFormat="1"/>
    <row r="1010" s="74" customFormat="1"/>
    <row r="1011" s="74" customFormat="1"/>
    <row r="1012" s="74" customFormat="1"/>
    <row r="1013" s="74" customFormat="1"/>
    <row r="1014" s="74" customFormat="1"/>
    <row r="1015" s="74" customFormat="1"/>
    <row r="1016" s="74" customFormat="1"/>
    <row r="1017" s="74" customFormat="1"/>
    <row r="1018" s="74" customFormat="1"/>
    <row r="1019" s="74" customFormat="1"/>
    <row r="1020" s="74" customFormat="1"/>
    <row r="1021" s="74" customFormat="1"/>
    <row r="1022" s="74" customFormat="1"/>
    <row r="1023" s="74" customFormat="1"/>
    <row r="1024" s="74" customFormat="1"/>
    <row r="1025" s="74" customFormat="1"/>
    <row r="1026" s="74" customFormat="1"/>
    <row r="1027" s="74" customFormat="1"/>
    <row r="1028" s="74" customFormat="1"/>
    <row r="1029" s="74" customFormat="1"/>
    <row r="1030" s="74" customFormat="1"/>
    <row r="1031" s="74" customFormat="1"/>
    <row r="1032" s="74" customFormat="1"/>
    <row r="1033" s="74" customFormat="1"/>
    <row r="1034" s="74" customFormat="1"/>
    <row r="1035" s="74" customFormat="1"/>
    <row r="1036" s="74" customFormat="1"/>
    <row r="1037" s="74" customFormat="1"/>
    <row r="1038" s="74" customFormat="1"/>
    <row r="1039" s="74" customFormat="1"/>
    <row r="1040" s="74" customFormat="1"/>
    <row r="1041" s="74" customFormat="1"/>
    <row r="1042" s="74" customFormat="1"/>
    <row r="1043" s="74" customFormat="1"/>
    <row r="1044" s="74" customFormat="1"/>
    <row r="1045" s="74" customFormat="1"/>
    <row r="1046" s="74" customFormat="1"/>
    <row r="1047" s="74" customFormat="1"/>
    <row r="1048" s="74" customFormat="1"/>
    <row r="1049" s="74" customFormat="1"/>
    <row r="1050" s="74" customFormat="1"/>
    <row r="1051" s="74" customFormat="1"/>
    <row r="1052" s="74" customFormat="1"/>
    <row r="1053" s="74" customFormat="1"/>
    <row r="1054" s="74" customFormat="1"/>
    <row r="1055" s="74" customFormat="1"/>
    <row r="1056" s="74" customFormat="1"/>
    <row r="1057" s="74" customFormat="1"/>
    <row r="1058" s="74" customFormat="1"/>
    <row r="1059" s="74" customFormat="1"/>
    <row r="1060" s="74" customFormat="1"/>
    <row r="1061" s="74" customFormat="1"/>
    <row r="1062" s="74" customFormat="1"/>
    <row r="1063" s="74" customFormat="1"/>
    <row r="1064" s="74" customFormat="1"/>
    <row r="1065" s="74" customFormat="1"/>
    <row r="1066" s="74" customFormat="1"/>
    <row r="1067" s="74" customFormat="1"/>
    <row r="1068" s="74" customFormat="1"/>
    <row r="1069" s="74" customFormat="1"/>
    <row r="1070" s="74" customFormat="1"/>
    <row r="1071" s="74" customFormat="1"/>
    <row r="1072" s="74" customFormat="1"/>
    <row r="1073" s="74" customFormat="1"/>
    <row r="1074" s="74" customFormat="1"/>
    <row r="1075" s="74" customFormat="1"/>
    <row r="1076" s="74" customFormat="1"/>
    <row r="1077" s="74" customFormat="1"/>
    <row r="1078" s="74" customFormat="1"/>
    <row r="1079" s="74" customFormat="1"/>
    <row r="1080" s="74" customFormat="1"/>
    <row r="1081" s="74" customFormat="1"/>
    <row r="1082" s="74" customFormat="1"/>
    <row r="1083" s="74" customFormat="1"/>
    <row r="1084" s="74" customFormat="1"/>
    <row r="1085" s="74" customFormat="1"/>
    <row r="1086" s="74" customFormat="1"/>
    <row r="1087" s="74" customFormat="1"/>
    <row r="1088" s="74" customFormat="1"/>
    <row r="1089" s="74" customFormat="1"/>
    <row r="1090" s="74" customFormat="1"/>
    <row r="1091" s="74" customFormat="1"/>
    <row r="1092" s="74" customFormat="1"/>
    <row r="1093" s="74" customFormat="1"/>
    <row r="1094" s="74" customFormat="1"/>
    <row r="1095" s="74" customFormat="1"/>
    <row r="1096" s="74" customFormat="1"/>
    <row r="1097" s="74" customFormat="1"/>
    <row r="1098" s="74" customFormat="1"/>
    <row r="1099" s="74" customFormat="1"/>
    <row r="1100" s="74" customFormat="1"/>
    <row r="1101" s="74" customFormat="1"/>
    <row r="1102" s="74" customFormat="1"/>
    <row r="1103" s="74" customFormat="1"/>
    <row r="1104" s="74" customFormat="1"/>
    <row r="1105" s="74" customFormat="1"/>
    <row r="1106" s="74" customFormat="1"/>
    <row r="1107" s="74" customFormat="1"/>
    <row r="1108" s="74" customFormat="1"/>
    <row r="1109" s="74" customFormat="1"/>
    <row r="1110" s="74" customFormat="1"/>
    <row r="1111" s="74" customFormat="1"/>
    <row r="1112" s="74" customFormat="1"/>
    <row r="1113" s="74" customFormat="1"/>
    <row r="1114" s="74" customFormat="1"/>
    <row r="1115" s="74" customFormat="1"/>
    <row r="1116" s="74" customFormat="1"/>
    <row r="1117" s="74" customFormat="1"/>
    <row r="1118" s="74" customFormat="1"/>
    <row r="1119" s="74" customFormat="1"/>
    <row r="1120" s="74" customFormat="1"/>
    <row r="1121" s="74" customFormat="1"/>
    <row r="1122" s="74" customFormat="1"/>
    <row r="1123" s="74" customFormat="1"/>
    <row r="1124" s="74" customFormat="1"/>
    <row r="1125" s="74" customFormat="1"/>
    <row r="1126" s="74" customFormat="1"/>
    <row r="1127" s="74" customFormat="1"/>
    <row r="1128" s="74" customFormat="1"/>
    <row r="1129" s="74" customFormat="1"/>
    <row r="1130" s="74" customFormat="1"/>
    <row r="1131" s="74" customFormat="1"/>
    <row r="1132" s="74" customFormat="1"/>
    <row r="1133" s="74" customFormat="1"/>
    <row r="1134" s="74" customFormat="1"/>
    <row r="1135" s="74" customFormat="1"/>
    <row r="1136" s="74" customFormat="1"/>
    <row r="1137" s="74" customFormat="1"/>
    <row r="1138" s="74" customFormat="1"/>
    <row r="1139" s="74" customFormat="1"/>
    <row r="1140" s="74" customFormat="1"/>
    <row r="1141" s="74" customFormat="1"/>
    <row r="1142" s="74" customFormat="1"/>
    <row r="1143" s="74" customFormat="1"/>
    <row r="1144" s="74" customFormat="1"/>
    <row r="1145" s="74" customFormat="1"/>
    <row r="1146" s="74" customFormat="1"/>
    <row r="1147" s="74" customFormat="1"/>
    <row r="1148" s="74" customFormat="1"/>
    <row r="1149" s="74" customFormat="1"/>
    <row r="1150" s="74" customFormat="1"/>
    <row r="1151" s="74" customFormat="1"/>
    <row r="1152" s="74" customFormat="1"/>
    <row r="1153" s="74" customFormat="1"/>
    <row r="1154" s="74" customFormat="1"/>
    <row r="1155" s="74" customFormat="1"/>
    <row r="1156" s="74" customFormat="1"/>
    <row r="1157" s="74" customFormat="1"/>
    <row r="1158" s="74" customFormat="1"/>
    <row r="1159" s="74" customFormat="1"/>
    <row r="1160" s="74" customFormat="1"/>
    <row r="1161" s="74" customFormat="1"/>
    <row r="1162" s="74" customFormat="1"/>
    <row r="1163" s="74" customFormat="1"/>
    <row r="1164" s="74" customFormat="1"/>
    <row r="1165" s="74" customFormat="1"/>
    <row r="1166" s="74" customFormat="1"/>
    <row r="1167" s="74" customFormat="1"/>
    <row r="1168" s="74" customFormat="1"/>
    <row r="1169" s="74" customFormat="1"/>
    <row r="1170" s="74" customFormat="1"/>
    <row r="1171" s="74" customFormat="1"/>
    <row r="1172" s="74" customFormat="1"/>
    <row r="1173" s="74" customFormat="1"/>
    <row r="1174" s="74" customFormat="1"/>
    <row r="1175" s="74" customFormat="1"/>
    <row r="1176" s="74" customFormat="1"/>
    <row r="1177" s="74" customFormat="1"/>
    <row r="1178" s="74" customFormat="1"/>
    <row r="1179" s="74" customFormat="1"/>
    <row r="1180" s="74" customFormat="1"/>
    <row r="1181" s="74" customFormat="1"/>
    <row r="1182" s="74" customFormat="1"/>
    <row r="1183" s="74" customFormat="1"/>
    <row r="1184" s="74" customFormat="1"/>
    <row r="1185" s="74" customFormat="1"/>
    <row r="1186" s="74" customFormat="1"/>
    <row r="1187" s="74" customFormat="1"/>
    <row r="1188" s="74" customFormat="1"/>
    <row r="1189" s="74" customFormat="1"/>
    <row r="1190" s="74" customFormat="1"/>
    <row r="1191" s="74" customFormat="1"/>
    <row r="1192" s="74" customFormat="1"/>
    <row r="1193" s="74" customFormat="1"/>
    <row r="1194" s="74" customFormat="1"/>
    <row r="1195" s="74" customFormat="1"/>
    <row r="1196" s="74" customFormat="1"/>
    <row r="1197" s="74" customFormat="1"/>
    <row r="1198" s="74" customFormat="1"/>
    <row r="1199" s="74" customFormat="1"/>
    <row r="1200" s="74" customFormat="1"/>
    <row r="1201" s="74" customFormat="1"/>
    <row r="1202" s="74" customFormat="1"/>
    <row r="1203" s="74" customFormat="1"/>
    <row r="1204" s="74" customFormat="1"/>
    <row r="1205" s="74" customFormat="1"/>
    <row r="1206" s="74" customFormat="1"/>
    <row r="1207" s="74" customFormat="1"/>
    <row r="1208" s="74" customFormat="1"/>
    <row r="1209" s="74" customFormat="1"/>
    <row r="1210" s="74" customFormat="1"/>
    <row r="1211" s="74" customFormat="1"/>
    <row r="1212" s="74" customFormat="1"/>
    <row r="1213" s="74" customFormat="1"/>
    <row r="1214" s="74" customFormat="1"/>
    <row r="1215" s="74" customFormat="1"/>
    <row r="1216" s="74" customFormat="1"/>
    <row r="1217" s="74" customFormat="1"/>
    <row r="1218" s="74" customFormat="1"/>
    <row r="1219" s="74" customFormat="1"/>
    <row r="1220" s="74" customFormat="1"/>
    <row r="1221" s="74" customFormat="1"/>
    <row r="1222" s="74" customFormat="1"/>
    <row r="1223" s="74" customFormat="1"/>
    <row r="1224" s="74" customFormat="1"/>
    <row r="1225" s="74" customFormat="1"/>
    <row r="1226" s="74" customFormat="1"/>
    <row r="1227" s="74" customFormat="1"/>
    <row r="1228" s="74" customFormat="1"/>
    <row r="1229" s="74" customFormat="1"/>
    <row r="1230" s="74" customFormat="1"/>
    <row r="1231" s="74" customFormat="1"/>
    <row r="1232" s="74" customFormat="1"/>
    <row r="1233" s="74" customFormat="1"/>
    <row r="1234" s="74" customFormat="1"/>
    <row r="1235" s="74" customFormat="1"/>
    <row r="1236" s="74" customFormat="1"/>
    <row r="1237" s="74" customFormat="1"/>
    <row r="1238" s="74" customFormat="1"/>
    <row r="1239" s="74" customFormat="1"/>
    <row r="1240" s="74" customFormat="1"/>
    <row r="1241" s="74" customFormat="1"/>
    <row r="1242" s="74" customFormat="1"/>
    <row r="1243" s="74" customFormat="1"/>
    <row r="1244" s="74" customFormat="1"/>
    <row r="1245" s="74" customFormat="1"/>
    <row r="1246" s="74" customFormat="1"/>
    <row r="1247" s="74" customFormat="1"/>
    <row r="1248" s="74" customFormat="1"/>
    <row r="1249" s="74" customFormat="1"/>
    <row r="1250" s="74" customFormat="1"/>
    <row r="1251" s="74" customFormat="1"/>
    <row r="1252" s="74" customFormat="1"/>
    <row r="1253" s="74" customFormat="1"/>
    <row r="1254" s="74" customFormat="1"/>
    <row r="1255" s="74" customFormat="1"/>
    <row r="1256" s="74" customFormat="1"/>
    <row r="1257" s="74" customFormat="1"/>
    <row r="1258" s="74" customFormat="1"/>
    <row r="1259" s="74" customFormat="1"/>
    <row r="1260" s="74" customFormat="1"/>
    <row r="1261" s="74" customFormat="1"/>
    <row r="1262" s="74" customFormat="1"/>
    <row r="1263" s="74" customFormat="1"/>
    <row r="1264" s="74" customFormat="1"/>
    <row r="1265" s="74" customFormat="1"/>
    <row r="1266" s="74" customFormat="1"/>
    <row r="1267" s="74" customFormat="1"/>
    <row r="1268" s="74" customFormat="1"/>
    <row r="1269" s="74" customFormat="1"/>
    <row r="1270" s="74" customFormat="1"/>
    <row r="1271" s="74" customFormat="1"/>
    <row r="1272" s="74" customFormat="1"/>
    <row r="1273" s="74" customFormat="1"/>
    <row r="1274" s="74" customFormat="1"/>
    <row r="1275" s="74" customFormat="1"/>
    <row r="1276" s="74" customFormat="1"/>
    <row r="1277" s="74" customFormat="1"/>
    <row r="1278" s="74" customFormat="1"/>
    <row r="1279" s="74" customFormat="1"/>
    <row r="1280" s="74" customFormat="1"/>
    <row r="1281" s="74" customFormat="1"/>
    <row r="1282" s="74" customFormat="1"/>
    <row r="1283" s="74" customFormat="1"/>
    <row r="1284" s="74" customFormat="1"/>
    <row r="1285" s="74" customFormat="1"/>
    <row r="1286" s="74" customFormat="1"/>
    <row r="1287" s="74" customFormat="1"/>
    <row r="1288" s="74" customFormat="1"/>
    <row r="1289" s="74" customFormat="1"/>
    <row r="1290" s="74" customFormat="1"/>
    <row r="1291" s="74" customFormat="1"/>
    <row r="1292" s="74" customFormat="1"/>
    <row r="1293" s="74" customFormat="1"/>
    <row r="1294" s="74" customFormat="1"/>
    <row r="1295" s="74" customFormat="1"/>
    <row r="1296" s="74" customFormat="1"/>
    <row r="1297" s="74" customFormat="1"/>
    <row r="1298" s="74" customFormat="1"/>
    <row r="1299" s="74" customFormat="1"/>
    <row r="1300" s="74" customFormat="1"/>
    <row r="1301" s="74" customFormat="1"/>
    <row r="1302" s="74" customFormat="1"/>
    <row r="1303" s="74" customFormat="1"/>
    <row r="1304" s="74" customFormat="1"/>
    <row r="1305" s="74" customFormat="1"/>
    <row r="1306" s="74" customFormat="1"/>
    <row r="1307" s="74" customFormat="1"/>
    <row r="1308" s="74" customFormat="1"/>
    <row r="1309" s="74" customFormat="1"/>
    <row r="1310" s="74" customFormat="1"/>
    <row r="1311" s="74" customFormat="1"/>
    <row r="1312" s="74" customFormat="1"/>
    <row r="1313" s="74" customFormat="1"/>
    <row r="1314" s="74" customFormat="1"/>
    <row r="1315" s="74" customFormat="1"/>
    <row r="1316" s="74" customFormat="1"/>
    <row r="1317" s="74" customFormat="1"/>
    <row r="1318" s="74" customFormat="1"/>
    <row r="1319" s="74" customFormat="1"/>
    <row r="1320" s="74" customFormat="1"/>
    <row r="1321" s="74" customFormat="1"/>
    <row r="1322" s="74" customFormat="1"/>
    <row r="1323" s="74" customFormat="1"/>
    <row r="1324" s="74" customFormat="1"/>
    <row r="1325" s="74" customFormat="1"/>
    <row r="1326" s="74" customFormat="1"/>
    <row r="1327" s="74" customFormat="1"/>
    <row r="1328" s="74" customFormat="1"/>
    <row r="1329" s="74" customFormat="1"/>
    <row r="1330" s="74" customFormat="1"/>
    <row r="1331" s="74" customFormat="1"/>
    <row r="1332" s="74" customFormat="1"/>
    <row r="1333" s="74" customFormat="1"/>
    <row r="1334" s="74" customFormat="1"/>
    <row r="1335" s="74" customFormat="1"/>
    <row r="1336" s="74" customFormat="1"/>
    <row r="1337" s="74" customFormat="1"/>
    <row r="1338" s="74" customFormat="1"/>
    <row r="1339" s="74" customFormat="1"/>
    <row r="1340" s="74" customFormat="1"/>
    <row r="1341" s="74" customFormat="1"/>
    <row r="1342" s="74" customFormat="1"/>
    <row r="1343" s="74" customFormat="1"/>
    <row r="1344" s="74" customFormat="1"/>
    <row r="1345" s="74" customFormat="1"/>
    <row r="1346" s="74" customFormat="1"/>
    <row r="1347" s="74" customFormat="1"/>
    <row r="1348" s="74" customFormat="1"/>
    <row r="1349" s="74" customFormat="1"/>
    <row r="1350" s="74" customFormat="1"/>
    <row r="1351" s="74" customFormat="1"/>
    <row r="1352" s="74" customFormat="1"/>
    <row r="1353" s="74" customFormat="1"/>
    <row r="1354" s="74" customFormat="1"/>
    <row r="1355" s="74" customFormat="1"/>
    <row r="1356" s="74" customFormat="1"/>
    <row r="1357" s="74" customFormat="1"/>
    <row r="1358" s="74" customFormat="1"/>
    <row r="1359" s="74" customFormat="1"/>
    <row r="1360" s="74" customFormat="1"/>
    <row r="1361" s="74" customFormat="1"/>
    <row r="1362" s="74" customFormat="1"/>
    <row r="1363" s="74" customFormat="1"/>
    <row r="1364" s="74" customFormat="1"/>
    <row r="1365" s="74" customFormat="1"/>
    <row r="1366" s="74" customFormat="1"/>
    <row r="1367" s="74" customFormat="1"/>
    <row r="1368" s="74" customFormat="1"/>
    <row r="1369" s="74" customFormat="1"/>
    <row r="1370" s="74" customFormat="1"/>
    <row r="1371" s="74" customFormat="1"/>
    <row r="1372" s="74" customFormat="1"/>
    <row r="1373" s="74" customFormat="1"/>
    <row r="1374" s="74" customFormat="1"/>
    <row r="1375" s="74" customFormat="1"/>
    <row r="1376" s="74" customFormat="1"/>
    <row r="1377" s="74" customFormat="1"/>
    <row r="1378" s="74" customFormat="1"/>
    <row r="1379" s="74" customFormat="1"/>
    <row r="1380" s="74" customFormat="1"/>
    <row r="1381" s="74" customFormat="1"/>
    <row r="1382" s="74" customFormat="1"/>
    <row r="1383" s="74" customFormat="1"/>
    <row r="1384" s="74" customFormat="1"/>
    <row r="1385" s="74" customFormat="1"/>
    <row r="1386" s="74" customFormat="1"/>
    <row r="1387" s="74" customFormat="1"/>
    <row r="1388" s="74" customFormat="1"/>
    <row r="1389" s="74" customFormat="1"/>
    <row r="1390" s="74" customFormat="1"/>
    <row r="1391" s="74" customFormat="1"/>
    <row r="1392" s="74" customFormat="1"/>
    <row r="1393" s="74" customFormat="1"/>
    <row r="1394" s="74" customFormat="1"/>
    <row r="1395" s="74" customFormat="1"/>
    <row r="1396" s="74" customFormat="1"/>
    <row r="1397" s="74" customFormat="1"/>
    <row r="1398" s="74" customFormat="1"/>
    <row r="1399" s="74" customFormat="1"/>
    <row r="1400" s="74" customFormat="1"/>
    <row r="1401" s="74" customFormat="1"/>
    <row r="1402" s="74" customFormat="1"/>
    <row r="1403" s="74" customFormat="1"/>
    <row r="1404" s="74" customFormat="1"/>
    <row r="1405" s="74" customFormat="1"/>
    <row r="1406" s="74" customFormat="1"/>
    <row r="1407" s="74" customFormat="1"/>
    <row r="1408" s="74" customFormat="1"/>
    <row r="1409" s="74" customFormat="1"/>
    <row r="1410" s="74" customFormat="1"/>
    <row r="1411" s="74" customFormat="1"/>
    <row r="1412" s="74" customFormat="1"/>
    <row r="1413" s="74" customFormat="1"/>
    <row r="1414" s="74" customFormat="1"/>
    <row r="1415" s="74" customFormat="1"/>
    <row r="1416" s="74" customFormat="1"/>
    <row r="1417" s="74" customFormat="1"/>
    <row r="1418" s="74" customFormat="1"/>
    <row r="1419" s="74" customFormat="1"/>
    <row r="1420" s="74" customFormat="1"/>
    <row r="1421" s="74" customFormat="1"/>
    <row r="1422" s="74" customFormat="1"/>
    <row r="1423" s="74" customFormat="1"/>
    <row r="1424" s="74" customFormat="1"/>
    <row r="1425" s="74" customFormat="1"/>
    <row r="1426" s="74" customFormat="1"/>
    <row r="1427" s="74" customFormat="1"/>
    <row r="1428" s="74" customFormat="1"/>
    <row r="1429" s="74" customFormat="1"/>
    <row r="1430" s="74" customFormat="1"/>
    <row r="1431" s="74" customFormat="1"/>
    <row r="1432" s="74" customFormat="1"/>
    <row r="1433" s="74" customFormat="1"/>
    <row r="1434" s="74" customFormat="1"/>
    <row r="1435" s="74" customFormat="1"/>
    <row r="1436" s="74" customFormat="1"/>
    <row r="1437" s="74" customFormat="1"/>
    <row r="1438" s="74" customFormat="1"/>
    <row r="1439" s="74" customFormat="1"/>
    <row r="1440" s="74" customFormat="1"/>
    <row r="1441" s="74" customFormat="1"/>
    <row r="1442" s="74" customFormat="1"/>
    <row r="1443" s="74" customFormat="1"/>
    <row r="1444" s="74" customFormat="1"/>
    <row r="1445" s="74" customFormat="1"/>
    <row r="1446" s="74" customFormat="1"/>
    <row r="1447" s="74" customFormat="1"/>
    <row r="1448" s="74" customFormat="1"/>
    <row r="1449" s="74" customFormat="1"/>
    <row r="1450" s="74" customFormat="1"/>
    <row r="1451" s="74" customFormat="1"/>
    <row r="1452" s="74" customFormat="1"/>
    <row r="1453" s="74" customFormat="1"/>
    <row r="1454" s="74" customFormat="1"/>
    <row r="1455" s="74" customFormat="1"/>
    <row r="1456" s="74" customFormat="1"/>
    <row r="1457" s="74" customFormat="1"/>
    <row r="1458" s="74" customFormat="1"/>
    <row r="1459" s="74" customFormat="1"/>
    <row r="1460" s="74" customFormat="1"/>
    <row r="1461" s="74" customFormat="1"/>
    <row r="1462" s="74" customFormat="1"/>
    <row r="1463" s="74" customFormat="1"/>
    <row r="1464" s="74" customFormat="1"/>
    <row r="1465" s="74" customFormat="1"/>
    <row r="1466" s="74" customFormat="1"/>
    <row r="1467" s="74" customFormat="1"/>
    <row r="1468" s="74" customFormat="1"/>
    <row r="1469" s="74" customFormat="1"/>
    <row r="1470" s="74" customFormat="1"/>
    <row r="1471" s="74" customFormat="1"/>
    <row r="1472" s="74" customFormat="1"/>
    <row r="1473" s="74" customFormat="1"/>
    <row r="1474" s="74" customFormat="1"/>
    <row r="1475" s="74" customFormat="1"/>
    <row r="1476" s="74" customFormat="1"/>
    <row r="1477" s="74" customFormat="1"/>
    <row r="1478" s="74" customFormat="1"/>
    <row r="1479" s="74" customFormat="1"/>
    <row r="1480" s="74" customFormat="1"/>
    <row r="1481" s="74" customFormat="1"/>
    <row r="1482" s="74" customFormat="1"/>
    <row r="1483" s="74" customFormat="1"/>
    <row r="1484" s="74" customFormat="1"/>
    <row r="1485" s="74" customFormat="1"/>
    <row r="1486" s="74" customFormat="1"/>
    <row r="1487" s="74" customFormat="1"/>
    <row r="1488" s="74" customFormat="1"/>
    <row r="1489" s="74" customFormat="1"/>
    <row r="1490" s="74" customFormat="1"/>
    <row r="1491" s="74" customFormat="1"/>
    <row r="1492" s="74" customFormat="1"/>
    <row r="1493" s="74" customFormat="1"/>
    <row r="1494" s="74" customFormat="1"/>
    <row r="1495" s="74" customFormat="1"/>
    <row r="1496" s="74" customFormat="1"/>
    <row r="1497" s="74" customFormat="1"/>
    <row r="1498" s="74" customFormat="1"/>
    <row r="1499" s="74" customFormat="1"/>
    <row r="1500" s="74" customFormat="1"/>
    <row r="1501" s="74" customFormat="1"/>
    <row r="1502" s="74" customFormat="1"/>
    <row r="1503" s="74" customFormat="1"/>
    <row r="1504" s="74" customFormat="1"/>
    <row r="1505" s="74" customFormat="1"/>
    <row r="1506" s="74" customFormat="1"/>
    <row r="1507" s="74" customFormat="1"/>
    <row r="1508" s="74" customFormat="1"/>
    <row r="1509" s="74" customFormat="1"/>
    <row r="1510" s="74" customFormat="1"/>
    <row r="1511" s="74" customFormat="1"/>
    <row r="1512" s="74" customFormat="1"/>
    <row r="1513" s="74" customFormat="1"/>
    <row r="1514" s="74" customFormat="1"/>
    <row r="1515" s="74" customFormat="1"/>
    <row r="1516" s="74" customFormat="1"/>
    <row r="1517" s="74" customFormat="1"/>
    <row r="1518" s="74" customFormat="1"/>
    <row r="1519" s="74" customFormat="1"/>
    <row r="1520" s="74" customFormat="1"/>
    <row r="1521" s="74" customFormat="1"/>
    <row r="1522" s="74" customFormat="1"/>
    <row r="1523" s="74" customFormat="1"/>
    <row r="1524" s="74" customFormat="1"/>
    <row r="1525" s="74" customFormat="1"/>
    <row r="1526" s="74" customFormat="1"/>
    <row r="1527" s="74" customFormat="1"/>
    <row r="1528" s="74" customFormat="1"/>
    <row r="1529" s="74" customFormat="1"/>
    <row r="1530" s="74" customFormat="1"/>
    <row r="1531" s="74" customFormat="1"/>
    <row r="1532" s="74" customFormat="1"/>
    <row r="1533" s="74" customFormat="1"/>
    <row r="1534" s="74" customFormat="1"/>
    <row r="1535" s="74" customFormat="1"/>
    <row r="1536" s="74" customFormat="1"/>
    <row r="1537" s="74" customFormat="1"/>
    <row r="1538" s="74" customFormat="1"/>
    <row r="1539" s="74" customFormat="1"/>
    <row r="1540" s="74" customFormat="1"/>
    <row r="1541" s="74" customFormat="1"/>
    <row r="1542" s="74" customFormat="1"/>
    <row r="1543" s="74" customFormat="1"/>
    <row r="1544" s="74" customFormat="1"/>
    <row r="1545" s="74" customFormat="1"/>
    <row r="1546" s="74" customFormat="1"/>
    <row r="1547" s="74" customFormat="1"/>
    <row r="1548" s="74" customFormat="1"/>
    <row r="1549" s="74" customFormat="1"/>
    <row r="1550" s="74" customFormat="1"/>
    <row r="1551" s="74" customFormat="1"/>
    <row r="1552" s="74" customFormat="1"/>
    <row r="1553" s="74" customFormat="1"/>
    <row r="1554" s="74" customFormat="1"/>
    <row r="1555" s="74" customFormat="1"/>
    <row r="1556" s="74" customFormat="1"/>
    <row r="1557" s="74" customFormat="1"/>
    <row r="1558" s="74" customFormat="1"/>
    <row r="1559" s="74" customFormat="1"/>
    <row r="1560" s="74" customFormat="1"/>
    <row r="1561" s="74" customFormat="1"/>
    <row r="1562" s="74" customFormat="1"/>
    <row r="1563" s="74" customFormat="1"/>
    <row r="1564" s="74" customFormat="1"/>
    <row r="1565" s="74" customFormat="1"/>
    <row r="1566" s="74" customFormat="1"/>
    <row r="1567" s="74" customFormat="1"/>
    <row r="1568" s="74" customFormat="1"/>
    <row r="1569" s="74" customFormat="1"/>
    <row r="1570" s="74" customFormat="1"/>
    <row r="1571" s="74" customFormat="1"/>
    <row r="1572" s="74" customFormat="1"/>
    <row r="1573" s="74" customFormat="1"/>
    <row r="1574" s="74" customFormat="1"/>
    <row r="1575" s="74" customFormat="1"/>
    <row r="1576" s="74" customFormat="1"/>
    <row r="1577" s="74" customFormat="1"/>
    <row r="1578" s="74" customFormat="1"/>
    <row r="1579" s="74" customFormat="1"/>
    <row r="1580" s="74" customFormat="1"/>
    <row r="1581" s="74" customFormat="1"/>
    <row r="1582" s="74" customFormat="1"/>
    <row r="1583" s="74" customFormat="1"/>
    <row r="1584" s="74" customFormat="1"/>
    <row r="1585" s="74" customFormat="1"/>
    <row r="1586" s="74" customFormat="1"/>
    <row r="1587" s="74" customFormat="1"/>
    <row r="1588" s="74" customFormat="1"/>
    <row r="1589" s="74" customFormat="1"/>
    <row r="1590" s="74" customFormat="1"/>
    <row r="1591" s="74" customFormat="1"/>
    <row r="1592" s="74" customFormat="1"/>
    <row r="1593" s="74" customFormat="1"/>
    <row r="1594" s="74" customFormat="1"/>
    <row r="1595" s="74" customFormat="1"/>
    <row r="1596" s="74" customFormat="1"/>
    <row r="1597" s="74" customFormat="1"/>
    <row r="1598" s="74" customFormat="1"/>
    <row r="1599" s="74" customFormat="1"/>
    <row r="1600" s="74" customFormat="1"/>
    <row r="1601" s="74" customFormat="1"/>
    <row r="1602" s="74" customFormat="1"/>
    <row r="1603" s="74" customFormat="1"/>
    <row r="1604" s="74" customFormat="1"/>
    <row r="1605" s="74" customFormat="1"/>
    <row r="1606" s="74" customFormat="1"/>
    <row r="1607" s="74" customFormat="1"/>
    <row r="1608" s="74" customFormat="1"/>
    <row r="1609" s="74" customFormat="1"/>
    <row r="1610" s="74" customFormat="1"/>
    <row r="1611" s="74" customFormat="1"/>
    <row r="1612" s="74" customFormat="1"/>
    <row r="1613" s="74" customFormat="1"/>
    <row r="1614" s="74" customFormat="1"/>
    <row r="1615" s="74" customFormat="1"/>
    <row r="1616" s="74" customFormat="1"/>
    <row r="1617" s="74" customFormat="1"/>
    <row r="1618" s="74" customFormat="1"/>
    <row r="1619" s="74" customFormat="1"/>
    <row r="1620" s="74" customFormat="1"/>
    <row r="1621" s="74" customFormat="1"/>
    <row r="1622" s="74" customFormat="1"/>
    <row r="1623" s="74" customFormat="1"/>
    <row r="1624" s="74" customFormat="1"/>
    <row r="1625" s="74" customFormat="1"/>
    <row r="1626" s="74" customFormat="1"/>
    <row r="1627" s="74" customFormat="1"/>
    <row r="1628" s="74" customFormat="1"/>
    <row r="1629" s="74" customFormat="1"/>
    <row r="1630" s="74" customFormat="1"/>
    <row r="1631" s="74" customFormat="1"/>
    <row r="1632" s="74" customFormat="1"/>
    <row r="1633" s="74" customFormat="1"/>
    <row r="1634" s="74" customFormat="1"/>
    <row r="1635" s="74" customFormat="1"/>
    <row r="1636" s="74" customFormat="1"/>
    <row r="1637" s="74" customFormat="1"/>
    <row r="1638" s="74" customFormat="1"/>
    <row r="1639" s="74" customFormat="1"/>
    <row r="1640" s="74" customFormat="1"/>
    <row r="1641" s="74" customFormat="1"/>
    <row r="1642" s="74" customFormat="1"/>
    <row r="1643" s="74" customFormat="1"/>
    <row r="1644" s="74" customFormat="1"/>
    <row r="1645" s="74" customFormat="1"/>
    <row r="1646" s="74" customFormat="1"/>
    <row r="1647" s="74" customFormat="1"/>
    <row r="1648" s="74" customFormat="1"/>
    <row r="1649" s="74" customFormat="1"/>
    <row r="1650" s="74" customFormat="1"/>
    <row r="1651" s="74" customFormat="1"/>
    <row r="1652" s="74" customFormat="1"/>
    <row r="1653" s="74" customFormat="1"/>
    <row r="1654" s="74" customFormat="1"/>
    <row r="1655" s="74" customFormat="1"/>
    <row r="1656" s="74" customFormat="1"/>
    <row r="1657" s="74" customFormat="1"/>
    <row r="1658" s="74" customFormat="1"/>
    <row r="1659" s="74" customFormat="1"/>
    <row r="1660" s="74" customFormat="1"/>
    <row r="1661" s="74" customFormat="1"/>
    <row r="1662" s="74" customFormat="1"/>
    <row r="1663" s="74" customFormat="1"/>
    <row r="1664" s="74" customFormat="1"/>
    <row r="1665" s="74" customFormat="1"/>
    <row r="1666" s="74" customFormat="1"/>
    <row r="1667" s="74" customFormat="1"/>
    <row r="1668" s="74" customFormat="1"/>
    <row r="1669" s="74" customFormat="1"/>
    <row r="1670" s="74" customFormat="1"/>
    <row r="1671" s="74" customFormat="1"/>
    <row r="1672" s="74" customFormat="1"/>
    <row r="1673" s="74" customFormat="1"/>
    <row r="1674" s="74" customFormat="1"/>
    <row r="1675" s="74" customFormat="1"/>
    <row r="1676" s="74" customFormat="1"/>
    <row r="1677" s="74" customFormat="1"/>
    <row r="1678" s="74" customFormat="1"/>
    <row r="1679" s="74" customFormat="1"/>
    <row r="1680" s="74" customFormat="1"/>
    <row r="1681" s="74" customFormat="1"/>
    <row r="1682" s="74" customFormat="1"/>
    <row r="1683" s="74" customFormat="1"/>
    <row r="1684" s="74" customFormat="1"/>
    <row r="1685" s="74" customFormat="1"/>
    <row r="1686" s="74" customFormat="1"/>
    <row r="1687" s="74" customFormat="1"/>
    <row r="1688" s="74" customFormat="1"/>
    <row r="1689" s="74" customFormat="1"/>
    <row r="1690" s="74" customFormat="1"/>
    <row r="1691" s="74" customFormat="1"/>
    <row r="1692" s="74" customFormat="1"/>
    <row r="1693" s="74" customFormat="1"/>
    <row r="1694" s="74" customFormat="1"/>
    <row r="1695" s="74" customFormat="1"/>
    <row r="1696" s="74" customFormat="1"/>
    <row r="1697" s="74" customFormat="1"/>
    <row r="1698" s="74" customFormat="1"/>
    <row r="1699" s="74" customFormat="1"/>
    <row r="1700" s="74" customFormat="1"/>
    <row r="1701" s="74" customFormat="1"/>
    <row r="1702" s="74" customFormat="1"/>
    <row r="1703" s="74" customFormat="1"/>
    <row r="1704" s="74" customFormat="1"/>
    <row r="1705" s="74" customFormat="1"/>
    <row r="1706" s="74" customFormat="1"/>
    <row r="1707" s="74" customFormat="1"/>
    <row r="1708" s="74" customFormat="1"/>
    <row r="1709" s="74" customFormat="1"/>
    <row r="1710" s="74" customFormat="1"/>
    <row r="1711" s="74" customFormat="1"/>
    <row r="1712" s="74" customFormat="1"/>
    <row r="1713" s="74" customFormat="1"/>
    <row r="1714" s="74" customFormat="1"/>
    <row r="1715" s="74" customFormat="1"/>
    <row r="1716" s="74" customFormat="1"/>
    <row r="1717" s="74" customFormat="1"/>
    <row r="1718" s="74" customFormat="1"/>
    <row r="1719" s="74" customFormat="1"/>
    <row r="1720" s="74" customFormat="1"/>
    <row r="1721" s="74" customFormat="1"/>
    <row r="1722" s="74" customFormat="1"/>
    <row r="1723" s="74" customFormat="1"/>
    <row r="1724" s="74" customFormat="1"/>
    <row r="1725" s="74" customFormat="1"/>
    <row r="1726" s="74" customFormat="1"/>
    <row r="1727" s="74" customFormat="1"/>
    <row r="1728" s="74" customFormat="1"/>
    <row r="1729" s="74" customFormat="1"/>
    <row r="1730" s="74" customFormat="1"/>
    <row r="1731" s="74" customFormat="1"/>
    <row r="1732" s="74" customFormat="1"/>
    <row r="1733" s="74" customFormat="1"/>
    <row r="1734" s="74" customFormat="1"/>
    <row r="1735" s="74" customFormat="1"/>
    <row r="1736" s="74" customFormat="1"/>
    <row r="1737" s="74" customFormat="1"/>
    <row r="1738" s="74" customFormat="1"/>
    <row r="1739" s="74" customFormat="1"/>
    <row r="1740" s="74" customFormat="1"/>
    <row r="1741" s="74" customFormat="1"/>
    <row r="1742" s="74" customFormat="1"/>
    <row r="1743" s="74" customFormat="1"/>
    <row r="1744" s="74" customFormat="1"/>
    <row r="1745" s="74" customFormat="1"/>
    <row r="1746" s="74" customFormat="1"/>
    <row r="1747" s="74" customFormat="1"/>
    <row r="1748" s="74" customFormat="1"/>
    <row r="1749" s="74" customFormat="1"/>
    <row r="1750" s="74" customFormat="1"/>
    <row r="1751" s="74" customFormat="1"/>
    <row r="1752" s="74" customFormat="1"/>
    <row r="1753" s="74" customFormat="1"/>
    <row r="1754" s="74" customFormat="1"/>
    <row r="1755" s="74" customFormat="1"/>
    <row r="1756" s="74" customFormat="1"/>
    <row r="1757" s="74" customFormat="1"/>
    <row r="1758" s="74" customFormat="1"/>
    <row r="1759" s="74" customFormat="1"/>
    <row r="1760" s="74" customFormat="1"/>
    <row r="1761" s="74" customFormat="1"/>
    <row r="1762" s="74" customFormat="1"/>
    <row r="1763" s="74" customFormat="1"/>
    <row r="1764" s="74" customFormat="1"/>
    <row r="1765" s="74" customFormat="1"/>
    <row r="1766" s="74" customFormat="1"/>
    <row r="1767" s="74" customFormat="1"/>
    <row r="1768" s="74" customFormat="1"/>
    <row r="1769" s="74" customFormat="1"/>
    <row r="1770" s="74" customFormat="1"/>
    <row r="1771" s="74" customFormat="1"/>
    <row r="1772" s="74" customFormat="1"/>
    <row r="1773" s="74" customFormat="1"/>
    <row r="1774" s="74" customFormat="1"/>
    <row r="1775" s="74" customFormat="1"/>
    <row r="1776" s="74" customFormat="1"/>
    <row r="1777" s="74" customFormat="1"/>
    <row r="1778" s="74" customFormat="1"/>
    <row r="1779" s="74" customFormat="1"/>
    <row r="1780" s="74" customFormat="1"/>
    <row r="1781" s="74" customFormat="1"/>
    <row r="1782" s="74" customFormat="1"/>
    <row r="1783" s="74" customFormat="1"/>
    <row r="1784" s="74" customFormat="1"/>
    <row r="1785" s="74" customFormat="1"/>
    <row r="1786" s="74" customFormat="1"/>
    <row r="1787" s="74" customFormat="1"/>
    <row r="1788" s="74" customFormat="1"/>
    <row r="1789" s="74" customFormat="1"/>
    <row r="1790" s="74" customFormat="1"/>
    <row r="1791" s="74" customFormat="1"/>
    <row r="1792" s="74" customFormat="1"/>
    <row r="1793" s="74" customFormat="1"/>
    <row r="1794" s="74" customFormat="1"/>
    <row r="1795" s="74" customFormat="1"/>
    <row r="1796" s="74" customFormat="1"/>
    <row r="1797" s="74" customFormat="1"/>
    <row r="1798" s="74" customFormat="1"/>
    <row r="1799" s="74" customFormat="1"/>
    <row r="1800" s="74" customFormat="1"/>
    <row r="1801" s="74" customFormat="1"/>
    <row r="1802" s="74" customFormat="1"/>
    <row r="1803" s="74" customFormat="1"/>
    <row r="1804" s="74" customFormat="1"/>
    <row r="1805" s="74" customFormat="1"/>
    <row r="1806" s="74" customFormat="1"/>
    <row r="1807" s="74" customFormat="1"/>
    <row r="1808" s="74" customFormat="1"/>
    <row r="1809" s="74" customFormat="1"/>
    <row r="1810" s="74" customFormat="1"/>
    <row r="1811" s="74" customFormat="1"/>
    <row r="1812" s="74" customFormat="1"/>
    <row r="1813" s="74" customFormat="1"/>
    <row r="1814" s="74" customFormat="1"/>
    <row r="1815" s="74" customFormat="1"/>
    <row r="1816" s="74" customFormat="1"/>
    <row r="1817" s="74" customFormat="1"/>
    <row r="1818" s="74" customFormat="1"/>
    <row r="1819" s="74" customFormat="1"/>
    <row r="1820" s="74" customFormat="1"/>
    <row r="1821" s="74" customFormat="1"/>
    <row r="1822" s="74" customFormat="1"/>
    <row r="1823" s="74" customFormat="1"/>
    <row r="1824" s="74" customFormat="1"/>
    <row r="1825" s="74" customFormat="1"/>
    <row r="1826" s="74" customFormat="1"/>
    <row r="1827" s="74" customFormat="1"/>
    <row r="1828" s="74" customFormat="1"/>
    <row r="1829" s="74" customFormat="1"/>
    <row r="1830" s="74" customFormat="1"/>
    <row r="1831" s="74" customFormat="1"/>
    <row r="1832" s="74" customFormat="1"/>
    <row r="1833" s="74" customFormat="1"/>
    <row r="1834" s="74" customFormat="1"/>
    <row r="1835" s="74" customFormat="1"/>
    <row r="1836" s="74" customFormat="1"/>
    <row r="1837" s="74" customFormat="1"/>
    <row r="1838" s="74" customFormat="1"/>
    <row r="1839" s="74" customFormat="1"/>
    <row r="1840" s="74" customFormat="1"/>
    <row r="1841" s="74" customFormat="1"/>
    <row r="1842" s="74" customFormat="1"/>
    <row r="1843" s="74" customFormat="1"/>
    <row r="1844" s="74" customFormat="1"/>
    <row r="1845" s="74" customFormat="1"/>
    <row r="1846" s="74" customFormat="1"/>
    <row r="1847" s="74" customFormat="1"/>
    <row r="1848" s="74" customFormat="1"/>
    <row r="1849" s="74" customFormat="1"/>
    <row r="1850" s="74" customFormat="1"/>
    <row r="1851" s="74" customFormat="1"/>
    <row r="1852" s="74" customFormat="1"/>
    <row r="1853" s="74" customFormat="1"/>
    <row r="1854" s="74" customFormat="1"/>
    <row r="1855" s="74" customFormat="1"/>
    <row r="1856" s="74" customFormat="1"/>
    <row r="1857" s="74" customFormat="1"/>
    <row r="1858" s="74" customFormat="1"/>
    <row r="1859" s="74" customFormat="1"/>
    <row r="1860" s="74" customFormat="1"/>
    <row r="1861" s="74" customFormat="1"/>
    <row r="1862" s="74" customFormat="1"/>
    <row r="1863" s="74" customFormat="1"/>
    <row r="1864" s="74" customFormat="1"/>
    <row r="1865" s="74" customFormat="1"/>
    <row r="1866" s="74" customFormat="1"/>
    <row r="1867" s="74" customFormat="1"/>
    <row r="1868" s="74" customFormat="1"/>
    <row r="1869" s="74" customFormat="1"/>
    <row r="1870" s="74" customFormat="1"/>
    <row r="1871" s="74" customFormat="1"/>
    <row r="1872" s="74" customFormat="1"/>
    <row r="1873" s="74" customFormat="1"/>
    <row r="1874" s="74" customFormat="1"/>
    <row r="1875" s="74" customFormat="1"/>
    <row r="1876" s="74" customFormat="1"/>
    <row r="1877" s="74" customFormat="1"/>
    <row r="1878" s="74" customFormat="1"/>
    <row r="1879" s="74" customFormat="1"/>
    <row r="1880" s="74" customFormat="1"/>
    <row r="1881" s="74" customFormat="1"/>
    <row r="1882" s="74" customFormat="1"/>
    <row r="1883" s="74" customFormat="1"/>
    <row r="1884" s="74" customFormat="1"/>
    <row r="1885" s="74" customFormat="1"/>
    <row r="1886" s="74" customFormat="1"/>
    <row r="1887" s="74" customFormat="1"/>
    <row r="1888" s="74" customFormat="1"/>
    <row r="1889" s="74" customFormat="1"/>
    <row r="1890" s="74" customFormat="1"/>
    <row r="1891" s="74" customFormat="1"/>
    <row r="1892" s="74" customFormat="1"/>
    <row r="1893" s="74" customFormat="1"/>
    <row r="1894" s="74" customFormat="1"/>
    <row r="1895" s="74" customFormat="1"/>
    <row r="1896" s="74" customFormat="1"/>
    <row r="1897" s="74" customFormat="1"/>
    <row r="1898" s="74" customFormat="1"/>
    <row r="1899" s="74" customFormat="1"/>
    <row r="1900" s="74" customFormat="1"/>
    <row r="1901" s="74" customFormat="1"/>
    <row r="1902" s="74" customFormat="1"/>
    <row r="1903" s="74" customFormat="1"/>
    <row r="1904" s="74" customFormat="1"/>
    <row r="1905" s="74" customFormat="1"/>
    <row r="1906" s="74" customFormat="1"/>
    <row r="1907" s="74" customFormat="1"/>
    <row r="1908" s="74" customFormat="1"/>
    <row r="1909" s="74" customFormat="1"/>
    <row r="1910" s="74" customFormat="1"/>
    <row r="1911" s="74" customFormat="1"/>
    <row r="1912" s="74" customFormat="1"/>
    <row r="1913" s="74" customFormat="1"/>
    <row r="1914" s="74" customFormat="1"/>
    <row r="1915" s="74" customFormat="1"/>
    <row r="1916" s="74" customFormat="1"/>
    <row r="1917" s="74" customFormat="1"/>
    <row r="1918" s="74" customFormat="1"/>
    <row r="1919" s="74" customFormat="1"/>
    <row r="1920" s="74" customFormat="1"/>
    <row r="1921" s="74" customFormat="1"/>
    <row r="1922" s="74" customFormat="1"/>
    <row r="1923" s="74" customFormat="1"/>
    <row r="1924" s="74" customFormat="1"/>
    <row r="1925" s="74" customFormat="1"/>
    <row r="1926" s="74" customFormat="1"/>
    <row r="1927" s="74" customFormat="1"/>
    <row r="1928" s="74" customFormat="1"/>
    <row r="1929" s="74" customFormat="1"/>
    <row r="1930" s="74" customFormat="1"/>
    <row r="1931" s="74" customFormat="1"/>
    <row r="1932" s="74" customFormat="1"/>
    <row r="1933" s="74" customFormat="1"/>
    <row r="1934" s="74" customFormat="1"/>
    <row r="1935" s="74" customFormat="1"/>
    <row r="1936" s="74" customFormat="1"/>
    <row r="1937" s="74" customFormat="1"/>
    <row r="1938" s="74" customFormat="1"/>
    <row r="1939" s="74" customFormat="1"/>
    <row r="1940" s="74" customFormat="1"/>
    <row r="1941" s="74" customFormat="1"/>
    <row r="1942" s="74" customFormat="1"/>
    <row r="1943" s="74" customFormat="1"/>
    <row r="1944" s="74" customFormat="1"/>
    <row r="1945" s="74" customFormat="1"/>
    <row r="1946" s="74" customFormat="1"/>
    <row r="1947" s="74" customFormat="1"/>
    <row r="1948" s="74" customFormat="1"/>
    <row r="1949" s="74" customFormat="1"/>
    <row r="1950" s="74" customFormat="1"/>
    <row r="1951" s="74" customFormat="1"/>
    <row r="1952" s="74" customFormat="1"/>
    <row r="1953" s="74" customFormat="1"/>
    <row r="1954" s="74" customFormat="1"/>
    <row r="1955" s="74" customFormat="1"/>
    <row r="1956" s="74" customFormat="1"/>
    <row r="1957" s="74" customFormat="1"/>
    <row r="1958" s="74" customFormat="1"/>
    <row r="1959" s="74" customFormat="1"/>
    <row r="1960" s="74" customFormat="1"/>
    <row r="1961" s="74" customFormat="1"/>
    <row r="1962" s="74" customFormat="1"/>
    <row r="1963" s="74" customFormat="1"/>
    <row r="1964" s="74" customFormat="1"/>
    <row r="1965" s="74" customFormat="1"/>
    <row r="1966" s="74" customFormat="1"/>
    <row r="1967" s="74" customFormat="1"/>
    <row r="1968" s="74" customFormat="1"/>
    <row r="1969" s="74" customFormat="1"/>
    <row r="1970" s="74" customFormat="1"/>
    <row r="1971" s="74" customFormat="1"/>
    <row r="1972" s="74" customFormat="1"/>
    <row r="1973" s="74" customFormat="1"/>
    <row r="1974" s="74" customFormat="1"/>
    <row r="1975" s="74" customFormat="1"/>
    <row r="1976" s="74" customFormat="1"/>
    <row r="1977" s="74" customFormat="1"/>
    <row r="1978" s="74" customFormat="1"/>
    <row r="1979" s="74" customFormat="1"/>
    <row r="1980" s="74" customFormat="1"/>
    <row r="1981" s="74" customFormat="1"/>
    <row r="1982" s="74" customFormat="1"/>
    <row r="1983" s="74" customFormat="1"/>
    <row r="1984" s="74" customFormat="1"/>
    <row r="1985" s="74" customFormat="1"/>
    <row r="1986" s="74" customFormat="1"/>
    <row r="1987" s="74" customFormat="1"/>
    <row r="1988" s="74" customFormat="1"/>
    <row r="1989" s="74" customFormat="1"/>
    <row r="1990" s="74" customFormat="1"/>
    <row r="1991" s="74" customFormat="1"/>
    <row r="1992" s="74" customFormat="1"/>
    <row r="1993" s="74" customFormat="1"/>
    <row r="1994" s="74" customFormat="1"/>
    <row r="1995" s="74" customFormat="1"/>
    <row r="1996" s="74" customFormat="1"/>
    <row r="1997" s="74" customFormat="1"/>
    <row r="1998" s="74" customFormat="1"/>
    <row r="1999" s="74" customFormat="1"/>
    <row r="2000" s="74" customFormat="1"/>
    <row r="2001" s="74" customFormat="1"/>
    <row r="2002" s="74" customFormat="1"/>
    <row r="2003" s="74" customFormat="1"/>
    <row r="2004" s="74" customFormat="1"/>
    <row r="2005" s="74" customFormat="1"/>
    <row r="2006" s="74" customFormat="1"/>
    <row r="2007" s="74" customFormat="1"/>
    <row r="2008" s="74" customFormat="1"/>
    <row r="2009" s="74" customFormat="1"/>
    <row r="2010" s="74" customFormat="1"/>
    <row r="2011" s="74" customFormat="1"/>
    <row r="2012" s="74" customFormat="1"/>
    <row r="2013" s="74" customFormat="1"/>
    <row r="2014" s="74" customFormat="1"/>
    <row r="2015" s="74" customFormat="1"/>
    <row r="2016" s="74" customFormat="1"/>
    <row r="2017" s="74" customFormat="1"/>
    <row r="2018" s="74" customFormat="1"/>
    <row r="2019" s="74" customFormat="1"/>
    <row r="2020" s="74" customFormat="1"/>
    <row r="2021" s="74" customFormat="1"/>
    <row r="2022" s="74" customFormat="1"/>
    <row r="2023" s="74" customFormat="1"/>
    <row r="2024" s="74" customFormat="1"/>
    <row r="2025" s="74" customFormat="1"/>
    <row r="2026" s="74" customFormat="1"/>
    <row r="2027" s="74" customFormat="1"/>
    <row r="2028" s="74" customFormat="1"/>
    <row r="2029" s="74" customFormat="1"/>
    <row r="2030" s="74" customFormat="1"/>
    <row r="2031" s="74" customFormat="1"/>
    <row r="2032" s="74" customFormat="1"/>
    <row r="2033" s="74" customFormat="1"/>
    <row r="2034" s="74" customFormat="1"/>
    <row r="2035" s="74" customFormat="1"/>
    <row r="2036" s="74" customFormat="1"/>
    <row r="2037" s="74" customFormat="1"/>
    <row r="2038" s="74" customFormat="1"/>
    <row r="2039" s="74" customFormat="1"/>
    <row r="2040" s="74" customFormat="1"/>
    <row r="2041" s="74" customFormat="1"/>
    <row r="2042" s="74" customFormat="1"/>
    <row r="2043" s="74" customFormat="1"/>
    <row r="2044" s="74" customFormat="1"/>
    <row r="2045" s="74" customFormat="1"/>
    <row r="2046" s="74" customFormat="1"/>
    <row r="2047" s="74" customFormat="1"/>
    <row r="2048" s="74" customFormat="1"/>
    <row r="2049" s="74" customFormat="1"/>
    <row r="2050" s="74" customFormat="1"/>
    <row r="2051" s="74" customFormat="1"/>
    <row r="2052" s="74" customFormat="1"/>
    <row r="2053" s="74" customFormat="1"/>
    <row r="2054" s="74" customFormat="1"/>
    <row r="2055" s="74" customFormat="1"/>
    <row r="2056" s="74" customFormat="1"/>
    <row r="2057" s="74" customFormat="1"/>
    <row r="2058" s="74" customFormat="1"/>
    <row r="2059" s="74" customFormat="1"/>
    <row r="2060" s="74" customFormat="1"/>
    <row r="2061" s="74" customFormat="1"/>
    <row r="2062" s="74" customFormat="1"/>
    <row r="2063" s="74" customFormat="1"/>
    <row r="2064" s="74" customFormat="1"/>
    <row r="2065" s="74" customFormat="1"/>
    <row r="2066" s="74" customFormat="1"/>
    <row r="2067" s="74" customFormat="1"/>
    <row r="2068" s="74" customFormat="1"/>
    <row r="2069" s="74" customFormat="1"/>
    <row r="2070" s="74" customFormat="1"/>
    <row r="2071" s="74" customFormat="1"/>
    <row r="2072" s="74" customFormat="1"/>
    <row r="2073" s="74" customFormat="1"/>
    <row r="2074" s="74" customFormat="1"/>
    <row r="2075" s="74" customFormat="1"/>
    <row r="2076" s="74" customFormat="1"/>
    <row r="2077" s="74" customFormat="1"/>
    <row r="2078" s="74" customFormat="1"/>
    <row r="2079" s="74" customFormat="1"/>
    <row r="2080" s="74" customFormat="1"/>
    <row r="2081" s="74" customFormat="1"/>
    <row r="2082" s="74" customFormat="1"/>
    <row r="2083" s="74" customFormat="1"/>
    <row r="2084" s="74" customFormat="1"/>
    <row r="2085" s="74" customFormat="1"/>
    <row r="2086" s="74" customFormat="1"/>
    <row r="2087" s="74" customFormat="1"/>
    <row r="2088" s="74" customFormat="1"/>
    <row r="2089" s="74" customFormat="1"/>
    <row r="2090" s="74" customFormat="1"/>
    <row r="2091" s="74" customFormat="1"/>
    <row r="2092" s="74" customFormat="1"/>
    <row r="2093" s="74" customFormat="1"/>
    <row r="2094" s="74" customFormat="1"/>
    <row r="2095" s="74" customFormat="1"/>
    <row r="2096" s="74" customFormat="1"/>
    <row r="2097" s="74" customFormat="1"/>
    <row r="2098" s="74" customFormat="1"/>
    <row r="2099" s="74" customFormat="1"/>
    <row r="2100" s="74" customFormat="1"/>
    <row r="2101" s="74" customFormat="1"/>
    <row r="2102" s="74" customFormat="1"/>
    <row r="2103" s="74" customFormat="1"/>
    <row r="2104" s="74" customFormat="1"/>
    <row r="2105" s="74" customFormat="1"/>
    <row r="2106" s="74" customFormat="1"/>
    <row r="2107" s="74" customFormat="1"/>
    <row r="2108" s="74" customFormat="1"/>
    <row r="2109" s="74" customFormat="1"/>
    <row r="2110" s="74" customFormat="1"/>
    <row r="2111" s="74" customFormat="1"/>
    <row r="2112" s="74" customFormat="1"/>
    <row r="2113" s="74" customFormat="1"/>
    <row r="2114" s="74" customFormat="1"/>
    <row r="2115" s="74" customFormat="1"/>
    <row r="2116" s="74" customFormat="1"/>
    <row r="2117" s="74" customFormat="1"/>
    <row r="2118" s="74" customFormat="1"/>
    <row r="2119" s="74" customFormat="1"/>
    <row r="2120" s="74" customFormat="1"/>
    <row r="2121" s="74" customFormat="1"/>
    <row r="2122" s="74" customFormat="1"/>
    <row r="2123" s="74" customFormat="1"/>
    <row r="2124" s="74" customFormat="1"/>
    <row r="2125" s="74" customFormat="1"/>
    <row r="2126" s="74" customFormat="1"/>
    <row r="2127" s="74" customFormat="1"/>
    <row r="2128" s="74" customFormat="1"/>
    <row r="2129" s="74" customFormat="1"/>
    <row r="2130" s="74" customFormat="1"/>
    <row r="2131" s="74" customFormat="1"/>
    <row r="2132" s="74" customFormat="1"/>
    <row r="2133" s="74" customFormat="1"/>
    <row r="2134" s="74" customFormat="1"/>
    <row r="2135" s="74" customFormat="1"/>
    <row r="2136" s="74" customFormat="1"/>
    <row r="2137" s="74" customFormat="1"/>
    <row r="2138" s="74" customFormat="1"/>
    <row r="2139" s="74" customFormat="1"/>
    <row r="2140" s="74" customFormat="1"/>
    <row r="2141" s="74" customFormat="1"/>
    <row r="2142" s="74" customFormat="1"/>
    <row r="2143" s="74" customFormat="1"/>
    <row r="2144" s="74" customFormat="1"/>
    <row r="2145" s="74" customFormat="1"/>
    <row r="2146" s="74" customFormat="1"/>
    <row r="2147" s="74" customFormat="1"/>
    <row r="2148" s="74" customFormat="1"/>
    <row r="2149" s="74" customFormat="1"/>
    <row r="2150" s="74" customFormat="1"/>
    <row r="2151" s="74" customFormat="1"/>
    <row r="2152" s="74" customFormat="1"/>
    <row r="2153" s="74" customFormat="1"/>
    <row r="2154" s="74" customFormat="1"/>
    <row r="2155" s="74" customFormat="1"/>
    <row r="2156" s="74" customFormat="1"/>
    <row r="2157" s="74" customFormat="1"/>
    <row r="2158" s="74" customFormat="1"/>
    <row r="2159" s="74" customFormat="1"/>
    <row r="2160" s="74" customFormat="1"/>
    <row r="2161" s="74" customFormat="1"/>
    <row r="2162" s="74" customFormat="1"/>
    <row r="2163" s="74" customFormat="1"/>
    <row r="2164" s="74" customFormat="1"/>
    <row r="2165" s="74" customFormat="1"/>
    <row r="2166" s="74" customFormat="1"/>
    <row r="2167" s="74" customFormat="1"/>
    <row r="2168" s="74" customFormat="1"/>
    <row r="2169" s="74" customFormat="1"/>
    <row r="2170" s="74" customFormat="1"/>
    <row r="2171" s="74" customFormat="1"/>
    <row r="2172" s="74" customFormat="1"/>
    <row r="2173" s="74" customFormat="1"/>
    <row r="2174" s="74" customFormat="1"/>
    <row r="2175" s="74" customFormat="1"/>
    <row r="2176" s="74" customFormat="1"/>
    <row r="2177" s="74" customFormat="1"/>
    <row r="2178" s="74" customFormat="1"/>
    <row r="2179" s="74" customFormat="1"/>
    <row r="2180" s="74" customFormat="1"/>
    <row r="2181" s="74" customFormat="1"/>
    <row r="2182" s="74" customFormat="1"/>
    <row r="2183" s="74" customFormat="1"/>
    <row r="2184" s="74" customFormat="1"/>
    <row r="2185" s="74" customFormat="1"/>
    <row r="2186" s="74" customFormat="1"/>
    <row r="2187" s="74" customFormat="1"/>
    <row r="2188" s="74" customFormat="1"/>
    <row r="2189" s="74" customFormat="1"/>
    <row r="2190" s="74" customFormat="1"/>
    <row r="2191" s="74" customFormat="1"/>
    <row r="2192" s="74" customFormat="1"/>
    <row r="2193" s="74" customFormat="1"/>
    <row r="2194" s="74" customFormat="1"/>
    <row r="2195" s="74" customFormat="1"/>
    <row r="2196" s="74" customFormat="1"/>
    <row r="2197" s="74" customFormat="1"/>
    <row r="2198" s="74" customFormat="1"/>
    <row r="2199" s="74" customFormat="1"/>
    <row r="2200" s="74" customFormat="1"/>
    <row r="2201" s="74" customFormat="1"/>
    <row r="2202" s="74" customFormat="1"/>
    <row r="2203" s="74" customFormat="1"/>
    <row r="2204" s="74" customFormat="1"/>
    <row r="2205" s="74" customFormat="1"/>
    <row r="2206" s="74" customFormat="1"/>
    <row r="2207" s="74" customFormat="1"/>
    <row r="2208" s="74" customFormat="1"/>
    <row r="2209" s="74" customFormat="1"/>
    <row r="2210" s="74" customFormat="1"/>
    <row r="2211" s="74" customFormat="1"/>
    <row r="2212" s="74" customFormat="1"/>
    <row r="2213" s="74" customFormat="1"/>
    <row r="2214" s="74" customFormat="1"/>
    <row r="2215" s="74" customFormat="1"/>
    <row r="2216" s="74" customFormat="1"/>
    <row r="2217" s="74" customFormat="1"/>
    <row r="2218" s="74" customFormat="1"/>
    <row r="2219" s="74" customFormat="1"/>
    <row r="2220" s="74" customFormat="1"/>
    <row r="2221" s="74" customFormat="1"/>
    <row r="2222" s="74" customFormat="1"/>
    <row r="2223" s="74" customFormat="1"/>
    <row r="2224" s="74" customFormat="1"/>
    <row r="2225" s="74" customFormat="1"/>
    <row r="2226" s="74" customFormat="1"/>
    <row r="2227" s="74" customFormat="1"/>
    <row r="2228" s="74" customFormat="1"/>
    <row r="2229" s="74" customFormat="1"/>
    <row r="2230" s="74" customFormat="1"/>
    <row r="2231" s="74" customFormat="1"/>
    <row r="2232" s="74" customFormat="1"/>
    <row r="2233" s="74" customFormat="1"/>
    <row r="2234" s="74" customFormat="1"/>
    <row r="2235" s="74" customFormat="1"/>
    <row r="2236" s="74" customFormat="1"/>
    <row r="2237" s="74" customFormat="1"/>
    <row r="2238" s="74" customFormat="1"/>
    <row r="2239" s="74" customFormat="1"/>
    <row r="2240" s="74" customFormat="1"/>
    <row r="2241" s="74" customFormat="1"/>
    <row r="2242" s="74" customFormat="1"/>
    <row r="2243" s="74" customFormat="1"/>
    <row r="2244" s="74" customFormat="1"/>
    <row r="2245" s="74" customFormat="1"/>
    <row r="2246" s="74" customFormat="1"/>
    <row r="2247" s="74" customFormat="1"/>
    <row r="2248" s="74" customFormat="1"/>
    <row r="2249" s="74" customFormat="1"/>
    <row r="2250" s="74" customFormat="1"/>
    <row r="2251" s="74" customFormat="1"/>
    <row r="2252" s="74" customFormat="1"/>
    <row r="2253" s="74" customFormat="1"/>
    <row r="2254" s="74" customFormat="1"/>
    <row r="2255" s="74" customFormat="1"/>
    <row r="2256" s="74" customFormat="1"/>
    <row r="2257" s="74" customFormat="1"/>
    <row r="2258" s="74" customFormat="1"/>
    <row r="2259" s="74" customFormat="1"/>
    <row r="2260" s="74" customFormat="1"/>
    <row r="2261" s="74" customFormat="1"/>
    <row r="2262" s="74" customFormat="1"/>
    <row r="2263" s="74" customFormat="1"/>
    <row r="2264" s="74" customFormat="1"/>
    <row r="2265" s="74" customFormat="1"/>
    <row r="2266" s="74" customFormat="1"/>
    <row r="2267" s="74" customFormat="1"/>
    <row r="2268" s="74" customFormat="1"/>
    <row r="2269" s="74" customFormat="1"/>
    <row r="2270" s="74" customFormat="1"/>
    <row r="2271" s="74" customFormat="1"/>
    <row r="2272" s="74" customFormat="1"/>
    <row r="2273" s="74" customFormat="1"/>
    <row r="2274" s="74" customFormat="1"/>
    <row r="2275" s="74" customFormat="1"/>
    <row r="2276" s="74" customFormat="1"/>
    <row r="2277" s="74" customFormat="1"/>
    <row r="2278" s="74" customFormat="1"/>
    <row r="2279" s="74" customFormat="1"/>
    <row r="2280" s="74" customFormat="1"/>
    <row r="2281" s="74" customFormat="1"/>
    <row r="2282" s="74" customFormat="1"/>
    <row r="2283" s="74" customFormat="1"/>
    <row r="2284" s="74" customFormat="1"/>
    <row r="2285" s="74" customFormat="1"/>
    <row r="2286" s="74" customFormat="1"/>
    <row r="2287" s="74" customFormat="1"/>
    <row r="2288" s="74" customFormat="1"/>
    <row r="2289" s="74" customFormat="1"/>
    <row r="2290" s="74" customFormat="1"/>
    <row r="2291" s="74" customFormat="1"/>
    <row r="2292" s="74" customFormat="1"/>
    <row r="2293" s="74" customFormat="1"/>
    <row r="2294" s="74" customFormat="1"/>
    <row r="2295" s="74" customFormat="1"/>
    <row r="2296" s="74" customFormat="1"/>
    <row r="2297" s="74" customFormat="1"/>
    <row r="2298" s="74" customFormat="1"/>
    <row r="2299" s="74" customFormat="1"/>
    <row r="2300" s="74" customFormat="1"/>
    <row r="2301" s="74" customFormat="1"/>
    <row r="2302" s="74" customFormat="1"/>
    <row r="2303" s="74" customFormat="1"/>
    <row r="2304" s="74" customFormat="1"/>
    <row r="2305" s="74" customFormat="1"/>
    <row r="2306" s="74" customFormat="1"/>
    <row r="2307" s="74" customFormat="1"/>
    <row r="2308" s="74" customFormat="1"/>
    <row r="2309" s="74" customFormat="1"/>
    <row r="2310" s="74" customFormat="1"/>
    <row r="2311" s="74" customFormat="1"/>
    <row r="2312" s="74" customFormat="1"/>
    <row r="2313" s="74" customFormat="1"/>
    <row r="2314" s="74" customFormat="1"/>
    <row r="2315" s="74" customFormat="1"/>
    <row r="2316" s="74" customFormat="1"/>
    <row r="2317" s="74" customFormat="1"/>
    <row r="2318" s="74" customFormat="1"/>
    <row r="2319" s="74" customFormat="1"/>
    <row r="2320" s="74" customFormat="1"/>
    <row r="2321" s="74" customFormat="1"/>
    <row r="2322" s="74" customFormat="1"/>
    <row r="2323" s="74" customFormat="1"/>
    <row r="2324" s="74" customFormat="1"/>
    <row r="2325" s="74" customFormat="1"/>
    <row r="2326" s="74" customFormat="1"/>
    <row r="2327" s="74" customFormat="1"/>
    <row r="2328" s="74" customFormat="1"/>
    <row r="2329" s="74" customFormat="1"/>
    <row r="2330" s="74" customFormat="1"/>
    <row r="2331" s="74" customFormat="1"/>
    <row r="2332" s="74" customFormat="1"/>
    <row r="2333" s="74" customFormat="1"/>
    <row r="2334" s="74" customFormat="1"/>
    <row r="2335" s="74" customFormat="1"/>
    <row r="2336" s="74" customFormat="1"/>
    <row r="2337" s="74" customFormat="1"/>
    <row r="2338" s="74" customFormat="1"/>
    <row r="2339" s="74" customFormat="1"/>
    <row r="2340" s="74" customFormat="1"/>
    <row r="2341" s="74" customFormat="1"/>
    <row r="2342" s="74" customFormat="1"/>
    <row r="2343" s="74" customFormat="1"/>
    <row r="2344" s="74" customFormat="1"/>
    <row r="2345" s="74" customFormat="1"/>
    <row r="2346" s="74" customFormat="1"/>
    <row r="2347" s="74" customFormat="1"/>
    <row r="2348" s="74" customFormat="1"/>
    <row r="2349" s="74" customFormat="1"/>
    <row r="2350" s="74" customFormat="1"/>
    <row r="2351" s="74" customFormat="1"/>
    <row r="2352" s="74" customFormat="1"/>
    <row r="2353" s="74" customFormat="1"/>
    <row r="2354" s="74" customFormat="1"/>
    <row r="2355" s="74" customFormat="1"/>
    <row r="2356" s="74" customFormat="1"/>
    <row r="2357" s="74" customFormat="1"/>
    <row r="2358" s="74" customFormat="1"/>
    <row r="2359" s="74" customFormat="1"/>
    <row r="2360" s="74" customFormat="1"/>
    <row r="2361" s="74" customFormat="1"/>
    <row r="2362" s="74" customFormat="1"/>
    <row r="2363" s="74" customFormat="1"/>
    <row r="2364" s="74" customFormat="1"/>
    <row r="2365" s="74" customFormat="1"/>
    <row r="2366" s="74" customFormat="1"/>
    <row r="2367" s="74" customFormat="1"/>
    <row r="2368" s="74" customFormat="1"/>
    <row r="2369" s="74" customFormat="1"/>
    <row r="2370" s="74" customFormat="1"/>
    <row r="2371" s="74" customFormat="1"/>
    <row r="2372" s="74" customFormat="1"/>
    <row r="2373" s="74" customFormat="1"/>
    <row r="2374" s="74" customFormat="1"/>
    <row r="2375" s="74" customFormat="1"/>
    <row r="2376" s="74" customFormat="1"/>
    <row r="2377" s="74" customFormat="1"/>
    <row r="2378" s="74" customFormat="1"/>
    <row r="2379" s="74" customFormat="1"/>
    <row r="2380" s="74" customFormat="1"/>
    <row r="2381" s="74" customFormat="1"/>
    <row r="2382" s="74" customFormat="1"/>
    <row r="2383" s="74" customFormat="1"/>
    <row r="2384" s="74" customFormat="1"/>
    <row r="2385" s="74" customFormat="1"/>
    <row r="2386" s="74" customFormat="1"/>
    <row r="2387" s="74" customFormat="1"/>
    <row r="2388" s="74" customFormat="1"/>
    <row r="2389" s="74" customFormat="1"/>
    <row r="2390" s="74" customFormat="1"/>
    <row r="2391" s="74" customFormat="1"/>
    <row r="2392" s="74" customFormat="1"/>
    <row r="2393" s="74" customFormat="1"/>
    <row r="2394" s="74" customFormat="1"/>
    <row r="2395" s="74" customFormat="1"/>
    <row r="2396" s="74" customFormat="1"/>
    <row r="2397" s="74" customFormat="1"/>
    <row r="2398" s="74" customFormat="1"/>
    <row r="2399" s="74" customFormat="1"/>
    <row r="2400" s="74" customFormat="1"/>
    <row r="2401" s="74" customFormat="1"/>
    <row r="2402" s="74" customFormat="1"/>
    <row r="2403" s="74" customFormat="1"/>
    <row r="2404" s="74" customFormat="1"/>
    <row r="2405" s="74" customFormat="1"/>
    <row r="2406" s="74" customFormat="1"/>
    <row r="2407" s="74" customFormat="1"/>
    <row r="2408" s="74" customFormat="1"/>
    <row r="2409" s="74" customFormat="1"/>
    <row r="2410" s="74" customFormat="1"/>
    <row r="2411" s="74" customFormat="1"/>
    <row r="2412" s="74" customFormat="1"/>
    <row r="2413" s="74" customFormat="1"/>
    <row r="2414" s="74" customFormat="1"/>
    <row r="2415" s="74" customFormat="1"/>
    <row r="2416" s="74" customFormat="1"/>
    <row r="2417" s="74" customFormat="1"/>
    <row r="2418" s="74" customFormat="1"/>
    <row r="2419" s="74" customFormat="1"/>
    <row r="2420" s="74" customFormat="1"/>
    <row r="2421" s="74" customFormat="1"/>
    <row r="2422" s="74" customFormat="1"/>
    <row r="2423" s="74" customFormat="1"/>
    <row r="2424" s="74" customFormat="1"/>
    <row r="2425" s="74" customFormat="1"/>
    <row r="2426" s="74" customFormat="1"/>
    <row r="2427" s="74" customFormat="1"/>
    <row r="2428" s="74" customFormat="1"/>
    <row r="2429" s="74" customFormat="1"/>
    <row r="2430" s="74" customFormat="1"/>
    <row r="2431" s="74" customFormat="1"/>
    <row r="2432" s="74" customFormat="1"/>
    <row r="2433" s="74" customFormat="1"/>
    <row r="2434" s="74" customFormat="1"/>
    <row r="2435" s="74" customFormat="1"/>
    <row r="2436" s="74" customFormat="1"/>
    <row r="2437" s="74" customFormat="1"/>
    <row r="2438" s="74" customFormat="1"/>
    <row r="2439" s="74" customFormat="1"/>
    <row r="2440" s="74" customFormat="1"/>
    <row r="2441" s="74" customFormat="1"/>
    <row r="2442" s="74" customFormat="1"/>
    <row r="2443" s="74" customFormat="1"/>
    <row r="2444" s="74" customFormat="1"/>
    <row r="2445" s="74" customFormat="1"/>
    <row r="2446" s="74" customFormat="1"/>
    <row r="2447" s="74" customFormat="1"/>
    <row r="2448" s="74" customFormat="1"/>
    <row r="2449" s="74" customFormat="1"/>
    <row r="2450" s="74" customFormat="1"/>
    <row r="2451" s="74" customFormat="1"/>
    <row r="2452" s="74" customFormat="1"/>
    <row r="2453" s="74" customFormat="1"/>
    <row r="2454" s="74" customFormat="1"/>
    <row r="2455" s="74" customFormat="1"/>
    <row r="2456" s="74" customFormat="1"/>
    <row r="2457" s="74" customFormat="1"/>
    <row r="2458" s="74" customFormat="1"/>
    <row r="2459" s="74" customFormat="1"/>
    <row r="2460" s="74" customFormat="1"/>
    <row r="2461" s="74" customFormat="1"/>
    <row r="2462" s="74" customFormat="1"/>
    <row r="2463" s="74" customFormat="1"/>
    <row r="2464" s="74" customFormat="1"/>
    <row r="2465" s="74" customFormat="1"/>
    <row r="2466" s="74" customFormat="1"/>
    <row r="2467" s="74" customFormat="1"/>
    <row r="2468" s="74" customFormat="1"/>
    <row r="2469" s="74" customFormat="1"/>
    <row r="2470" s="74" customFormat="1"/>
    <row r="2471" s="74" customFormat="1"/>
    <row r="2472" s="74" customFormat="1"/>
    <row r="2473" s="74" customFormat="1"/>
    <row r="2474" s="74" customFormat="1"/>
    <row r="2475" s="74" customFormat="1"/>
    <row r="2476" s="74" customFormat="1"/>
    <row r="2477" s="74" customFormat="1"/>
    <row r="2478" s="74" customFormat="1"/>
    <row r="2479" s="74" customFormat="1"/>
    <row r="2480" s="74" customFormat="1"/>
    <row r="2481" s="74" customFormat="1"/>
    <row r="2482" s="74" customFormat="1"/>
    <row r="2483" s="74" customFormat="1"/>
  </sheetData>
  <sheetProtection selectLockedCells="1"/>
  <mergeCells count="18">
    <mergeCell ref="D124:F124"/>
    <mergeCell ref="L124:N124"/>
    <mergeCell ref="D85:F85"/>
    <mergeCell ref="L85:N85"/>
    <mergeCell ref="D98:F98"/>
    <mergeCell ref="L98:N98"/>
    <mergeCell ref="D111:F111"/>
    <mergeCell ref="L111:N111"/>
    <mergeCell ref="D59:F59"/>
    <mergeCell ref="L59:N59"/>
    <mergeCell ref="D72:F72"/>
    <mergeCell ref="L72:N72"/>
    <mergeCell ref="C21:H21"/>
    <mergeCell ref="F4:M4"/>
    <mergeCell ref="F6:M6"/>
    <mergeCell ref="C9:G9"/>
    <mergeCell ref="K9:M9"/>
    <mergeCell ref="O9:Q9"/>
  </mergeCells>
  <conditionalFormatting sqref="E32:P39">
    <cfRule type="cellIs" dxfId="59" priority="15" stopIfTrue="1" operator="equal">
      <formula>$I11</formula>
    </cfRule>
  </conditionalFormatting>
  <conditionalFormatting sqref="E32:P39">
    <cfRule type="cellIs" dxfId="58" priority="14" stopIfTrue="1" operator="notEqual">
      <formula>$I11</formula>
    </cfRule>
  </conditionalFormatting>
  <conditionalFormatting sqref="E32:P39">
    <cfRule type="expression" dxfId="57" priority="13" stopIfTrue="1">
      <formula>ISBLANK($I11)</formula>
    </cfRule>
  </conditionalFormatting>
  <conditionalFormatting sqref="E44:E51">
    <cfRule type="cellIs" dxfId="56" priority="12" stopIfTrue="1" operator="equal">
      <formula>$I61</formula>
    </cfRule>
  </conditionalFormatting>
  <conditionalFormatting sqref="F44:F51">
    <cfRule type="cellIs" dxfId="55" priority="11" stopIfTrue="1" operator="equal">
      <formula>$Q61</formula>
    </cfRule>
  </conditionalFormatting>
  <conditionalFormatting sqref="G44:G51">
    <cfRule type="cellIs" dxfId="54" priority="10" stopIfTrue="1" operator="equal">
      <formula>$I74</formula>
    </cfRule>
  </conditionalFormatting>
  <conditionalFormatting sqref="H44:H51">
    <cfRule type="cellIs" dxfId="53" priority="9" stopIfTrue="1" operator="equal">
      <formula>$Q74</formula>
    </cfRule>
  </conditionalFormatting>
  <conditionalFormatting sqref="I44:I51">
    <cfRule type="cellIs" dxfId="52" priority="8" stopIfTrue="1" operator="equal">
      <formula>$I87</formula>
    </cfRule>
  </conditionalFormatting>
  <conditionalFormatting sqref="J44:J51">
    <cfRule type="cellIs" dxfId="51" priority="7" stopIfTrue="1" operator="equal">
      <formula>$Q87</formula>
    </cfRule>
  </conditionalFormatting>
  <conditionalFormatting sqref="K44:K51">
    <cfRule type="cellIs" dxfId="50" priority="6" stopIfTrue="1" operator="equal">
      <formula>$I100</formula>
    </cfRule>
  </conditionalFormatting>
  <conditionalFormatting sqref="L44:L51">
    <cfRule type="cellIs" dxfId="49" priority="5" stopIfTrue="1" operator="equal">
      <formula>$Q100</formula>
    </cfRule>
  </conditionalFormatting>
  <conditionalFormatting sqref="M44:M51">
    <cfRule type="cellIs" dxfId="48" priority="4" stopIfTrue="1" operator="equal">
      <formula>$I113</formula>
    </cfRule>
  </conditionalFormatting>
  <conditionalFormatting sqref="N44:N51">
    <cfRule type="cellIs" dxfId="47" priority="3" stopIfTrue="1" operator="equal">
      <formula>$Q113</formula>
    </cfRule>
  </conditionalFormatting>
  <conditionalFormatting sqref="O44:O51">
    <cfRule type="cellIs" dxfId="46" priority="2" stopIfTrue="1" operator="equal">
      <formula>$I126</formula>
    </cfRule>
  </conditionalFormatting>
  <conditionalFormatting sqref="P44:P51">
    <cfRule type="cellIs" dxfId="45" priority="1" stopIfTrue="1" operator="equal">
      <formula>$Q126</formula>
    </cfRule>
  </conditionalFormatting>
  <pageMargins left="0.75" right="0.75" top="1" bottom="1" header="0.5" footer="0.5"/>
  <pageSetup paperSize="9" orientation="landscape" r:id="rId1"/>
  <headerFooter alignWithMargins="0"/>
  <drawing r:id="rId2"/>
  <tableParts count="1">
    <tablePart r:id="rId3"/>
  </tableParts>
</worksheet>
</file>

<file path=xl/worksheets/sheet3.xml><?xml version="1.0" encoding="utf-8"?>
<worksheet xmlns="http://schemas.openxmlformats.org/spreadsheetml/2006/main" xmlns:r="http://schemas.openxmlformats.org/officeDocument/2006/relationships">
  <dimension ref="A1:FX2483"/>
  <sheetViews>
    <sheetView showGridLines="0" zoomScaleNormal="100" workbookViewId="0">
      <selection activeCell="M62" sqref="M62"/>
    </sheetView>
  </sheetViews>
  <sheetFormatPr defaultRowHeight="12.75"/>
  <cols>
    <col min="1" max="1" width="5.42578125" style="74" customWidth="1"/>
    <col min="2" max="2" width="8.140625" customWidth="1"/>
    <col min="3" max="3" width="14.5703125" customWidth="1"/>
    <col min="4" max="4" width="14.42578125" customWidth="1"/>
    <col min="5" max="5" width="10.42578125" customWidth="1"/>
    <col min="6" max="6" width="11.28515625" customWidth="1"/>
    <col min="7" max="7" width="10.28515625" customWidth="1"/>
    <col min="8" max="8" width="10" customWidth="1"/>
    <col min="9" max="9" width="10.7109375" customWidth="1"/>
    <col min="10" max="10" width="11.140625" customWidth="1"/>
    <col min="11" max="11" width="11" customWidth="1"/>
    <col min="12" max="12" width="13.28515625" customWidth="1"/>
    <col min="13" max="13" width="10.28515625" customWidth="1"/>
    <col min="14" max="14" width="10.85546875" customWidth="1"/>
    <col min="15" max="15" width="11.42578125" customWidth="1"/>
    <col min="16" max="16" width="12.28515625" customWidth="1"/>
    <col min="17" max="17" width="11.140625" customWidth="1"/>
    <col min="18" max="18" width="6.7109375" style="72" customWidth="1"/>
    <col min="19" max="19" width="11.5703125" style="74" customWidth="1"/>
    <col min="20" max="20" width="9.140625" style="74"/>
    <col min="21" max="23" width="10.42578125" style="74" hidden="1" customWidth="1"/>
    <col min="24" max="24" width="9.85546875" style="74" hidden="1" customWidth="1"/>
    <col min="25" max="26" width="9.140625" style="74"/>
    <col min="27" max="27" width="10" style="74" customWidth="1"/>
    <col min="28" max="28" width="10.28515625" style="74" customWidth="1"/>
    <col min="29" max="29" width="9.140625" style="74"/>
    <col min="30" max="30" width="10.42578125" style="74" customWidth="1"/>
    <col min="31" max="180" width="9.140625" style="74"/>
  </cols>
  <sheetData>
    <row r="1" spans="1:26" s="155" customFormat="1" ht="13.5" thickBot="1">
      <c r="A1" s="72"/>
      <c r="B1" s="72"/>
      <c r="C1" s="72"/>
      <c r="D1" s="72"/>
      <c r="E1" s="72"/>
      <c r="F1" s="72"/>
      <c r="G1" s="72"/>
      <c r="H1" s="72"/>
      <c r="I1" s="72"/>
      <c r="J1" s="72"/>
      <c r="K1" s="72"/>
      <c r="L1" s="72"/>
      <c r="M1" s="72"/>
      <c r="N1" s="72"/>
      <c r="O1" s="72"/>
      <c r="P1" s="72"/>
      <c r="Q1" s="72"/>
      <c r="R1" s="72"/>
      <c r="S1" s="72"/>
    </row>
    <row r="2" spans="1:26">
      <c r="A2" s="72"/>
      <c r="B2" s="64"/>
      <c r="C2" s="65"/>
      <c r="D2" s="65"/>
      <c r="E2" s="65"/>
      <c r="F2" s="65"/>
      <c r="G2" s="65"/>
      <c r="H2" s="65"/>
      <c r="I2" s="65"/>
      <c r="J2" s="65"/>
      <c r="K2" s="65"/>
      <c r="L2" s="65"/>
      <c r="M2" s="65"/>
      <c r="N2" s="65"/>
      <c r="O2" s="65"/>
      <c r="P2" s="65"/>
      <c r="Q2" s="65"/>
      <c r="R2" s="75"/>
      <c r="S2" s="72"/>
    </row>
    <row r="3" spans="1:26">
      <c r="A3" s="72"/>
      <c r="B3" s="66"/>
      <c r="C3" s="3"/>
      <c r="D3" s="3"/>
      <c r="E3" s="3"/>
      <c r="F3" s="3"/>
      <c r="G3" s="3"/>
      <c r="H3" s="3"/>
      <c r="I3" s="3"/>
      <c r="J3" s="3"/>
      <c r="K3" s="3"/>
      <c r="L3" s="3"/>
      <c r="M3" s="3"/>
      <c r="N3" s="3"/>
      <c r="O3" s="3"/>
      <c r="P3" s="3"/>
      <c r="Q3" s="3"/>
      <c r="R3" s="75"/>
      <c r="S3" s="72"/>
    </row>
    <row r="4" spans="1:26" ht="25.5">
      <c r="A4" s="72"/>
      <c r="B4" s="66"/>
      <c r="C4" s="3"/>
      <c r="D4" s="3"/>
      <c r="E4" s="3"/>
      <c r="F4" s="182" t="s">
        <v>61</v>
      </c>
      <c r="G4" s="183"/>
      <c r="H4" s="183"/>
      <c r="I4" s="183"/>
      <c r="J4" s="183"/>
      <c r="K4" s="183"/>
      <c r="L4" s="183"/>
      <c r="M4" s="184"/>
      <c r="N4" s="3"/>
      <c r="O4" s="3"/>
      <c r="P4" s="3"/>
      <c r="Q4" s="3"/>
      <c r="R4" s="75"/>
      <c r="S4" s="72"/>
    </row>
    <row r="5" spans="1:26" ht="15.75">
      <c r="A5" s="72"/>
      <c r="B5" s="66"/>
      <c r="C5" s="3"/>
      <c r="D5" s="3"/>
      <c r="E5" s="3"/>
      <c r="F5" s="46"/>
      <c r="G5" s="3"/>
      <c r="H5" s="3"/>
      <c r="I5" s="3"/>
      <c r="J5" s="3"/>
      <c r="K5" s="3"/>
      <c r="L5" s="3"/>
      <c r="M5" s="3"/>
      <c r="N5" s="3"/>
      <c r="O5" s="3"/>
      <c r="P5" s="3"/>
      <c r="Q5" s="3"/>
      <c r="R5" s="75"/>
      <c r="S5" s="72"/>
    </row>
    <row r="6" spans="1:26" ht="15.75">
      <c r="A6" s="72"/>
      <c r="B6" s="66"/>
      <c r="C6" s="3"/>
      <c r="D6" s="3"/>
      <c r="E6" s="3"/>
      <c r="F6" s="185" t="s">
        <v>62</v>
      </c>
      <c r="G6" s="183"/>
      <c r="H6" s="183"/>
      <c r="I6" s="183"/>
      <c r="J6" s="183"/>
      <c r="K6" s="183"/>
      <c r="L6" s="183"/>
      <c r="M6" s="184"/>
      <c r="N6" s="3"/>
      <c r="O6" s="3"/>
      <c r="P6" s="3"/>
      <c r="Q6" s="3"/>
      <c r="R6" s="75"/>
      <c r="S6" s="72"/>
    </row>
    <row r="7" spans="1:26">
      <c r="A7" s="72"/>
      <c r="B7" s="66"/>
      <c r="C7" s="3"/>
      <c r="D7" s="3"/>
      <c r="E7" s="3"/>
      <c r="F7" s="3"/>
      <c r="G7" s="3"/>
      <c r="H7" s="3"/>
      <c r="I7" s="3"/>
      <c r="J7" s="3"/>
      <c r="K7" s="3"/>
      <c r="L7" s="3"/>
      <c r="M7" s="3"/>
      <c r="N7" s="3"/>
      <c r="O7" s="3"/>
      <c r="P7" s="3"/>
      <c r="Q7" s="3"/>
      <c r="R7" s="75"/>
      <c r="S7" s="72"/>
    </row>
    <row r="8" spans="1:26" ht="18.75" customHeight="1" thickBot="1">
      <c r="A8" s="72"/>
      <c r="B8" s="66"/>
      <c r="C8" s="3"/>
      <c r="D8" s="3"/>
      <c r="E8" s="3"/>
      <c r="F8" s="3"/>
      <c r="G8" s="3"/>
      <c r="H8" s="3"/>
      <c r="I8" s="3"/>
      <c r="J8" s="3"/>
      <c r="K8" s="3"/>
      <c r="L8" s="3"/>
      <c r="M8" s="3"/>
      <c r="N8" s="3"/>
      <c r="O8" s="3"/>
      <c r="P8" s="3"/>
      <c r="Q8" s="3"/>
      <c r="R8" s="75"/>
      <c r="S8" s="72"/>
    </row>
    <row r="9" spans="1:26" ht="24.75" customHeight="1" thickBot="1">
      <c r="A9" s="72"/>
      <c r="B9" s="66"/>
      <c r="C9" s="199" t="s">
        <v>54</v>
      </c>
      <c r="D9" s="200"/>
      <c r="E9" s="200"/>
      <c r="F9" s="200"/>
      <c r="G9" s="201"/>
      <c r="H9" s="3"/>
      <c r="I9" s="45" t="s">
        <v>55</v>
      </c>
      <c r="J9" s="3"/>
      <c r="K9" s="179" t="s">
        <v>129</v>
      </c>
      <c r="L9" s="180"/>
      <c r="M9" s="181"/>
      <c r="O9" s="179" t="s">
        <v>130</v>
      </c>
      <c r="P9" s="180"/>
      <c r="Q9" s="181"/>
      <c r="R9" s="75"/>
      <c r="S9" s="72"/>
    </row>
    <row r="10" spans="1:26" ht="13.5" thickBot="1">
      <c r="A10" s="72"/>
      <c r="B10" s="66"/>
      <c r="C10" s="78" t="s">
        <v>0</v>
      </c>
      <c r="D10" s="79" t="s">
        <v>1</v>
      </c>
      <c r="E10" s="12">
        <v>1</v>
      </c>
      <c r="F10" s="12" t="s">
        <v>18</v>
      </c>
      <c r="G10" s="40">
        <v>2</v>
      </c>
      <c r="H10" s="3"/>
      <c r="I10" s="39" t="s">
        <v>6</v>
      </c>
      <c r="J10" s="3"/>
      <c r="K10" s="19" t="s">
        <v>97</v>
      </c>
      <c r="L10" s="20" t="s">
        <v>51</v>
      </c>
      <c r="M10" s="20" t="s">
        <v>25</v>
      </c>
      <c r="O10" s="19" t="s">
        <v>97</v>
      </c>
      <c r="P10" s="20" t="s">
        <v>51</v>
      </c>
      <c r="Q10" s="20" t="s">
        <v>25</v>
      </c>
      <c r="R10" s="75"/>
      <c r="S10" s="72"/>
    </row>
    <row r="11" spans="1:26">
      <c r="A11" s="72"/>
      <c r="B11" s="66"/>
      <c r="C11" s="115" t="s">
        <v>22</v>
      </c>
      <c r="D11" s="109" t="s">
        <v>14</v>
      </c>
      <c r="E11" s="112">
        <v>3.4</v>
      </c>
      <c r="F11" s="112">
        <v>3.3</v>
      </c>
      <c r="G11" s="116">
        <v>2</v>
      </c>
      <c r="H11" s="3"/>
      <c r="I11" s="162" t="s">
        <v>35</v>
      </c>
      <c r="J11" s="3"/>
      <c r="K11" s="139">
        <v>1</v>
      </c>
      <c r="L11" s="138" t="str">
        <f>VLOOKUP(SMALL($V$11:$V$22,1),$V$11:$X$22,2,FALSE)</f>
        <v>Guillaume</v>
      </c>
      <c r="M11" s="146">
        <f>VLOOKUP(SMALL($V$11:$V$22,1),$V$11:$X$22,3,FALSE)</f>
        <v>11.070000000000002</v>
      </c>
      <c r="O11" s="139">
        <v>1</v>
      </c>
      <c r="P11" s="138" t="str">
        <f>VLOOKUP(SMALL($V$25:$V$36,1),$V$25:$X$36,2,FALSE)</f>
        <v>Christophe</v>
      </c>
      <c r="Q11" s="140">
        <f>VLOOKUP(SMALL($V$25:$V$36,1),$V$25:$X$36,3,FALSE)</f>
        <v>16.87</v>
      </c>
      <c r="R11" s="75"/>
      <c r="S11" s="72"/>
      <c r="U11" s="124">
        <f>RANK($E$40,$E$40:$P$40)</f>
        <v>12</v>
      </c>
      <c r="V11" s="124">
        <f>RANK($E$40,$E$40:$P$40)</f>
        <v>12</v>
      </c>
      <c r="W11" s="124" t="str">
        <f>E31</f>
        <v>Tim</v>
      </c>
      <c r="X11" s="125">
        <f>E40</f>
        <v>2.75</v>
      </c>
      <c r="Z11" s="126"/>
    </row>
    <row r="12" spans="1:26">
      <c r="A12" s="72"/>
      <c r="B12" s="66"/>
      <c r="C12" s="115" t="s">
        <v>11</v>
      </c>
      <c r="D12" s="109" t="s">
        <v>9</v>
      </c>
      <c r="E12" s="113">
        <v>1.75</v>
      </c>
      <c r="F12" s="113">
        <v>3.4</v>
      </c>
      <c r="G12" s="117">
        <v>4.25</v>
      </c>
      <c r="H12" s="3"/>
      <c r="I12" s="162" t="s">
        <v>35</v>
      </c>
      <c r="J12" s="3"/>
      <c r="K12" s="141">
        <f>IF(M12=M11,"",2)</f>
        <v>2</v>
      </c>
      <c r="L12" s="137" t="str">
        <f>VLOOKUP(SMALL($V$11:$V$22,2),$V$11:$X$22,2,FALSE)</f>
        <v>Pieter</v>
      </c>
      <c r="M12" s="147">
        <f>VLOOKUP(SMALL($V$11:$V$22,2),$V$11:$X$22,3,FALSE)</f>
        <v>10.97</v>
      </c>
      <c r="O12" s="141">
        <f>IF(Q12=Q11,"",2)</f>
        <v>2</v>
      </c>
      <c r="P12" s="137" t="str">
        <f>VLOOKUP(SMALL($V$25:$V$36,2),$V$25:$X$36,2,FALSE)</f>
        <v>Deborah</v>
      </c>
      <c r="Q12" s="142">
        <f>VLOOKUP(SMALL($V$25:$V$36,2),$V$25:$X$36,3,FALSE)</f>
        <v>16.670000000000002</v>
      </c>
      <c r="R12" s="75"/>
      <c r="S12" s="72"/>
      <c r="U12" s="124">
        <f>RANK($F$40,$E$40:$P$40)</f>
        <v>4</v>
      </c>
      <c r="V12" s="124">
        <f>IF(COUNTIF($U$11:U11,RANK($F$40,$E$40:$P$40))&gt;0,RANK($F$40,$E$40:$P$40)+COUNTIF($U$11:U11,RANK($F$40,$E$40:$P$40)),RANK($F$40,$E$40:$P$40))</f>
        <v>4</v>
      </c>
      <c r="W12" s="124" t="str">
        <f>F31</f>
        <v>Grégory</v>
      </c>
      <c r="X12" s="125">
        <f>F40</f>
        <v>9.5</v>
      </c>
      <c r="Z12" s="126"/>
    </row>
    <row r="13" spans="1:26">
      <c r="A13" s="72"/>
      <c r="B13" s="66"/>
      <c r="C13" s="118" t="s">
        <v>7</v>
      </c>
      <c r="D13" s="110" t="s">
        <v>12</v>
      </c>
      <c r="E13" s="113">
        <v>1.25</v>
      </c>
      <c r="F13" s="113">
        <v>5</v>
      </c>
      <c r="G13" s="117">
        <v>10</v>
      </c>
      <c r="H13" s="3"/>
      <c r="I13" s="162">
        <v>1</v>
      </c>
      <c r="J13" s="3"/>
      <c r="K13" s="141">
        <f>IF(M13=M12,"",3)</f>
        <v>3</v>
      </c>
      <c r="L13" s="137" t="str">
        <f>VLOOKUP(SMALL($V$11:$V$22,3),$V$11:$X$22,2,FALSE)</f>
        <v>Ruben</v>
      </c>
      <c r="M13" s="147">
        <f>VLOOKUP(SMALL($V$11:$V$22,3),$V$11:$X$22,3,FALSE)</f>
        <v>10.92</v>
      </c>
      <c r="O13" s="141">
        <f>IF(Q13=Q12,"",3)</f>
        <v>3</v>
      </c>
      <c r="P13" s="137" t="str">
        <f>VLOOKUP(SMALL($V$25:$V$36,3),$V$25:$X$36,2,FALSE)</f>
        <v>Guillaume</v>
      </c>
      <c r="Q13" s="142">
        <f>VLOOKUP(SMALL($V$25:$V$36,3),$V$25:$X$36,3,FALSE)</f>
        <v>15.970000000000002</v>
      </c>
      <c r="R13" s="75"/>
      <c r="S13" s="72"/>
      <c r="U13" s="124">
        <f>RANK($G$40,$E$40:$P$40)</f>
        <v>6</v>
      </c>
      <c r="V13" s="124">
        <f>IF(COUNTIF($U$11:U12,RANK($G$40,$E$40:$P$40))&gt;0,RANK($G$40,$E$40:$P$40)+COUNTIF($U$11:U12,RANK($G$40,$E$40:$P$40)),RANK($G$40,$E$40:$P$40))</f>
        <v>6</v>
      </c>
      <c r="W13" s="124" t="str">
        <f>G31</f>
        <v>Christophe</v>
      </c>
      <c r="X13" s="125">
        <f>G40</f>
        <v>9.42</v>
      </c>
      <c r="Z13" s="126"/>
    </row>
    <row r="14" spans="1:26">
      <c r="A14" s="72"/>
      <c r="B14" s="66"/>
      <c r="C14" s="118" t="s">
        <v>46</v>
      </c>
      <c r="D14" s="110" t="s">
        <v>15</v>
      </c>
      <c r="E14" s="113">
        <v>2.15</v>
      </c>
      <c r="F14" s="113">
        <v>3.3</v>
      </c>
      <c r="G14" s="117">
        <v>3</v>
      </c>
      <c r="H14" s="3"/>
      <c r="I14" s="162" t="s">
        <v>35</v>
      </c>
      <c r="J14" s="4"/>
      <c r="K14" s="141">
        <f>IF(M14=M13,"",4)</f>
        <v>4</v>
      </c>
      <c r="L14" s="137" t="str">
        <f>VLOOKUP(SMALL($V$11:$V$22,4),$V$11:$X$22,2,FALSE)</f>
        <v>Grégory</v>
      </c>
      <c r="M14" s="147">
        <f>VLOOKUP(SMALL($V$11:$V$22,4),$V$11:$X$22,3,FALSE)</f>
        <v>9.5</v>
      </c>
      <c r="O14" s="141">
        <f>IF(Q14=Q13,"",4)</f>
        <v>4</v>
      </c>
      <c r="P14" s="137" t="str">
        <f>VLOOKUP(SMALL($V$25:$V$36,4),$V$25:$X$36,2,FALSE)</f>
        <v>Didier</v>
      </c>
      <c r="Q14" s="142">
        <f>VLOOKUP(SMALL($V$25:$V$36,4),$V$25:$X$36,3,FALSE)</f>
        <v>15.95</v>
      </c>
      <c r="R14" s="75"/>
      <c r="S14" s="72"/>
      <c r="U14" s="124">
        <f>RANK($H$40,$E$40:$P$40)</f>
        <v>3</v>
      </c>
      <c r="V14" s="124">
        <f>IF(COUNTIF($U$11:U13,RANK($H$40,$E$40:$P$40))&gt;0,RANK($H$40,$E$40:$P$40)+COUNTIF($U$11:U13,RANK($H$40,$E$40:$P$40)),RANK($H$40,$E$40:$P$40))</f>
        <v>3</v>
      </c>
      <c r="W14" s="124" t="str">
        <f>H31</f>
        <v>Ruben</v>
      </c>
      <c r="X14" s="125">
        <f>H40</f>
        <v>10.92</v>
      </c>
      <c r="Z14" s="126"/>
    </row>
    <row r="15" spans="1:26">
      <c r="A15" s="72"/>
      <c r="B15" s="66"/>
      <c r="C15" s="118" t="s">
        <v>8</v>
      </c>
      <c r="D15" s="110" t="s">
        <v>30</v>
      </c>
      <c r="E15" s="113">
        <v>1.7</v>
      </c>
      <c r="F15" s="113">
        <v>3.45</v>
      </c>
      <c r="G15" s="117">
        <v>4.5</v>
      </c>
      <c r="H15" s="3"/>
      <c r="I15" s="162" t="s">
        <v>35</v>
      </c>
      <c r="J15" s="3"/>
      <c r="K15" s="141" t="str">
        <f>IF(M15=M14,"",5)</f>
        <v/>
      </c>
      <c r="L15" s="137" t="str">
        <f>VLOOKUP(SMALL($V$11:$V$22,5),$V$11:$X$22,2,FALSE)</f>
        <v>Didier</v>
      </c>
      <c r="M15" s="147">
        <f>VLOOKUP(SMALL($V$11:$V$22,5),$V$11:$X$22,3,FALSE)</f>
        <v>9.5</v>
      </c>
      <c r="O15" s="141">
        <f>IF(Q15=Q14,"",5)</f>
        <v>5</v>
      </c>
      <c r="P15" s="137" t="str">
        <f>VLOOKUP(SMALL($V$25:$V$36,5),$V$25:$X$36,2,FALSE)</f>
        <v>Ruben</v>
      </c>
      <c r="Q15" s="142">
        <f>VLOOKUP(SMALL($V$25:$V$36,5),$V$25:$X$36,3,FALSE)</f>
        <v>15.02</v>
      </c>
      <c r="R15" s="75"/>
      <c r="S15" s="72"/>
      <c r="U15" s="124">
        <f>RANK($I$40,$E$40:$P$40)</f>
        <v>1</v>
      </c>
      <c r="V15" s="124">
        <f>IF(COUNTIF($U$11:U14,RANK($I$40,$E$40:$P$40))&gt;0,RANK($I$40,$E$40:$P$40)+COUNTIF($U$11:U14,RANK($I$40,$E$40:$P$40)),RANK($I$40,$E$40:$P$40))</f>
        <v>1</v>
      </c>
      <c r="W15" s="124" t="str">
        <f>I31</f>
        <v>Guillaume</v>
      </c>
      <c r="X15" s="125">
        <f>I40</f>
        <v>11.070000000000002</v>
      </c>
      <c r="Z15" s="126"/>
    </row>
    <row r="16" spans="1:26">
      <c r="A16" s="72"/>
      <c r="B16" s="66"/>
      <c r="C16" s="118" t="s">
        <v>43</v>
      </c>
      <c r="D16" s="110" t="s">
        <v>19</v>
      </c>
      <c r="E16" s="113">
        <v>2.25</v>
      </c>
      <c r="F16" s="113">
        <v>3.3</v>
      </c>
      <c r="G16" s="117">
        <v>2.85</v>
      </c>
      <c r="H16" s="3"/>
      <c r="I16" s="162" t="s">
        <v>35</v>
      </c>
      <c r="J16" s="3"/>
      <c r="K16" s="141">
        <f>IF(M16=M15,"",6)</f>
        <v>6</v>
      </c>
      <c r="L16" s="137" t="str">
        <f>VLOOKUP(SMALL($V$11:$V$22,6),$V$11:$X$22,2,FALSE)</f>
        <v>Christophe</v>
      </c>
      <c r="M16" s="147">
        <f>VLOOKUP(SMALL($V$11:$V$22,6),$V$11:$X$22,3,FALSE)</f>
        <v>9.42</v>
      </c>
      <c r="O16" s="141">
        <f>IF(Q16=Q15,"",6)</f>
        <v>6</v>
      </c>
      <c r="P16" s="137" t="str">
        <f>VLOOKUP(SMALL($V$25:$V$36,6),$V$25:$X$36,2,FALSE)</f>
        <v>Pieter</v>
      </c>
      <c r="Q16" s="142">
        <f>VLOOKUP(SMALL($V$25:$V$36,6),$V$25:$X$36,3,FALSE)</f>
        <v>14.870000000000001</v>
      </c>
      <c r="R16" s="75"/>
      <c r="S16" s="72"/>
      <c r="U16" s="124">
        <f>RANK($J$40,$E$40:$P$40)</f>
        <v>7</v>
      </c>
      <c r="V16" s="124">
        <f>IF(COUNTIF($U$11:U15,RANK($J$40,$E$40:$P$40))&gt;0,RANK($J$40,$E$40:$P$40)+COUNTIF($U$11:U15,RANK($J$40,$E$40:$P$40)),RANK($J$40,$E$40:$P$40))</f>
        <v>7</v>
      </c>
      <c r="W16" s="124" t="str">
        <f>J31</f>
        <v>Maarten</v>
      </c>
      <c r="X16" s="125">
        <f>J40</f>
        <v>7.85</v>
      </c>
      <c r="Z16" s="126"/>
    </row>
    <row r="17" spans="1:180">
      <c r="A17" s="72"/>
      <c r="B17" s="66"/>
      <c r="C17" s="118" t="s">
        <v>21</v>
      </c>
      <c r="D17" s="110" t="s">
        <v>27</v>
      </c>
      <c r="E17" s="113">
        <v>1.47</v>
      </c>
      <c r="F17" s="113">
        <v>3.75</v>
      </c>
      <c r="G17" s="117">
        <v>6.5</v>
      </c>
      <c r="H17" s="47" t="s">
        <v>56</v>
      </c>
      <c r="I17" s="162">
        <v>1</v>
      </c>
      <c r="J17" s="3"/>
      <c r="K17" s="141">
        <f>IF(M17=M16,"",7)</f>
        <v>7</v>
      </c>
      <c r="L17" s="137" t="str">
        <f>VLOOKUP(SMALL($V$11:$V$22,7),$V$11:$X$22,2,FALSE)</f>
        <v>Maarten</v>
      </c>
      <c r="M17" s="147">
        <f>VLOOKUP(SMALL($V$11:$V$22,7),$V$11:$X$22,3,FALSE)</f>
        <v>7.85</v>
      </c>
      <c r="O17" s="141">
        <f>IF(Q17=Q16,"",7)</f>
        <v>7</v>
      </c>
      <c r="P17" s="137" t="str">
        <f>VLOOKUP(SMALL($V$25:$V$36,7),$V$25:$X$36,2,FALSE)</f>
        <v>Maarten</v>
      </c>
      <c r="Q17" s="142">
        <f>VLOOKUP(SMALL($V$25:$V$36,7),$V$25:$X$36,3,FALSE)</f>
        <v>14.55</v>
      </c>
      <c r="R17" s="75"/>
      <c r="S17" s="72"/>
      <c r="U17" s="124">
        <f>RANK($K$40,$E$40:$P$40)</f>
        <v>11</v>
      </c>
      <c r="V17" s="124">
        <f>IF(COUNTIF($U$11:U16,RANK($K$40,$E$40:$P$40))&gt;0,RANK($K$40,$E$40:$P$40)+COUNTIF($U$11:U16,RANK($K$40,$E$40:$P$40)),RANK($K$40,$E$40:$P$40))</f>
        <v>11</v>
      </c>
      <c r="W17" s="124" t="str">
        <f>K31</f>
        <v>Dieter</v>
      </c>
      <c r="X17" s="125">
        <f>K40</f>
        <v>4.22</v>
      </c>
      <c r="Z17" s="126"/>
    </row>
    <row r="18" spans="1:180" ht="13.5" thickBot="1">
      <c r="A18" s="72"/>
      <c r="B18" s="66"/>
      <c r="C18" s="119" t="s">
        <v>10</v>
      </c>
      <c r="D18" s="111" t="s">
        <v>13</v>
      </c>
      <c r="E18" s="114">
        <v>1.5</v>
      </c>
      <c r="F18" s="114">
        <v>3.75</v>
      </c>
      <c r="G18" s="120">
        <v>6</v>
      </c>
      <c r="H18" s="3"/>
      <c r="I18" s="163">
        <v>1</v>
      </c>
      <c r="J18" s="3"/>
      <c r="K18" s="141">
        <f>IF(M18=M17,"",8)</f>
        <v>8</v>
      </c>
      <c r="L18" s="137" t="str">
        <f>VLOOKUP(SMALL($V$11:$V$22,8),$V$11:$X$22,2,FALSE)</f>
        <v>Deborah</v>
      </c>
      <c r="M18" s="147">
        <f>VLOOKUP(SMALL($V$11:$V$22,8),$V$11:$X$22,3,FALSE)</f>
        <v>7.62</v>
      </c>
      <c r="O18" s="141">
        <f>IF(Q18=Q17,"",8)</f>
        <v>8</v>
      </c>
      <c r="P18" s="137" t="str">
        <f>VLOOKUP(SMALL($V$25:$V$36,8),$V$25:$X$36,2,FALSE)</f>
        <v>Grégory</v>
      </c>
      <c r="Q18" s="142">
        <f>VLOOKUP(SMALL($V$25:$V$36,8),$V$25:$X$36,3,FALSE)</f>
        <v>13.4</v>
      </c>
      <c r="R18" s="75"/>
      <c r="S18" s="72"/>
      <c r="U18" s="124">
        <f>RANK($L$40,$E$40:$P$40)</f>
        <v>8</v>
      </c>
      <c r="V18" s="124">
        <f>IF(COUNTIF($U$11:U17,RANK($L$40,$E$40:$P$40))&gt;0,RANK($L$40,$E$40:$P$40)+COUNTIF($U$11:U17,RANK($L$40,$E$40:$P$40)),RANK($L$40,$E$40:$P$40))</f>
        <v>8</v>
      </c>
      <c r="W18" s="124" t="str">
        <f>L31</f>
        <v>Deborah</v>
      </c>
      <c r="X18" s="125">
        <f>L40</f>
        <v>7.62</v>
      </c>
      <c r="Z18" s="126"/>
    </row>
    <row r="19" spans="1:180">
      <c r="A19" s="72"/>
      <c r="B19" s="66"/>
      <c r="C19" s="3"/>
      <c r="D19" s="3"/>
      <c r="E19" s="3"/>
      <c r="F19" s="3"/>
      <c r="G19" s="3"/>
      <c r="H19" s="3"/>
      <c r="I19" s="3"/>
      <c r="J19" s="3"/>
      <c r="K19" s="141">
        <f>IF(M19=M18,"",9)</f>
        <v>9</v>
      </c>
      <c r="L19" s="137" t="str">
        <f>VLOOKUP(SMALL($V$11:$V$22,9),$V$11:$X$22,2,FALSE)</f>
        <v>Lien</v>
      </c>
      <c r="M19" s="147">
        <f>VLOOKUP(SMALL($V$11:$V$22,9),$V$11:$X$22,3,FALSE)</f>
        <v>6.05</v>
      </c>
      <c r="O19" s="141">
        <f>IF(Q19=Q18,"",9)</f>
        <v>9</v>
      </c>
      <c r="P19" s="137" t="str">
        <f>VLOOKUP(SMALL($V$25:$V$36,9),$V$25:$X$36,2,FALSE)</f>
        <v>Tim</v>
      </c>
      <c r="Q19" s="142">
        <f>VLOOKUP(SMALL($V$25:$V$36,9),$V$25:$X$36,3,FALSE)</f>
        <v>12.5</v>
      </c>
      <c r="R19" s="75"/>
      <c r="S19" s="72"/>
      <c r="U19" s="124">
        <f>RANK($M$40,$E$40:$P$40)</f>
        <v>10</v>
      </c>
      <c r="V19" s="124">
        <f>IF(COUNTIF($U$11:U18,RANK($M$40,$E$40:$P$40))&gt;0,RANK($M$40,$E$40:$P$40)+COUNTIF($U$11:U18,RANK($M$40,$E$40:$P$40)),RANK($M$40,$E$40:$P$40))</f>
        <v>10</v>
      </c>
      <c r="W19" s="124" t="str">
        <f>M31</f>
        <v>Lienkeuh</v>
      </c>
      <c r="X19" s="125">
        <f>M40</f>
        <v>4.95</v>
      </c>
      <c r="Z19" s="126"/>
    </row>
    <row r="20" spans="1:180" ht="12.75" customHeight="1" thickBot="1">
      <c r="A20" s="72"/>
      <c r="B20" s="66"/>
      <c r="I20" s="3"/>
      <c r="J20" s="3"/>
      <c r="K20" s="141">
        <f>IF(M20=M19,"",10)</f>
        <v>10</v>
      </c>
      <c r="L20" s="137" t="str">
        <f>VLOOKUP(SMALL($V$11:$V$22,10),$V$11:$X$22,2,FALSE)</f>
        <v>Lienkeuh</v>
      </c>
      <c r="M20" s="147">
        <f>VLOOKUP(SMALL($V$11:$V$22,10),$V$11:$X$22,3,FALSE)</f>
        <v>4.95</v>
      </c>
      <c r="O20" s="141">
        <f>IF(Q20=Q19,"",10)</f>
        <v>10</v>
      </c>
      <c r="P20" s="137" t="str">
        <f>VLOOKUP(SMALL($V$25:$V$36,10),$V$25:$X$36,2,FALSE)</f>
        <v>Dieter</v>
      </c>
      <c r="Q20" s="142">
        <f>VLOOKUP(SMALL($V$25:$V$36,10),$V$25:$X$36,3,FALSE)</f>
        <v>10.62</v>
      </c>
      <c r="R20" s="75"/>
      <c r="S20" s="72"/>
      <c r="U20" s="124">
        <f>RANK($N$40,$E$40:$P$40)</f>
        <v>2</v>
      </c>
      <c r="V20" s="124">
        <f>IF(COUNTIF($U$11:U19,RANK($N$40,$E$40:$P$40))&gt;0,RANK($N$40,$E$40:$P$40)+COUNTIF($U$11:U19,RANK($N$40,$E$40:$P$40)),RANK($N$40,$E$40:$P$40))</f>
        <v>2</v>
      </c>
      <c r="W20" s="124" t="str">
        <f>N31</f>
        <v>Pieter</v>
      </c>
      <c r="X20" s="125">
        <f>N40</f>
        <v>10.97</v>
      </c>
      <c r="Z20" s="126"/>
    </row>
    <row r="21" spans="1:180" ht="12.75" customHeight="1" thickBot="1">
      <c r="A21" s="72"/>
      <c r="B21" s="66"/>
      <c r="C21" s="186" t="s">
        <v>57</v>
      </c>
      <c r="D21" s="187"/>
      <c r="E21" s="187"/>
      <c r="F21" s="188"/>
      <c r="G21" s="188"/>
      <c r="H21" s="189"/>
      <c r="I21" s="3"/>
      <c r="J21" s="3"/>
      <c r="K21" s="141">
        <f>IF(M21=M20,"",11)</f>
        <v>11</v>
      </c>
      <c r="L21" s="137" t="str">
        <f>VLOOKUP(SMALL($V$11:$V$22,11),$V$11:$X$22,2,FALSE)</f>
        <v>Dieter</v>
      </c>
      <c r="M21" s="147">
        <f>VLOOKUP(SMALL($V$11:$V$22,11),$V$11:$X$22,3,FALSE)</f>
        <v>4.22</v>
      </c>
      <c r="O21" s="141">
        <f>IF(Q21=Q20,"",11)</f>
        <v>11</v>
      </c>
      <c r="P21" s="137" t="str">
        <f>VLOOKUP(SMALL($V$25:$V$36,11),$V$25:$X$36,2,FALSE)</f>
        <v xml:space="preserve">Lien </v>
      </c>
      <c r="Q21" s="142">
        <f>VLOOKUP(SMALL($V$25:$V$36,11),$V$25:$X$36,3,FALSE)</f>
        <v>9.9499999999999993</v>
      </c>
      <c r="R21" s="75"/>
      <c r="S21" s="72"/>
      <c r="U21" s="124">
        <f>RANK($O$40,$E$40:$P$40)</f>
        <v>4</v>
      </c>
      <c r="V21" s="124">
        <f>IF(COUNTIF($U$11:U20,RANK($O$40,$E$40:$P$40))&gt;0,RANK($O$40,$E$40:$P$40)+COUNTIF($U$11:U20,RANK($O$40,$E$40:$P$40)),RANK($O$40,$E$40:$P$40))</f>
        <v>5</v>
      </c>
      <c r="W21" s="124" t="str">
        <f>O31</f>
        <v>Didier</v>
      </c>
      <c r="X21" s="125">
        <f>O40</f>
        <v>9.5</v>
      </c>
      <c r="Z21" s="126"/>
    </row>
    <row r="22" spans="1:180" ht="12.75" customHeight="1" thickBot="1">
      <c r="A22" s="72"/>
      <c r="B22" s="66"/>
      <c r="C22" s="50" t="s">
        <v>20</v>
      </c>
      <c r="D22" s="173" t="s">
        <v>33</v>
      </c>
      <c r="E22" s="174" t="s">
        <v>154</v>
      </c>
      <c r="F22" s="131" t="str">
        <f>K31</f>
        <v>Dieter</v>
      </c>
      <c r="G22" s="175" t="s">
        <v>140</v>
      </c>
      <c r="H22" s="176" t="s">
        <v>152</v>
      </c>
      <c r="I22" s="3"/>
      <c r="J22" s="3"/>
      <c r="K22" s="143">
        <f>IF(M22=M21,"",12)</f>
        <v>12</v>
      </c>
      <c r="L22" s="144" t="str">
        <f>VLOOKUP(SMALL($V$11:$V$22,12),$V$11:$X$22,2,FALSE)</f>
        <v>Tim</v>
      </c>
      <c r="M22" s="148">
        <f>VLOOKUP(SMALL($V$11:$V$22,12),$V$11:$X$22,3,FALSE)</f>
        <v>2.75</v>
      </c>
      <c r="O22" s="143">
        <f>IF(Q22=Q21,"",12)</f>
        <v>12</v>
      </c>
      <c r="P22" s="144" t="str">
        <f>VLOOKUP(SMALL($V$25:$V$36,12),$V$25:$X$36,2,FALSE)</f>
        <v>Lienkeuh</v>
      </c>
      <c r="Q22" s="145">
        <f>VLOOKUP(SMALL($V$25:$V$36,12),$V$25:$X$36,3,FALSE)</f>
        <v>9.8500000000000014</v>
      </c>
      <c r="R22" s="75"/>
      <c r="S22" s="72"/>
      <c r="U22" s="124">
        <f>RANK($P$40,$E$40:$P$40)</f>
        <v>9</v>
      </c>
      <c r="V22" s="124">
        <f>IF(COUNTIF($U$11:U21,RANK($P$40,$E$40:$P$40))&gt;0,RANK($P$40,$E$40:$P$40)+COUNTIF($U$11:U21,RANK($P$40,$E$40:$P$40)),RANK($P$40,$E$40:$P$40))</f>
        <v>9</v>
      </c>
      <c r="W22" s="124" t="str">
        <f>P31</f>
        <v>Lien</v>
      </c>
      <c r="X22" s="125">
        <f>P40</f>
        <v>6.05</v>
      </c>
      <c r="Z22" s="126"/>
    </row>
    <row r="23" spans="1:180">
      <c r="A23" s="72"/>
      <c r="B23" s="66"/>
      <c r="C23" s="48" t="s">
        <v>45</v>
      </c>
      <c r="D23" s="172" t="s">
        <v>37</v>
      </c>
      <c r="E23" s="167" t="s">
        <v>150</v>
      </c>
      <c r="F23" s="132" t="str">
        <f>L31</f>
        <v>Deborah</v>
      </c>
      <c r="G23" s="166" t="s">
        <v>140</v>
      </c>
      <c r="H23" s="167" t="s">
        <v>141</v>
      </c>
      <c r="I23" s="3"/>
      <c r="J23" s="3"/>
      <c r="K23" s="3"/>
      <c r="L23" s="3"/>
      <c r="M23" s="3"/>
      <c r="N23" s="3"/>
      <c r="O23" s="3"/>
      <c r="P23" s="3"/>
      <c r="Q23" s="3"/>
      <c r="R23" s="3"/>
      <c r="S23" s="72"/>
      <c r="U23" s="124"/>
      <c r="V23" s="124"/>
      <c r="W23" s="124"/>
      <c r="X23" s="124"/>
    </row>
    <row r="24" spans="1:180" s="3" customFormat="1">
      <c r="A24" s="127"/>
      <c r="C24" s="48" t="s">
        <v>24</v>
      </c>
      <c r="D24" s="172" t="s">
        <v>147</v>
      </c>
      <c r="E24" s="167" t="s">
        <v>148</v>
      </c>
      <c r="F24" s="132" t="str">
        <f>M31</f>
        <v>Lienkeuh</v>
      </c>
      <c r="G24" s="172" t="s">
        <v>37</v>
      </c>
      <c r="H24" s="167" t="s">
        <v>148</v>
      </c>
      <c r="S24" s="127"/>
      <c r="T24" s="75"/>
      <c r="U24" s="153"/>
      <c r="V24" s="153"/>
      <c r="W24" s="153"/>
      <c r="X24" s="153"/>
      <c r="Y24" s="75"/>
      <c r="Z24" s="75"/>
      <c r="AA24" s="75"/>
      <c r="AB24" s="75"/>
      <c r="AC24" s="75"/>
      <c r="AD24" s="75"/>
      <c r="AE24" s="75"/>
      <c r="AF24" s="75"/>
      <c r="AG24" s="75"/>
      <c r="AH24" s="75"/>
      <c r="AI24" s="75"/>
      <c r="AJ24" s="75"/>
      <c r="AK24" s="75"/>
      <c r="AL24" s="75"/>
      <c r="AM24" s="75"/>
      <c r="AN24" s="75"/>
      <c r="AO24" s="75"/>
      <c r="AP24" s="75"/>
      <c r="AQ24" s="75"/>
      <c r="AR24" s="75"/>
      <c r="AS24" s="75"/>
      <c r="AT24" s="75"/>
      <c r="AU24" s="75"/>
      <c r="AV24" s="75"/>
      <c r="AW24" s="75"/>
      <c r="AX24" s="75"/>
      <c r="AY24" s="75"/>
      <c r="AZ24" s="75"/>
      <c r="BA24" s="75"/>
      <c r="BB24" s="75"/>
      <c r="BC24" s="75"/>
      <c r="BD24" s="75"/>
      <c r="BE24" s="75"/>
      <c r="BF24" s="75"/>
      <c r="BG24" s="75"/>
      <c r="BH24" s="75"/>
      <c r="BI24" s="75"/>
      <c r="BJ24" s="75"/>
      <c r="BK24" s="75"/>
      <c r="BL24" s="75"/>
      <c r="BM24" s="75"/>
      <c r="BN24" s="75"/>
      <c r="BO24" s="75"/>
      <c r="BP24" s="75"/>
      <c r="BQ24" s="75"/>
      <c r="BR24" s="75"/>
      <c r="BS24" s="75"/>
      <c r="BT24" s="75"/>
      <c r="BU24" s="75"/>
      <c r="BV24" s="75"/>
      <c r="BW24" s="75"/>
      <c r="BX24" s="75"/>
      <c r="BY24" s="75"/>
      <c r="BZ24" s="75"/>
      <c r="CA24" s="75"/>
      <c r="CB24" s="75"/>
      <c r="CC24" s="75"/>
      <c r="CD24" s="75"/>
      <c r="CE24" s="75"/>
      <c r="CF24" s="75"/>
      <c r="CG24" s="75"/>
      <c r="CH24" s="75"/>
      <c r="CI24" s="75"/>
      <c r="CJ24" s="75"/>
      <c r="CK24" s="75"/>
      <c r="CL24" s="75"/>
      <c r="CM24" s="75"/>
      <c r="CN24" s="75"/>
      <c r="CO24" s="75"/>
      <c r="CP24" s="75"/>
      <c r="CQ24" s="75"/>
      <c r="CR24" s="75"/>
      <c r="CS24" s="75"/>
      <c r="CT24" s="75"/>
      <c r="CU24" s="75"/>
      <c r="CV24" s="75"/>
      <c r="CW24" s="75"/>
      <c r="CX24" s="75"/>
      <c r="CY24" s="75"/>
      <c r="CZ24" s="75"/>
      <c r="DA24" s="75"/>
      <c r="DB24" s="75"/>
      <c r="DC24" s="75"/>
      <c r="DD24" s="75"/>
      <c r="DE24" s="75"/>
      <c r="DF24" s="75"/>
      <c r="DG24" s="75"/>
      <c r="DH24" s="75"/>
      <c r="DI24" s="75"/>
      <c r="DJ24" s="75"/>
      <c r="DK24" s="75"/>
      <c r="DL24" s="75"/>
      <c r="DM24" s="75"/>
      <c r="DN24" s="75"/>
      <c r="DO24" s="75"/>
      <c r="DP24" s="75"/>
      <c r="DQ24" s="75"/>
      <c r="DR24" s="75"/>
      <c r="DS24" s="75"/>
      <c r="DT24" s="75"/>
      <c r="DU24" s="75"/>
      <c r="DV24" s="75"/>
      <c r="DW24" s="75"/>
      <c r="DX24" s="75"/>
      <c r="DY24" s="75"/>
      <c r="DZ24" s="75"/>
      <c r="EA24" s="75"/>
      <c r="EB24" s="75"/>
      <c r="EC24" s="75"/>
      <c r="ED24" s="75"/>
      <c r="EE24" s="75"/>
      <c r="EF24" s="75"/>
      <c r="EG24" s="75"/>
      <c r="EH24" s="75"/>
      <c r="EI24" s="75"/>
      <c r="EJ24" s="75"/>
      <c r="EK24" s="75"/>
      <c r="EL24" s="75"/>
      <c r="EM24" s="75"/>
      <c r="EN24" s="75"/>
      <c r="EO24" s="75"/>
      <c r="EP24" s="75"/>
      <c r="EQ24" s="75"/>
      <c r="ER24" s="75"/>
      <c r="ES24" s="75"/>
      <c r="ET24" s="75"/>
      <c r="EU24" s="75"/>
      <c r="EV24" s="75"/>
      <c r="EW24" s="75"/>
      <c r="EX24" s="75"/>
      <c r="EY24" s="75"/>
      <c r="EZ24" s="75"/>
      <c r="FA24" s="75"/>
      <c r="FB24" s="75"/>
      <c r="FC24" s="75"/>
      <c r="FD24" s="75"/>
      <c r="FE24" s="75"/>
      <c r="FF24" s="75"/>
      <c r="FG24" s="75"/>
      <c r="FH24" s="75"/>
      <c r="FI24" s="75"/>
      <c r="FJ24" s="75"/>
      <c r="FK24" s="75"/>
      <c r="FL24" s="75"/>
      <c r="FM24" s="75"/>
      <c r="FN24" s="75"/>
      <c r="FO24" s="75"/>
      <c r="FP24" s="75"/>
      <c r="FQ24" s="75"/>
      <c r="FR24" s="75"/>
      <c r="FS24" s="75"/>
      <c r="FT24" s="75"/>
      <c r="FU24" s="75"/>
      <c r="FV24" s="75"/>
      <c r="FW24" s="75"/>
      <c r="FX24" s="75"/>
    </row>
    <row r="25" spans="1:180" s="3" customFormat="1">
      <c r="A25" s="127"/>
      <c r="C25" s="48" t="s">
        <v>16</v>
      </c>
      <c r="D25" s="172" t="s">
        <v>145</v>
      </c>
      <c r="E25" s="167" t="s">
        <v>146</v>
      </c>
      <c r="F25" s="132" t="str">
        <f>N31</f>
        <v>Pieter</v>
      </c>
      <c r="G25" s="172" t="s">
        <v>140</v>
      </c>
      <c r="H25" s="167" t="s">
        <v>155</v>
      </c>
      <c r="S25" s="127"/>
      <c r="T25" s="75"/>
      <c r="U25" s="124">
        <f>RANK(Result!V7,Result!$V$7:$V$18)</f>
        <v>9</v>
      </c>
      <c r="V25" s="124">
        <f>RANK(Result!V7,Result!$V$7:$V$18)</f>
        <v>9</v>
      </c>
      <c r="W25" s="153" t="str">
        <f>Result!T7</f>
        <v>Tim</v>
      </c>
      <c r="X25" s="154">
        <f>Result!V7</f>
        <v>12.5</v>
      </c>
      <c r="Y25" s="75"/>
      <c r="Z25" s="75"/>
      <c r="AA25" s="75"/>
      <c r="AB25" s="75"/>
      <c r="AC25" s="75"/>
      <c r="AD25" s="75"/>
      <c r="AE25" s="75"/>
      <c r="AF25" s="75"/>
      <c r="AG25" s="75"/>
      <c r="AH25" s="75"/>
      <c r="AI25" s="75"/>
      <c r="AJ25" s="75"/>
      <c r="AK25" s="75"/>
      <c r="AL25" s="75"/>
      <c r="AM25" s="75"/>
      <c r="AN25" s="75"/>
      <c r="AO25" s="75"/>
      <c r="AP25" s="75"/>
      <c r="AQ25" s="75"/>
      <c r="AR25" s="75"/>
      <c r="AS25" s="75"/>
      <c r="AT25" s="75"/>
      <c r="AU25" s="75"/>
      <c r="AV25" s="75"/>
      <c r="AW25" s="75"/>
      <c r="AX25" s="75"/>
      <c r="AY25" s="75"/>
      <c r="AZ25" s="75"/>
      <c r="BA25" s="75"/>
      <c r="BB25" s="75"/>
      <c r="BC25" s="75"/>
      <c r="BD25" s="75"/>
      <c r="BE25" s="75"/>
      <c r="BF25" s="75"/>
      <c r="BG25" s="75"/>
      <c r="BH25" s="75"/>
      <c r="BI25" s="75"/>
      <c r="BJ25" s="75"/>
      <c r="BK25" s="75"/>
      <c r="BL25" s="75"/>
      <c r="BM25" s="75"/>
      <c r="BN25" s="75"/>
      <c r="BO25" s="75"/>
      <c r="BP25" s="75"/>
      <c r="BQ25" s="75"/>
      <c r="BR25" s="75"/>
      <c r="BS25" s="75"/>
      <c r="BT25" s="75"/>
      <c r="BU25" s="75"/>
      <c r="BV25" s="75"/>
      <c r="BW25" s="75"/>
      <c r="BX25" s="75"/>
      <c r="BY25" s="75"/>
      <c r="BZ25" s="75"/>
      <c r="CA25" s="75"/>
      <c r="CB25" s="75"/>
      <c r="CC25" s="75"/>
      <c r="CD25" s="75"/>
      <c r="CE25" s="75"/>
      <c r="CF25" s="75"/>
      <c r="CG25" s="75"/>
      <c r="CH25" s="75"/>
      <c r="CI25" s="75"/>
      <c r="CJ25" s="75"/>
      <c r="CK25" s="75"/>
      <c r="CL25" s="75"/>
      <c r="CM25" s="75"/>
      <c r="CN25" s="75"/>
      <c r="CO25" s="75"/>
      <c r="CP25" s="75"/>
      <c r="CQ25" s="75"/>
      <c r="CR25" s="75"/>
      <c r="CS25" s="75"/>
      <c r="CT25" s="75"/>
      <c r="CU25" s="75"/>
      <c r="CV25" s="75"/>
      <c r="CW25" s="75"/>
      <c r="CX25" s="75"/>
      <c r="CY25" s="75"/>
      <c r="CZ25" s="75"/>
      <c r="DA25" s="75"/>
      <c r="DB25" s="75"/>
      <c r="DC25" s="75"/>
      <c r="DD25" s="75"/>
      <c r="DE25" s="75"/>
      <c r="DF25" s="75"/>
      <c r="DG25" s="75"/>
      <c r="DH25" s="75"/>
      <c r="DI25" s="75"/>
      <c r="DJ25" s="75"/>
      <c r="DK25" s="75"/>
      <c r="DL25" s="75"/>
      <c r="DM25" s="75"/>
      <c r="DN25" s="75"/>
      <c r="DO25" s="75"/>
      <c r="DP25" s="75"/>
      <c r="DQ25" s="75"/>
      <c r="DR25" s="75"/>
      <c r="DS25" s="75"/>
      <c r="DT25" s="75"/>
      <c r="DU25" s="75"/>
      <c r="DV25" s="75"/>
      <c r="DW25" s="75"/>
      <c r="DX25" s="75"/>
      <c r="DY25" s="75"/>
      <c r="DZ25" s="75"/>
      <c r="EA25" s="75"/>
      <c r="EB25" s="75"/>
      <c r="EC25" s="75"/>
      <c r="ED25" s="75"/>
      <c r="EE25" s="75"/>
      <c r="EF25" s="75"/>
      <c r="EG25" s="75"/>
      <c r="EH25" s="75"/>
      <c r="EI25" s="75"/>
      <c r="EJ25" s="75"/>
      <c r="EK25" s="75"/>
      <c r="EL25" s="75"/>
      <c r="EM25" s="75"/>
      <c r="EN25" s="75"/>
      <c r="EO25" s="75"/>
      <c r="EP25" s="75"/>
      <c r="EQ25" s="75"/>
      <c r="ER25" s="75"/>
      <c r="ES25" s="75"/>
      <c r="ET25" s="75"/>
      <c r="EU25" s="75"/>
      <c r="EV25" s="75"/>
      <c r="EW25" s="75"/>
      <c r="EX25" s="75"/>
      <c r="EY25" s="75"/>
      <c r="EZ25" s="75"/>
      <c r="FA25" s="75"/>
      <c r="FB25" s="75"/>
      <c r="FC25" s="75"/>
      <c r="FD25" s="75"/>
      <c r="FE25" s="75"/>
      <c r="FF25" s="75"/>
      <c r="FG25" s="75"/>
      <c r="FH25" s="75"/>
      <c r="FI25" s="75"/>
      <c r="FJ25" s="75"/>
      <c r="FK25" s="75"/>
      <c r="FL25" s="75"/>
      <c r="FM25" s="75"/>
      <c r="FN25" s="75"/>
      <c r="FO25" s="75"/>
      <c r="FP25" s="75"/>
      <c r="FQ25" s="75"/>
      <c r="FR25" s="75"/>
      <c r="FS25" s="75"/>
      <c r="FT25" s="75"/>
      <c r="FU25" s="75"/>
      <c r="FV25" s="75"/>
      <c r="FW25" s="75"/>
      <c r="FX25" s="75"/>
    </row>
    <row r="26" spans="1:180">
      <c r="A26" s="72"/>
      <c r="B26" s="3"/>
      <c r="C26" s="48" t="s">
        <v>2</v>
      </c>
      <c r="D26" s="172" t="s">
        <v>33</v>
      </c>
      <c r="E26" s="167" t="s">
        <v>153</v>
      </c>
      <c r="F26" s="132" t="str">
        <f>O31</f>
        <v>Didier</v>
      </c>
      <c r="G26" s="172" t="s">
        <v>32</v>
      </c>
      <c r="H26" s="167" t="s">
        <v>151</v>
      </c>
      <c r="I26" s="3"/>
      <c r="J26" s="3"/>
      <c r="K26" s="3"/>
      <c r="L26" s="3"/>
      <c r="M26" s="3"/>
      <c r="N26" s="3"/>
      <c r="O26" s="3"/>
      <c r="P26" s="3"/>
      <c r="Q26" s="3"/>
      <c r="R26" s="3"/>
      <c r="S26" s="127"/>
      <c r="U26" s="124">
        <f>RANK(Result!V8,Result!$V$7:$V$18)</f>
        <v>8</v>
      </c>
      <c r="V26" s="124">
        <f>IF(COUNTIF($U$25:U25,RANK(Result!V8,Result!$V$7:$V$18))&gt;0,RANK(Result!V8,Result!$V$7:$V$18)+COUNTIF($U$25:U25,RANK(Result!V8,Result!$V$7:$V$18)),RANK(Result!V8,Result!$V$7:$V$18))</f>
        <v>8</v>
      </c>
      <c r="W26" s="153" t="str">
        <f>Result!T8</f>
        <v>Grégory</v>
      </c>
      <c r="X26" s="154">
        <f>Result!V8</f>
        <v>13.4</v>
      </c>
    </row>
    <row r="27" spans="1:180" ht="13.5" thickBot="1">
      <c r="A27" s="72"/>
      <c r="B27" s="3"/>
      <c r="C27" s="52" t="s">
        <v>3</v>
      </c>
      <c r="D27" s="170" t="s">
        <v>37</v>
      </c>
      <c r="E27" s="171" t="s">
        <v>144</v>
      </c>
      <c r="F27" s="133" t="str">
        <f>P31</f>
        <v>Lien</v>
      </c>
      <c r="G27" s="170" t="s">
        <v>26</v>
      </c>
      <c r="H27" s="171" t="s">
        <v>149</v>
      </c>
      <c r="I27" s="3"/>
      <c r="J27" s="3"/>
      <c r="K27" s="3"/>
      <c r="L27" s="3"/>
      <c r="M27" s="3"/>
      <c r="N27" s="3"/>
      <c r="O27" s="3"/>
      <c r="P27" s="3"/>
      <c r="Q27" s="3"/>
      <c r="R27" s="3"/>
      <c r="S27" s="127"/>
      <c r="U27" s="124">
        <f>RANK(Result!V9,Result!$V$7:$V$18)</f>
        <v>1</v>
      </c>
      <c r="V27" s="124">
        <f>IF(COUNTIF($U$25:U26,RANK(Result!V9,Result!$V$7:$V$18))&gt;0,RANK(Result!V9,Result!$V$7:$V$18)+COUNTIF($U$25:U26,RANK(Result!V9,Result!$V$7:$V$18)),RANK(Result!V9,Result!$V$7:$V$18))</f>
        <v>1</v>
      </c>
      <c r="W27" s="153" t="str">
        <f>Result!T9</f>
        <v>Christophe</v>
      </c>
      <c r="X27" s="154">
        <f>Result!V9</f>
        <v>16.87</v>
      </c>
    </row>
    <row r="28" spans="1:180" ht="16.5" customHeight="1">
      <c r="A28" s="72"/>
      <c r="B28" s="3"/>
      <c r="C28" s="3"/>
      <c r="D28" s="3"/>
      <c r="E28" s="3"/>
      <c r="F28" s="3"/>
      <c r="G28" s="3"/>
      <c r="H28" s="3"/>
      <c r="I28" s="3"/>
      <c r="J28" s="3"/>
      <c r="K28" s="3"/>
      <c r="L28" s="3"/>
      <c r="M28" s="3"/>
      <c r="N28" s="3"/>
      <c r="O28" s="3"/>
      <c r="P28" s="3"/>
      <c r="Q28" s="3"/>
      <c r="R28" s="3"/>
      <c r="S28" s="127"/>
      <c r="U28" s="124">
        <f>RANK(Result!V10,Result!$V$7:$V$18)</f>
        <v>5</v>
      </c>
      <c r="V28" s="124">
        <f>IF(COUNTIF($U$25:U27,RANK(Result!V10,Result!$V$7:$V$18))&gt;0,RANK(Result!V10,Result!$V$7:$V$18)+COUNTIF($U$25:U27,RANK(Result!V10,Result!$V$7:$V$18)),RANK(Result!V10,Result!$V$7:$V$18))</f>
        <v>5</v>
      </c>
      <c r="W28" s="153" t="str">
        <f>Result!T10</f>
        <v>Ruben</v>
      </c>
      <c r="X28" s="154">
        <f>Result!V10</f>
        <v>15.02</v>
      </c>
    </row>
    <row r="29" spans="1:180" s="155" customFormat="1" ht="13.5" thickBot="1">
      <c r="A29" s="72"/>
      <c r="B29" s="72"/>
      <c r="C29" s="72"/>
      <c r="D29" s="72"/>
      <c r="E29" s="72"/>
      <c r="F29" s="72"/>
      <c r="G29" s="72"/>
      <c r="H29" s="72"/>
      <c r="I29" s="72"/>
      <c r="J29" s="72"/>
      <c r="K29" s="72"/>
      <c r="L29" s="72"/>
      <c r="M29" s="72"/>
      <c r="N29" s="72"/>
      <c r="O29" s="72"/>
      <c r="P29" s="72"/>
      <c r="Q29" s="72"/>
      <c r="R29" s="72"/>
      <c r="S29" s="127"/>
      <c r="U29" s="124">
        <f>RANK(Result!V11,Result!$V$7:$V$18)</f>
        <v>3</v>
      </c>
      <c r="V29" s="124">
        <f>IF(COUNTIF($U$25:U28,RANK(Result!V11,Result!$V$7:$V$18))&gt;0,RANK(Result!V11,Result!$V$7:$V$18)+COUNTIF($U$25:U28,RANK(Result!V11,Result!$V$7:$V$18)),RANK(Result!V11,Result!$V$7:$V$18))</f>
        <v>3</v>
      </c>
      <c r="W29" s="157" t="str">
        <f>Result!T11</f>
        <v>Guillaume</v>
      </c>
      <c r="X29" s="158">
        <f>Result!V11</f>
        <v>15.970000000000002</v>
      </c>
    </row>
    <row r="30" spans="1:180" ht="13.5" thickBot="1">
      <c r="A30" s="72"/>
      <c r="B30" s="64"/>
      <c r="C30" s="65"/>
      <c r="D30" s="65"/>
      <c r="E30" s="65"/>
      <c r="F30" s="65"/>
      <c r="G30" s="65"/>
      <c r="H30" s="65"/>
      <c r="I30" s="65"/>
      <c r="J30" s="65"/>
      <c r="K30" s="65"/>
      <c r="L30" s="65"/>
      <c r="M30" s="65"/>
      <c r="N30" s="65"/>
      <c r="O30" s="65"/>
      <c r="P30" s="65"/>
      <c r="Q30" s="65"/>
      <c r="R30" s="75"/>
      <c r="S30" s="127"/>
      <c r="U30" s="124">
        <f>RANK(Result!V12,Result!$V$7:$V$18)</f>
        <v>7</v>
      </c>
      <c r="V30" s="124">
        <f>IF(COUNTIF($U$25:U29,RANK(Result!V12,Result!$V$7:$V$18))&gt;0,RANK(Result!V12,Result!$V$7:$V$18)+COUNTIF($U$25:U29,RANK(Result!V12,Result!$V$7:$V$18)),RANK(Result!V12,Result!$V$7:$V$18))</f>
        <v>7</v>
      </c>
      <c r="W30" s="153" t="str">
        <f>Result!T12</f>
        <v>Maarten</v>
      </c>
      <c r="X30" s="154">
        <f>Result!V12</f>
        <v>14.55</v>
      </c>
    </row>
    <row r="31" spans="1:180" ht="13.5" thickBot="1">
      <c r="A31" s="72"/>
      <c r="B31" s="66"/>
      <c r="C31" s="36" t="s">
        <v>0</v>
      </c>
      <c r="D31" s="37" t="s">
        <v>1</v>
      </c>
      <c r="E31" s="36" t="str">
        <f>D59</f>
        <v>Tim</v>
      </c>
      <c r="F31" s="38" t="str">
        <f>L59</f>
        <v>Grégory</v>
      </c>
      <c r="G31" s="38" t="str">
        <f>D72</f>
        <v>Christophe</v>
      </c>
      <c r="H31" s="38" t="str">
        <f>L72</f>
        <v>Ruben</v>
      </c>
      <c r="I31" s="38" t="str">
        <f>D85</f>
        <v>Guillaume</v>
      </c>
      <c r="J31" s="38" t="str">
        <f>L85</f>
        <v>Maarten</v>
      </c>
      <c r="K31" s="38" t="str">
        <f>D98</f>
        <v>Dieter</v>
      </c>
      <c r="L31" s="38" t="str">
        <f>L98</f>
        <v>Deborah</v>
      </c>
      <c r="M31" s="38" t="str">
        <f>D111</f>
        <v>Lienkeuh</v>
      </c>
      <c r="N31" s="38" t="str">
        <f>L111</f>
        <v>Pieter</v>
      </c>
      <c r="O31" s="38" t="str">
        <f>D124</f>
        <v>Didier</v>
      </c>
      <c r="P31" s="37" t="str">
        <f>L124</f>
        <v>Lien</v>
      </c>
      <c r="Q31" s="3"/>
      <c r="R31" s="75"/>
      <c r="S31" s="127"/>
      <c r="U31" s="124">
        <f>RANK(Result!V13,Result!$V$7:$V$18)</f>
        <v>10</v>
      </c>
      <c r="V31" s="124">
        <f>IF(COUNTIF($U$25:U30,RANK(Result!V13,Result!$V$7:$V$18))&gt;0,RANK(Result!V13,Result!$V$7:$V$18)+COUNTIF($U$25:U30,RANK(Result!V13,Result!$V$7:$V$18)),RANK(Result!V13,Result!$V$7:$V$18))</f>
        <v>10</v>
      </c>
      <c r="W31" s="153" t="str">
        <f>Result!T13</f>
        <v>Dieter</v>
      </c>
      <c r="X31" s="154">
        <f>Result!V13</f>
        <v>10.62</v>
      </c>
    </row>
    <row r="32" spans="1:180">
      <c r="A32" s="72"/>
      <c r="B32" s="66"/>
      <c r="C32" s="29" t="str">
        <f t="shared" ref="C32:D39" si="0">C11</f>
        <v>GBA</v>
      </c>
      <c r="D32" s="30" t="str">
        <f t="shared" si="0"/>
        <v>Standard</v>
      </c>
      <c r="E32" s="31">
        <f t="shared" ref="E32:E39" si="1">E61</f>
        <v>2</v>
      </c>
      <c r="F32" s="32" t="str">
        <f>M61</f>
        <v>x</v>
      </c>
      <c r="G32" s="32">
        <f>E74</f>
        <v>2</v>
      </c>
      <c r="H32" s="32" t="str">
        <f>M74</f>
        <v>x</v>
      </c>
      <c r="I32" s="32">
        <f>E87</f>
        <v>2</v>
      </c>
      <c r="J32" s="32" t="str">
        <f>M87</f>
        <v>x</v>
      </c>
      <c r="K32" s="32">
        <f>E100</f>
        <v>2</v>
      </c>
      <c r="L32" s="32">
        <f t="shared" ref="L32:L39" si="2">M100</f>
        <v>2</v>
      </c>
      <c r="M32" s="32">
        <f>E113</f>
        <v>2</v>
      </c>
      <c r="N32" s="32">
        <f t="shared" ref="N32:N39" si="3">M113</f>
        <v>2</v>
      </c>
      <c r="O32" s="32" t="str">
        <f>E126</f>
        <v>x</v>
      </c>
      <c r="P32" s="33">
        <f>M126</f>
        <v>2</v>
      </c>
      <c r="Q32" s="3"/>
      <c r="R32" s="75"/>
      <c r="S32" s="72"/>
      <c r="U32" s="124">
        <f>RANK(Result!V14,Result!$V$7:$V$18)</f>
        <v>2</v>
      </c>
      <c r="V32" s="124">
        <f>IF(COUNTIF($U$25:U31,RANK(Result!V14,Result!$V$7:$V$18))&gt;0,RANK(Result!V14,Result!$V$7:$V$18)+COUNTIF($U$25:U31,RANK(Result!V14,Result!$V$7:$V$18)),RANK(Result!V14,Result!$V$7:$V$18))</f>
        <v>2</v>
      </c>
      <c r="W32" s="153" t="str">
        <f>Result!T14</f>
        <v>Deborah</v>
      </c>
      <c r="X32" s="154">
        <f>Result!V14</f>
        <v>16.670000000000002</v>
      </c>
    </row>
    <row r="33" spans="1:24">
      <c r="A33" s="72"/>
      <c r="B33" s="66"/>
      <c r="C33" s="25" t="str">
        <f t="shared" si="0"/>
        <v>Moeskroen</v>
      </c>
      <c r="D33" s="26" t="str">
        <f t="shared" si="0"/>
        <v>Roeselare</v>
      </c>
      <c r="E33" s="31">
        <f t="shared" si="1"/>
        <v>1</v>
      </c>
      <c r="F33" s="32">
        <f t="shared" ref="F33:F39" si="4">M62</f>
        <v>1</v>
      </c>
      <c r="G33" s="32" t="str">
        <f t="shared" ref="G33:G39" si="5">E75</f>
        <v>x</v>
      </c>
      <c r="H33" s="32" t="str">
        <f t="shared" ref="H33:H39" si="6">M75</f>
        <v>x</v>
      </c>
      <c r="I33" s="32" t="str">
        <f t="shared" ref="I33:I39" si="7">E88</f>
        <v>x</v>
      </c>
      <c r="J33" s="32">
        <f t="shared" ref="J33:J39" si="8">M88</f>
        <v>2</v>
      </c>
      <c r="K33" s="32">
        <f t="shared" ref="K33:K39" si="9">E101</f>
        <v>1</v>
      </c>
      <c r="L33" s="32" t="str">
        <f t="shared" si="2"/>
        <v>x</v>
      </c>
      <c r="M33" s="32">
        <f t="shared" ref="M33:M39" si="10">E114</f>
        <v>2</v>
      </c>
      <c r="N33" s="32">
        <f t="shared" si="3"/>
        <v>1</v>
      </c>
      <c r="O33" s="32">
        <f t="shared" ref="O33:O39" si="11">E127</f>
        <v>1</v>
      </c>
      <c r="P33" s="33">
        <f t="shared" ref="P33:P39" si="12">M127</f>
        <v>1</v>
      </c>
      <c r="Q33" s="3"/>
      <c r="R33" s="75"/>
      <c r="S33" s="72"/>
      <c r="U33" s="124">
        <f>RANK(Result!V15,Result!$V$7:$V$18)</f>
        <v>12</v>
      </c>
      <c r="V33" s="124">
        <f>IF(COUNTIF($U$25:U32,RANK(Result!V15,Result!$V$7:$V$18))&gt;0,RANK(Result!V15,Result!$V$7:$V$18)+COUNTIF($U$25:U32,RANK(Result!V15,Result!$V$7:$V$18)),RANK(Result!V15,Result!$V$7:$V$18))</f>
        <v>12</v>
      </c>
      <c r="W33" s="153" t="str">
        <f>Result!T15</f>
        <v>Lienkeuh</v>
      </c>
      <c r="X33" s="154">
        <f>Result!V15</f>
        <v>9.8500000000000014</v>
      </c>
    </row>
    <row r="34" spans="1:24">
      <c r="A34" s="72"/>
      <c r="B34" s="66"/>
      <c r="C34" s="25" t="str">
        <f t="shared" si="0"/>
        <v>Anderlecht</v>
      </c>
      <c r="D34" s="26" t="str">
        <f t="shared" si="0"/>
        <v>Cercle Brugge</v>
      </c>
      <c r="E34" s="31">
        <f t="shared" si="1"/>
        <v>1</v>
      </c>
      <c r="F34" s="32">
        <f t="shared" si="4"/>
        <v>1</v>
      </c>
      <c r="G34" s="32">
        <f t="shared" si="5"/>
        <v>1</v>
      </c>
      <c r="H34" s="32">
        <f t="shared" si="6"/>
        <v>1</v>
      </c>
      <c r="I34" s="32">
        <f t="shared" si="7"/>
        <v>1</v>
      </c>
      <c r="J34" s="32">
        <f t="shared" si="8"/>
        <v>1</v>
      </c>
      <c r="K34" s="32">
        <f t="shared" si="9"/>
        <v>1</v>
      </c>
      <c r="L34" s="32">
        <f t="shared" si="2"/>
        <v>1</v>
      </c>
      <c r="M34" s="32" t="str">
        <f t="shared" si="10"/>
        <v>x</v>
      </c>
      <c r="N34" s="32">
        <f t="shared" si="3"/>
        <v>1</v>
      </c>
      <c r="O34" s="32">
        <f t="shared" si="11"/>
        <v>1</v>
      </c>
      <c r="P34" s="33">
        <f t="shared" si="12"/>
        <v>1</v>
      </c>
      <c r="Q34" s="3"/>
      <c r="R34" s="75"/>
      <c r="S34" s="72"/>
      <c r="U34" s="124">
        <f>RANK(Result!V16,Result!$V$7:$V$18)</f>
        <v>6</v>
      </c>
      <c r="V34" s="124">
        <f>IF(COUNTIF($U$25:U33,RANK(Result!V16,Result!$V$7:$V$18))&gt;0,RANK(Result!V16,Result!$V$7:$V$18)+COUNTIF($U$25:U33,RANK(Result!V16,Result!$V$7:$V$18)),RANK(Result!V16,Result!$V$7:$V$18))</f>
        <v>6</v>
      </c>
      <c r="W34" s="153" t="str">
        <f>Result!T16</f>
        <v>Pieter</v>
      </c>
      <c r="X34" s="154">
        <f>Result!V16</f>
        <v>14.870000000000001</v>
      </c>
    </row>
    <row r="35" spans="1:24">
      <c r="A35" s="72"/>
      <c r="B35" s="66"/>
      <c r="C35" s="25" t="str">
        <f t="shared" si="0"/>
        <v>Sint-Truiden</v>
      </c>
      <c r="D35" s="26" t="str">
        <f t="shared" si="0"/>
        <v>Charleroi</v>
      </c>
      <c r="E35" s="31">
        <f t="shared" si="1"/>
        <v>1</v>
      </c>
      <c r="F35" s="32">
        <f t="shared" si="4"/>
        <v>1</v>
      </c>
      <c r="G35" s="32">
        <f t="shared" si="5"/>
        <v>1</v>
      </c>
      <c r="H35" s="32">
        <f t="shared" si="6"/>
        <v>1</v>
      </c>
      <c r="I35" s="32">
        <f t="shared" si="7"/>
        <v>1</v>
      </c>
      <c r="J35" s="32" t="str">
        <f t="shared" si="8"/>
        <v>x</v>
      </c>
      <c r="K35" s="32">
        <f t="shared" si="9"/>
        <v>1</v>
      </c>
      <c r="L35" s="32">
        <f t="shared" si="2"/>
        <v>1</v>
      </c>
      <c r="M35" s="32">
        <f t="shared" si="10"/>
        <v>2</v>
      </c>
      <c r="N35" s="32">
        <f t="shared" si="3"/>
        <v>1</v>
      </c>
      <c r="O35" s="32">
        <f t="shared" si="11"/>
        <v>1</v>
      </c>
      <c r="P35" s="33" t="str">
        <f t="shared" si="12"/>
        <v>x</v>
      </c>
      <c r="Q35" s="3"/>
      <c r="R35" s="75"/>
      <c r="S35" s="72"/>
      <c r="U35" s="124">
        <f>RANK(Result!V17,Result!$V$7:$V$18)</f>
        <v>4</v>
      </c>
      <c r="V35" s="124">
        <f>IF(COUNTIF($U$25:U34,RANK(Result!V17,Result!$V$7:$V$18))&gt;0,RANK(Result!V17,Result!$V$7:$V$18)+COUNTIF($U$25:U34,RANK(Result!V17,Result!$V$7:$V$18)),RANK(Result!V17,Result!$V$7:$V$18))</f>
        <v>4</v>
      </c>
      <c r="W35" s="153" t="str">
        <f>Result!T17</f>
        <v>Didier</v>
      </c>
      <c r="X35" s="154">
        <f>Result!V17</f>
        <v>15.95</v>
      </c>
    </row>
    <row r="36" spans="1:24">
      <c r="A36" s="72"/>
      <c r="B36" s="66"/>
      <c r="C36" s="25" t="str">
        <f t="shared" si="0"/>
        <v>Westerlo</v>
      </c>
      <c r="D36" s="26" t="str">
        <f t="shared" si="0"/>
        <v>Kortrijk</v>
      </c>
      <c r="E36" s="31">
        <f t="shared" si="1"/>
        <v>1</v>
      </c>
      <c r="F36" s="32" t="str">
        <f t="shared" si="4"/>
        <v>x</v>
      </c>
      <c r="G36" s="32">
        <f t="shared" si="5"/>
        <v>1</v>
      </c>
      <c r="H36" s="32">
        <f t="shared" si="6"/>
        <v>2</v>
      </c>
      <c r="I36" s="32" t="str">
        <f t="shared" si="7"/>
        <v>x</v>
      </c>
      <c r="J36" s="32">
        <f t="shared" si="8"/>
        <v>2</v>
      </c>
      <c r="K36" s="32">
        <f t="shared" si="9"/>
        <v>1</v>
      </c>
      <c r="L36" s="32">
        <f t="shared" si="2"/>
        <v>2</v>
      </c>
      <c r="M36" s="32" t="str">
        <f t="shared" si="10"/>
        <v>x</v>
      </c>
      <c r="N36" s="32" t="str">
        <f t="shared" si="3"/>
        <v>x</v>
      </c>
      <c r="O36" s="32" t="str">
        <f t="shared" si="11"/>
        <v>x</v>
      </c>
      <c r="P36" s="33">
        <f t="shared" si="12"/>
        <v>1</v>
      </c>
      <c r="Q36" s="3"/>
      <c r="R36" s="75"/>
      <c r="S36" s="72"/>
      <c r="U36" s="124">
        <f>RANK(Result!V18,Result!$V$7:$V$18)</f>
        <v>11</v>
      </c>
      <c r="V36" s="124">
        <f>IF(COUNTIF($U$25:U35,RANK(Result!V18,Result!$V$7:$V$18))&gt;0,RANK(Result!V18,Result!$V$7:$V$18)+COUNTIF($U$25:U35,RANK(Result!V18,Result!$V$7:$V$18)),RANK(Result!V18,Result!$V$7:$V$18))</f>
        <v>11</v>
      </c>
      <c r="W36" s="153" t="str">
        <f>Result!T18</f>
        <v xml:space="preserve">Lien </v>
      </c>
      <c r="X36" s="154">
        <f>Result!V18</f>
        <v>9.9499999999999993</v>
      </c>
    </row>
    <row r="37" spans="1:24">
      <c r="A37" s="72"/>
      <c r="B37" s="66"/>
      <c r="C37" s="25" t="str">
        <f t="shared" si="0"/>
        <v>Zulte-Waregem</v>
      </c>
      <c r="D37" s="26" t="str">
        <f t="shared" si="0"/>
        <v>Genk</v>
      </c>
      <c r="E37" s="31">
        <f t="shared" si="1"/>
        <v>1</v>
      </c>
      <c r="F37" s="32">
        <f t="shared" si="4"/>
        <v>1</v>
      </c>
      <c r="G37" s="32" t="str">
        <f t="shared" si="5"/>
        <v>x</v>
      </c>
      <c r="H37" s="32">
        <f t="shared" si="6"/>
        <v>1</v>
      </c>
      <c r="I37" s="32">
        <f t="shared" si="7"/>
        <v>1</v>
      </c>
      <c r="J37" s="32">
        <f t="shared" si="8"/>
        <v>1</v>
      </c>
      <c r="K37" s="32">
        <f t="shared" si="9"/>
        <v>1</v>
      </c>
      <c r="L37" s="32">
        <f t="shared" si="2"/>
        <v>2</v>
      </c>
      <c r="M37" s="32">
        <f t="shared" si="10"/>
        <v>1</v>
      </c>
      <c r="N37" s="32" t="str">
        <f t="shared" si="3"/>
        <v>x</v>
      </c>
      <c r="O37" s="32">
        <f t="shared" si="11"/>
        <v>1</v>
      </c>
      <c r="P37" s="33">
        <f t="shared" si="12"/>
        <v>1</v>
      </c>
      <c r="Q37" s="3"/>
      <c r="R37" s="75"/>
      <c r="S37" s="72"/>
      <c r="U37" s="124"/>
      <c r="V37" s="124"/>
      <c r="W37" s="124"/>
    </row>
    <row r="38" spans="1:24">
      <c r="A38" s="72"/>
      <c r="B38" s="66"/>
      <c r="C38" s="25" t="str">
        <f t="shared" si="0"/>
        <v>Gent</v>
      </c>
      <c r="D38" s="26" t="str">
        <f t="shared" si="0"/>
        <v>Mechelen</v>
      </c>
      <c r="E38" s="31" t="str">
        <f t="shared" si="1"/>
        <v>x</v>
      </c>
      <c r="F38" s="32" t="str">
        <f t="shared" si="4"/>
        <v>x</v>
      </c>
      <c r="G38" s="32">
        <f t="shared" si="5"/>
        <v>1</v>
      </c>
      <c r="H38" s="32">
        <f t="shared" si="6"/>
        <v>1</v>
      </c>
      <c r="I38" s="32">
        <f t="shared" si="7"/>
        <v>1</v>
      </c>
      <c r="J38" s="32" t="str">
        <f t="shared" si="8"/>
        <v>x</v>
      </c>
      <c r="K38" s="32">
        <f t="shared" si="9"/>
        <v>1</v>
      </c>
      <c r="L38" s="32">
        <f t="shared" si="2"/>
        <v>1</v>
      </c>
      <c r="M38" s="32" t="str">
        <f t="shared" si="10"/>
        <v>x</v>
      </c>
      <c r="N38" s="32">
        <f t="shared" si="3"/>
        <v>1</v>
      </c>
      <c r="O38" s="32" t="str">
        <f t="shared" si="11"/>
        <v>x</v>
      </c>
      <c r="P38" s="33">
        <f t="shared" si="12"/>
        <v>2</v>
      </c>
      <c r="Q38" s="3"/>
      <c r="R38" s="75"/>
      <c r="S38" s="72"/>
      <c r="U38" s="124"/>
      <c r="V38" s="124"/>
      <c r="W38" s="124"/>
    </row>
    <row r="39" spans="1:24" ht="13.5" thickBot="1">
      <c r="A39" s="72"/>
      <c r="B39" s="66"/>
      <c r="C39" s="27" t="str">
        <f t="shared" si="0"/>
        <v>Club Brugge</v>
      </c>
      <c r="D39" s="28" t="str">
        <f t="shared" si="0"/>
        <v>Lokeren</v>
      </c>
      <c r="E39" s="31">
        <f t="shared" si="1"/>
        <v>1</v>
      </c>
      <c r="F39" s="32">
        <f t="shared" si="4"/>
        <v>1</v>
      </c>
      <c r="G39" s="32">
        <f t="shared" si="5"/>
        <v>2</v>
      </c>
      <c r="H39" s="32">
        <f t="shared" si="6"/>
        <v>1</v>
      </c>
      <c r="I39" s="32">
        <f t="shared" si="7"/>
        <v>1</v>
      </c>
      <c r="J39" s="32">
        <f t="shared" si="8"/>
        <v>2</v>
      </c>
      <c r="K39" s="32">
        <f t="shared" si="9"/>
        <v>1</v>
      </c>
      <c r="L39" s="32">
        <f t="shared" si="2"/>
        <v>1</v>
      </c>
      <c r="M39" s="32">
        <f t="shared" si="10"/>
        <v>1</v>
      </c>
      <c r="N39" s="32">
        <f t="shared" si="3"/>
        <v>1</v>
      </c>
      <c r="O39" s="32">
        <f t="shared" si="11"/>
        <v>1</v>
      </c>
      <c r="P39" s="33">
        <f t="shared" si="12"/>
        <v>1</v>
      </c>
      <c r="Q39" s="3"/>
      <c r="R39" s="75"/>
      <c r="S39" s="72"/>
      <c r="U39" s="124"/>
      <c r="V39" s="124"/>
      <c r="W39" s="124"/>
    </row>
    <row r="40" spans="1:24" ht="13.5" thickBot="1">
      <c r="A40" s="72"/>
      <c r="B40" s="66"/>
      <c r="C40" s="3"/>
      <c r="D40" s="3"/>
      <c r="E40" s="58">
        <f>I69</f>
        <v>2.75</v>
      </c>
      <c r="F40" s="59">
        <f>Q69</f>
        <v>9.5</v>
      </c>
      <c r="G40" s="59">
        <f>I82</f>
        <v>9.42</v>
      </c>
      <c r="H40" s="59">
        <f>Q82</f>
        <v>10.92</v>
      </c>
      <c r="I40" s="59">
        <f>I95</f>
        <v>11.070000000000002</v>
      </c>
      <c r="J40" s="59">
        <f>Q95</f>
        <v>7.85</v>
      </c>
      <c r="K40" s="59">
        <f>I108</f>
        <v>4.22</v>
      </c>
      <c r="L40" s="59">
        <f>Q108</f>
        <v>7.62</v>
      </c>
      <c r="M40" s="59">
        <f>I121</f>
        <v>4.95</v>
      </c>
      <c r="N40" s="59">
        <f>Q121</f>
        <v>10.97</v>
      </c>
      <c r="O40" s="59">
        <f>I134</f>
        <v>9.5</v>
      </c>
      <c r="P40" s="60">
        <f>Q134</f>
        <v>6.05</v>
      </c>
      <c r="Q40" s="3"/>
      <c r="R40" s="75"/>
      <c r="S40" s="72"/>
      <c r="U40" s="124"/>
      <c r="V40" s="124"/>
      <c r="W40" s="124"/>
    </row>
    <row r="41" spans="1:24">
      <c r="A41" s="72"/>
      <c r="B41" s="66"/>
      <c r="C41" s="3"/>
      <c r="D41" s="3"/>
      <c r="E41" s="3"/>
      <c r="F41" s="3"/>
      <c r="G41" s="3"/>
      <c r="H41" s="3"/>
      <c r="I41" s="3"/>
      <c r="J41" s="3"/>
      <c r="K41" s="3"/>
      <c r="L41" s="3"/>
      <c r="M41" s="3"/>
      <c r="N41" s="3"/>
      <c r="O41" s="3"/>
      <c r="P41" s="3"/>
      <c r="Q41" s="3"/>
      <c r="R41" s="75"/>
      <c r="S41" s="72"/>
    </row>
    <row r="42" spans="1:24" ht="13.5" thickBot="1">
      <c r="A42" s="72"/>
      <c r="B42" s="66"/>
      <c r="C42" s="3"/>
      <c r="D42" s="3"/>
      <c r="E42" s="3"/>
      <c r="F42" s="3"/>
      <c r="G42" s="3"/>
      <c r="H42" s="3"/>
      <c r="I42" s="3"/>
      <c r="J42" s="3"/>
      <c r="K42" s="3"/>
      <c r="L42" s="3"/>
      <c r="M42" s="3"/>
      <c r="N42" s="3"/>
      <c r="O42" s="3"/>
      <c r="P42" s="3"/>
      <c r="Q42" s="3"/>
      <c r="R42" s="75"/>
      <c r="S42" s="72"/>
    </row>
    <row r="43" spans="1:24" ht="13.5" thickBot="1">
      <c r="A43" s="72"/>
      <c r="B43" s="66"/>
      <c r="C43" s="36" t="s">
        <v>0</v>
      </c>
      <c r="D43" s="37" t="s">
        <v>1</v>
      </c>
      <c r="E43" s="36" t="str">
        <f t="shared" ref="E43:O43" si="13">E31</f>
        <v>Tim</v>
      </c>
      <c r="F43" s="38" t="str">
        <f t="shared" si="13"/>
        <v>Grégory</v>
      </c>
      <c r="G43" s="38" t="str">
        <f t="shared" si="13"/>
        <v>Christophe</v>
      </c>
      <c r="H43" s="38" t="str">
        <f t="shared" si="13"/>
        <v>Ruben</v>
      </c>
      <c r="I43" s="38" t="str">
        <f t="shared" si="13"/>
        <v>Guillaume</v>
      </c>
      <c r="J43" s="38" t="str">
        <f t="shared" si="13"/>
        <v>Maarten</v>
      </c>
      <c r="K43" s="38" t="str">
        <f t="shared" si="13"/>
        <v>Dieter</v>
      </c>
      <c r="L43" s="38" t="str">
        <f t="shared" si="13"/>
        <v>Deborah</v>
      </c>
      <c r="M43" s="38" t="str">
        <f t="shared" si="13"/>
        <v>Lienkeuh</v>
      </c>
      <c r="N43" s="38" t="str">
        <f t="shared" si="13"/>
        <v>Pieter</v>
      </c>
      <c r="O43" s="38" t="str">
        <f t="shared" si="13"/>
        <v>Didier</v>
      </c>
      <c r="P43" s="37" t="str">
        <f>L124</f>
        <v>Lien</v>
      </c>
      <c r="Q43" s="3"/>
      <c r="R43" s="75"/>
      <c r="S43" s="72"/>
    </row>
    <row r="44" spans="1:24">
      <c r="A44" s="72"/>
      <c r="B44" s="66"/>
      <c r="C44" s="29" t="str">
        <f t="shared" ref="C44:D51" si="14">K61</f>
        <v>GBA</v>
      </c>
      <c r="D44" s="69" t="str">
        <f t="shared" si="14"/>
        <v>Standard</v>
      </c>
      <c r="E44" s="56">
        <f>IF(E61=$F$60,F61,IF(E61=$G$60,G61,IF(E61=$H$60,H61,0)))</f>
        <v>2</v>
      </c>
      <c r="F44" s="56">
        <f>IF(M61=$N$60,N61,IF(M61=$O$60,O61,IF(M61=$P$60,P61,0)))</f>
        <v>3.3</v>
      </c>
      <c r="G44" s="56">
        <f>IF(E74=$F$73,F74,IF(E74=$G$73,G74,IF(E74=$H$73,H74,0)))</f>
        <v>2</v>
      </c>
      <c r="H44" s="56">
        <f>IF(M74=$N$73,N74,IF(M74=$O$73,O74,IF(M74=$P$73,P74,0)))</f>
        <v>3.3</v>
      </c>
      <c r="I44" s="56">
        <f>IF(E87=$F$86,F87,IF(E87=$G$86,G87,IF(E87=$H$86,H87,0)))</f>
        <v>2</v>
      </c>
      <c r="J44" s="56">
        <f>IF(M87=$N$86,N87,IF(M87=$O$86,O87,IF(M87=$P$86,P87,0)))</f>
        <v>3.3</v>
      </c>
      <c r="K44" s="56">
        <f>IF(E100=$F$99,F100,IF(E100=$G$99,G100,IF(E100=$H$99,H100,0)))</f>
        <v>2</v>
      </c>
      <c r="L44" s="56">
        <f>IF(M100=$N$99,N100,IF(M100=$O$99,O100,IF(M100=$P$99,P100,0)))</f>
        <v>2</v>
      </c>
      <c r="M44" s="56">
        <f>IF(E113=$F$112,F113,IF(E113=$G$112,G113,IF(E113=$H$112,H113,0)))</f>
        <v>2</v>
      </c>
      <c r="N44" s="56">
        <f>IF(M113=$N$112,N113,IF(M113=$O$112,O113,IF(M113=$P$112,P113,0)))</f>
        <v>2</v>
      </c>
      <c r="O44" s="56">
        <f>IF(E126=$F$125,F126,IF(E126=$G$125,G126,IF(E126=$H$125,H126,0)))</f>
        <v>3.3</v>
      </c>
      <c r="P44" s="57">
        <f>IF(M126=$N$125,N126,IF(M126=$O$125,O126,IF(M126=$P$125,P126,0)))</f>
        <v>2</v>
      </c>
      <c r="Q44" s="3"/>
      <c r="R44" s="75"/>
      <c r="S44" s="72"/>
    </row>
    <row r="45" spans="1:24">
      <c r="A45" s="72"/>
      <c r="B45" s="66"/>
      <c r="C45" s="25" t="str">
        <f t="shared" si="14"/>
        <v>Moeskroen</v>
      </c>
      <c r="D45" s="70" t="str">
        <f t="shared" si="14"/>
        <v>Roeselare</v>
      </c>
      <c r="E45" s="56">
        <f t="shared" ref="E45:E51" si="15">IF(E62=$F$60,F62,IF(E62=$G$60,G62,IF(E62=$H$60,H62,0)))</f>
        <v>1.75</v>
      </c>
      <c r="F45" s="56">
        <f t="shared" ref="F45:F51" si="16">IF(M62=$N$60,N62,IF(M62=$O$60,O62,IF(M62=$P$60,P62,0)))</f>
        <v>1.75</v>
      </c>
      <c r="G45" s="56">
        <f t="shared" ref="G45:G51" si="17">IF(E75=$F$73,F75,IF(E75=$G$73,G75,IF(E75=$H$73,H75,0)))</f>
        <v>3.4</v>
      </c>
      <c r="H45" s="56">
        <f t="shared" ref="H45:H51" si="18">IF(M75=$N$73,N75,IF(M75=$O$73,O75,IF(M75=$P$73,P75,0)))</f>
        <v>3.4</v>
      </c>
      <c r="I45" s="56">
        <f t="shared" ref="I45:I51" si="19">IF(E88=$F$86,F88,IF(E88=$G$86,G88,IF(E88=$H$86,H88,0)))</f>
        <v>3.4</v>
      </c>
      <c r="J45" s="56">
        <f t="shared" ref="J45:J51" si="20">IF(M88=$N$86,N88,IF(M88=$O$86,O88,IF(M88=$P$86,P88,0)))</f>
        <v>4.25</v>
      </c>
      <c r="K45" s="56">
        <f t="shared" ref="K45:K51" si="21">IF(E101=$F$99,F101,IF(E101=$G$99,G101,IF(E101=$H$99,H101,0)))</f>
        <v>1.75</v>
      </c>
      <c r="L45" s="56">
        <f t="shared" ref="L45:L51" si="22">IF(M101=$N$99,N101,IF(M101=$O$99,O101,IF(M101=$P$99,P101,0)))</f>
        <v>3.4</v>
      </c>
      <c r="M45" s="56">
        <f t="shared" ref="M45:M51" si="23">IF(E114=$F$112,F114,IF(E114=$G$112,G114,IF(E114=$H$112,H114,0)))</f>
        <v>4.25</v>
      </c>
      <c r="N45" s="56">
        <f t="shared" ref="N45:N51" si="24">IF(M114=$N$112,N114,IF(M114=$O$112,O114,IF(M114=$P$112,P114,0)))</f>
        <v>1.75</v>
      </c>
      <c r="O45" s="56">
        <f t="shared" ref="O45:O51" si="25">IF(E127=$F$125,F127,IF(E127=$G$125,G127,IF(E127=$H$125,H127,0)))</f>
        <v>1.75</v>
      </c>
      <c r="P45" s="57">
        <f t="shared" ref="P45:P51" si="26">IF(M127=$N$125,N127,IF(M127=$O$125,O127,IF(M127=$P$125,P127,0)))</f>
        <v>1.75</v>
      </c>
      <c r="Q45" s="3"/>
      <c r="R45" s="75"/>
      <c r="S45" s="72"/>
    </row>
    <row r="46" spans="1:24">
      <c r="A46" s="72"/>
      <c r="B46" s="66"/>
      <c r="C46" s="25" t="str">
        <f t="shared" si="14"/>
        <v>Anderlecht</v>
      </c>
      <c r="D46" s="70" t="str">
        <f t="shared" si="14"/>
        <v>Cercle Brugge</v>
      </c>
      <c r="E46" s="56">
        <f t="shared" si="15"/>
        <v>1.25</v>
      </c>
      <c r="F46" s="56">
        <f t="shared" si="16"/>
        <v>1.25</v>
      </c>
      <c r="G46" s="56">
        <f t="shared" si="17"/>
        <v>1.25</v>
      </c>
      <c r="H46" s="56">
        <f t="shared" si="18"/>
        <v>1.25</v>
      </c>
      <c r="I46" s="56">
        <f t="shared" si="19"/>
        <v>1.25</v>
      </c>
      <c r="J46" s="56">
        <f t="shared" si="20"/>
        <v>1.25</v>
      </c>
      <c r="K46" s="56">
        <f t="shared" si="21"/>
        <v>1.25</v>
      </c>
      <c r="L46" s="56">
        <f t="shared" si="22"/>
        <v>1.25</v>
      </c>
      <c r="M46" s="56">
        <f t="shared" si="23"/>
        <v>5</v>
      </c>
      <c r="N46" s="56">
        <f t="shared" si="24"/>
        <v>1.25</v>
      </c>
      <c r="O46" s="56">
        <f t="shared" si="25"/>
        <v>1.25</v>
      </c>
      <c r="P46" s="57">
        <f t="shared" si="26"/>
        <v>1.25</v>
      </c>
      <c r="Q46" s="3"/>
      <c r="R46" s="75"/>
      <c r="S46" s="72"/>
    </row>
    <row r="47" spans="1:24">
      <c r="A47" s="72"/>
      <c r="B47" s="66"/>
      <c r="C47" s="25" t="str">
        <f t="shared" si="14"/>
        <v>Sint-Truiden</v>
      </c>
      <c r="D47" s="70" t="str">
        <f t="shared" si="14"/>
        <v>Charleroi</v>
      </c>
      <c r="E47" s="56">
        <f t="shared" si="15"/>
        <v>2.15</v>
      </c>
      <c r="F47" s="56">
        <f t="shared" si="16"/>
        <v>2.15</v>
      </c>
      <c r="G47" s="56">
        <f t="shared" si="17"/>
        <v>2.15</v>
      </c>
      <c r="H47" s="56">
        <f t="shared" si="18"/>
        <v>2.15</v>
      </c>
      <c r="I47" s="56">
        <f t="shared" si="19"/>
        <v>2.15</v>
      </c>
      <c r="J47" s="56">
        <f t="shared" si="20"/>
        <v>3.3</v>
      </c>
      <c r="K47" s="56">
        <f t="shared" si="21"/>
        <v>2.15</v>
      </c>
      <c r="L47" s="56">
        <f t="shared" si="22"/>
        <v>2.15</v>
      </c>
      <c r="M47" s="56">
        <f t="shared" si="23"/>
        <v>3</v>
      </c>
      <c r="N47" s="56">
        <f t="shared" si="24"/>
        <v>2.15</v>
      </c>
      <c r="O47" s="56">
        <f t="shared" si="25"/>
        <v>2.15</v>
      </c>
      <c r="P47" s="57">
        <f t="shared" si="26"/>
        <v>3.3</v>
      </c>
      <c r="Q47" s="3"/>
      <c r="R47" s="75"/>
      <c r="S47" s="72"/>
    </row>
    <row r="48" spans="1:24">
      <c r="A48" s="72"/>
      <c r="B48" s="66"/>
      <c r="C48" s="25" t="str">
        <f t="shared" si="14"/>
        <v>Westerlo</v>
      </c>
      <c r="D48" s="70" t="str">
        <f t="shared" si="14"/>
        <v>Kortrijk</v>
      </c>
      <c r="E48" s="56">
        <f t="shared" si="15"/>
        <v>1.7</v>
      </c>
      <c r="F48" s="56">
        <f t="shared" si="16"/>
        <v>3.45</v>
      </c>
      <c r="G48" s="56">
        <f t="shared" si="17"/>
        <v>1.7</v>
      </c>
      <c r="H48" s="56">
        <f t="shared" si="18"/>
        <v>4.5</v>
      </c>
      <c r="I48" s="56">
        <f t="shared" si="19"/>
        <v>3.45</v>
      </c>
      <c r="J48" s="56">
        <f t="shared" si="20"/>
        <v>4.5</v>
      </c>
      <c r="K48" s="56">
        <f t="shared" si="21"/>
        <v>1.7</v>
      </c>
      <c r="L48" s="56">
        <f t="shared" si="22"/>
        <v>4.5</v>
      </c>
      <c r="M48" s="56">
        <f t="shared" si="23"/>
        <v>3.45</v>
      </c>
      <c r="N48" s="56">
        <f t="shared" si="24"/>
        <v>3.45</v>
      </c>
      <c r="O48" s="56">
        <f t="shared" si="25"/>
        <v>3.45</v>
      </c>
      <c r="P48" s="57">
        <f t="shared" si="26"/>
        <v>1.7</v>
      </c>
      <c r="Q48" s="3"/>
      <c r="R48" s="75"/>
      <c r="S48" s="72"/>
    </row>
    <row r="49" spans="1:20">
      <c r="A49" s="72"/>
      <c r="B49" s="66"/>
      <c r="C49" s="25" t="str">
        <f t="shared" si="14"/>
        <v>Zulte-Waregem</v>
      </c>
      <c r="D49" s="70" t="str">
        <f t="shared" si="14"/>
        <v>Genk</v>
      </c>
      <c r="E49" s="56">
        <f t="shared" si="15"/>
        <v>2.25</v>
      </c>
      <c r="F49" s="56">
        <f t="shared" si="16"/>
        <v>2.25</v>
      </c>
      <c r="G49" s="56">
        <f t="shared" si="17"/>
        <v>3.3</v>
      </c>
      <c r="H49" s="56">
        <f t="shared" si="18"/>
        <v>2.25</v>
      </c>
      <c r="I49" s="56">
        <f t="shared" si="19"/>
        <v>2.25</v>
      </c>
      <c r="J49" s="56">
        <f t="shared" si="20"/>
        <v>2.25</v>
      </c>
      <c r="K49" s="56">
        <f t="shared" si="21"/>
        <v>2.25</v>
      </c>
      <c r="L49" s="56">
        <f t="shared" si="22"/>
        <v>2.85</v>
      </c>
      <c r="M49" s="56">
        <f t="shared" si="23"/>
        <v>2.25</v>
      </c>
      <c r="N49" s="56">
        <f t="shared" si="24"/>
        <v>3.3</v>
      </c>
      <c r="O49" s="56">
        <f t="shared" si="25"/>
        <v>2.25</v>
      </c>
      <c r="P49" s="57">
        <f t="shared" si="26"/>
        <v>2.25</v>
      </c>
      <c r="Q49" s="3"/>
      <c r="R49" s="75"/>
      <c r="S49" s="72"/>
    </row>
    <row r="50" spans="1:20">
      <c r="A50" s="72"/>
      <c r="B50" s="66"/>
      <c r="C50" s="25" t="str">
        <f t="shared" si="14"/>
        <v>Gent</v>
      </c>
      <c r="D50" s="70" t="str">
        <f t="shared" si="14"/>
        <v>Mechelen</v>
      </c>
      <c r="E50" s="56">
        <f t="shared" si="15"/>
        <v>3.75</v>
      </c>
      <c r="F50" s="56">
        <f t="shared" si="16"/>
        <v>3.75</v>
      </c>
      <c r="G50" s="56">
        <f t="shared" si="17"/>
        <v>1.47</v>
      </c>
      <c r="H50" s="56">
        <f t="shared" si="18"/>
        <v>1.47</v>
      </c>
      <c r="I50" s="56">
        <f t="shared" si="19"/>
        <v>1.47</v>
      </c>
      <c r="J50" s="56">
        <f t="shared" si="20"/>
        <v>3.75</v>
      </c>
      <c r="K50" s="56">
        <f t="shared" si="21"/>
        <v>1.47</v>
      </c>
      <c r="L50" s="56">
        <f t="shared" si="22"/>
        <v>1.47</v>
      </c>
      <c r="M50" s="56">
        <f t="shared" si="23"/>
        <v>3.75</v>
      </c>
      <c r="N50" s="56">
        <f t="shared" si="24"/>
        <v>1.47</v>
      </c>
      <c r="O50" s="56">
        <f t="shared" si="25"/>
        <v>3.75</v>
      </c>
      <c r="P50" s="57">
        <f t="shared" si="26"/>
        <v>6.5</v>
      </c>
      <c r="Q50" s="3"/>
      <c r="R50" s="75"/>
      <c r="S50" s="72"/>
    </row>
    <row r="51" spans="1:20" ht="13.5" thickBot="1">
      <c r="A51" s="72"/>
      <c r="B51" s="66"/>
      <c r="C51" s="27" t="str">
        <f t="shared" si="14"/>
        <v>Club Brugge</v>
      </c>
      <c r="D51" s="71" t="str">
        <f t="shared" si="14"/>
        <v>Lokeren</v>
      </c>
      <c r="E51" s="56">
        <f t="shared" si="15"/>
        <v>1.5</v>
      </c>
      <c r="F51" s="56">
        <f t="shared" si="16"/>
        <v>1.5</v>
      </c>
      <c r="G51" s="56">
        <f t="shared" si="17"/>
        <v>6</v>
      </c>
      <c r="H51" s="56">
        <f t="shared" si="18"/>
        <v>1.5</v>
      </c>
      <c r="I51" s="56">
        <f t="shared" si="19"/>
        <v>1.5</v>
      </c>
      <c r="J51" s="56">
        <f t="shared" si="20"/>
        <v>6</v>
      </c>
      <c r="K51" s="56">
        <f t="shared" si="21"/>
        <v>1.5</v>
      </c>
      <c r="L51" s="56">
        <f t="shared" si="22"/>
        <v>1.5</v>
      </c>
      <c r="M51" s="56">
        <f t="shared" si="23"/>
        <v>1.5</v>
      </c>
      <c r="N51" s="56">
        <f t="shared" si="24"/>
        <v>1.5</v>
      </c>
      <c r="O51" s="56">
        <f t="shared" si="25"/>
        <v>1.5</v>
      </c>
      <c r="P51" s="57">
        <f t="shared" si="26"/>
        <v>1.5</v>
      </c>
      <c r="Q51" s="3"/>
      <c r="R51" s="75"/>
      <c r="S51" s="72"/>
    </row>
    <row r="52" spans="1:20" ht="13.5" thickBot="1">
      <c r="A52" s="72"/>
      <c r="B52" s="66"/>
      <c r="C52" s="34" t="s">
        <v>34</v>
      </c>
      <c r="D52" s="35"/>
      <c r="E52" s="58">
        <f>SUM(E44:E51)</f>
        <v>16.350000000000001</v>
      </c>
      <c r="F52" s="59">
        <f t="shared" ref="F52:P52" si="27">SUM(F44:F51)</f>
        <v>19.399999999999999</v>
      </c>
      <c r="G52" s="59">
        <f t="shared" si="27"/>
        <v>21.270000000000003</v>
      </c>
      <c r="H52" s="59">
        <f t="shared" si="27"/>
        <v>19.82</v>
      </c>
      <c r="I52" s="59">
        <f t="shared" si="27"/>
        <v>17.47</v>
      </c>
      <c r="J52" s="59">
        <f t="shared" si="27"/>
        <v>28.6</v>
      </c>
      <c r="K52" s="59">
        <f t="shared" si="27"/>
        <v>14.07</v>
      </c>
      <c r="L52" s="59">
        <f t="shared" si="27"/>
        <v>19.12</v>
      </c>
      <c r="M52" s="59">
        <f t="shared" si="27"/>
        <v>25.2</v>
      </c>
      <c r="N52" s="59">
        <f t="shared" si="27"/>
        <v>16.870000000000005</v>
      </c>
      <c r="O52" s="59">
        <f t="shared" si="27"/>
        <v>19.399999999999999</v>
      </c>
      <c r="P52" s="60">
        <f t="shared" si="27"/>
        <v>20.25</v>
      </c>
      <c r="Q52" s="3"/>
      <c r="R52" s="75"/>
      <c r="S52" s="72"/>
    </row>
    <row r="53" spans="1:20" ht="13.5" thickBot="1">
      <c r="A53" s="72"/>
      <c r="B53" s="66"/>
      <c r="C53" s="34" t="s">
        <v>59</v>
      </c>
      <c r="D53" s="35"/>
      <c r="E53" s="58">
        <f>E40</f>
        <v>2.75</v>
      </c>
      <c r="F53" s="59">
        <f t="shared" ref="F53:P53" si="28">F40</f>
        <v>9.5</v>
      </c>
      <c r="G53" s="59">
        <f t="shared" si="28"/>
        <v>9.42</v>
      </c>
      <c r="H53" s="59">
        <f t="shared" si="28"/>
        <v>10.92</v>
      </c>
      <c r="I53" s="59">
        <f t="shared" si="28"/>
        <v>11.070000000000002</v>
      </c>
      <c r="J53" s="59">
        <f t="shared" si="28"/>
        <v>7.85</v>
      </c>
      <c r="K53" s="59">
        <f t="shared" si="28"/>
        <v>4.22</v>
      </c>
      <c r="L53" s="59">
        <f t="shared" si="28"/>
        <v>7.62</v>
      </c>
      <c r="M53" s="59">
        <f t="shared" si="28"/>
        <v>4.95</v>
      </c>
      <c r="N53" s="59">
        <f t="shared" si="28"/>
        <v>10.97</v>
      </c>
      <c r="O53" s="59">
        <f t="shared" si="28"/>
        <v>9.5</v>
      </c>
      <c r="P53" s="60">
        <f t="shared" si="28"/>
        <v>6.05</v>
      </c>
      <c r="Q53" s="3"/>
      <c r="R53" s="75"/>
      <c r="S53" s="72"/>
    </row>
    <row r="54" spans="1:20" ht="13.5" thickBot="1">
      <c r="A54" s="72"/>
      <c r="B54" s="66"/>
      <c r="C54" s="34" t="s">
        <v>60</v>
      </c>
      <c r="D54" s="35"/>
      <c r="E54" s="61">
        <f>E53/E52</f>
        <v>0.16819571865443422</v>
      </c>
      <c r="F54" s="62">
        <f t="shared" ref="F54:P54" si="29">F53/F52</f>
        <v>0.48969072164948457</v>
      </c>
      <c r="G54" s="62">
        <f t="shared" si="29"/>
        <v>0.44287729196050768</v>
      </c>
      <c r="H54" s="62">
        <f t="shared" si="29"/>
        <v>0.55095862764883952</v>
      </c>
      <c r="I54" s="62">
        <f t="shared" si="29"/>
        <v>0.63365769891242141</v>
      </c>
      <c r="J54" s="62">
        <f t="shared" si="29"/>
        <v>0.27447552447552442</v>
      </c>
      <c r="K54" s="62">
        <f t="shared" si="29"/>
        <v>0.29992892679459843</v>
      </c>
      <c r="L54" s="62">
        <f t="shared" si="29"/>
        <v>0.39853556485355646</v>
      </c>
      <c r="M54" s="62">
        <f t="shared" si="29"/>
        <v>0.19642857142857145</v>
      </c>
      <c r="N54" s="62">
        <f t="shared" si="29"/>
        <v>0.65026674570243026</v>
      </c>
      <c r="O54" s="62">
        <f t="shared" si="29"/>
        <v>0.48969072164948457</v>
      </c>
      <c r="P54" s="63">
        <f t="shared" si="29"/>
        <v>0.29876543209876544</v>
      </c>
      <c r="Q54" s="3"/>
      <c r="R54" s="75"/>
      <c r="S54" s="72"/>
    </row>
    <row r="55" spans="1:20" ht="13.5" thickBot="1">
      <c r="A55" s="72"/>
      <c r="B55" s="67"/>
      <c r="C55" s="68"/>
      <c r="D55" s="68"/>
      <c r="E55" s="68"/>
      <c r="F55" s="68"/>
      <c r="G55" s="68"/>
      <c r="H55" s="68"/>
      <c r="I55" s="68"/>
      <c r="J55" s="68"/>
      <c r="K55" s="68"/>
      <c r="L55" s="68"/>
      <c r="M55" s="68"/>
      <c r="N55" s="68"/>
      <c r="O55" s="68"/>
      <c r="P55" s="68"/>
      <c r="Q55" s="68"/>
      <c r="R55" s="68"/>
      <c r="S55" s="72"/>
    </row>
    <row r="56" spans="1:20" s="155" customFormat="1">
      <c r="A56" s="72"/>
      <c r="B56" s="72"/>
      <c r="C56" s="72"/>
      <c r="D56" s="72"/>
      <c r="E56" s="72"/>
      <c r="F56" s="72"/>
      <c r="G56" s="72"/>
      <c r="H56" s="72"/>
      <c r="I56" s="72"/>
      <c r="J56" s="72"/>
      <c r="K56" s="72"/>
      <c r="L56" s="72"/>
      <c r="M56" s="72"/>
      <c r="N56" s="72"/>
      <c r="O56" s="72"/>
      <c r="P56" s="72"/>
      <c r="Q56" s="72"/>
      <c r="R56" s="72"/>
      <c r="S56" s="72"/>
      <c r="T56" s="74"/>
    </row>
    <row r="57" spans="1:20">
      <c r="A57" s="72"/>
      <c r="R57" s="74"/>
      <c r="S57" s="72"/>
    </row>
    <row r="58" spans="1:20" ht="13.5" thickBot="1">
      <c r="A58" s="72"/>
      <c r="R58" s="74"/>
      <c r="S58" s="72"/>
    </row>
    <row r="59" spans="1:20" ht="18.75" customHeight="1" thickBot="1">
      <c r="A59" s="72"/>
      <c r="C59" s="1"/>
      <c r="D59" s="196" t="s">
        <v>20</v>
      </c>
      <c r="E59" s="197"/>
      <c r="F59" s="198"/>
      <c r="G59" s="8"/>
      <c r="H59" s="8"/>
      <c r="K59" s="1"/>
      <c r="L59" s="196" t="s">
        <v>45</v>
      </c>
      <c r="M59" s="194"/>
      <c r="N59" s="195"/>
      <c r="O59" s="8"/>
      <c r="P59" s="8"/>
      <c r="R59" s="74"/>
      <c r="S59" s="72"/>
    </row>
    <row r="60" spans="1:20" ht="13.5" thickBot="1">
      <c r="A60" s="72"/>
      <c r="C60" s="78" t="s">
        <v>0</v>
      </c>
      <c r="D60" s="79" t="s">
        <v>1</v>
      </c>
      <c r="E60" s="11"/>
      <c r="F60" s="12">
        <v>1</v>
      </c>
      <c r="G60" s="12" t="s">
        <v>18</v>
      </c>
      <c r="H60" s="12">
        <v>2</v>
      </c>
      <c r="I60" s="13" t="s">
        <v>5</v>
      </c>
      <c r="K60" s="78" t="s">
        <v>0</v>
      </c>
      <c r="L60" s="79" t="s">
        <v>1</v>
      </c>
      <c r="M60" s="11"/>
      <c r="N60" s="12">
        <v>1</v>
      </c>
      <c r="O60" s="12" t="s">
        <v>18</v>
      </c>
      <c r="P60" s="12">
        <v>2</v>
      </c>
      <c r="Q60" s="13" t="s">
        <v>5</v>
      </c>
      <c r="R60" s="74"/>
      <c r="S60" s="72"/>
    </row>
    <row r="61" spans="1:20">
      <c r="A61" s="72"/>
      <c r="C61" s="14" t="str">
        <f t="shared" ref="C61:D68" si="30">C11</f>
        <v>GBA</v>
      </c>
      <c r="D61" s="80" t="str">
        <f t="shared" si="30"/>
        <v>Standard</v>
      </c>
      <c r="E61" s="81">
        <v>2</v>
      </c>
      <c r="F61" s="82">
        <f>$E$11</f>
        <v>3.4</v>
      </c>
      <c r="G61" s="82">
        <f>$F$11</f>
        <v>3.3</v>
      </c>
      <c r="H61" s="82">
        <f>$G$11</f>
        <v>2</v>
      </c>
      <c r="I61" s="83" t="str">
        <f t="shared" ref="I61:I68" si="31">IF($E61=$I11,IF($E61=$F$60,$F61,IF($E61=$G$60,$G61,IF($E61=$H$60,$H61,""))),"-")</f>
        <v>-</v>
      </c>
      <c r="K61" s="14" t="str">
        <f t="shared" ref="K61:L68" si="32">C11</f>
        <v>GBA</v>
      </c>
      <c r="L61" s="80" t="str">
        <f t="shared" si="32"/>
        <v>Standard</v>
      </c>
      <c r="M61" s="159" t="s">
        <v>35</v>
      </c>
      <c r="N61" s="82">
        <f>$E$11</f>
        <v>3.4</v>
      </c>
      <c r="O61" s="82">
        <f>$F$11</f>
        <v>3.3</v>
      </c>
      <c r="P61" s="82">
        <f>$G$11</f>
        <v>2</v>
      </c>
      <c r="Q61" s="83">
        <f t="shared" ref="Q61:Q68" si="33">IF($M61=$I11,IF($M61=$N$60,$N61,IF($M61=$O$60,$O61,IF($M61=$P$60,$P61,""))),"-")</f>
        <v>3.3</v>
      </c>
      <c r="R61" s="74"/>
      <c r="S61" s="72"/>
    </row>
    <row r="62" spans="1:20">
      <c r="A62" s="72"/>
      <c r="C62" s="15" t="str">
        <f t="shared" si="30"/>
        <v>Moeskroen</v>
      </c>
      <c r="D62" s="77" t="str">
        <f t="shared" si="30"/>
        <v>Roeselare</v>
      </c>
      <c r="E62" s="76">
        <v>1</v>
      </c>
      <c r="F62" s="17">
        <f>$E$12</f>
        <v>1.75</v>
      </c>
      <c r="G62" s="17">
        <f>$F$12</f>
        <v>3.4</v>
      </c>
      <c r="H62" s="17">
        <f>$G$12</f>
        <v>4.25</v>
      </c>
      <c r="I62" s="16" t="str">
        <f t="shared" si="31"/>
        <v>-</v>
      </c>
      <c r="K62" s="15" t="str">
        <f t="shared" si="32"/>
        <v>Moeskroen</v>
      </c>
      <c r="L62" s="77" t="str">
        <f t="shared" si="32"/>
        <v>Roeselare</v>
      </c>
      <c r="M62" s="76">
        <v>1</v>
      </c>
      <c r="N62" s="17">
        <f>$E$12</f>
        <v>1.75</v>
      </c>
      <c r="O62" s="17">
        <f>$F$12</f>
        <v>3.4</v>
      </c>
      <c r="P62" s="17">
        <f>$G$12</f>
        <v>4.25</v>
      </c>
      <c r="Q62" s="16" t="str">
        <f t="shared" si="33"/>
        <v>-</v>
      </c>
      <c r="R62" s="74"/>
      <c r="S62" s="72"/>
    </row>
    <row r="63" spans="1:20">
      <c r="A63" s="72"/>
      <c r="C63" s="15" t="str">
        <f t="shared" si="30"/>
        <v>Anderlecht</v>
      </c>
      <c r="D63" s="77" t="str">
        <f t="shared" si="30"/>
        <v>Cercle Brugge</v>
      </c>
      <c r="E63" s="76">
        <v>1</v>
      </c>
      <c r="F63" s="17">
        <f>$E$13</f>
        <v>1.25</v>
      </c>
      <c r="G63" s="17">
        <f>$F$13</f>
        <v>5</v>
      </c>
      <c r="H63" s="17">
        <f>$G$13</f>
        <v>10</v>
      </c>
      <c r="I63" s="16">
        <f t="shared" si="31"/>
        <v>1.25</v>
      </c>
      <c r="K63" s="15" t="str">
        <f t="shared" si="32"/>
        <v>Anderlecht</v>
      </c>
      <c r="L63" s="77" t="str">
        <f t="shared" si="32"/>
        <v>Cercle Brugge</v>
      </c>
      <c r="M63" s="76">
        <v>1</v>
      </c>
      <c r="N63" s="17">
        <f>$E$13</f>
        <v>1.25</v>
      </c>
      <c r="O63" s="17">
        <f>$F$13</f>
        <v>5</v>
      </c>
      <c r="P63" s="17">
        <f>$G$13</f>
        <v>10</v>
      </c>
      <c r="Q63" s="16">
        <f t="shared" si="33"/>
        <v>1.25</v>
      </c>
      <c r="R63" s="74"/>
      <c r="S63" s="72"/>
    </row>
    <row r="64" spans="1:20">
      <c r="A64" s="72"/>
      <c r="C64" s="15" t="str">
        <f t="shared" si="30"/>
        <v>Sint-Truiden</v>
      </c>
      <c r="D64" s="77" t="str">
        <f t="shared" si="30"/>
        <v>Charleroi</v>
      </c>
      <c r="E64" s="76">
        <v>1</v>
      </c>
      <c r="F64" s="17">
        <f>$E$14</f>
        <v>2.15</v>
      </c>
      <c r="G64" s="17">
        <f>$F$14</f>
        <v>3.3</v>
      </c>
      <c r="H64" s="17">
        <f>$G$14</f>
        <v>3</v>
      </c>
      <c r="I64" s="16" t="str">
        <f t="shared" si="31"/>
        <v>-</v>
      </c>
      <c r="K64" s="15" t="str">
        <f t="shared" si="32"/>
        <v>Sint-Truiden</v>
      </c>
      <c r="L64" s="77" t="str">
        <f t="shared" si="32"/>
        <v>Charleroi</v>
      </c>
      <c r="M64" s="76">
        <v>1</v>
      </c>
      <c r="N64" s="17">
        <f>$E$14</f>
        <v>2.15</v>
      </c>
      <c r="O64" s="17">
        <f>$F$14</f>
        <v>3.3</v>
      </c>
      <c r="P64" s="17">
        <f>$G$14</f>
        <v>3</v>
      </c>
      <c r="Q64" s="16" t="str">
        <f t="shared" si="33"/>
        <v>-</v>
      </c>
      <c r="R64" s="74"/>
      <c r="S64" s="72"/>
    </row>
    <row r="65" spans="1:20">
      <c r="A65" s="72"/>
      <c r="C65" s="15" t="str">
        <f t="shared" si="30"/>
        <v>Westerlo</v>
      </c>
      <c r="D65" s="77" t="str">
        <f t="shared" si="30"/>
        <v>Kortrijk</v>
      </c>
      <c r="E65" s="76">
        <v>1</v>
      </c>
      <c r="F65" s="17">
        <f>$E$15</f>
        <v>1.7</v>
      </c>
      <c r="G65" s="17">
        <f>$F$15</f>
        <v>3.45</v>
      </c>
      <c r="H65" s="17">
        <f>$G$15</f>
        <v>4.5</v>
      </c>
      <c r="I65" s="16" t="str">
        <f t="shared" si="31"/>
        <v>-</v>
      </c>
      <c r="K65" s="15" t="str">
        <f t="shared" si="32"/>
        <v>Westerlo</v>
      </c>
      <c r="L65" s="77" t="str">
        <f t="shared" si="32"/>
        <v>Kortrijk</v>
      </c>
      <c r="M65" s="160" t="s">
        <v>35</v>
      </c>
      <c r="N65" s="17">
        <f>$E$15</f>
        <v>1.7</v>
      </c>
      <c r="O65" s="17">
        <f>$F$15</f>
        <v>3.45</v>
      </c>
      <c r="P65" s="17">
        <f>$G$15</f>
        <v>4.5</v>
      </c>
      <c r="Q65" s="16">
        <f t="shared" si="33"/>
        <v>3.45</v>
      </c>
      <c r="R65" s="74"/>
      <c r="S65" s="72"/>
    </row>
    <row r="66" spans="1:20">
      <c r="A66" s="72"/>
      <c r="C66" s="15" t="str">
        <f t="shared" si="30"/>
        <v>Zulte-Waregem</v>
      </c>
      <c r="D66" s="77" t="str">
        <f t="shared" si="30"/>
        <v>Genk</v>
      </c>
      <c r="E66" s="76">
        <v>1</v>
      </c>
      <c r="F66" s="17">
        <f>$E$16</f>
        <v>2.25</v>
      </c>
      <c r="G66" s="17">
        <f>$F$16</f>
        <v>3.3</v>
      </c>
      <c r="H66" s="17">
        <f>$G$16</f>
        <v>2.85</v>
      </c>
      <c r="I66" s="16" t="str">
        <f t="shared" si="31"/>
        <v>-</v>
      </c>
      <c r="K66" s="15" t="str">
        <f t="shared" si="32"/>
        <v>Zulte-Waregem</v>
      </c>
      <c r="L66" s="77" t="str">
        <f t="shared" si="32"/>
        <v>Genk</v>
      </c>
      <c r="M66" s="76">
        <v>1</v>
      </c>
      <c r="N66" s="17">
        <f>$E$16</f>
        <v>2.25</v>
      </c>
      <c r="O66" s="17">
        <f>$F$16</f>
        <v>3.3</v>
      </c>
      <c r="P66" s="17">
        <f>$G$16</f>
        <v>2.85</v>
      </c>
      <c r="Q66" s="16" t="str">
        <f t="shared" si="33"/>
        <v>-</v>
      </c>
      <c r="R66" s="74"/>
      <c r="S66" s="72"/>
    </row>
    <row r="67" spans="1:20">
      <c r="A67" s="72"/>
      <c r="C67" s="15" t="str">
        <f t="shared" si="30"/>
        <v>Gent</v>
      </c>
      <c r="D67" s="77" t="str">
        <f t="shared" si="30"/>
        <v>Mechelen</v>
      </c>
      <c r="E67" s="160" t="s">
        <v>35</v>
      </c>
      <c r="F67" s="17">
        <f>$E$17</f>
        <v>1.47</v>
      </c>
      <c r="G67" s="17">
        <f>$F$17</f>
        <v>3.75</v>
      </c>
      <c r="H67" s="17">
        <f>$G$17</f>
        <v>6.5</v>
      </c>
      <c r="I67" s="16" t="str">
        <f t="shared" si="31"/>
        <v>-</v>
      </c>
      <c r="K67" s="15" t="str">
        <f t="shared" si="32"/>
        <v>Gent</v>
      </c>
      <c r="L67" s="77" t="str">
        <f t="shared" si="32"/>
        <v>Mechelen</v>
      </c>
      <c r="M67" s="160" t="s">
        <v>35</v>
      </c>
      <c r="N67" s="17">
        <f>$E$17</f>
        <v>1.47</v>
      </c>
      <c r="O67" s="17">
        <f>$F$17</f>
        <v>3.75</v>
      </c>
      <c r="P67" s="17">
        <f>$G$17</f>
        <v>6.5</v>
      </c>
      <c r="Q67" s="16" t="str">
        <f t="shared" si="33"/>
        <v>-</v>
      </c>
      <c r="R67" s="74"/>
      <c r="S67" s="72"/>
    </row>
    <row r="68" spans="1:20" ht="13.5" thickBot="1">
      <c r="A68" s="72"/>
      <c r="C68" s="84" t="str">
        <f t="shared" si="30"/>
        <v>Club Brugge</v>
      </c>
      <c r="D68" s="85" t="str">
        <f t="shared" si="30"/>
        <v>Lokeren</v>
      </c>
      <c r="E68" s="86">
        <v>1</v>
      </c>
      <c r="F68" s="87">
        <f>$E$18</f>
        <v>1.5</v>
      </c>
      <c r="G68" s="87">
        <f>$F$18</f>
        <v>3.75</v>
      </c>
      <c r="H68" s="87">
        <f>$G$18</f>
        <v>6</v>
      </c>
      <c r="I68" s="88">
        <f t="shared" si="31"/>
        <v>1.5</v>
      </c>
      <c r="K68" s="84" t="str">
        <f t="shared" si="32"/>
        <v>Club Brugge</v>
      </c>
      <c r="L68" s="85" t="str">
        <f t="shared" si="32"/>
        <v>Lokeren</v>
      </c>
      <c r="M68" s="86">
        <v>1</v>
      </c>
      <c r="N68" s="87">
        <f>$E$18</f>
        <v>1.5</v>
      </c>
      <c r="O68" s="87">
        <f>$F$18</f>
        <v>3.75</v>
      </c>
      <c r="P68" s="87">
        <f>$G$18</f>
        <v>6</v>
      </c>
      <c r="Q68" s="88">
        <f t="shared" si="33"/>
        <v>1.5</v>
      </c>
      <c r="R68" s="74"/>
      <c r="S68" s="72"/>
    </row>
    <row r="69" spans="1:20" ht="13.5" thickBot="1">
      <c r="A69" s="72"/>
      <c r="I69" s="89">
        <f>SUM(I61:I68)</f>
        <v>2.75</v>
      </c>
      <c r="Q69" s="89">
        <f>SUM(Q61:Q68)</f>
        <v>9.5</v>
      </c>
      <c r="R69" s="74"/>
      <c r="S69" s="72"/>
    </row>
    <row r="70" spans="1:20">
      <c r="A70" s="72"/>
      <c r="R70" s="74"/>
      <c r="S70" s="72"/>
    </row>
    <row r="71" spans="1:20" ht="12.75" customHeight="1" thickBot="1">
      <c r="A71" s="72"/>
      <c r="Q71" s="5"/>
      <c r="R71" s="5"/>
      <c r="S71" s="73"/>
      <c r="T71" s="6"/>
    </row>
    <row r="72" spans="1:20" ht="17.25" customHeight="1" thickBot="1">
      <c r="A72" s="72"/>
      <c r="C72" s="1"/>
      <c r="D72" s="193" t="s">
        <v>24</v>
      </c>
      <c r="E72" s="194"/>
      <c r="F72" s="195"/>
      <c r="G72" s="8"/>
      <c r="H72" s="8"/>
      <c r="K72" s="1"/>
      <c r="L72" s="193" t="s">
        <v>16</v>
      </c>
      <c r="M72" s="194"/>
      <c r="N72" s="195"/>
      <c r="O72" s="8"/>
      <c r="P72" s="8"/>
      <c r="R72" s="5"/>
      <c r="S72" s="73"/>
      <c r="T72" s="6"/>
    </row>
    <row r="73" spans="1:20" ht="13.5" thickBot="1">
      <c r="A73" s="72"/>
      <c r="C73" s="78" t="s">
        <v>0</v>
      </c>
      <c r="D73" s="79" t="s">
        <v>1</v>
      </c>
      <c r="E73" s="11"/>
      <c r="F73" s="12">
        <v>1</v>
      </c>
      <c r="G73" s="12" t="s">
        <v>18</v>
      </c>
      <c r="H73" s="12">
        <v>2</v>
      </c>
      <c r="I73" s="13" t="s">
        <v>5</v>
      </c>
      <c r="K73" s="78" t="s">
        <v>0</v>
      </c>
      <c r="L73" s="79" t="s">
        <v>1</v>
      </c>
      <c r="M73" s="11"/>
      <c r="N73" s="12">
        <v>1</v>
      </c>
      <c r="O73" s="12" t="s">
        <v>18</v>
      </c>
      <c r="P73" s="12">
        <v>2</v>
      </c>
      <c r="Q73" s="13" t="s">
        <v>5</v>
      </c>
      <c r="R73" s="5"/>
      <c r="S73" s="73"/>
      <c r="T73" s="6"/>
    </row>
    <row r="74" spans="1:20">
      <c r="A74" s="72"/>
      <c r="C74" s="14" t="str">
        <f t="shared" ref="C74:D81" si="34">C11</f>
        <v>GBA</v>
      </c>
      <c r="D74" s="80" t="str">
        <f t="shared" si="34"/>
        <v>Standard</v>
      </c>
      <c r="E74" s="81">
        <v>2</v>
      </c>
      <c r="F74" s="82">
        <f>$E$11</f>
        <v>3.4</v>
      </c>
      <c r="G74" s="82">
        <f>$F$11</f>
        <v>3.3</v>
      </c>
      <c r="H74" s="82">
        <f>$G$11</f>
        <v>2</v>
      </c>
      <c r="I74" s="83" t="str">
        <f t="shared" ref="I74:I81" si="35">IF($E74=$I11,IF($E74=$F$73,$F74,IF($E74=$G$73,$G74,IF($E74=$H$73,$H74,""))),"-")</f>
        <v>-</v>
      </c>
      <c r="K74" s="14" t="str">
        <f t="shared" ref="K74:L81" si="36">C11</f>
        <v>GBA</v>
      </c>
      <c r="L74" s="80" t="str">
        <f t="shared" si="36"/>
        <v>Standard</v>
      </c>
      <c r="M74" s="159" t="s">
        <v>35</v>
      </c>
      <c r="N74" s="82">
        <f>$E$11</f>
        <v>3.4</v>
      </c>
      <c r="O74" s="82">
        <f>$F$11</f>
        <v>3.3</v>
      </c>
      <c r="P74" s="82">
        <f>$G$11</f>
        <v>2</v>
      </c>
      <c r="Q74" s="83">
        <f t="shared" ref="Q74:Q81" si="37">IF($M74=$I11,IF($M74=$N$73,$N74,IF($M74=$O$73,$O74,IF($M74=$P$73,$P74,""))),"-")</f>
        <v>3.3</v>
      </c>
      <c r="R74" s="74"/>
      <c r="S74" s="72"/>
    </row>
    <row r="75" spans="1:20">
      <c r="A75" s="72"/>
      <c r="C75" s="15" t="str">
        <f t="shared" si="34"/>
        <v>Moeskroen</v>
      </c>
      <c r="D75" s="77" t="str">
        <f t="shared" si="34"/>
        <v>Roeselare</v>
      </c>
      <c r="E75" s="160" t="s">
        <v>35</v>
      </c>
      <c r="F75" s="17">
        <f>$E$12</f>
        <v>1.75</v>
      </c>
      <c r="G75" s="17">
        <f>$F$12</f>
        <v>3.4</v>
      </c>
      <c r="H75" s="17">
        <f>$G$12</f>
        <v>4.25</v>
      </c>
      <c r="I75" s="16">
        <f t="shared" si="35"/>
        <v>3.4</v>
      </c>
      <c r="K75" s="15" t="str">
        <f t="shared" si="36"/>
        <v>Moeskroen</v>
      </c>
      <c r="L75" s="77" t="str">
        <f t="shared" si="36"/>
        <v>Roeselare</v>
      </c>
      <c r="M75" s="160" t="s">
        <v>35</v>
      </c>
      <c r="N75" s="17">
        <f>$E$12</f>
        <v>1.75</v>
      </c>
      <c r="O75" s="17">
        <f>$F$12</f>
        <v>3.4</v>
      </c>
      <c r="P75" s="17">
        <f>$G$12</f>
        <v>4.25</v>
      </c>
      <c r="Q75" s="16">
        <f t="shared" si="37"/>
        <v>3.4</v>
      </c>
      <c r="R75" s="74"/>
      <c r="S75" s="72"/>
    </row>
    <row r="76" spans="1:20">
      <c r="A76" s="72"/>
      <c r="C76" s="15" t="str">
        <f t="shared" si="34"/>
        <v>Anderlecht</v>
      </c>
      <c r="D76" s="77" t="str">
        <f t="shared" si="34"/>
        <v>Cercle Brugge</v>
      </c>
      <c r="E76" s="76">
        <v>1</v>
      </c>
      <c r="F76" s="17">
        <f>$E$13</f>
        <v>1.25</v>
      </c>
      <c r="G76" s="17">
        <f>$F$13</f>
        <v>5</v>
      </c>
      <c r="H76" s="17">
        <f>$G$13</f>
        <v>10</v>
      </c>
      <c r="I76" s="16">
        <f t="shared" si="35"/>
        <v>1.25</v>
      </c>
      <c r="J76" s="2"/>
      <c r="K76" s="15" t="str">
        <f t="shared" si="36"/>
        <v>Anderlecht</v>
      </c>
      <c r="L76" s="77" t="str">
        <f t="shared" si="36"/>
        <v>Cercle Brugge</v>
      </c>
      <c r="M76" s="76">
        <v>1</v>
      </c>
      <c r="N76" s="17">
        <f>$E$13</f>
        <v>1.25</v>
      </c>
      <c r="O76" s="17">
        <f>$F$13</f>
        <v>5</v>
      </c>
      <c r="P76" s="17">
        <f>$G$13</f>
        <v>10</v>
      </c>
      <c r="Q76" s="16">
        <f t="shared" si="37"/>
        <v>1.25</v>
      </c>
      <c r="R76" s="74"/>
      <c r="S76" s="72"/>
    </row>
    <row r="77" spans="1:20">
      <c r="A77" s="72"/>
      <c r="C77" s="15" t="str">
        <f t="shared" si="34"/>
        <v>Sint-Truiden</v>
      </c>
      <c r="D77" s="77" t="str">
        <f t="shared" si="34"/>
        <v>Charleroi</v>
      </c>
      <c r="E77" s="76">
        <v>1</v>
      </c>
      <c r="F77" s="17">
        <f>$E$14</f>
        <v>2.15</v>
      </c>
      <c r="G77" s="17">
        <f>$F$14</f>
        <v>3.3</v>
      </c>
      <c r="H77" s="17">
        <f>$G$14</f>
        <v>3</v>
      </c>
      <c r="I77" s="16" t="str">
        <f t="shared" si="35"/>
        <v>-</v>
      </c>
      <c r="K77" s="15" t="str">
        <f t="shared" si="36"/>
        <v>Sint-Truiden</v>
      </c>
      <c r="L77" s="77" t="str">
        <f t="shared" si="36"/>
        <v>Charleroi</v>
      </c>
      <c r="M77" s="76">
        <v>1</v>
      </c>
      <c r="N77" s="17">
        <f>$E$14</f>
        <v>2.15</v>
      </c>
      <c r="O77" s="17">
        <f>$F$14</f>
        <v>3.3</v>
      </c>
      <c r="P77" s="17">
        <f>$G$14</f>
        <v>3</v>
      </c>
      <c r="Q77" s="16" t="str">
        <f t="shared" si="37"/>
        <v>-</v>
      </c>
      <c r="R77" s="74"/>
      <c r="S77" s="72"/>
    </row>
    <row r="78" spans="1:20">
      <c r="A78" s="72"/>
      <c r="C78" s="15" t="str">
        <f t="shared" si="34"/>
        <v>Westerlo</v>
      </c>
      <c r="D78" s="77" t="str">
        <f t="shared" si="34"/>
        <v>Kortrijk</v>
      </c>
      <c r="E78" s="76">
        <v>1</v>
      </c>
      <c r="F78" s="17">
        <f>$E$15</f>
        <v>1.7</v>
      </c>
      <c r="G78" s="17">
        <f>$F$15</f>
        <v>3.45</v>
      </c>
      <c r="H78" s="17">
        <f>$G$15</f>
        <v>4.5</v>
      </c>
      <c r="I78" s="16" t="str">
        <f t="shared" si="35"/>
        <v>-</v>
      </c>
      <c r="K78" s="15" t="str">
        <f t="shared" si="36"/>
        <v>Westerlo</v>
      </c>
      <c r="L78" s="77" t="str">
        <f t="shared" si="36"/>
        <v>Kortrijk</v>
      </c>
      <c r="M78" s="76">
        <v>2</v>
      </c>
      <c r="N78" s="17">
        <f>$E$15</f>
        <v>1.7</v>
      </c>
      <c r="O78" s="17">
        <f>$F$15</f>
        <v>3.45</v>
      </c>
      <c r="P78" s="17">
        <f>$G$15</f>
        <v>4.5</v>
      </c>
      <c r="Q78" s="16" t="str">
        <f t="shared" si="37"/>
        <v>-</v>
      </c>
      <c r="R78" s="74"/>
      <c r="S78" s="72"/>
    </row>
    <row r="79" spans="1:20">
      <c r="A79" s="72"/>
      <c r="C79" s="15" t="str">
        <f t="shared" si="34"/>
        <v>Zulte-Waregem</v>
      </c>
      <c r="D79" s="77" t="str">
        <f t="shared" si="34"/>
        <v>Genk</v>
      </c>
      <c r="E79" s="160" t="s">
        <v>35</v>
      </c>
      <c r="F79" s="17">
        <f>$E$16</f>
        <v>2.25</v>
      </c>
      <c r="G79" s="17">
        <f>$F$16</f>
        <v>3.3</v>
      </c>
      <c r="H79" s="17">
        <f>$G$16</f>
        <v>2.85</v>
      </c>
      <c r="I79" s="16">
        <f t="shared" si="35"/>
        <v>3.3</v>
      </c>
      <c r="K79" s="15" t="str">
        <f t="shared" si="36"/>
        <v>Zulte-Waregem</v>
      </c>
      <c r="L79" s="77" t="str">
        <f t="shared" si="36"/>
        <v>Genk</v>
      </c>
      <c r="M79" s="76">
        <v>1</v>
      </c>
      <c r="N79" s="17">
        <f>$E$16</f>
        <v>2.25</v>
      </c>
      <c r="O79" s="17">
        <f>$F$16</f>
        <v>3.3</v>
      </c>
      <c r="P79" s="17">
        <f>$G$16</f>
        <v>2.85</v>
      </c>
      <c r="Q79" s="16" t="str">
        <f t="shared" si="37"/>
        <v>-</v>
      </c>
      <c r="R79" s="74"/>
      <c r="S79" s="72"/>
    </row>
    <row r="80" spans="1:20">
      <c r="A80" s="72"/>
      <c r="C80" s="15" t="str">
        <f t="shared" si="34"/>
        <v>Gent</v>
      </c>
      <c r="D80" s="77" t="str">
        <f t="shared" si="34"/>
        <v>Mechelen</v>
      </c>
      <c r="E80" s="76">
        <v>1</v>
      </c>
      <c r="F80" s="17">
        <f>$E$17</f>
        <v>1.47</v>
      </c>
      <c r="G80" s="17">
        <f>$F$17</f>
        <v>3.75</v>
      </c>
      <c r="H80" s="17">
        <f>$G$17</f>
        <v>6.5</v>
      </c>
      <c r="I80" s="16">
        <f t="shared" si="35"/>
        <v>1.47</v>
      </c>
      <c r="K80" s="15" t="str">
        <f t="shared" si="36"/>
        <v>Gent</v>
      </c>
      <c r="L80" s="77" t="str">
        <f t="shared" si="36"/>
        <v>Mechelen</v>
      </c>
      <c r="M80" s="76">
        <v>1</v>
      </c>
      <c r="N80" s="17">
        <f>$E$17</f>
        <v>1.47</v>
      </c>
      <c r="O80" s="17">
        <f>$F$17</f>
        <v>3.75</v>
      </c>
      <c r="P80" s="17">
        <f>$G$17</f>
        <v>6.5</v>
      </c>
      <c r="Q80" s="16">
        <f t="shared" si="37"/>
        <v>1.47</v>
      </c>
      <c r="R80" s="74"/>
      <c r="S80" s="72"/>
    </row>
    <row r="81" spans="1:19" ht="13.5" thickBot="1">
      <c r="A81" s="72"/>
      <c r="C81" s="84" t="str">
        <f t="shared" si="34"/>
        <v>Club Brugge</v>
      </c>
      <c r="D81" s="85" t="str">
        <f t="shared" si="34"/>
        <v>Lokeren</v>
      </c>
      <c r="E81" s="86">
        <v>2</v>
      </c>
      <c r="F81" s="87">
        <f>$E$18</f>
        <v>1.5</v>
      </c>
      <c r="G81" s="87">
        <f>$F$18</f>
        <v>3.75</v>
      </c>
      <c r="H81" s="87">
        <f>$G$18</f>
        <v>6</v>
      </c>
      <c r="I81" s="88" t="str">
        <f t="shared" si="35"/>
        <v>-</v>
      </c>
      <c r="K81" s="84" t="str">
        <f t="shared" si="36"/>
        <v>Club Brugge</v>
      </c>
      <c r="L81" s="85" t="str">
        <f t="shared" si="36"/>
        <v>Lokeren</v>
      </c>
      <c r="M81" s="86">
        <v>1</v>
      </c>
      <c r="N81" s="87">
        <f>$E$18</f>
        <v>1.5</v>
      </c>
      <c r="O81" s="87">
        <f>$F$18</f>
        <v>3.75</v>
      </c>
      <c r="P81" s="87">
        <f>$G$18</f>
        <v>6</v>
      </c>
      <c r="Q81" s="88">
        <f t="shared" si="37"/>
        <v>1.5</v>
      </c>
      <c r="R81" s="74"/>
      <c r="S81" s="72"/>
    </row>
    <row r="82" spans="1:19" ht="13.5" thickBot="1">
      <c r="A82" s="72"/>
      <c r="I82" s="89">
        <f>SUM(I74:I81)</f>
        <v>9.42</v>
      </c>
      <c r="Q82" s="89">
        <f>SUM(Q74:Q81)</f>
        <v>10.92</v>
      </c>
      <c r="R82" s="74"/>
      <c r="S82" s="72"/>
    </row>
    <row r="83" spans="1:19">
      <c r="A83" s="72"/>
      <c r="L83" s="7"/>
      <c r="R83" s="74"/>
      <c r="S83" s="72"/>
    </row>
    <row r="84" spans="1:19" ht="13.5" thickBot="1">
      <c r="A84" s="72"/>
      <c r="R84" s="74"/>
      <c r="S84" s="72"/>
    </row>
    <row r="85" spans="1:19" ht="18" customHeight="1" thickBot="1">
      <c r="A85" s="72"/>
      <c r="C85" s="1"/>
      <c r="D85" s="193" t="s">
        <v>2</v>
      </c>
      <c r="E85" s="194"/>
      <c r="F85" s="195"/>
      <c r="G85" s="8"/>
      <c r="H85" s="8"/>
      <c r="K85" s="1"/>
      <c r="L85" s="193" t="s">
        <v>3</v>
      </c>
      <c r="M85" s="194"/>
      <c r="N85" s="195"/>
      <c r="O85" s="8"/>
      <c r="P85" s="8"/>
      <c r="R85" s="74"/>
      <c r="S85" s="72"/>
    </row>
    <row r="86" spans="1:19" ht="13.5" thickBot="1">
      <c r="A86" s="72"/>
      <c r="C86" s="78" t="s">
        <v>0</v>
      </c>
      <c r="D86" s="79" t="s">
        <v>1</v>
      </c>
      <c r="E86" s="11"/>
      <c r="F86" s="12">
        <v>1</v>
      </c>
      <c r="G86" s="12" t="s">
        <v>18</v>
      </c>
      <c r="H86" s="12">
        <v>2</v>
      </c>
      <c r="I86" s="13" t="s">
        <v>5</v>
      </c>
      <c r="K86" s="78" t="s">
        <v>0</v>
      </c>
      <c r="L86" s="79" t="s">
        <v>1</v>
      </c>
      <c r="M86" s="11"/>
      <c r="N86" s="12">
        <v>1</v>
      </c>
      <c r="O86" s="12" t="s">
        <v>18</v>
      </c>
      <c r="P86" s="12">
        <v>2</v>
      </c>
      <c r="Q86" s="13" t="s">
        <v>5</v>
      </c>
      <c r="R86" s="74"/>
      <c r="S86" s="72"/>
    </row>
    <row r="87" spans="1:19">
      <c r="A87" s="72"/>
      <c r="C87" s="14" t="str">
        <f t="shared" ref="C87:D94" si="38">C11</f>
        <v>GBA</v>
      </c>
      <c r="D87" s="80" t="str">
        <f t="shared" si="38"/>
        <v>Standard</v>
      </c>
      <c r="E87" s="159">
        <v>2</v>
      </c>
      <c r="F87" s="82">
        <f>$E$11</f>
        <v>3.4</v>
      </c>
      <c r="G87" s="82">
        <f>$F$11</f>
        <v>3.3</v>
      </c>
      <c r="H87" s="82">
        <f>$G$11</f>
        <v>2</v>
      </c>
      <c r="I87" s="83" t="str">
        <f t="shared" ref="I87:I94" si="39">IF($E87=$I11,IF($E87=$F$86,$F87,IF($E87=$G$86,$G87,IF($E87=$H$86,$H87,""))),"-")</f>
        <v>-</v>
      </c>
      <c r="K87" s="14" t="str">
        <f t="shared" ref="K87:L94" si="40">C11</f>
        <v>GBA</v>
      </c>
      <c r="L87" s="80" t="str">
        <f t="shared" si="40"/>
        <v>Standard</v>
      </c>
      <c r="M87" s="159" t="s">
        <v>35</v>
      </c>
      <c r="N87" s="82">
        <f>$E$11</f>
        <v>3.4</v>
      </c>
      <c r="O87" s="82">
        <f>$F$11</f>
        <v>3.3</v>
      </c>
      <c r="P87" s="82">
        <f>$G$11</f>
        <v>2</v>
      </c>
      <c r="Q87" s="83">
        <f t="shared" ref="Q87:Q94" si="41">IF($M87=$I11,IF($M87=$N$86,$N87,IF($M87=$O$86,$O87,IF($M87=$P$86,$P87,""))),"-")</f>
        <v>3.3</v>
      </c>
      <c r="R87" s="74"/>
      <c r="S87" s="72"/>
    </row>
    <row r="88" spans="1:19">
      <c r="A88" s="72"/>
      <c r="C88" s="15" t="str">
        <f t="shared" si="38"/>
        <v>Moeskroen</v>
      </c>
      <c r="D88" s="77" t="str">
        <f t="shared" si="38"/>
        <v>Roeselare</v>
      </c>
      <c r="E88" s="160" t="s">
        <v>35</v>
      </c>
      <c r="F88" s="17">
        <f>$E$12</f>
        <v>1.75</v>
      </c>
      <c r="G88" s="17">
        <f>$F$12</f>
        <v>3.4</v>
      </c>
      <c r="H88" s="17">
        <f>$G$12</f>
        <v>4.25</v>
      </c>
      <c r="I88" s="16">
        <f t="shared" si="39"/>
        <v>3.4</v>
      </c>
      <c r="K88" s="15" t="str">
        <f t="shared" si="40"/>
        <v>Moeskroen</v>
      </c>
      <c r="L88" s="77" t="str">
        <f t="shared" si="40"/>
        <v>Roeselare</v>
      </c>
      <c r="M88" s="160">
        <v>2</v>
      </c>
      <c r="N88" s="17">
        <f>$E$12</f>
        <v>1.75</v>
      </c>
      <c r="O88" s="17">
        <f>$F$12</f>
        <v>3.4</v>
      </c>
      <c r="P88" s="17">
        <f>$G$12</f>
        <v>4.25</v>
      </c>
      <c r="Q88" s="16" t="str">
        <f t="shared" si="41"/>
        <v>-</v>
      </c>
      <c r="R88" s="74"/>
      <c r="S88" s="72"/>
    </row>
    <row r="89" spans="1:19">
      <c r="A89" s="72"/>
      <c r="C89" s="15" t="str">
        <f t="shared" si="38"/>
        <v>Anderlecht</v>
      </c>
      <c r="D89" s="77" t="str">
        <f t="shared" si="38"/>
        <v>Cercle Brugge</v>
      </c>
      <c r="E89" s="160">
        <v>1</v>
      </c>
      <c r="F89" s="17">
        <f>$E$13</f>
        <v>1.25</v>
      </c>
      <c r="G89" s="17">
        <f>$F$13</f>
        <v>5</v>
      </c>
      <c r="H89" s="17">
        <f>$G$13</f>
        <v>10</v>
      </c>
      <c r="I89" s="16">
        <f t="shared" si="39"/>
        <v>1.25</v>
      </c>
      <c r="K89" s="15" t="str">
        <f t="shared" si="40"/>
        <v>Anderlecht</v>
      </c>
      <c r="L89" s="77" t="str">
        <f t="shared" si="40"/>
        <v>Cercle Brugge</v>
      </c>
      <c r="M89" s="76">
        <v>1</v>
      </c>
      <c r="N89" s="17">
        <f>$E$13</f>
        <v>1.25</v>
      </c>
      <c r="O89" s="17">
        <f>$F$13</f>
        <v>5</v>
      </c>
      <c r="P89" s="17">
        <f>$G$13</f>
        <v>10</v>
      </c>
      <c r="Q89" s="16">
        <f t="shared" si="41"/>
        <v>1.25</v>
      </c>
      <c r="R89" s="74"/>
      <c r="S89" s="72"/>
    </row>
    <row r="90" spans="1:19">
      <c r="A90" s="72"/>
      <c r="C90" s="15" t="str">
        <f t="shared" si="38"/>
        <v>Sint-Truiden</v>
      </c>
      <c r="D90" s="77" t="str">
        <f t="shared" si="38"/>
        <v>Charleroi</v>
      </c>
      <c r="E90" s="160">
        <v>1</v>
      </c>
      <c r="F90" s="17">
        <f>$E$14</f>
        <v>2.15</v>
      </c>
      <c r="G90" s="17">
        <f>$F$14</f>
        <v>3.3</v>
      </c>
      <c r="H90" s="17">
        <f>$G$14</f>
        <v>3</v>
      </c>
      <c r="I90" s="16" t="str">
        <f t="shared" si="39"/>
        <v>-</v>
      </c>
      <c r="J90" s="2"/>
      <c r="K90" s="15" t="str">
        <f t="shared" si="40"/>
        <v>Sint-Truiden</v>
      </c>
      <c r="L90" s="77" t="str">
        <f t="shared" si="40"/>
        <v>Charleroi</v>
      </c>
      <c r="M90" s="160" t="s">
        <v>35</v>
      </c>
      <c r="N90" s="17">
        <f>$E$14</f>
        <v>2.15</v>
      </c>
      <c r="O90" s="17">
        <f>$F$14</f>
        <v>3.3</v>
      </c>
      <c r="P90" s="17">
        <f>$G$14</f>
        <v>3</v>
      </c>
      <c r="Q90" s="16">
        <f t="shared" si="41"/>
        <v>3.3</v>
      </c>
      <c r="R90" s="74"/>
      <c r="S90" s="72"/>
    </row>
    <row r="91" spans="1:19">
      <c r="A91" s="72"/>
      <c r="C91" s="15" t="str">
        <f t="shared" si="38"/>
        <v>Westerlo</v>
      </c>
      <c r="D91" s="77" t="str">
        <f t="shared" si="38"/>
        <v>Kortrijk</v>
      </c>
      <c r="E91" s="160" t="s">
        <v>35</v>
      </c>
      <c r="F91" s="17">
        <f>$E$15</f>
        <v>1.7</v>
      </c>
      <c r="G91" s="17">
        <f>$F$15</f>
        <v>3.45</v>
      </c>
      <c r="H91" s="17">
        <f>$G$15</f>
        <v>4.5</v>
      </c>
      <c r="I91" s="16">
        <f t="shared" si="39"/>
        <v>3.45</v>
      </c>
      <c r="K91" s="15" t="str">
        <f t="shared" si="40"/>
        <v>Westerlo</v>
      </c>
      <c r="L91" s="77" t="str">
        <f t="shared" si="40"/>
        <v>Kortrijk</v>
      </c>
      <c r="M91" s="160">
        <v>2</v>
      </c>
      <c r="N91" s="17">
        <f>$E$15</f>
        <v>1.7</v>
      </c>
      <c r="O91" s="17">
        <f>$F$15</f>
        <v>3.45</v>
      </c>
      <c r="P91" s="17">
        <f>$G$15</f>
        <v>4.5</v>
      </c>
      <c r="Q91" s="16" t="str">
        <f t="shared" si="41"/>
        <v>-</v>
      </c>
      <c r="R91" s="74"/>
      <c r="S91" s="72"/>
    </row>
    <row r="92" spans="1:19">
      <c r="A92" s="72"/>
      <c r="C92" s="15" t="str">
        <f t="shared" si="38"/>
        <v>Zulte-Waregem</v>
      </c>
      <c r="D92" s="77" t="str">
        <f t="shared" si="38"/>
        <v>Genk</v>
      </c>
      <c r="E92" s="160">
        <v>1</v>
      </c>
      <c r="F92" s="17">
        <f>$E$16</f>
        <v>2.25</v>
      </c>
      <c r="G92" s="17">
        <f>$F$16</f>
        <v>3.3</v>
      </c>
      <c r="H92" s="17">
        <f>$G$16</f>
        <v>2.85</v>
      </c>
      <c r="I92" s="16" t="str">
        <f t="shared" si="39"/>
        <v>-</v>
      </c>
      <c r="K92" s="15" t="str">
        <f t="shared" si="40"/>
        <v>Zulte-Waregem</v>
      </c>
      <c r="L92" s="77" t="str">
        <f t="shared" si="40"/>
        <v>Genk</v>
      </c>
      <c r="M92" s="76">
        <v>1</v>
      </c>
      <c r="N92" s="17">
        <f>$E$16</f>
        <v>2.25</v>
      </c>
      <c r="O92" s="17">
        <f>$F$16</f>
        <v>3.3</v>
      </c>
      <c r="P92" s="17">
        <f>$G$16</f>
        <v>2.85</v>
      </c>
      <c r="Q92" s="16" t="str">
        <f t="shared" si="41"/>
        <v>-</v>
      </c>
      <c r="R92" s="74"/>
      <c r="S92" s="72"/>
    </row>
    <row r="93" spans="1:19">
      <c r="A93" s="72"/>
      <c r="C93" s="15" t="str">
        <f t="shared" si="38"/>
        <v>Gent</v>
      </c>
      <c r="D93" s="77" t="str">
        <f t="shared" si="38"/>
        <v>Mechelen</v>
      </c>
      <c r="E93" s="160">
        <v>1</v>
      </c>
      <c r="F93" s="17">
        <f>$E$17</f>
        <v>1.47</v>
      </c>
      <c r="G93" s="17">
        <f>$F$17</f>
        <v>3.75</v>
      </c>
      <c r="H93" s="17">
        <f>$G$17</f>
        <v>6.5</v>
      </c>
      <c r="I93" s="16">
        <f t="shared" si="39"/>
        <v>1.47</v>
      </c>
      <c r="K93" s="15" t="str">
        <f t="shared" si="40"/>
        <v>Gent</v>
      </c>
      <c r="L93" s="77" t="str">
        <f t="shared" si="40"/>
        <v>Mechelen</v>
      </c>
      <c r="M93" s="160" t="s">
        <v>35</v>
      </c>
      <c r="N93" s="17">
        <f>$E$17</f>
        <v>1.47</v>
      </c>
      <c r="O93" s="17">
        <f>$F$17</f>
        <v>3.75</v>
      </c>
      <c r="P93" s="17">
        <f>$G$17</f>
        <v>6.5</v>
      </c>
      <c r="Q93" s="16" t="str">
        <f t="shared" si="41"/>
        <v>-</v>
      </c>
      <c r="R93" s="74"/>
      <c r="S93" s="72"/>
    </row>
    <row r="94" spans="1:19" ht="13.5" thickBot="1">
      <c r="A94" s="72"/>
      <c r="C94" s="84" t="str">
        <f t="shared" si="38"/>
        <v>Club Brugge</v>
      </c>
      <c r="D94" s="85" t="str">
        <f t="shared" si="38"/>
        <v>Lokeren</v>
      </c>
      <c r="E94" s="161">
        <v>1</v>
      </c>
      <c r="F94" s="87">
        <f>$E$18</f>
        <v>1.5</v>
      </c>
      <c r="G94" s="87">
        <f>$F$18</f>
        <v>3.75</v>
      </c>
      <c r="H94" s="87">
        <f>$G$18</f>
        <v>6</v>
      </c>
      <c r="I94" s="88">
        <f t="shared" si="39"/>
        <v>1.5</v>
      </c>
      <c r="K94" s="84" t="str">
        <f t="shared" si="40"/>
        <v>Club Brugge</v>
      </c>
      <c r="L94" s="85" t="str">
        <f t="shared" si="40"/>
        <v>Lokeren</v>
      </c>
      <c r="M94" s="161">
        <v>2</v>
      </c>
      <c r="N94" s="87">
        <f>$E$18</f>
        <v>1.5</v>
      </c>
      <c r="O94" s="87">
        <f>$F$18</f>
        <v>3.75</v>
      </c>
      <c r="P94" s="87">
        <f>$G$18</f>
        <v>6</v>
      </c>
      <c r="Q94" s="88" t="str">
        <f t="shared" si="41"/>
        <v>-</v>
      </c>
      <c r="R94" s="74"/>
      <c r="S94" s="72"/>
    </row>
    <row r="95" spans="1:19" ht="13.5" thickBot="1">
      <c r="A95" s="72"/>
      <c r="I95" s="89">
        <f>SUM(I87:I94)</f>
        <v>11.070000000000002</v>
      </c>
      <c r="Q95" s="89">
        <f>SUM(Q87:Q94)</f>
        <v>7.85</v>
      </c>
      <c r="R95" s="74"/>
      <c r="S95" s="72"/>
    </row>
    <row r="96" spans="1:19">
      <c r="A96" s="72"/>
      <c r="R96" s="74"/>
      <c r="S96" s="72"/>
    </row>
    <row r="97" spans="1:19" ht="13.5" thickBot="1">
      <c r="A97" s="72"/>
      <c r="R97" s="74"/>
      <c r="S97" s="72"/>
    </row>
    <row r="98" spans="1:19" ht="13.5" thickBot="1">
      <c r="A98" s="72"/>
      <c r="C98" s="1"/>
      <c r="D98" s="193" t="s">
        <v>4</v>
      </c>
      <c r="E98" s="194"/>
      <c r="F98" s="195"/>
      <c r="G98" s="8"/>
      <c r="H98" s="8"/>
      <c r="K98" s="1"/>
      <c r="L98" s="193" t="s">
        <v>23</v>
      </c>
      <c r="M98" s="194"/>
      <c r="N98" s="195"/>
      <c r="O98" s="8"/>
      <c r="P98" s="8"/>
      <c r="R98" s="74"/>
      <c r="S98" s="72"/>
    </row>
    <row r="99" spans="1:19" ht="13.5" thickBot="1">
      <c r="A99" s="72"/>
      <c r="C99" s="78" t="s">
        <v>0</v>
      </c>
      <c r="D99" s="79" t="s">
        <v>1</v>
      </c>
      <c r="E99" s="11"/>
      <c r="F99" s="12">
        <v>1</v>
      </c>
      <c r="G99" s="12" t="s">
        <v>18</v>
      </c>
      <c r="H99" s="12">
        <v>2</v>
      </c>
      <c r="I99" s="13" t="s">
        <v>5</v>
      </c>
      <c r="K99" s="78" t="s">
        <v>0</v>
      </c>
      <c r="L99" s="79" t="s">
        <v>1</v>
      </c>
      <c r="M99" s="11"/>
      <c r="N99" s="12">
        <v>1</v>
      </c>
      <c r="O99" s="12" t="s">
        <v>18</v>
      </c>
      <c r="P99" s="12">
        <v>2</v>
      </c>
      <c r="Q99" s="13" t="s">
        <v>5</v>
      </c>
      <c r="R99" s="74"/>
      <c r="S99" s="72"/>
    </row>
    <row r="100" spans="1:19">
      <c r="A100" s="72"/>
      <c r="C100" s="14" t="str">
        <f t="shared" ref="C100:D107" si="42">C11</f>
        <v>GBA</v>
      </c>
      <c r="D100" s="80" t="str">
        <f t="shared" si="42"/>
        <v>Standard</v>
      </c>
      <c r="E100" s="159">
        <v>2</v>
      </c>
      <c r="F100" s="82">
        <f>$E$11</f>
        <v>3.4</v>
      </c>
      <c r="G100" s="82">
        <f>$F$11</f>
        <v>3.3</v>
      </c>
      <c r="H100" s="82">
        <f>$G$11</f>
        <v>2</v>
      </c>
      <c r="I100" s="83" t="str">
        <f t="shared" ref="I100:I107" si="43">IF($E100=$I11,IF($E100=$F$99,$F100,IF($E100=$G$99,$G100,IF($E100=$H$99,$H100,""))),"-")</f>
        <v>-</v>
      </c>
      <c r="K100" s="14" t="str">
        <f t="shared" ref="K100:L107" si="44">C11</f>
        <v>GBA</v>
      </c>
      <c r="L100" s="80" t="str">
        <f t="shared" si="44"/>
        <v>Standard</v>
      </c>
      <c r="M100" s="81">
        <v>2</v>
      </c>
      <c r="N100" s="82">
        <f>$E$11</f>
        <v>3.4</v>
      </c>
      <c r="O100" s="82">
        <f>$F$11</f>
        <v>3.3</v>
      </c>
      <c r="P100" s="82">
        <f>$G$11</f>
        <v>2</v>
      </c>
      <c r="Q100" s="83" t="str">
        <f t="shared" ref="Q100:Q107" si="45">IF($M100=$I11,IF($M100=$N$99,$N100,IF($M100=$O$99,$O100,IF($M100=$P$99,$P100,""))),"-")</f>
        <v>-</v>
      </c>
      <c r="R100" s="74"/>
      <c r="S100" s="72"/>
    </row>
    <row r="101" spans="1:19">
      <c r="A101" s="72"/>
      <c r="C101" s="15" t="str">
        <f t="shared" si="42"/>
        <v>Moeskroen</v>
      </c>
      <c r="D101" s="77" t="str">
        <f t="shared" si="42"/>
        <v>Roeselare</v>
      </c>
      <c r="E101" s="76">
        <v>1</v>
      </c>
      <c r="F101" s="17">
        <f>$E$12</f>
        <v>1.75</v>
      </c>
      <c r="G101" s="17">
        <f>$F$12</f>
        <v>3.4</v>
      </c>
      <c r="H101" s="17">
        <f>$G$12</f>
        <v>4.25</v>
      </c>
      <c r="I101" s="16" t="str">
        <f t="shared" si="43"/>
        <v>-</v>
      </c>
      <c r="K101" s="15" t="str">
        <f t="shared" si="44"/>
        <v>Moeskroen</v>
      </c>
      <c r="L101" s="77" t="str">
        <f t="shared" si="44"/>
        <v>Roeselare</v>
      </c>
      <c r="M101" s="160" t="s">
        <v>35</v>
      </c>
      <c r="N101" s="17">
        <f>$E$12</f>
        <v>1.75</v>
      </c>
      <c r="O101" s="17">
        <f>$F$12</f>
        <v>3.4</v>
      </c>
      <c r="P101" s="17">
        <f>$G$12</f>
        <v>4.25</v>
      </c>
      <c r="Q101" s="16">
        <f t="shared" si="45"/>
        <v>3.4</v>
      </c>
      <c r="R101" s="74"/>
      <c r="S101" s="72"/>
    </row>
    <row r="102" spans="1:19">
      <c r="A102" s="72"/>
      <c r="C102" s="15" t="str">
        <f t="shared" si="42"/>
        <v>Anderlecht</v>
      </c>
      <c r="D102" s="77" t="str">
        <f t="shared" si="42"/>
        <v>Cercle Brugge</v>
      </c>
      <c r="E102" s="76">
        <v>1</v>
      </c>
      <c r="F102" s="17">
        <f>$E$13</f>
        <v>1.25</v>
      </c>
      <c r="G102" s="17">
        <f>$F$13</f>
        <v>5</v>
      </c>
      <c r="H102" s="17">
        <f>$G$13</f>
        <v>10</v>
      </c>
      <c r="I102" s="16">
        <f t="shared" si="43"/>
        <v>1.25</v>
      </c>
      <c r="K102" s="15" t="str">
        <f t="shared" si="44"/>
        <v>Anderlecht</v>
      </c>
      <c r="L102" s="77" t="str">
        <f t="shared" si="44"/>
        <v>Cercle Brugge</v>
      </c>
      <c r="M102" s="76">
        <v>1</v>
      </c>
      <c r="N102" s="17">
        <f>$E$13</f>
        <v>1.25</v>
      </c>
      <c r="O102" s="17">
        <f>$F$13</f>
        <v>5</v>
      </c>
      <c r="P102" s="17">
        <f>$G$13</f>
        <v>10</v>
      </c>
      <c r="Q102" s="16">
        <f t="shared" si="45"/>
        <v>1.25</v>
      </c>
      <c r="R102" s="74"/>
      <c r="S102" s="72"/>
    </row>
    <row r="103" spans="1:19">
      <c r="A103" s="72"/>
      <c r="C103" s="15" t="str">
        <f t="shared" si="42"/>
        <v>Sint-Truiden</v>
      </c>
      <c r="D103" s="77" t="str">
        <f t="shared" si="42"/>
        <v>Charleroi</v>
      </c>
      <c r="E103" s="160">
        <v>1</v>
      </c>
      <c r="F103" s="17">
        <f>$E$14</f>
        <v>2.15</v>
      </c>
      <c r="G103" s="17">
        <f>$F$14</f>
        <v>3.3</v>
      </c>
      <c r="H103" s="17">
        <f>$G$14</f>
        <v>3</v>
      </c>
      <c r="I103" s="16" t="str">
        <f t="shared" si="43"/>
        <v>-</v>
      </c>
      <c r="K103" s="15" t="str">
        <f t="shared" si="44"/>
        <v>Sint-Truiden</v>
      </c>
      <c r="L103" s="77" t="str">
        <f t="shared" si="44"/>
        <v>Charleroi</v>
      </c>
      <c r="M103" s="76">
        <v>1</v>
      </c>
      <c r="N103" s="17">
        <f>$E$14</f>
        <v>2.15</v>
      </c>
      <c r="O103" s="17">
        <f>$F$14</f>
        <v>3.3</v>
      </c>
      <c r="P103" s="17">
        <f>$G$14</f>
        <v>3</v>
      </c>
      <c r="Q103" s="16" t="str">
        <f t="shared" si="45"/>
        <v>-</v>
      </c>
      <c r="R103" s="74"/>
      <c r="S103" s="72"/>
    </row>
    <row r="104" spans="1:19">
      <c r="A104" s="72"/>
      <c r="C104" s="15" t="str">
        <f t="shared" si="42"/>
        <v>Westerlo</v>
      </c>
      <c r="D104" s="77" t="str">
        <f t="shared" si="42"/>
        <v>Kortrijk</v>
      </c>
      <c r="E104" s="76">
        <v>1</v>
      </c>
      <c r="F104" s="17">
        <f>$E$15</f>
        <v>1.7</v>
      </c>
      <c r="G104" s="17">
        <f>$F$15</f>
        <v>3.45</v>
      </c>
      <c r="H104" s="17">
        <f>$G$15</f>
        <v>4.5</v>
      </c>
      <c r="I104" s="16" t="str">
        <f t="shared" si="43"/>
        <v>-</v>
      </c>
      <c r="K104" s="15" t="str">
        <f t="shared" si="44"/>
        <v>Westerlo</v>
      </c>
      <c r="L104" s="77" t="str">
        <f t="shared" si="44"/>
        <v>Kortrijk</v>
      </c>
      <c r="M104" s="160">
        <v>2</v>
      </c>
      <c r="N104" s="17">
        <f>$E$15</f>
        <v>1.7</v>
      </c>
      <c r="O104" s="17">
        <f>$F$15</f>
        <v>3.45</v>
      </c>
      <c r="P104" s="17">
        <f>$G$15</f>
        <v>4.5</v>
      </c>
      <c r="Q104" s="16" t="str">
        <f t="shared" si="45"/>
        <v>-</v>
      </c>
      <c r="R104" s="74"/>
      <c r="S104" s="72"/>
    </row>
    <row r="105" spans="1:19">
      <c r="A105" s="72"/>
      <c r="C105" s="15" t="str">
        <f t="shared" si="42"/>
        <v>Zulte-Waregem</v>
      </c>
      <c r="D105" s="77" t="str">
        <f t="shared" si="42"/>
        <v>Genk</v>
      </c>
      <c r="E105" s="76">
        <v>1</v>
      </c>
      <c r="F105" s="17">
        <f>$E$16</f>
        <v>2.25</v>
      </c>
      <c r="G105" s="17">
        <f>$F$16</f>
        <v>3.3</v>
      </c>
      <c r="H105" s="17">
        <f>$G$16</f>
        <v>2.85</v>
      </c>
      <c r="I105" s="16" t="str">
        <f t="shared" si="43"/>
        <v>-</v>
      </c>
      <c r="K105" s="15" t="str">
        <f t="shared" si="44"/>
        <v>Zulte-Waregem</v>
      </c>
      <c r="L105" s="77" t="str">
        <f t="shared" si="44"/>
        <v>Genk</v>
      </c>
      <c r="M105" s="76">
        <v>2</v>
      </c>
      <c r="N105" s="17">
        <f>$E$16</f>
        <v>2.25</v>
      </c>
      <c r="O105" s="17">
        <f>$F$16</f>
        <v>3.3</v>
      </c>
      <c r="P105" s="17">
        <f>$G$16</f>
        <v>2.85</v>
      </c>
      <c r="Q105" s="16" t="str">
        <f t="shared" si="45"/>
        <v>-</v>
      </c>
      <c r="R105" s="74"/>
      <c r="S105" s="72"/>
    </row>
    <row r="106" spans="1:19">
      <c r="A106" s="72"/>
      <c r="C106" s="15" t="str">
        <f t="shared" si="42"/>
        <v>Gent</v>
      </c>
      <c r="D106" s="77" t="str">
        <f t="shared" si="42"/>
        <v>Mechelen</v>
      </c>
      <c r="E106" s="160">
        <v>1</v>
      </c>
      <c r="F106" s="17">
        <f>$E$17</f>
        <v>1.47</v>
      </c>
      <c r="G106" s="17">
        <f>$F$17</f>
        <v>3.75</v>
      </c>
      <c r="H106" s="17">
        <f>$G$17</f>
        <v>6.5</v>
      </c>
      <c r="I106" s="16">
        <f t="shared" si="43"/>
        <v>1.47</v>
      </c>
      <c r="K106" s="15" t="str">
        <f t="shared" si="44"/>
        <v>Gent</v>
      </c>
      <c r="L106" s="77" t="str">
        <f t="shared" si="44"/>
        <v>Mechelen</v>
      </c>
      <c r="M106" s="76">
        <v>1</v>
      </c>
      <c r="N106" s="17">
        <f>$E$17</f>
        <v>1.47</v>
      </c>
      <c r="O106" s="17">
        <f>$F$17</f>
        <v>3.75</v>
      </c>
      <c r="P106" s="17">
        <f>$G$17</f>
        <v>6.5</v>
      </c>
      <c r="Q106" s="16">
        <f t="shared" si="45"/>
        <v>1.47</v>
      </c>
      <c r="R106" s="74"/>
      <c r="S106" s="72"/>
    </row>
    <row r="107" spans="1:19" ht="13.5" thickBot="1">
      <c r="A107" s="72"/>
      <c r="C107" s="84" t="str">
        <f t="shared" si="42"/>
        <v>Club Brugge</v>
      </c>
      <c r="D107" s="85" t="str">
        <f t="shared" si="42"/>
        <v>Lokeren</v>
      </c>
      <c r="E107" s="86">
        <v>1</v>
      </c>
      <c r="F107" s="87">
        <f>$E$18</f>
        <v>1.5</v>
      </c>
      <c r="G107" s="87">
        <f>$F$18</f>
        <v>3.75</v>
      </c>
      <c r="H107" s="87">
        <f>$G$18</f>
        <v>6</v>
      </c>
      <c r="I107" s="88">
        <f t="shared" si="43"/>
        <v>1.5</v>
      </c>
      <c r="K107" s="84" t="str">
        <f t="shared" si="44"/>
        <v>Club Brugge</v>
      </c>
      <c r="L107" s="85" t="str">
        <f t="shared" si="44"/>
        <v>Lokeren</v>
      </c>
      <c r="M107" s="161">
        <v>1</v>
      </c>
      <c r="N107" s="87">
        <f>$E$18</f>
        <v>1.5</v>
      </c>
      <c r="O107" s="87">
        <f>$F$18</f>
        <v>3.75</v>
      </c>
      <c r="P107" s="87">
        <f>$G$18</f>
        <v>6</v>
      </c>
      <c r="Q107" s="88">
        <f t="shared" si="45"/>
        <v>1.5</v>
      </c>
      <c r="R107" s="74"/>
      <c r="S107" s="72"/>
    </row>
    <row r="108" spans="1:19" ht="13.5" thickBot="1">
      <c r="A108" s="72"/>
      <c r="I108" s="89">
        <f>SUM(I100:I107)</f>
        <v>4.22</v>
      </c>
      <c r="Q108" s="89">
        <f>SUM(Q100:Q107)</f>
        <v>7.62</v>
      </c>
      <c r="R108" s="74"/>
      <c r="S108" s="72"/>
    </row>
    <row r="109" spans="1:19">
      <c r="A109" s="72"/>
      <c r="R109" s="74"/>
      <c r="S109" s="72"/>
    </row>
    <row r="110" spans="1:19" ht="13.5" thickBot="1">
      <c r="A110" s="72"/>
      <c r="R110" s="74"/>
      <c r="S110" s="72"/>
    </row>
    <row r="111" spans="1:19" ht="13.5" thickBot="1">
      <c r="A111" s="72"/>
      <c r="C111" s="1"/>
      <c r="D111" s="193" t="s">
        <v>29</v>
      </c>
      <c r="E111" s="194"/>
      <c r="F111" s="195"/>
      <c r="G111" s="8"/>
      <c r="H111" s="8"/>
      <c r="K111" s="1"/>
      <c r="L111" s="193" t="s">
        <v>31</v>
      </c>
      <c r="M111" s="194"/>
      <c r="N111" s="195"/>
      <c r="O111" s="8"/>
      <c r="P111" s="8"/>
      <c r="R111" s="74"/>
      <c r="S111" s="72"/>
    </row>
    <row r="112" spans="1:19" ht="13.5" thickBot="1">
      <c r="A112" s="72"/>
      <c r="C112" s="78" t="s">
        <v>0</v>
      </c>
      <c r="D112" s="79" t="s">
        <v>1</v>
      </c>
      <c r="E112" s="11"/>
      <c r="F112" s="12">
        <v>1</v>
      </c>
      <c r="G112" s="12" t="s">
        <v>18</v>
      </c>
      <c r="H112" s="12">
        <v>2</v>
      </c>
      <c r="I112" s="13" t="s">
        <v>5</v>
      </c>
      <c r="K112" s="78" t="s">
        <v>0</v>
      </c>
      <c r="L112" s="79" t="s">
        <v>1</v>
      </c>
      <c r="M112" s="11"/>
      <c r="N112" s="12">
        <v>1</v>
      </c>
      <c r="O112" s="12" t="s">
        <v>18</v>
      </c>
      <c r="P112" s="12">
        <v>2</v>
      </c>
      <c r="Q112" s="13" t="s">
        <v>5</v>
      </c>
      <c r="R112" s="74"/>
      <c r="S112" s="72"/>
    </row>
    <row r="113" spans="1:19">
      <c r="A113" s="72"/>
      <c r="C113" s="14" t="str">
        <f t="shared" ref="C113:D120" si="46">C11</f>
        <v>GBA</v>
      </c>
      <c r="D113" s="80" t="str">
        <f t="shared" si="46"/>
        <v>Standard</v>
      </c>
      <c r="E113" s="81">
        <v>2</v>
      </c>
      <c r="F113" s="82">
        <f>$E$11</f>
        <v>3.4</v>
      </c>
      <c r="G113" s="82">
        <f>$F$11</f>
        <v>3.3</v>
      </c>
      <c r="H113" s="82">
        <f>$G$11</f>
        <v>2</v>
      </c>
      <c r="I113" s="83" t="str">
        <f t="shared" ref="I113:I120" si="47">IF($E113=$I11,IF($E113=$F$112,$F113,IF($E113=$G$112,$G113,IF($E113=$H$112,$H113,""))),"-")</f>
        <v>-</v>
      </c>
      <c r="K113" s="14" t="str">
        <f t="shared" ref="K113:L120" si="48">C11</f>
        <v>GBA</v>
      </c>
      <c r="L113" s="80" t="str">
        <f t="shared" si="48"/>
        <v>Standard</v>
      </c>
      <c r="M113" s="81">
        <v>2</v>
      </c>
      <c r="N113" s="82">
        <f>$E$11</f>
        <v>3.4</v>
      </c>
      <c r="O113" s="82">
        <f>$F$11</f>
        <v>3.3</v>
      </c>
      <c r="P113" s="82">
        <f>$G$11</f>
        <v>2</v>
      </c>
      <c r="Q113" s="83" t="str">
        <f t="shared" ref="Q113:Q120" si="49">IF($M113=$I11,IF($M113=$N$112,$N113,IF($M113=$O$112,$O113,IF($M113=$P$112,$P113,""))),"-")</f>
        <v>-</v>
      </c>
      <c r="R113" s="74"/>
      <c r="S113" s="72"/>
    </row>
    <row r="114" spans="1:19">
      <c r="A114" s="72"/>
      <c r="C114" s="15" t="str">
        <f t="shared" si="46"/>
        <v>Moeskroen</v>
      </c>
      <c r="D114" s="77" t="str">
        <f t="shared" si="46"/>
        <v>Roeselare</v>
      </c>
      <c r="E114" s="76">
        <v>2</v>
      </c>
      <c r="F114" s="17">
        <f>$E$12</f>
        <v>1.75</v>
      </c>
      <c r="G114" s="17">
        <f>$F$12</f>
        <v>3.4</v>
      </c>
      <c r="H114" s="17">
        <f>$G$12</f>
        <v>4.25</v>
      </c>
      <c r="I114" s="16" t="str">
        <f t="shared" si="47"/>
        <v>-</v>
      </c>
      <c r="K114" s="15" t="str">
        <f t="shared" si="48"/>
        <v>Moeskroen</v>
      </c>
      <c r="L114" s="77" t="str">
        <f t="shared" si="48"/>
        <v>Roeselare</v>
      </c>
      <c r="M114" s="76">
        <v>1</v>
      </c>
      <c r="N114" s="17">
        <f>$E$12</f>
        <v>1.75</v>
      </c>
      <c r="O114" s="17">
        <f>$F$12</f>
        <v>3.4</v>
      </c>
      <c r="P114" s="17">
        <f>$G$12</f>
        <v>4.25</v>
      </c>
      <c r="Q114" s="16" t="str">
        <f t="shared" si="49"/>
        <v>-</v>
      </c>
      <c r="R114" s="74"/>
      <c r="S114" s="72"/>
    </row>
    <row r="115" spans="1:19">
      <c r="A115" s="72"/>
      <c r="C115" s="15" t="str">
        <f t="shared" si="46"/>
        <v>Anderlecht</v>
      </c>
      <c r="D115" s="77" t="str">
        <f t="shared" si="46"/>
        <v>Cercle Brugge</v>
      </c>
      <c r="E115" s="160" t="s">
        <v>35</v>
      </c>
      <c r="F115" s="17">
        <f>$E$13</f>
        <v>1.25</v>
      </c>
      <c r="G115" s="17">
        <f>$F$13</f>
        <v>5</v>
      </c>
      <c r="H115" s="17">
        <f>$G$13</f>
        <v>10</v>
      </c>
      <c r="I115" s="16" t="str">
        <f t="shared" si="47"/>
        <v>-</v>
      </c>
      <c r="K115" s="15" t="str">
        <f t="shared" si="48"/>
        <v>Anderlecht</v>
      </c>
      <c r="L115" s="77" t="str">
        <f t="shared" si="48"/>
        <v>Cercle Brugge</v>
      </c>
      <c r="M115" s="76">
        <v>1</v>
      </c>
      <c r="N115" s="17">
        <f>$E$13</f>
        <v>1.25</v>
      </c>
      <c r="O115" s="17">
        <f>$F$13</f>
        <v>5</v>
      </c>
      <c r="P115" s="17">
        <f>$G$13</f>
        <v>10</v>
      </c>
      <c r="Q115" s="16">
        <f t="shared" si="49"/>
        <v>1.25</v>
      </c>
      <c r="R115" s="74"/>
      <c r="S115" s="72"/>
    </row>
    <row r="116" spans="1:19">
      <c r="A116" s="72"/>
      <c r="C116" s="15" t="str">
        <f t="shared" si="46"/>
        <v>Sint-Truiden</v>
      </c>
      <c r="D116" s="77" t="str">
        <f t="shared" si="46"/>
        <v>Charleroi</v>
      </c>
      <c r="E116" s="76">
        <v>2</v>
      </c>
      <c r="F116" s="17">
        <f>$E$14</f>
        <v>2.15</v>
      </c>
      <c r="G116" s="17">
        <f>$F$14</f>
        <v>3.3</v>
      </c>
      <c r="H116" s="17">
        <f>$G$14</f>
        <v>3</v>
      </c>
      <c r="I116" s="16" t="str">
        <f t="shared" si="47"/>
        <v>-</v>
      </c>
      <c r="K116" s="15" t="str">
        <f t="shared" si="48"/>
        <v>Sint-Truiden</v>
      </c>
      <c r="L116" s="77" t="str">
        <f t="shared" si="48"/>
        <v>Charleroi</v>
      </c>
      <c r="M116" s="76">
        <v>1</v>
      </c>
      <c r="N116" s="17">
        <f>$E$14</f>
        <v>2.15</v>
      </c>
      <c r="O116" s="17">
        <f>$F$14</f>
        <v>3.3</v>
      </c>
      <c r="P116" s="17">
        <f>$G$14</f>
        <v>3</v>
      </c>
      <c r="Q116" s="16" t="str">
        <f t="shared" si="49"/>
        <v>-</v>
      </c>
      <c r="R116" s="74"/>
      <c r="S116" s="72"/>
    </row>
    <row r="117" spans="1:19">
      <c r="A117" s="72"/>
      <c r="C117" s="15" t="str">
        <f t="shared" si="46"/>
        <v>Westerlo</v>
      </c>
      <c r="D117" s="77" t="str">
        <f t="shared" si="46"/>
        <v>Kortrijk</v>
      </c>
      <c r="E117" s="160" t="s">
        <v>35</v>
      </c>
      <c r="F117" s="17">
        <f>$E$15</f>
        <v>1.7</v>
      </c>
      <c r="G117" s="17">
        <f>$F$15</f>
        <v>3.45</v>
      </c>
      <c r="H117" s="17">
        <f>$G$15</f>
        <v>4.5</v>
      </c>
      <c r="I117" s="16">
        <f t="shared" si="47"/>
        <v>3.45</v>
      </c>
      <c r="K117" s="15" t="str">
        <f t="shared" si="48"/>
        <v>Westerlo</v>
      </c>
      <c r="L117" s="77" t="str">
        <f t="shared" si="48"/>
        <v>Kortrijk</v>
      </c>
      <c r="M117" s="160" t="s">
        <v>35</v>
      </c>
      <c r="N117" s="17">
        <f>$E$15</f>
        <v>1.7</v>
      </c>
      <c r="O117" s="17">
        <f>$F$15</f>
        <v>3.45</v>
      </c>
      <c r="P117" s="17">
        <f>$G$15</f>
        <v>4.5</v>
      </c>
      <c r="Q117" s="16">
        <f t="shared" si="49"/>
        <v>3.45</v>
      </c>
      <c r="R117" s="74"/>
      <c r="S117" s="72"/>
    </row>
    <row r="118" spans="1:19">
      <c r="A118" s="72"/>
      <c r="C118" s="15" t="str">
        <f t="shared" si="46"/>
        <v>Zulte-Waregem</v>
      </c>
      <c r="D118" s="77" t="str">
        <f t="shared" si="46"/>
        <v>Genk</v>
      </c>
      <c r="E118" s="76">
        <v>1</v>
      </c>
      <c r="F118" s="17">
        <f>$E$16</f>
        <v>2.25</v>
      </c>
      <c r="G118" s="17">
        <f>$F$16</f>
        <v>3.3</v>
      </c>
      <c r="H118" s="17">
        <f>$G$16</f>
        <v>2.85</v>
      </c>
      <c r="I118" s="16" t="str">
        <f t="shared" si="47"/>
        <v>-</v>
      </c>
      <c r="K118" s="15" t="str">
        <f t="shared" si="48"/>
        <v>Zulte-Waregem</v>
      </c>
      <c r="L118" s="77" t="str">
        <f t="shared" si="48"/>
        <v>Genk</v>
      </c>
      <c r="M118" s="160" t="s">
        <v>35</v>
      </c>
      <c r="N118" s="17">
        <f>$E$16</f>
        <v>2.25</v>
      </c>
      <c r="O118" s="17">
        <f>$F$16</f>
        <v>3.3</v>
      </c>
      <c r="P118" s="17">
        <f>$G$16</f>
        <v>2.85</v>
      </c>
      <c r="Q118" s="16">
        <f t="shared" si="49"/>
        <v>3.3</v>
      </c>
      <c r="R118" s="74"/>
      <c r="S118" s="72"/>
    </row>
    <row r="119" spans="1:19">
      <c r="A119" s="72"/>
      <c r="C119" s="15" t="str">
        <f t="shared" si="46"/>
        <v>Gent</v>
      </c>
      <c r="D119" s="77" t="str">
        <f t="shared" si="46"/>
        <v>Mechelen</v>
      </c>
      <c r="E119" s="160" t="s">
        <v>35</v>
      </c>
      <c r="F119" s="17">
        <f>$E$17</f>
        <v>1.47</v>
      </c>
      <c r="G119" s="17">
        <f>$F$17</f>
        <v>3.75</v>
      </c>
      <c r="H119" s="17">
        <f>$G$17</f>
        <v>6.5</v>
      </c>
      <c r="I119" s="16" t="str">
        <f t="shared" si="47"/>
        <v>-</v>
      </c>
      <c r="K119" s="15" t="str">
        <f t="shared" si="48"/>
        <v>Gent</v>
      </c>
      <c r="L119" s="77" t="str">
        <f t="shared" si="48"/>
        <v>Mechelen</v>
      </c>
      <c r="M119" s="76">
        <v>1</v>
      </c>
      <c r="N119" s="17">
        <f>$E$17</f>
        <v>1.47</v>
      </c>
      <c r="O119" s="17">
        <f>$F$17</f>
        <v>3.75</v>
      </c>
      <c r="P119" s="17">
        <f>$G$17</f>
        <v>6.5</v>
      </c>
      <c r="Q119" s="16">
        <f t="shared" si="49"/>
        <v>1.47</v>
      </c>
      <c r="R119" s="74"/>
      <c r="S119" s="72"/>
    </row>
    <row r="120" spans="1:19" ht="13.5" thickBot="1">
      <c r="A120" s="72"/>
      <c r="C120" s="84" t="str">
        <f t="shared" si="46"/>
        <v>Club Brugge</v>
      </c>
      <c r="D120" s="85" t="str">
        <f t="shared" si="46"/>
        <v>Lokeren</v>
      </c>
      <c r="E120" s="86">
        <v>1</v>
      </c>
      <c r="F120" s="87">
        <f>$E$18</f>
        <v>1.5</v>
      </c>
      <c r="G120" s="87">
        <f>$F$18</f>
        <v>3.75</v>
      </c>
      <c r="H120" s="87">
        <f>$G$18</f>
        <v>6</v>
      </c>
      <c r="I120" s="88">
        <f t="shared" si="47"/>
        <v>1.5</v>
      </c>
      <c r="K120" s="84" t="str">
        <f t="shared" si="48"/>
        <v>Club Brugge</v>
      </c>
      <c r="L120" s="85" t="str">
        <f t="shared" si="48"/>
        <v>Lokeren</v>
      </c>
      <c r="M120" s="86">
        <v>1</v>
      </c>
      <c r="N120" s="87">
        <f>$E$18</f>
        <v>1.5</v>
      </c>
      <c r="O120" s="87">
        <f>$F$18</f>
        <v>3.75</v>
      </c>
      <c r="P120" s="87">
        <f>$G$18</f>
        <v>6</v>
      </c>
      <c r="Q120" s="88">
        <f t="shared" si="49"/>
        <v>1.5</v>
      </c>
      <c r="R120" s="74"/>
      <c r="S120" s="72"/>
    </row>
    <row r="121" spans="1:19" ht="13.5" thickBot="1">
      <c r="A121" s="72"/>
      <c r="I121" s="89">
        <f>SUM(I113:I120)</f>
        <v>4.95</v>
      </c>
      <c r="Q121" s="89">
        <f>SUM(Q113:Q120)</f>
        <v>10.97</v>
      </c>
      <c r="R121" s="74"/>
      <c r="S121" s="72"/>
    </row>
    <row r="122" spans="1:19">
      <c r="A122" s="72"/>
      <c r="R122" s="74"/>
      <c r="S122" s="72"/>
    </row>
    <row r="123" spans="1:19" ht="13.5" thickBot="1">
      <c r="A123" s="72"/>
      <c r="R123" s="74"/>
      <c r="S123" s="72"/>
    </row>
    <row r="124" spans="1:19" ht="13.5" thickBot="1">
      <c r="A124" s="72"/>
      <c r="C124" s="1"/>
      <c r="D124" s="193" t="s">
        <v>28</v>
      </c>
      <c r="E124" s="194"/>
      <c r="F124" s="195"/>
      <c r="G124" s="8"/>
      <c r="H124" s="8"/>
      <c r="K124" s="1"/>
      <c r="L124" s="193" t="s">
        <v>17</v>
      </c>
      <c r="M124" s="194"/>
      <c r="N124" s="195"/>
      <c r="O124" s="8"/>
      <c r="P124" s="8"/>
      <c r="R124" s="74"/>
      <c r="S124" s="72"/>
    </row>
    <row r="125" spans="1:19" ht="13.5" thickBot="1">
      <c r="A125" s="72"/>
      <c r="C125" s="78" t="s">
        <v>0</v>
      </c>
      <c r="D125" s="79" t="s">
        <v>1</v>
      </c>
      <c r="E125" s="11"/>
      <c r="F125" s="12">
        <v>1</v>
      </c>
      <c r="G125" s="12" t="s">
        <v>18</v>
      </c>
      <c r="H125" s="12">
        <v>2</v>
      </c>
      <c r="I125" s="13" t="s">
        <v>5</v>
      </c>
      <c r="K125" s="78" t="s">
        <v>0</v>
      </c>
      <c r="L125" s="79" t="s">
        <v>1</v>
      </c>
      <c r="M125" s="11"/>
      <c r="N125" s="12">
        <v>1</v>
      </c>
      <c r="O125" s="12" t="s">
        <v>18</v>
      </c>
      <c r="P125" s="12">
        <v>2</v>
      </c>
      <c r="Q125" s="13" t="s">
        <v>5</v>
      </c>
      <c r="R125" s="74"/>
      <c r="S125" s="72"/>
    </row>
    <row r="126" spans="1:19">
      <c r="A126" s="72"/>
      <c r="C126" s="14" t="str">
        <f t="shared" ref="C126:D133" si="50">K61</f>
        <v>GBA</v>
      </c>
      <c r="D126" s="80" t="str">
        <f t="shared" si="50"/>
        <v>Standard</v>
      </c>
      <c r="E126" s="159" t="s">
        <v>35</v>
      </c>
      <c r="F126" s="82">
        <f>$E$11</f>
        <v>3.4</v>
      </c>
      <c r="G126" s="82">
        <f>$F$11</f>
        <v>3.3</v>
      </c>
      <c r="H126" s="82">
        <f>$G$11</f>
        <v>2</v>
      </c>
      <c r="I126" s="83">
        <f t="shared" ref="I126:I133" si="51">IF($E126=$I11,IF($E126=$F$125,$F126,IF($E126=$G$125,$G126,IF($E126=$H$125,$H126,""))),"-")</f>
        <v>3.3</v>
      </c>
      <c r="K126" s="14" t="str">
        <f t="shared" ref="K126:L133" si="52">C74</f>
        <v>GBA</v>
      </c>
      <c r="L126" s="80" t="str">
        <f t="shared" si="52"/>
        <v>Standard</v>
      </c>
      <c r="M126" s="81">
        <v>2</v>
      </c>
      <c r="N126" s="82">
        <f>$E$11</f>
        <v>3.4</v>
      </c>
      <c r="O126" s="82">
        <f>$F$11</f>
        <v>3.3</v>
      </c>
      <c r="P126" s="82">
        <f>$G$11</f>
        <v>2</v>
      </c>
      <c r="Q126" s="83" t="str">
        <f t="shared" ref="Q126:Q133" si="53">IF($M126=$I11,IF($M126=$N$125,$N126,IF($M126=$O$125,$O126,IF($M126=$P$125,$P126,""))),"-")</f>
        <v>-</v>
      </c>
      <c r="R126" s="74"/>
      <c r="S126" s="72"/>
    </row>
    <row r="127" spans="1:19">
      <c r="A127" s="72"/>
      <c r="C127" s="15" t="str">
        <f t="shared" si="50"/>
        <v>Moeskroen</v>
      </c>
      <c r="D127" s="77" t="str">
        <f t="shared" si="50"/>
        <v>Roeselare</v>
      </c>
      <c r="E127" s="76">
        <v>1</v>
      </c>
      <c r="F127" s="17">
        <f>$E$12</f>
        <v>1.75</v>
      </c>
      <c r="G127" s="17">
        <f>$F$12</f>
        <v>3.4</v>
      </c>
      <c r="H127" s="17">
        <f>$G$12</f>
        <v>4.25</v>
      </c>
      <c r="I127" s="16" t="str">
        <f t="shared" si="51"/>
        <v>-</v>
      </c>
      <c r="K127" s="15" t="str">
        <f t="shared" si="52"/>
        <v>Moeskroen</v>
      </c>
      <c r="L127" s="77" t="str">
        <f t="shared" si="52"/>
        <v>Roeselare</v>
      </c>
      <c r="M127" s="76">
        <v>1</v>
      </c>
      <c r="N127" s="17">
        <f>$E$12</f>
        <v>1.75</v>
      </c>
      <c r="O127" s="17">
        <f>$F$12</f>
        <v>3.4</v>
      </c>
      <c r="P127" s="17">
        <f>$G$12</f>
        <v>4.25</v>
      </c>
      <c r="Q127" s="16" t="str">
        <f t="shared" si="53"/>
        <v>-</v>
      </c>
      <c r="R127" s="74"/>
      <c r="S127" s="72"/>
    </row>
    <row r="128" spans="1:19">
      <c r="A128" s="72"/>
      <c r="C128" s="15" t="str">
        <f t="shared" si="50"/>
        <v>Anderlecht</v>
      </c>
      <c r="D128" s="77" t="str">
        <f t="shared" si="50"/>
        <v>Cercle Brugge</v>
      </c>
      <c r="E128" s="76">
        <v>1</v>
      </c>
      <c r="F128" s="17">
        <f>$E$13</f>
        <v>1.25</v>
      </c>
      <c r="G128" s="17">
        <f>$F$13</f>
        <v>5</v>
      </c>
      <c r="H128" s="17">
        <f>$G$13</f>
        <v>10</v>
      </c>
      <c r="I128" s="16">
        <f t="shared" si="51"/>
        <v>1.25</v>
      </c>
      <c r="K128" s="15" t="str">
        <f t="shared" si="52"/>
        <v>Anderlecht</v>
      </c>
      <c r="L128" s="77" t="str">
        <f t="shared" si="52"/>
        <v>Cercle Brugge</v>
      </c>
      <c r="M128" s="76">
        <v>1</v>
      </c>
      <c r="N128" s="17">
        <f>$E$13</f>
        <v>1.25</v>
      </c>
      <c r="O128" s="17">
        <f>$F$13</f>
        <v>5</v>
      </c>
      <c r="P128" s="17">
        <f>$G$13</f>
        <v>10</v>
      </c>
      <c r="Q128" s="16">
        <f t="shared" si="53"/>
        <v>1.25</v>
      </c>
      <c r="R128" s="74"/>
      <c r="S128" s="72"/>
    </row>
    <row r="129" spans="1:19">
      <c r="A129" s="72"/>
      <c r="C129" s="15" t="str">
        <f t="shared" si="50"/>
        <v>Sint-Truiden</v>
      </c>
      <c r="D129" s="77" t="str">
        <f t="shared" si="50"/>
        <v>Charleroi</v>
      </c>
      <c r="E129" s="160">
        <v>1</v>
      </c>
      <c r="F129" s="17">
        <f>$E$14</f>
        <v>2.15</v>
      </c>
      <c r="G129" s="17">
        <f>$F$14</f>
        <v>3.3</v>
      </c>
      <c r="H129" s="17">
        <f>$G$14</f>
        <v>3</v>
      </c>
      <c r="I129" s="16" t="str">
        <f t="shared" si="51"/>
        <v>-</v>
      </c>
      <c r="K129" s="15" t="str">
        <f t="shared" si="52"/>
        <v>Sint-Truiden</v>
      </c>
      <c r="L129" s="77" t="str">
        <f t="shared" si="52"/>
        <v>Charleroi</v>
      </c>
      <c r="M129" s="160" t="s">
        <v>35</v>
      </c>
      <c r="N129" s="17">
        <f>$E$14</f>
        <v>2.15</v>
      </c>
      <c r="O129" s="17">
        <f>$F$14</f>
        <v>3.3</v>
      </c>
      <c r="P129" s="17">
        <f>$G$14</f>
        <v>3</v>
      </c>
      <c r="Q129" s="16">
        <f t="shared" si="53"/>
        <v>3.3</v>
      </c>
      <c r="R129" s="74"/>
      <c r="S129" s="72"/>
    </row>
    <row r="130" spans="1:19">
      <c r="A130" s="72"/>
      <c r="C130" s="15" t="str">
        <f t="shared" si="50"/>
        <v>Westerlo</v>
      </c>
      <c r="D130" s="77" t="str">
        <f t="shared" si="50"/>
        <v>Kortrijk</v>
      </c>
      <c r="E130" s="160" t="s">
        <v>35</v>
      </c>
      <c r="F130" s="17">
        <f>$E$15</f>
        <v>1.7</v>
      </c>
      <c r="G130" s="17">
        <f>$F$15</f>
        <v>3.45</v>
      </c>
      <c r="H130" s="17">
        <f>$G$15</f>
        <v>4.5</v>
      </c>
      <c r="I130" s="16">
        <f t="shared" si="51"/>
        <v>3.45</v>
      </c>
      <c r="K130" s="15" t="str">
        <f t="shared" si="52"/>
        <v>Westerlo</v>
      </c>
      <c r="L130" s="77" t="str">
        <f t="shared" si="52"/>
        <v>Kortrijk</v>
      </c>
      <c r="M130" s="160">
        <v>1</v>
      </c>
      <c r="N130" s="17">
        <f>$E$15</f>
        <v>1.7</v>
      </c>
      <c r="O130" s="17">
        <f>$F$15</f>
        <v>3.45</v>
      </c>
      <c r="P130" s="17">
        <f>$G$15</f>
        <v>4.5</v>
      </c>
      <c r="Q130" s="16" t="str">
        <f t="shared" si="53"/>
        <v>-</v>
      </c>
      <c r="R130" s="74"/>
      <c r="S130" s="72"/>
    </row>
    <row r="131" spans="1:19">
      <c r="A131" s="72"/>
      <c r="C131" s="15" t="str">
        <f t="shared" si="50"/>
        <v>Zulte-Waregem</v>
      </c>
      <c r="D131" s="77" t="str">
        <f t="shared" si="50"/>
        <v>Genk</v>
      </c>
      <c r="E131" s="76">
        <v>1</v>
      </c>
      <c r="F131" s="17">
        <f>$E$16</f>
        <v>2.25</v>
      </c>
      <c r="G131" s="17">
        <f>$F$16</f>
        <v>3.3</v>
      </c>
      <c r="H131" s="17">
        <f>$G$16</f>
        <v>2.85</v>
      </c>
      <c r="I131" s="16" t="str">
        <f t="shared" si="51"/>
        <v>-</v>
      </c>
      <c r="K131" s="15" t="str">
        <f t="shared" si="52"/>
        <v>Zulte-Waregem</v>
      </c>
      <c r="L131" s="77" t="str">
        <f t="shared" si="52"/>
        <v>Genk</v>
      </c>
      <c r="M131" s="160">
        <v>1</v>
      </c>
      <c r="N131" s="17">
        <f>$E$16</f>
        <v>2.25</v>
      </c>
      <c r="O131" s="17">
        <f>$F$16</f>
        <v>3.3</v>
      </c>
      <c r="P131" s="17">
        <f>$G$16</f>
        <v>2.85</v>
      </c>
      <c r="Q131" s="16" t="str">
        <f t="shared" si="53"/>
        <v>-</v>
      </c>
      <c r="R131" s="74"/>
      <c r="S131" s="72"/>
    </row>
    <row r="132" spans="1:19">
      <c r="A132" s="72"/>
      <c r="C132" s="15" t="str">
        <f t="shared" si="50"/>
        <v>Gent</v>
      </c>
      <c r="D132" s="77" t="str">
        <f t="shared" si="50"/>
        <v>Mechelen</v>
      </c>
      <c r="E132" s="160" t="s">
        <v>35</v>
      </c>
      <c r="F132" s="17">
        <f>$E$17</f>
        <v>1.47</v>
      </c>
      <c r="G132" s="17">
        <f>$F$17</f>
        <v>3.75</v>
      </c>
      <c r="H132" s="17">
        <f>$G$17</f>
        <v>6.5</v>
      </c>
      <c r="I132" s="16" t="str">
        <f t="shared" si="51"/>
        <v>-</v>
      </c>
      <c r="K132" s="15" t="str">
        <f t="shared" si="52"/>
        <v>Gent</v>
      </c>
      <c r="L132" s="77" t="str">
        <f t="shared" si="52"/>
        <v>Mechelen</v>
      </c>
      <c r="M132" s="160">
        <v>2</v>
      </c>
      <c r="N132" s="17">
        <f>$E$17</f>
        <v>1.47</v>
      </c>
      <c r="O132" s="17">
        <f>$F$17</f>
        <v>3.75</v>
      </c>
      <c r="P132" s="17">
        <f>$G$17</f>
        <v>6.5</v>
      </c>
      <c r="Q132" s="16" t="str">
        <f t="shared" si="53"/>
        <v>-</v>
      </c>
      <c r="R132" s="74"/>
      <c r="S132" s="72"/>
    </row>
    <row r="133" spans="1:19" ht="13.5" thickBot="1">
      <c r="A133" s="72"/>
      <c r="C133" s="84" t="str">
        <f t="shared" si="50"/>
        <v>Club Brugge</v>
      </c>
      <c r="D133" s="85" t="str">
        <f t="shared" si="50"/>
        <v>Lokeren</v>
      </c>
      <c r="E133" s="86">
        <v>1</v>
      </c>
      <c r="F133" s="87">
        <f>$E$18</f>
        <v>1.5</v>
      </c>
      <c r="G133" s="87">
        <f>$F$18</f>
        <v>3.75</v>
      </c>
      <c r="H133" s="87">
        <f>$G$18</f>
        <v>6</v>
      </c>
      <c r="I133" s="88">
        <f t="shared" si="51"/>
        <v>1.5</v>
      </c>
      <c r="K133" s="84" t="str">
        <f t="shared" si="52"/>
        <v>Club Brugge</v>
      </c>
      <c r="L133" s="85" t="str">
        <f t="shared" si="52"/>
        <v>Lokeren</v>
      </c>
      <c r="M133" s="161">
        <v>1</v>
      </c>
      <c r="N133" s="87">
        <f>$E$18</f>
        <v>1.5</v>
      </c>
      <c r="O133" s="87">
        <f>$F$18</f>
        <v>3.75</v>
      </c>
      <c r="P133" s="87">
        <f>$G$18</f>
        <v>6</v>
      </c>
      <c r="Q133" s="88">
        <f t="shared" si="53"/>
        <v>1.5</v>
      </c>
      <c r="R133" s="74"/>
      <c r="S133" s="72"/>
    </row>
    <row r="134" spans="1:19" ht="13.5" thickBot="1">
      <c r="A134" s="72"/>
      <c r="I134" s="89">
        <f>SUM(I126:I133)</f>
        <v>9.5</v>
      </c>
      <c r="Q134" s="89">
        <f>SUM(Q126:Q133)</f>
        <v>6.05</v>
      </c>
      <c r="R134" s="74"/>
      <c r="S134" s="72"/>
    </row>
    <row r="135" spans="1:19" ht="16.5" customHeight="1">
      <c r="A135" s="72"/>
      <c r="R135" s="74"/>
      <c r="S135" s="72"/>
    </row>
    <row r="136" spans="1:19" s="155" customFormat="1">
      <c r="A136" s="72"/>
      <c r="B136" s="72"/>
      <c r="C136" s="72"/>
      <c r="D136" s="72"/>
      <c r="E136" s="72"/>
      <c r="F136" s="72"/>
      <c r="G136" s="72"/>
      <c r="H136" s="72"/>
      <c r="I136" s="72"/>
      <c r="J136" s="72"/>
      <c r="K136" s="72"/>
      <c r="L136" s="72"/>
      <c r="M136" s="72"/>
      <c r="N136" s="72"/>
      <c r="O136" s="72"/>
      <c r="P136" s="72"/>
      <c r="Q136" s="72"/>
      <c r="R136" s="72"/>
      <c r="S136" s="72"/>
    </row>
    <row r="137" spans="1:19" s="155" customFormat="1">
      <c r="A137" s="72"/>
      <c r="B137" s="72"/>
      <c r="C137" s="72"/>
      <c r="D137" s="72"/>
      <c r="E137" s="72"/>
      <c r="F137" s="72"/>
      <c r="G137" s="72"/>
      <c r="H137" s="72"/>
      <c r="I137" s="72"/>
      <c r="J137" s="72"/>
      <c r="K137" s="72"/>
      <c r="L137" s="72"/>
      <c r="M137" s="72"/>
      <c r="N137" s="72"/>
      <c r="O137" s="72"/>
      <c r="P137" s="72"/>
      <c r="Q137" s="72"/>
      <c r="R137" s="72"/>
      <c r="S137" s="72"/>
    </row>
    <row r="138" spans="1:19" s="74" customFormat="1"/>
    <row r="139" spans="1:19" s="74" customFormat="1"/>
    <row r="140" spans="1:19" s="74" customFormat="1"/>
    <row r="141" spans="1:19" s="74" customFormat="1">
      <c r="J141" s="123"/>
    </row>
    <row r="142" spans="1:19" s="74" customFormat="1"/>
    <row r="143" spans="1:19" s="74" customFormat="1">
      <c r="J143" s="124"/>
      <c r="K143" s="124"/>
      <c r="L143" s="125"/>
    </row>
    <row r="144" spans="1:19" s="74" customFormat="1">
      <c r="J144" s="124"/>
      <c r="K144" s="124"/>
      <c r="L144" s="125"/>
    </row>
    <row r="145" spans="10:14" s="74" customFormat="1">
      <c r="J145" s="124"/>
      <c r="K145" s="124"/>
      <c r="L145" s="125"/>
    </row>
    <row r="146" spans="10:14" s="74" customFormat="1">
      <c r="J146" s="124"/>
      <c r="K146" s="124"/>
      <c r="L146" s="125"/>
    </row>
    <row r="147" spans="10:14" s="74" customFormat="1">
      <c r="J147" s="124"/>
      <c r="K147" s="124"/>
      <c r="L147" s="125"/>
      <c r="N147" s="75"/>
    </row>
    <row r="148" spans="10:14" s="74" customFormat="1">
      <c r="J148" s="124"/>
      <c r="K148" s="124"/>
      <c r="L148" s="125"/>
    </row>
    <row r="149" spans="10:14" s="74" customFormat="1">
      <c r="J149" s="124"/>
      <c r="K149" s="124"/>
      <c r="L149" s="125"/>
    </row>
    <row r="150" spans="10:14" s="74" customFormat="1">
      <c r="J150" s="124"/>
      <c r="K150" s="124"/>
      <c r="L150" s="125"/>
    </row>
    <row r="151" spans="10:14" s="74" customFormat="1">
      <c r="J151" s="124"/>
      <c r="K151" s="124"/>
      <c r="L151" s="125"/>
    </row>
    <row r="152" spans="10:14" s="74" customFormat="1">
      <c r="J152" s="124"/>
      <c r="K152" s="124"/>
      <c r="L152" s="125"/>
    </row>
    <row r="153" spans="10:14" s="74" customFormat="1">
      <c r="J153" s="124"/>
      <c r="K153" s="124"/>
      <c r="L153" s="125"/>
    </row>
    <row r="154" spans="10:14" s="74" customFormat="1">
      <c r="J154" s="124"/>
      <c r="K154" s="124"/>
      <c r="L154" s="125"/>
    </row>
    <row r="155" spans="10:14" s="74" customFormat="1"/>
    <row r="156" spans="10:14" s="74" customFormat="1"/>
    <row r="157" spans="10:14" s="74" customFormat="1"/>
    <row r="158" spans="10:14" s="74" customFormat="1"/>
    <row r="159" spans="10:14" s="74" customFormat="1"/>
    <row r="160" spans="10:14" s="74" customFormat="1"/>
    <row r="161" s="74" customFormat="1"/>
    <row r="162" s="74" customFormat="1"/>
    <row r="163" s="74" customFormat="1"/>
    <row r="164" s="74" customFormat="1"/>
    <row r="165" s="74" customFormat="1"/>
    <row r="166" s="74" customFormat="1"/>
    <row r="167" s="74" customFormat="1"/>
    <row r="168" s="74" customFormat="1"/>
    <row r="169" s="74" customFormat="1"/>
    <row r="170" s="74" customFormat="1"/>
    <row r="171" s="74" customFormat="1"/>
    <row r="172" s="74" customFormat="1"/>
    <row r="173" s="74" customFormat="1"/>
    <row r="174" s="74" customFormat="1"/>
    <row r="175" s="74" customFormat="1"/>
    <row r="176" s="74" customFormat="1"/>
    <row r="177" s="74" customFormat="1"/>
    <row r="178" s="74" customFormat="1"/>
    <row r="179" s="74" customFormat="1"/>
    <row r="180" s="74" customFormat="1"/>
    <row r="181" s="74" customFormat="1"/>
    <row r="182" s="74" customFormat="1"/>
    <row r="183" s="74" customFormat="1"/>
    <row r="184" s="74" customFormat="1"/>
    <row r="185" s="74" customFormat="1"/>
    <row r="186" s="74" customFormat="1"/>
    <row r="187" s="74" customFormat="1"/>
    <row r="188" s="74" customFormat="1"/>
    <row r="189" s="74" customFormat="1"/>
    <row r="190" s="74" customFormat="1"/>
    <row r="191" s="74" customFormat="1"/>
    <row r="192" s="74" customFormat="1"/>
    <row r="193" s="74" customFormat="1"/>
    <row r="194" s="74" customFormat="1"/>
    <row r="195" s="74" customFormat="1"/>
    <row r="196" s="74" customFormat="1"/>
    <row r="197" s="74" customFormat="1"/>
    <row r="198" s="74" customFormat="1"/>
    <row r="199" s="74" customFormat="1"/>
    <row r="200" s="74" customFormat="1"/>
    <row r="201" s="74" customFormat="1"/>
    <row r="202" s="74" customFormat="1"/>
    <row r="203" s="74" customFormat="1"/>
    <row r="204" s="74" customFormat="1"/>
    <row r="205" s="74" customFormat="1"/>
    <row r="206" s="74" customFormat="1"/>
    <row r="207" s="74" customFormat="1"/>
    <row r="208" s="74" customFormat="1"/>
    <row r="209" s="74" customFormat="1"/>
    <row r="210" s="74" customFormat="1"/>
    <row r="211" s="74" customFormat="1"/>
    <row r="212" s="74" customFormat="1"/>
    <row r="213" s="74" customFormat="1"/>
    <row r="214" s="74" customFormat="1"/>
    <row r="215" s="74" customFormat="1"/>
    <row r="216" s="74" customFormat="1"/>
    <row r="217" s="74" customFormat="1"/>
    <row r="218" s="74" customFormat="1"/>
    <row r="219" s="74" customFormat="1"/>
    <row r="220" s="74" customFormat="1"/>
    <row r="221" s="74" customFormat="1"/>
    <row r="222" s="74" customFormat="1"/>
    <row r="223" s="74" customFormat="1"/>
    <row r="224" s="74" customFormat="1"/>
    <row r="225" s="74" customFormat="1"/>
    <row r="226" s="74" customFormat="1"/>
    <row r="227" s="74" customFormat="1"/>
    <row r="228" s="74" customFormat="1"/>
    <row r="229" s="74" customFormat="1"/>
    <row r="230" s="74" customFormat="1"/>
    <row r="231" s="74" customFormat="1"/>
    <row r="232" s="74" customFormat="1"/>
    <row r="233" s="74" customFormat="1"/>
    <row r="234" s="74" customFormat="1"/>
    <row r="235" s="74" customFormat="1"/>
    <row r="236" s="74" customFormat="1"/>
    <row r="237" s="74" customFormat="1"/>
    <row r="238" s="74" customFormat="1"/>
    <row r="239" s="74" customFormat="1"/>
    <row r="240" s="74" customFormat="1"/>
    <row r="241" s="74" customFormat="1"/>
    <row r="242" s="74" customFormat="1"/>
    <row r="243" s="74" customFormat="1"/>
    <row r="244" s="74" customFormat="1"/>
    <row r="245" s="74" customFormat="1"/>
    <row r="246" s="74" customFormat="1"/>
    <row r="247" s="74" customFormat="1"/>
    <row r="248" s="74" customFormat="1"/>
    <row r="249" s="74" customFormat="1"/>
    <row r="250" s="74" customFormat="1"/>
    <row r="251" s="74" customFormat="1"/>
    <row r="252" s="74" customFormat="1"/>
    <row r="253" s="74" customFormat="1"/>
    <row r="254" s="74" customFormat="1"/>
    <row r="255" s="74" customFormat="1"/>
    <row r="256" s="74" customFormat="1"/>
    <row r="257" s="74" customFormat="1"/>
    <row r="258" s="74" customFormat="1"/>
    <row r="259" s="74" customFormat="1"/>
    <row r="260" s="74" customFormat="1"/>
    <row r="261" s="74" customFormat="1"/>
    <row r="262" s="74" customFormat="1"/>
    <row r="263" s="74" customFormat="1"/>
    <row r="264" s="74" customFormat="1"/>
    <row r="265" s="74" customFormat="1"/>
    <row r="266" s="74" customFormat="1"/>
    <row r="267" s="74" customFormat="1"/>
    <row r="268" s="74" customFormat="1"/>
    <row r="269" s="74" customFormat="1"/>
    <row r="270" s="74" customFormat="1"/>
    <row r="271" s="74" customFormat="1"/>
    <row r="272" s="74" customFormat="1"/>
    <row r="273" s="74" customFormat="1"/>
    <row r="274" s="74" customFormat="1"/>
    <row r="275" s="74" customFormat="1"/>
    <row r="276" s="74" customFormat="1"/>
    <row r="277" s="74" customFormat="1"/>
    <row r="278" s="74" customFormat="1"/>
    <row r="279" s="74" customFormat="1"/>
    <row r="280" s="74" customFormat="1"/>
    <row r="281" s="74" customFormat="1"/>
    <row r="282" s="74" customFormat="1"/>
    <row r="283" s="74" customFormat="1"/>
    <row r="284" s="74" customFormat="1"/>
    <row r="285" s="74" customFormat="1"/>
    <row r="286" s="74" customFormat="1"/>
    <row r="287" s="74" customFormat="1"/>
    <row r="288" s="74" customFormat="1"/>
    <row r="289" s="74" customFormat="1"/>
    <row r="290" s="74" customFormat="1"/>
    <row r="291" s="74" customFormat="1"/>
    <row r="292" s="74" customFormat="1"/>
    <row r="293" s="74" customFormat="1"/>
    <row r="294" s="74" customFormat="1"/>
    <row r="295" s="74" customFormat="1"/>
    <row r="296" s="74" customFormat="1"/>
    <row r="297" s="74" customFormat="1"/>
    <row r="298" s="74" customFormat="1"/>
    <row r="299" s="74" customFormat="1"/>
    <row r="300" s="74" customFormat="1"/>
    <row r="301" s="74" customFormat="1"/>
    <row r="302" s="74" customFormat="1"/>
    <row r="303" s="74" customFormat="1"/>
    <row r="304" s="74" customFormat="1"/>
    <row r="305" s="74" customFormat="1"/>
    <row r="306" s="74" customFormat="1"/>
    <row r="307" s="74" customFormat="1"/>
    <row r="308" s="74" customFormat="1"/>
    <row r="309" s="74" customFormat="1"/>
    <row r="310" s="74" customFormat="1"/>
    <row r="311" s="74" customFormat="1"/>
    <row r="312" s="74" customFormat="1"/>
    <row r="313" s="74" customFormat="1"/>
    <row r="314" s="74" customFormat="1"/>
    <row r="315" s="74" customFormat="1"/>
    <row r="316" s="74" customFormat="1"/>
    <row r="317" s="74" customFormat="1"/>
    <row r="318" s="74" customFormat="1"/>
    <row r="319" s="74" customFormat="1"/>
    <row r="320" s="74" customFormat="1"/>
    <row r="321" s="74" customFormat="1"/>
    <row r="322" s="74" customFormat="1"/>
    <row r="323" s="74" customFormat="1"/>
    <row r="324" s="74" customFormat="1"/>
    <row r="325" s="74" customFormat="1"/>
    <row r="326" s="74" customFormat="1"/>
    <row r="327" s="74" customFormat="1"/>
    <row r="328" s="74" customFormat="1"/>
    <row r="329" s="74" customFormat="1"/>
    <row r="330" s="74" customFormat="1"/>
    <row r="331" s="74" customFormat="1"/>
    <row r="332" s="74" customFormat="1"/>
    <row r="333" s="74" customFormat="1"/>
    <row r="334" s="74" customFormat="1"/>
    <row r="335" s="74" customFormat="1"/>
    <row r="336" s="74" customFormat="1"/>
    <row r="337" s="74" customFormat="1"/>
    <row r="338" s="74" customFormat="1"/>
    <row r="339" s="74" customFormat="1"/>
    <row r="340" s="74" customFormat="1"/>
    <row r="341" s="74" customFormat="1"/>
    <row r="342" s="74" customFormat="1"/>
    <row r="343" s="74" customFormat="1"/>
    <row r="344" s="74" customFormat="1"/>
    <row r="345" s="74" customFormat="1"/>
    <row r="346" s="74" customFormat="1"/>
    <row r="347" s="74" customFormat="1"/>
    <row r="348" s="74" customFormat="1"/>
    <row r="349" s="74" customFormat="1"/>
    <row r="350" s="74" customFormat="1"/>
    <row r="351" s="74" customFormat="1"/>
    <row r="352" s="74" customFormat="1"/>
    <row r="353" s="74" customFormat="1"/>
    <row r="354" s="74" customFormat="1"/>
    <row r="355" s="74" customFormat="1"/>
    <row r="356" s="74" customFormat="1"/>
    <row r="357" s="74" customFormat="1"/>
    <row r="358" s="74" customFormat="1"/>
    <row r="359" s="74" customFormat="1"/>
    <row r="360" s="74" customFormat="1"/>
    <row r="361" s="74" customFormat="1"/>
    <row r="362" s="74" customFormat="1"/>
    <row r="363" s="74" customFormat="1"/>
    <row r="364" s="74" customFormat="1"/>
    <row r="365" s="74" customFormat="1"/>
    <row r="366" s="74" customFormat="1"/>
    <row r="367" s="74" customFormat="1"/>
    <row r="368" s="74" customFormat="1"/>
    <row r="369" s="74" customFormat="1"/>
    <row r="370" s="74" customFormat="1"/>
    <row r="371" s="74" customFormat="1"/>
    <row r="372" s="74" customFormat="1"/>
    <row r="373" s="74" customFormat="1"/>
    <row r="374" s="74" customFormat="1"/>
    <row r="375" s="74" customFormat="1"/>
    <row r="376" s="74" customFormat="1"/>
    <row r="377" s="74" customFormat="1"/>
    <row r="378" s="74" customFormat="1"/>
    <row r="379" s="74" customFormat="1"/>
    <row r="380" s="74" customFormat="1"/>
    <row r="381" s="74" customFormat="1"/>
    <row r="382" s="74" customFormat="1"/>
    <row r="383" s="74" customFormat="1"/>
    <row r="384" s="74" customFormat="1"/>
    <row r="385" s="74" customFormat="1"/>
    <row r="386" s="74" customFormat="1"/>
    <row r="387" s="74" customFormat="1"/>
    <row r="388" s="74" customFormat="1"/>
    <row r="389" s="74" customFormat="1"/>
    <row r="390" s="74" customFormat="1"/>
    <row r="391" s="74" customFormat="1"/>
    <row r="392" s="74" customFormat="1"/>
    <row r="393" s="74" customFormat="1"/>
    <row r="394" s="74" customFormat="1"/>
    <row r="395" s="74" customFormat="1"/>
    <row r="396" s="74" customFormat="1"/>
    <row r="397" s="74" customFormat="1"/>
    <row r="398" s="74" customFormat="1"/>
    <row r="399" s="74" customFormat="1"/>
    <row r="400" s="74" customFormat="1"/>
    <row r="401" s="74" customFormat="1"/>
    <row r="402" s="74" customFormat="1"/>
    <row r="403" s="74" customFormat="1"/>
    <row r="404" s="74" customFormat="1"/>
    <row r="405" s="74" customFormat="1"/>
    <row r="406" s="74" customFormat="1"/>
    <row r="407" s="74" customFormat="1"/>
    <row r="408" s="74" customFormat="1"/>
    <row r="409" s="74" customFormat="1"/>
    <row r="410" s="74" customFormat="1"/>
    <row r="411" s="74" customFormat="1"/>
    <row r="412" s="74" customFormat="1"/>
    <row r="413" s="74" customFormat="1"/>
    <row r="414" s="74" customFormat="1"/>
    <row r="415" s="74" customFormat="1"/>
    <row r="416" s="74" customFormat="1"/>
    <row r="417" s="74" customFormat="1"/>
    <row r="418" s="74" customFormat="1"/>
    <row r="419" s="74" customFormat="1"/>
    <row r="420" s="74" customFormat="1"/>
    <row r="421" s="74" customFormat="1"/>
    <row r="422" s="74" customFormat="1"/>
    <row r="423" s="74" customFormat="1"/>
    <row r="424" s="74" customFormat="1"/>
    <row r="425" s="74" customFormat="1"/>
    <row r="426" s="74" customFormat="1"/>
    <row r="427" s="74" customFormat="1"/>
    <row r="428" s="74" customFormat="1"/>
    <row r="429" s="74" customFormat="1"/>
    <row r="430" s="74" customFormat="1"/>
    <row r="431" s="74" customFormat="1"/>
    <row r="432" s="74" customFormat="1"/>
    <row r="433" s="74" customFormat="1"/>
    <row r="434" s="74" customFormat="1"/>
    <row r="435" s="74" customFormat="1"/>
    <row r="436" s="74" customFormat="1"/>
    <row r="437" s="74" customFormat="1"/>
    <row r="438" s="74" customFormat="1"/>
    <row r="439" s="74" customFormat="1"/>
    <row r="440" s="74" customFormat="1"/>
    <row r="441" s="74" customFormat="1"/>
    <row r="442" s="74" customFormat="1"/>
    <row r="443" s="74" customFormat="1"/>
    <row r="444" s="74" customFormat="1"/>
    <row r="445" s="74" customFormat="1"/>
    <row r="446" s="74" customFormat="1"/>
    <row r="447" s="74" customFormat="1"/>
    <row r="448" s="74" customFormat="1"/>
    <row r="449" s="74" customFormat="1"/>
    <row r="450" s="74" customFormat="1"/>
    <row r="451" s="74" customFormat="1"/>
    <row r="452" s="74" customFormat="1"/>
    <row r="453" s="74" customFormat="1"/>
    <row r="454" s="74" customFormat="1"/>
    <row r="455" s="74" customFormat="1"/>
    <row r="456" s="74" customFormat="1"/>
    <row r="457" s="74" customFormat="1"/>
    <row r="458" s="74" customFormat="1"/>
    <row r="459" s="74" customFormat="1"/>
    <row r="460" s="74" customFormat="1"/>
    <row r="461" s="74" customFormat="1"/>
    <row r="462" s="74" customFormat="1"/>
    <row r="463" s="74" customFormat="1"/>
    <row r="464" s="74" customFormat="1"/>
    <row r="465" s="74" customFormat="1"/>
    <row r="466" s="74" customFormat="1"/>
    <row r="467" s="74" customFormat="1"/>
    <row r="468" s="74" customFormat="1"/>
    <row r="469" s="74" customFormat="1"/>
    <row r="470" s="74" customFormat="1"/>
    <row r="471" s="74" customFormat="1"/>
    <row r="472" s="74" customFormat="1"/>
    <row r="473" s="74" customFormat="1"/>
    <row r="474" s="74" customFormat="1"/>
    <row r="475" s="74" customFormat="1"/>
    <row r="476" s="74" customFormat="1"/>
    <row r="477" s="74" customFormat="1"/>
    <row r="478" s="74" customFormat="1"/>
    <row r="479" s="74" customFormat="1"/>
    <row r="480" s="74" customFormat="1"/>
    <row r="481" s="74" customFormat="1"/>
    <row r="482" s="74" customFormat="1"/>
    <row r="483" s="74" customFormat="1"/>
    <row r="484" s="74" customFormat="1"/>
    <row r="485" s="74" customFormat="1"/>
    <row r="486" s="74" customFormat="1"/>
    <row r="487" s="74" customFormat="1"/>
    <row r="488" s="74" customFormat="1"/>
    <row r="489" s="74" customFormat="1"/>
    <row r="490" s="74" customFormat="1"/>
    <row r="491" s="74" customFormat="1"/>
    <row r="492" s="74" customFormat="1"/>
    <row r="493" s="74" customFormat="1"/>
    <row r="494" s="74" customFormat="1"/>
    <row r="495" s="74" customFormat="1"/>
    <row r="496" s="74" customFormat="1"/>
    <row r="497" s="74" customFormat="1"/>
    <row r="498" s="74" customFormat="1"/>
    <row r="499" s="74" customFormat="1"/>
    <row r="500" s="74" customFormat="1"/>
    <row r="501" s="74" customFormat="1"/>
    <row r="502" s="74" customFormat="1"/>
    <row r="503" s="74" customFormat="1"/>
    <row r="504" s="74" customFormat="1"/>
    <row r="505" s="74" customFormat="1"/>
    <row r="506" s="74" customFormat="1"/>
    <row r="507" s="74" customFormat="1"/>
    <row r="508" s="74" customFormat="1"/>
    <row r="509" s="74" customFormat="1"/>
    <row r="510" s="74" customFormat="1"/>
    <row r="511" s="74" customFormat="1"/>
    <row r="512" s="74" customFormat="1"/>
    <row r="513" s="74" customFormat="1"/>
    <row r="514" s="74" customFormat="1"/>
    <row r="515" s="74" customFormat="1"/>
    <row r="516" s="74" customFormat="1"/>
    <row r="517" s="74" customFormat="1"/>
    <row r="518" s="74" customFormat="1"/>
    <row r="519" s="74" customFormat="1"/>
    <row r="520" s="74" customFormat="1"/>
    <row r="521" s="74" customFormat="1"/>
    <row r="522" s="74" customFormat="1"/>
    <row r="523" s="74" customFormat="1"/>
    <row r="524" s="74" customFormat="1"/>
    <row r="525" s="74" customFormat="1"/>
    <row r="526" s="74" customFormat="1"/>
    <row r="527" s="74" customFormat="1"/>
    <row r="528" s="74" customFormat="1"/>
    <row r="529" s="74" customFormat="1"/>
    <row r="530" s="74" customFormat="1"/>
    <row r="531" s="74" customFormat="1"/>
    <row r="532" s="74" customFormat="1"/>
    <row r="533" s="74" customFormat="1"/>
    <row r="534" s="74" customFormat="1"/>
    <row r="535" s="74" customFormat="1"/>
    <row r="536" s="74" customFormat="1"/>
    <row r="537" s="74" customFormat="1"/>
    <row r="538" s="74" customFormat="1"/>
    <row r="539" s="74" customFormat="1"/>
    <row r="540" s="74" customFormat="1"/>
    <row r="541" s="74" customFormat="1"/>
    <row r="542" s="74" customFormat="1"/>
    <row r="543" s="74" customFormat="1"/>
    <row r="544" s="74" customFormat="1"/>
    <row r="545" s="74" customFormat="1"/>
    <row r="546" s="74" customFormat="1"/>
    <row r="547" s="74" customFormat="1"/>
    <row r="548" s="74" customFormat="1"/>
    <row r="549" s="74" customFormat="1"/>
    <row r="550" s="74" customFormat="1"/>
    <row r="551" s="74" customFormat="1"/>
    <row r="552" s="74" customFormat="1"/>
    <row r="553" s="74" customFormat="1"/>
    <row r="554" s="74" customFormat="1"/>
    <row r="555" s="74" customFormat="1"/>
    <row r="556" s="74" customFormat="1"/>
    <row r="557" s="74" customFormat="1"/>
    <row r="558" s="74" customFormat="1"/>
    <row r="559" s="74" customFormat="1"/>
    <row r="560" s="74" customFormat="1"/>
    <row r="561" s="74" customFormat="1"/>
    <row r="562" s="74" customFormat="1"/>
    <row r="563" s="74" customFormat="1"/>
    <row r="564" s="74" customFormat="1"/>
    <row r="565" s="74" customFormat="1"/>
    <row r="566" s="74" customFormat="1"/>
    <row r="567" s="74" customFormat="1"/>
    <row r="568" s="74" customFormat="1"/>
    <row r="569" s="74" customFormat="1"/>
    <row r="570" s="74" customFormat="1"/>
    <row r="571" s="74" customFormat="1"/>
    <row r="572" s="74" customFormat="1"/>
    <row r="573" s="74" customFormat="1"/>
    <row r="574" s="74" customFormat="1"/>
    <row r="575" s="74" customFormat="1"/>
    <row r="576" s="74" customFormat="1"/>
    <row r="577" s="74" customFormat="1"/>
    <row r="578" s="74" customFormat="1"/>
    <row r="579" s="74" customFormat="1"/>
    <row r="580" s="74" customFormat="1"/>
    <row r="581" s="74" customFormat="1"/>
    <row r="582" s="74" customFormat="1"/>
    <row r="583" s="74" customFormat="1"/>
    <row r="584" s="74" customFormat="1"/>
    <row r="585" s="74" customFormat="1"/>
    <row r="586" s="74" customFormat="1"/>
    <row r="587" s="74" customFormat="1"/>
    <row r="588" s="74" customFormat="1"/>
    <row r="589" s="74" customFormat="1"/>
    <row r="590" s="74" customFormat="1"/>
    <row r="591" s="74" customFormat="1"/>
    <row r="592" s="74" customFormat="1"/>
    <row r="593" s="74" customFormat="1"/>
    <row r="594" s="74" customFormat="1"/>
    <row r="595" s="74" customFormat="1"/>
    <row r="596" s="74" customFormat="1"/>
    <row r="597" s="74" customFormat="1"/>
    <row r="598" s="74" customFormat="1"/>
    <row r="599" s="74" customFormat="1"/>
    <row r="600" s="74" customFormat="1"/>
    <row r="601" s="74" customFormat="1"/>
    <row r="602" s="74" customFormat="1"/>
    <row r="603" s="74" customFormat="1"/>
    <row r="604" s="74" customFormat="1"/>
    <row r="605" s="74" customFormat="1"/>
    <row r="606" s="74" customFormat="1"/>
    <row r="607" s="74" customFormat="1"/>
    <row r="608" s="74" customFormat="1"/>
    <row r="609" s="74" customFormat="1"/>
    <row r="610" s="74" customFormat="1"/>
    <row r="611" s="74" customFormat="1"/>
    <row r="612" s="74" customFormat="1"/>
    <row r="613" s="74" customFormat="1"/>
    <row r="614" s="74" customFormat="1"/>
    <row r="615" s="74" customFormat="1"/>
    <row r="616" s="74" customFormat="1"/>
    <row r="617" s="74" customFormat="1"/>
    <row r="618" s="74" customFormat="1"/>
    <row r="619" s="74" customFormat="1"/>
    <row r="620" s="74" customFormat="1"/>
    <row r="621" s="74" customFormat="1"/>
    <row r="622" s="74" customFormat="1"/>
    <row r="623" s="74" customFormat="1"/>
    <row r="624" s="74" customFormat="1"/>
    <row r="625" s="74" customFormat="1"/>
    <row r="626" s="74" customFormat="1"/>
    <row r="627" s="74" customFormat="1"/>
    <row r="628" s="74" customFormat="1"/>
    <row r="629" s="74" customFormat="1"/>
    <row r="630" s="74" customFormat="1"/>
    <row r="631" s="74" customFormat="1"/>
    <row r="632" s="74" customFormat="1"/>
    <row r="633" s="74" customFormat="1"/>
    <row r="634" s="74" customFormat="1"/>
    <row r="635" s="74" customFormat="1"/>
    <row r="636" s="74" customFormat="1"/>
    <row r="637" s="74" customFormat="1"/>
    <row r="638" s="74" customFormat="1"/>
    <row r="639" s="74" customFormat="1"/>
    <row r="640" s="74" customFormat="1"/>
    <row r="641" s="74" customFormat="1"/>
    <row r="642" s="74" customFormat="1"/>
    <row r="643" s="74" customFormat="1"/>
    <row r="644" s="74" customFormat="1"/>
    <row r="645" s="74" customFormat="1"/>
    <row r="646" s="74" customFormat="1"/>
    <row r="647" s="74" customFormat="1"/>
    <row r="648" s="74" customFormat="1"/>
    <row r="649" s="74" customFormat="1"/>
    <row r="650" s="74" customFormat="1"/>
    <row r="651" s="74" customFormat="1"/>
    <row r="652" s="74" customFormat="1"/>
    <row r="653" s="74" customFormat="1"/>
    <row r="654" s="74" customFormat="1"/>
    <row r="655" s="74" customFormat="1"/>
    <row r="656" s="74" customFormat="1"/>
    <row r="657" s="74" customFormat="1"/>
    <row r="658" s="74" customFormat="1"/>
    <row r="659" s="74" customFormat="1"/>
    <row r="660" s="74" customFormat="1"/>
    <row r="661" s="74" customFormat="1"/>
    <row r="662" s="74" customFormat="1"/>
    <row r="663" s="74" customFormat="1"/>
    <row r="664" s="74" customFormat="1"/>
    <row r="665" s="74" customFormat="1"/>
    <row r="666" s="74" customFormat="1"/>
    <row r="667" s="74" customFormat="1"/>
    <row r="668" s="74" customFormat="1"/>
    <row r="669" s="74" customFormat="1"/>
    <row r="670" s="74" customFormat="1"/>
    <row r="671" s="74" customFormat="1"/>
    <row r="672" s="74" customFormat="1"/>
    <row r="673" s="74" customFormat="1"/>
    <row r="674" s="74" customFormat="1"/>
    <row r="675" s="74" customFormat="1"/>
    <row r="676" s="74" customFormat="1"/>
    <row r="677" s="74" customFormat="1"/>
    <row r="678" s="74" customFormat="1"/>
    <row r="679" s="74" customFormat="1"/>
    <row r="680" s="74" customFormat="1"/>
    <row r="681" s="74" customFormat="1"/>
    <row r="682" s="74" customFormat="1"/>
    <row r="683" s="74" customFormat="1"/>
    <row r="684" s="74" customFormat="1"/>
    <row r="685" s="74" customFormat="1"/>
    <row r="686" s="74" customFormat="1"/>
    <row r="687" s="74" customFormat="1"/>
    <row r="688" s="74" customFormat="1"/>
    <row r="689" s="74" customFormat="1"/>
    <row r="690" s="74" customFormat="1"/>
    <row r="691" s="74" customFormat="1"/>
    <row r="692" s="74" customFormat="1"/>
    <row r="693" s="74" customFormat="1"/>
    <row r="694" s="74" customFormat="1"/>
    <row r="695" s="74" customFormat="1"/>
    <row r="696" s="74" customFormat="1"/>
    <row r="697" s="74" customFormat="1"/>
    <row r="698" s="74" customFormat="1"/>
    <row r="699" s="74" customFormat="1"/>
    <row r="700" s="74" customFormat="1"/>
    <row r="701" s="74" customFormat="1"/>
    <row r="702" s="74" customFormat="1"/>
    <row r="703" s="74" customFormat="1"/>
    <row r="704" s="74" customFormat="1"/>
    <row r="705" s="74" customFormat="1"/>
    <row r="706" s="74" customFormat="1"/>
    <row r="707" s="74" customFormat="1"/>
    <row r="708" s="74" customFormat="1"/>
    <row r="709" s="74" customFormat="1"/>
    <row r="710" s="74" customFormat="1"/>
    <row r="711" s="74" customFormat="1"/>
    <row r="712" s="74" customFormat="1"/>
    <row r="713" s="74" customFormat="1"/>
    <row r="714" s="74" customFormat="1"/>
    <row r="715" s="74" customFormat="1"/>
    <row r="716" s="74" customFormat="1"/>
    <row r="717" s="74" customFormat="1"/>
    <row r="718" s="74" customFormat="1"/>
    <row r="719" s="74" customFormat="1"/>
    <row r="720" s="74" customFormat="1"/>
    <row r="721" s="74" customFormat="1"/>
    <row r="722" s="74" customFormat="1"/>
    <row r="723" s="74" customFormat="1"/>
    <row r="724" s="74" customFormat="1"/>
    <row r="725" s="74" customFormat="1"/>
    <row r="726" s="74" customFormat="1"/>
    <row r="727" s="74" customFormat="1"/>
    <row r="728" s="74" customFormat="1"/>
    <row r="729" s="74" customFormat="1"/>
    <row r="730" s="74" customFormat="1"/>
    <row r="731" s="74" customFormat="1"/>
    <row r="732" s="74" customFormat="1"/>
    <row r="733" s="74" customFormat="1"/>
    <row r="734" s="74" customFormat="1"/>
    <row r="735" s="74" customFormat="1"/>
    <row r="736" s="74" customFormat="1"/>
    <row r="737" s="74" customFormat="1"/>
    <row r="738" s="74" customFormat="1"/>
    <row r="739" s="74" customFormat="1"/>
    <row r="740" s="74" customFormat="1"/>
    <row r="741" s="74" customFormat="1"/>
    <row r="742" s="74" customFormat="1"/>
    <row r="743" s="74" customFormat="1"/>
    <row r="744" s="74" customFormat="1"/>
    <row r="745" s="74" customFormat="1"/>
    <row r="746" s="74" customFormat="1"/>
    <row r="747" s="74" customFormat="1"/>
    <row r="748" s="74" customFormat="1"/>
    <row r="749" s="74" customFormat="1"/>
    <row r="750" s="74" customFormat="1"/>
    <row r="751" s="74" customFormat="1"/>
    <row r="752" s="74" customFormat="1"/>
    <row r="753" s="74" customFormat="1"/>
    <row r="754" s="74" customFormat="1"/>
    <row r="755" s="74" customFormat="1"/>
    <row r="756" s="74" customFormat="1"/>
    <row r="757" s="74" customFormat="1"/>
    <row r="758" s="74" customFormat="1"/>
    <row r="759" s="74" customFormat="1"/>
    <row r="760" s="74" customFormat="1"/>
    <row r="761" s="74" customFormat="1"/>
    <row r="762" s="74" customFormat="1"/>
    <row r="763" s="74" customFormat="1"/>
    <row r="764" s="74" customFormat="1"/>
    <row r="765" s="74" customFormat="1"/>
    <row r="766" s="74" customFormat="1"/>
    <row r="767" s="74" customFormat="1"/>
    <row r="768" s="74" customFormat="1"/>
    <row r="769" s="74" customFormat="1"/>
    <row r="770" s="74" customFormat="1"/>
    <row r="771" s="74" customFormat="1"/>
    <row r="772" s="74" customFormat="1"/>
    <row r="773" s="74" customFormat="1"/>
    <row r="774" s="74" customFormat="1"/>
    <row r="775" s="74" customFormat="1"/>
    <row r="776" s="74" customFormat="1"/>
    <row r="777" s="74" customFormat="1"/>
    <row r="778" s="74" customFormat="1"/>
    <row r="779" s="74" customFormat="1"/>
    <row r="780" s="74" customFormat="1"/>
    <row r="781" s="74" customFormat="1"/>
    <row r="782" s="74" customFormat="1"/>
    <row r="783" s="74" customFormat="1"/>
    <row r="784" s="74" customFormat="1"/>
    <row r="785" s="74" customFormat="1"/>
    <row r="786" s="74" customFormat="1"/>
    <row r="787" s="74" customFormat="1"/>
    <row r="788" s="74" customFormat="1"/>
    <row r="789" s="74" customFormat="1"/>
    <row r="790" s="74" customFormat="1"/>
    <row r="791" s="74" customFormat="1"/>
    <row r="792" s="74" customFormat="1"/>
    <row r="793" s="74" customFormat="1"/>
    <row r="794" s="74" customFormat="1"/>
    <row r="795" s="74" customFormat="1"/>
    <row r="796" s="74" customFormat="1"/>
    <row r="797" s="74" customFormat="1"/>
    <row r="798" s="74" customFormat="1"/>
    <row r="799" s="74" customFormat="1"/>
    <row r="800" s="74" customFormat="1"/>
    <row r="801" s="74" customFormat="1"/>
    <row r="802" s="74" customFormat="1"/>
    <row r="803" s="74" customFormat="1"/>
    <row r="804" s="74" customFormat="1"/>
    <row r="805" s="74" customFormat="1"/>
    <row r="806" s="74" customFormat="1"/>
    <row r="807" s="74" customFormat="1"/>
    <row r="808" s="74" customFormat="1"/>
    <row r="809" s="74" customFormat="1"/>
    <row r="810" s="74" customFormat="1"/>
    <row r="811" s="74" customFormat="1"/>
    <row r="812" s="74" customFormat="1"/>
    <row r="813" s="74" customFormat="1"/>
    <row r="814" s="74" customFormat="1"/>
    <row r="815" s="74" customFormat="1"/>
    <row r="816" s="74" customFormat="1"/>
    <row r="817" s="74" customFormat="1"/>
    <row r="818" s="74" customFormat="1"/>
    <row r="819" s="74" customFormat="1"/>
    <row r="820" s="74" customFormat="1"/>
    <row r="821" s="74" customFormat="1"/>
    <row r="822" s="74" customFormat="1"/>
    <row r="823" s="74" customFormat="1"/>
    <row r="824" s="74" customFormat="1"/>
    <row r="825" s="74" customFormat="1"/>
    <row r="826" s="74" customFormat="1"/>
    <row r="827" s="74" customFormat="1"/>
    <row r="828" s="74" customFormat="1"/>
    <row r="829" s="74" customFormat="1"/>
    <row r="830" s="74" customFormat="1"/>
    <row r="831" s="74" customFormat="1"/>
    <row r="832" s="74" customFormat="1"/>
    <row r="833" s="74" customFormat="1"/>
    <row r="834" s="74" customFormat="1"/>
    <row r="835" s="74" customFormat="1"/>
    <row r="836" s="74" customFormat="1"/>
    <row r="837" s="74" customFormat="1"/>
    <row r="838" s="74" customFormat="1"/>
    <row r="839" s="74" customFormat="1"/>
    <row r="840" s="74" customFormat="1"/>
    <row r="841" s="74" customFormat="1"/>
    <row r="842" s="74" customFormat="1"/>
    <row r="843" s="74" customFormat="1"/>
    <row r="844" s="74" customFormat="1"/>
    <row r="845" s="74" customFormat="1"/>
    <row r="846" s="74" customFormat="1"/>
    <row r="847" s="74" customFormat="1"/>
    <row r="848" s="74" customFormat="1"/>
    <row r="849" s="74" customFormat="1"/>
    <row r="850" s="74" customFormat="1"/>
    <row r="851" s="74" customFormat="1"/>
    <row r="852" s="74" customFormat="1"/>
    <row r="853" s="74" customFormat="1"/>
    <row r="854" s="74" customFormat="1"/>
    <row r="855" s="74" customFormat="1"/>
    <row r="856" s="74" customFormat="1"/>
    <row r="857" s="74" customFormat="1"/>
    <row r="858" s="74" customFormat="1"/>
    <row r="859" s="74" customFormat="1"/>
    <row r="860" s="74" customFormat="1"/>
    <row r="861" s="74" customFormat="1"/>
    <row r="862" s="74" customFormat="1"/>
    <row r="863" s="74" customFormat="1"/>
    <row r="864" s="74" customFormat="1"/>
    <row r="865" s="74" customFormat="1"/>
    <row r="866" s="74" customFormat="1"/>
    <row r="867" s="74" customFormat="1"/>
    <row r="868" s="74" customFormat="1"/>
    <row r="869" s="74" customFormat="1"/>
    <row r="870" s="74" customFormat="1"/>
    <row r="871" s="74" customFormat="1"/>
    <row r="872" s="74" customFormat="1"/>
    <row r="873" s="74" customFormat="1"/>
    <row r="874" s="74" customFormat="1"/>
    <row r="875" s="74" customFormat="1"/>
    <row r="876" s="74" customFormat="1"/>
    <row r="877" s="74" customFormat="1"/>
    <row r="878" s="74" customFormat="1"/>
    <row r="879" s="74" customFormat="1"/>
    <row r="880" s="74" customFormat="1"/>
    <row r="881" s="74" customFormat="1"/>
    <row r="882" s="74" customFormat="1"/>
    <row r="883" s="74" customFormat="1"/>
    <row r="884" s="74" customFormat="1"/>
    <row r="885" s="74" customFormat="1"/>
    <row r="886" s="74" customFormat="1"/>
    <row r="887" s="74" customFormat="1"/>
    <row r="888" s="74" customFormat="1"/>
    <row r="889" s="74" customFormat="1"/>
    <row r="890" s="74" customFormat="1"/>
    <row r="891" s="74" customFormat="1"/>
    <row r="892" s="74" customFormat="1"/>
    <row r="893" s="74" customFormat="1"/>
    <row r="894" s="74" customFormat="1"/>
    <row r="895" s="74" customFormat="1"/>
    <row r="896" s="74" customFormat="1"/>
    <row r="897" s="74" customFormat="1"/>
    <row r="898" s="74" customFormat="1"/>
    <row r="899" s="74" customFormat="1"/>
    <row r="900" s="74" customFormat="1"/>
    <row r="901" s="74" customFormat="1"/>
    <row r="902" s="74" customFormat="1"/>
    <row r="903" s="74" customFormat="1"/>
    <row r="904" s="74" customFormat="1"/>
    <row r="905" s="74" customFormat="1"/>
    <row r="906" s="74" customFormat="1"/>
    <row r="907" s="74" customFormat="1"/>
    <row r="908" s="74" customFormat="1"/>
    <row r="909" s="74" customFormat="1"/>
    <row r="910" s="74" customFormat="1"/>
    <row r="911" s="74" customFormat="1"/>
    <row r="912" s="74" customFormat="1"/>
    <row r="913" s="74" customFormat="1"/>
    <row r="914" s="74" customFormat="1"/>
    <row r="915" s="74" customFormat="1"/>
    <row r="916" s="74" customFormat="1"/>
    <row r="917" s="74" customFormat="1"/>
    <row r="918" s="74" customFormat="1"/>
    <row r="919" s="74" customFormat="1"/>
    <row r="920" s="74" customFormat="1"/>
    <row r="921" s="74" customFormat="1"/>
    <row r="922" s="74" customFormat="1"/>
    <row r="923" s="74" customFormat="1"/>
    <row r="924" s="74" customFormat="1"/>
    <row r="925" s="74" customFormat="1"/>
    <row r="926" s="74" customFormat="1"/>
    <row r="927" s="74" customFormat="1"/>
    <row r="928" s="74" customFormat="1"/>
    <row r="929" s="74" customFormat="1"/>
    <row r="930" s="74" customFormat="1"/>
    <row r="931" s="74" customFormat="1"/>
    <row r="932" s="74" customFormat="1"/>
    <row r="933" s="74" customFormat="1"/>
    <row r="934" s="74" customFormat="1"/>
    <row r="935" s="74" customFormat="1"/>
    <row r="936" s="74" customFormat="1"/>
    <row r="937" s="74" customFormat="1"/>
    <row r="938" s="74" customFormat="1"/>
    <row r="939" s="74" customFormat="1"/>
    <row r="940" s="74" customFormat="1"/>
    <row r="941" s="74" customFormat="1"/>
    <row r="942" s="74" customFormat="1"/>
    <row r="943" s="74" customFormat="1"/>
    <row r="944" s="74" customFormat="1"/>
    <row r="945" s="74" customFormat="1"/>
    <row r="946" s="74" customFormat="1"/>
    <row r="947" s="74" customFormat="1"/>
    <row r="948" s="74" customFormat="1"/>
    <row r="949" s="74" customFormat="1"/>
    <row r="950" s="74" customFormat="1"/>
    <row r="951" s="74" customFormat="1"/>
    <row r="952" s="74" customFormat="1"/>
    <row r="953" s="74" customFormat="1"/>
    <row r="954" s="74" customFormat="1"/>
    <row r="955" s="74" customFormat="1"/>
    <row r="956" s="74" customFormat="1"/>
    <row r="957" s="74" customFormat="1"/>
    <row r="958" s="74" customFormat="1"/>
    <row r="959" s="74" customFormat="1"/>
    <row r="960" s="74" customFormat="1"/>
    <row r="961" s="74" customFormat="1"/>
    <row r="962" s="74" customFormat="1"/>
    <row r="963" s="74" customFormat="1"/>
    <row r="964" s="74" customFormat="1"/>
    <row r="965" s="74" customFormat="1"/>
    <row r="966" s="74" customFormat="1"/>
    <row r="967" s="74" customFormat="1"/>
    <row r="968" s="74" customFormat="1"/>
    <row r="969" s="74" customFormat="1"/>
    <row r="970" s="74" customFormat="1"/>
    <row r="971" s="74" customFormat="1"/>
    <row r="972" s="74" customFormat="1"/>
    <row r="973" s="74" customFormat="1"/>
    <row r="974" s="74" customFormat="1"/>
    <row r="975" s="74" customFormat="1"/>
    <row r="976" s="74" customFormat="1"/>
    <row r="977" s="74" customFormat="1"/>
    <row r="978" s="74" customFormat="1"/>
    <row r="979" s="74" customFormat="1"/>
    <row r="980" s="74" customFormat="1"/>
    <row r="981" s="74" customFormat="1"/>
    <row r="982" s="74" customFormat="1"/>
    <row r="983" s="74" customFormat="1"/>
    <row r="984" s="74" customFormat="1"/>
    <row r="985" s="74" customFormat="1"/>
    <row r="986" s="74" customFormat="1"/>
    <row r="987" s="74" customFormat="1"/>
    <row r="988" s="74" customFormat="1"/>
    <row r="989" s="74" customFormat="1"/>
    <row r="990" s="74" customFormat="1"/>
    <row r="991" s="74" customFormat="1"/>
    <row r="992" s="74" customFormat="1"/>
    <row r="993" s="74" customFormat="1"/>
    <row r="994" s="74" customFormat="1"/>
    <row r="995" s="74" customFormat="1"/>
    <row r="996" s="74" customFormat="1"/>
    <row r="997" s="74" customFormat="1"/>
    <row r="998" s="74" customFormat="1"/>
    <row r="999" s="74" customFormat="1"/>
    <row r="1000" s="74" customFormat="1"/>
    <row r="1001" s="74" customFormat="1"/>
    <row r="1002" s="74" customFormat="1"/>
    <row r="1003" s="74" customFormat="1"/>
    <row r="1004" s="74" customFormat="1"/>
    <row r="1005" s="74" customFormat="1"/>
    <row r="1006" s="74" customFormat="1"/>
    <row r="1007" s="74" customFormat="1"/>
    <row r="1008" s="74" customFormat="1"/>
    <row r="1009" s="74" customFormat="1"/>
    <row r="1010" s="74" customFormat="1"/>
    <row r="1011" s="74" customFormat="1"/>
    <row r="1012" s="74" customFormat="1"/>
    <row r="1013" s="74" customFormat="1"/>
    <row r="1014" s="74" customFormat="1"/>
    <row r="1015" s="74" customFormat="1"/>
    <row r="1016" s="74" customFormat="1"/>
    <row r="1017" s="74" customFormat="1"/>
    <row r="1018" s="74" customFormat="1"/>
    <row r="1019" s="74" customFormat="1"/>
    <row r="1020" s="74" customFormat="1"/>
    <row r="1021" s="74" customFormat="1"/>
    <row r="1022" s="74" customFormat="1"/>
    <row r="1023" s="74" customFormat="1"/>
    <row r="1024" s="74" customFormat="1"/>
    <row r="1025" s="74" customFormat="1"/>
    <row r="1026" s="74" customFormat="1"/>
    <row r="1027" s="74" customFormat="1"/>
    <row r="1028" s="74" customFormat="1"/>
    <row r="1029" s="74" customFormat="1"/>
    <row r="1030" s="74" customFormat="1"/>
    <row r="1031" s="74" customFormat="1"/>
    <row r="1032" s="74" customFormat="1"/>
    <row r="1033" s="74" customFormat="1"/>
    <row r="1034" s="74" customFormat="1"/>
    <row r="1035" s="74" customFormat="1"/>
    <row r="1036" s="74" customFormat="1"/>
    <row r="1037" s="74" customFormat="1"/>
    <row r="1038" s="74" customFormat="1"/>
    <row r="1039" s="74" customFormat="1"/>
    <row r="1040" s="74" customFormat="1"/>
    <row r="1041" s="74" customFormat="1"/>
    <row r="1042" s="74" customFormat="1"/>
    <row r="1043" s="74" customFormat="1"/>
    <row r="1044" s="74" customFormat="1"/>
    <row r="1045" s="74" customFormat="1"/>
    <row r="1046" s="74" customFormat="1"/>
    <row r="1047" s="74" customFormat="1"/>
    <row r="1048" s="74" customFormat="1"/>
    <row r="1049" s="74" customFormat="1"/>
    <row r="1050" s="74" customFormat="1"/>
    <row r="1051" s="74" customFormat="1"/>
    <row r="1052" s="74" customFormat="1"/>
    <row r="1053" s="74" customFormat="1"/>
    <row r="1054" s="74" customFormat="1"/>
    <row r="1055" s="74" customFormat="1"/>
    <row r="1056" s="74" customFormat="1"/>
    <row r="1057" s="74" customFormat="1"/>
    <row r="1058" s="74" customFormat="1"/>
    <row r="1059" s="74" customFormat="1"/>
    <row r="1060" s="74" customFormat="1"/>
    <row r="1061" s="74" customFormat="1"/>
    <row r="1062" s="74" customFormat="1"/>
    <row r="1063" s="74" customFormat="1"/>
    <row r="1064" s="74" customFormat="1"/>
    <row r="1065" s="74" customFormat="1"/>
    <row r="1066" s="74" customFormat="1"/>
    <row r="1067" s="74" customFormat="1"/>
    <row r="1068" s="74" customFormat="1"/>
    <row r="1069" s="74" customFormat="1"/>
    <row r="1070" s="74" customFormat="1"/>
    <row r="1071" s="74" customFormat="1"/>
    <row r="1072" s="74" customFormat="1"/>
    <row r="1073" s="74" customFormat="1"/>
    <row r="1074" s="74" customFormat="1"/>
    <row r="1075" s="74" customFormat="1"/>
    <row r="1076" s="74" customFormat="1"/>
    <row r="1077" s="74" customFormat="1"/>
    <row r="1078" s="74" customFormat="1"/>
    <row r="1079" s="74" customFormat="1"/>
    <row r="1080" s="74" customFormat="1"/>
    <row r="1081" s="74" customFormat="1"/>
    <row r="1082" s="74" customFormat="1"/>
    <row r="1083" s="74" customFormat="1"/>
    <row r="1084" s="74" customFormat="1"/>
    <row r="1085" s="74" customFormat="1"/>
    <row r="1086" s="74" customFormat="1"/>
    <row r="1087" s="74" customFormat="1"/>
    <row r="1088" s="74" customFormat="1"/>
    <row r="1089" s="74" customFormat="1"/>
    <row r="1090" s="74" customFormat="1"/>
    <row r="1091" s="74" customFormat="1"/>
    <row r="1092" s="74" customFormat="1"/>
    <row r="1093" s="74" customFormat="1"/>
    <row r="1094" s="74" customFormat="1"/>
    <row r="1095" s="74" customFormat="1"/>
    <row r="1096" s="74" customFormat="1"/>
    <row r="1097" s="74" customFormat="1"/>
    <row r="1098" s="74" customFormat="1"/>
    <row r="1099" s="74" customFormat="1"/>
    <row r="1100" s="74" customFormat="1"/>
    <row r="1101" s="74" customFormat="1"/>
    <row r="1102" s="74" customFormat="1"/>
    <row r="1103" s="74" customFormat="1"/>
    <row r="1104" s="74" customFormat="1"/>
    <row r="1105" s="74" customFormat="1"/>
    <row r="1106" s="74" customFormat="1"/>
    <row r="1107" s="74" customFormat="1"/>
    <row r="1108" s="74" customFormat="1"/>
    <row r="1109" s="74" customFormat="1"/>
    <row r="1110" s="74" customFormat="1"/>
    <row r="1111" s="74" customFormat="1"/>
    <row r="1112" s="74" customFormat="1"/>
    <row r="1113" s="74" customFormat="1"/>
    <row r="1114" s="74" customFormat="1"/>
    <row r="1115" s="74" customFormat="1"/>
    <row r="1116" s="74" customFormat="1"/>
    <row r="1117" s="74" customFormat="1"/>
    <row r="1118" s="74" customFormat="1"/>
    <row r="1119" s="74" customFormat="1"/>
    <row r="1120" s="74" customFormat="1"/>
    <row r="1121" s="74" customFormat="1"/>
    <row r="1122" s="74" customFormat="1"/>
    <row r="1123" s="74" customFormat="1"/>
    <row r="1124" s="74" customFormat="1"/>
    <row r="1125" s="74" customFormat="1"/>
    <row r="1126" s="74" customFormat="1"/>
    <row r="1127" s="74" customFormat="1"/>
    <row r="1128" s="74" customFormat="1"/>
    <row r="1129" s="74" customFormat="1"/>
    <row r="1130" s="74" customFormat="1"/>
    <row r="1131" s="74" customFormat="1"/>
    <row r="1132" s="74" customFormat="1"/>
    <row r="1133" s="74" customFormat="1"/>
    <row r="1134" s="74" customFormat="1"/>
    <row r="1135" s="74" customFormat="1"/>
    <row r="1136" s="74" customFormat="1"/>
    <row r="1137" s="74" customFormat="1"/>
    <row r="1138" s="74" customFormat="1"/>
    <row r="1139" s="74" customFormat="1"/>
    <row r="1140" s="74" customFormat="1"/>
    <row r="1141" s="74" customFormat="1"/>
    <row r="1142" s="74" customFormat="1"/>
    <row r="1143" s="74" customFormat="1"/>
    <row r="1144" s="74" customFormat="1"/>
    <row r="1145" s="74" customFormat="1"/>
    <row r="1146" s="74" customFormat="1"/>
    <row r="1147" s="74" customFormat="1"/>
    <row r="1148" s="74" customFormat="1"/>
    <row r="1149" s="74" customFormat="1"/>
    <row r="1150" s="74" customFormat="1"/>
    <row r="1151" s="74" customFormat="1"/>
    <row r="1152" s="74" customFormat="1"/>
    <row r="1153" s="74" customFormat="1"/>
    <row r="1154" s="74" customFormat="1"/>
    <row r="1155" s="74" customFormat="1"/>
    <row r="1156" s="74" customFormat="1"/>
    <row r="1157" s="74" customFormat="1"/>
    <row r="1158" s="74" customFormat="1"/>
    <row r="1159" s="74" customFormat="1"/>
    <row r="1160" s="74" customFormat="1"/>
    <row r="1161" s="74" customFormat="1"/>
    <row r="1162" s="74" customFormat="1"/>
    <row r="1163" s="74" customFormat="1"/>
    <row r="1164" s="74" customFormat="1"/>
    <row r="1165" s="74" customFormat="1"/>
    <row r="1166" s="74" customFormat="1"/>
    <row r="1167" s="74" customFormat="1"/>
    <row r="1168" s="74" customFormat="1"/>
    <row r="1169" s="74" customFormat="1"/>
    <row r="1170" s="74" customFormat="1"/>
    <row r="1171" s="74" customFormat="1"/>
    <row r="1172" s="74" customFormat="1"/>
    <row r="1173" s="74" customFormat="1"/>
    <row r="1174" s="74" customFormat="1"/>
    <row r="1175" s="74" customFormat="1"/>
    <row r="1176" s="74" customFormat="1"/>
    <row r="1177" s="74" customFormat="1"/>
    <row r="1178" s="74" customFormat="1"/>
    <row r="1179" s="74" customFormat="1"/>
    <row r="1180" s="74" customFormat="1"/>
    <row r="1181" s="74" customFormat="1"/>
    <row r="1182" s="74" customFormat="1"/>
    <row r="1183" s="74" customFormat="1"/>
    <row r="1184" s="74" customFormat="1"/>
    <row r="1185" s="74" customFormat="1"/>
    <row r="1186" s="74" customFormat="1"/>
    <row r="1187" s="74" customFormat="1"/>
    <row r="1188" s="74" customFormat="1"/>
    <row r="1189" s="74" customFormat="1"/>
    <row r="1190" s="74" customFormat="1"/>
    <row r="1191" s="74" customFormat="1"/>
    <row r="1192" s="74" customFormat="1"/>
    <row r="1193" s="74" customFormat="1"/>
    <row r="1194" s="74" customFormat="1"/>
    <row r="1195" s="74" customFormat="1"/>
    <row r="1196" s="74" customFormat="1"/>
    <row r="1197" s="74" customFormat="1"/>
    <row r="1198" s="74" customFormat="1"/>
    <row r="1199" s="74" customFormat="1"/>
    <row r="1200" s="74" customFormat="1"/>
    <row r="1201" s="74" customFormat="1"/>
    <row r="1202" s="74" customFormat="1"/>
    <row r="1203" s="74" customFormat="1"/>
    <row r="1204" s="74" customFormat="1"/>
    <row r="1205" s="74" customFormat="1"/>
    <row r="1206" s="74" customFormat="1"/>
    <row r="1207" s="74" customFormat="1"/>
    <row r="1208" s="74" customFormat="1"/>
    <row r="1209" s="74" customFormat="1"/>
    <row r="1210" s="74" customFormat="1"/>
    <row r="1211" s="74" customFormat="1"/>
    <row r="1212" s="74" customFormat="1"/>
    <row r="1213" s="74" customFormat="1"/>
    <row r="1214" s="74" customFormat="1"/>
    <row r="1215" s="74" customFormat="1"/>
    <row r="1216" s="74" customFormat="1"/>
    <row r="1217" s="74" customFormat="1"/>
    <row r="1218" s="74" customFormat="1"/>
    <row r="1219" s="74" customFormat="1"/>
    <row r="1220" s="74" customFormat="1"/>
    <row r="1221" s="74" customFormat="1"/>
    <row r="1222" s="74" customFormat="1"/>
    <row r="1223" s="74" customFormat="1"/>
    <row r="1224" s="74" customFormat="1"/>
    <row r="1225" s="74" customFormat="1"/>
    <row r="1226" s="74" customFormat="1"/>
    <row r="1227" s="74" customFormat="1"/>
    <row r="1228" s="74" customFormat="1"/>
    <row r="1229" s="74" customFormat="1"/>
    <row r="1230" s="74" customFormat="1"/>
    <row r="1231" s="74" customFormat="1"/>
    <row r="1232" s="74" customFormat="1"/>
    <row r="1233" s="74" customFormat="1"/>
    <row r="1234" s="74" customFormat="1"/>
    <row r="1235" s="74" customFormat="1"/>
    <row r="1236" s="74" customFormat="1"/>
    <row r="1237" s="74" customFormat="1"/>
    <row r="1238" s="74" customFormat="1"/>
    <row r="1239" s="74" customFormat="1"/>
    <row r="1240" s="74" customFormat="1"/>
    <row r="1241" s="74" customFormat="1"/>
    <row r="1242" s="74" customFormat="1"/>
    <row r="1243" s="74" customFormat="1"/>
    <row r="1244" s="74" customFormat="1"/>
    <row r="1245" s="74" customFormat="1"/>
    <row r="1246" s="74" customFormat="1"/>
    <row r="1247" s="74" customFormat="1"/>
    <row r="1248" s="74" customFormat="1"/>
    <row r="1249" s="74" customFormat="1"/>
    <row r="1250" s="74" customFormat="1"/>
    <row r="1251" s="74" customFormat="1"/>
    <row r="1252" s="74" customFormat="1"/>
    <row r="1253" s="74" customFormat="1"/>
    <row r="1254" s="74" customFormat="1"/>
    <row r="1255" s="74" customFormat="1"/>
    <row r="1256" s="74" customFormat="1"/>
    <row r="1257" s="74" customFormat="1"/>
    <row r="1258" s="74" customFormat="1"/>
    <row r="1259" s="74" customFormat="1"/>
    <row r="1260" s="74" customFormat="1"/>
    <row r="1261" s="74" customFormat="1"/>
    <row r="1262" s="74" customFormat="1"/>
    <row r="1263" s="74" customFormat="1"/>
    <row r="1264" s="74" customFormat="1"/>
    <row r="1265" s="74" customFormat="1"/>
    <row r="1266" s="74" customFormat="1"/>
    <row r="1267" s="74" customFormat="1"/>
    <row r="1268" s="74" customFormat="1"/>
    <row r="1269" s="74" customFormat="1"/>
    <row r="1270" s="74" customFormat="1"/>
    <row r="1271" s="74" customFormat="1"/>
    <row r="1272" s="74" customFormat="1"/>
    <row r="1273" s="74" customFormat="1"/>
    <row r="1274" s="74" customFormat="1"/>
    <row r="1275" s="74" customFormat="1"/>
    <row r="1276" s="74" customFormat="1"/>
    <row r="1277" s="74" customFormat="1"/>
    <row r="1278" s="74" customFormat="1"/>
    <row r="1279" s="74" customFormat="1"/>
    <row r="1280" s="74" customFormat="1"/>
    <row r="1281" s="74" customFormat="1"/>
    <row r="1282" s="74" customFormat="1"/>
    <row r="1283" s="74" customFormat="1"/>
    <row r="1284" s="74" customFormat="1"/>
    <row r="1285" s="74" customFormat="1"/>
    <row r="1286" s="74" customFormat="1"/>
    <row r="1287" s="74" customFormat="1"/>
    <row r="1288" s="74" customFormat="1"/>
    <row r="1289" s="74" customFormat="1"/>
    <row r="1290" s="74" customFormat="1"/>
    <row r="1291" s="74" customFormat="1"/>
    <row r="1292" s="74" customFormat="1"/>
    <row r="1293" s="74" customFormat="1"/>
    <row r="1294" s="74" customFormat="1"/>
    <row r="1295" s="74" customFormat="1"/>
    <row r="1296" s="74" customFormat="1"/>
    <row r="1297" s="74" customFormat="1"/>
    <row r="1298" s="74" customFormat="1"/>
    <row r="1299" s="74" customFormat="1"/>
    <row r="1300" s="74" customFormat="1"/>
    <row r="1301" s="74" customFormat="1"/>
    <row r="1302" s="74" customFormat="1"/>
    <row r="1303" s="74" customFormat="1"/>
    <row r="1304" s="74" customFormat="1"/>
    <row r="1305" s="74" customFormat="1"/>
    <row r="1306" s="74" customFormat="1"/>
    <row r="1307" s="74" customFormat="1"/>
    <row r="1308" s="74" customFormat="1"/>
    <row r="1309" s="74" customFormat="1"/>
    <row r="1310" s="74" customFormat="1"/>
    <row r="1311" s="74" customFormat="1"/>
    <row r="1312" s="74" customFormat="1"/>
    <row r="1313" s="74" customFormat="1"/>
    <row r="1314" s="74" customFormat="1"/>
    <row r="1315" s="74" customFormat="1"/>
    <row r="1316" s="74" customFormat="1"/>
    <row r="1317" s="74" customFormat="1"/>
    <row r="1318" s="74" customFormat="1"/>
    <row r="1319" s="74" customFormat="1"/>
    <row r="1320" s="74" customFormat="1"/>
    <row r="1321" s="74" customFormat="1"/>
    <row r="1322" s="74" customFormat="1"/>
    <row r="1323" s="74" customFormat="1"/>
    <row r="1324" s="74" customFormat="1"/>
    <row r="1325" s="74" customFormat="1"/>
    <row r="1326" s="74" customFormat="1"/>
    <row r="1327" s="74" customFormat="1"/>
    <row r="1328" s="74" customFormat="1"/>
    <row r="1329" s="74" customFormat="1"/>
    <row r="1330" s="74" customFormat="1"/>
    <row r="1331" s="74" customFormat="1"/>
    <row r="1332" s="74" customFormat="1"/>
    <row r="1333" s="74" customFormat="1"/>
    <row r="1334" s="74" customFormat="1"/>
    <row r="1335" s="74" customFormat="1"/>
    <row r="1336" s="74" customFormat="1"/>
    <row r="1337" s="74" customFormat="1"/>
    <row r="1338" s="74" customFormat="1"/>
    <row r="1339" s="74" customFormat="1"/>
    <row r="1340" s="74" customFormat="1"/>
    <row r="1341" s="74" customFormat="1"/>
    <row r="1342" s="74" customFormat="1"/>
    <row r="1343" s="74" customFormat="1"/>
    <row r="1344" s="74" customFormat="1"/>
    <row r="1345" s="74" customFormat="1"/>
    <row r="1346" s="74" customFormat="1"/>
    <row r="1347" s="74" customFormat="1"/>
    <row r="1348" s="74" customFormat="1"/>
    <row r="1349" s="74" customFormat="1"/>
    <row r="1350" s="74" customFormat="1"/>
    <row r="1351" s="74" customFormat="1"/>
    <row r="1352" s="74" customFormat="1"/>
    <row r="1353" s="74" customFormat="1"/>
    <row r="1354" s="74" customFormat="1"/>
    <row r="1355" s="74" customFormat="1"/>
    <row r="1356" s="74" customFormat="1"/>
    <row r="1357" s="74" customFormat="1"/>
    <row r="1358" s="74" customFormat="1"/>
    <row r="1359" s="74" customFormat="1"/>
    <row r="1360" s="74" customFormat="1"/>
    <row r="1361" s="74" customFormat="1"/>
    <row r="1362" s="74" customFormat="1"/>
    <row r="1363" s="74" customFormat="1"/>
    <row r="1364" s="74" customFormat="1"/>
    <row r="1365" s="74" customFormat="1"/>
    <row r="1366" s="74" customFormat="1"/>
    <row r="1367" s="74" customFormat="1"/>
    <row r="1368" s="74" customFormat="1"/>
    <row r="1369" s="74" customFormat="1"/>
    <row r="1370" s="74" customFormat="1"/>
    <row r="1371" s="74" customFormat="1"/>
    <row r="1372" s="74" customFormat="1"/>
    <row r="1373" s="74" customFormat="1"/>
    <row r="1374" s="74" customFormat="1"/>
    <row r="1375" s="74" customFormat="1"/>
    <row r="1376" s="74" customFormat="1"/>
    <row r="1377" s="74" customFormat="1"/>
    <row r="1378" s="74" customFormat="1"/>
    <row r="1379" s="74" customFormat="1"/>
    <row r="1380" s="74" customFormat="1"/>
    <row r="1381" s="74" customFormat="1"/>
    <row r="1382" s="74" customFormat="1"/>
    <row r="1383" s="74" customFormat="1"/>
    <row r="1384" s="74" customFormat="1"/>
    <row r="1385" s="74" customFormat="1"/>
    <row r="1386" s="74" customFormat="1"/>
    <row r="1387" s="74" customFormat="1"/>
    <row r="1388" s="74" customFormat="1"/>
    <row r="1389" s="74" customFormat="1"/>
    <row r="1390" s="74" customFormat="1"/>
    <row r="1391" s="74" customFormat="1"/>
    <row r="1392" s="74" customFormat="1"/>
    <row r="1393" s="74" customFormat="1"/>
    <row r="1394" s="74" customFormat="1"/>
    <row r="1395" s="74" customFormat="1"/>
    <row r="1396" s="74" customFormat="1"/>
    <row r="1397" s="74" customFormat="1"/>
    <row r="1398" s="74" customFormat="1"/>
    <row r="1399" s="74" customFormat="1"/>
    <row r="1400" s="74" customFormat="1"/>
    <row r="1401" s="74" customFormat="1"/>
    <row r="1402" s="74" customFormat="1"/>
    <row r="1403" s="74" customFormat="1"/>
    <row r="1404" s="74" customFormat="1"/>
    <row r="1405" s="74" customFormat="1"/>
    <row r="1406" s="74" customFormat="1"/>
    <row r="1407" s="74" customFormat="1"/>
    <row r="1408" s="74" customFormat="1"/>
    <row r="1409" s="74" customFormat="1"/>
    <row r="1410" s="74" customFormat="1"/>
    <row r="1411" s="74" customFormat="1"/>
    <row r="1412" s="74" customFormat="1"/>
    <row r="1413" s="74" customFormat="1"/>
    <row r="1414" s="74" customFormat="1"/>
    <row r="1415" s="74" customFormat="1"/>
    <row r="1416" s="74" customFormat="1"/>
    <row r="1417" s="74" customFormat="1"/>
    <row r="1418" s="74" customFormat="1"/>
    <row r="1419" s="74" customFormat="1"/>
    <row r="1420" s="74" customFormat="1"/>
    <row r="1421" s="74" customFormat="1"/>
    <row r="1422" s="74" customFormat="1"/>
    <row r="1423" s="74" customFormat="1"/>
    <row r="1424" s="74" customFormat="1"/>
    <row r="1425" s="74" customFormat="1"/>
    <row r="1426" s="74" customFormat="1"/>
    <row r="1427" s="74" customFormat="1"/>
    <row r="1428" s="74" customFormat="1"/>
    <row r="1429" s="74" customFormat="1"/>
    <row r="1430" s="74" customFormat="1"/>
    <row r="1431" s="74" customFormat="1"/>
    <row r="1432" s="74" customFormat="1"/>
    <row r="1433" s="74" customFormat="1"/>
    <row r="1434" s="74" customFormat="1"/>
    <row r="1435" s="74" customFormat="1"/>
    <row r="1436" s="74" customFormat="1"/>
    <row r="1437" s="74" customFormat="1"/>
    <row r="1438" s="74" customFormat="1"/>
    <row r="1439" s="74" customFormat="1"/>
    <row r="1440" s="74" customFormat="1"/>
    <row r="1441" s="74" customFormat="1"/>
    <row r="1442" s="74" customFormat="1"/>
    <row r="1443" s="74" customFormat="1"/>
    <row r="1444" s="74" customFormat="1"/>
    <row r="1445" s="74" customFormat="1"/>
    <row r="1446" s="74" customFormat="1"/>
    <row r="1447" s="74" customFormat="1"/>
    <row r="1448" s="74" customFormat="1"/>
    <row r="1449" s="74" customFormat="1"/>
    <row r="1450" s="74" customFormat="1"/>
    <row r="1451" s="74" customFormat="1"/>
    <row r="1452" s="74" customFormat="1"/>
    <row r="1453" s="74" customFormat="1"/>
    <row r="1454" s="74" customFormat="1"/>
    <row r="1455" s="74" customFormat="1"/>
    <row r="1456" s="74" customFormat="1"/>
    <row r="1457" s="74" customFormat="1"/>
    <row r="1458" s="74" customFormat="1"/>
    <row r="1459" s="74" customFormat="1"/>
    <row r="1460" s="74" customFormat="1"/>
    <row r="1461" s="74" customFormat="1"/>
    <row r="1462" s="74" customFormat="1"/>
    <row r="1463" s="74" customFormat="1"/>
    <row r="1464" s="74" customFormat="1"/>
    <row r="1465" s="74" customFormat="1"/>
    <row r="1466" s="74" customFormat="1"/>
    <row r="1467" s="74" customFormat="1"/>
    <row r="1468" s="74" customFormat="1"/>
    <row r="1469" s="74" customFormat="1"/>
    <row r="1470" s="74" customFormat="1"/>
    <row r="1471" s="74" customFormat="1"/>
    <row r="1472" s="74" customFormat="1"/>
    <row r="1473" s="74" customFormat="1"/>
    <row r="1474" s="74" customFormat="1"/>
    <row r="1475" s="74" customFormat="1"/>
    <row r="1476" s="74" customFormat="1"/>
    <row r="1477" s="74" customFormat="1"/>
    <row r="1478" s="74" customFormat="1"/>
    <row r="1479" s="74" customFormat="1"/>
    <row r="1480" s="74" customFormat="1"/>
    <row r="1481" s="74" customFormat="1"/>
    <row r="1482" s="74" customFormat="1"/>
    <row r="1483" s="74" customFormat="1"/>
    <row r="1484" s="74" customFormat="1"/>
    <row r="1485" s="74" customFormat="1"/>
    <row r="1486" s="74" customFormat="1"/>
    <row r="1487" s="74" customFormat="1"/>
    <row r="1488" s="74" customFormat="1"/>
    <row r="1489" s="74" customFormat="1"/>
    <row r="1490" s="74" customFormat="1"/>
    <row r="1491" s="74" customFormat="1"/>
    <row r="1492" s="74" customFormat="1"/>
    <row r="1493" s="74" customFormat="1"/>
    <row r="1494" s="74" customFormat="1"/>
    <row r="1495" s="74" customFormat="1"/>
    <row r="1496" s="74" customFormat="1"/>
    <row r="1497" s="74" customFormat="1"/>
    <row r="1498" s="74" customFormat="1"/>
    <row r="1499" s="74" customFormat="1"/>
    <row r="1500" s="74" customFormat="1"/>
    <row r="1501" s="74" customFormat="1"/>
    <row r="1502" s="74" customFormat="1"/>
    <row r="1503" s="74" customFormat="1"/>
    <row r="1504" s="74" customFormat="1"/>
    <row r="1505" s="74" customFormat="1"/>
    <row r="1506" s="74" customFormat="1"/>
    <row r="1507" s="74" customFormat="1"/>
    <row r="1508" s="74" customFormat="1"/>
    <row r="1509" s="74" customFormat="1"/>
    <row r="1510" s="74" customFormat="1"/>
    <row r="1511" s="74" customFormat="1"/>
    <row r="1512" s="74" customFormat="1"/>
    <row r="1513" s="74" customFormat="1"/>
    <row r="1514" s="74" customFormat="1"/>
    <row r="1515" s="74" customFormat="1"/>
    <row r="1516" s="74" customFormat="1"/>
    <row r="1517" s="74" customFormat="1"/>
    <row r="1518" s="74" customFormat="1"/>
    <row r="1519" s="74" customFormat="1"/>
    <row r="1520" s="74" customFormat="1"/>
    <row r="1521" s="74" customFormat="1"/>
    <row r="1522" s="74" customFormat="1"/>
    <row r="1523" s="74" customFormat="1"/>
    <row r="1524" s="74" customFormat="1"/>
    <row r="1525" s="74" customFormat="1"/>
    <row r="1526" s="74" customFormat="1"/>
    <row r="1527" s="74" customFormat="1"/>
    <row r="1528" s="74" customFormat="1"/>
    <row r="1529" s="74" customFormat="1"/>
    <row r="1530" s="74" customFormat="1"/>
    <row r="1531" s="74" customFormat="1"/>
    <row r="1532" s="74" customFormat="1"/>
    <row r="1533" s="74" customFormat="1"/>
    <row r="1534" s="74" customFormat="1"/>
    <row r="1535" s="74" customFormat="1"/>
    <row r="1536" s="74" customFormat="1"/>
    <row r="1537" s="74" customFormat="1"/>
    <row r="1538" s="74" customFormat="1"/>
    <row r="1539" s="74" customFormat="1"/>
    <row r="1540" s="74" customFormat="1"/>
    <row r="1541" s="74" customFormat="1"/>
    <row r="1542" s="74" customFormat="1"/>
    <row r="1543" s="74" customFormat="1"/>
    <row r="1544" s="74" customFormat="1"/>
    <row r="1545" s="74" customFormat="1"/>
    <row r="1546" s="74" customFormat="1"/>
    <row r="1547" s="74" customFormat="1"/>
    <row r="1548" s="74" customFormat="1"/>
    <row r="1549" s="74" customFormat="1"/>
    <row r="1550" s="74" customFormat="1"/>
    <row r="1551" s="74" customFormat="1"/>
    <row r="1552" s="74" customFormat="1"/>
    <row r="1553" s="74" customFormat="1"/>
    <row r="1554" s="74" customFormat="1"/>
    <row r="1555" s="74" customFormat="1"/>
    <row r="1556" s="74" customFormat="1"/>
    <row r="1557" s="74" customFormat="1"/>
    <row r="1558" s="74" customFormat="1"/>
    <row r="1559" s="74" customFormat="1"/>
    <row r="1560" s="74" customFormat="1"/>
    <row r="1561" s="74" customFormat="1"/>
    <row r="1562" s="74" customFormat="1"/>
    <row r="1563" s="74" customFormat="1"/>
    <row r="1564" s="74" customFormat="1"/>
    <row r="1565" s="74" customFormat="1"/>
    <row r="1566" s="74" customFormat="1"/>
    <row r="1567" s="74" customFormat="1"/>
    <row r="1568" s="74" customFormat="1"/>
    <row r="1569" s="74" customFormat="1"/>
    <row r="1570" s="74" customFormat="1"/>
    <row r="1571" s="74" customFormat="1"/>
    <row r="1572" s="74" customFormat="1"/>
    <row r="1573" s="74" customFormat="1"/>
    <row r="1574" s="74" customFormat="1"/>
    <row r="1575" s="74" customFormat="1"/>
    <row r="1576" s="74" customFormat="1"/>
    <row r="1577" s="74" customFormat="1"/>
    <row r="1578" s="74" customFormat="1"/>
    <row r="1579" s="74" customFormat="1"/>
    <row r="1580" s="74" customFormat="1"/>
    <row r="1581" s="74" customFormat="1"/>
    <row r="1582" s="74" customFormat="1"/>
    <row r="1583" s="74" customFormat="1"/>
    <row r="1584" s="74" customFormat="1"/>
    <row r="1585" s="74" customFormat="1"/>
    <row r="1586" s="74" customFormat="1"/>
    <row r="1587" s="74" customFormat="1"/>
    <row r="1588" s="74" customFormat="1"/>
    <row r="1589" s="74" customFormat="1"/>
    <row r="1590" s="74" customFormat="1"/>
    <row r="1591" s="74" customFormat="1"/>
    <row r="1592" s="74" customFormat="1"/>
    <row r="1593" s="74" customFormat="1"/>
    <row r="1594" s="74" customFormat="1"/>
    <row r="1595" s="74" customFormat="1"/>
    <row r="1596" s="74" customFormat="1"/>
    <row r="1597" s="74" customFormat="1"/>
    <row r="1598" s="74" customFormat="1"/>
    <row r="1599" s="74" customFormat="1"/>
    <row r="1600" s="74" customFormat="1"/>
    <row r="1601" s="74" customFormat="1"/>
    <row r="1602" s="74" customFormat="1"/>
    <row r="1603" s="74" customFormat="1"/>
    <row r="1604" s="74" customFormat="1"/>
    <row r="1605" s="74" customFormat="1"/>
    <row r="1606" s="74" customFormat="1"/>
    <row r="1607" s="74" customFormat="1"/>
    <row r="1608" s="74" customFormat="1"/>
    <row r="1609" s="74" customFormat="1"/>
    <row r="1610" s="74" customFormat="1"/>
    <row r="1611" s="74" customFormat="1"/>
    <row r="1612" s="74" customFormat="1"/>
    <row r="1613" s="74" customFormat="1"/>
    <row r="1614" s="74" customFormat="1"/>
    <row r="1615" s="74" customFormat="1"/>
    <row r="1616" s="74" customFormat="1"/>
    <row r="1617" s="74" customFormat="1"/>
    <row r="1618" s="74" customFormat="1"/>
    <row r="1619" s="74" customFormat="1"/>
    <row r="1620" s="74" customFormat="1"/>
    <row r="1621" s="74" customFormat="1"/>
    <row r="1622" s="74" customFormat="1"/>
    <row r="1623" s="74" customFormat="1"/>
    <row r="1624" s="74" customFormat="1"/>
    <row r="1625" s="74" customFormat="1"/>
    <row r="1626" s="74" customFormat="1"/>
    <row r="1627" s="74" customFormat="1"/>
    <row r="1628" s="74" customFormat="1"/>
    <row r="1629" s="74" customFormat="1"/>
    <row r="1630" s="74" customFormat="1"/>
    <row r="1631" s="74" customFormat="1"/>
    <row r="1632" s="74" customFormat="1"/>
    <row r="1633" s="74" customFormat="1"/>
    <row r="1634" s="74" customFormat="1"/>
    <row r="1635" s="74" customFormat="1"/>
    <row r="1636" s="74" customFormat="1"/>
    <row r="1637" s="74" customFormat="1"/>
    <row r="1638" s="74" customFormat="1"/>
    <row r="1639" s="74" customFormat="1"/>
    <row r="1640" s="74" customFormat="1"/>
    <row r="1641" s="74" customFormat="1"/>
    <row r="1642" s="74" customFormat="1"/>
    <row r="1643" s="74" customFormat="1"/>
    <row r="1644" s="74" customFormat="1"/>
    <row r="1645" s="74" customFormat="1"/>
    <row r="1646" s="74" customFormat="1"/>
    <row r="1647" s="74" customFormat="1"/>
    <row r="1648" s="74" customFormat="1"/>
    <row r="1649" s="74" customFormat="1"/>
    <row r="1650" s="74" customFormat="1"/>
    <row r="1651" s="74" customFormat="1"/>
    <row r="1652" s="74" customFormat="1"/>
    <row r="1653" s="74" customFormat="1"/>
    <row r="1654" s="74" customFormat="1"/>
    <row r="1655" s="74" customFormat="1"/>
    <row r="1656" s="74" customFormat="1"/>
    <row r="1657" s="74" customFormat="1"/>
    <row r="1658" s="74" customFormat="1"/>
    <row r="1659" s="74" customFormat="1"/>
    <row r="1660" s="74" customFormat="1"/>
    <row r="1661" s="74" customFormat="1"/>
    <row r="1662" s="74" customFormat="1"/>
    <row r="1663" s="74" customFormat="1"/>
    <row r="1664" s="74" customFormat="1"/>
    <row r="1665" s="74" customFormat="1"/>
    <row r="1666" s="74" customFormat="1"/>
    <row r="1667" s="74" customFormat="1"/>
    <row r="1668" s="74" customFormat="1"/>
    <row r="1669" s="74" customFormat="1"/>
    <row r="1670" s="74" customFormat="1"/>
    <row r="1671" s="74" customFormat="1"/>
    <row r="1672" s="74" customFormat="1"/>
    <row r="1673" s="74" customFormat="1"/>
    <row r="1674" s="74" customFormat="1"/>
    <row r="1675" s="74" customFormat="1"/>
    <row r="1676" s="74" customFormat="1"/>
    <row r="1677" s="74" customFormat="1"/>
    <row r="1678" s="74" customFormat="1"/>
    <row r="1679" s="74" customFormat="1"/>
    <row r="1680" s="74" customFormat="1"/>
    <row r="1681" s="74" customFormat="1"/>
    <row r="1682" s="74" customFormat="1"/>
    <row r="1683" s="74" customFormat="1"/>
    <row r="1684" s="74" customFormat="1"/>
    <row r="1685" s="74" customFormat="1"/>
    <row r="1686" s="74" customFormat="1"/>
    <row r="1687" s="74" customFormat="1"/>
    <row r="1688" s="74" customFormat="1"/>
    <row r="1689" s="74" customFormat="1"/>
    <row r="1690" s="74" customFormat="1"/>
    <row r="1691" s="74" customFormat="1"/>
    <row r="1692" s="74" customFormat="1"/>
    <row r="1693" s="74" customFormat="1"/>
    <row r="1694" s="74" customFormat="1"/>
    <row r="1695" s="74" customFormat="1"/>
    <row r="1696" s="74" customFormat="1"/>
    <row r="1697" s="74" customFormat="1"/>
    <row r="1698" s="74" customFormat="1"/>
    <row r="1699" s="74" customFormat="1"/>
    <row r="1700" s="74" customFormat="1"/>
    <row r="1701" s="74" customFormat="1"/>
    <row r="1702" s="74" customFormat="1"/>
    <row r="1703" s="74" customFormat="1"/>
    <row r="1704" s="74" customFormat="1"/>
    <row r="1705" s="74" customFormat="1"/>
    <row r="1706" s="74" customFormat="1"/>
    <row r="1707" s="74" customFormat="1"/>
    <row r="1708" s="74" customFormat="1"/>
    <row r="1709" s="74" customFormat="1"/>
    <row r="1710" s="74" customFormat="1"/>
    <row r="1711" s="74" customFormat="1"/>
    <row r="1712" s="74" customFormat="1"/>
    <row r="1713" s="74" customFormat="1"/>
    <row r="1714" s="74" customFormat="1"/>
    <row r="1715" s="74" customFormat="1"/>
    <row r="1716" s="74" customFormat="1"/>
    <row r="1717" s="74" customFormat="1"/>
    <row r="1718" s="74" customFormat="1"/>
    <row r="1719" s="74" customFormat="1"/>
    <row r="1720" s="74" customFormat="1"/>
    <row r="1721" s="74" customFormat="1"/>
    <row r="1722" s="74" customFormat="1"/>
    <row r="1723" s="74" customFormat="1"/>
    <row r="1724" s="74" customFormat="1"/>
    <row r="1725" s="74" customFormat="1"/>
    <row r="1726" s="74" customFormat="1"/>
    <row r="1727" s="74" customFormat="1"/>
    <row r="1728" s="74" customFormat="1"/>
    <row r="1729" s="74" customFormat="1"/>
    <row r="1730" s="74" customFormat="1"/>
    <row r="1731" s="74" customFormat="1"/>
    <row r="1732" s="74" customFormat="1"/>
    <row r="1733" s="74" customFormat="1"/>
    <row r="1734" s="74" customFormat="1"/>
    <row r="1735" s="74" customFormat="1"/>
    <row r="1736" s="74" customFormat="1"/>
    <row r="1737" s="74" customFormat="1"/>
    <row r="1738" s="74" customFormat="1"/>
    <row r="1739" s="74" customFormat="1"/>
    <row r="1740" s="74" customFormat="1"/>
    <row r="1741" s="74" customFormat="1"/>
    <row r="1742" s="74" customFormat="1"/>
    <row r="1743" s="74" customFormat="1"/>
    <row r="1744" s="74" customFormat="1"/>
    <row r="1745" s="74" customFormat="1"/>
    <row r="1746" s="74" customFormat="1"/>
    <row r="1747" s="74" customFormat="1"/>
    <row r="1748" s="74" customFormat="1"/>
    <row r="1749" s="74" customFormat="1"/>
    <row r="1750" s="74" customFormat="1"/>
    <row r="1751" s="74" customFormat="1"/>
    <row r="1752" s="74" customFormat="1"/>
    <row r="1753" s="74" customFormat="1"/>
    <row r="1754" s="74" customFormat="1"/>
    <row r="1755" s="74" customFormat="1"/>
    <row r="1756" s="74" customFormat="1"/>
    <row r="1757" s="74" customFormat="1"/>
    <row r="1758" s="74" customFormat="1"/>
    <row r="1759" s="74" customFormat="1"/>
    <row r="1760" s="74" customFormat="1"/>
    <row r="1761" s="74" customFormat="1"/>
    <row r="1762" s="74" customFormat="1"/>
    <row r="1763" s="74" customFormat="1"/>
    <row r="1764" s="74" customFormat="1"/>
    <row r="1765" s="74" customFormat="1"/>
    <row r="1766" s="74" customFormat="1"/>
    <row r="1767" s="74" customFormat="1"/>
    <row r="1768" s="74" customFormat="1"/>
    <row r="1769" s="74" customFormat="1"/>
    <row r="1770" s="74" customFormat="1"/>
    <row r="1771" s="74" customFormat="1"/>
    <row r="1772" s="74" customFormat="1"/>
    <row r="1773" s="74" customFormat="1"/>
    <row r="1774" s="74" customFormat="1"/>
    <row r="1775" s="74" customFormat="1"/>
    <row r="1776" s="74" customFormat="1"/>
    <row r="1777" s="74" customFormat="1"/>
    <row r="1778" s="74" customFormat="1"/>
    <row r="1779" s="74" customFormat="1"/>
    <row r="1780" s="74" customFormat="1"/>
    <row r="1781" s="74" customFormat="1"/>
    <row r="1782" s="74" customFormat="1"/>
    <row r="1783" s="74" customFormat="1"/>
    <row r="1784" s="74" customFormat="1"/>
    <row r="1785" s="74" customFormat="1"/>
    <row r="1786" s="74" customFormat="1"/>
    <row r="1787" s="74" customFormat="1"/>
    <row r="1788" s="74" customFormat="1"/>
    <row r="1789" s="74" customFormat="1"/>
    <row r="1790" s="74" customFormat="1"/>
    <row r="1791" s="74" customFormat="1"/>
    <row r="1792" s="74" customFormat="1"/>
    <row r="1793" s="74" customFormat="1"/>
    <row r="1794" s="74" customFormat="1"/>
    <row r="1795" s="74" customFormat="1"/>
    <row r="1796" s="74" customFormat="1"/>
    <row r="1797" s="74" customFormat="1"/>
    <row r="1798" s="74" customFormat="1"/>
    <row r="1799" s="74" customFormat="1"/>
    <row r="1800" s="74" customFormat="1"/>
    <row r="1801" s="74" customFormat="1"/>
    <row r="1802" s="74" customFormat="1"/>
    <row r="1803" s="74" customFormat="1"/>
    <row r="1804" s="74" customFormat="1"/>
    <row r="1805" s="74" customFormat="1"/>
    <row r="1806" s="74" customFormat="1"/>
    <row r="1807" s="74" customFormat="1"/>
    <row r="1808" s="74" customFormat="1"/>
    <row r="1809" s="74" customFormat="1"/>
    <row r="1810" s="74" customFormat="1"/>
    <row r="1811" s="74" customFormat="1"/>
    <row r="1812" s="74" customFormat="1"/>
    <row r="1813" s="74" customFormat="1"/>
    <row r="1814" s="74" customFormat="1"/>
    <row r="1815" s="74" customFormat="1"/>
    <row r="1816" s="74" customFormat="1"/>
    <row r="1817" s="74" customFormat="1"/>
    <row r="1818" s="74" customFormat="1"/>
    <row r="1819" s="74" customFormat="1"/>
    <row r="1820" s="74" customFormat="1"/>
    <row r="1821" s="74" customFormat="1"/>
    <row r="1822" s="74" customFormat="1"/>
    <row r="1823" s="74" customFormat="1"/>
    <row r="1824" s="74" customFormat="1"/>
    <row r="1825" s="74" customFormat="1"/>
    <row r="1826" s="74" customFormat="1"/>
    <row r="1827" s="74" customFormat="1"/>
    <row r="1828" s="74" customFormat="1"/>
    <row r="1829" s="74" customFormat="1"/>
    <row r="1830" s="74" customFormat="1"/>
    <row r="1831" s="74" customFormat="1"/>
    <row r="1832" s="74" customFormat="1"/>
    <row r="1833" s="74" customFormat="1"/>
    <row r="1834" s="74" customFormat="1"/>
    <row r="1835" s="74" customFormat="1"/>
    <row r="1836" s="74" customFormat="1"/>
    <row r="1837" s="74" customFormat="1"/>
    <row r="1838" s="74" customFormat="1"/>
    <row r="1839" s="74" customFormat="1"/>
    <row r="1840" s="74" customFormat="1"/>
    <row r="1841" s="74" customFormat="1"/>
    <row r="1842" s="74" customFormat="1"/>
    <row r="1843" s="74" customFormat="1"/>
    <row r="1844" s="74" customFormat="1"/>
    <row r="1845" s="74" customFormat="1"/>
    <row r="1846" s="74" customFormat="1"/>
    <row r="1847" s="74" customFormat="1"/>
    <row r="1848" s="74" customFormat="1"/>
    <row r="1849" s="74" customFormat="1"/>
    <row r="1850" s="74" customFormat="1"/>
    <row r="1851" s="74" customFormat="1"/>
    <row r="1852" s="74" customFormat="1"/>
    <row r="1853" s="74" customFormat="1"/>
    <row r="1854" s="74" customFormat="1"/>
    <row r="1855" s="74" customFormat="1"/>
    <row r="1856" s="74" customFormat="1"/>
    <row r="1857" s="74" customFormat="1"/>
    <row r="1858" s="74" customFormat="1"/>
    <row r="1859" s="74" customFormat="1"/>
    <row r="1860" s="74" customFormat="1"/>
    <row r="1861" s="74" customFormat="1"/>
    <row r="1862" s="74" customFormat="1"/>
    <row r="1863" s="74" customFormat="1"/>
    <row r="1864" s="74" customFormat="1"/>
    <row r="1865" s="74" customFormat="1"/>
    <row r="1866" s="74" customFormat="1"/>
    <row r="1867" s="74" customFormat="1"/>
    <row r="1868" s="74" customFormat="1"/>
    <row r="1869" s="74" customFormat="1"/>
    <row r="1870" s="74" customFormat="1"/>
    <row r="1871" s="74" customFormat="1"/>
    <row r="1872" s="74" customFormat="1"/>
    <row r="1873" s="74" customFormat="1"/>
    <row r="1874" s="74" customFormat="1"/>
    <row r="1875" s="74" customFormat="1"/>
    <row r="1876" s="74" customFormat="1"/>
    <row r="1877" s="74" customFormat="1"/>
    <row r="1878" s="74" customFormat="1"/>
    <row r="1879" s="74" customFormat="1"/>
    <row r="1880" s="74" customFormat="1"/>
    <row r="1881" s="74" customFormat="1"/>
    <row r="1882" s="74" customFormat="1"/>
    <row r="1883" s="74" customFormat="1"/>
    <row r="1884" s="74" customFormat="1"/>
    <row r="1885" s="74" customFormat="1"/>
    <row r="1886" s="74" customFormat="1"/>
    <row r="1887" s="74" customFormat="1"/>
    <row r="1888" s="74" customFormat="1"/>
    <row r="1889" s="74" customFormat="1"/>
    <row r="1890" s="74" customFormat="1"/>
    <row r="1891" s="74" customFormat="1"/>
    <row r="1892" s="74" customFormat="1"/>
    <row r="1893" s="74" customFormat="1"/>
    <row r="1894" s="74" customFormat="1"/>
    <row r="1895" s="74" customFormat="1"/>
    <row r="1896" s="74" customFormat="1"/>
    <row r="1897" s="74" customFormat="1"/>
    <row r="1898" s="74" customFormat="1"/>
    <row r="1899" s="74" customFormat="1"/>
    <row r="1900" s="74" customFormat="1"/>
    <row r="1901" s="74" customFormat="1"/>
    <row r="1902" s="74" customFormat="1"/>
    <row r="1903" s="74" customFormat="1"/>
    <row r="1904" s="74" customFormat="1"/>
    <row r="1905" s="74" customFormat="1"/>
    <row r="1906" s="74" customFormat="1"/>
    <row r="1907" s="74" customFormat="1"/>
    <row r="1908" s="74" customFormat="1"/>
    <row r="1909" s="74" customFormat="1"/>
    <row r="1910" s="74" customFormat="1"/>
    <row r="1911" s="74" customFormat="1"/>
    <row r="1912" s="74" customFormat="1"/>
    <row r="1913" s="74" customFormat="1"/>
    <row r="1914" s="74" customFormat="1"/>
    <row r="1915" s="74" customFormat="1"/>
    <row r="1916" s="74" customFormat="1"/>
    <row r="1917" s="74" customFormat="1"/>
    <row r="1918" s="74" customFormat="1"/>
    <row r="1919" s="74" customFormat="1"/>
    <row r="1920" s="74" customFormat="1"/>
    <row r="1921" s="74" customFormat="1"/>
    <row r="1922" s="74" customFormat="1"/>
    <row r="1923" s="74" customFormat="1"/>
    <row r="1924" s="74" customFormat="1"/>
    <row r="1925" s="74" customFormat="1"/>
    <row r="1926" s="74" customFormat="1"/>
    <row r="1927" s="74" customFormat="1"/>
    <row r="1928" s="74" customFormat="1"/>
    <row r="1929" s="74" customFormat="1"/>
    <row r="1930" s="74" customFormat="1"/>
    <row r="1931" s="74" customFormat="1"/>
    <row r="1932" s="74" customFormat="1"/>
    <row r="1933" s="74" customFormat="1"/>
    <row r="1934" s="74" customFormat="1"/>
    <row r="1935" s="74" customFormat="1"/>
    <row r="1936" s="74" customFormat="1"/>
    <row r="1937" s="74" customFormat="1"/>
    <row r="1938" s="74" customFormat="1"/>
    <row r="1939" s="74" customFormat="1"/>
    <row r="1940" s="74" customFormat="1"/>
    <row r="1941" s="74" customFormat="1"/>
    <row r="1942" s="74" customFormat="1"/>
    <row r="1943" s="74" customFormat="1"/>
    <row r="1944" s="74" customFormat="1"/>
    <row r="1945" s="74" customFormat="1"/>
    <row r="1946" s="74" customFormat="1"/>
    <row r="1947" s="74" customFormat="1"/>
    <row r="1948" s="74" customFormat="1"/>
    <row r="1949" s="74" customFormat="1"/>
    <row r="1950" s="74" customFormat="1"/>
    <row r="1951" s="74" customFormat="1"/>
    <row r="1952" s="74" customFormat="1"/>
    <row r="1953" s="74" customFormat="1"/>
    <row r="1954" s="74" customFormat="1"/>
    <row r="1955" s="74" customFormat="1"/>
    <row r="1956" s="74" customFormat="1"/>
    <row r="1957" s="74" customFormat="1"/>
    <row r="1958" s="74" customFormat="1"/>
    <row r="1959" s="74" customFormat="1"/>
    <row r="1960" s="74" customFormat="1"/>
    <row r="1961" s="74" customFormat="1"/>
    <row r="1962" s="74" customFormat="1"/>
    <row r="1963" s="74" customFormat="1"/>
    <row r="1964" s="74" customFormat="1"/>
    <row r="1965" s="74" customFormat="1"/>
    <row r="1966" s="74" customFormat="1"/>
    <row r="1967" s="74" customFormat="1"/>
    <row r="1968" s="74" customFormat="1"/>
    <row r="1969" s="74" customFormat="1"/>
    <row r="1970" s="74" customFormat="1"/>
    <row r="1971" s="74" customFormat="1"/>
    <row r="1972" s="74" customFormat="1"/>
    <row r="1973" s="74" customFormat="1"/>
    <row r="1974" s="74" customFormat="1"/>
    <row r="1975" s="74" customFormat="1"/>
    <row r="1976" s="74" customFormat="1"/>
    <row r="1977" s="74" customFormat="1"/>
    <row r="1978" s="74" customFormat="1"/>
    <row r="1979" s="74" customFormat="1"/>
    <row r="1980" s="74" customFormat="1"/>
    <row r="1981" s="74" customFormat="1"/>
    <row r="1982" s="74" customFormat="1"/>
    <row r="1983" s="74" customFormat="1"/>
    <row r="1984" s="74" customFormat="1"/>
    <row r="1985" s="74" customFormat="1"/>
    <row r="1986" s="74" customFormat="1"/>
    <row r="1987" s="74" customFormat="1"/>
    <row r="1988" s="74" customFormat="1"/>
    <row r="1989" s="74" customFormat="1"/>
    <row r="1990" s="74" customFormat="1"/>
    <row r="1991" s="74" customFormat="1"/>
    <row r="1992" s="74" customFormat="1"/>
    <row r="1993" s="74" customFormat="1"/>
    <row r="1994" s="74" customFormat="1"/>
    <row r="1995" s="74" customFormat="1"/>
    <row r="1996" s="74" customFormat="1"/>
    <row r="1997" s="74" customFormat="1"/>
    <row r="1998" s="74" customFormat="1"/>
    <row r="1999" s="74" customFormat="1"/>
    <row r="2000" s="74" customFormat="1"/>
    <row r="2001" s="74" customFormat="1"/>
    <row r="2002" s="74" customFormat="1"/>
    <row r="2003" s="74" customFormat="1"/>
    <row r="2004" s="74" customFormat="1"/>
    <row r="2005" s="74" customFormat="1"/>
    <row r="2006" s="74" customFormat="1"/>
    <row r="2007" s="74" customFormat="1"/>
    <row r="2008" s="74" customFormat="1"/>
    <row r="2009" s="74" customFormat="1"/>
    <row r="2010" s="74" customFormat="1"/>
    <row r="2011" s="74" customFormat="1"/>
    <row r="2012" s="74" customFormat="1"/>
    <row r="2013" s="74" customFormat="1"/>
    <row r="2014" s="74" customFormat="1"/>
    <row r="2015" s="74" customFormat="1"/>
    <row r="2016" s="74" customFormat="1"/>
    <row r="2017" s="74" customFormat="1"/>
    <row r="2018" s="74" customFormat="1"/>
    <row r="2019" s="74" customFormat="1"/>
    <row r="2020" s="74" customFormat="1"/>
    <row r="2021" s="74" customFormat="1"/>
    <row r="2022" s="74" customFormat="1"/>
    <row r="2023" s="74" customFormat="1"/>
    <row r="2024" s="74" customFormat="1"/>
    <row r="2025" s="74" customFormat="1"/>
    <row r="2026" s="74" customFormat="1"/>
    <row r="2027" s="74" customFormat="1"/>
    <row r="2028" s="74" customFormat="1"/>
    <row r="2029" s="74" customFormat="1"/>
    <row r="2030" s="74" customFormat="1"/>
    <row r="2031" s="74" customFormat="1"/>
    <row r="2032" s="74" customFormat="1"/>
    <row r="2033" s="74" customFormat="1"/>
    <row r="2034" s="74" customFormat="1"/>
    <row r="2035" s="74" customFormat="1"/>
    <row r="2036" s="74" customFormat="1"/>
    <row r="2037" s="74" customFormat="1"/>
    <row r="2038" s="74" customFormat="1"/>
    <row r="2039" s="74" customFormat="1"/>
    <row r="2040" s="74" customFormat="1"/>
    <row r="2041" s="74" customFormat="1"/>
    <row r="2042" s="74" customFormat="1"/>
    <row r="2043" s="74" customFormat="1"/>
    <row r="2044" s="74" customFormat="1"/>
    <row r="2045" s="74" customFormat="1"/>
    <row r="2046" s="74" customFormat="1"/>
    <row r="2047" s="74" customFormat="1"/>
    <row r="2048" s="74" customFormat="1"/>
    <row r="2049" s="74" customFormat="1"/>
    <row r="2050" s="74" customFormat="1"/>
    <row r="2051" s="74" customFormat="1"/>
    <row r="2052" s="74" customFormat="1"/>
    <row r="2053" s="74" customFormat="1"/>
    <row r="2054" s="74" customFormat="1"/>
    <row r="2055" s="74" customFormat="1"/>
    <row r="2056" s="74" customFormat="1"/>
    <row r="2057" s="74" customFormat="1"/>
    <row r="2058" s="74" customFormat="1"/>
    <row r="2059" s="74" customFormat="1"/>
    <row r="2060" s="74" customFormat="1"/>
    <row r="2061" s="74" customFormat="1"/>
    <row r="2062" s="74" customFormat="1"/>
    <row r="2063" s="74" customFormat="1"/>
    <row r="2064" s="74" customFormat="1"/>
    <row r="2065" s="74" customFormat="1"/>
    <row r="2066" s="74" customFormat="1"/>
    <row r="2067" s="74" customFormat="1"/>
    <row r="2068" s="74" customFormat="1"/>
    <row r="2069" s="74" customFormat="1"/>
    <row r="2070" s="74" customFormat="1"/>
    <row r="2071" s="74" customFormat="1"/>
    <row r="2072" s="74" customFormat="1"/>
    <row r="2073" s="74" customFormat="1"/>
    <row r="2074" s="74" customFormat="1"/>
    <row r="2075" s="74" customFormat="1"/>
    <row r="2076" s="74" customFormat="1"/>
    <row r="2077" s="74" customFormat="1"/>
    <row r="2078" s="74" customFormat="1"/>
    <row r="2079" s="74" customFormat="1"/>
    <row r="2080" s="74" customFormat="1"/>
    <row r="2081" s="74" customFormat="1"/>
    <row r="2082" s="74" customFormat="1"/>
    <row r="2083" s="74" customFormat="1"/>
    <row r="2084" s="74" customFormat="1"/>
    <row r="2085" s="74" customFormat="1"/>
    <row r="2086" s="74" customFormat="1"/>
    <row r="2087" s="74" customFormat="1"/>
    <row r="2088" s="74" customFormat="1"/>
    <row r="2089" s="74" customFormat="1"/>
    <row r="2090" s="74" customFormat="1"/>
    <row r="2091" s="74" customFormat="1"/>
    <row r="2092" s="74" customFormat="1"/>
    <row r="2093" s="74" customFormat="1"/>
    <row r="2094" s="74" customFormat="1"/>
    <row r="2095" s="74" customFormat="1"/>
    <row r="2096" s="74" customFormat="1"/>
    <row r="2097" s="74" customFormat="1"/>
    <row r="2098" s="74" customFormat="1"/>
    <row r="2099" s="74" customFormat="1"/>
    <row r="2100" s="74" customFormat="1"/>
    <row r="2101" s="74" customFormat="1"/>
    <row r="2102" s="74" customFormat="1"/>
    <row r="2103" s="74" customFormat="1"/>
    <row r="2104" s="74" customFormat="1"/>
    <row r="2105" s="74" customFormat="1"/>
    <row r="2106" s="74" customFormat="1"/>
    <row r="2107" s="74" customFormat="1"/>
    <row r="2108" s="74" customFormat="1"/>
    <row r="2109" s="74" customFormat="1"/>
    <row r="2110" s="74" customFormat="1"/>
    <row r="2111" s="74" customFormat="1"/>
    <row r="2112" s="74" customFormat="1"/>
    <row r="2113" s="74" customFormat="1"/>
    <row r="2114" s="74" customFormat="1"/>
    <row r="2115" s="74" customFormat="1"/>
    <row r="2116" s="74" customFormat="1"/>
    <row r="2117" s="74" customFormat="1"/>
    <row r="2118" s="74" customFormat="1"/>
    <row r="2119" s="74" customFormat="1"/>
    <row r="2120" s="74" customFormat="1"/>
    <row r="2121" s="74" customFormat="1"/>
    <row r="2122" s="74" customFormat="1"/>
    <row r="2123" s="74" customFormat="1"/>
    <row r="2124" s="74" customFormat="1"/>
    <row r="2125" s="74" customFormat="1"/>
    <row r="2126" s="74" customFormat="1"/>
    <row r="2127" s="74" customFormat="1"/>
    <row r="2128" s="74" customFormat="1"/>
    <row r="2129" s="74" customFormat="1"/>
    <row r="2130" s="74" customFormat="1"/>
    <row r="2131" s="74" customFormat="1"/>
    <row r="2132" s="74" customFormat="1"/>
    <row r="2133" s="74" customFormat="1"/>
    <row r="2134" s="74" customFormat="1"/>
    <row r="2135" s="74" customFormat="1"/>
    <row r="2136" s="74" customFormat="1"/>
    <row r="2137" s="74" customFormat="1"/>
    <row r="2138" s="74" customFormat="1"/>
    <row r="2139" s="74" customFormat="1"/>
    <row r="2140" s="74" customFormat="1"/>
    <row r="2141" s="74" customFormat="1"/>
    <row r="2142" s="74" customFormat="1"/>
    <row r="2143" s="74" customFormat="1"/>
    <row r="2144" s="74" customFormat="1"/>
    <row r="2145" s="74" customFormat="1"/>
    <row r="2146" s="74" customFormat="1"/>
    <row r="2147" s="74" customFormat="1"/>
    <row r="2148" s="74" customFormat="1"/>
    <row r="2149" s="74" customFormat="1"/>
    <row r="2150" s="74" customFormat="1"/>
    <row r="2151" s="74" customFormat="1"/>
    <row r="2152" s="74" customFormat="1"/>
    <row r="2153" s="74" customFormat="1"/>
    <row r="2154" s="74" customFormat="1"/>
    <row r="2155" s="74" customFormat="1"/>
    <row r="2156" s="74" customFormat="1"/>
    <row r="2157" s="74" customFormat="1"/>
    <row r="2158" s="74" customFormat="1"/>
    <row r="2159" s="74" customFormat="1"/>
    <row r="2160" s="74" customFormat="1"/>
    <row r="2161" s="74" customFormat="1"/>
    <row r="2162" s="74" customFormat="1"/>
    <row r="2163" s="74" customFormat="1"/>
    <row r="2164" s="74" customFormat="1"/>
    <row r="2165" s="74" customFormat="1"/>
    <row r="2166" s="74" customFormat="1"/>
    <row r="2167" s="74" customFormat="1"/>
    <row r="2168" s="74" customFormat="1"/>
    <row r="2169" s="74" customFormat="1"/>
    <row r="2170" s="74" customFormat="1"/>
    <row r="2171" s="74" customFormat="1"/>
    <row r="2172" s="74" customFormat="1"/>
    <row r="2173" s="74" customFormat="1"/>
    <row r="2174" s="74" customFormat="1"/>
    <row r="2175" s="74" customFormat="1"/>
    <row r="2176" s="74" customFormat="1"/>
    <row r="2177" s="74" customFormat="1"/>
    <row r="2178" s="74" customFormat="1"/>
    <row r="2179" s="74" customFormat="1"/>
    <row r="2180" s="74" customFormat="1"/>
    <row r="2181" s="74" customFormat="1"/>
    <row r="2182" s="74" customFormat="1"/>
    <row r="2183" s="74" customFormat="1"/>
    <row r="2184" s="74" customFormat="1"/>
    <row r="2185" s="74" customFormat="1"/>
    <row r="2186" s="74" customFormat="1"/>
    <row r="2187" s="74" customFormat="1"/>
    <row r="2188" s="74" customFormat="1"/>
    <row r="2189" s="74" customFormat="1"/>
    <row r="2190" s="74" customFormat="1"/>
    <row r="2191" s="74" customFormat="1"/>
    <row r="2192" s="74" customFormat="1"/>
    <row r="2193" s="74" customFormat="1"/>
    <row r="2194" s="74" customFormat="1"/>
    <row r="2195" s="74" customFormat="1"/>
    <row r="2196" s="74" customFormat="1"/>
    <row r="2197" s="74" customFormat="1"/>
    <row r="2198" s="74" customFormat="1"/>
    <row r="2199" s="74" customFormat="1"/>
    <row r="2200" s="74" customFormat="1"/>
    <row r="2201" s="74" customFormat="1"/>
    <row r="2202" s="74" customFormat="1"/>
    <row r="2203" s="74" customFormat="1"/>
    <row r="2204" s="74" customFormat="1"/>
    <row r="2205" s="74" customFormat="1"/>
    <row r="2206" s="74" customFormat="1"/>
    <row r="2207" s="74" customFormat="1"/>
    <row r="2208" s="74" customFormat="1"/>
    <row r="2209" s="74" customFormat="1"/>
    <row r="2210" s="74" customFormat="1"/>
    <row r="2211" s="74" customFormat="1"/>
    <row r="2212" s="74" customFormat="1"/>
    <row r="2213" s="74" customFormat="1"/>
    <row r="2214" s="74" customFormat="1"/>
    <row r="2215" s="74" customFormat="1"/>
    <row r="2216" s="74" customFormat="1"/>
    <row r="2217" s="74" customFormat="1"/>
    <row r="2218" s="74" customFormat="1"/>
    <row r="2219" s="74" customFormat="1"/>
    <row r="2220" s="74" customFormat="1"/>
    <row r="2221" s="74" customFormat="1"/>
    <row r="2222" s="74" customFormat="1"/>
    <row r="2223" s="74" customFormat="1"/>
    <row r="2224" s="74" customFormat="1"/>
    <row r="2225" s="74" customFormat="1"/>
    <row r="2226" s="74" customFormat="1"/>
    <row r="2227" s="74" customFormat="1"/>
    <row r="2228" s="74" customFormat="1"/>
    <row r="2229" s="74" customFormat="1"/>
    <row r="2230" s="74" customFormat="1"/>
    <row r="2231" s="74" customFormat="1"/>
    <row r="2232" s="74" customFormat="1"/>
    <row r="2233" s="74" customFormat="1"/>
    <row r="2234" s="74" customFormat="1"/>
    <row r="2235" s="74" customFormat="1"/>
    <row r="2236" s="74" customFormat="1"/>
    <row r="2237" s="74" customFormat="1"/>
    <row r="2238" s="74" customFormat="1"/>
    <row r="2239" s="74" customFormat="1"/>
    <row r="2240" s="74" customFormat="1"/>
    <row r="2241" s="74" customFormat="1"/>
    <row r="2242" s="74" customFormat="1"/>
    <row r="2243" s="74" customFormat="1"/>
    <row r="2244" s="74" customFormat="1"/>
    <row r="2245" s="74" customFormat="1"/>
    <row r="2246" s="74" customFormat="1"/>
    <row r="2247" s="74" customFormat="1"/>
    <row r="2248" s="74" customFormat="1"/>
    <row r="2249" s="74" customFormat="1"/>
    <row r="2250" s="74" customFormat="1"/>
    <row r="2251" s="74" customFormat="1"/>
    <row r="2252" s="74" customFormat="1"/>
    <row r="2253" s="74" customFormat="1"/>
    <row r="2254" s="74" customFormat="1"/>
    <row r="2255" s="74" customFormat="1"/>
    <row r="2256" s="74" customFormat="1"/>
    <row r="2257" s="74" customFormat="1"/>
    <row r="2258" s="74" customFormat="1"/>
    <row r="2259" s="74" customFormat="1"/>
    <row r="2260" s="74" customFormat="1"/>
    <row r="2261" s="74" customFormat="1"/>
    <row r="2262" s="74" customFormat="1"/>
    <row r="2263" s="74" customFormat="1"/>
    <row r="2264" s="74" customFormat="1"/>
    <row r="2265" s="74" customFormat="1"/>
    <row r="2266" s="74" customFormat="1"/>
    <row r="2267" s="74" customFormat="1"/>
    <row r="2268" s="74" customFormat="1"/>
    <row r="2269" s="74" customFormat="1"/>
    <row r="2270" s="74" customFormat="1"/>
    <row r="2271" s="74" customFormat="1"/>
    <row r="2272" s="74" customFormat="1"/>
    <row r="2273" s="74" customFormat="1"/>
    <row r="2274" s="74" customFormat="1"/>
    <row r="2275" s="74" customFormat="1"/>
    <row r="2276" s="74" customFormat="1"/>
    <row r="2277" s="74" customFormat="1"/>
    <row r="2278" s="74" customFormat="1"/>
    <row r="2279" s="74" customFormat="1"/>
    <row r="2280" s="74" customFormat="1"/>
    <row r="2281" s="74" customFormat="1"/>
    <row r="2282" s="74" customFormat="1"/>
    <row r="2283" s="74" customFormat="1"/>
    <row r="2284" s="74" customFormat="1"/>
    <row r="2285" s="74" customFormat="1"/>
    <row r="2286" s="74" customFormat="1"/>
    <row r="2287" s="74" customFormat="1"/>
    <row r="2288" s="74" customFormat="1"/>
    <row r="2289" s="74" customFormat="1"/>
    <row r="2290" s="74" customFormat="1"/>
    <row r="2291" s="74" customFormat="1"/>
    <row r="2292" s="74" customFormat="1"/>
    <row r="2293" s="74" customFormat="1"/>
    <row r="2294" s="74" customFormat="1"/>
    <row r="2295" s="74" customFormat="1"/>
    <row r="2296" s="74" customFormat="1"/>
    <row r="2297" s="74" customFormat="1"/>
    <row r="2298" s="74" customFormat="1"/>
    <row r="2299" s="74" customFormat="1"/>
    <row r="2300" s="74" customFormat="1"/>
    <row r="2301" s="74" customFormat="1"/>
    <row r="2302" s="74" customFormat="1"/>
    <row r="2303" s="74" customFormat="1"/>
    <row r="2304" s="74" customFormat="1"/>
    <row r="2305" s="74" customFormat="1"/>
    <row r="2306" s="74" customFormat="1"/>
    <row r="2307" s="74" customFormat="1"/>
    <row r="2308" s="74" customFormat="1"/>
    <row r="2309" s="74" customFormat="1"/>
    <row r="2310" s="74" customFormat="1"/>
    <row r="2311" s="74" customFormat="1"/>
    <row r="2312" s="74" customFormat="1"/>
    <row r="2313" s="74" customFormat="1"/>
    <row r="2314" s="74" customFormat="1"/>
    <row r="2315" s="74" customFormat="1"/>
    <row r="2316" s="74" customFormat="1"/>
    <row r="2317" s="74" customFormat="1"/>
    <row r="2318" s="74" customFormat="1"/>
    <row r="2319" s="74" customFormat="1"/>
    <row r="2320" s="74" customFormat="1"/>
    <row r="2321" s="74" customFormat="1"/>
    <row r="2322" s="74" customFormat="1"/>
    <row r="2323" s="74" customFormat="1"/>
    <row r="2324" s="74" customFormat="1"/>
    <row r="2325" s="74" customFormat="1"/>
    <row r="2326" s="74" customFormat="1"/>
    <row r="2327" s="74" customFormat="1"/>
    <row r="2328" s="74" customFormat="1"/>
    <row r="2329" s="74" customFormat="1"/>
    <row r="2330" s="74" customFormat="1"/>
    <row r="2331" s="74" customFormat="1"/>
    <row r="2332" s="74" customFormat="1"/>
    <row r="2333" s="74" customFormat="1"/>
    <row r="2334" s="74" customFormat="1"/>
    <row r="2335" s="74" customFormat="1"/>
    <row r="2336" s="74" customFormat="1"/>
    <row r="2337" s="74" customFormat="1"/>
    <row r="2338" s="74" customFormat="1"/>
    <row r="2339" s="74" customFormat="1"/>
    <row r="2340" s="74" customFormat="1"/>
    <row r="2341" s="74" customFormat="1"/>
    <row r="2342" s="74" customFormat="1"/>
    <row r="2343" s="74" customFormat="1"/>
    <row r="2344" s="74" customFormat="1"/>
    <row r="2345" s="74" customFormat="1"/>
    <row r="2346" s="74" customFormat="1"/>
    <row r="2347" s="74" customFormat="1"/>
    <row r="2348" s="74" customFormat="1"/>
    <row r="2349" s="74" customFormat="1"/>
    <row r="2350" s="74" customFormat="1"/>
    <row r="2351" s="74" customFormat="1"/>
    <row r="2352" s="74" customFormat="1"/>
    <row r="2353" s="74" customFormat="1"/>
    <row r="2354" s="74" customFormat="1"/>
    <row r="2355" s="74" customFormat="1"/>
    <row r="2356" s="74" customFormat="1"/>
    <row r="2357" s="74" customFormat="1"/>
    <row r="2358" s="74" customFormat="1"/>
    <row r="2359" s="74" customFormat="1"/>
    <row r="2360" s="74" customFormat="1"/>
    <row r="2361" s="74" customFormat="1"/>
    <row r="2362" s="74" customFormat="1"/>
    <row r="2363" s="74" customFormat="1"/>
    <row r="2364" s="74" customFormat="1"/>
    <row r="2365" s="74" customFormat="1"/>
    <row r="2366" s="74" customFormat="1"/>
    <row r="2367" s="74" customFormat="1"/>
    <row r="2368" s="74" customFormat="1"/>
    <row r="2369" s="74" customFormat="1"/>
    <row r="2370" s="74" customFormat="1"/>
    <row r="2371" s="74" customFormat="1"/>
    <row r="2372" s="74" customFormat="1"/>
    <row r="2373" s="74" customFormat="1"/>
    <row r="2374" s="74" customFormat="1"/>
    <row r="2375" s="74" customFormat="1"/>
    <row r="2376" s="74" customFormat="1"/>
    <row r="2377" s="74" customFormat="1"/>
    <row r="2378" s="74" customFormat="1"/>
    <row r="2379" s="74" customFormat="1"/>
    <row r="2380" s="74" customFormat="1"/>
    <row r="2381" s="74" customFormat="1"/>
    <row r="2382" s="74" customFormat="1"/>
    <row r="2383" s="74" customFormat="1"/>
    <row r="2384" s="74" customFormat="1"/>
    <row r="2385" s="74" customFormat="1"/>
    <row r="2386" s="74" customFormat="1"/>
    <row r="2387" s="74" customFormat="1"/>
    <row r="2388" s="74" customFormat="1"/>
    <row r="2389" s="74" customFormat="1"/>
    <row r="2390" s="74" customFormat="1"/>
    <row r="2391" s="74" customFormat="1"/>
    <row r="2392" s="74" customFormat="1"/>
    <row r="2393" s="74" customFormat="1"/>
    <row r="2394" s="74" customFormat="1"/>
    <row r="2395" s="74" customFormat="1"/>
    <row r="2396" s="74" customFormat="1"/>
    <row r="2397" s="74" customFormat="1"/>
    <row r="2398" s="74" customFormat="1"/>
    <row r="2399" s="74" customFormat="1"/>
    <row r="2400" s="74" customFormat="1"/>
    <row r="2401" s="74" customFormat="1"/>
    <row r="2402" s="74" customFormat="1"/>
    <row r="2403" s="74" customFormat="1"/>
    <row r="2404" s="74" customFormat="1"/>
    <row r="2405" s="74" customFormat="1"/>
    <row r="2406" s="74" customFormat="1"/>
    <row r="2407" s="74" customFormat="1"/>
    <row r="2408" s="74" customFormat="1"/>
    <row r="2409" s="74" customFormat="1"/>
    <row r="2410" s="74" customFormat="1"/>
    <row r="2411" s="74" customFormat="1"/>
    <row r="2412" s="74" customFormat="1"/>
    <row r="2413" s="74" customFormat="1"/>
    <row r="2414" s="74" customFormat="1"/>
    <row r="2415" s="74" customFormat="1"/>
    <row r="2416" s="74" customFormat="1"/>
    <row r="2417" s="74" customFormat="1"/>
    <row r="2418" s="74" customFormat="1"/>
    <row r="2419" s="74" customFormat="1"/>
    <row r="2420" s="74" customFormat="1"/>
    <row r="2421" s="74" customFormat="1"/>
    <row r="2422" s="74" customFormat="1"/>
    <row r="2423" s="74" customFormat="1"/>
    <row r="2424" s="74" customFormat="1"/>
    <row r="2425" s="74" customFormat="1"/>
    <row r="2426" s="74" customFormat="1"/>
    <row r="2427" s="74" customFormat="1"/>
    <row r="2428" s="74" customFormat="1"/>
    <row r="2429" s="74" customFormat="1"/>
    <row r="2430" s="74" customFormat="1"/>
    <row r="2431" s="74" customFormat="1"/>
    <row r="2432" s="74" customFormat="1"/>
    <row r="2433" s="74" customFormat="1"/>
    <row r="2434" s="74" customFormat="1"/>
    <row r="2435" s="74" customFormat="1"/>
    <row r="2436" s="74" customFormat="1"/>
    <row r="2437" s="74" customFormat="1"/>
    <row r="2438" s="74" customFormat="1"/>
    <row r="2439" s="74" customFormat="1"/>
    <row r="2440" s="74" customFormat="1"/>
    <row r="2441" s="74" customFormat="1"/>
    <row r="2442" s="74" customFormat="1"/>
    <row r="2443" s="74" customFormat="1"/>
    <row r="2444" s="74" customFormat="1"/>
    <row r="2445" s="74" customFormat="1"/>
    <row r="2446" s="74" customFormat="1"/>
    <row r="2447" s="74" customFormat="1"/>
    <row r="2448" s="74" customFormat="1"/>
    <row r="2449" s="74" customFormat="1"/>
    <row r="2450" s="74" customFormat="1"/>
    <row r="2451" s="74" customFormat="1"/>
    <row r="2452" s="74" customFormat="1"/>
    <row r="2453" s="74" customFormat="1"/>
    <row r="2454" s="74" customFormat="1"/>
    <row r="2455" s="74" customFormat="1"/>
    <row r="2456" s="74" customFormat="1"/>
    <row r="2457" s="74" customFormat="1"/>
    <row r="2458" s="74" customFormat="1"/>
    <row r="2459" s="74" customFormat="1"/>
    <row r="2460" s="74" customFormat="1"/>
    <row r="2461" s="74" customFormat="1"/>
    <row r="2462" s="74" customFormat="1"/>
    <row r="2463" s="74" customFormat="1"/>
    <row r="2464" s="74" customFormat="1"/>
    <row r="2465" s="74" customFormat="1"/>
    <row r="2466" s="74" customFormat="1"/>
    <row r="2467" s="74" customFormat="1"/>
    <row r="2468" s="74" customFormat="1"/>
    <row r="2469" s="74" customFormat="1"/>
    <row r="2470" s="74" customFormat="1"/>
    <row r="2471" s="74" customFormat="1"/>
    <row r="2472" s="74" customFormat="1"/>
    <row r="2473" s="74" customFormat="1"/>
    <row r="2474" s="74" customFormat="1"/>
    <row r="2475" s="74" customFormat="1"/>
    <row r="2476" s="74" customFormat="1"/>
    <row r="2477" s="74" customFormat="1"/>
    <row r="2478" s="74" customFormat="1"/>
    <row r="2479" s="74" customFormat="1"/>
    <row r="2480" s="74" customFormat="1"/>
    <row r="2481" s="74" customFormat="1"/>
    <row r="2482" s="74" customFormat="1"/>
    <row r="2483" s="74" customFormat="1"/>
  </sheetData>
  <sheetProtection selectLockedCells="1"/>
  <mergeCells count="18">
    <mergeCell ref="C9:G9"/>
    <mergeCell ref="K9:M9"/>
    <mergeCell ref="O9:Q9"/>
    <mergeCell ref="C21:H21"/>
    <mergeCell ref="F4:M4"/>
    <mergeCell ref="F6:M6"/>
    <mergeCell ref="D59:F59"/>
    <mergeCell ref="L59:N59"/>
    <mergeCell ref="D72:F72"/>
    <mergeCell ref="L72:N72"/>
    <mergeCell ref="D85:F85"/>
    <mergeCell ref="L85:N85"/>
    <mergeCell ref="D98:F98"/>
    <mergeCell ref="L98:N98"/>
    <mergeCell ref="D111:F111"/>
    <mergeCell ref="L111:N111"/>
    <mergeCell ref="D124:F124"/>
    <mergeCell ref="L124:N124"/>
  </mergeCells>
  <conditionalFormatting sqref="E32:P39">
    <cfRule type="cellIs" dxfId="579" priority="15" stopIfTrue="1" operator="equal">
      <formula>$I11</formula>
    </cfRule>
  </conditionalFormatting>
  <conditionalFormatting sqref="E32:P39">
    <cfRule type="cellIs" dxfId="578" priority="14" stopIfTrue="1" operator="notEqual">
      <formula>$I11</formula>
    </cfRule>
  </conditionalFormatting>
  <conditionalFormatting sqref="E32:P39">
    <cfRule type="expression" dxfId="577" priority="13" stopIfTrue="1">
      <formula>ISBLANK($I11)</formula>
    </cfRule>
  </conditionalFormatting>
  <conditionalFormatting sqref="E44:E51">
    <cfRule type="cellIs" dxfId="576" priority="12" stopIfTrue="1" operator="equal">
      <formula>$I61</formula>
    </cfRule>
  </conditionalFormatting>
  <conditionalFormatting sqref="F44:F51">
    <cfRule type="cellIs" dxfId="575" priority="11" stopIfTrue="1" operator="equal">
      <formula>$Q61</formula>
    </cfRule>
  </conditionalFormatting>
  <conditionalFormatting sqref="G44:G51">
    <cfRule type="cellIs" dxfId="574" priority="10" stopIfTrue="1" operator="equal">
      <formula>$I74</formula>
    </cfRule>
  </conditionalFormatting>
  <conditionalFormatting sqref="H44:H51">
    <cfRule type="cellIs" dxfId="573" priority="9" stopIfTrue="1" operator="equal">
      <formula>$Q74</formula>
    </cfRule>
  </conditionalFormatting>
  <conditionalFormatting sqref="I44:I51">
    <cfRule type="cellIs" dxfId="572" priority="8" stopIfTrue="1" operator="equal">
      <formula>$I87</formula>
    </cfRule>
  </conditionalFormatting>
  <conditionalFormatting sqref="J44:J51">
    <cfRule type="cellIs" dxfId="571" priority="7" stopIfTrue="1" operator="equal">
      <formula>$Q87</formula>
    </cfRule>
  </conditionalFormatting>
  <conditionalFormatting sqref="K44:K51">
    <cfRule type="cellIs" dxfId="570" priority="6" stopIfTrue="1" operator="equal">
      <formula>$I100</formula>
    </cfRule>
  </conditionalFormatting>
  <conditionalFormatting sqref="L44:L51">
    <cfRule type="cellIs" dxfId="569" priority="5" stopIfTrue="1" operator="equal">
      <formula>$Q100</formula>
    </cfRule>
  </conditionalFormatting>
  <conditionalFormatting sqref="M44:M51">
    <cfRule type="cellIs" dxfId="568" priority="4" stopIfTrue="1" operator="equal">
      <formula>$I113</formula>
    </cfRule>
  </conditionalFormatting>
  <conditionalFormatting sqref="N44:N51">
    <cfRule type="cellIs" dxfId="567" priority="3" stopIfTrue="1" operator="equal">
      <formula>$Q113</formula>
    </cfRule>
  </conditionalFormatting>
  <conditionalFormatting sqref="O44:O51">
    <cfRule type="cellIs" dxfId="566" priority="2" stopIfTrue="1" operator="equal">
      <formula>$I126</formula>
    </cfRule>
  </conditionalFormatting>
  <conditionalFormatting sqref="P44:P51">
    <cfRule type="cellIs" dxfId="565" priority="1" stopIfTrue="1" operator="equal">
      <formula>$Q126</formula>
    </cfRule>
  </conditionalFormatting>
  <pageMargins left="0.75" right="0.75" top="1" bottom="1" header="0.5" footer="0.5"/>
  <pageSetup paperSize="9" orientation="landscape" r:id="rId1"/>
  <headerFooter alignWithMargins="0"/>
  <drawing r:id="rId2"/>
  <tableParts count="1">
    <tablePart r:id="rId3"/>
  </tableParts>
</worksheet>
</file>

<file path=xl/worksheets/sheet30.xml><?xml version="1.0" encoding="utf-8"?>
<worksheet xmlns="http://schemas.openxmlformats.org/spreadsheetml/2006/main" xmlns:r="http://schemas.openxmlformats.org/officeDocument/2006/relationships">
  <dimension ref="A1:FX2483"/>
  <sheetViews>
    <sheetView showGridLines="0" zoomScaleNormal="100" workbookViewId="0">
      <selection activeCell="R1" sqref="R1:AY1048576"/>
    </sheetView>
  </sheetViews>
  <sheetFormatPr defaultRowHeight="12.75"/>
  <cols>
    <col min="1" max="1" width="5.42578125" style="74" customWidth="1"/>
    <col min="2" max="2" width="8.140625" customWidth="1"/>
    <col min="3" max="3" width="14.5703125" customWidth="1"/>
    <col min="4" max="4" width="14.42578125" customWidth="1"/>
    <col min="5" max="5" width="10.42578125" customWidth="1"/>
    <col min="6" max="6" width="11.28515625" customWidth="1"/>
    <col min="7" max="7" width="10.28515625" customWidth="1"/>
    <col min="8" max="8" width="10" customWidth="1"/>
    <col min="9" max="9" width="10.7109375" customWidth="1"/>
    <col min="10" max="10" width="11.140625" customWidth="1"/>
    <col min="11" max="11" width="11" customWidth="1"/>
    <col min="12" max="12" width="13.28515625" customWidth="1"/>
    <col min="13" max="13" width="10.28515625" customWidth="1"/>
    <col min="14" max="14" width="10.85546875" customWidth="1"/>
    <col min="15" max="15" width="11.42578125" customWidth="1"/>
    <col min="16" max="16" width="12.28515625" customWidth="1"/>
    <col min="17" max="17" width="11.140625" customWidth="1"/>
    <col min="18" max="18" width="6.7109375" style="72" customWidth="1"/>
    <col min="19" max="19" width="11.5703125" style="74" customWidth="1"/>
    <col min="20" max="20" width="9.140625" style="74" customWidth="1"/>
    <col min="21" max="23" width="10.42578125" style="74" hidden="1" customWidth="1"/>
    <col min="24" max="24" width="9.85546875" style="74" hidden="1" customWidth="1"/>
    <col min="25" max="26" width="9.140625" style="74"/>
    <col min="27" max="27" width="10" style="74" customWidth="1"/>
    <col min="28" max="28" width="10.28515625" style="74" customWidth="1"/>
    <col min="29" max="29" width="9.140625" style="74"/>
    <col min="30" max="30" width="10.42578125" style="74" customWidth="1"/>
    <col min="31" max="180" width="9.140625" style="74"/>
  </cols>
  <sheetData>
    <row r="1" spans="1:26" s="155" customFormat="1" ht="13.5" thickBot="1">
      <c r="A1" s="72"/>
      <c r="B1" s="72"/>
      <c r="C1" s="72"/>
      <c r="D1" s="72"/>
      <c r="E1" s="72"/>
      <c r="F1" s="72"/>
      <c r="G1" s="72"/>
      <c r="H1" s="72"/>
      <c r="I1" s="72"/>
      <c r="J1" s="72"/>
      <c r="K1" s="72"/>
      <c r="L1" s="72"/>
      <c r="M1" s="72"/>
      <c r="N1" s="72"/>
      <c r="O1" s="72"/>
      <c r="P1" s="72"/>
      <c r="Q1" s="72"/>
      <c r="R1" s="72"/>
      <c r="S1" s="72"/>
    </row>
    <row r="2" spans="1:26">
      <c r="A2" s="72"/>
      <c r="B2" s="64"/>
      <c r="C2" s="65"/>
      <c r="D2" s="65"/>
      <c r="E2" s="65"/>
      <c r="F2" s="65"/>
      <c r="G2" s="65"/>
      <c r="H2" s="65"/>
      <c r="I2" s="65"/>
      <c r="J2" s="65"/>
      <c r="K2" s="65"/>
      <c r="L2" s="65"/>
      <c r="M2" s="65"/>
      <c r="N2" s="65"/>
      <c r="O2" s="65"/>
      <c r="P2" s="65"/>
      <c r="Q2" s="65"/>
      <c r="R2" s="75"/>
      <c r="S2" s="72"/>
    </row>
    <row r="3" spans="1:26">
      <c r="A3" s="72"/>
      <c r="B3" s="66"/>
      <c r="C3" s="3"/>
      <c r="D3" s="3"/>
      <c r="E3" s="3"/>
      <c r="F3" s="3"/>
      <c r="G3" s="3"/>
      <c r="H3" s="3"/>
      <c r="I3" s="3"/>
      <c r="J3" s="3"/>
      <c r="K3" s="3"/>
      <c r="L3" s="3"/>
      <c r="M3" s="3"/>
      <c r="N3" s="3"/>
      <c r="O3" s="3"/>
      <c r="P3" s="3"/>
      <c r="Q3" s="3"/>
      <c r="R3" s="75"/>
      <c r="S3" s="72"/>
    </row>
    <row r="4" spans="1:26" ht="25.5">
      <c r="A4" s="72"/>
      <c r="B4" s="66"/>
      <c r="C4" s="3"/>
      <c r="D4" s="3"/>
      <c r="E4" s="3"/>
      <c r="F4" s="182" t="s">
        <v>91</v>
      </c>
      <c r="G4" s="183"/>
      <c r="H4" s="183"/>
      <c r="I4" s="183"/>
      <c r="J4" s="183"/>
      <c r="K4" s="183"/>
      <c r="L4" s="183"/>
      <c r="M4" s="184"/>
      <c r="N4" s="3"/>
      <c r="O4" s="3"/>
      <c r="P4" s="3"/>
      <c r="Q4" s="3"/>
      <c r="R4" s="75"/>
      <c r="S4" s="72"/>
    </row>
    <row r="5" spans="1:26" ht="15.75">
      <c r="A5" s="72"/>
      <c r="B5" s="66"/>
      <c r="C5" s="3"/>
      <c r="D5" s="3"/>
      <c r="E5" s="3"/>
      <c r="F5" s="46"/>
      <c r="G5" s="3"/>
      <c r="H5" s="3"/>
      <c r="I5" s="3"/>
      <c r="J5" s="3"/>
      <c r="K5" s="3"/>
      <c r="L5" s="3"/>
      <c r="M5" s="3"/>
      <c r="N5" s="3"/>
      <c r="O5" s="3"/>
      <c r="P5" s="3"/>
      <c r="Q5" s="3"/>
      <c r="R5" s="75"/>
      <c r="S5" s="72"/>
    </row>
    <row r="6" spans="1:26" ht="15.75">
      <c r="A6" s="72"/>
      <c r="B6" s="66"/>
      <c r="C6" s="3"/>
      <c r="D6" s="3"/>
      <c r="E6" s="3"/>
      <c r="F6" s="185" t="s">
        <v>134</v>
      </c>
      <c r="G6" s="183"/>
      <c r="H6" s="183"/>
      <c r="I6" s="183"/>
      <c r="J6" s="183"/>
      <c r="K6" s="183"/>
      <c r="L6" s="183"/>
      <c r="M6" s="184"/>
      <c r="N6" s="3"/>
      <c r="O6" s="3"/>
      <c r="P6" s="3"/>
      <c r="Q6" s="3"/>
      <c r="R6" s="75"/>
      <c r="S6" s="72"/>
    </row>
    <row r="7" spans="1:26">
      <c r="A7" s="72"/>
      <c r="B7" s="66"/>
      <c r="C7" s="3"/>
      <c r="D7" s="3"/>
      <c r="E7" s="3"/>
      <c r="F7" s="3"/>
      <c r="G7" s="3"/>
      <c r="H7" s="3"/>
      <c r="I7" s="3"/>
      <c r="J7" s="3"/>
      <c r="K7" s="3"/>
      <c r="L7" s="3"/>
      <c r="M7" s="3"/>
      <c r="N7" s="3"/>
      <c r="O7" s="3"/>
      <c r="P7" s="3"/>
      <c r="Q7" s="3"/>
      <c r="R7" s="75"/>
      <c r="S7" s="72"/>
    </row>
    <row r="8" spans="1:26" ht="18.75" customHeight="1" thickBot="1">
      <c r="A8" s="72"/>
      <c r="B8" s="66"/>
      <c r="C8" s="3"/>
      <c r="D8" s="3"/>
      <c r="E8" s="3"/>
      <c r="F8" s="3"/>
      <c r="G8" s="3"/>
      <c r="H8" s="3"/>
      <c r="I8" s="3"/>
      <c r="J8" s="3"/>
      <c r="K8" s="3"/>
      <c r="L8" s="3"/>
      <c r="M8" s="3"/>
      <c r="N8" s="3"/>
      <c r="O8" s="3"/>
      <c r="P8" s="3"/>
      <c r="Q8" s="3"/>
      <c r="R8" s="75"/>
      <c r="S8" s="72"/>
    </row>
    <row r="9" spans="1:26" ht="24.75" customHeight="1" thickBot="1">
      <c r="A9" s="72"/>
      <c r="B9" s="66"/>
      <c r="C9" s="199" t="s">
        <v>54</v>
      </c>
      <c r="D9" s="200"/>
      <c r="E9" s="200"/>
      <c r="F9" s="200"/>
      <c r="G9" s="201"/>
      <c r="H9" s="3"/>
      <c r="I9" s="45" t="s">
        <v>55</v>
      </c>
      <c r="J9" s="3"/>
      <c r="K9" s="179" t="s">
        <v>129</v>
      </c>
      <c r="L9" s="180"/>
      <c r="M9" s="181"/>
      <c r="O9" s="179" t="s">
        <v>130</v>
      </c>
      <c r="P9" s="180"/>
      <c r="Q9" s="181"/>
      <c r="R9" s="75"/>
      <c r="S9" s="72"/>
    </row>
    <row r="10" spans="1:26" ht="13.5" thickBot="1">
      <c r="A10" s="72"/>
      <c r="B10" s="66"/>
      <c r="C10" s="78" t="s">
        <v>0</v>
      </c>
      <c r="D10" s="79" t="s">
        <v>1</v>
      </c>
      <c r="E10" s="12">
        <v>1</v>
      </c>
      <c r="F10" s="12" t="s">
        <v>18</v>
      </c>
      <c r="G10" s="40">
        <v>2</v>
      </c>
      <c r="H10" s="3"/>
      <c r="I10" s="39" t="s">
        <v>6</v>
      </c>
      <c r="J10" s="3"/>
      <c r="K10" s="19" t="s">
        <v>97</v>
      </c>
      <c r="L10" s="20" t="s">
        <v>51</v>
      </c>
      <c r="M10" s="20" t="s">
        <v>25</v>
      </c>
      <c r="O10" s="19" t="s">
        <v>97</v>
      </c>
      <c r="P10" s="20" t="s">
        <v>51</v>
      </c>
      <c r="Q10" s="20" t="s">
        <v>25</v>
      </c>
      <c r="R10" s="75"/>
      <c r="S10" s="72"/>
    </row>
    <row r="11" spans="1:26">
      <c r="A11" s="72"/>
      <c r="B11" s="66"/>
      <c r="C11" s="115"/>
      <c r="D11" s="109"/>
      <c r="E11" s="112"/>
      <c r="F11" s="112"/>
      <c r="G11" s="116"/>
      <c r="H11" s="3"/>
      <c r="I11" s="54"/>
      <c r="J11" s="3"/>
      <c r="K11" s="139">
        <v>1</v>
      </c>
      <c r="L11" s="138" t="str">
        <f>VLOOKUP(SMALL($V$11:$V$22,1),$V$11:$X$22,2,FALSE)</f>
        <v>Tim</v>
      </c>
      <c r="M11" s="146">
        <f>VLOOKUP(SMALL($V$11:$V$22,1),$V$11:$X$22,3,FALSE)</f>
        <v>0</v>
      </c>
      <c r="O11" s="139">
        <v>1</v>
      </c>
      <c r="P11" s="138" t="str">
        <f>VLOOKUP(SMALL($V$25:$V$36,1),$V$25:$X$36,2,FALSE)</f>
        <v>Didier</v>
      </c>
      <c r="Q11" s="140">
        <f>VLOOKUP(SMALL($V$25:$V$36,1),$V$25:$X$36,3,FALSE)</f>
        <v>74.160000000000011</v>
      </c>
      <c r="R11" s="75"/>
      <c r="S11" s="72"/>
      <c r="U11" s="124">
        <f>RANK($E$40,$E$40:$P$40)</f>
        <v>1</v>
      </c>
      <c r="V11" s="124">
        <f>RANK($E$40,$E$40:$P$40)</f>
        <v>1</v>
      </c>
      <c r="W11" s="124" t="str">
        <f>E31</f>
        <v>Tim</v>
      </c>
      <c r="X11" s="125">
        <f>E40</f>
        <v>0</v>
      </c>
      <c r="Z11" s="126"/>
    </row>
    <row r="12" spans="1:26">
      <c r="A12" s="72"/>
      <c r="B12" s="66"/>
      <c r="C12" s="115"/>
      <c r="D12" s="109"/>
      <c r="E12" s="113"/>
      <c r="F12" s="113"/>
      <c r="G12" s="117"/>
      <c r="H12" s="3"/>
      <c r="I12" s="54"/>
      <c r="J12" s="3"/>
      <c r="K12" s="141" t="str">
        <f>IF(M12=M11,"",2)</f>
        <v/>
      </c>
      <c r="L12" s="137" t="str">
        <f>VLOOKUP(SMALL($V$11:$V$22,2),$V$11:$X$22,2,FALSE)</f>
        <v>Grégory</v>
      </c>
      <c r="M12" s="147">
        <f>VLOOKUP(SMALL($V$11:$V$22,2),$V$11:$X$22,3,FALSE)</f>
        <v>0</v>
      </c>
      <c r="O12" s="141">
        <f>IF(Q12=Q11,"",2)</f>
        <v>2</v>
      </c>
      <c r="P12" s="137" t="str">
        <f>VLOOKUP(SMALL($V$25:$V$36,2),$V$25:$X$36,2,FALSE)</f>
        <v>Deborah</v>
      </c>
      <c r="Q12" s="142">
        <f>VLOOKUP(SMALL($V$25:$V$36,2),$V$25:$X$36,3,FALSE)</f>
        <v>69.890000000000015</v>
      </c>
      <c r="R12" s="75"/>
      <c r="S12" s="72"/>
      <c r="U12" s="124">
        <f>RANK($F$40,$E$40:$P$40)</f>
        <v>1</v>
      </c>
      <c r="V12" s="124">
        <f>IF(COUNTIF($U$11:U11,RANK($F$40,$E$40:$P$40))&gt;0,RANK($F$40,$E$40:$P$40)+COUNTIF($U$11:U11,RANK($F$40,$E$40:$P$40)),RANK($F$40,$E$40:$P$40))</f>
        <v>2</v>
      </c>
      <c r="W12" s="124" t="str">
        <f>F31</f>
        <v>Grégory</v>
      </c>
      <c r="X12" s="125">
        <f>F40</f>
        <v>0</v>
      </c>
      <c r="Z12" s="126"/>
    </row>
    <row r="13" spans="1:26">
      <c r="A13" s="72"/>
      <c r="B13" s="66"/>
      <c r="C13" s="118"/>
      <c r="D13" s="110"/>
      <c r="E13" s="113"/>
      <c r="F13" s="113"/>
      <c r="G13" s="117"/>
      <c r="H13" s="3"/>
      <c r="I13" s="54"/>
      <c r="J13" s="3"/>
      <c r="K13" s="141" t="str">
        <f>IF(M13=M12,"",3)</f>
        <v/>
      </c>
      <c r="L13" s="137" t="str">
        <f>VLOOKUP(SMALL($V$11:$V$22,3),$V$11:$X$22,2,FALSE)</f>
        <v>Christophe</v>
      </c>
      <c r="M13" s="147">
        <f>VLOOKUP(SMALL($V$11:$V$22,3),$V$11:$X$22,3,FALSE)</f>
        <v>0</v>
      </c>
      <c r="O13" s="141">
        <f>IF(Q13=Q12,"",3)</f>
        <v>3</v>
      </c>
      <c r="P13" s="137" t="str">
        <f>VLOOKUP(SMALL($V$25:$V$36,3),$V$25:$X$36,2,FALSE)</f>
        <v>Pieter</v>
      </c>
      <c r="Q13" s="142">
        <f>VLOOKUP(SMALL($V$25:$V$36,3),$V$25:$X$36,3,FALSE)</f>
        <v>66.239999999999995</v>
      </c>
      <c r="R13" s="75"/>
      <c r="S13" s="72"/>
      <c r="U13" s="124">
        <f>RANK($G$40,$E$40:$P$40)</f>
        <v>1</v>
      </c>
      <c r="V13" s="124">
        <f>IF(COUNTIF($U$11:U12,RANK($G$40,$E$40:$P$40))&gt;0,RANK($G$40,$E$40:$P$40)+COUNTIF($U$11:U12,RANK($G$40,$E$40:$P$40)),RANK($G$40,$E$40:$P$40))</f>
        <v>3</v>
      </c>
      <c r="W13" s="124" t="str">
        <f>G31</f>
        <v>Christophe</v>
      </c>
      <c r="X13" s="125">
        <f>G40</f>
        <v>0</v>
      </c>
      <c r="Z13" s="126"/>
    </row>
    <row r="14" spans="1:26">
      <c r="A14" s="72"/>
      <c r="B14" s="66"/>
      <c r="C14" s="118"/>
      <c r="D14" s="110"/>
      <c r="E14" s="113"/>
      <c r="F14" s="113"/>
      <c r="G14" s="117"/>
      <c r="H14" s="3"/>
      <c r="I14" s="54"/>
      <c r="J14" s="4"/>
      <c r="K14" s="141" t="str">
        <f>IF(M14=M13,"",4)</f>
        <v/>
      </c>
      <c r="L14" s="137" t="str">
        <f>VLOOKUP(SMALL($V$11:$V$22,4),$V$11:$X$22,2,FALSE)</f>
        <v>Ruben</v>
      </c>
      <c r="M14" s="147">
        <f>VLOOKUP(SMALL($V$11:$V$22,4),$V$11:$X$22,3,FALSE)</f>
        <v>0</v>
      </c>
      <c r="O14" s="141">
        <f>IF(Q14=Q13,"",4)</f>
        <v>4</v>
      </c>
      <c r="P14" s="137" t="str">
        <f>VLOOKUP(SMALL($V$25:$V$36,4),$V$25:$X$36,2,FALSE)</f>
        <v>Maarten</v>
      </c>
      <c r="Q14" s="142">
        <f>VLOOKUP(SMALL($V$25:$V$36,4),$V$25:$X$36,3,FALSE)</f>
        <v>63.04</v>
      </c>
      <c r="R14" s="75"/>
      <c r="S14" s="72"/>
      <c r="U14" s="124">
        <f>RANK($H$40,$E$40:$P$40)</f>
        <v>1</v>
      </c>
      <c r="V14" s="124">
        <f>IF(COUNTIF($U$11:U13,RANK($H$40,$E$40:$P$40))&gt;0,RANK($H$40,$E$40:$P$40)+COUNTIF($U$11:U13,RANK($H$40,$E$40:$P$40)),RANK($H$40,$E$40:$P$40))</f>
        <v>4</v>
      </c>
      <c r="W14" s="124" t="str">
        <f>H31</f>
        <v>Ruben</v>
      </c>
      <c r="X14" s="125">
        <f>H40</f>
        <v>0</v>
      </c>
      <c r="Z14" s="126"/>
    </row>
    <row r="15" spans="1:26">
      <c r="A15" s="72"/>
      <c r="B15" s="66"/>
      <c r="C15" s="118"/>
      <c r="D15" s="110"/>
      <c r="E15" s="113"/>
      <c r="F15" s="113"/>
      <c r="G15" s="117"/>
      <c r="H15" s="3"/>
      <c r="I15" s="54"/>
      <c r="J15" s="3"/>
      <c r="K15" s="141" t="str">
        <f>IF(M15=M14,"",5)</f>
        <v/>
      </c>
      <c r="L15" s="137" t="str">
        <f>VLOOKUP(SMALL($V$11:$V$22,5),$V$11:$X$22,2,FALSE)</f>
        <v>Guillaume</v>
      </c>
      <c r="M15" s="147">
        <f>VLOOKUP(SMALL($V$11:$V$22,5),$V$11:$X$22,3,FALSE)</f>
        <v>0</v>
      </c>
      <c r="O15" s="141">
        <f>IF(Q15=Q14,"",5)</f>
        <v>5</v>
      </c>
      <c r="P15" s="137" t="str">
        <f>VLOOKUP(SMALL($V$25:$V$36,5),$V$25:$X$36,2,FALSE)</f>
        <v>Lienkeuh</v>
      </c>
      <c r="Q15" s="142">
        <f>VLOOKUP(SMALL($V$25:$V$36,5),$V$25:$X$36,3,FALSE)</f>
        <v>62.86</v>
      </c>
      <c r="R15" s="75"/>
      <c r="S15" s="72"/>
      <c r="U15" s="124">
        <f>RANK($I$40,$E$40:$P$40)</f>
        <v>1</v>
      </c>
      <c r="V15" s="124">
        <f>IF(COUNTIF($U$11:U14,RANK($I$40,$E$40:$P$40))&gt;0,RANK($I$40,$E$40:$P$40)+COUNTIF($U$11:U14,RANK($I$40,$E$40:$P$40)),RANK($I$40,$E$40:$P$40))</f>
        <v>5</v>
      </c>
      <c r="W15" s="124" t="str">
        <f>I31</f>
        <v>Guillaume</v>
      </c>
      <c r="X15" s="125">
        <f>I40</f>
        <v>0</v>
      </c>
      <c r="Z15" s="126"/>
    </row>
    <row r="16" spans="1:26">
      <c r="A16" s="72"/>
      <c r="B16" s="66"/>
      <c r="C16" s="118"/>
      <c r="D16" s="110"/>
      <c r="E16" s="113"/>
      <c r="F16" s="113"/>
      <c r="G16" s="117"/>
      <c r="H16" s="3"/>
      <c r="I16" s="54"/>
      <c r="J16" s="3"/>
      <c r="K16" s="141" t="str">
        <f>IF(M16=M15,"",6)</f>
        <v/>
      </c>
      <c r="L16" s="137" t="str">
        <f>VLOOKUP(SMALL($V$11:$V$22,6),$V$11:$X$22,2,FALSE)</f>
        <v>Maarten</v>
      </c>
      <c r="M16" s="147">
        <f>VLOOKUP(SMALL($V$11:$V$22,6),$V$11:$X$22,3,FALSE)</f>
        <v>0</v>
      </c>
      <c r="O16" s="141">
        <f>IF(Q16=Q15,"",6)</f>
        <v>6</v>
      </c>
      <c r="P16" s="137" t="str">
        <f>VLOOKUP(SMALL($V$25:$V$36,6),$V$25:$X$36,2,FALSE)</f>
        <v xml:space="preserve">Lien </v>
      </c>
      <c r="Q16" s="142">
        <f>VLOOKUP(SMALL($V$25:$V$36,6),$V$25:$X$36,3,FALSE)</f>
        <v>62.64</v>
      </c>
      <c r="R16" s="75"/>
      <c r="S16" s="72"/>
      <c r="U16" s="124">
        <f>RANK($J$40,$E$40:$P$40)</f>
        <v>1</v>
      </c>
      <c r="V16" s="124">
        <f>IF(COUNTIF($U$11:U15,RANK($J$40,$E$40:$P$40))&gt;0,RANK($J$40,$E$40:$P$40)+COUNTIF($U$11:U15,RANK($J$40,$E$40:$P$40)),RANK($J$40,$E$40:$P$40))</f>
        <v>6</v>
      </c>
      <c r="W16" s="124" t="str">
        <f>J31</f>
        <v>Maarten</v>
      </c>
      <c r="X16" s="125">
        <f>J40</f>
        <v>0</v>
      </c>
      <c r="Z16" s="126"/>
    </row>
    <row r="17" spans="1:180">
      <c r="A17" s="72"/>
      <c r="B17" s="66"/>
      <c r="C17" s="118"/>
      <c r="D17" s="110"/>
      <c r="E17" s="113"/>
      <c r="F17" s="113"/>
      <c r="G17" s="117"/>
      <c r="H17" s="47" t="s">
        <v>56</v>
      </c>
      <c r="I17" s="54"/>
      <c r="J17" s="3"/>
      <c r="K17" s="141" t="str">
        <f>IF(M17=M16,"",7)</f>
        <v/>
      </c>
      <c r="L17" s="137" t="str">
        <f>VLOOKUP(SMALL($V$11:$V$22,7),$V$11:$X$22,2,FALSE)</f>
        <v>Dieter</v>
      </c>
      <c r="M17" s="147">
        <f>VLOOKUP(SMALL($V$11:$V$22,7),$V$11:$X$22,3,FALSE)</f>
        <v>0</v>
      </c>
      <c r="O17" s="141">
        <f>IF(Q17=Q16,"",7)</f>
        <v>7</v>
      </c>
      <c r="P17" s="137" t="str">
        <f>VLOOKUP(SMALL($V$25:$V$36,7),$V$25:$X$36,2,FALSE)</f>
        <v>Tim</v>
      </c>
      <c r="Q17" s="142">
        <f>VLOOKUP(SMALL($V$25:$V$36,7),$V$25:$X$36,3,FALSE)</f>
        <v>62.560000000000009</v>
      </c>
      <c r="R17" s="75"/>
      <c r="S17" s="72"/>
      <c r="U17" s="124">
        <f>RANK($K$40,$E$40:$P$40)</f>
        <v>1</v>
      </c>
      <c r="V17" s="124">
        <f>IF(COUNTIF($U$11:U16,RANK($K$40,$E$40:$P$40))&gt;0,RANK($K$40,$E$40:$P$40)+COUNTIF($U$11:U16,RANK($K$40,$E$40:$P$40)),RANK($K$40,$E$40:$P$40))</f>
        <v>7</v>
      </c>
      <c r="W17" s="124" t="str">
        <f>K31</f>
        <v>Dieter</v>
      </c>
      <c r="X17" s="125">
        <f>K40</f>
        <v>0</v>
      </c>
      <c r="Z17" s="126"/>
    </row>
    <row r="18" spans="1:180" ht="13.5" thickBot="1">
      <c r="A18" s="72"/>
      <c r="B18" s="66"/>
      <c r="C18" s="119"/>
      <c r="D18" s="111"/>
      <c r="E18" s="114"/>
      <c r="F18" s="114"/>
      <c r="G18" s="120"/>
      <c r="H18" s="3"/>
      <c r="I18" s="55"/>
      <c r="J18" s="3"/>
      <c r="K18" s="141" t="str">
        <f>IF(M18=M17,"",8)</f>
        <v/>
      </c>
      <c r="L18" s="137" t="str">
        <f>VLOOKUP(SMALL($V$11:$V$22,8),$V$11:$X$22,2,FALSE)</f>
        <v>Deborah</v>
      </c>
      <c r="M18" s="147">
        <f>VLOOKUP(SMALL($V$11:$V$22,8),$V$11:$X$22,3,FALSE)</f>
        <v>0</v>
      </c>
      <c r="O18" s="141">
        <f>IF(Q18=Q17,"",8)</f>
        <v>8</v>
      </c>
      <c r="P18" s="137" t="str">
        <f>VLOOKUP(SMALL($V$25:$V$36,8),$V$25:$X$36,2,FALSE)</f>
        <v>Grégory</v>
      </c>
      <c r="Q18" s="142">
        <f>VLOOKUP(SMALL($V$25:$V$36,8),$V$25:$X$36,3,FALSE)</f>
        <v>62.169999999999995</v>
      </c>
      <c r="R18" s="75"/>
      <c r="S18" s="72"/>
      <c r="U18" s="124">
        <f>RANK($L$40,$E$40:$P$40)</f>
        <v>1</v>
      </c>
      <c r="V18" s="124">
        <f>IF(COUNTIF($U$11:U17,RANK($L$40,$E$40:$P$40))&gt;0,RANK($L$40,$E$40:$P$40)+COUNTIF($U$11:U17,RANK($L$40,$E$40:$P$40)),RANK($L$40,$E$40:$P$40))</f>
        <v>8</v>
      </c>
      <c r="W18" s="124" t="str">
        <f>L31</f>
        <v>Deborah</v>
      </c>
      <c r="X18" s="125">
        <f>L40</f>
        <v>0</v>
      </c>
      <c r="Z18" s="126"/>
    </row>
    <row r="19" spans="1:180">
      <c r="A19" s="72"/>
      <c r="B19" s="66"/>
      <c r="C19" s="3"/>
      <c r="D19" s="3"/>
      <c r="E19" s="3"/>
      <c r="F19" s="3"/>
      <c r="G19" s="3"/>
      <c r="H19" s="3"/>
      <c r="I19" s="3"/>
      <c r="J19" s="3"/>
      <c r="K19" s="141" t="str">
        <f>IF(M19=M18,"",9)</f>
        <v/>
      </c>
      <c r="L19" s="137" t="str">
        <f>VLOOKUP(SMALL($V$11:$V$22,9),$V$11:$X$22,2,FALSE)</f>
        <v>Lienkeuh</v>
      </c>
      <c r="M19" s="147">
        <f>VLOOKUP(SMALL($V$11:$V$22,9),$V$11:$X$22,3,FALSE)</f>
        <v>0</v>
      </c>
      <c r="O19" s="141">
        <f>IF(Q19=Q18,"",9)</f>
        <v>9</v>
      </c>
      <c r="P19" s="137" t="str">
        <f>VLOOKUP(SMALL($V$25:$V$36,9),$V$25:$X$36,2,FALSE)</f>
        <v>Christophe</v>
      </c>
      <c r="Q19" s="142">
        <f>VLOOKUP(SMALL($V$25:$V$36,9),$V$25:$X$36,3,FALSE)</f>
        <v>61.109999999999992</v>
      </c>
      <c r="R19" s="75"/>
      <c r="S19" s="72"/>
      <c r="U19" s="124">
        <f>RANK($M$40,$E$40:$P$40)</f>
        <v>1</v>
      </c>
      <c r="V19" s="124">
        <f>IF(COUNTIF($U$11:U18,RANK($M$40,$E$40:$P$40))&gt;0,RANK($M$40,$E$40:$P$40)+COUNTIF($U$11:U18,RANK($M$40,$E$40:$P$40)),RANK($M$40,$E$40:$P$40))</f>
        <v>9</v>
      </c>
      <c r="W19" s="124" t="str">
        <f>M31</f>
        <v>Lienkeuh</v>
      </c>
      <c r="X19" s="125">
        <f>M40</f>
        <v>0</v>
      </c>
      <c r="Z19" s="126"/>
    </row>
    <row r="20" spans="1:180" ht="12.75" customHeight="1" thickBot="1">
      <c r="A20" s="72"/>
      <c r="B20" s="66"/>
      <c r="I20" s="3"/>
      <c r="J20" s="3"/>
      <c r="K20" s="141" t="str">
        <f>IF(M20=M19,"",10)</f>
        <v/>
      </c>
      <c r="L20" s="137" t="str">
        <f>VLOOKUP(SMALL($V$11:$V$22,10),$V$11:$X$22,2,FALSE)</f>
        <v>Pieter</v>
      </c>
      <c r="M20" s="147">
        <f>VLOOKUP(SMALL($V$11:$V$22,10),$V$11:$X$22,3,FALSE)</f>
        <v>0</v>
      </c>
      <c r="O20" s="141">
        <f>IF(Q20=Q19,"",10)</f>
        <v>10</v>
      </c>
      <c r="P20" s="137" t="str">
        <f>VLOOKUP(SMALL($V$25:$V$36,10),$V$25:$X$36,2,FALSE)</f>
        <v>Ruben</v>
      </c>
      <c r="Q20" s="142">
        <f>VLOOKUP(SMALL($V$25:$V$36,10),$V$25:$X$36,3,FALSE)</f>
        <v>60.06</v>
      </c>
      <c r="R20" s="75"/>
      <c r="S20" s="72"/>
      <c r="U20" s="124">
        <f>RANK($N$40,$E$40:$P$40)</f>
        <v>1</v>
      </c>
      <c r="V20" s="124">
        <f>IF(COUNTIF($U$11:U19,RANK($N$40,$E$40:$P$40))&gt;0,RANK($N$40,$E$40:$P$40)+COUNTIF($U$11:U19,RANK($N$40,$E$40:$P$40)),RANK($N$40,$E$40:$P$40))</f>
        <v>10</v>
      </c>
      <c r="W20" s="124" t="str">
        <f>N31</f>
        <v>Pieter</v>
      </c>
      <c r="X20" s="125">
        <f>N40</f>
        <v>0</v>
      </c>
      <c r="Z20" s="126"/>
    </row>
    <row r="21" spans="1:180" ht="12.75" customHeight="1" thickBot="1">
      <c r="A21" s="72"/>
      <c r="B21" s="66"/>
      <c r="C21" s="186" t="s">
        <v>57</v>
      </c>
      <c r="D21" s="187"/>
      <c r="E21" s="187"/>
      <c r="F21" s="188"/>
      <c r="G21" s="188"/>
      <c r="H21" s="189"/>
      <c r="I21" s="3"/>
      <c r="J21" s="3"/>
      <c r="K21" s="141" t="str">
        <f>IF(M21=M20,"",11)</f>
        <v/>
      </c>
      <c r="L21" s="137" t="str">
        <f>VLOOKUP(SMALL($V$11:$V$22,11),$V$11:$X$22,2,FALSE)</f>
        <v>Didier</v>
      </c>
      <c r="M21" s="147">
        <f>VLOOKUP(SMALL($V$11:$V$22,11),$V$11:$X$22,3,FALSE)</f>
        <v>0</v>
      </c>
      <c r="O21" s="141">
        <f>IF(Q21=Q20,"",11)</f>
        <v>11</v>
      </c>
      <c r="P21" s="137" t="str">
        <f>VLOOKUP(SMALL($V$25:$V$36,11),$V$25:$X$36,2,FALSE)</f>
        <v>Guillaume</v>
      </c>
      <c r="Q21" s="142">
        <f>VLOOKUP(SMALL($V$25:$V$36,11),$V$25:$X$36,3,FALSE)</f>
        <v>58.88000000000001</v>
      </c>
      <c r="R21" s="75"/>
      <c r="S21" s="72"/>
      <c r="U21" s="124">
        <f>RANK($O$40,$E$40:$P$40)</f>
        <v>1</v>
      </c>
      <c r="V21" s="124">
        <f>IF(COUNTIF($U$11:U20,RANK($O$40,$E$40:$P$40))&gt;0,RANK($O$40,$E$40:$P$40)+COUNTIF($U$11:U20,RANK($O$40,$E$40:$P$40)),RANK($O$40,$E$40:$P$40))</f>
        <v>11</v>
      </c>
      <c r="W21" s="124" t="str">
        <f>O31</f>
        <v>Didier</v>
      </c>
      <c r="X21" s="125">
        <f>O40</f>
        <v>0</v>
      </c>
      <c r="Z21" s="126"/>
    </row>
    <row r="22" spans="1:180" ht="12.75" customHeight="1" thickBot="1">
      <c r="A22" s="72"/>
      <c r="B22" s="66"/>
      <c r="C22" s="50" t="s">
        <v>20</v>
      </c>
      <c r="D22" s="134"/>
      <c r="E22" s="135"/>
      <c r="F22" s="131" t="str">
        <f>K31</f>
        <v>Dieter</v>
      </c>
      <c r="G22" s="129"/>
      <c r="H22" s="130"/>
      <c r="I22" s="3"/>
      <c r="J22" s="3"/>
      <c r="K22" s="143" t="str">
        <f>IF(M22=M21,"",12)</f>
        <v/>
      </c>
      <c r="L22" s="144" t="str">
        <f>VLOOKUP(SMALL($V$11:$V$22,12),$V$11:$X$22,2,FALSE)</f>
        <v>Lien</v>
      </c>
      <c r="M22" s="148">
        <f>VLOOKUP(SMALL($V$11:$V$22,12),$V$11:$X$22,3,FALSE)</f>
        <v>0</v>
      </c>
      <c r="O22" s="143">
        <f>IF(Q22=Q21,"",12)</f>
        <v>12</v>
      </c>
      <c r="P22" s="144" t="str">
        <f>VLOOKUP(SMALL($V$25:$V$36,12),$V$25:$X$36,2,FALSE)</f>
        <v>Dieter</v>
      </c>
      <c r="Q22" s="145">
        <f>VLOOKUP(SMALL($V$25:$V$36,12),$V$25:$X$36,3,FALSE)</f>
        <v>47.989999999999995</v>
      </c>
      <c r="R22" s="75"/>
      <c r="S22" s="72"/>
      <c r="U22" s="124">
        <f>RANK($P$40,$E$40:$P$40)</f>
        <v>1</v>
      </c>
      <c r="V22" s="124">
        <f>IF(COUNTIF($U$11:U21,RANK($P$40,$E$40:$P$40))&gt;0,RANK($P$40,$E$40:$P$40)+COUNTIF($U$11:U21,RANK($P$40,$E$40:$P$40)),RANK($P$40,$E$40:$P$40))</f>
        <v>12</v>
      </c>
      <c r="W22" s="124" t="str">
        <f>P31</f>
        <v>Lien</v>
      </c>
      <c r="X22" s="125">
        <f>P40</f>
        <v>0</v>
      </c>
      <c r="Z22" s="126"/>
    </row>
    <row r="23" spans="1:180">
      <c r="A23" s="72"/>
      <c r="B23" s="66"/>
      <c r="C23" s="48" t="s">
        <v>45</v>
      </c>
      <c r="D23" s="21"/>
      <c r="E23" s="22"/>
      <c r="F23" s="132" t="str">
        <f>L31</f>
        <v>Deborah</v>
      </c>
      <c r="G23" s="21"/>
      <c r="H23" s="22"/>
      <c r="I23" s="3"/>
      <c r="J23" s="3"/>
      <c r="K23" s="3"/>
      <c r="L23" s="3"/>
      <c r="M23" s="3"/>
      <c r="N23" s="3"/>
      <c r="O23" s="3"/>
      <c r="P23" s="3"/>
      <c r="Q23" s="3"/>
      <c r="R23" s="3"/>
      <c r="S23" s="72"/>
      <c r="U23" s="124"/>
      <c r="V23" s="124"/>
      <c r="W23" s="124"/>
      <c r="X23" s="124"/>
    </row>
    <row r="24" spans="1:180" s="3" customFormat="1">
      <c r="A24" s="127"/>
      <c r="C24" s="48" t="s">
        <v>24</v>
      </c>
      <c r="D24" s="21"/>
      <c r="E24" s="22"/>
      <c r="F24" s="132" t="str">
        <f>M31</f>
        <v>Lienkeuh</v>
      </c>
      <c r="G24" s="21"/>
      <c r="H24" s="22"/>
      <c r="S24" s="127"/>
      <c r="T24" s="75"/>
      <c r="U24" s="153"/>
      <c r="V24" s="153"/>
      <c r="W24" s="153"/>
      <c r="X24" s="153"/>
      <c r="Y24" s="75"/>
      <c r="Z24" s="75"/>
      <c r="AA24" s="75"/>
      <c r="AB24" s="75"/>
      <c r="AC24" s="75"/>
      <c r="AD24" s="75"/>
      <c r="AE24" s="75"/>
      <c r="AF24" s="75"/>
      <c r="AG24" s="75"/>
      <c r="AH24" s="75"/>
      <c r="AI24" s="75"/>
      <c r="AJ24" s="75"/>
      <c r="AK24" s="75"/>
      <c r="AL24" s="75"/>
      <c r="AM24" s="75"/>
      <c r="AN24" s="75"/>
      <c r="AO24" s="75"/>
      <c r="AP24" s="75"/>
      <c r="AQ24" s="75"/>
      <c r="AR24" s="75"/>
      <c r="AS24" s="75"/>
      <c r="AT24" s="75"/>
      <c r="AU24" s="75"/>
      <c r="AV24" s="75"/>
      <c r="AW24" s="75"/>
      <c r="AX24" s="75"/>
      <c r="AY24" s="75"/>
      <c r="AZ24" s="75"/>
      <c r="BA24" s="75"/>
      <c r="BB24" s="75"/>
      <c r="BC24" s="75"/>
      <c r="BD24" s="75"/>
      <c r="BE24" s="75"/>
      <c r="BF24" s="75"/>
      <c r="BG24" s="75"/>
      <c r="BH24" s="75"/>
      <c r="BI24" s="75"/>
      <c r="BJ24" s="75"/>
      <c r="BK24" s="75"/>
      <c r="BL24" s="75"/>
      <c r="BM24" s="75"/>
      <c r="BN24" s="75"/>
      <c r="BO24" s="75"/>
      <c r="BP24" s="75"/>
      <c r="BQ24" s="75"/>
      <c r="BR24" s="75"/>
      <c r="BS24" s="75"/>
      <c r="BT24" s="75"/>
      <c r="BU24" s="75"/>
      <c r="BV24" s="75"/>
      <c r="BW24" s="75"/>
      <c r="BX24" s="75"/>
      <c r="BY24" s="75"/>
      <c r="BZ24" s="75"/>
      <c r="CA24" s="75"/>
      <c r="CB24" s="75"/>
      <c r="CC24" s="75"/>
      <c r="CD24" s="75"/>
      <c r="CE24" s="75"/>
      <c r="CF24" s="75"/>
      <c r="CG24" s="75"/>
      <c r="CH24" s="75"/>
      <c r="CI24" s="75"/>
      <c r="CJ24" s="75"/>
      <c r="CK24" s="75"/>
      <c r="CL24" s="75"/>
      <c r="CM24" s="75"/>
      <c r="CN24" s="75"/>
      <c r="CO24" s="75"/>
      <c r="CP24" s="75"/>
      <c r="CQ24" s="75"/>
      <c r="CR24" s="75"/>
      <c r="CS24" s="75"/>
      <c r="CT24" s="75"/>
      <c r="CU24" s="75"/>
      <c r="CV24" s="75"/>
      <c r="CW24" s="75"/>
      <c r="CX24" s="75"/>
      <c r="CY24" s="75"/>
      <c r="CZ24" s="75"/>
      <c r="DA24" s="75"/>
      <c r="DB24" s="75"/>
      <c r="DC24" s="75"/>
      <c r="DD24" s="75"/>
      <c r="DE24" s="75"/>
      <c r="DF24" s="75"/>
      <c r="DG24" s="75"/>
      <c r="DH24" s="75"/>
      <c r="DI24" s="75"/>
      <c r="DJ24" s="75"/>
      <c r="DK24" s="75"/>
      <c r="DL24" s="75"/>
      <c r="DM24" s="75"/>
      <c r="DN24" s="75"/>
      <c r="DO24" s="75"/>
      <c r="DP24" s="75"/>
      <c r="DQ24" s="75"/>
      <c r="DR24" s="75"/>
      <c r="DS24" s="75"/>
      <c r="DT24" s="75"/>
      <c r="DU24" s="75"/>
      <c r="DV24" s="75"/>
      <c r="DW24" s="75"/>
      <c r="DX24" s="75"/>
      <c r="DY24" s="75"/>
      <c r="DZ24" s="75"/>
      <c r="EA24" s="75"/>
      <c r="EB24" s="75"/>
      <c r="EC24" s="75"/>
      <c r="ED24" s="75"/>
      <c r="EE24" s="75"/>
      <c r="EF24" s="75"/>
      <c r="EG24" s="75"/>
      <c r="EH24" s="75"/>
      <c r="EI24" s="75"/>
      <c r="EJ24" s="75"/>
      <c r="EK24" s="75"/>
      <c r="EL24" s="75"/>
      <c r="EM24" s="75"/>
      <c r="EN24" s="75"/>
      <c r="EO24" s="75"/>
      <c r="EP24" s="75"/>
      <c r="EQ24" s="75"/>
      <c r="ER24" s="75"/>
      <c r="ES24" s="75"/>
      <c r="ET24" s="75"/>
      <c r="EU24" s="75"/>
      <c r="EV24" s="75"/>
      <c r="EW24" s="75"/>
      <c r="EX24" s="75"/>
      <c r="EY24" s="75"/>
      <c r="EZ24" s="75"/>
      <c r="FA24" s="75"/>
      <c r="FB24" s="75"/>
      <c r="FC24" s="75"/>
      <c r="FD24" s="75"/>
      <c r="FE24" s="75"/>
      <c r="FF24" s="75"/>
      <c r="FG24" s="75"/>
      <c r="FH24" s="75"/>
      <c r="FI24" s="75"/>
      <c r="FJ24" s="75"/>
      <c r="FK24" s="75"/>
      <c r="FL24" s="75"/>
      <c r="FM24" s="75"/>
      <c r="FN24" s="75"/>
      <c r="FO24" s="75"/>
      <c r="FP24" s="75"/>
      <c r="FQ24" s="75"/>
      <c r="FR24" s="75"/>
      <c r="FS24" s="75"/>
      <c r="FT24" s="75"/>
      <c r="FU24" s="75"/>
      <c r="FV24" s="75"/>
      <c r="FW24" s="75"/>
      <c r="FX24" s="75"/>
    </row>
    <row r="25" spans="1:180" s="3" customFormat="1">
      <c r="A25" s="127"/>
      <c r="C25" s="48" t="s">
        <v>16</v>
      </c>
      <c r="D25" s="21"/>
      <c r="E25" s="22"/>
      <c r="F25" s="132" t="str">
        <f>N31</f>
        <v>Pieter</v>
      </c>
      <c r="G25" s="21"/>
      <c r="H25" s="22"/>
      <c r="S25" s="127"/>
      <c r="T25" s="75"/>
      <c r="U25" s="124">
        <f>RANK(Result!AW7,Result!$AW$7:$AW$18)</f>
        <v>7</v>
      </c>
      <c r="V25" s="124">
        <f>RANK(Result!AW7,Result!$AW$7:$AW$18)</f>
        <v>7</v>
      </c>
      <c r="W25" s="153" t="str">
        <f>Result!T7</f>
        <v>Tim</v>
      </c>
      <c r="X25" s="154">
        <f>Result!AW7</f>
        <v>62.560000000000009</v>
      </c>
      <c r="Y25" s="75"/>
      <c r="Z25" s="75"/>
      <c r="AA25" s="75"/>
      <c r="AB25" s="75"/>
      <c r="AC25" s="75"/>
      <c r="AD25" s="75"/>
      <c r="AE25" s="75"/>
      <c r="AF25" s="75"/>
      <c r="AG25" s="75"/>
      <c r="AH25" s="75"/>
      <c r="AI25" s="75"/>
      <c r="AJ25" s="75"/>
      <c r="AK25" s="75"/>
      <c r="AL25" s="75"/>
      <c r="AM25" s="75"/>
      <c r="AN25" s="75"/>
      <c r="AO25" s="75"/>
      <c r="AP25" s="75"/>
      <c r="AQ25" s="75"/>
      <c r="AR25" s="75"/>
      <c r="AS25" s="75"/>
      <c r="AT25" s="75"/>
      <c r="AU25" s="75"/>
      <c r="AV25" s="75"/>
      <c r="AW25" s="75"/>
      <c r="AX25" s="75"/>
      <c r="AY25" s="75"/>
      <c r="AZ25" s="75"/>
      <c r="BA25" s="75"/>
      <c r="BB25" s="75"/>
      <c r="BC25" s="75"/>
      <c r="BD25" s="75"/>
      <c r="BE25" s="75"/>
      <c r="BF25" s="75"/>
      <c r="BG25" s="75"/>
      <c r="BH25" s="75"/>
      <c r="BI25" s="75"/>
      <c r="BJ25" s="75"/>
      <c r="BK25" s="75"/>
      <c r="BL25" s="75"/>
      <c r="BM25" s="75"/>
      <c r="BN25" s="75"/>
      <c r="BO25" s="75"/>
      <c r="BP25" s="75"/>
      <c r="BQ25" s="75"/>
      <c r="BR25" s="75"/>
      <c r="BS25" s="75"/>
      <c r="BT25" s="75"/>
      <c r="BU25" s="75"/>
      <c r="BV25" s="75"/>
      <c r="BW25" s="75"/>
      <c r="BX25" s="75"/>
      <c r="BY25" s="75"/>
      <c r="BZ25" s="75"/>
      <c r="CA25" s="75"/>
      <c r="CB25" s="75"/>
      <c r="CC25" s="75"/>
      <c r="CD25" s="75"/>
      <c r="CE25" s="75"/>
      <c r="CF25" s="75"/>
      <c r="CG25" s="75"/>
      <c r="CH25" s="75"/>
      <c r="CI25" s="75"/>
      <c r="CJ25" s="75"/>
      <c r="CK25" s="75"/>
      <c r="CL25" s="75"/>
      <c r="CM25" s="75"/>
      <c r="CN25" s="75"/>
      <c r="CO25" s="75"/>
      <c r="CP25" s="75"/>
      <c r="CQ25" s="75"/>
      <c r="CR25" s="75"/>
      <c r="CS25" s="75"/>
      <c r="CT25" s="75"/>
      <c r="CU25" s="75"/>
      <c r="CV25" s="75"/>
      <c r="CW25" s="75"/>
      <c r="CX25" s="75"/>
      <c r="CY25" s="75"/>
      <c r="CZ25" s="75"/>
      <c r="DA25" s="75"/>
      <c r="DB25" s="75"/>
      <c r="DC25" s="75"/>
      <c r="DD25" s="75"/>
      <c r="DE25" s="75"/>
      <c r="DF25" s="75"/>
      <c r="DG25" s="75"/>
      <c r="DH25" s="75"/>
      <c r="DI25" s="75"/>
      <c r="DJ25" s="75"/>
      <c r="DK25" s="75"/>
      <c r="DL25" s="75"/>
      <c r="DM25" s="75"/>
      <c r="DN25" s="75"/>
      <c r="DO25" s="75"/>
      <c r="DP25" s="75"/>
      <c r="DQ25" s="75"/>
      <c r="DR25" s="75"/>
      <c r="DS25" s="75"/>
      <c r="DT25" s="75"/>
      <c r="DU25" s="75"/>
      <c r="DV25" s="75"/>
      <c r="DW25" s="75"/>
      <c r="DX25" s="75"/>
      <c r="DY25" s="75"/>
      <c r="DZ25" s="75"/>
      <c r="EA25" s="75"/>
      <c r="EB25" s="75"/>
      <c r="EC25" s="75"/>
      <c r="ED25" s="75"/>
      <c r="EE25" s="75"/>
      <c r="EF25" s="75"/>
      <c r="EG25" s="75"/>
      <c r="EH25" s="75"/>
      <c r="EI25" s="75"/>
      <c r="EJ25" s="75"/>
      <c r="EK25" s="75"/>
      <c r="EL25" s="75"/>
      <c r="EM25" s="75"/>
      <c r="EN25" s="75"/>
      <c r="EO25" s="75"/>
      <c r="EP25" s="75"/>
      <c r="EQ25" s="75"/>
      <c r="ER25" s="75"/>
      <c r="ES25" s="75"/>
      <c r="ET25" s="75"/>
      <c r="EU25" s="75"/>
      <c r="EV25" s="75"/>
      <c r="EW25" s="75"/>
      <c r="EX25" s="75"/>
      <c r="EY25" s="75"/>
      <c r="EZ25" s="75"/>
      <c r="FA25" s="75"/>
      <c r="FB25" s="75"/>
      <c r="FC25" s="75"/>
      <c r="FD25" s="75"/>
      <c r="FE25" s="75"/>
      <c r="FF25" s="75"/>
      <c r="FG25" s="75"/>
      <c r="FH25" s="75"/>
      <c r="FI25" s="75"/>
      <c r="FJ25" s="75"/>
      <c r="FK25" s="75"/>
      <c r="FL25" s="75"/>
      <c r="FM25" s="75"/>
      <c r="FN25" s="75"/>
      <c r="FO25" s="75"/>
      <c r="FP25" s="75"/>
      <c r="FQ25" s="75"/>
      <c r="FR25" s="75"/>
      <c r="FS25" s="75"/>
      <c r="FT25" s="75"/>
      <c r="FU25" s="75"/>
      <c r="FV25" s="75"/>
      <c r="FW25" s="75"/>
      <c r="FX25" s="75"/>
    </row>
    <row r="26" spans="1:180">
      <c r="A26" s="72"/>
      <c r="B26" s="3"/>
      <c r="C26" s="48" t="s">
        <v>2</v>
      </c>
      <c r="D26" s="21"/>
      <c r="E26" s="22"/>
      <c r="F26" s="132" t="str">
        <f>O31</f>
        <v>Didier</v>
      </c>
      <c r="G26" s="21"/>
      <c r="H26" s="22"/>
      <c r="I26" s="3"/>
      <c r="J26" s="3"/>
      <c r="K26" s="3"/>
      <c r="L26" s="3"/>
      <c r="M26" s="3"/>
      <c r="N26" s="3"/>
      <c r="O26" s="3"/>
      <c r="P26" s="3"/>
      <c r="Q26" s="3"/>
      <c r="R26" s="3"/>
      <c r="S26" s="72"/>
      <c r="U26" s="124">
        <f>RANK(Result!AW8,Result!$AW$7:$AW$18)</f>
        <v>8</v>
      </c>
      <c r="V26" s="124">
        <f>IF(COUNTIF($U$25:U25,RANK(Result!AW8,Result!$AW$7:$AW$18))&gt;0,RANK(Result!AW8,Result!$AW$7:$AW$18)+COUNTIF($U$25:U25,RANK(Result!AW8,Result!$AW$7:$AW$18)),RANK(Result!AW8,Result!$AW$7:$AW$18))</f>
        <v>8</v>
      </c>
      <c r="W26" s="153" t="str">
        <f>Result!T8</f>
        <v>Grégory</v>
      </c>
      <c r="X26" s="154">
        <f>Result!AW8</f>
        <v>62.169999999999995</v>
      </c>
    </row>
    <row r="27" spans="1:180" ht="13.5" thickBot="1">
      <c r="A27" s="72"/>
      <c r="B27" s="3"/>
      <c r="C27" s="52" t="s">
        <v>3</v>
      </c>
      <c r="D27" s="23"/>
      <c r="E27" s="24"/>
      <c r="F27" s="133" t="str">
        <f>P31</f>
        <v>Lien</v>
      </c>
      <c r="G27" s="23"/>
      <c r="H27" s="24"/>
      <c r="I27" s="3"/>
      <c r="J27" s="3"/>
      <c r="K27" s="3"/>
      <c r="L27" s="3"/>
      <c r="M27" s="3"/>
      <c r="N27" s="3"/>
      <c r="O27" s="3"/>
      <c r="P27" s="3"/>
      <c r="Q27" s="3"/>
      <c r="R27" s="3"/>
      <c r="S27" s="72"/>
      <c r="U27" s="124">
        <f>RANK(Result!AW9,Result!$AW$7:$AW$18)</f>
        <v>9</v>
      </c>
      <c r="V27" s="124">
        <f>IF(COUNTIF($U$25:U26,RANK(Result!AW9,Result!$AW$7:$AW$18))&gt;0,RANK(Result!AW9,Result!$AW$7:$AW$18)+COUNTIF($U$25:U26,RANK(Result!AW9,Result!$AW$7:$AW$18)),RANK(Result!AW9,Result!$AW$7:$AW$18))</f>
        <v>9</v>
      </c>
      <c r="W27" s="153" t="str">
        <f>Result!T9</f>
        <v>Christophe</v>
      </c>
      <c r="X27" s="154">
        <f>Result!AW9</f>
        <v>61.109999999999992</v>
      </c>
    </row>
    <row r="28" spans="1:180" ht="16.5" customHeight="1">
      <c r="A28" s="72"/>
      <c r="B28" s="3"/>
      <c r="C28" s="3"/>
      <c r="D28" s="3"/>
      <c r="E28" s="3"/>
      <c r="F28" s="3"/>
      <c r="G28" s="3"/>
      <c r="H28" s="3"/>
      <c r="I28" s="3"/>
      <c r="J28" s="3"/>
      <c r="K28" s="3"/>
      <c r="L28" s="3"/>
      <c r="M28" s="3"/>
      <c r="N28" s="3"/>
      <c r="O28" s="3"/>
      <c r="P28" s="3"/>
      <c r="Q28" s="3"/>
      <c r="R28" s="3"/>
      <c r="S28" s="72"/>
      <c r="U28" s="124">
        <f>RANK(Result!AW10,Result!$AW$7:$AW$18)</f>
        <v>10</v>
      </c>
      <c r="V28" s="124">
        <f>IF(COUNTIF($U$25:U27,RANK(Result!AW10,Result!$AW$7:$AW$18))&gt;0,RANK(Result!AW10,Result!$AW$7:$AW$18)+COUNTIF($U$25:U27,RANK(Result!AW10,Result!$AW$7:$AW$18)),RANK(Result!AW10,Result!$AW$7:$AW$18))</f>
        <v>10</v>
      </c>
      <c r="W28" s="153" t="str">
        <f>Result!T10</f>
        <v>Ruben</v>
      </c>
      <c r="X28" s="154">
        <f>Result!AW10</f>
        <v>60.06</v>
      </c>
    </row>
    <row r="29" spans="1:180" s="155" customFormat="1" ht="13.5" thickBot="1">
      <c r="A29" s="72"/>
      <c r="B29" s="72"/>
      <c r="C29" s="72"/>
      <c r="D29" s="72"/>
      <c r="E29" s="72"/>
      <c r="F29" s="72"/>
      <c r="G29" s="72"/>
      <c r="H29" s="72"/>
      <c r="I29" s="72"/>
      <c r="J29" s="72"/>
      <c r="K29" s="72"/>
      <c r="L29" s="72"/>
      <c r="M29" s="72"/>
      <c r="N29" s="72"/>
      <c r="O29" s="72"/>
      <c r="P29" s="72"/>
      <c r="Q29" s="72"/>
      <c r="R29" s="72"/>
      <c r="S29" s="72"/>
      <c r="U29" s="124">
        <f>RANK(Result!AW11,Result!$AW$7:$AW$18)</f>
        <v>11</v>
      </c>
      <c r="V29" s="124">
        <f>IF(COUNTIF($U$25:U28,RANK(Result!AW11,Result!$AW$7:$AW$18))&gt;0,RANK(Result!AW11,Result!$AW$7:$AW$18)+COUNTIF($U$25:U28,RANK(Result!AW11,Result!$AW$7:$AW$18)),RANK(Result!AW11,Result!$AW$7:$AW$18))</f>
        <v>11</v>
      </c>
      <c r="W29" s="157" t="str">
        <f>Result!T11</f>
        <v>Guillaume</v>
      </c>
      <c r="X29" s="154">
        <f>Result!AW11</f>
        <v>58.88000000000001</v>
      </c>
    </row>
    <row r="30" spans="1:180" ht="13.5" thickBot="1">
      <c r="A30" s="72"/>
      <c r="B30" s="64"/>
      <c r="C30" s="65"/>
      <c r="D30" s="65"/>
      <c r="E30" s="65"/>
      <c r="F30" s="65"/>
      <c r="G30" s="65"/>
      <c r="H30" s="65"/>
      <c r="I30" s="65"/>
      <c r="J30" s="65"/>
      <c r="K30" s="65"/>
      <c r="L30" s="65"/>
      <c r="M30" s="65"/>
      <c r="N30" s="65"/>
      <c r="O30" s="65"/>
      <c r="P30" s="65"/>
      <c r="Q30" s="65"/>
      <c r="R30" s="75"/>
      <c r="S30" s="72"/>
      <c r="U30" s="124">
        <f>RANK(Result!AW12,Result!$AW$7:$AW$18)</f>
        <v>4</v>
      </c>
      <c r="V30" s="124">
        <f>IF(COUNTIF($U$25:U29,RANK(Result!AW12,Result!$AW$7:$AW$18))&gt;0,RANK(Result!AW12,Result!$AW$7:$AW$18)+COUNTIF($U$25:U29,RANK(Result!AW12,Result!$AW$7:$AW$18)),RANK(Result!AW12,Result!$AW$7:$AW$18))</f>
        <v>4</v>
      </c>
      <c r="W30" s="153" t="str">
        <f>Result!T12</f>
        <v>Maarten</v>
      </c>
      <c r="X30" s="154">
        <f>Result!AW12</f>
        <v>63.04</v>
      </c>
    </row>
    <row r="31" spans="1:180" ht="13.5" thickBot="1">
      <c r="A31" s="72"/>
      <c r="B31" s="66"/>
      <c r="C31" s="36" t="s">
        <v>0</v>
      </c>
      <c r="D31" s="37" t="s">
        <v>1</v>
      </c>
      <c r="E31" s="36" t="str">
        <f>D59</f>
        <v>Tim</v>
      </c>
      <c r="F31" s="38" t="str">
        <f>L59</f>
        <v>Grégory</v>
      </c>
      <c r="G31" s="38" t="str">
        <f>D72</f>
        <v>Christophe</v>
      </c>
      <c r="H31" s="38" t="str">
        <f>L72</f>
        <v>Ruben</v>
      </c>
      <c r="I31" s="38" t="str">
        <f>D85</f>
        <v>Guillaume</v>
      </c>
      <c r="J31" s="38" t="str">
        <f>L85</f>
        <v>Maarten</v>
      </c>
      <c r="K31" s="38" t="str">
        <f>D98</f>
        <v>Dieter</v>
      </c>
      <c r="L31" s="38" t="str">
        <f>L98</f>
        <v>Deborah</v>
      </c>
      <c r="M31" s="38" t="str">
        <f>D111</f>
        <v>Lienkeuh</v>
      </c>
      <c r="N31" s="38" t="str">
        <f>L111</f>
        <v>Pieter</v>
      </c>
      <c r="O31" s="38" t="str">
        <f>D124</f>
        <v>Didier</v>
      </c>
      <c r="P31" s="37" t="str">
        <f>L124</f>
        <v>Lien</v>
      </c>
      <c r="Q31" s="3"/>
      <c r="R31" s="75"/>
      <c r="S31" s="72"/>
      <c r="U31" s="124">
        <f>RANK(Result!AW13,Result!$AW$7:$AW$18)</f>
        <v>12</v>
      </c>
      <c r="V31" s="124">
        <f>IF(COUNTIF($U$25:U30,RANK(Result!AW13,Result!$AW$7:$AW$18))&gt;0,RANK(Result!AW13,Result!$AW$7:$AW$18)+COUNTIF($U$25:U30,RANK(Result!AW13,Result!$AW$7:$AW$18)),RANK(Result!AW13,Result!$AW$7:$AW$18))</f>
        <v>12</v>
      </c>
      <c r="W31" s="153" t="str">
        <f>Result!T13</f>
        <v>Dieter</v>
      </c>
      <c r="X31" s="154">
        <f>Result!AW13</f>
        <v>47.989999999999995</v>
      </c>
    </row>
    <row r="32" spans="1:180">
      <c r="A32" s="72"/>
      <c r="B32" s="66"/>
      <c r="C32" s="29">
        <f t="shared" ref="C32:D39" si="0">C11</f>
        <v>0</v>
      </c>
      <c r="D32" s="30">
        <f t="shared" si="0"/>
        <v>0</v>
      </c>
      <c r="E32" s="31">
        <f t="shared" ref="E32:E39" si="1">E61</f>
        <v>0</v>
      </c>
      <c r="F32" s="32">
        <f>M61</f>
        <v>0</v>
      </c>
      <c r="G32" s="32">
        <f>E74</f>
        <v>0</v>
      </c>
      <c r="H32" s="32">
        <f>M74</f>
        <v>0</v>
      </c>
      <c r="I32" s="32">
        <f>E87</f>
        <v>0</v>
      </c>
      <c r="J32" s="32">
        <f>M87</f>
        <v>0</v>
      </c>
      <c r="K32" s="32">
        <f>E100</f>
        <v>0</v>
      </c>
      <c r="L32" s="32">
        <f t="shared" ref="L32:L39" si="2">M100</f>
        <v>0</v>
      </c>
      <c r="M32" s="32">
        <f>E113</f>
        <v>0</v>
      </c>
      <c r="N32" s="32">
        <f t="shared" ref="N32:N39" si="3">M113</f>
        <v>0</v>
      </c>
      <c r="O32" s="32">
        <f>E126</f>
        <v>0</v>
      </c>
      <c r="P32" s="33">
        <f>M126</f>
        <v>0</v>
      </c>
      <c r="Q32" s="3"/>
      <c r="R32" s="75"/>
      <c r="S32" s="72"/>
      <c r="U32" s="124">
        <f>RANK(Result!AW14,Result!$AW$7:$AW$18)</f>
        <v>2</v>
      </c>
      <c r="V32" s="124">
        <f>IF(COUNTIF($U$25:U31,RANK(Result!AW14,Result!$AW$7:$AW$18))&gt;0,RANK(Result!AW14,Result!$AW$7:$AW$18)+COUNTIF($U$25:U31,RANK(Result!AW14,Result!$AW$7:$AW$18)),RANK(Result!AW14,Result!$AW$7:$AW$18))</f>
        <v>2</v>
      </c>
      <c r="W32" s="153" t="str">
        <f>Result!T14</f>
        <v>Deborah</v>
      </c>
      <c r="X32" s="154">
        <f>Result!AW14</f>
        <v>69.890000000000015</v>
      </c>
    </row>
    <row r="33" spans="1:24">
      <c r="A33" s="72"/>
      <c r="B33" s="66"/>
      <c r="C33" s="25">
        <f t="shared" si="0"/>
        <v>0</v>
      </c>
      <c r="D33" s="26">
        <f t="shared" si="0"/>
        <v>0</v>
      </c>
      <c r="E33" s="31">
        <f t="shared" si="1"/>
        <v>0</v>
      </c>
      <c r="F33" s="32">
        <f t="shared" ref="F33:F39" si="4">M62</f>
        <v>0</v>
      </c>
      <c r="G33" s="32">
        <f t="shared" ref="G33:G39" si="5">E75</f>
        <v>0</v>
      </c>
      <c r="H33" s="32">
        <f t="shared" ref="H33:H39" si="6">M75</f>
        <v>0</v>
      </c>
      <c r="I33" s="32">
        <f t="shared" ref="I33:I39" si="7">E88</f>
        <v>0</v>
      </c>
      <c r="J33" s="32">
        <f t="shared" ref="J33:J39" si="8">M88</f>
        <v>0</v>
      </c>
      <c r="K33" s="32">
        <f t="shared" ref="K33:K39" si="9">E101</f>
        <v>0</v>
      </c>
      <c r="L33" s="32">
        <f t="shared" si="2"/>
        <v>0</v>
      </c>
      <c r="M33" s="32">
        <f t="shared" ref="M33:M39" si="10">E114</f>
        <v>0</v>
      </c>
      <c r="N33" s="32">
        <f t="shared" si="3"/>
        <v>0</v>
      </c>
      <c r="O33" s="32">
        <f t="shared" ref="O33:O39" si="11">E127</f>
        <v>0</v>
      </c>
      <c r="P33" s="33">
        <f t="shared" ref="P33:P39" si="12">M127</f>
        <v>0</v>
      </c>
      <c r="Q33" s="3"/>
      <c r="R33" s="75"/>
      <c r="S33" s="72"/>
      <c r="U33" s="124">
        <f>RANK(Result!AW15,Result!$AW$7:$AW$18)</f>
        <v>5</v>
      </c>
      <c r="V33" s="124">
        <f>IF(COUNTIF($U$25:U32,RANK(Result!AW15,Result!$AW$7:$AW$18))&gt;0,RANK(Result!AW15,Result!$AW$7:$AW$18)+COUNTIF($U$25:U32,RANK(Result!AW15,Result!$AW$7:$AW$18)),RANK(Result!AW15,Result!$AW$7:$AW$18))</f>
        <v>5</v>
      </c>
      <c r="W33" s="153" t="str">
        <f>Result!T15</f>
        <v>Lienkeuh</v>
      </c>
      <c r="X33" s="154">
        <f>Result!AW15</f>
        <v>62.86</v>
      </c>
    </row>
    <row r="34" spans="1:24">
      <c r="A34" s="72"/>
      <c r="B34" s="66"/>
      <c r="C34" s="25">
        <f t="shared" si="0"/>
        <v>0</v>
      </c>
      <c r="D34" s="26">
        <f t="shared" si="0"/>
        <v>0</v>
      </c>
      <c r="E34" s="31">
        <f t="shared" si="1"/>
        <v>0</v>
      </c>
      <c r="F34" s="32">
        <f t="shared" si="4"/>
        <v>0</v>
      </c>
      <c r="G34" s="32">
        <f t="shared" si="5"/>
        <v>0</v>
      </c>
      <c r="H34" s="32">
        <f t="shared" si="6"/>
        <v>0</v>
      </c>
      <c r="I34" s="32">
        <f t="shared" si="7"/>
        <v>0</v>
      </c>
      <c r="J34" s="32">
        <f t="shared" si="8"/>
        <v>0</v>
      </c>
      <c r="K34" s="32">
        <f t="shared" si="9"/>
        <v>0</v>
      </c>
      <c r="L34" s="32">
        <f t="shared" si="2"/>
        <v>0</v>
      </c>
      <c r="M34" s="32">
        <f t="shared" si="10"/>
        <v>0</v>
      </c>
      <c r="N34" s="32">
        <f t="shared" si="3"/>
        <v>0</v>
      </c>
      <c r="O34" s="32">
        <f t="shared" si="11"/>
        <v>0</v>
      </c>
      <c r="P34" s="33">
        <f t="shared" si="12"/>
        <v>0</v>
      </c>
      <c r="Q34" s="3"/>
      <c r="R34" s="75"/>
      <c r="S34" s="72"/>
      <c r="U34" s="124">
        <f>RANK(Result!AW16,Result!$AW$7:$AW$18)</f>
        <v>3</v>
      </c>
      <c r="V34" s="124">
        <f>IF(COUNTIF($U$25:U33,RANK(Result!AW16,Result!$AW$7:$AW$18))&gt;0,RANK(Result!AW16,Result!$AW$7:$AW$18)+COUNTIF($U$25:U33,RANK(Result!AW16,Result!$AW$7:$AW$18)),RANK(Result!AW16,Result!$AW$7:$AW$18))</f>
        <v>3</v>
      </c>
      <c r="W34" s="153" t="str">
        <f>Result!T16</f>
        <v>Pieter</v>
      </c>
      <c r="X34" s="154">
        <f>Result!AW16</f>
        <v>66.239999999999995</v>
      </c>
    </row>
    <row r="35" spans="1:24">
      <c r="A35" s="72"/>
      <c r="B35" s="66"/>
      <c r="C35" s="25">
        <f t="shared" si="0"/>
        <v>0</v>
      </c>
      <c r="D35" s="26">
        <f t="shared" si="0"/>
        <v>0</v>
      </c>
      <c r="E35" s="31">
        <f t="shared" si="1"/>
        <v>0</v>
      </c>
      <c r="F35" s="32">
        <f t="shared" si="4"/>
        <v>0</v>
      </c>
      <c r="G35" s="32">
        <f t="shared" si="5"/>
        <v>0</v>
      </c>
      <c r="H35" s="32">
        <f t="shared" si="6"/>
        <v>0</v>
      </c>
      <c r="I35" s="32">
        <f t="shared" si="7"/>
        <v>0</v>
      </c>
      <c r="J35" s="32">
        <f t="shared" si="8"/>
        <v>0</v>
      </c>
      <c r="K35" s="32">
        <f t="shared" si="9"/>
        <v>0</v>
      </c>
      <c r="L35" s="32">
        <f t="shared" si="2"/>
        <v>0</v>
      </c>
      <c r="M35" s="32">
        <f t="shared" si="10"/>
        <v>0</v>
      </c>
      <c r="N35" s="32">
        <f t="shared" si="3"/>
        <v>0</v>
      </c>
      <c r="O35" s="32">
        <f t="shared" si="11"/>
        <v>0</v>
      </c>
      <c r="P35" s="33">
        <f t="shared" si="12"/>
        <v>0</v>
      </c>
      <c r="Q35" s="3"/>
      <c r="R35" s="75"/>
      <c r="S35" s="72"/>
      <c r="U35" s="124">
        <f>RANK(Result!AW17,Result!$AW$7:$AW$18)</f>
        <v>1</v>
      </c>
      <c r="V35" s="124">
        <f>IF(COUNTIF($U$25:U34,RANK(Result!AW17,Result!$AW$7:$AW$18))&gt;0,RANK(Result!AW17,Result!$AW$7:$AW$18)+COUNTIF($U$25:U34,RANK(Result!AW17,Result!$AW$7:$AW$18)),RANK(Result!AW17,Result!$AW$7:$AW$18))</f>
        <v>1</v>
      </c>
      <c r="W35" s="153" t="str">
        <f>Result!T17</f>
        <v>Didier</v>
      </c>
      <c r="X35" s="154">
        <f>Result!AW17</f>
        <v>74.160000000000011</v>
      </c>
    </row>
    <row r="36" spans="1:24">
      <c r="A36" s="72"/>
      <c r="B36" s="66"/>
      <c r="C36" s="25">
        <f t="shared" si="0"/>
        <v>0</v>
      </c>
      <c r="D36" s="26">
        <f t="shared" si="0"/>
        <v>0</v>
      </c>
      <c r="E36" s="31">
        <f t="shared" si="1"/>
        <v>0</v>
      </c>
      <c r="F36" s="32">
        <f t="shared" si="4"/>
        <v>0</v>
      </c>
      <c r="G36" s="32">
        <f t="shared" si="5"/>
        <v>0</v>
      </c>
      <c r="H36" s="32">
        <f t="shared" si="6"/>
        <v>0</v>
      </c>
      <c r="I36" s="32">
        <f t="shared" si="7"/>
        <v>0</v>
      </c>
      <c r="J36" s="32">
        <f t="shared" si="8"/>
        <v>0</v>
      </c>
      <c r="K36" s="32">
        <f t="shared" si="9"/>
        <v>0</v>
      </c>
      <c r="L36" s="32">
        <f t="shared" si="2"/>
        <v>0</v>
      </c>
      <c r="M36" s="32">
        <f t="shared" si="10"/>
        <v>0</v>
      </c>
      <c r="N36" s="32">
        <f t="shared" si="3"/>
        <v>0</v>
      </c>
      <c r="O36" s="32">
        <f t="shared" si="11"/>
        <v>0</v>
      </c>
      <c r="P36" s="33">
        <f t="shared" si="12"/>
        <v>0</v>
      </c>
      <c r="Q36" s="3"/>
      <c r="R36" s="75"/>
      <c r="S36" s="72"/>
      <c r="U36" s="124">
        <f>RANK(Result!AW18,Result!$AW$7:$AW$18)</f>
        <v>6</v>
      </c>
      <c r="V36" s="124">
        <f>IF(COUNTIF($U$25:U35,RANK(Result!AW18,Result!$AW$7:$AW$18))&gt;0,RANK(Result!AW18,Result!$AW$7:$AW$18)+COUNTIF($U$25:U35,RANK(Result!AW18,Result!$AW$7:$AW$18)),RANK(Result!AW18,Result!$AW$7:$AW$18))</f>
        <v>6</v>
      </c>
      <c r="W36" s="153" t="str">
        <f>Result!T18</f>
        <v xml:space="preserve">Lien </v>
      </c>
      <c r="X36" s="154">
        <f>Result!AW18</f>
        <v>62.64</v>
      </c>
    </row>
    <row r="37" spans="1:24">
      <c r="A37" s="72"/>
      <c r="B37" s="66"/>
      <c r="C37" s="25">
        <f t="shared" si="0"/>
        <v>0</v>
      </c>
      <c r="D37" s="26">
        <f t="shared" si="0"/>
        <v>0</v>
      </c>
      <c r="E37" s="31">
        <f t="shared" si="1"/>
        <v>0</v>
      </c>
      <c r="F37" s="32">
        <f t="shared" si="4"/>
        <v>0</v>
      </c>
      <c r="G37" s="32">
        <f t="shared" si="5"/>
        <v>0</v>
      </c>
      <c r="H37" s="32">
        <f t="shared" si="6"/>
        <v>0</v>
      </c>
      <c r="I37" s="32">
        <f t="shared" si="7"/>
        <v>0</v>
      </c>
      <c r="J37" s="32">
        <f t="shared" si="8"/>
        <v>0</v>
      </c>
      <c r="K37" s="32">
        <f t="shared" si="9"/>
        <v>0</v>
      </c>
      <c r="L37" s="32">
        <f t="shared" si="2"/>
        <v>0</v>
      </c>
      <c r="M37" s="32">
        <f t="shared" si="10"/>
        <v>0</v>
      </c>
      <c r="N37" s="32">
        <f t="shared" si="3"/>
        <v>0</v>
      </c>
      <c r="O37" s="32">
        <f t="shared" si="11"/>
        <v>0</v>
      </c>
      <c r="P37" s="33">
        <f t="shared" si="12"/>
        <v>0</v>
      </c>
      <c r="Q37" s="3"/>
      <c r="R37" s="75"/>
      <c r="S37" s="72"/>
      <c r="U37" s="124"/>
      <c r="V37" s="124"/>
      <c r="W37" s="124"/>
    </row>
    <row r="38" spans="1:24">
      <c r="A38" s="72"/>
      <c r="B38" s="66"/>
      <c r="C38" s="25">
        <f t="shared" si="0"/>
        <v>0</v>
      </c>
      <c r="D38" s="26">
        <f t="shared" si="0"/>
        <v>0</v>
      </c>
      <c r="E38" s="31">
        <f t="shared" si="1"/>
        <v>0</v>
      </c>
      <c r="F38" s="32">
        <f t="shared" si="4"/>
        <v>0</v>
      </c>
      <c r="G38" s="32">
        <f t="shared" si="5"/>
        <v>0</v>
      </c>
      <c r="H38" s="32">
        <f t="shared" si="6"/>
        <v>0</v>
      </c>
      <c r="I38" s="32">
        <f t="shared" si="7"/>
        <v>0</v>
      </c>
      <c r="J38" s="32">
        <f t="shared" si="8"/>
        <v>0</v>
      </c>
      <c r="K38" s="32">
        <f t="shared" si="9"/>
        <v>0</v>
      </c>
      <c r="L38" s="32">
        <f t="shared" si="2"/>
        <v>0</v>
      </c>
      <c r="M38" s="32">
        <f t="shared" si="10"/>
        <v>0</v>
      </c>
      <c r="N38" s="32">
        <f t="shared" si="3"/>
        <v>0</v>
      </c>
      <c r="O38" s="32">
        <f t="shared" si="11"/>
        <v>0</v>
      </c>
      <c r="P38" s="33">
        <f t="shared" si="12"/>
        <v>0</v>
      </c>
      <c r="Q38" s="3"/>
      <c r="R38" s="75"/>
      <c r="S38" s="72"/>
      <c r="U38" s="124"/>
      <c r="V38" s="124"/>
      <c r="W38" s="124"/>
    </row>
    <row r="39" spans="1:24" ht="13.5" thickBot="1">
      <c r="A39" s="72"/>
      <c r="B39" s="66"/>
      <c r="C39" s="27">
        <f t="shared" si="0"/>
        <v>0</v>
      </c>
      <c r="D39" s="28">
        <f t="shared" si="0"/>
        <v>0</v>
      </c>
      <c r="E39" s="31">
        <f t="shared" si="1"/>
        <v>0</v>
      </c>
      <c r="F39" s="32">
        <f t="shared" si="4"/>
        <v>0</v>
      </c>
      <c r="G39" s="32">
        <f t="shared" si="5"/>
        <v>0</v>
      </c>
      <c r="H39" s="32">
        <f t="shared" si="6"/>
        <v>0</v>
      </c>
      <c r="I39" s="32">
        <f t="shared" si="7"/>
        <v>0</v>
      </c>
      <c r="J39" s="32">
        <f t="shared" si="8"/>
        <v>0</v>
      </c>
      <c r="K39" s="32">
        <f t="shared" si="9"/>
        <v>0</v>
      </c>
      <c r="L39" s="32">
        <f t="shared" si="2"/>
        <v>0</v>
      </c>
      <c r="M39" s="32">
        <f t="shared" si="10"/>
        <v>0</v>
      </c>
      <c r="N39" s="32">
        <f t="shared" si="3"/>
        <v>0</v>
      </c>
      <c r="O39" s="32">
        <f t="shared" si="11"/>
        <v>0</v>
      </c>
      <c r="P39" s="33">
        <f t="shared" si="12"/>
        <v>0</v>
      </c>
      <c r="Q39" s="3"/>
      <c r="R39" s="75"/>
      <c r="S39" s="72"/>
      <c r="U39" s="124"/>
      <c r="V39" s="124"/>
      <c r="W39" s="124"/>
    </row>
    <row r="40" spans="1:24" ht="13.5" thickBot="1">
      <c r="A40" s="72"/>
      <c r="B40" s="66"/>
      <c r="C40" s="3"/>
      <c r="D40" s="3"/>
      <c r="E40" s="58">
        <f>I69</f>
        <v>0</v>
      </c>
      <c r="F40" s="59">
        <f>Q69</f>
        <v>0</v>
      </c>
      <c r="G40" s="59">
        <f>I82</f>
        <v>0</v>
      </c>
      <c r="H40" s="59">
        <f>Q82</f>
        <v>0</v>
      </c>
      <c r="I40" s="59">
        <f>I95</f>
        <v>0</v>
      </c>
      <c r="J40" s="59">
        <f>Q95</f>
        <v>0</v>
      </c>
      <c r="K40" s="59">
        <f>I108</f>
        <v>0</v>
      </c>
      <c r="L40" s="59">
        <f>Q108</f>
        <v>0</v>
      </c>
      <c r="M40" s="59">
        <f>I121</f>
        <v>0</v>
      </c>
      <c r="N40" s="59">
        <f>Q121</f>
        <v>0</v>
      </c>
      <c r="O40" s="59">
        <f>I134</f>
        <v>0</v>
      </c>
      <c r="P40" s="60">
        <f>Q134</f>
        <v>0</v>
      </c>
      <c r="Q40" s="3"/>
      <c r="R40" s="75"/>
      <c r="S40" s="72"/>
      <c r="U40" s="124"/>
      <c r="V40" s="124"/>
      <c r="W40" s="124"/>
    </row>
    <row r="41" spans="1:24">
      <c r="A41" s="72"/>
      <c r="B41" s="66"/>
      <c r="C41" s="3"/>
      <c r="D41" s="3"/>
      <c r="E41" s="3"/>
      <c r="F41" s="3"/>
      <c r="G41" s="3"/>
      <c r="H41" s="3"/>
      <c r="I41" s="3"/>
      <c r="J41" s="3"/>
      <c r="K41" s="3"/>
      <c r="L41" s="3"/>
      <c r="M41" s="3"/>
      <c r="N41" s="3"/>
      <c r="O41" s="3"/>
      <c r="P41" s="3"/>
      <c r="Q41" s="3"/>
      <c r="R41" s="75"/>
      <c r="S41" s="72"/>
    </row>
    <row r="42" spans="1:24" ht="13.5" thickBot="1">
      <c r="A42" s="72"/>
      <c r="B42" s="66"/>
      <c r="C42" s="3"/>
      <c r="D42" s="3"/>
      <c r="E42" s="3"/>
      <c r="F42" s="3"/>
      <c r="G42" s="3"/>
      <c r="H42" s="3"/>
      <c r="I42" s="3"/>
      <c r="J42" s="3"/>
      <c r="K42" s="3"/>
      <c r="L42" s="3"/>
      <c r="M42" s="3"/>
      <c r="N42" s="3"/>
      <c r="O42" s="3"/>
      <c r="P42" s="3"/>
      <c r="Q42" s="3"/>
      <c r="R42" s="75"/>
      <c r="S42" s="72"/>
    </row>
    <row r="43" spans="1:24" ht="13.5" thickBot="1">
      <c r="A43" s="72"/>
      <c r="B43" s="66"/>
      <c r="C43" s="36" t="s">
        <v>0</v>
      </c>
      <c r="D43" s="37" t="s">
        <v>1</v>
      </c>
      <c r="E43" s="36" t="str">
        <f t="shared" ref="E43:O43" si="13">E31</f>
        <v>Tim</v>
      </c>
      <c r="F43" s="38" t="str">
        <f t="shared" si="13"/>
        <v>Grégory</v>
      </c>
      <c r="G43" s="38" t="str">
        <f t="shared" si="13"/>
        <v>Christophe</v>
      </c>
      <c r="H43" s="38" t="str">
        <f t="shared" si="13"/>
        <v>Ruben</v>
      </c>
      <c r="I43" s="38" t="str">
        <f t="shared" si="13"/>
        <v>Guillaume</v>
      </c>
      <c r="J43" s="38" t="str">
        <f t="shared" si="13"/>
        <v>Maarten</v>
      </c>
      <c r="K43" s="38" t="str">
        <f t="shared" si="13"/>
        <v>Dieter</v>
      </c>
      <c r="L43" s="38" t="str">
        <f t="shared" si="13"/>
        <v>Deborah</v>
      </c>
      <c r="M43" s="38" t="str">
        <f t="shared" si="13"/>
        <v>Lienkeuh</v>
      </c>
      <c r="N43" s="38" t="str">
        <f t="shared" si="13"/>
        <v>Pieter</v>
      </c>
      <c r="O43" s="38" t="str">
        <f t="shared" si="13"/>
        <v>Didier</v>
      </c>
      <c r="P43" s="37" t="str">
        <f>L124</f>
        <v>Lien</v>
      </c>
      <c r="Q43" s="3"/>
      <c r="R43" s="75"/>
      <c r="S43" s="72"/>
    </row>
    <row r="44" spans="1:24">
      <c r="A44" s="72"/>
      <c r="B44" s="66"/>
      <c r="C44" s="29">
        <f t="shared" ref="C44:D51" si="14">K61</f>
        <v>0</v>
      </c>
      <c r="D44" s="69">
        <f t="shared" si="14"/>
        <v>0</v>
      </c>
      <c r="E44" s="56">
        <f>IF(E61=$F$60,F61,IF(E61=$G$60,G61,IF(E61=$H$60,H61,0)))</f>
        <v>0</v>
      </c>
      <c r="F44" s="56">
        <f>IF(M61=$N$60,N61,IF(M61=$O$60,O61,IF(M61=$P$60,P61,0)))</f>
        <v>0</v>
      </c>
      <c r="G44" s="56">
        <f>IF(E74=$F$73,F74,IF(E74=$G$73,G74,IF(E74=$H$73,H74,0)))</f>
        <v>0</v>
      </c>
      <c r="H44" s="56">
        <f>IF(M74=$N$73,N74,IF(M74=$O$73,O74,IF(M74=$P$73,P74,0)))</f>
        <v>0</v>
      </c>
      <c r="I44" s="56">
        <f>IF(E87=$F$86,F87,IF(E87=$G$86,G87,IF(E87=$H$86,H87,0)))</f>
        <v>0</v>
      </c>
      <c r="J44" s="56">
        <f>IF(M87=$N$86,N87,IF(M87=$O$86,O87,IF(M87=$P$86,P87,0)))</f>
        <v>0</v>
      </c>
      <c r="K44" s="56">
        <f>IF(E100=$F$99,F100,IF(E100=$G$99,G100,IF(E100=$H$99,H100,0)))</f>
        <v>0</v>
      </c>
      <c r="L44" s="56">
        <f>IF(M100=$N$99,N100,IF(M100=$O$99,O100,IF(M100=$P$99,P100,0)))</f>
        <v>0</v>
      </c>
      <c r="M44" s="56">
        <f>IF(E113=$F$112,F113,IF(E113=$G$112,G113,IF(E113=$H$112,H113,0)))</f>
        <v>0</v>
      </c>
      <c r="N44" s="56">
        <f>IF(M113=$N$112,N113,IF(M113=$O$112,O113,IF(M113=$P$112,P113,0)))</f>
        <v>0</v>
      </c>
      <c r="O44" s="56">
        <f>IF(E126=$F$125,F126,IF(E126=$G$125,G126,IF(E126=$H$125,H126,0)))</f>
        <v>0</v>
      </c>
      <c r="P44" s="57">
        <f>IF(M126=$N$125,N126,IF(M126=$O$125,O126,IF(M126=$P$125,P126,0)))</f>
        <v>0</v>
      </c>
      <c r="Q44" s="3"/>
      <c r="R44" s="75"/>
      <c r="S44" s="72"/>
    </row>
    <row r="45" spans="1:24">
      <c r="A45" s="72"/>
      <c r="B45" s="66"/>
      <c r="C45" s="25">
        <f t="shared" si="14"/>
        <v>0</v>
      </c>
      <c r="D45" s="70">
        <f t="shared" si="14"/>
        <v>0</v>
      </c>
      <c r="E45" s="56">
        <f t="shared" ref="E45:E51" si="15">IF(E62=$F$60,F62,IF(E62=$G$60,G62,IF(E62=$H$60,H62,0)))</f>
        <v>0</v>
      </c>
      <c r="F45" s="56">
        <f t="shared" ref="F45:F51" si="16">IF(M62=$N$60,N62,IF(M62=$O$60,O62,IF(M62=$P$60,P62,0)))</f>
        <v>0</v>
      </c>
      <c r="G45" s="56">
        <f t="shared" ref="G45:G51" si="17">IF(E75=$F$73,F75,IF(E75=$G$73,G75,IF(E75=$H$73,H75,0)))</f>
        <v>0</v>
      </c>
      <c r="H45" s="56">
        <f t="shared" ref="H45:H51" si="18">IF(M75=$N$73,N75,IF(M75=$O$73,O75,IF(M75=$P$73,P75,0)))</f>
        <v>0</v>
      </c>
      <c r="I45" s="56">
        <f t="shared" ref="I45:I51" si="19">IF(E88=$F$86,F88,IF(E88=$G$86,G88,IF(E88=$H$86,H88,0)))</f>
        <v>0</v>
      </c>
      <c r="J45" s="56">
        <f t="shared" ref="J45:J51" si="20">IF(M88=$N$86,N88,IF(M88=$O$86,O88,IF(M88=$P$86,P88,0)))</f>
        <v>0</v>
      </c>
      <c r="K45" s="56">
        <f t="shared" ref="K45:K51" si="21">IF(E101=$F$99,F101,IF(E101=$G$99,G101,IF(E101=$H$99,H101,0)))</f>
        <v>0</v>
      </c>
      <c r="L45" s="56">
        <f t="shared" ref="L45:L51" si="22">IF(M101=$N$99,N101,IF(M101=$O$99,O101,IF(M101=$P$99,P101,0)))</f>
        <v>0</v>
      </c>
      <c r="M45" s="56">
        <f t="shared" ref="M45:M51" si="23">IF(E114=$F$112,F114,IF(E114=$G$112,G114,IF(E114=$H$112,H114,0)))</f>
        <v>0</v>
      </c>
      <c r="N45" s="56">
        <f t="shared" ref="N45:N51" si="24">IF(M114=$N$112,N114,IF(M114=$O$112,O114,IF(M114=$P$112,P114,0)))</f>
        <v>0</v>
      </c>
      <c r="O45" s="56">
        <f t="shared" ref="O45:O51" si="25">IF(E127=$F$125,F127,IF(E127=$G$125,G127,IF(E127=$H$125,H127,0)))</f>
        <v>0</v>
      </c>
      <c r="P45" s="57">
        <f t="shared" ref="P45:P51" si="26">IF(M127=$N$125,N127,IF(M127=$O$125,O127,IF(M127=$P$125,P127,0)))</f>
        <v>0</v>
      </c>
      <c r="Q45" s="3"/>
      <c r="R45" s="75"/>
      <c r="S45" s="72"/>
    </row>
    <row r="46" spans="1:24">
      <c r="A46" s="72"/>
      <c r="B46" s="66"/>
      <c r="C46" s="25">
        <f t="shared" si="14"/>
        <v>0</v>
      </c>
      <c r="D46" s="70">
        <f t="shared" si="14"/>
        <v>0</v>
      </c>
      <c r="E46" s="56">
        <f t="shared" si="15"/>
        <v>0</v>
      </c>
      <c r="F46" s="56">
        <f t="shared" si="16"/>
        <v>0</v>
      </c>
      <c r="G46" s="56">
        <f t="shared" si="17"/>
        <v>0</v>
      </c>
      <c r="H46" s="56">
        <f t="shared" si="18"/>
        <v>0</v>
      </c>
      <c r="I46" s="56">
        <f t="shared" si="19"/>
        <v>0</v>
      </c>
      <c r="J46" s="56">
        <f t="shared" si="20"/>
        <v>0</v>
      </c>
      <c r="K46" s="56">
        <f t="shared" si="21"/>
        <v>0</v>
      </c>
      <c r="L46" s="56">
        <f t="shared" si="22"/>
        <v>0</v>
      </c>
      <c r="M46" s="56">
        <f t="shared" si="23"/>
        <v>0</v>
      </c>
      <c r="N46" s="56">
        <f t="shared" si="24"/>
        <v>0</v>
      </c>
      <c r="O46" s="56">
        <f t="shared" si="25"/>
        <v>0</v>
      </c>
      <c r="P46" s="57">
        <f t="shared" si="26"/>
        <v>0</v>
      </c>
      <c r="Q46" s="3"/>
      <c r="R46" s="75"/>
      <c r="S46" s="72"/>
    </row>
    <row r="47" spans="1:24">
      <c r="A47" s="72"/>
      <c r="B47" s="66"/>
      <c r="C47" s="25">
        <f t="shared" si="14"/>
        <v>0</v>
      </c>
      <c r="D47" s="70">
        <f t="shared" si="14"/>
        <v>0</v>
      </c>
      <c r="E47" s="56">
        <f t="shared" si="15"/>
        <v>0</v>
      </c>
      <c r="F47" s="56">
        <f t="shared" si="16"/>
        <v>0</v>
      </c>
      <c r="G47" s="56">
        <f t="shared" si="17"/>
        <v>0</v>
      </c>
      <c r="H47" s="56">
        <f t="shared" si="18"/>
        <v>0</v>
      </c>
      <c r="I47" s="56">
        <f t="shared" si="19"/>
        <v>0</v>
      </c>
      <c r="J47" s="56">
        <f t="shared" si="20"/>
        <v>0</v>
      </c>
      <c r="K47" s="56">
        <f t="shared" si="21"/>
        <v>0</v>
      </c>
      <c r="L47" s="56">
        <f t="shared" si="22"/>
        <v>0</v>
      </c>
      <c r="M47" s="56">
        <f t="shared" si="23"/>
        <v>0</v>
      </c>
      <c r="N47" s="56">
        <f t="shared" si="24"/>
        <v>0</v>
      </c>
      <c r="O47" s="56">
        <f t="shared" si="25"/>
        <v>0</v>
      </c>
      <c r="P47" s="57">
        <f t="shared" si="26"/>
        <v>0</v>
      </c>
      <c r="Q47" s="3"/>
      <c r="R47" s="75"/>
      <c r="S47" s="72"/>
    </row>
    <row r="48" spans="1:24">
      <c r="A48" s="72"/>
      <c r="B48" s="66"/>
      <c r="C48" s="25">
        <f t="shared" si="14"/>
        <v>0</v>
      </c>
      <c r="D48" s="70">
        <f t="shared" si="14"/>
        <v>0</v>
      </c>
      <c r="E48" s="56">
        <f t="shared" si="15"/>
        <v>0</v>
      </c>
      <c r="F48" s="56">
        <f t="shared" si="16"/>
        <v>0</v>
      </c>
      <c r="G48" s="56">
        <f t="shared" si="17"/>
        <v>0</v>
      </c>
      <c r="H48" s="56">
        <f t="shared" si="18"/>
        <v>0</v>
      </c>
      <c r="I48" s="56">
        <f t="shared" si="19"/>
        <v>0</v>
      </c>
      <c r="J48" s="56">
        <f t="shared" si="20"/>
        <v>0</v>
      </c>
      <c r="K48" s="56">
        <f t="shared" si="21"/>
        <v>0</v>
      </c>
      <c r="L48" s="56">
        <f t="shared" si="22"/>
        <v>0</v>
      </c>
      <c r="M48" s="56">
        <f t="shared" si="23"/>
        <v>0</v>
      </c>
      <c r="N48" s="56">
        <f t="shared" si="24"/>
        <v>0</v>
      </c>
      <c r="O48" s="56">
        <f t="shared" si="25"/>
        <v>0</v>
      </c>
      <c r="P48" s="57">
        <f t="shared" si="26"/>
        <v>0</v>
      </c>
      <c r="Q48" s="3"/>
      <c r="R48" s="75"/>
      <c r="S48" s="72"/>
    </row>
    <row r="49" spans="1:20">
      <c r="A49" s="72"/>
      <c r="B49" s="66"/>
      <c r="C49" s="25">
        <f t="shared" si="14"/>
        <v>0</v>
      </c>
      <c r="D49" s="70">
        <f t="shared" si="14"/>
        <v>0</v>
      </c>
      <c r="E49" s="56">
        <f t="shared" si="15"/>
        <v>0</v>
      </c>
      <c r="F49" s="56">
        <f t="shared" si="16"/>
        <v>0</v>
      </c>
      <c r="G49" s="56">
        <f t="shared" si="17"/>
        <v>0</v>
      </c>
      <c r="H49" s="56">
        <f t="shared" si="18"/>
        <v>0</v>
      </c>
      <c r="I49" s="56">
        <f t="shared" si="19"/>
        <v>0</v>
      </c>
      <c r="J49" s="56">
        <f t="shared" si="20"/>
        <v>0</v>
      </c>
      <c r="K49" s="56">
        <f t="shared" si="21"/>
        <v>0</v>
      </c>
      <c r="L49" s="56">
        <f t="shared" si="22"/>
        <v>0</v>
      </c>
      <c r="M49" s="56">
        <f t="shared" si="23"/>
        <v>0</v>
      </c>
      <c r="N49" s="56">
        <f t="shared" si="24"/>
        <v>0</v>
      </c>
      <c r="O49" s="56">
        <f t="shared" si="25"/>
        <v>0</v>
      </c>
      <c r="P49" s="57">
        <f t="shared" si="26"/>
        <v>0</v>
      </c>
      <c r="Q49" s="3"/>
      <c r="R49" s="75"/>
      <c r="S49" s="72"/>
    </row>
    <row r="50" spans="1:20">
      <c r="A50" s="72"/>
      <c r="B50" s="66"/>
      <c r="C50" s="25">
        <f t="shared" si="14"/>
        <v>0</v>
      </c>
      <c r="D50" s="70">
        <f t="shared" si="14"/>
        <v>0</v>
      </c>
      <c r="E50" s="56">
        <f t="shared" si="15"/>
        <v>0</v>
      </c>
      <c r="F50" s="56">
        <f t="shared" si="16"/>
        <v>0</v>
      </c>
      <c r="G50" s="56">
        <f t="shared" si="17"/>
        <v>0</v>
      </c>
      <c r="H50" s="56">
        <f t="shared" si="18"/>
        <v>0</v>
      </c>
      <c r="I50" s="56">
        <f t="shared" si="19"/>
        <v>0</v>
      </c>
      <c r="J50" s="56">
        <f t="shared" si="20"/>
        <v>0</v>
      </c>
      <c r="K50" s="56">
        <f t="shared" si="21"/>
        <v>0</v>
      </c>
      <c r="L50" s="56">
        <f t="shared" si="22"/>
        <v>0</v>
      </c>
      <c r="M50" s="56">
        <f t="shared" si="23"/>
        <v>0</v>
      </c>
      <c r="N50" s="56">
        <f t="shared" si="24"/>
        <v>0</v>
      </c>
      <c r="O50" s="56">
        <f t="shared" si="25"/>
        <v>0</v>
      </c>
      <c r="P50" s="57">
        <f t="shared" si="26"/>
        <v>0</v>
      </c>
      <c r="Q50" s="3"/>
      <c r="R50" s="75"/>
      <c r="S50" s="72"/>
    </row>
    <row r="51" spans="1:20" ht="13.5" thickBot="1">
      <c r="A51" s="72"/>
      <c r="B51" s="66"/>
      <c r="C51" s="27">
        <f t="shared" si="14"/>
        <v>0</v>
      </c>
      <c r="D51" s="71">
        <f t="shared" si="14"/>
        <v>0</v>
      </c>
      <c r="E51" s="56">
        <f t="shared" si="15"/>
        <v>0</v>
      </c>
      <c r="F51" s="56">
        <f t="shared" si="16"/>
        <v>0</v>
      </c>
      <c r="G51" s="56">
        <f t="shared" si="17"/>
        <v>0</v>
      </c>
      <c r="H51" s="56">
        <f t="shared" si="18"/>
        <v>0</v>
      </c>
      <c r="I51" s="56">
        <f t="shared" si="19"/>
        <v>0</v>
      </c>
      <c r="J51" s="56">
        <f t="shared" si="20"/>
        <v>0</v>
      </c>
      <c r="K51" s="56">
        <f t="shared" si="21"/>
        <v>0</v>
      </c>
      <c r="L51" s="56">
        <f t="shared" si="22"/>
        <v>0</v>
      </c>
      <c r="M51" s="56">
        <f t="shared" si="23"/>
        <v>0</v>
      </c>
      <c r="N51" s="56">
        <f t="shared" si="24"/>
        <v>0</v>
      </c>
      <c r="O51" s="56">
        <f t="shared" si="25"/>
        <v>0</v>
      </c>
      <c r="P51" s="57">
        <f t="shared" si="26"/>
        <v>0</v>
      </c>
      <c r="Q51" s="3"/>
      <c r="R51" s="75"/>
      <c r="S51" s="72"/>
    </row>
    <row r="52" spans="1:20" ht="13.5" thickBot="1">
      <c r="A52" s="72"/>
      <c r="B52" s="66"/>
      <c r="C52" s="34" t="s">
        <v>34</v>
      </c>
      <c r="D52" s="35"/>
      <c r="E52" s="58">
        <f>SUM(E44:E51)</f>
        <v>0</v>
      </c>
      <c r="F52" s="59">
        <f t="shared" ref="F52:P52" si="27">SUM(F44:F51)</f>
        <v>0</v>
      </c>
      <c r="G52" s="59">
        <f t="shared" si="27"/>
        <v>0</v>
      </c>
      <c r="H52" s="59">
        <f t="shared" si="27"/>
        <v>0</v>
      </c>
      <c r="I52" s="59">
        <f t="shared" si="27"/>
        <v>0</v>
      </c>
      <c r="J52" s="59">
        <f t="shared" si="27"/>
        <v>0</v>
      </c>
      <c r="K52" s="59">
        <f t="shared" si="27"/>
        <v>0</v>
      </c>
      <c r="L52" s="59">
        <f t="shared" si="27"/>
        <v>0</v>
      </c>
      <c r="M52" s="59">
        <f t="shared" si="27"/>
        <v>0</v>
      </c>
      <c r="N52" s="59">
        <f t="shared" si="27"/>
        <v>0</v>
      </c>
      <c r="O52" s="59">
        <f t="shared" si="27"/>
        <v>0</v>
      </c>
      <c r="P52" s="60">
        <f t="shared" si="27"/>
        <v>0</v>
      </c>
      <c r="Q52" s="3"/>
      <c r="R52" s="75"/>
      <c r="S52" s="72"/>
    </row>
    <row r="53" spans="1:20" ht="13.5" thickBot="1">
      <c r="A53" s="72"/>
      <c r="B53" s="66"/>
      <c r="C53" s="34" t="s">
        <v>59</v>
      </c>
      <c r="D53" s="35"/>
      <c r="E53" s="58">
        <f>E40</f>
        <v>0</v>
      </c>
      <c r="F53" s="59">
        <f t="shared" ref="F53:P53" si="28">F40</f>
        <v>0</v>
      </c>
      <c r="G53" s="59">
        <f t="shared" si="28"/>
        <v>0</v>
      </c>
      <c r="H53" s="59">
        <f t="shared" si="28"/>
        <v>0</v>
      </c>
      <c r="I53" s="59">
        <f t="shared" si="28"/>
        <v>0</v>
      </c>
      <c r="J53" s="59">
        <f t="shared" si="28"/>
        <v>0</v>
      </c>
      <c r="K53" s="59">
        <f t="shared" si="28"/>
        <v>0</v>
      </c>
      <c r="L53" s="59">
        <f t="shared" si="28"/>
        <v>0</v>
      </c>
      <c r="M53" s="59">
        <f t="shared" si="28"/>
        <v>0</v>
      </c>
      <c r="N53" s="59">
        <f t="shared" si="28"/>
        <v>0</v>
      </c>
      <c r="O53" s="59">
        <f t="shared" si="28"/>
        <v>0</v>
      </c>
      <c r="P53" s="60">
        <f t="shared" si="28"/>
        <v>0</v>
      </c>
      <c r="Q53" s="3"/>
      <c r="R53" s="75"/>
      <c r="S53" s="72"/>
    </row>
    <row r="54" spans="1:20" ht="13.5" thickBot="1">
      <c r="A54" s="72"/>
      <c r="B54" s="66"/>
      <c r="C54" s="34" t="s">
        <v>60</v>
      </c>
      <c r="D54" s="35"/>
      <c r="E54" s="61" t="e">
        <f>E53/E52</f>
        <v>#DIV/0!</v>
      </c>
      <c r="F54" s="62" t="e">
        <f t="shared" ref="F54:P54" si="29">F53/F52</f>
        <v>#DIV/0!</v>
      </c>
      <c r="G54" s="62" t="e">
        <f t="shared" si="29"/>
        <v>#DIV/0!</v>
      </c>
      <c r="H54" s="62" t="e">
        <f t="shared" si="29"/>
        <v>#DIV/0!</v>
      </c>
      <c r="I54" s="62" t="e">
        <f t="shared" si="29"/>
        <v>#DIV/0!</v>
      </c>
      <c r="J54" s="62" t="e">
        <f t="shared" si="29"/>
        <v>#DIV/0!</v>
      </c>
      <c r="K54" s="62" t="e">
        <f t="shared" si="29"/>
        <v>#DIV/0!</v>
      </c>
      <c r="L54" s="62" t="e">
        <f t="shared" si="29"/>
        <v>#DIV/0!</v>
      </c>
      <c r="M54" s="62" t="e">
        <f t="shared" si="29"/>
        <v>#DIV/0!</v>
      </c>
      <c r="N54" s="62" t="e">
        <f t="shared" si="29"/>
        <v>#DIV/0!</v>
      </c>
      <c r="O54" s="62" t="e">
        <f t="shared" si="29"/>
        <v>#DIV/0!</v>
      </c>
      <c r="P54" s="63" t="e">
        <f t="shared" si="29"/>
        <v>#DIV/0!</v>
      </c>
      <c r="Q54" s="3"/>
      <c r="R54" s="75"/>
      <c r="S54" s="72"/>
    </row>
    <row r="55" spans="1:20" ht="13.5" thickBot="1">
      <c r="A55" s="72"/>
      <c r="B55" s="67"/>
      <c r="C55" s="68"/>
      <c r="D55" s="68"/>
      <c r="E55" s="68"/>
      <c r="F55" s="68"/>
      <c r="G55" s="68"/>
      <c r="H55" s="68"/>
      <c r="I55" s="68"/>
      <c r="J55" s="68"/>
      <c r="K55" s="68"/>
      <c r="L55" s="68"/>
      <c r="M55" s="68"/>
      <c r="N55" s="68"/>
      <c r="O55" s="68"/>
      <c r="P55" s="68"/>
      <c r="Q55" s="68"/>
      <c r="R55" s="68"/>
      <c r="S55" s="72"/>
    </row>
    <row r="56" spans="1:20" s="155" customFormat="1">
      <c r="A56" s="72"/>
      <c r="B56" s="72"/>
      <c r="C56" s="72"/>
      <c r="D56" s="72"/>
      <c r="E56" s="72"/>
      <c r="F56" s="72"/>
      <c r="G56" s="72"/>
      <c r="H56" s="72"/>
      <c r="I56" s="72"/>
      <c r="J56" s="72"/>
      <c r="K56" s="72"/>
      <c r="L56" s="72"/>
      <c r="M56" s="72"/>
      <c r="N56" s="72"/>
      <c r="O56" s="72"/>
      <c r="P56" s="72"/>
      <c r="Q56" s="72"/>
      <c r="R56" s="72"/>
      <c r="S56" s="72"/>
      <c r="T56" s="74"/>
    </row>
    <row r="57" spans="1:20">
      <c r="A57" s="72"/>
      <c r="R57" s="74"/>
      <c r="S57" s="72"/>
    </row>
    <row r="58" spans="1:20" ht="13.5" thickBot="1">
      <c r="A58" s="72"/>
      <c r="R58" s="74"/>
      <c r="S58" s="72"/>
    </row>
    <row r="59" spans="1:20" ht="18.75" customHeight="1" thickBot="1">
      <c r="A59" s="72"/>
      <c r="C59" s="1"/>
      <c r="D59" s="196" t="s">
        <v>20</v>
      </c>
      <c r="E59" s="197"/>
      <c r="F59" s="198"/>
      <c r="G59" s="8"/>
      <c r="H59" s="8"/>
      <c r="K59" s="1"/>
      <c r="L59" s="196" t="s">
        <v>45</v>
      </c>
      <c r="M59" s="194"/>
      <c r="N59" s="195"/>
      <c r="O59" s="8"/>
      <c r="P59" s="8"/>
      <c r="R59" s="74"/>
      <c r="S59" s="72"/>
    </row>
    <row r="60" spans="1:20" ht="13.5" thickBot="1">
      <c r="A60" s="72"/>
      <c r="C60" s="78" t="s">
        <v>0</v>
      </c>
      <c r="D60" s="79" t="s">
        <v>1</v>
      </c>
      <c r="E60" s="11"/>
      <c r="F60" s="12">
        <v>1</v>
      </c>
      <c r="G60" s="12" t="s">
        <v>18</v>
      </c>
      <c r="H60" s="12">
        <v>2</v>
      </c>
      <c r="I60" s="13" t="s">
        <v>5</v>
      </c>
      <c r="K60" s="78" t="s">
        <v>0</v>
      </c>
      <c r="L60" s="79" t="s">
        <v>1</v>
      </c>
      <c r="M60" s="11"/>
      <c r="N60" s="12">
        <v>1</v>
      </c>
      <c r="O60" s="12" t="s">
        <v>18</v>
      </c>
      <c r="P60" s="12">
        <v>2</v>
      </c>
      <c r="Q60" s="13" t="s">
        <v>5</v>
      </c>
      <c r="R60" s="74"/>
      <c r="S60" s="72"/>
    </row>
    <row r="61" spans="1:20">
      <c r="A61" s="72"/>
      <c r="C61" s="14">
        <f t="shared" ref="C61:D68" si="30">C11</f>
        <v>0</v>
      </c>
      <c r="D61" s="80">
        <f t="shared" si="30"/>
        <v>0</v>
      </c>
      <c r="E61" s="81"/>
      <c r="F61" s="82">
        <f>$E$11</f>
        <v>0</v>
      </c>
      <c r="G61" s="82">
        <f>$F$11</f>
        <v>0</v>
      </c>
      <c r="H61" s="82">
        <f>$G$11</f>
        <v>0</v>
      </c>
      <c r="I61" s="83" t="str">
        <f t="shared" ref="I61:I68" si="31">IF($E61=$I11,IF($E61=$F$60,$F61,IF($E61=$G$60,$G61,IF($E61=$H$60,$H61,""))),"-")</f>
        <v/>
      </c>
      <c r="K61" s="14">
        <f t="shared" ref="K61:L68" si="32">C11</f>
        <v>0</v>
      </c>
      <c r="L61" s="80">
        <f t="shared" si="32"/>
        <v>0</v>
      </c>
      <c r="M61" s="81"/>
      <c r="N61" s="82">
        <f>$E$11</f>
        <v>0</v>
      </c>
      <c r="O61" s="82">
        <f>$F$11</f>
        <v>0</v>
      </c>
      <c r="P61" s="82">
        <f>$G$11</f>
        <v>0</v>
      </c>
      <c r="Q61" s="83" t="str">
        <f t="shared" ref="Q61:Q68" si="33">IF($M61=$I11,IF($M61=$N$60,$N61,IF($M61=$O$60,$O61,IF($M61=$P$60,$P61,""))),"-")</f>
        <v/>
      </c>
      <c r="R61" s="74"/>
      <c r="S61" s="72"/>
    </row>
    <row r="62" spans="1:20">
      <c r="A62" s="72"/>
      <c r="C62" s="15">
        <f t="shared" si="30"/>
        <v>0</v>
      </c>
      <c r="D62" s="77">
        <f t="shared" si="30"/>
        <v>0</v>
      </c>
      <c r="E62" s="76"/>
      <c r="F62" s="17">
        <f>$E$12</f>
        <v>0</v>
      </c>
      <c r="G62" s="17">
        <f>$F$12</f>
        <v>0</v>
      </c>
      <c r="H62" s="17">
        <f>$G$12</f>
        <v>0</v>
      </c>
      <c r="I62" s="16" t="str">
        <f t="shared" si="31"/>
        <v/>
      </c>
      <c r="K62" s="15">
        <f t="shared" si="32"/>
        <v>0</v>
      </c>
      <c r="L62" s="77">
        <f t="shared" si="32"/>
        <v>0</v>
      </c>
      <c r="M62" s="76"/>
      <c r="N62" s="17">
        <f>$E$12</f>
        <v>0</v>
      </c>
      <c r="O62" s="17">
        <f>$F$12</f>
        <v>0</v>
      </c>
      <c r="P62" s="17">
        <f>$G$12</f>
        <v>0</v>
      </c>
      <c r="Q62" s="16" t="str">
        <f t="shared" si="33"/>
        <v/>
      </c>
      <c r="R62" s="74"/>
      <c r="S62" s="72"/>
    </row>
    <row r="63" spans="1:20">
      <c r="A63" s="72"/>
      <c r="C63" s="15">
        <f t="shared" si="30"/>
        <v>0</v>
      </c>
      <c r="D63" s="77">
        <f t="shared" si="30"/>
        <v>0</v>
      </c>
      <c r="E63" s="76"/>
      <c r="F63" s="17">
        <f>$E$13</f>
        <v>0</v>
      </c>
      <c r="G63" s="17">
        <f>$F$13</f>
        <v>0</v>
      </c>
      <c r="H63" s="17">
        <f>$G$13</f>
        <v>0</v>
      </c>
      <c r="I63" s="16" t="str">
        <f t="shared" si="31"/>
        <v/>
      </c>
      <c r="K63" s="15">
        <f t="shared" si="32"/>
        <v>0</v>
      </c>
      <c r="L63" s="77">
        <f t="shared" si="32"/>
        <v>0</v>
      </c>
      <c r="M63" s="76"/>
      <c r="N63" s="17">
        <f>$E$13</f>
        <v>0</v>
      </c>
      <c r="O63" s="17">
        <f>$F$13</f>
        <v>0</v>
      </c>
      <c r="P63" s="17">
        <f>$G$13</f>
        <v>0</v>
      </c>
      <c r="Q63" s="16" t="str">
        <f t="shared" si="33"/>
        <v/>
      </c>
      <c r="R63" s="74"/>
      <c r="S63" s="72"/>
    </row>
    <row r="64" spans="1:20">
      <c r="A64" s="72"/>
      <c r="C64" s="15">
        <f t="shared" si="30"/>
        <v>0</v>
      </c>
      <c r="D64" s="77">
        <f t="shared" si="30"/>
        <v>0</v>
      </c>
      <c r="E64" s="76"/>
      <c r="F64" s="17">
        <f>$E$14</f>
        <v>0</v>
      </c>
      <c r="G64" s="17">
        <f>$F$14</f>
        <v>0</v>
      </c>
      <c r="H64" s="17">
        <f>$G$14</f>
        <v>0</v>
      </c>
      <c r="I64" s="16" t="str">
        <f t="shared" si="31"/>
        <v/>
      </c>
      <c r="K64" s="15">
        <f t="shared" si="32"/>
        <v>0</v>
      </c>
      <c r="L64" s="77">
        <f t="shared" si="32"/>
        <v>0</v>
      </c>
      <c r="M64" s="76"/>
      <c r="N64" s="17">
        <f>$E$14</f>
        <v>0</v>
      </c>
      <c r="O64" s="17">
        <f>$F$14</f>
        <v>0</v>
      </c>
      <c r="P64" s="17">
        <f>$G$14</f>
        <v>0</v>
      </c>
      <c r="Q64" s="16" t="str">
        <f t="shared" si="33"/>
        <v/>
      </c>
      <c r="R64" s="74"/>
      <c r="S64" s="72"/>
    </row>
    <row r="65" spans="1:20">
      <c r="A65" s="72"/>
      <c r="C65" s="15">
        <f t="shared" si="30"/>
        <v>0</v>
      </c>
      <c r="D65" s="77">
        <f t="shared" si="30"/>
        <v>0</v>
      </c>
      <c r="E65" s="76"/>
      <c r="F65" s="17">
        <f>$E$15</f>
        <v>0</v>
      </c>
      <c r="G65" s="17">
        <f>$F$15</f>
        <v>0</v>
      </c>
      <c r="H65" s="17">
        <f>$G$15</f>
        <v>0</v>
      </c>
      <c r="I65" s="16" t="str">
        <f t="shared" si="31"/>
        <v/>
      </c>
      <c r="K65" s="15">
        <f t="shared" si="32"/>
        <v>0</v>
      </c>
      <c r="L65" s="77">
        <f t="shared" si="32"/>
        <v>0</v>
      </c>
      <c r="M65" s="76"/>
      <c r="N65" s="17">
        <f>$E$15</f>
        <v>0</v>
      </c>
      <c r="O65" s="17">
        <f>$F$15</f>
        <v>0</v>
      </c>
      <c r="P65" s="17">
        <f>$G$15</f>
        <v>0</v>
      </c>
      <c r="Q65" s="16" t="str">
        <f t="shared" si="33"/>
        <v/>
      </c>
      <c r="R65" s="74"/>
      <c r="S65" s="72"/>
    </row>
    <row r="66" spans="1:20">
      <c r="A66" s="72"/>
      <c r="C66" s="15">
        <f t="shared" si="30"/>
        <v>0</v>
      </c>
      <c r="D66" s="77">
        <f t="shared" si="30"/>
        <v>0</v>
      </c>
      <c r="E66" s="76"/>
      <c r="F66" s="17">
        <f>$E$16</f>
        <v>0</v>
      </c>
      <c r="G66" s="17">
        <f>$F$16</f>
        <v>0</v>
      </c>
      <c r="H66" s="17">
        <f>$G$16</f>
        <v>0</v>
      </c>
      <c r="I66" s="16" t="str">
        <f t="shared" si="31"/>
        <v/>
      </c>
      <c r="K66" s="15">
        <f t="shared" si="32"/>
        <v>0</v>
      </c>
      <c r="L66" s="77">
        <f t="shared" si="32"/>
        <v>0</v>
      </c>
      <c r="M66" s="76"/>
      <c r="N66" s="17">
        <f>$E$16</f>
        <v>0</v>
      </c>
      <c r="O66" s="17">
        <f>$F$16</f>
        <v>0</v>
      </c>
      <c r="P66" s="17">
        <f>$G$16</f>
        <v>0</v>
      </c>
      <c r="Q66" s="16" t="str">
        <f t="shared" si="33"/>
        <v/>
      </c>
      <c r="R66" s="74"/>
      <c r="S66" s="72"/>
    </row>
    <row r="67" spans="1:20">
      <c r="A67" s="72"/>
      <c r="C67" s="15">
        <f t="shared" si="30"/>
        <v>0</v>
      </c>
      <c r="D67" s="77">
        <f t="shared" si="30"/>
        <v>0</v>
      </c>
      <c r="E67" s="76"/>
      <c r="F67" s="17">
        <f>$E$17</f>
        <v>0</v>
      </c>
      <c r="G67" s="17">
        <f>$F$17</f>
        <v>0</v>
      </c>
      <c r="H67" s="17">
        <f>$G$17</f>
        <v>0</v>
      </c>
      <c r="I67" s="16" t="str">
        <f t="shared" si="31"/>
        <v/>
      </c>
      <c r="K67" s="15">
        <f t="shared" si="32"/>
        <v>0</v>
      </c>
      <c r="L67" s="77">
        <f t="shared" si="32"/>
        <v>0</v>
      </c>
      <c r="M67" s="76"/>
      <c r="N67" s="17">
        <f>$E$17</f>
        <v>0</v>
      </c>
      <c r="O67" s="17">
        <f>$F$17</f>
        <v>0</v>
      </c>
      <c r="P67" s="17">
        <f>$G$17</f>
        <v>0</v>
      </c>
      <c r="Q67" s="16" t="str">
        <f t="shared" si="33"/>
        <v/>
      </c>
      <c r="R67" s="74"/>
      <c r="S67" s="72"/>
    </row>
    <row r="68" spans="1:20" ht="13.5" thickBot="1">
      <c r="A68" s="72"/>
      <c r="C68" s="84">
        <f t="shared" si="30"/>
        <v>0</v>
      </c>
      <c r="D68" s="85">
        <f t="shared" si="30"/>
        <v>0</v>
      </c>
      <c r="E68" s="86"/>
      <c r="F68" s="87">
        <f>$E$18</f>
        <v>0</v>
      </c>
      <c r="G68" s="87">
        <f>$F$18</f>
        <v>0</v>
      </c>
      <c r="H68" s="87">
        <f>$G$18</f>
        <v>0</v>
      </c>
      <c r="I68" s="88" t="str">
        <f t="shared" si="31"/>
        <v/>
      </c>
      <c r="K68" s="84">
        <f t="shared" si="32"/>
        <v>0</v>
      </c>
      <c r="L68" s="85">
        <f t="shared" si="32"/>
        <v>0</v>
      </c>
      <c r="M68" s="86"/>
      <c r="N68" s="87">
        <f>$E$18</f>
        <v>0</v>
      </c>
      <c r="O68" s="87">
        <f>$F$18</f>
        <v>0</v>
      </c>
      <c r="P68" s="87">
        <f>$G$18</f>
        <v>0</v>
      </c>
      <c r="Q68" s="88" t="str">
        <f t="shared" si="33"/>
        <v/>
      </c>
      <c r="R68" s="74"/>
      <c r="S68" s="72"/>
    </row>
    <row r="69" spans="1:20" ht="13.5" thickBot="1">
      <c r="A69" s="72"/>
      <c r="I69" s="89">
        <f>SUM(I61:I68)</f>
        <v>0</v>
      </c>
      <c r="Q69" s="89">
        <f>SUM(Q61:Q68)</f>
        <v>0</v>
      </c>
      <c r="R69" s="74"/>
      <c r="S69" s="72"/>
    </row>
    <row r="70" spans="1:20">
      <c r="A70" s="72"/>
      <c r="R70" s="74"/>
      <c r="S70" s="72"/>
    </row>
    <row r="71" spans="1:20" ht="12.75" customHeight="1" thickBot="1">
      <c r="A71" s="72"/>
      <c r="Q71" s="5"/>
      <c r="R71" s="5"/>
      <c r="S71" s="73"/>
      <c r="T71" s="6"/>
    </row>
    <row r="72" spans="1:20" ht="17.25" customHeight="1" thickBot="1">
      <c r="A72" s="72"/>
      <c r="C72" s="1"/>
      <c r="D72" s="193" t="s">
        <v>24</v>
      </c>
      <c r="E72" s="194"/>
      <c r="F72" s="195"/>
      <c r="G72" s="8"/>
      <c r="H72" s="8"/>
      <c r="K72" s="1"/>
      <c r="L72" s="193" t="s">
        <v>16</v>
      </c>
      <c r="M72" s="194"/>
      <c r="N72" s="195"/>
      <c r="O72" s="8"/>
      <c r="P72" s="8"/>
      <c r="R72" s="5"/>
      <c r="S72" s="73"/>
      <c r="T72" s="6"/>
    </row>
    <row r="73" spans="1:20" ht="13.5" thickBot="1">
      <c r="A73" s="72"/>
      <c r="C73" s="78" t="s">
        <v>0</v>
      </c>
      <c r="D73" s="79" t="s">
        <v>1</v>
      </c>
      <c r="E73" s="11"/>
      <c r="F73" s="12">
        <v>1</v>
      </c>
      <c r="G73" s="12" t="s">
        <v>18</v>
      </c>
      <c r="H73" s="12">
        <v>2</v>
      </c>
      <c r="I73" s="13" t="s">
        <v>5</v>
      </c>
      <c r="K73" s="78" t="s">
        <v>0</v>
      </c>
      <c r="L73" s="79" t="s">
        <v>1</v>
      </c>
      <c r="M73" s="11"/>
      <c r="N73" s="12">
        <v>1</v>
      </c>
      <c r="O73" s="12" t="s">
        <v>18</v>
      </c>
      <c r="P73" s="12">
        <v>2</v>
      </c>
      <c r="Q73" s="13" t="s">
        <v>5</v>
      </c>
      <c r="R73" s="5"/>
      <c r="S73" s="73"/>
      <c r="T73" s="6"/>
    </row>
    <row r="74" spans="1:20">
      <c r="A74" s="72"/>
      <c r="C74" s="14">
        <f t="shared" ref="C74:D81" si="34">C11</f>
        <v>0</v>
      </c>
      <c r="D74" s="80">
        <f t="shared" si="34"/>
        <v>0</v>
      </c>
      <c r="E74" s="81"/>
      <c r="F74" s="82">
        <f>$E$11</f>
        <v>0</v>
      </c>
      <c r="G74" s="82">
        <f>$F$11</f>
        <v>0</v>
      </c>
      <c r="H74" s="82">
        <f>$G$11</f>
        <v>0</v>
      </c>
      <c r="I74" s="83" t="str">
        <f t="shared" ref="I74:I81" si="35">IF($E74=$I11,IF($E74=$F$73,$F74,IF($E74=$G$73,$G74,IF($E74=$H$73,$H74,""))),"-")</f>
        <v/>
      </c>
      <c r="K74" s="14">
        <f t="shared" ref="K74:L81" si="36">C11</f>
        <v>0</v>
      </c>
      <c r="L74" s="80">
        <f t="shared" si="36"/>
        <v>0</v>
      </c>
      <c r="M74" s="81"/>
      <c r="N74" s="82">
        <f>$E$11</f>
        <v>0</v>
      </c>
      <c r="O74" s="82">
        <f>$F$11</f>
        <v>0</v>
      </c>
      <c r="P74" s="82">
        <f>$G$11</f>
        <v>0</v>
      </c>
      <c r="Q74" s="83" t="str">
        <f t="shared" ref="Q74:Q81" si="37">IF($M74=$I11,IF($M74=$N$73,$N74,IF($M74=$O$73,$O74,IF($M74=$P$73,$P74,""))),"-")</f>
        <v/>
      </c>
      <c r="R74" s="74"/>
      <c r="S74" s="72"/>
    </row>
    <row r="75" spans="1:20">
      <c r="A75" s="72"/>
      <c r="C75" s="15">
        <f t="shared" si="34"/>
        <v>0</v>
      </c>
      <c r="D75" s="77">
        <f t="shared" si="34"/>
        <v>0</v>
      </c>
      <c r="E75" s="76"/>
      <c r="F75" s="17">
        <f>$E$12</f>
        <v>0</v>
      </c>
      <c r="G75" s="17">
        <f>$F$12</f>
        <v>0</v>
      </c>
      <c r="H75" s="17">
        <f>$G$12</f>
        <v>0</v>
      </c>
      <c r="I75" s="16" t="str">
        <f t="shared" si="35"/>
        <v/>
      </c>
      <c r="K75" s="15">
        <f t="shared" si="36"/>
        <v>0</v>
      </c>
      <c r="L75" s="77">
        <f t="shared" si="36"/>
        <v>0</v>
      </c>
      <c r="M75" s="76"/>
      <c r="N75" s="17">
        <f>$E$12</f>
        <v>0</v>
      </c>
      <c r="O75" s="17">
        <f>$F$12</f>
        <v>0</v>
      </c>
      <c r="P75" s="17">
        <f>$G$12</f>
        <v>0</v>
      </c>
      <c r="Q75" s="16" t="str">
        <f t="shared" si="37"/>
        <v/>
      </c>
      <c r="R75" s="74"/>
      <c r="S75" s="72"/>
    </row>
    <row r="76" spans="1:20">
      <c r="A76" s="72"/>
      <c r="C76" s="15">
        <f t="shared" si="34"/>
        <v>0</v>
      </c>
      <c r="D76" s="77">
        <f t="shared" si="34"/>
        <v>0</v>
      </c>
      <c r="E76" s="76"/>
      <c r="F76" s="17">
        <f>$E$13</f>
        <v>0</v>
      </c>
      <c r="G76" s="17">
        <f>$F$13</f>
        <v>0</v>
      </c>
      <c r="H76" s="17">
        <f>$G$13</f>
        <v>0</v>
      </c>
      <c r="I76" s="16" t="str">
        <f t="shared" si="35"/>
        <v/>
      </c>
      <c r="J76" s="2"/>
      <c r="K76" s="15">
        <f t="shared" si="36"/>
        <v>0</v>
      </c>
      <c r="L76" s="77">
        <f t="shared" si="36"/>
        <v>0</v>
      </c>
      <c r="M76" s="76"/>
      <c r="N76" s="17">
        <f>$E$13</f>
        <v>0</v>
      </c>
      <c r="O76" s="17">
        <f>$F$13</f>
        <v>0</v>
      </c>
      <c r="P76" s="17">
        <f>$G$13</f>
        <v>0</v>
      </c>
      <c r="Q76" s="16" t="str">
        <f t="shared" si="37"/>
        <v/>
      </c>
      <c r="R76" s="74"/>
      <c r="S76" s="72"/>
    </row>
    <row r="77" spans="1:20">
      <c r="A77" s="72"/>
      <c r="C77" s="15">
        <f t="shared" si="34"/>
        <v>0</v>
      </c>
      <c r="D77" s="77">
        <f t="shared" si="34"/>
        <v>0</v>
      </c>
      <c r="E77" s="76"/>
      <c r="F77" s="17">
        <f>$E$14</f>
        <v>0</v>
      </c>
      <c r="G77" s="17">
        <f>$F$14</f>
        <v>0</v>
      </c>
      <c r="H77" s="17">
        <f>$G$14</f>
        <v>0</v>
      </c>
      <c r="I77" s="16" t="str">
        <f t="shared" si="35"/>
        <v/>
      </c>
      <c r="K77" s="15">
        <f t="shared" si="36"/>
        <v>0</v>
      </c>
      <c r="L77" s="77">
        <f t="shared" si="36"/>
        <v>0</v>
      </c>
      <c r="M77" s="76"/>
      <c r="N77" s="17">
        <f>$E$14</f>
        <v>0</v>
      </c>
      <c r="O77" s="17">
        <f>$F$14</f>
        <v>0</v>
      </c>
      <c r="P77" s="17">
        <f>$G$14</f>
        <v>0</v>
      </c>
      <c r="Q77" s="16" t="str">
        <f t="shared" si="37"/>
        <v/>
      </c>
      <c r="R77" s="74"/>
      <c r="S77" s="72"/>
    </row>
    <row r="78" spans="1:20">
      <c r="A78" s="72"/>
      <c r="C78" s="15">
        <f t="shared" si="34"/>
        <v>0</v>
      </c>
      <c r="D78" s="77">
        <f t="shared" si="34"/>
        <v>0</v>
      </c>
      <c r="E78" s="76"/>
      <c r="F78" s="17">
        <f>$E$15</f>
        <v>0</v>
      </c>
      <c r="G78" s="17">
        <f>$F$15</f>
        <v>0</v>
      </c>
      <c r="H78" s="17">
        <f>$G$15</f>
        <v>0</v>
      </c>
      <c r="I78" s="16" t="str">
        <f t="shared" si="35"/>
        <v/>
      </c>
      <c r="K78" s="15">
        <f t="shared" si="36"/>
        <v>0</v>
      </c>
      <c r="L78" s="77">
        <f t="shared" si="36"/>
        <v>0</v>
      </c>
      <c r="M78" s="76"/>
      <c r="N78" s="17">
        <f>$E$15</f>
        <v>0</v>
      </c>
      <c r="O78" s="17">
        <f>$F$15</f>
        <v>0</v>
      </c>
      <c r="P78" s="17">
        <f>$G$15</f>
        <v>0</v>
      </c>
      <c r="Q78" s="16" t="str">
        <f t="shared" si="37"/>
        <v/>
      </c>
      <c r="R78" s="74"/>
      <c r="S78" s="72"/>
    </row>
    <row r="79" spans="1:20">
      <c r="A79" s="72"/>
      <c r="C79" s="15">
        <f t="shared" si="34"/>
        <v>0</v>
      </c>
      <c r="D79" s="77">
        <f t="shared" si="34"/>
        <v>0</v>
      </c>
      <c r="E79" s="76"/>
      <c r="F79" s="17">
        <f>$E$16</f>
        <v>0</v>
      </c>
      <c r="G79" s="17">
        <f>$F$16</f>
        <v>0</v>
      </c>
      <c r="H79" s="17">
        <f>$G$16</f>
        <v>0</v>
      </c>
      <c r="I79" s="16" t="str">
        <f t="shared" si="35"/>
        <v/>
      </c>
      <c r="K79" s="15">
        <f t="shared" si="36"/>
        <v>0</v>
      </c>
      <c r="L79" s="77">
        <f t="shared" si="36"/>
        <v>0</v>
      </c>
      <c r="M79" s="76"/>
      <c r="N79" s="17">
        <f>$E$16</f>
        <v>0</v>
      </c>
      <c r="O79" s="17">
        <f>$F$16</f>
        <v>0</v>
      </c>
      <c r="P79" s="17">
        <f>$G$16</f>
        <v>0</v>
      </c>
      <c r="Q79" s="16" t="str">
        <f t="shared" si="37"/>
        <v/>
      </c>
      <c r="R79" s="74"/>
      <c r="S79" s="72"/>
    </row>
    <row r="80" spans="1:20">
      <c r="A80" s="72"/>
      <c r="C80" s="15">
        <f t="shared" si="34"/>
        <v>0</v>
      </c>
      <c r="D80" s="77">
        <f t="shared" si="34"/>
        <v>0</v>
      </c>
      <c r="E80" s="76"/>
      <c r="F80" s="17">
        <f>$E$17</f>
        <v>0</v>
      </c>
      <c r="G80" s="17">
        <f>$F$17</f>
        <v>0</v>
      </c>
      <c r="H80" s="17">
        <f>$G$17</f>
        <v>0</v>
      </c>
      <c r="I80" s="16" t="str">
        <f t="shared" si="35"/>
        <v/>
      </c>
      <c r="K80" s="15">
        <f t="shared" si="36"/>
        <v>0</v>
      </c>
      <c r="L80" s="77">
        <f t="shared" si="36"/>
        <v>0</v>
      </c>
      <c r="M80" s="76"/>
      <c r="N80" s="17">
        <f>$E$17</f>
        <v>0</v>
      </c>
      <c r="O80" s="17">
        <f>$F$17</f>
        <v>0</v>
      </c>
      <c r="P80" s="17">
        <f>$G$17</f>
        <v>0</v>
      </c>
      <c r="Q80" s="16" t="str">
        <f t="shared" si="37"/>
        <v/>
      </c>
      <c r="R80" s="74"/>
      <c r="S80" s="72"/>
    </row>
    <row r="81" spans="1:19" ht="13.5" thickBot="1">
      <c r="A81" s="72"/>
      <c r="C81" s="84">
        <f t="shared" si="34"/>
        <v>0</v>
      </c>
      <c r="D81" s="85">
        <f t="shared" si="34"/>
        <v>0</v>
      </c>
      <c r="E81" s="86"/>
      <c r="F81" s="87">
        <f>$E$18</f>
        <v>0</v>
      </c>
      <c r="G81" s="87">
        <f>$F$18</f>
        <v>0</v>
      </c>
      <c r="H81" s="87">
        <f>$G$18</f>
        <v>0</v>
      </c>
      <c r="I81" s="88" t="str">
        <f t="shared" si="35"/>
        <v/>
      </c>
      <c r="K81" s="84">
        <f t="shared" si="36"/>
        <v>0</v>
      </c>
      <c r="L81" s="85">
        <f t="shared" si="36"/>
        <v>0</v>
      </c>
      <c r="M81" s="86"/>
      <c r="N81" s="87">
        <f>$E$18</f>
        <v>0</v>
      </c>
      <c r="O81" s="87">
        <f>$F$18</f>
        <v>0</v>
      </c>
      <c r="P81" s="87">
        <f>$G$18</f>
        <v>0</v>
      </c>
      <c r="Q81" s="88" t="str">
        <f t="shared" si="37"/>
        <v/>
      </c>
      <c r="R81" s="74"/>
      <c r="S81" s="72"/>
    </row>
    <row r="82" spans="1:19" ht="13.5" thickBot="1">
      <c r="A82" s="72"/>
      <c r="I82" s="89">
        <f>SUM(I74:I81)</f>
        <v>0</v>
      </c>
      <c r="Q82" s="89">
        <f>SUM(Q74:Q81)</f>
        <v>0</v>
      </c>
      <c r="R82" s="74"/>
      <c r="S82" s="72"/>
    </row>
    <row r="83" spans="1:19">
      <c r="A83" s="72"/>
      <c r="L83" s="7"/>
      <c r="R83" s="74"/>
      <c r="S83" s="72"/>
    </row>
    <row r="84" spans="1:19" ht="13.5" thickBot="1">
      <c r="A84" s="72"/>
      <c r="R84" s="74"/>
      <c r="S84" s="72"/>
    </row>
    <row r="85" spans="1:19" ht="18" customHeight="1" thickBot="1">
      <c r="A85" s="72"/>
      <c r="C85" s="1"/>
      <c r="D85" s="193" t="s">
        <v>2</v>
      </c>
      <c r="E85" s="194"/>
      <c r="F85" s="195"/>
      <c r="G85" s="8"/>
      <c r="H85" s="8"/>
      <c r="K85" s="1"/>
      <c r="L85" s="193" t="s">
        <v>3</v>
      </c>
      <c r="M85" s="194"/>
      <c r="N85" s="195"/>
      <c r="O85" s="8"/>
      <c r="P85" s="8"/>
      <c r="R85" s="74"/>
      <c r="S85" s="72"/>
    </row>
    <row r="86" spans="1:19" ht="13.5" thickBot="1">
      <c r="A86" s="72"/>
      <c r="C86" s="78" t="s">
        <v>0</v>
      </c>
      <c r="D86" s="79" t="s">
        <v>1</v>
      </c>
      <c r="E86" s="11"/>
      <c r="F86" s="12">
        <v>1</v>
      </c>
      <c r="G86" s="12" t="s">
        <v>18</v>
      </c>
      <c r="H86" s="12">
        <v>2</v>
      </c>
      <c r="I86" s="13" t="s">
        <v>5</v>
      </c>
      <c r="K86" s="78" t="s">
        <v>0</v>
      </c>
      <c r="L86" s="79" t="s">
        <v>1</v>
      </c>
      <c r="M86" s="11"/>
      <c r="N86" s="12">
        <v>1</v>
      </c>
      <c r="O86" s="12" t="s">
        <v>18</v>
      </c>
      <c r="P86" s="12">
        <v>2</v>
      </c>
      <c r="Q86" s="13" t="s">
        <v>5</v>
      </c>
      <c r="R86" s="74"/>
      <c r="S86" s="72"/>
    </row>
    <row r="87" spans="1:19">
      <c r="A87" s="72"/>
      <c r="C87" s="14">
        <f t="shared" ref="C87:D94" si="38">C11</f>
        <v>0</v>
      </c>
      <c r="D87" s="80">
        <f t="shared" si="38"/>
        <v>0</v>
      </c>
      <c r="E87" s="81"/>
      <c r="F87" s="82">
        <f>$E$11</f>
        <v>0</v>
      </c>
      <c r="G87" s="82">
        <f>$F$11</f>
        <v>0</v>
      </c>
      <c r="H87" s="82">
        <f>$G$11</f>
        <v>0</v>
      </c>
      <c r="I87" s="83" t="str">
        <f t="shared" ref="I87:I94" si="39">IF($E87=$I11,IF($E87=$F$86,$F87,IF($E87=$G$86,$G87,IF($E87=$H$86,$H87,""))),"-")</f>
        <v/>
      </c>
      <c r="K87" s="14">
        <f t="shared" ref="K87:L94" si="40">C11</f>
        <v>0</v>
      </c>
      <c r="L87" s="80">
        <f t="shared" si="40"/>
        <v>0</v>
      </c>
      <c r="M87" s="81"/>
      <c r="N87" s="82">
        <f>$E$11</f>
        <v>0</v>
      </c>
      <c r="O87" s="82">
        <f>$F$11</f>
        <v>0</v>
      </c>
      <c r="P87" s="82">
        <f>$G$11</f>
        <v>0</v>
      </c>
      <c r="Q87" s="83" t="str">
        <f t="shared" ref="Q87:Q94" si="41">IF($M87=$I11,IF($M87=$N$86,$N87,IF($M87=$O$86,$O87,IF($M87=$P$86,$P87,""))),"-")</f>
        <v/>
      </c>
      <c r="R87" s="74"/>
      <c r="S87" s="72"/>
    </row>
    <row r="88" spans="1:19">
      <c r="A88" s="72"/>
      <c r="C88" s="15">
        <f t="shared" si="38"/>
        <v>0</v>
      </c>
      <c r="D88" s="77">
        <f t="shared" si="38"/>
        <v>0</v>
      </c>
      <c r="E88" s="76"/>
      <c r="F88" s="17">
        <f>$E$12</f>
        <v>0</v>
      </c>
      <c r="G88" s="17">
        <f>$F$12</f>
        <v>0</v>
      </c>
      <c r="H88" s="17">
        <f>$G$12</f>
        <v>0</v>
      </c>
      <c r="I88" s="16" t="str">
        <f t="shared" si="39"/>
        <v/>
      </c>
      <c r="K88" s="15">
        <f t="shared" si="40"/>
        <v>0</v>
      </c>
      <c r="L88" s="77">
        <f t="shared" si="40"/>
        <v>0</v>
      </c>
      <c r="M88" s="76"/>
      <c r="N88" s="17">
        <f>$E$12</f>
        <v>0</v>
      </c>
      <c r="O88" s="17">
        <f>$F$12</f>
        <v>0</v>
      </c>
      <c r="P88" s="17">
        <f>$G$12</f>
        <v>0</v>
      </c>
      <c r="Q88" s="16" t="str">
        <f t="shared" si="41"/>
        <v/>
      </c>
      <c r="R88" s="74"/>
      <c r="S88" s="72"/>
    </row>
    <row r="89" spans="1:19">
      <c r="A89" s="72"/>
      <c r="C89" s="15">
        <f t="shared" si="38"/>
        <v>0</v>
      </c>
      <c r="D89" s="77">
        <f t="shared" si="38"/>
        <v>0</v>
      </c>
      <c r="E89" s="76"/>
      <c r="F89" s="17">
        <f>$E$13</f>
        <v>0</v>
      </c>
      <c r="G89" s="17">
        <f>$F$13</f>
        <v>0</v>
      </c>
      <c r="H89" s="17">
        <f>$G$13</f>
        <v>0</v>
      </c>
      <c r="I89" s="16" t="str">
        <f t="shared" si="39"/>
        <v/>
      </c>
      <c r="K89" s="15">
        <f t="shared" si="40"/>
        <v>0</v>
      </c>
      <c r="L89" s="77">
        <f t="shared" si="40"/>
        <v>0</v>
      </c>
      <c r="M89" s="76"/>
      <c r="N89" s="17">
        <f>$E$13</f>
        <v>0</v>
      </c>
      <c r="O89" s="17">
        <f>$F$13</f>
        <v>0</v>
      </c>
      <c r="P89" s="17">
        <f>$G$13</f>
        <v>0</v>
      </c>
      <c r="Q89" s="16" t="str">
        <f t="shared" si="41"/>
        <v/>
      </c>
      <c r="R89" s="74"/>
      <c r="S89" s="72"/>
    </row>
    <row r="90" spans="1:19">
      <c r="A90" s="72"/>
      <c r="C90" s="15">
        <f t="shared" si="38"/>
        <v>0</v>
      </c>
      <c r="D90" s="77">
        <f t="shared" si="38"/>
        <v>0</v>
      </c>
      <c r="E90" s="76"/>
      <c r="F90" s="17">
        <f>$E$14</f>
        <v>0</v>
      </c>
      <c r="G90" s="17">
        <f>$F$14</f>
        <v>0</v>
      </c>
      <c r="H90" s="17">
        <f>$G$14</f>
        <v>0</v>
      </c>
      <c r="I90" s="16" t="str">
        <f t="shared" si="39"/>
        <v/>
      </c>
      <c r="J90" s="2"/>
      <c r="K90" s="15">
        <f t="shared" si="40"/>
        <v>0</v>
      </c>
      <c r="L90" s="77">
        <f t="shared" si="40"/>
        <v>0</v>
      </c>
      <c r="M90" s="76"/>
      <c r="N90" s="17">
        <f>$E$14</f>
        <v>0</v>
      </c>
      <c r="O90" s="17">
        <f>$F$14</f>
        <v>0</v>
      </c>
      <c r="P90" s="17">
        <f>$G$14</f>
        <v>0</v>
      </c>
      <c r="Q90" s="16" t="str">
        <f t="shared" si="41"/>
        <v/>
      </c>
      <c r="R90" s="74"/>
      <c r="S90" s="72"/>
    </row>
    <row r="91" spans="1:19">
      <c r="A91" s="72"/>
      <c r="C91" s="15">
        <f t="shared" si="38"/>
        <v>0</v>
      </c>
      <c r="D91" s="77">
        <f t="shared" si="38"/>
        <v>0</v>
      </c>
      <c r="E91" s="76"/>
      <c r="F91" s="17">
        <f>$E$15</f>
        <v>0</v>
      </c>
      <c r="G91" s="17">
        <f>$F$15</f>
        <v>0</v>
      </c>
      <c r="H91" s="17">
        <f>$G$15</f>
        <v>0</v>
      </c>
      <c r="I91" s="16" t="str">
        <f t="shared" si="39"/>
        <v/>
      </c>
      <c r="K91" s="15">
        <f t="shared" si="40"/>
        <v>0</v>
      </c>
      <c r="L91" s="77">
        <f t="shared" si="40"/>
        <v>0</v>
      </c>
      <c r="M91" s="76"/>
      <c r="N91" s="17">
        <f>$E$15</f>
        <v>0</v>
      </c>
      <c r="O91" s="17">
        <f>$F$15</f>
        <v>0</v>
      </c>
      <c r="P91" s="17">
        <f>$G$15</f>
        <v>0</v>
      </c>
      <c r="Q91" s="16" t="str">
        <f t="shared" si="41"/>
        <v/>
      </c>
      <c r="R91" s="74"/>
      <c r="S91" s="72"/>
    </row>
    <row r="92" spans="1:19">
      <c r="A92" s="72"/>
      <c r="C92" s="15">
        <f t="shared" si="38"/>
        <v>0</v>
      </c>
      <c r="D92" s="77">
        <f t="shared" si="38"/>
        <v>0</v>
      </c>
      <c r="E92" s="76"/>
      <c r="F92" s="17">
        <f>$E$16</f>
        <v>0</v>
      </c>
      <c r="G92" s="17">
        <f>$F$16</f>
        <v>0</v>
      </c>
      <c r="H92" s="17">
        <f>$G$16</f>
        <v>0</v>
      </c>
      <c r="I92" s="16" t="str">
        <f t="shared" si="39"/>
        <v/>
      </c>
      <c r="K92" s="15">
        <f t="shared" si="40"/>
        <v>0</v>
      </c>
      <c r="L92" s="77">
        <f t="shared" si="40"/>
        <v>0</v>
      </c>
      <c r="M92" s="76"/>
      <c r="N92" s="17">
        <f>$E$16</f>
        <v>0</v>
      </c>
      <c r="O92" s="17">
        <f>$F$16</f>
        <v>0</v>
      </c>
      <c r="P92" s="17">
        <f>$G$16</f>
        <v>0</v>
      </c>
      <c r="Q92" s="16" t="str">
        <f t="shared" si="41"/>
        <v/>
      </c>
      <c r="R92" s="74"/>
      <c r="S92" s="72"/>
    </row>
    <row r="93" spans="1:19">
      <c r="A93" s="72"/>
      <c r="C93" s="15">
        <f t="shared" si="38"/>
        <v>0</v>
      </c>
      <c r="D93" s="77">
        <f t="shared" si="38"/>
        <v>0</v>
      </c>
      <c r="E93" s="76"/>
      <c r="F93" s="17">
        <f>$E$17</f>
        <v>0</v>
      </c>
      <c r="G93" s="17">
        <f>$F$17</f>
        <v>0</v>
      </c>
      <c r="H93" s="17">
        <f>$G$17</f>
        <v>0</v>
      </c>
      <c r="I93" s="16" t="str">
        <f t="shared" si="39"/>
        <v/>
      </c>
      <c r="K93" s="15">
        <f t="shared" si="40"/>
        <v>0</v>
      </c>
      <c r="L93" s="77">
        <f t="shared" si="40"/>
        <v>0</v>
      </c>
      <c r="M93" s="76"/>
      <c r="N93" s="17">
        <f>$E$17</f>
        <v>0</v>
      </c>
      <c r="O93" s="17">
        <f>$F$17</f>
        <v>0</v>
      </c>
      <c r="P93" s="17">
        <f>$G$17</f>
        <v>0</v>
      </c>
      <c r="Q93" s="16" t="str">
        <f t="shared" si="41"/>
        <v/>
      </c>
      <c r="R93" s="74"/>
      <c r="S93" s="72"/>
    </row>
    <row r="94" spans="1:19" ht="13.5" thickBot="1">
      <c r="A94" s="72"/>
      <c r="C94" s="84">
        <f t="shared" si="38"/>
        <v>0</v>
      </c>
      <c r="D94" s="85">
        <f t="shared" si="38"/>
        <v>0</v>
      </c>
      <c r="E94" s="86"/>
      <c r="F94" s="87">
        <f>$E$18</f>
        <v>0</v>
      </c>
      <c r="G94" s="87">
        <f>$F$18</f>
        <v>0</v>
      </c>
      <c r="H94" s="87">
        <f>$G$18</f>
        <v>0</v>
      </c>
      <c r="I94" s="88" t="str">
        <f t="shared" si="39"/>
        <v/>
      </c>
      <c r="K94" s="84">
        <f t="shared" si="40"/>
        <v>0</v>
      </c>
      <c r="L94" s="85">
        <f t="shared" si="40"/>
        <v>0</v>
      </c>
      <c r="M94" s="86"/>
      <c r="N94" s="87">
        <f>$E$18</f>
        <v>0</v>
      </c>
      <c r="O94" s="87">
        <f>$F$18</f>
        <v>0</v>
      </c>
      <c r="P94" s="87">
        <f>$G$18</f>
        <v>0</v>
      </c>
      <c r="Q94" s="88" t="str">
        <f t="shared" si="41"/>
        <v/>
      </c>
      <c r="R94" s="74"/>
      <c r="S94" s="72"/>
    </row>
    <row r="95" spans="1:19" ht="13.5" thickBot="1">
      <c r="A95" s="72"/>
      <c r="I95" s="89">
        <f>SUM(I87:I94)</f>
        <v>0</v>
      </c>
      <c r="Q95" s="89">
        <f>SUM(Q87:Q94)</f>
        <v>0</v>
      </c>
      <c r="R95" s="74"/>
      <c r="S95" s="72"/>
    </row>
    <row r="96" spans="1:19">
      <c r="A96" s="72"/>
      <c r="R96" s="74"/>
      <c r="S96" s="72"/>
    </row>
    <row r="97" spans="1:19" ht="13.5" thickBot="1">
      <c r="A97" s="72"/>
      <c r="R97" s="74"/>
      <c r="S97" s="72"/>
    </row>
    <row r="98" spans="1:19" ht="13.5" thickBot="1">
      <c r="A98" s="72"/>
      <c r="C98" s="1"/>
      <c r="D98" s="193" t="s">
        <v>4</v>
      </c>
      <c r="E98" s="194"/>
      <c r="F98" s="195"/>
      <c r="G98" s="8"/>
      <c r="H98" s="8"/>
      <c r="K98" s="1"/>
      <c r="L98" s="193" t="s">
        <v>23</v>
      </c>
      <c r="M98" s="194"/>
      <c r="N98" s="195"/>
      <c r="O98" s="8"/>
      <c r="P98" s="8"/>
      <c r="R98" s="74"/>
      <c r="S98" s="72"/>
    </row>
    <row r="99" spans="1:19" ht="13.5" thickBot="1">
      <c r="A99" s="72"/>
      <c r="C99" s="78" t="s">
        <v>0</v>
      </c>
      <c r="D99" s="79" t="s">
        <v>1</v>
      </c>
      <c r="E99" s="11"/>
      <c r="F99" s="12">
        <v>1</v>
      </c>
      <c r="G99" s="12" t="s">
        <v>18</v>
      </c>
      <c r="H99" s="12">
        <v>2</v>
      </c>
      <c r="I99" s="13" t="s">
        <v>5</v>
      </c>
      <c r="K99" s="78" t="s">
        <v>0</v>
      </c>
      <c r="L99" s="79" t="s">
        <v>1</v>
      </c>
      <c r="M99" s="11"/>
      <c r="N99" s="12">
        <v>1</v>
      </c>
      <c r="O99" s="12" t="s">
        <v>18</v>
      </c>
      <c r="P99" s="12">
        <v>2</v>
      </c>
      <c r="Q99" s="13" t="s">
        <v>5</v>
      </c>
      <c r="R99" s="74"/>
      <c r="S99" s="72"/>
    </row>
    <row r="100" spans="1:19">
      <c r="A100" s="72"/>
      <c r="C100" s="14">
        <f t="shared" ref="C100:D107" si="42">C11</f>
        <v>0</v>
      </c>
      <c r="D100" s="80">
        <f t="shared" si="42"/>
        <v>0</v>
      </c>
      <c r="E100" s="81"/>
      <c r="F100" s="82">
        <f>$E$11</f>
        <v>0</v>
      </c>
      <c r="G100" s="82">
        <f>$F$11</f>
        <v>0</v>
      </c>
      <c r="H100" s="82">
        <f>$G$11</f>
        <v>0</v>
      </c>
      <c r="I100" s="83" t="str">
        <f t="shared" ref="I100:I107" si="43">IF($E100=$I11,IF($E100=$F$99,$F100,IF($E100=$G$99,$G100,IF($E100=$H$99,$H100,""))),"-")</f>
        <v/>
      </c>
      <c r="K100" s="14">
        <f t="shared" ref="K100:L107" si="44">C11</f>
        <v>0</v>
      </c>
      <c r="L100" s="80">
        <f t="shared" si="44"/>
        <v>0</v>
      </c>
      <c r="M100" s="81"/>
      <c r="N100" s="82">
        <f>$E$11</f>
        <v>0</v>
      </c>
      <c r="O100" s="82">
        <f>$F$11</f>
        <v>0</v>
      </c>
      <c r="P100" s="82">
        <f>$G$11</f>
        <v>0</v>
      </c>
      <c r="Q100" s="83" t="str">
        <f t="shared" ref="Q100:Q107" si="45">IF($M100=$I11,IF($M100=$N$99,$N100,IF($M100=$O$99,$O100,IF($M100=$P$99,$P100,""))),"-")</f>
        <v/>
      </c>
      <c r="R100" s="74"/>
      <c r="S100" s="72"/>
    </row>
    <row r="101" spans="1:19">
      <c r="A101" s="72"/>
      <c r="C101" s="15">
        <f t="shared" si="42"/>
        <v>0</v>
      </c>
      <c r="D101" s="77">
        <f t="shared" si="42"/>
        <v>0</v>
      </c>
      <c r="E101" s="76"/>
      <c r="F101" s="17">
        <f>$E$12</f>
        <v>0</v>
      </c>
      <c r="G101" s="17">
        <f>$F$12</f>
        <v>0</v>
      </c>
      <c r="H101" s="17">
        <f>$G$12</f>
        <v>0</v>
      </c>
      <c r="I101" s="16" t="str">
        <f t="shared" si="43"/>
        <v/>
      </c>
      <c r="K101" s="15">
        <f t="shared" si="44"/>
        <v>0</v>
      </c>
      <c r="L101" s="77">
        <f t="shared" si="44"/>
        <v>0</v>
      </c>
      <c r="M101" s="76"/>
      <c r="N101" s="17">
        <f>$E$12</f>
        <v>0</v>
      </c>
      <c r="O101" s="17">
        <f>$F$12</f>
        <v>0</v>
      </c>
      <c r="P101" s="17">
        <f>$G$12</f>
        <v>0</v>
      </c>
      <c r="Q101" s="16" t="str">
        <f t="shared" si="45"/>
        <v/>
      </c>
      <c r="R101" s="74"/>
      <c r="S101" s="72"/>
    </row>
    <row r="102" spans="1:19">
      <c r="A102" s="72"/>
      <c r="C102" s="15">
        <f t="shared" si="42"/>
        <v>0</v>
      </c>
      <c r="D102" s="77">
        <f t="shared" si="42"/>
        <v>0</v>
      </c>
      <c r="E102" s="76"/>
      <c r="F102" s="17">
        <f>$E$13</f>
        <v>0</v>
      </c>
      <c r="G102" s="17">
        <f>$F$13</f>
        <v>0</v>
      </c>
      <c r="H102" s="17">
        <f>$G$13</f>
        <v>0</v>
      </c>
      <c r="I102" s="16" t="str">
        <f t="shared" si="43"/>
        <v/>
      </c>
      <c r="K102" s="15">
        <f t="shared" si="44"/>
        <v>0</v>
      </c>
      <c r="L102" s="77">
        <f t="shared" si="44"/>
        <v>0</v>
      </c>
      <c r="M102" s="76"/>
      <c r="N102" s="17">
        <f>$E$13</f>
        <v>0</v>
      </c>
      <c r="O102" s="17">
        <f>$F$13</f>
        <v>0</v>
      </c>
      <c r="P102" s="17">
        <f>$G$13</f>
        <v>0</v>
      </c>
      <c r="Q102" s="16" t="str">
        <f t="shared" si="45"/>
        <v/>
      </c>
      <c r="R102" s="74"/>
      <c r="S102" s="72"/>
    </row>
    <row r="103" spans="1:19">
      <c r="A103" s="72"/>
      <c r="C103" s="15">
        <f t="shared" si="42"/>
        <v>0</v>
      </c>
      <c r="D103" s="77">
        <f t="shared" si="42"/>
        <v>0</v>
      </c>
      <c r="E103" s="76"/>
      <c r="F103" s="17">
        <f>$E$14</f>
        <v>0</v>
      </c>
      <c r="G103" s="17">
        <f>$F$14</f>
        <v>0</v>
      </c>
      <c r="H103" s="17">
        <f>$G$14</f>
        <v>0</v>
      </c>
      <c r="I103" s="16" t="str">
        <f t="shared" si="43"/>
        <v/>
      </c>
      <c r="K103" s="15">
        <f t="shared" si="44"/>
        <v>0</v>
      </c>
      <c r="L103" s="77">
        <f t="shared" si="44"/>
        <v>0</v>
      </c>
      <c r="M103" s="76"/>
      <c r="N103" s="17">
        <f>$E$14</f>
        <v>0</v>
      </c>
      <c r="O103" s="17">
        <f>$F$14</f>
        <v>0</v>
      </c>
      <c r="P103" s="17">
        <f>$G$14</f>
        <v>0</v>
      </c>
      <c r="Q103" s="16" t="str">
        <f t="shared" si="45"/>
        <v/>
      </c>
      <c r="R103" s="74"/>
      <c r="S103" s="72"/>
    </row>
    <row r="104" spans="1:19">
      <c r="A104" s="72"/>
      <c r="C104" s="15">
        <f t="shared" si="42"/>
        <v>0</v>
      </c>
      <c r="D104" s="77">
        <f t="shared" si="42"/>
        <v>0</v>
      </c>
      <c r="E104" s="76"/>
      <c r="F104" s="17">
        <f>$E$15</f>
        <v>0</v>
      </c>
      <c r="G104" s="17">
        <f>$F$15</f>
        <v>0</v>
      </c>
      <c r="H104" s="17">
        <f>$G$15</f>
        <v>0</v>
      </c>
      <c r="I104" s="16" t="str">
        <f t="shared" si="43"/>
        <v/>
      </c>
      <c r="K104" s="15">
        <f t="shared" si="44"/>
        <v>0</v>
      </c>
      <c r="L104" s="77">
        <f t="shared" si="44"/>
        <v>0</v>
      </c>
      <c r="M104" s="76"/>
      <c r="N104" s="17">
        <f>$E$15</f>
        <v>0</v>
      </c>
      <c r="O104" s="17">
        <f>$F$15</f>
        <v>0</v>
      </c>
      <c r="P104" s="17">
        <f>$G$15</f>
        <v>0</v>
      </c>
      <c r="Q104" s="16" t="str">
        <f t="shared" si="45"/>
        <v/>
      </c>
      <c r="R104" s="74"/>
      <c r="S104" s="72"/>
    </row>
    <row r="105" spans="1:19">
      <c r="A105" s="72"/>
      <c r="C105" s="15">
        <f t="shared" si="42"/>
        <v>0</v>
      </c>
      <c r="D105" s="77">
        <f t="shared" si="42"/>
        <v>0</v>
      </c>
      <c r="E105" s="76"/>
      <c r="F105" s="17">
        <f>$E$16</f>
        <v>0</v>
      </c>
      <c r="G105" s="17">
        <f>$F$16</f>
        <v>0</v>
      </c>
      <c r="H105" s="17">
        <f>$G$16</f>
        <v>0</v>
      </c>
      <c r="I105" s="16" t="str">
        <f t="shared" si="43"/>
        <v/>
      </c>
      <c r="K105" s="15">
        <f t="shared" si="44"/>
        <v>0</v>
      </c>
      <c r="L105" s="77">
        <f t="shared" si="44"/>
        <v>0</v>
      </c>
      <c r="M105" s="76"/>
      <c r="N105" s="17">
        <f>$E$16</f>
        <v>0</v>
      </c>
      <c r="O105" s="17">
        <f>$F$16</f>
        <v>0</v>
      </c>
      <c r="P105" s="17">
        <f>$G$16</f>
        <v>0</v>
      </c>
      <c r="Q105" s="16" t="str">
        <f t="shared" si="45"/>
        <v/>
      </c>
      <c r="R105" s="74"/>
      <c r="S105" s="72"/>
    </row>
    <row r="106" spans="1:19">
      <c r="A106" s="72"/>
      <c r="C106" s="15">
        <f t="shared" si="42"/>
        <v>0</v>
      </c>
      <c r="D106" s="77">
        <f t="shared" si="42"/>
        <v>0</v>
      </c>
      <c r="E106" s="76"/>
      <c r="F106" s="17">
        <f>$E$17</f>
        <v>0</v>
      </c>
      <c r="G106" s="17">
        <f>$F$17</f>
        <v>0</v>
      </c>
      <c r="H106" s="17">
        <f>$G$17</f>
        <v>0</v>
      </c>
      <c r="I106" s="16" t="str">
        <f t="shared" si="43"/>
        <v/>
      </c>
      <c r="K106" s="15">
        <f t="shared" si="44"/>
        <v>0</v>
      </c>
      <c r="L106" s="77">
        <f t="shared" si="44"/>
        <v>0</v>
      </c>
      <c r="M106" s="76"/>
      <c r="N106" s="17">
        <f>$E$17</f>
        <v>0</v>
      </c>
      <c r="O106" s="17">
        <f>$F$17</f>
        <v>0</v>
      </c>
      <c r="P106" s="17">
        <f>$G$17</f>
        <v>0</v>
      </c>
      <c r="Q106" s="16" t="str">
        <f t="shared" si="45"/>
        <v/>
      </c>
      <c r="R106" s="74"/>
      <c r="S106" s="72"/>
    </row>
    <row r="107" spans="1:19" ht="13.5" thickBot="1">
      <c r="A107" s="72"/>
      <c r="C107" s="84">
        <f t="shared" si="42"/>
        <v>0</v>
      </c>
      <c r="D107" s="85">
        <f t="shared" si="42"/>
        <v>0</v>
      </c>
      <c r="E107" s="86"/>
      <c r="F107" s="87">
        <f>$E$18</f>
        <v>0</v>
      </c>
      <c r="G107" s="87">
        <f>$F$18</f>
        <v>0</v>
      </c>
      <c r="H107" s="87">
        <f>$G$18</f>
        <v>0</v>
      </c>
      <c r="I107" s="88" t="str">
        <f t="shared" si="43"/>
        <v/>
      </c>
      <c r="K107" s="84">
        <f t="shared" si="44"/>
        <v>0</v>
      </c>
      <c r="L107" s="85">
        <f t="shared" si="44"/>
        <v>0</v>
      </c>
      <c r="M107" s="86"/>
      <c r="N107" s="87">
        <f>$E$18</f>
        <v>0</v>
      </c>
      <c r="O107" s="87">
        <f>$F$18</f>
        <v>0</v>
      </c>
      <c r="P107" s="87">
        <f>$G$18</f>
        <v>0</v>
      </c>
      <c r="Q107" s="88" t="str">
        <f t="shared" si="45"/>
        <v/>
      </c>
      <c r="R107" s="74"/>
      <c r="S107" s="72"/>
    </row>
    <row r="108" spans="1:19" ht="13.5" thickBot="1">
      <c r="A108" s="72"/>
      <c r="I108" s="89">
        <f>SUM(I100:I107)</f>
        <v>0</v>
      </c>
      <c r="Q108" s="89">
        <f>SUM(Q100:Q107)</f>
        <v>0</v>
      </c>
      <c r="R108" s="74"/>
      <c r="S108" s="72"/>
    </row>
    <row r="109" spans="1:19">
      <c r="A109" s="72"/>
      <c r="R109" s="74"/>
      <c r="S109" s="72"/>
    </row>
    <row r="110" spans="1:19" ht="13.5" thickBot="1">
      <c r="A110" s="72"/>
      <c r="R110" s="74"/>
      <c r="S110" s="72"/>
    </row>
    <row r="111" spans="1:19" ht="13.5" thickBot="1">
      <c r="A111" s="72"/>
      <c r="C111" s="1"/>
      <c r="D111" s="193" t="s">
        <v>29</v>
      </c>
      <c r="E111" s="194"/>
      <c r="F111" s="195"/>
      <c r="G111" s="8"/>
      <c r="H111" s="8"/>
      <c r="K111" s="1"/>
      <c r="L111" s="193" t="s">
        <v>31</v>
      </c>
      <c r="M111" s="194"/>
      <c r="N111" s="195"/>
      <c r="O111" s="8"/>
      <c r="P111" s="8"/>
      <c r="R111" s="74"/>
      <c r="S111" s="72"/>
    </row>
    <row r="112" spans="1:19" ht="13.5" thickBot="1">
      <c r="A112" s="72"/>
      <c r="C112" s="78" t="s">
        <v>0</v>
      </c>
      <c r="D112" s="79" t="s">
        <v>1</v>
      </c>
      <c r="E112" s="11"/>
      <c r="F112" s="12">
        <v>1</v>
      </c>
      <c r="G112" s="12" t="s">
        <v>18</v>
      </c>
      <c r="H112" s="12">
        <v>2</v>
      </c>
      <c r="I112" s="13" t="s">
        <v>5</v>
      </c>
      <c r="K112" s="78" t="s">
        <v>0</v>
      </c>
      <c r="L112" s="79" t="s">
        <v>1</v>
      </c>
      <c r="M112" s="11"/>
      <c r="N112" s="12">
        <v>1</v>
      </c>
      <c r="O112" s="12" t="s">
        <v>18</v>
      </c>
      <c r="P112" s="12">
        <v>2</v>
      </c>
      <c r="Q112" s="13" t="s">
        <v>5</v>
      </c>
      <c r="R112" s="74"/>
      <c r="S112" s="72"/>
    </row>
    <row r="113" spans="1:19">
      <c r="A113" s="72"/>
      <c r="C113" s="14">
        <f t="shared" ref="C113:D120" si="46">C11</f>
        <v>0</v>
      </c>
      <c r="D113" s="80">
        <f t="shared" si="46"/>
        <v>0</v>
      </c>
      <c r="E113" s="81"/>
      <c r="F113" s="82">
        <f>$E$11</f>
        <v>0</v>
      </c>
      <c r="G113" s="82">
        <f>$F$11</f>
        <v>0</v>
      </c>
      <c r="H113" s="82">
        <f>$G$11</f>
        <v>0</v>
      </c>
      <c r="I113" s="83" t="str">
        <f t="shared" ref="I113:I120" si="47">IF($E113=$I11,IF($E113=$F$112,$F113,IF($E113=$G$112,$G113,IF($E113=$H$112,$H113,""))),"-")</f>
        <v/>
      </c>
      <c r="K113" s="14">
        <f t="shared" ref="K113:L120" si="48">C11</f>
        <v>0</v>
      </c>
      <c r="L113" s="80">
        <f t="shared" si="48"/>
        <v>0</v>
      </c>
      <c r="M113" s="81"/>
      <c r="N113" s="82">
        <f>$E$11</f>
        <v>0</v>
      </c>
      <c r="O113" s="82">
        <f>$F$11</f>
        <v>0</v>
      </c>
      <c r="P113" s="82">
        <f>$G$11</f>
        <v>0</v>
      </c>
      <c r="Q113" s="83" t="str">
        <f t="shared" ref="Q113:Q120" si="49">IF($M113=$I11,IF($M113=$N$112,$N113,IF($M113=$O$112,$O113,IF($M113=$P$112,$P113,""))),"-")</f>
        <v/>
      </c>
      <c r="R113" s="74"/>
      <c r="S113" s="72"/>
    </row>
    <row r="114" spans="1:19">
      <c r="A114" s="72"/>
      <c r="C114" s="15">
        <f t="shared" si="46"/>
        <v>0</v>
      </c>
      <c r="D114" s="77">
        <f t="shared" si="46"/>
        <v>0</v>
      </c>
      <c r="E114" s="76"/>
      <c r="F114" s="17">
        <f>$E$12</f>
        <v>0</v>
      </c>
      <c r="G114" s="17">
        <f>$F$12</f>
        <v>0</v>
      </c>
      <c r="H114" s="17">
        <f>$G$12</f>
        <v>0</v>
      </c>
      <c r="I114" s="16" t="str">
        <f t="shared" si="47"/>
        <v/>
      </c>
      <c r="K114" s="15">
        <f t="shared" si="48"/>
        <v>0</v>
      </c>
      <c r="L114" s="77">
        <f t="shared" si="48"/>
        <v>0</v>
      </c>
      <c r="M114" s="76"/>
      <c r="N114" s="17">
        <f>$E$12</f>
        <v>0</v>
      </c>
      <c r="O114" s="17">
        <f>$F$12</f>
        <v>0</v>
      </c>
      <c r="P114" s="17">
        <f>$G$12</f>
        <v>0</v>
      </c>
      <c r="Q114" s="16" t="str">
        <f t="shared" si="49"/>
        <v/>
      </c>
      <c r="R114" s="74"/>
      <c r="S114" s="72"/>
    </row>
    <row r="115" spans="1:19">
      <c r="A115" s="72"/>
      <c r="C115" s="15">
        <f t="shared" si="46"/>
        <v>0</v>
      </c>
      <c r="D115" s="77">
        <f t="shared" si="46"/>
        <v>0</v>
      </c>
      <c r="E115" s="76"/>
      <c r="F115" s="17">
        <f>$E$13</f>
        <v>0</v>
      </c>
      <c r="G115" s="17">
        <f>$F$13</f>
        <v>0</v>
      </c>
      <c r="H115" s="17">
        <f>$G$13</f>
        <v>0</v>
      </c>
      <c r="I115" s="16" t="str">
        <f t="shared" si="47"/>
        <v/>
      </c>
      <c r="K115" s="15">
        <f t="shared" si="48"/>
        <v>0</v>
      </c>
      <c r="L115" s="77">
        <f t="shared" si="48"/>
        <v>0</v>
      </c>
      <c r="M115" s="76"/>
      <c r="N115" s="17">
        <f>$E$13</f>
        <v>0</v>
      </c>
      <c r="O115" s="17">
        <f>$F$13</f>
        <v>0</v>
      </c>
      <c r="P115" s="17">
        <f>$G$13</f>
        <v>0</v>
      </c>
      <c r="Q115" s="16" t="str">
        <f t="shared" si="49"/>
        <v/>
      </c>
      <c r="R115" s="74"/>
      <c r="S115" s="72"/>
    </row>
    <row r="116" spans="1:19">
      <c r="A116" s="72"/>
      <c r="C116" s="15">
        <f t="shared" si="46"/>
        <v>0</v>
      </c>
      <c r="D116" s="77">
        <f t="shared" si="46"/>
        <v>0</v>
      </c>
      <c r="E116" s="76"/>
      <c r="F116" s="17">
        <f>$E$14</f>
        <v>0</v>
      </c>
      <c r="G116" s="17">
        <f>$F$14</f>
        <v>0</v>
      </c>
      <c r="H116" s="17">
        <f>$G$14</f>
        <v>0</v>
      </c>
      <c r="I116" s="16" t="str">
        <f t="shared" si="47"/>
        <v/>
      </c>
      <c r="K116" s="15">
        <f t="shared" si="48"/>
        <v>0</v>
      </c>
      <c r="L116" s="77">
        <f t="shared" si="48"/>
        <v>0</v>
      </c>
      <c r="M116" s="76"/>
      <c r="N116" s="17">
        <f>$E$14</f>
        <v>0</v>
      </c>
      <c r="O116" s="17">
        <f>$F$14</f>
        <v>0</v>
      </c>
      <c r="P116" s="17">
        <f>$G$14</f>
        <v>0</v>
      </c>
      <c r="Q116" s="16" t="str">
        <f t="shared" si="49"/>
        <v/>
      </c>
      <c r="R116" s="74"/>
      <c r="S116" s="72"/>
    </row>
    <row r="117" spans="1:19">
      <c r="A117" s="72"/>
      <c r="C117" s="15">
        <f t="shared" si="46"/>
        <v>0</v>
      </c>
      <c r="D117" s="77">
        <f t="shared" si="46"/>
        <v>0</v>
      </c>
      <c r="E117" s="76"/>
      <c r="F117" s="17">
        <f>$E$15</f>
        <v>0</v>
      </c>
      <c r="G117" s="17">
        <f>$F$15</f>
        <v>0</v>
      </c>
      <c r="H117" s="17">
        <f>$G$15</f>
        <v>0</v>
      </c>
      <c r="I117" s="16" t="str">
        <f t="shared" si="47"/>
        <v/>
      </c>
      <c r="K117" s="15">
        <f t="shared" si="48"/>
        <v>0</v>
      </c>
      <c r="L117" s="77">
        <f t="shared" si="48"/>
        <v>0</v>
      </c>
      <c r="M117" s="76"/>
      <c r="N117" s="17">
        <f>$E$15</f>
        <v>0</v>
      </c>
      <c r="O117" s="17">
        <f>$F$15</f>
        <v>0</v>
      </c>
      <c r="P117" s="17">
        <f>$G$15</f>
        <v>0</v>
      </c>
      <c r="Q117" s="16" t="str">
        <f t="shared" si="49"/>
        <v/>
      </c>
      <c r="R117" s="74"/>
      <c r="S117" s="72"/>
    </row>
    <row r="118" spans="1:19">
      <c r="A118" s="72"/>
      <c r="C118" s="15">
        <f t="shared" si="46"/>
        <v>0</v>
      </c>
      <c r="D118" s="77">
        <f t="shared" si="46"/>
        <v>0</v>
      </c>
      <c r="E118" s="76"/>
      <c r="F118" s="17">
        <f>$E$16</f>
        <v>0</v>
      </c>
      <c r="G118" s="17">
        <f>$F$16</f>
        <v>0</v>
      </c>
      <c r="H118" s="17">
        <f>$G$16</f>
        <v>0</v>
      </c>
      <c r="I118" s="16" t="str">
        <f t="shared" si="47"/>
        <v/>
      </c>
      <c r="K118" s="15">
        <f t="shared" si="48"/>
        <v>0</v>
      </c>
      <c r="L118" s="77">
        <f t="shared" si="48"/>
        <v>0</v>
      </c>
      <c r="M118" s="76"/>
      <c r="N118" s="17">
        <f>$E$16</f>
        <v>0</v>
      </c>
      <c r="O118" s="17">
        <f>$F$16</f>
        <v>0</v>
      </c>
      <c r="P118" s="17">
        <f>$G$16</f>
        <v>0</v>
      </c>
      <c r="Q118" s="16" t="str">
        <f t="shared" si="49"/>
        <v/>
      </c>
      <c r="R118" s="74"/>
      <c r="S118" s="72"/>
    </row>
    <row r="119" spans="1:19">
      <c r="A119" s="72"/>
      <c r="C119" s="15">
        <f t="shared" si="46"/>
        <v>0</v>
      </c>
      <c r="D119" s="77">
        <f t="shared" si="46"/>
        <v>0</v>
      </c>
      <c r="E119" s="76"/>
      <c r="F119" s="17">
        <f>$E$17</f>
        <v>0</v>
      </c>
      <c r="G119" s="17">
        <f>$F$17</f>
        <v>0</v>
      </c>
      <c r="H119" s="17">
        <f>$G$17</f>
        <v>0</v>
      </c>
      <c r="I119" s="16" t="str">
        <f t="shared" si="47"/>
        <v/>
      </c>
      <c r="K119" s="15">
        <f t="shared" si="48"/>
        <v>0</v>
      </c>
      <c r="L119" s="77">
        <f t="shared" si="48"/>
        <v>0</v>
      </c>
      <c r="M119" s="76"/>
      <c r="N119" s="17">
        <f>$E$17</f>
        <v>0</v>
      </c>
      <c r="O119" s="17">
        <f>$F$17</f>
        <v>0</v>
      </c>
      <c r="P119" s="17">
        <f>$G$17</f>
        <v>0</v>
      </c>
      <c r="Q119" s="16" t="str">
        <f t="shared" si="49"/>
        <v/>
      </c>
      <c r="R119" s="74"/>
      <c r="S119" s="72"/>
    </row>
    <row r="120" spans="1:19" ht="13.5" thickBot="1">
      <c r="A120" s="72"/>
      <c r="C120" s="84">
        <f t="shared" si="46"/>
        <v>0</v>
      </c>
      <c r="D120" s="85">
        <f t="shared" si="46"/>
        <v>0</v>
      </c>
      <c r="E120" s="86"/>
      <c r="F120" s="87">
        <f>$E$18</f>
        <v>0</v>
      </c>
      <c r="G120" s="87">
        <f>$F$18</f>
        <v>0</v>
      </c>
      <c r="H120" s="87">
        <f>$G$18</f>
        <v>0</v>
      </c>
      <c r="I120" s="88" t="str">
        <f t="shared" si="47"/>
        <v/>
      </c>
      <c r="K120" s="84">
        <f t="shared" si="48"/>
        <v>0</v>
      </c>
      <c r="L120" s="85">
        <f t="shared" si="48"/>
        <v>0</v>
      </c>
      <c r="M120" s="86"/>
      <c r="N120" s="87">
        <f>$E$18</f>
        <v>0</v>
      </c>
      <c r="O120" s="87">
        <f>$F$18</f>
        <v>0</v>
      </c>
      <c r="P120" s="87">
        <f>$G$18</f>
        <v>0</v>
      </c>
      <c r="Q120" s="88" t="str">
        <f t="shared" si="49"/>
        <v/>
      </c>
      <c r="R120" s="74"/>
      <c r="S120" s="72"/>
    </row>
    <row r="121" spans="1:19" ht="13.5" thickBot="1">
      <c r="A121" s="72"/>
      <c r="I121" s="89">
        <f>SUM(I113:I120)</f>
        <v>0</v>
      </c>
      <c r="Q121" s="89">
        <f>SUM(Q113:Q120)</f>
        <v>0</v>
      </c>
      <c r="R121" s="74"/>
      <c r="S121" s="72"/>
    </row>
    <row r="122" spans="1:19">
      <c r="A122" s="72"/>
      <c r="R122" s="74"/>
      <c r="S122" s="72"/>
    </row>
    <row r="123" spans="1:19" ht="13.5" thickBot="1">
      <c r="A123" s="72"/>
      <c r="R123" s="74"/>
      <c r="S123" s="72"/>
    </row>
    <row r="124" spans="1:19" ht="13.5" thickBot="1">
      <c r="A124" s="72"/>
      <c r="C124" s="1"/>
      <c r="D124" s="193" t="s">
        <v>28</v>
      </c>
      <c r="E124" s="194"/>
      <c r="F124" s="195"/>
      <c r="G124" s="8"/>
      <c r="H124" s="8"/>
      <c r="K124" s="1"/>
      <c r="L124" s="193" t="s">
        <v>17</v>
      </c>
      <c r="M124" s="194"/>
      <c r="N124" s="195"/>
      <c r="O124" s="8"/>
      <c r="P124" s="8"/>
      <c r="R124" s="74"/>
      <c r="S124" s="72"/>
    </row>
    <row r="125" spans="1:19" ht="13.5" thickBot="1">
      <c r="A125" s="72"/>
      <c r="C125" s="78" t="s">
        <v>0</v>
      </c>
      <c r="D125" s="79" t="s">
        <v>1</v>
      </c>
      <c r="E125" s="11"/>
      <c r="F125" s="12">
        <v>1</v>
      </c>
      <c r="G125" s="12" t="s">
        <v>18</v>
      </c>
      <c r="H125" s="12">
        <v>2</v>
      </c>
      <c r="I125" s="13" t="s">
        <v>5</v>
      </c>
      <c r="K125" s="78" t="s">
        <v>0</v>
      </c>
      <c r="L125" s="79" t="s">
        <v>1</v>
      </c>
      <c r="M125" s="11"/>
      <c r="N125" s="12">
        <v>1</v>
      </c>
      <c r="O125" s="12" t="s">
        <v>18</v>
      </c>
      <c r="P125" s="12">
        <v>2</v>
      </c>
      <c r="Q125" s="13" t="s">
        <v>5</v>
      </c>
      <c r="R125" s="74"/>
      <c r="S125" s="72"/>
    </row>
    <row r="126" spans="1:19">
      <c r="A126" s="72"/>
      <c r="C126" s="14">
        <f t="shared" ref="C126:D133" si="50">K61</f>
        <v>0</v>
      </c>
      <c r="D126" s="80">
        <f t="shared" si="50"/>
        <v>0</v>
      </c>
      <c r="E126" s="81"/>
      <c r="F126" s="82">
        <f>$E$11</f>
        <v>0</v>
      </c>
      <c r="G126" s="82">
        <f>$F$11</f>
        <v>0</v>
      </c>
      <c r="H126" s="82">
        <f>$G$11</f>
        <v>0</v>
      </c>
      <c r="I126" s="83" t="str">
        <f t="shared" ref="I126:I133" si="51">IF($E126=$I11,IF($E126=$F$125,$F126,IF($E126=$G$125,$G126,IF($E126=$H$125,$H126,""))),"-")</f>
        <v/>
      </c>
      <c r="K126" s="14">
        <f t="shared" ref="K126:L133" si="52">C74</f>
        <v>0</v>
      </c>
      <c r="L126" s="80">
        <f t="shared" si="52"/>
        <v>0</v>
      </c>
      <c r="M126" s="81"/>
      <c r="N126" s="82">
        <f>$E$11</f>
        <v>0</v>
      </c>
      <c r="O126" s="82">
        <f>$F$11</f>
        <v>0</v>
      </c>
      <c r="P126" s="82">
        <f>$G$11</f>
        <v>0</v>
      </c>
      <c r="Q126" s="83" t="str">
        <f t="shared" ref="Q126:Q133" si="53">IF($M126=$I11,IF($M126=$N$125,$N126,IF($M126=$O$125,$O126,IF($M126=$P$125,$P126,""))),"-")</f>
        <v/>
      </c>
      <c r="R126" s="74"/>
      <c r="S126" s="72"/>
    </row>
    <row r="127" spans="1:19">
      <c r="A127" s="72"/>
      <c r="C127" s="15">
        <f t="shared" si="50"/>
        <v>0</v>
      </c>
      <c r="D127" s="77">
        <f t="shared" si="50"/>
        <v>0</v>
      </c>
      <c r="E127" s="76"/>
      <c r="F127" s="17">
        <f>$E$12</f>
        <v>0</v>
      </c>
      <c r="G127" s="17">
        <f>$F$12</f>
        <v>0</v>
      </c>
      <c r="H127" s="17">
        <f>$G$12</f>
        <v>0</v>
      </c>
      <c r="I127" s="16" t="str">
        <f t="shared" si="51"/>
        <v/>
      </c>
      <c r="K127" s="15">
        <f t="shared" si="52"/>
        <v>0</v>
      </c>
      <c r="L127" s="77">
        <f t="shared" si="52"/>
        <v>0</v>
      </c>
      <c r="M127" s="76"/>
      <c r="N127" s="17">
        <f>$E$12</f>
        <v>0</v>
      </c>
      <c r="O127" s="17">
        <f>$F$12</f>
        <v>0</v>
      </c>
      <c r="P127" s="17">
        <f>$G$12</f>
        <v>0</v>
      </c>
      <c r="Q127" s="16" t="str">
        <f t="shared" si="53"/>
        <v/>
      </c>
      <c r="R127" s="74"/>
      <c r="S127" s="72"/>
    </row>
    <row r="128" spans="1:19">
      <c r="A128" s="72"/>
      <c r="C128" s="15">
        <f t="shared" si="50"/>
        <v>0</v>
      </c>
      <c r="D128" s="77">
        <f t="shared" si="50"/>
        <v>0</v>
      </c>
      <c r="E128" s="76"/>
      <c r="F128" s="17">
        <f>$E$13</f>
        <v>0</v>
      </c>
      <c r="G128" s="17">
        <f>$F$13</f>
        <v>0</v>
      </c>
      <c r="H128" s="17">
        <f>$G$13</f>
        <v>0</v>
      </c>
      <c r="I128" s="16" t="str">
        <f t="shared" si="51"/>
        <v/>
      </c>
      <c r="K128" s="15">
        <f t="shared" si="52"/>
        <v>0</v>
      </c>
      <c r="L128" s="77">
        <f t="shared" si="52"/>
        <v>0</v>
      </c>
      <c r="M128" s="76"/>
      <c r="N128" s="17">
        <f>$E$13</f>
        <v>0</v>
      </c>
      <c r="O128" s="17">
        <f>$F$13</f>
        <v>0</v>
      </c>
      <c r="P128" s="17">
        <f>$G$13</f>
        <v>0</v>
      </c>
      <c r="Q128" s="16" t="str">
        <f t="shared" si="53"/>
        <v/>
      </c>
      <c r="R128" s="74"/>
      <c r="S128" s="72"/>
    </row>
    <row r="129" spans="1:19">
      <c r="A129" s="72"/>
      <c r="C129" s="15">
        <f t="shared" si="50"/>
        <v>0</v>
      </c>
      <c r="D129" s="77">
        <f t="shared" si="50"/>
        <v>0</v>
      </c>
      <c r="E129" s="76"/>
      <c r="F129" s="17">
        <f>$E$14</f>
        <v>0</v>
      </c>
      <c r="G129" s="17">
        <f>$F$14</f>
        <v>0</v>
      </c>
      <c r="H129" s="17">
        <f>$G$14</f>
        <v>0</v>
      </c>
      <c r="I129" s="16" t="str">
        <f t="shared" si="51"/>
        <v/>
      </c>
      <c r="K129" s="15">
        <f t="shared" si="52"/>
        <v>0</v>
      </c>
      <c r="L129" s="77">
        <f t="shared" si="52"/>
        <v>0</v>
      </c>
      <c r="M129" s="76"/>
      <c r="N129" s="17">
        <f>$E$14</f>
        <v>0</v>
      </c>
      <c r="O129" s="17">
        <f>$F$14</f>
        <v>0</v>
      </c>
      <c r="P129" s="17">
        <f>$G$14</f>
        <v>0</v>
      </c>
      <c r="Q129" s="16" t="str">
        <f t="shared" si="53"/>
        <v/>
      </c>
      <c r="R129" s="74"/>
      <c r="S129" s="72"/>
    </row>
    <row r="130" spans="1:19">
      <c r="A130" s="72"/>
      <c r="C130" s="15">
        <f t="shared" si="50"/>
        <v>0</v>
      </c>
      <c r="D130" s="77">
        <f t="shared" si="50"/>
        <v>0</v>
      </c>
      <c r="E130" s="76"/>
      <c r="F130" s="17">
        <f>$E$15</f>
        <v>0</v>
      </c>
      <c r="G130" s="17">
        <f>$F$15</f>
        <v>0</v>
      </c>
      <c r="H130" s="17">
        <f>$G$15</f>
        <v>0</v>
      </c>
      <c r="I130" s="16" t="str">
        <f t="shared" si="51"/>
        <v/>
      </c>
      <c r="K130" s="15">
        <f t="shared" si="52"/>
        <v>0</v>
      </c>
      <c r="L130" s="77">
        <f t="shared" si="52"/>
        <v>0</v>
      </c>
      <c r="M130" s="76"/>
      <c r="N130" s="17">
        <f>$E$15</f>
        <v>0</v>
      </c>
      <c r="O130" s="17">
        <f>$F$15</f>
        <v>0</v>
      </c>
      <c r="P130" s="17">
        <f>$G$15</f>
        <v>0</v>
      </c>
      <c r="Q130" s="16" t="str">
        <f t="shared" si="53"/>
        <v/>
      </c>
      <c r="R130" s="74"/>
      <c r="S130" s="72"/>
    </row>
    <row r="131" spans="1:19">
      <c r="A131" s="72"/>
      <c r="C131" s="15">
        <f t="shared" si="50"/>
        <v>0</v>
      </c>
      <c r="D131" s="77">
        <f t="shared" si="50"/>
        <v>0</v>
      </c>
      <c r="E131" s="76"/>
      <c r="F131" s="17">
        <f>$E$16</f>
        <v>0</v>
      </c>
      <c r="G131" s="17">
        <f>$F$16</f>
        <v>0</v>
      </c>
      <c r="H131" s="17">
        <f>$G$16</f>
        <v>0</v>
      </c>
      <c r="I131" s="16" t="str">
        <f t="shared" si="51"/>
        <v/>
      </c>
      <c r="K131" s="15">
        <f t="shared" si="52"/>
        <v>0</v>
      </c>
      <c r="L131" s="77">
        <f t="shared" si="52"/>
        <v>0</v>
      </c>
      <c r="M131" s="76"/>
      <c r="N131" s="17">
        <f>$E$16</f>
        <v>0</v>
      </c>
      <c r="O131" s="17">
        <f>$F$16</f>
        <v>0</v>
      </c>
      <c r="P131" s="17">
        <f>$G$16</f>
        <v>0</v>
      </c>
      <c r="Q131" s="16" t="str">
        <f t="shared" si="53"/>
        <v/>
      </c>
      <c r="R131" s="74"/>
      <c r="S131" s="72"/>
    </row>
    <row r="132" spans="1:19">
      <c r="A132" s="72"/>
      <c r="C132" s="15">
        <f t="shared" si="50"/>
        <v>0</v>
      </c>
      <c r="D132" s="77">
        <f t="shared" si="50"/>
        <v>0</v>
      </c>
      <c r="E132" s="76"/>
      <c r="F132" s="17">
        <f>$E$17</f>
        <v>0</v>
      </c>
      <c r="G132" s="17">
        <f>$F$17</f>
        <v>0</v>
      </c>
      <c r="H132" s="17">
        <f>$G$17</f>
        <v>0</v>
      </c>
      <c r="I132" s="16" t="str">
        <f t="shared" si="51"/>
        <v/>
      </c>
      <c r="K132" s="15">
        <f t="shared" si="52"/>
        <v>0</v>
      </c>
      <c r="L132" s="77">
        <f t="shared" si="52"/>
        <v>0</v>
      </c>
      <c r="M132" s="76"/>
      <c r="N132" s="17">
        <f>$E$17</f>
        <v>0</v>
      </c>
      <c r="O132" s="17">
        <f>$F$17</f>
        <v>0</v>
      </c>
      <c r="P132" s="17">
        <f>$G$17</f>
        <v>0</v>
      </c>
      <c r="Q132" s="16" t="str">
        <f t="shared" si="53"/>
        <v/>
      </c>
      <c r="R132" s="74"/>
      <c r="S132" s="72"/>
    </row>
    <row r="133" spans="1:19" ht="13.5" thickBot="1">
      <c r="A133" s="72"/>
      <c r="C133" s="84">
        <f t="shared" si="50"/>
        <v>0</v>
      </c>
      <c r="D133" s="85">
        <f t="shared" si="50"/>
        <v>0</v>
      </c>
      <c r="E133" s="86"/>
      <c r="F133" s="87">
        <f>$E$18</f>
        <v>0</v>
      </c>
      <c r="G133" s="87">
        <f>$F$18</f>
        <v>0</v>
      </c>
      <c r="H133" s="87">
        <f>$G$18</f>
        <v>0</v>
      </c>
      <c r="I133" s="88" t="str">
        <f t="shared" si="51"/>
        <v/>
      </c>
      <c r="K133" s="84">
        <f t="shared" si="52"/>
        <v>0</v>
      </c>
      <c r="L133" s="85">
        <f t="shared" si="52"/>
        <v>0</v>
      </c>
      <c r="M133" s="86"/>
      <c r="N133" s="87">
        <f>$E$18</f>
        <v>0</v>
      </c>
      <c r="O133" s="87">
        <f>$F$18</f>
        <v>0</v>
      </c>
      <c r="P133" s="87">
        <f>$G$18</f>
        <v>0</v>
      </c>
      <c r="Q133" s="88" t="str">
        <f t="shared" si="53"/>
        <v/>
      </c>
      <c r="R133" s="74"/>
      <c r="S133" s="72"/>
    </row>
    <row r="134" spans="1:19" ht="13.5" thickBot="1">
      <c r="A134" s="72"/>
      <c r="I134" s="89">
        <f>SUM(I126:I133)</f>
        <v>0</v>
      </c>
      <c r="Q134" s="89">
        <f>SUM(Q126:Q133)</f>
        <v>0</v>
      </c>
      <c r="R134" s="74"/>
      <c r="S134" s="72"/>
    </row>
    <row r="135" spans="1:19" ht="16.5" customHeight="1">
      <c r="A135" s="72"/>
      <c r="R135" s="74"/>
      <c r="S135" s="72"/>
    </row>
    <row r="136" spans="1:19" s="155" customFormat="1">
      <c r="A136" s="72"/>
      <c r="B136" s="72"/>
      <c r="C136" s="72"/>
      <c r="D136" s="72"/>
      <c r="E136" s="72"/>
      <c r="F136" s="72"/>
      <c r="G136" s="72"/>
      <c r="H136" s="72"/>
      <c r="I136" s="72"/>
      <c r="J136" s="72"/>
      <c r="K136" s="72"/>
      <c r="L136" s="72"/>
      <c r="M136" s="72"/>
      <c r="N136" s="72"/>
      <c r="O136" s="72"/>
      <c r="P136" s="72"/>
      <c r="Q136" s="72"/>
      <c r="R136" s="72"/>
      <c r="S136" s="72"/>
    </row>
    <row r="137" spans="1:19" s="155" customFormat="1">
      <c r="A137" s="72"/>
      <c r="B137" s="72"/>
      <c r="C137" s="72"/>
      <c r="D137" s="72"/>
      <c r="E137" s="72"/>
      <c r="F137" s="72"/>
      <c r="G137" s="72"/>
      <c r="H137" s="72"/>
      <c r="I137" s="72"/>
      <c r="J137" s="72"/>
      <c r="K137" s="72"/>
      <c r="L137" s="72"/>
      <c r="M137" s="72"/>
      <c r="N137" s="72"/>
      <c r="O137" s="72"/>
      <c r="P137" s="72"/>
      <c r="Q137" s="72"/>
      <c r="R137" s="72"/>
      <c r="S137" s="72"/>
    </row>
    <row r="138" spans="1:19" s="74" customFormat="1"/>
    <row r="139" spans="1:19" s="74" customFormat="1"/>
    <row r="140" spans="1:19" s="74" customFormat="1"/>
    <row r="141" spans="1:19" s="74" customFormat="1">
      <c r="J141" s="123"/>
    </row>
    <row r="142" spans="1:19" s="74" customFormat="1"/>
    <row r="143" spans="1:19" s="74" customFormat="1">
      <c r="J143" s="124"/>
      <c r="K143" s="124"/>
      <c r="L143" s="125"/>
    </row>
    <row r="144" spans="1:19" s="74" customFormat="1">
      <c r="J144" s="124"/>
      <c r="K144" s="124"/>
      <c r="L144" s="125"/>
    </row>
    <row r="145" spans="10:14" s="74" customFormat="1">
      <c r="J145" s="124"/>
      <c r="K145" s="124"/>
      <c r="L145" s="125"/>
    </row>
    <row r="146" spans="10:14" s="74" customFormat="1">
      <c r="J146" s="124"/>
      <c r="K146" s="124"/>
      <c r="L146" s="125"/>
    </row>
    <row r="147" spans="10:14" s="74" customFormat="1">
      <c r="J147" s="124"/>
      <c r="K147" s="124"/>
      <c r="L147" s="125"/>
      <c r="N147" s="75"/>
    </row>
    <row r="148" spans="10:14" s="74" customFormat="1">
      <c r="J148" s="124"/>
      <c r="K148" s="124"/>
      <c r="L148" s="125"/>
    </row>
    <row r="149" spans="10:14" s="74" customFormat="1">
      <c r="J149" s="124"/>
      <c r="K149" s="124"/>
      <c r="L149" s="125"/>
    </row>
    <row r="150" spans="10:14" s="74" customFormat="1">
      <c r="J150" s="124"/>
      <c r="K150" s="124"/>
      <c r="L150" s="125"/>
    </row>
    <row r="151" spans="10:14" s="74" customFormat="1">
      <c r="J151" s="124"/>
      <c r="K151" s="124"/>
      <c r="L151" s="125"/>
    </row>
    <row r="152" spans="10:14" s="74" customFormat="1">
      <c r="J152" s="124"/>
      <c r="K152" s="124"/>
      <c r="L152" s="125"/>
    </row>
    <row r="153" spans="10:14" s="74" customFormat="1">
      <c r="J153" s="124"/>
      <c r="K153" s="124"/>
      <c r="L153" s="125"/>
    </row>
    <row r="154" spans="10:14" s="74" customFormat="1">
      <c r="J154" s="124"/>
      <c r="K154" s="124"/>
      <c r="L154" s="125"/>
    </row>
    <row r="155" spans="10:14" s="74" customFormat="1"/>
    <row r="156" spans="10:14" s="74" customFormat="1"/>
    <row r="157" spans="10:14" s="74" customFormat="1"/>
    <row r="158" spans="10:14" s="74" customFormat="1"/>
    <row r="159" spans="10:14" s="74" customFormat="1"/>
    <row r="160" spans="10:14" s="74" customFormat="1"/>
    <row r="161" s="74" customFormat="1"/>
    <row r="162" s="74" customFormat="1"/>
    <row r="163" s="74" customFormat="1"/>
    <row r="164" s="74" customFormat="1"/>
    <row r="165" s="74" customFormat="1"/>
    <row r="166" s="74" customFormat="1"/>
    <row r="167" s="74" customFormat="1"/>
    <row r="168" s="74" customFormat="1"/>
    <row r="169" s="74" customFormat="1"/>
    <row r="170" s="74" customFormat="1"/>
    <row r="171" s="74" customFormat="1"/>
    <row r="172" s="74" customFormat="1"/>
    <row r="173" s="74" customFormat="1"/>
    <row r="174" s="74" customFormat="1"/>
    <row r="175" s="74" customFormat="1"/>
    <row r="176" s="74" customFormat="1"/>
    <row r="177" s="74" customFormat="1"/>
    <row r="178" s="74" customFormat="1"/>
    <row r="179" s="74" customFormat="1"/>
    <row r="180" s="74" customFormat="1"/>
    <row r="181" s="74" customFormat="1"/>
    <row r="182" s="74" customFormat="1"/>
    <row r="183" s="74" customFormat="1"/>
    <row r="184" s="74" customFormat="1"/>
    <row r="185" s="74" customFormat="1"/>
    <row r="186" s="74" customFormat="1"/>
    <row r="187" s="74" customFormat="1"/>
    <row r="188" s="74" customFormat="1"/>
    <row r="189" s="74" customFormat="1"/>
    <row r="190" s="74" customFormat="1"/>
    <row r="191" s="74" customFormat="1"/>
    <row r="192" s="74" customFormat="1"/>
    <row r="193" s="74" customFormat="1"/>
    <row r="194" s="74" customFormat="1"/>
    <row r="195" s="74" customFormat="1"/>
    <row r="196" s="74" customFormat="1"/>
    <row r="197" s="74" customFormat="1"/>
    <row r="198" s="74" customFormat="1"/>
    <row r="199" s="74" customFormat="1"/>
    <row r="200" s="74" customFormat="1"/>
    <row r="201" s="74" customFormat="1"/>
    <row r="202" s="74" customFormat="1"/>
    <row r="203" s="74" customFormat="1"/>
    <row r="204" s="74" customFormat="1"/>
    <row r="205" s="74" customFormat="1"/>
    <row r="206" s="74" customFormat="1"/>
    <row r="207" s="74" customFormat="1"/>
    <row r="208" s="74" customFormat="1"/>
    <row r="209" s="74" customFormat="1"/>
    <row r="210" s="74" customFormat="1"/>
    <row r="211" s="74" customFormat="1"/>
    <row r="212" s="74" customFormat="1"/>
    <row r="213" s="74" customFormat="1"/>
    <row r="214" s="74" customFormat="1"/>
    <row r="215" s="74" customFormat="1"/>
    <row r="216" s="74" customFormat="1"/>
    <row r="217" s="74" customFormat="1"/>
    <row r="218" s="74" customFormat="1"/>
    <row r="219" s="74" customFormat="1"/>
    <row r="220" s="74" customFormat="1"/>
    <row r="221" s="74" customFormat="1"/>
    <row r="222" s="74" customFormat="1"/>
    <row r="223" s="74" customFormat="1"/>
    <row r="224" s="74" customFormat="1"/>
    <row r="225" s="74" customFormat="1"/>
    <row r="226" s="74" customFormat="1"/>
    <row r="227" s="74" customFormat="1"/>
    <row r="228" s="74" customFormat="1"/>
    <row r="229" s="74" customFormat="1"/>
    <row r="230" s="74" customFormat="1"/>
    <row r="231" s="74" customFormat="1"/>
    <row r="232" s="74" customFormat="1"/>
    <row r="233" s="74" customFormat="1"/>
    <row r="234" s="74" customFormat="1"/>
    <row r="235" s="74" customFormat="1"/>
    <row r="236" s="74" customFormat="1"/>
    <row r="237" s="74" customFormat="1"/>
    <row r="238" s="74" customFormat="1"/>
    <row r="239" s="74" customFormat="1"/>
    <row r="240" s="74" customFormat="1"/>
    <row r="241" s="74" customFormat="1"/>
    <row r="242" s="74" customFormat="1"/>
    <row r="243" s="74" customFormat="1"/>
    <row r="244" s="74" customFormat="1"/>
    <row r="245" s="74" customFormat="1"/>
    <row r="246" s="74" customFormat="1"/>
    <row r="247" s="74" customFormat="1"/>
    <row r="248" s="74" customFormat="1"/>
    <row r="249" s="74" customFormat="1"/>
    <row r="250" s="74" customFormat="1"/>
    <row r="251" s="74" customFormat="1"/>
    <row r="252" s="74" customFormat="1"/>
    <row r="253" s="74" customFormat="1"/>
    <row r="254" s="74" customFormat="1"/>
    <row r="255" s="74" customFormat="1"/>
    <row r="256" s="74" customFormat="1"/>
    <row r="257" s="74" customFormat="1"/>
    <row r="258" s="74" customFormat="1"/>
    <row r="259" s="74" customFormat="1"/>
    <row r="260" s="74" customFormat="1"/>
    <row r="261" s="74" customFormat="1"/>
    <row r="262" s="74" customFormat="1"/>
    <row r="263" s="74" customFormat="1"/>
    <row r="264" s="74" customFormat="1"/>
    <row r="265" s="74" customFormat="1"/>
    <row r="266" s="74" customFormat="1"/>
    <row r="267" s="74" customFormat="1"/>
    <row r="268" s="74" customFormat="1"/>
    <row r="269" s="74" customFormat="1"/>
    <row r="270" s="74" customFormat="1"/>
    <row r="271" s="74" customFormat="1"/>
    <row r="272" s="74" customFormat="1"/>
    <row r="273" s="74" customFormat="1"/>
    <row r="274" s="74" customFormat="1"/>
    <row r="275" s="74" customFormat="1"/>
    <row r="276" s="74" customFormat="1"/>
    <row r="277" s="74" customFormat="1"/>
    <row r="278" s="74" customFormat="1"/>
    <row r="279" s="74" customFormat="1"/>
    <row r="280" s="74" customFormat="1"/>
    <row r="281" s="74" customFormat="1"/>
    <row r="282" s="74" customFormat="1"/>
    <row r="283" s="74" customFormat="1"/>
    <row r="284" s="74" customFormat="1"/>
    <row r="285" s="74" customFormat="1"/>
    <row r="286" s="74" customFormat="1"/>
    <row r="287" s="74" customFormat="1"/>
    <row r="288" s="74" customFormat="1"/>
    <row r="289" s="74" customFormat="1"/>
    <row r="290" s="74" customFormat="1"/>
    <row r="291" s="74" customFormat="1"/>
    <row r="292" s="74" customFormat="1"/>
    <row r="293" s="74" customFormat="1"/>
    <row r="294" s="74" customFormat="1"/>
    <row r="295" s="74" customFormat="1"/>
    <row r="296" s="74" customFormat="1"/>
    <row r="297" s="74" customFormat="1"/>
    <row r="298" s="74" customFormat="1"/>
    <row r="299" s="74" customFormat="1"/>
    <row r="300" s="74" customFormat="1"/>
    <row r="301" s="74" customFormat="1"/>
    <row r="302" s="74" customFormat="1"/>
    <row r="303" s="74" customFormat="1"/>
    <row r="304" s="74" customFormat="1"/>
    <row r="305" s="74" customFormat="1"/>
    <row r="306" s="74" customFormat="1"/>
    <row r="307" s="74" customFormat="1"/>
    <row r="308" s="74" customFormat="1"/>
    <row r="309" s="74" customFormat="1"/>
    <row r="310" s="74" customFormat="1"/>
    <row r="311" s="74" customFormat="1"/>
    <row r="312" s="74" customFormat="1"/>
    <row r="313" s="74" customFormat="1"/>
    <row r="314" s="74" customFormat="1"/>
    <row r="315" s="74" customFormat="1"/>
    <row r="316" s="74" customFormat="1"/>
    <row r="317" s="74" customFormat="1"/>
    <row r="318" s="74" customFormat="1"/>
    <row r="319" s="74" customFormat="1"/>
    <row r="320" s="74" customFormat="1"/>
    <row r="321" s="74" customFormat="1"/>
    <row r="322" s="74" customFormat="1"/>
    <row r="323" s="74" customFormat="1"/>
    <row r="324" s="74" customFormat="1"/>
    <row r="325" s="74" customFormat="1"/>
    <row r="326" s="74" customFormat="1"/>
    <row r="327" s="74" customFormat="1"/>
    <row r="328" s="74" customFormat="1"/>
    <row r="329" s="74" customFormat="1"/>
    <row r="330" s="74" customFormat="1"/>
    <row r="331" s="74" customFormat="1"/>
    <row r="332" s="74" customFormat="1"/>
    <row r="333" s="74" customFormat="1"/>
    <row r="334" s="74" customFormat="1"/>
    <row r="335" s="74" customFormat="1"/>
    <row r="336" s="74" customFormat="1"/>
    <row r="337" s="74" customFormat="1"/>
    <row r="338" s="74" customFormat="1"/>
    <row r="339" s="74" customFormat="1"/>
    <row r="340" s="74" customFormat="1"/>
    <row r="341" s="74" customFormat="1"/>
    <row r="342" s="74" customFormat="1"/>
    <row r="343" s="74" customFormat="1"/>
    <row r="344" s="74" customFormat="1"/>
    <row r="345" s="74" customFormat="1"/>
    <row r="346" s="74" customFormat="1"/>
    <row r="347" s="74" customFormat="1"/>
    <row r="348" s="74" customFormat="1"/>
    <row r="349" s="74" customFormat="1"/>
    <row r="350" s="74" customFormat="1"/>
    <row r="351" s="74" customFormat="1"/>
    <row r="352" s="74" customFormat="1"/>
    <row r="353" s="74" customFormat="1"/>
    <row r="354" s="74" customFormat="1"/>
    <row r="355" s="74" customFormat="1"/>
    <row r="356" s="74" customFormat="1"/>
    <row r="357" s="74" customFormat="1"/>
    <row r="358" s="74" customFormat="1"/>
    <row r="359" s="74" customFormat="1"/>
    <row r="360" s="74" customFormat="1"/>
    <row r="361" s="74" customFormat="1"/>
    <row r="362" s="74" customFormat="1"/>
    <row r="363" s="74" customFormat="1"/>
    <row r="364" s="74" customFormat="1"/>
    <row r="365" s="74" customFormat="1"/>
    <row r="366" s="74" customFormat="1"/>
    <row r="367" s="74" customFormat="1"/>
    <row r="368" s="74" customFormat="1"/>
    <row r="369" s="74" customFormat="1"/>
    <row r="370" s="74" customFormat="1"/>
    <row r="371" s="74" customFormat="1"/>
    <row r="372" s="74" customFormat="1"/>
    <row r="373" s="74" customFormat="1"/>
    <row r="374" s="74" customFormat="1"/>
    <row r="375" s="74" customFormat="1"/>
    <row r="376" s="74" customFormat="1"/>
    <row r="377" s="74" customFormat="1"/>
    <row r="378" s="74" customFormat="1"/>
    <row r="379" s="74" customFormat="1"/>
    <row r="380" s="74" customFormat="1"/>
    <row r="381" s="74" customFormat="1"/>
    <row r="382" s="74" customFormat="1"/>
    <row r="383" s="74" customFormat="1"/>
    <row r="384" s="74" customFormat="1"/>
    <row r="385" s="74" customFormat="1"/>
    <row r="386" s="74" customFormat="1"/>
    <row r="387" s="74" customFormat="1"/>
    <row r="388" s="74" customFormat="1"/>
    <row r="389" s="74" customFormat="1"/>
    <row r="390" s="74" customFormat="1"/>
    <row r="391" s="74" customFormat="1"/>
    <row r="392" s="74" customFormat="1"/>
    <row r="393" s="74" customFormat="1"/>
    <row r="394" s="74" customFormat="1"/>
    <row r="395" s="74" customFormat="1"/>
    <row r="396" s="74" customFormat="1"/>
    <row r="397" s="74" customFormat="1"/>
    <row r="398" s="74" customFormat="1"/>
    <row r="399" s="74" customFormat="1"/>
    <row r="400" s="74" customFormat="1"/>
    <row r="401" s="74" customFormat="1"/>
    <row r="402" s="74" customFormat="1"/>
    <row r="403" s="74" customFormat="1"/>
    <row r="404" s="74" customFormat="1"/>
    <row r="405" s="74" customFormat="1"/>
    <row r="406" s="74" customFormat="1"/>
    <row r="407" s="74" customFormat="1"/>
    <row r="408" s="74" customFormat="1"/>
    <row r="409" s="74" customFormat="1"/>
    <row r="410" s="74" customFormat="1"/>
    <row r="411" s="74" customFormat="1"/>
    <row r="412" s="74" customFormat="1"/>
    <row r="413" s="74" customFormat="1"/>
    <row r="414" s="74" customFormat="1"/>
    <row r="415" s="74" customFormat="1"/>
    <row r="416" s="74" customFormat="1"/>
    <row r="417" s="74" customFormat="1"/>
    <row r="418" s="74" customFormat="1"/>
    <row r="419" s="74" customFormat="1"/>
    <row r="420" s="74" customFormat="1"/>
    <row r="421" s="74" customFormat="1"/>
    <row r="422" s="74" customFormat="1"/>
    <row r="423" s="74" customFormat="1"/>
    <row r="424" s="74" customFormat="1"/>
    <row r="425" s="74" customFormat="1"/>
    <row r="426" s="74" customFormat="1"/>
    <row r="427" s="74" customFormat="1"/>
    <row r="428" s="74" customFormat="1"/>
    <row r="429" s="74" customFormat="1"/>
    <row r="430" s="74" customFormat="1"/>
    <row r="431" s="74" customFormat="1"/>
    <row r="432" s="74" customFormat="1"/>
    <row r="433" s="74" customFormat="1"/>
    <row r="434" s="74" customFormat="1"/>
    <row r="435" s="74" customFormat="1"/>
    <row r="436" s="74" customFormat="1"/>
    <row r="437" s="74" customFormat="1"/>
    <row r="438" s="74" customFormat="1"/>
    <row r="439" s="74" customFormat="1"/>
    <row r="440" s="74" customFormat="1"/>
    <row r="441" s="74" customFormat="1"/>
    <row r="442" s="74" customFormat="1"/>
    <row r="443" s="74" customFormat="1"/>
    <row r="444" s="74" customFormat="1"/>
    <row r="445" s="74" customFormat="1"/>
    <row r="446" s="74" customFormat="1"/>
    <row r="447" s="74" customFormat="1"/>
    <row r="448" s="74" customFormat="1"/>
    <row r="449" s="74" customFormat="1"/>
    <row r="450" s="74" customFormat="1"/>
    <row r="451" s="74" customFormat="1"/>
    <row r="452" s="74" customFormat="1"/>
    <row r="453" s="74" customFormat="1"/>
    <row r="454" s="74" customFormat="1"/>
    <row r="455" s="74" customFormat="1"/>
    <row r="456" s="74" customFormat="1"/>
    <row r="457" s="74" customFormat="1"/>
    <row r="458" s="74" customFormat="1"/>
    <row r="459" s="74" customFormat="1"/>
    <row r="460" s="74" customFormat="1"/>
    <row r="461" s="74" customFormat="1"/>
    <row r="462" s="74" customFormat="1"/>
    <row r="463" s="74" customFormat="1"/>
    <row r="464" s="74" customFormat="1"/>
    <row r="465" s="74" customFormat="1"/>
    <row r="466" s="74" customFormat="1"/>
    <row r="467" s="74" customFormat="1"/>
    <row r="468" s="74" customFormat="1"/>
    <row r="469" s="74" customFormat="1"/>
    <row r="470" s="74" customFormat="1"/>
    <row r="471" s="74" customFormat="1"/>
    <row r="472" s="74" customFormat="1"/>
    <row r="473" s="74" customFormat="1"/>
    <row r="474" s="74" customFormat="1"/>
    <row r="475" s="74" customFormat="1"/>
    <row r="476" s="74" customFormat="1"/>
    <row r="477" s="74" customFormat="1"/>
    <row r="478" s="74" customFormat="1"/>
    <row r="479" s="74" customFormat="1"/>
    <row r="480" s="74" customFormat="1"/>
    <row r="481" s="74" customFormat="1"/>
    <row r="482" s="74" customFormat="1"/>
    <row r="483" s="74" customFormat="1"/>
    <row r="484" s="74" customFormat="1"/>
    <row r="485" s="74" customFormat="1"/>
    <row r="486" s="74" customFormat="1"/>
    <row r="487" s="74" customFormat="1"/>
    <row r="488" s="74" customFormat="1"/>
    <row r="489" s="74" customFormat="1"/>
    <row r="490" s="74" customFormat="1"/>
    <row r="491" s="74" customFormat="1"/>
    <row r="492" s="74" customFormat="1"/>
    <row r="493" s="74" customFormat="1"/>
    <row r="494" s="74" customFormat="1"/>
    <row r="495" s="74" customFormat="1"/>
    <row r="496" s="74" customFormat="1"/>
    <row r="497" s="74" customFormat="1"/>
    <row r="498" s="74" customFormat="1"/>
    <row r="499" s="74" customFormat="1"/>
    <row r="500" s="74" customFormat="1"/>
    <row r="501" s="74" customFormat="1"/>
    <row r="502" s="74" customFormat="1"/>
    <row r="503" s="74" customFormat="1"/>
    <row r="504" s="74" customFormat="1"/>
    <row r="505" s="74" customFormat="1"/>
    <row r="506" s="74" customFormat="1"/>
    <row r="507" s="74" customFormat="1"/>
    <row r="508" s="74" customFormat="1"/>
    <row r="509" s="74" customFormat="1"/>
    <row r="510" s="74" customFormat="1"/>
    <row r="511" s="74" customFormat="1"/>
    <row r="512" s="74" customFormat="1"/>
    <row r="513" s="74" customFormat="1"/>
    <row r="514" s="74" customFormat="1"/>
    <row r="515" s="74" customFormat="1"/>
    <row r="516" s="74" customFormat="1"/>
    <row r="517" s="74" customFormat="1"/>
    <row r="518" s="74" customFormat="1"/>
    <row r="519" s="74" customFormat="1"/>
    <row r="520" s="74" customFormat="1"/>
    <row r="521" s="74" customFormat="1"/>
    <row r="522" s="74" customFormat="1"/>
    <row r="523" s="74" customFormat="1"/>
    <row r="524" s="74" customFormat="1"/>
    <row r="525" s="74" customFormat="1"/>
    <row r="526" s="74" customFormat="1"/>
    <row r="527" s="74" customFormat="1"/>
    <row r="528" s="74" customFormat="1"/>
    <row r="529" s="74" customFormat="1"/>
    <row r="530" s="74" customFormat="1"/>
    <row r="531" s="74" customFormat="1"/>
    <row r="532" s="74" customFormat="1"/>
    <row r="533" s="74" customFormat="1"/>
    <row r="534" s="74" customFormat="1"/>
    <row r="535" s="74" customFormat="1"/>
    <row r="536" s="74" customFormat="1"/>
    <row r="537" s="74" customFormat="1"/>
    <row r="538" s="74" customFormat="1"/>
    <row r="539" s="74" customFormat="1"/>
    <row r="540" s="74" customFormat="1"/>
    <row r="541" s="74" customFormat="1"/>
    <row r="542" s="74" customFormat="1"/>
    <row r="543" s="74" customFormat="1"/>
    <row r="544" s="74" customFormat="1"/>
    <row r="545" s="74" customFormat="1"/>
    <row r="546" s="74" customFormat="1"/>
    <row r="547" s="74" customFormat="1"/>
    <row r="548" s="74" customFormat="1"/>
    <row r="549" s="74" customFormat="1"/>
    <row r="550" s="74" customFormat="1"/>
    <row r="551" s="74" customFormat="1"/>
    <row r="552" s="74" customFormat="1"/>
    <row r="553" s="74" customFormat="1"/>
    <row r="554" s="74" customFormat="1"/>
    <row r="555" s="74" customFormat="1"/>
    <row r="556" s="74" customFormat="1"/>
    <row r="557" s="74" customFormat="1"/>
    <row r="558" s="74" customFormat="1"/>
    <row r="559" s="74" customFormat="1"/>
    <row r="560" s="74" customFormat="1"/>
    <row r="561" s="74" customFormat="1"/>
    <row r="562" s="74" customFormat="1"/>
    <row r="563" s="74" customFormat="1"/>
    <row r="564" s="74" customFormat="1"/>
    <row r="565" s="74" customFormat="1"/>
    <row r="566" s="74" customFormat="1"/>
    <row r="567" s="74" customFormat="1"/>
    <row r="568" s="74" customFormat="1"/>
    <row r="569" s="74" customFormat="1"/>
    <row r="570" s="74" customFormat="1"/>
    <row r="571" s="74" customFormat="1"/>
    <row r="572" s="74" customFormat="1"/>
    <row r="573" s="74" customFormat="1"/>
    <row r="574" s="74" customFormat="1"/>
    <row r="575" s="74" customFormat="1"/>
    <row r="576" s="74" customFormat="1"/>
    <row r="577" s="74" customFormat="1"/>
    <row r="578" s="74" customFormat="1"/>
    <row r="579" s="74" customFormat="1"/>
    <row r="580" s="74" customFormat="1"/>
    <row r="581" s="74" customFormat="1"/>
    <row r="582" s="74" customFormat="1"/>
    <row r="583" s="74" customFormat="1"/>
    <row r="584" s="74" customFormat="1"/>
    <row r="585" s="74" customFormat="1"/>
    <row r="586" s="74" customFormat="1"/>
    <row r="587" s="74" customFormat="1"/>
    <row r="588" s="74" customFormat="1"/>
    <row r="589" s="74" customFormat="1"/>
    <row r="590" s="74" customFormat="1"/>
    <row r="591" s="74" customFormat="1"/>
    <row r="592" s="74" customFormat="1"/>
    <row r="593" s="74" customFormat="1"/>
    <row r="594" s="74" customFormat="1"/>
    <row r="595" s="74" customFormat="1"/>
    <row r="596" s="74" customFormat="1"/>
    <row r="597" s="74" customFormat="1"/>
    <row r="598" s="74" customFormat="1"/>
    <row r="599" s="74" customFormat="1"/>
    <row r="600" s="74" customFormat="1"/>
    <row r="601" s="74" customFormat="1"/>
    <row r="602" s="74" customFormat="1"/>
    <row r="603" s="74" customFormat="1"/>
    <row r="604" s="74" customFormat="1"/>
    <row r="605" s="74" customFormat="1"/>
    <row r="606" s="74" customFormat="1"/>
    <row r="607" s="74" customFormat="1"/>
    <row r="608" s="74" customFormat="1"/>
    <row r="609" s="74" customFormat="1"/>
    <row r="610" s="74" customFormat="1"/>
    <row r="611" s="74" customFormat="1"/>
    <row r="612" s="74" customFormat="1"/>
    <row r="613" s="74" customFormat="1"/>
    <row r="614" s="74" customFormat="1"/>
    <row r="615" s="74" customFormat="1"/>
    <row r="616" s="74" customFormat="1"/>
    <row r="617" s="74" customFormat="1"/>
    <row r="618" s="74" customFormat="1"/>
    <row r="619" s="74" customFormat="1"/>
    <row r="620" s="74" customFormat="1"/>
    <row r="621" s="74" customFormat="1"/>
    <row r="622" s="74" customFormat="1"/>
    <row r="623" s="74" customFormat="1"/>
    <row r="624" s="74" customFormat="1"/>
    <row r="625" s="74" customFormat="1"/>
    <row r="626" s="74" customFormat="1"/>
    <row r="627" s="74" customFormat="1"/>
    <row r="628" s="74" customFormat="1"/>
    <row r="629" s="74" customFormat="1"/>
    <row r="630" s="74" customFormat="1"/>
    <row r="631" s="74" customFormat="1"/>
    <row r="632" s="74" customFormat="1"/>
    <row r="633" s="74" customFormat="1"/>
    <row r="634" s="74" customFormat="1"/>
    <row r="635" s="74" customFormat="1"/>
    <row r="636" s="74" customFormat="1"/>
    <row r="637" s="74" customFormat="1"/>
    <row r="638" s="74" customFormat="1"/>
    <row r="639" s="74" customFormat="1"/>
    <row r="640" s="74" customFormat="1"/>
    <row r="641" s="74" customFormat="1"/>
    <row r="642" s="74" customFormat="1"/>
    <row r="643" s="74" customFormat="1"/>
    <row r="644" s="74" customFormat="1"/>
    <row r="645" s="74" customFormat="1"/>
    <row r="646" s="74" customFormat="1"/>
    <row r="647" s="74" customFormat="1"/>
    <row r="648" s="74" customFormat="1"/>
    <row r="649" s="74" customFormat="1"/>
    <row r="650" s="74" customFormat="1"/>
    <row r="651" s="74" customFormat="1"/>
    <row r="652" s="74" customFormat="1"/>
    <row r="653" s="74" customFormat="1"/>
    <row r="654" s="74" customFormat="1"/>
    <row r="655" s="74" customFormat="1"/>
    <row r="656" s="74" customFormat="1"/>
    <row r="657" s="74" customFormat="1"/>
    <row r="658" s="74" customFormat="1"/>
    <row r="659" s="74" customFormat="1"/>
    <row r="660" s="74" customFormat="1"/>
    <row r="661" s="74" customFormat="1"/>
    <row r="662" s="74" customFormat="1"/>
    <row r="663" s="74" customFormat="1"/>
    <row r="664" s="74" customFormat="1"/>
    <row r="665" s="74" customFormat="1"/>
    <row r="666" s="74" customFormat="1"/>
    <row r="667" s="74" customFormat="1"/>
    <row r="668" s="74" customFormat="1"/>
    <row r="669" s="74" customFormat="1"/>
    <row r="670" s="74" customFormat="1"/>
    <row r="671" s="74" customFormat="1"/>
    <row r="672" s="74" customFormat="1"/>
    <row r="673" s="74" customFormat="1"/>
    <row r="674" s="74" customFormat="1"/>
    <row r="675" s="74" customFormat="1"/>
    <row r="676" s="74" customFormat="1"/>
    <row r="677" s="74" customFormat="1"/>
    <row r="678" s="74" customFormat="1"/>
    <row r="679" s="74" customFormat="1"/>
    <row r="680" s="74" customFormat="1"/>
    <row r="681" s="74" customFormat="1"/>
    <row r="682" s="74" customFormat="1"/>
    <row r="683" s="74" customFormat="1"/>
    <row r="684" s="74" customFormat="1"/>
    <row r="685" s="74" customFormat="1"/>
    <row r="686" s="74" customFormat="1"/>
    <row r="687" s="74" customFormat="1"/>
    <row r="688" s="74" customFormat="1"/>
    <row r="689" s="74" customFormat="1"/>
    <row r="690" s="74" customFormat="1"/>
    <row r="691" s="74" customFormat="1"/>
    <row r="692" s="74" customFormat="1"/>
    <row r="693" s="74" customFormat="1"/>
    <row r="694" s="74" customFormat="1"/>
    <row r="695" s="74" customFormat="1"/>
    <row r="696" s="74" customFormat="1"/>
    <row r="697" s="74" customFormat="1"/>
    <row r="698" s="74" customFormat="1"/>
    <row r="699" s="74" customFormat="1"/>
    <row r="700" s="74" customFormat="1"/>
    <row r="701" s="74" customFormat="1"/>
    <row r="702" s="74" customFormat="1"/>
    <row r="703" s="74" customFormat="1"/>
    <row r="704" s="74" customFormat="1"/>
    <row r="705" s="74" customFormat="1"/>
    <row r="706" s="74" customFormat="1"/>
    <row r="707" s="74" customFormat="1"/>
    <row r="708" s="74" customFormat="1"/>
    <row r="709" s="74" customFormat="1"/>
    <row r="710" s="74" customFormat="1"/>
    <row r="711" s="74" customFormat="1"/>
    <row r="712" s="74" customFormat="1"/>
    <row r="713" s="74" customFormat="1"/>
    <row r="714" s="74" customFormat="1"/>
    <row r="715" s="74" customFormat="1"/>
    <row r="716" s="74" customFormat="1"/>
    <row r="717" s="74" customFormat="1"/>
    <row r="718" s="74" customFormat="1"/>
    <row r="719" s="74" customFormat="1"/>
    <row r="720" s="74" customFormat="1"/>
    <row r="721" s="74" customFormat="1"/>
    <row r="722" s="74" customFormat="1"/>
    <row r="723" s="74" customFormat="1"/>
    <row r="724" s="74" customFormat="1"/>
    <row r="725" s="74" customFormat="1"/>
    <row r="726" s="74" customFormat="1"/>
    <row r="727" s="74" customFormat="1"/>
    <row r="728" s="74" customFormat="1"/>
    <row r="729" s="74" customFormat="1"/>
    <row r="730" s="74" customFormat="1"/>
    <row r="731" s="74" customFormat="1"/>
    <row r="732" s="74" customFormat="1"/>
    <row r="733" s="74" customFormat="1"/>
    <row r="734" s="74" customFormat="1"/>
    <row r="735" s="74" customFormat="1"/>
    <row r="736" s="74" customFormat="1"/>
    <row r="737" s="74" customFormat="1"/>
    <row r="738" s="74" customFormat="1"/>
    <row r="739" s="74" customFormat="1"/>
    <row r="740" s="74" customFormat="1"/>
    <row r="741" s="74" customFormat="1"/>
    <row r="742" s="74" customFormat="1"/>
    <row r="743" s="74" customFormat="1"/>
    <row r="744" s="74" customFormat="1"/>
    <row r="745" s="74" customFormat="1"/>
    <row r="746" s="74" customFormat="1"/>
    <row r="747" s="74" customFormat="1"/>
    <row r="748" s="74" customFormat="1"/>
    <row r="749" s="74" customFormat="1"/>
    <row r="750" s="74" customFormat="1"/>
    <row r="751" s="74" customFormat="1"/>
    <row r="752" s="74" customFormat="1"/>
    <row r="753" s="74" customFormat="1"/>
    <row r="754" s="74" customFormat="1"/>
    <row r="755" s="74" customFormat="1"/>
    <row r="756" s="74" customFormat="1"/>
    <row r="757" s="74" customFormat="1"/>
    <row r="758" s="74" customFormat="1"/>
    <row r="759" s="74" customFormat="1"/>
    <row r="760" s="74" customFormat="1"/>
    <row r="761" s="74" customFormat="1"/>
    <row r="762" s="74" customFormat="1"/>
    <row r="763" s="74" customFormat="1"/>
    <row r="764" s="74" customFormat="1"/>
    <row r="765" s="74" customFormat="1"/>
    <row r="766" s="74" customFormat="1"/>
    <row r="767" s="74" customFormat="1"/>
    <row r="768" s="74" customFormat="1"/>
    <row r="769" s="74" customFormat="1"/>
    <row r="770" s="74" customFormat="1"/>
    <row r="771" s="74" customFormat="1"/>
    <row r="772" s="74" customFormat="1"/>
    <row r="773" s="74" customFormat="1"/>
    <row r="774" s="74" customFormat="1"/>
    <row r="775" s="74" customFormat="1"/>
    <row r="776" s="74" customFormat="1"/>
    <row r="777" s="74" customFormat="1"/>
    <row r="778" s="74" customFormat="1"/>
    <row r="779" s="74" customFormat="1"/>
    <row r="780" s="74" customFormat="1"/>
    <row r="781" s="74" customFormat="1"/>
    <row r="782" s="74" customFormat="1"/>
    <row r="783" s="74" customFormat="1"/>
    <row r="784" s="74" customFormat="1"/>
    <row r="785" s="74" customFormat="1"/>
    <row r="786" s="74" customFormat="1"/>
    <row r="787" s="74" customFormat="1"/>
    <row r="788" s="74" customFormat="1"/>
    <row r="789" s="74" customFormat="1"/>
    <row r="790" s="74" customFormat="1"/>
    <row r="791" s="74" customFormat="1"/>
    <row r="792" s="74" customFormat="1"/>
    <row r="793" s="74" customFormat="1"/>
    <row r="794" s="74" customFormat="1"/>
    <row r="795" s="74" customFormat="1"/>
    <row r="796" s="74" customFormat="1"/>
    <row r="797" s="74" customFormat="1"/>
    <row r="798" s="74" customFormat="1"/>
    <row r="799" s="74" customFormat="1"/>
    <row r="800" s="74" customFormat="1"/>
    <row r="801" s="74" customFormat="1"/>
    <row r="802" s="74" customFormat="1"/>
    <row r="803" s="74" customFormat="1"/>
    <row r="804" s="74" customFormat="1"/>
    <row r="805" s="74" customFormat="1"/>
    <row r="806" s="74" customFormat="1"/>
    <row r="807" s="74" customFormat="1"/>
    <row r="808" s="74" customFormat="1"/>
    <row r="809" s="74" customFormat="1"/>
    <row r="810" s="74" customFormat="1"/>
    <row r="811" s="74" customFormat="1"/>
    <row r="812" s="74" customFormat="1"/>
    <row r="813" s="74" customFormat="1"/>
    <row r="814" s="74" customFormat="1"/>
    <row r="815" s="74" customFormat="1"/>
    <row r="816" s="74" customFormat="1"/>
    <row r="817" s="74" customFormat="1"/>
    <row r="818" s="74" customFormat="1"/>
    <row r="819" s="74" customFormat="1"/>
    <row r="820" s="74" customFormat="1"/>
    <row r="821" s="74" customFormat="1"/>
    <row r="822" s="74" customFormat="1"/>
    <row r="823" s="74" customFormat="1"/>
    <row r="824" s="74" customFormat="1"/>
    <row r="825" s="74" customFormat="1"/>
    <row r="826" s="74" customFormat="1"/>
    <row r="827" s="74" customFormat="1"/>
    <row r="828" s="74" customFormat="1"/>
    <row r="829" s="74" customFormat="1"/>
    <row r="830" s="74" customFormat="1"/>
    <row r="831" s="74" customFormat="1"/>
    <row r="832" s="74" customFormat="1"/>
    <row r="833" s="74" customFormat="1"/>
    <row r="834" s="74" customFormat="1"/>
    <row r="835" s="74" customFormat="1"/>
    <row r="836" s="74" customFormat="1"/>
    <row r="837" s="74" customFormat="1"/>
    <row r="838" s="74" customFormat="1"/>
    <row r="839" s="74" customFormat="1"/>
    <row r="840" s="74" customFormat="1"/>
    <row r="841" s="74" customFormat="1"/>
    <row r="842" s="74" customFormat="1"/>
    <row r="843" s="74" customFormat="1"/>
    <row r="844" s="74" customFormat="1"/>
    <row r="845" s="74" customFormat="1"/>
    <row r="846" s="74" customFormat="1"/>
    <row r="847" s="74" customFormat="1"/>
    <row r="848" s="74" customFormat="1"/>
    <row r="849" s="74" customFormat="1"/>
    <row r="850" s="74" customFormat="1"/>
    <row r="851" s="74" customFormat="1"/>
    <row r="852" s="74" customFormat="1"/>
    <row r="853" s="74" customFormat="1"/>
    <row r="854" s="74" customFormat="1"/>
    <row r="855" s="74" customFormat="1"/>
    <row r="856" s="74" customFormat="1"/>
    <row r="857" s="74" customFormat="1"/>
    <row r="858" s="74" customFormat="1"/>
    <row r="859" s="74" customFormat="1"/>
    <row r="860" s="74" customFormat="1"/>
    <row r="861" s="74" customFormat="1"/>
    <row r="862" s="74" customFormat="1"/>
    <row r="863" s="74" customFormat="1"/>
    <row r="864" s="74" customFormat="1"/>
    <row r="865" s="74" customFormat="1"/>
    <row r="866" s="74" customFormat="1"/>
    <row r="867" s="74" customFormat="1"/>
    <row r="868" s="74" customFormat="1"/>
    <row r="869" s="74" customFormat="1"/>
    <row r="870" s="74" customFormat="1"/>
    <row r="871" s="74" customFormat="1"/>
    <row r="872" s="74" customFormat="1"/>
    <row r="873" s="74" customFormat="1"/>
    <row r="874" s="74" customFormat="1"/>
    <row r="875" s="74" customFormat="1"/>
    <row r="876" s="74" customFormat="1"/>
    <row r="877" s="74" customFormat="1"/>
    <row r="878" s="74" customFormat="1"/>
    <row r="879" s="74" customFormat="1"/>
    <row r="880" s="74" customFormat="1"/>
    <row r="881" s="74" customFormat="1"/>
    <row r="882" s="74" customFormat="1"/>
    <row r="883" s="74" customFormat="1"/>
    <row r="884" s="74" customFormat="1"/>
    <row r="885" s="74" customFormat="1"/>
    <row r="886" s="74" customFormat="1"/>
    <row r="887" s="74" customFormat="1"/>
    <row r="888" s="74" customFormat="1"/>
    <row r="889" s="74" customFormat="1"/>
    <row r="890" s="74" customFormat="1"/>
    <row r="891" s="74" customFormat="1"/>
    <row r="892" s="74" customFormat="1"/>
    <row r="893" s="74" customFormat="1"/>
    <row r="894" s="74" customFormat="1"/>
    <row r="895" s="74" customFormat="1"/>
    <row r="896" s="74" customFormat="1"/>
    <row r="897" s="74" customFormat="1"/>
    <row r="898" s="74" customFormat="1"/>
    <row r="899" s="74" customFormat="1"/>
    <row r="900" s="74" customFormat="1"/>
    <row r="901" s="74" customFormat="1"/>
    <row r="902" s="74" customFormat="1"/>
    <row r="903" s="74" customFormat="1"/>
    <row r="904" s="74" customFormat="1"/>
    <row r="905" s="74" customFormat="1"/>
    <row r="906" s="74" customFormat="1"/>
    <row r="907" s="74" customFormat="1"/>
    <row r="908" s="74" customFormat="1"/>
    <row r="909" s="74" customFormat="1"/>
    <row r="910" s="74" customFormat="1"/>
    <row r="911" s="74" customFormat="1"/>
    <row r="912" s="74" customFormat="1"/>
    <row r="913" s="74" customFormat="1"/>
    <row r="914" s="74" customFormat="1"/>
    <row r="915" s="74" customFormat="1"/>
    <row r="916" s="74" customFormat="1"/>
    <row r="917" s="74" customFormat="1"/>
    <row r="918" s="74" customFormat="1"/>
    <row r="919" s="74" customFormat="1"/>
    <row r="920" s="74" customFormat="1"/>
    <row r="921" s="74" customFormat="1"/>
    <row r="922" s="74" customFormat="1"/>
    <row r="923" s="74" customFormat="1"/>
    <row r="924" s="74" customFormat="1"/>
    <row r="925" s="74" customFormat="1"/>
    <row r="926" s="74" customFormat="1"/>
    <row r="927" s="74" customFormat="1"/>
    <row r="928" s="74" customFormat="1"/>
    <row r="929" s="74" customFormat="1"/>
    <row r="930" s="74" customFormat="1"/>
    <row r="931" s="74" customFormat="1"/>
    <row r="932" s="74" customFormat="1"/>
    <row r="933" s="74" customFormat="1"/>
    <row r="934" s="74" customFormat="1"/>
    <row r="935" s="74" customFormat="1"/>
    <row r="936" s="74" customFormat="1"/>
    <row r="937" s="74" customFormat="1"/>
    <row r="938" s="74" customFormat="1"/>
    <row r="939" s="74" customFormat="1"/>
    <row r="940" s="74" customFormat="1"/>
    <row r="941" s="74" customFormat="1"/>
    <row r="942" s="74" customFormat="1"/>
    <row r="943" s="74" customFormat="1"/>
    <row r="944" s="74" customFormat="1"/>
    <row r="945" s="74" customFormat="1"/>
    <row r="946" s="74" customFormat="1"/>
    <row r="947" s="74" customFormat="1"/>
    <row r="948" s="74" customFormat="1"/>
    <row r="949" s="74" customFormat="1"/>
    <row r="950" s="74" customFormat="1"/>
    <row r="951" s="74" customFormat="1"/>
    <row r="952" s="74" customFormat="1"/>
    <row r="953" s="74" customFormat="1"/>
    <row r="954" s="74" customFormat="1"/>
    <row r="955" s="74" customFormat="1"/>
    <row r="956" s="74" customFormat="1"/>
    <row r="957" s="74" customFormat="1"/>
    <row r="958" s="74" customFormat="1"/>
    <row r="959" s="74" customFormat="1"/>
    <row r="960" s="74" customFormat="1"/>
    <row r="961" s="74" customFormat="1"/>
    <row r="962" s="74" customFormat="1"/>
    <row r="963" s="74" customFormat="1"/>
    <row r="964" s="74" customFormat="1"/>
    <row r="965" s="74" customFormat="1"/>
    <row r="966" s="74" customFormat="1"/>
    <row r="967" s="74" customFormat="1"/>
    <row r="968" s="74" customFormat="1"/>
    <row r="969" s="74" customFormat="1"/>
    <row r="970" s="74" customFormat="1"/>
    <row r="971" s="74" customFormat="1"/>
    <row r="972" s="74" customFormat="1"/>
    <row r="973" s="74" customFormat="1"/>
    <row r="974" s="74" customFormat="1"/>
    <row r="975" s="74" customFormat="1"/>
    <row r="976" s="74" customFormat="1"/>
    <row r="977" s="74" customFormat="1"/>
    <row r="978" s="74" customFormat="1"/>
    <row r="979" s="74" customFormat="1"/>
    <row r="980" s="74" customFormat="1"/>
    <row r="981" s="74" customFormat="1"/>
    <row r="982" s="74" customFormat="1"/>
    <row r="983" s="74" customFormat="1"/>
    <row r="984" s="74" customFormat="1"/>
    <row r="985" s="74" customFormat="1"/>
    <row r="986" s="74" customFormat="1"/>
    <row r="987" s="74" customFormat="1"/>
    <row r="988" s="74" customFormat="1"/>
    <row r="989" s="74" customFormat="1"/>
    <row r="990" s="74" customFormat="1"/>
    <row r="991" s="74" customFormat="1"/>
    <row r="992" s="74" customFormat="1"/>
    <row r="993" s="74" customFormat="1"/>
    <row r="994" s="74" customFormat="1"/>
    <row r="995" s="74" customFormat="1"/>
    <row r="996" s="74" customFormat="1"/>
    <row r="997" s="74" customFormat="1"/>
    <row r="998" s="74" customFormat="1"/>
    <row r="999" s="74" customFormat="1"/>
    <row r="1000" s="74" customFormat="1"/>
    <row r="1001" s="74" customFormat="1"/>
    <row r="1002" s="74" customFormat="1"/>
    <row r="1003" s="74" customFormat="1"/>
    <row r="1004" s="74" customFormat="1"/>
    <row r="1005" s="74" customFormat="1"/>
    <row r="1006" s="74" customFormat="1"/>
    <row r="1007" s="74" customFormat="1"/>
    <row r="1008" s="74" customFormat="1"/>
    <row r="1009" s="74" customFormat="1"/>
    <row r="1010" s="74" customFormat="1"/>
    <row r="1011" s="74" customFormat="1"/>
    <row r="1012" s="74" customFormat="1"/>
    <row r="1013" s="74" customFormat="1"/>
    <row r="1014" s="74" customFormat="1"/>
    <row r="1015" s="74" customFormat="1"/>
    <row r="1016" s="74" customFormat="1"/>
    <row r="1017" s="74" customFormat="1"/>
    <row r="1018" s="74" customFormat="1"/>
    <row r="1019" s="74" customFormat="1"/>
    <row r="1020" s="74" customFormat="1"/>
    <row r="1021" s="74" customFormat="1"/>
    <row r="1022" s="74" customFormat="1"/>
    <row r="1023" s="74" customFormat="1"/>
    <row r="1024" s="74" customFormat="1"/>
    <row r="1025" s="74" customFormat="1"/>
    <row r="1026" s="74" customFormat="1"/>
    <row r="1027" s="74" customFormat="1"/>
    <row r="1028" s="74" customFormat="1"/>
    <row r="1029" s="74" customFormat="1"/>
    <row r="1030" s="74" customFormat="1"/>
    <row r="1031" s="74" customFormat="1"/>
    <row r="1032" s="74" customFormat="1"/>
    <row r="1033" s="74" customFormat="1"/>
    <row r="1034" s="74" customFormat="1"/>
    <row r="1035" s="74" customFormat="1"/>
    <row r="1036" s="74" customFormat="1"/>
    <row r="1037" s="74" customFormat="1"/>
    <row r="1038" s="74" customFormat="1"/>
    <row r="1039" s="74" customFormat="1"/>
    <row r="1040" s="74" customFormat="1"/>
    <row r="1041" s="74" customFormat="1"/>
    <row r="1042" s="74" customFormat="1"/>
    <row r="1043" s="74" customFormat="1"/>
    <row r="1044" s="74" customFormat="1"/>
    <row r="1045" s="74" customFormat="1"/>
    <row r="1046" s="74" customFormat="1"/>
    <row r="1047" s="74" customFormat="1"/>
    <row r="1048" s="74" customFormat="1"/>
    <row r="1049" s="74" customFormat="1"/>
    <row r="1050" s="74" customFormat="1"/>
    <row r="1051" s="74" customFormat="1"/>
    <row r="1052" s="74" customFormat="1"/>
    <row r="1053" s="74" customFormat="1"/>
    <row r="1054" s="74" customFormat="1"/>
    <row r="1055" s="74" customFormat="1"/>
    <row r="1056" s="74" customFormat="1"/>
    <row r="1057" s="74" customFormat="1"/>
    <row r="1058" s="74" customFormat="1"/>
    <row r="1059" s="74" customFormat="1"/>
    <row r="1060" s="74" customFormat="1"/>
    <row r="1061" s="74" customFormat="1"/>
    <row r="1062" s="74" customFormat="1"/>
    <row r="1063" s="74" customFormat="1"/>
    <row r="1064" s="74" customFormat="1"/>
    <row r="1065" s="74" customFormat="1"/>
    <row r="1066" s="74" customFormat="1"/>
    <row r="1067" s="74" customFormat="1"/>
    <row r="1068" s="74" customFormat="1"/>
    <row r="1069" s="74" customFormat="1"/>
    <row r="1070" s="74" customFormat="1"/>
    <row r="1071" s="74" customFormat="1"/>
    <row r="1072" s="74" customFormat="1"/>
    <row r="1073" s="74" customFormat="1"/>
    <row r="1074" s="74" customFormat="1"/>
    <row r="1075" s="74" customFormat="1"/>
    <row r="1076" s="74" customFormat="1"/>
    <row r="1077" s="74" customFormat="1"/>
    <row r="1078" s="74" customFormat="1"/>
    <row r="1079" s="74" customFormat="1"/>
    <row r="1080" s="74" customFormat="1"/>
    <row r="1081" s="74" customFormat="1"/>
    <row r="1082" s="74" customFormat="1"/>
    <row r="1083" s="74" customFormat="1"/>
    <row r="1084" s="74" customFormat="1"/>
    <row r="1085" s="74" customFormat="1"/>
    <row r="1086" s="74" customFormat="1"/>
    <row r="1087" s="74" customFormat="1"/>
    <row r="1088" s="74" customFormat="1"/>
    <row r="1089" s="74" customFormat="1"/>
    <row r="1090" s="74" customFormat="1"/>
    <row r="1091" s="74" customFormat="1"/>
    <row r="1092" s="74" customFormat="1"/>
    <row r="1093" s="74" customFormat="1"/>
    <row r="1094" s="74" customFormat="1"/>
    <row r="1095" s="74" customFormat="1"/>
    <row r="1096" s="74" customFormat="1"/>
    <row r="1097" s="74" customFormat="1"/>
    <row r="1098" s="74" customFormat="1"/>
    <row r="1099" s="74" customFormat="1"/>
    <row r="1100" s="74" customFormat="1"/>
    <row r="1101" s="74" customFormat="1"/>
    <row r="1102" s="74" customFormat="1"/>
    <row r="1103" s="74" customFormat="1"/>
    <row r="1104" s="74" customFormat="1"/>
    <row r="1105" s="74" customFormat="1"/>
    <row r="1106" s="74" customFormat="1"/>
    <row r="1107" s="74" customFormat="1"/>
    <row r="1108" s="74" customFormat="1"/>
    <row r="1109" s="74" customFormat="1"/>
    <row r="1110" s="74" customFormat="1"/>
    <row r="1111" s="74" customFormat="1"/>
    <row r="1112" s="74" customFormat="1"/>
    <row r="1113" s="74" customFormat="1"/>
    <row r="1114" s="74" customFormat="1"/>
    <row r="1115" s="74" customFormat="1"/>
    <row r="1116" s="74" customFormat="1"/>
    <row r="1117" s="74" customFormat="1"/>
    <row r="1118" s="74" customFormat="1"/>
    <row r="1119" s="74" customFormat="1"/>
    <row r="1120" s="74" customFormat="1"/>
    <row r="1121" s="74" customFormat="1"/>
    <row r="1122" s="74" customFormat="1"/>
    <row r="1123" s="74" customFormat="1"/>
    <row r="1124" s="74" customFormat="1"/>
    <row r="1125" s="74" customFormat="1"/>
    <row r="1126" s="74" customFormat="1"/>
    <row r="1127" s="74" customFormat="1"/>
    <row r="1128" s="74" customFormat="1"/>
    <row r="1129" s="74" customFormat="1"/>
    <row r="1130" s="74" customFormat="1"/>
    <row r="1131" s="74" customFormat="1"/>
    <row r="1132" s="74" customFormat="1"/>
    <row r="1133" s="74" customFormat="1"/>
    <row r="1134" s="74" customFormat="1"/>
    <row r="1135" s="74" customFormat="1"/>
    <row r="1136" s="74" customFormat="1"/>
    <row r="1137" s="74" customFormat="1"/>
    <row r="1138" s="74" customFormat="1"/>
    <row r="1139" s="74" customFormat="1"/>
    <row r="1140" s="74" customFormat="1"/>
    <row r="1141" s="74" customFormat="1"/>
    <row r="1142" s="74" customFormat="1"/>
    <row r="1143" s="74" customFormat="1"/>
    <row r="1144" s="74" customFormat="1"/>
    <row r="1145" s="74" customFormat="1"/>
    <row r="1146" s="74" customFormat="1"/>
    <row r="1147" s="74" customFormat="1"/>
    <row r="1148" s="74" customFormat="1"/>
    <row r="1149" s="74" customFormat="1"/>
    <row r="1150" s="74" customFormat="1"/>
    <row r="1151" s="74" customFormat="1"/>
    <row r="1152" s="74" customFormat="1"/>
    <row r="1153" s="74" customFormat="1"/>
    <row r="1154" s="74" customFormat="1"/>
    <row r="1155" s="74" customFormat="1"/>
    <row r="1156" s="74" customFormat="1"/>
    <row r="1157" s="74" customFormat="1"/>
    <row r="1158" s="74" customFormat="1"/>
    <row r="1159" s="74" customFormat="1"/>
    <row r="1160" s="74" customFormat="1"/>
    <row r="1161" s="74" customFormat="1"/>
    <row r="1162" s="74" customFormat="1"/>
    <row r="1163" s="74" customFormat="1"/>
    <row r="1164" s="74" customFormat="1"/>
    <row r="1165" s="74" customFormat="1"/>
    <row r="1166" s="74" customFormat="1"/>
    <row r="1167" s="74" customFormat="1"/>
    <row r="1168" s="74" customFormat="1"/>
    <row r="1169" s="74" customFormat="1"/>
    <row r="1170" s="74" customFormat="1"/>
    <row r="1171" s="74" customFormat="1"/>
    <row r="1172" s="74" customFormat="1"/>
    <row r="1173" s="74" customFormat="1"/>
    <row r="1174" s="74" customFormat="1"/>
    <row r="1175" s="74" customFormat="1"/>
    <row r="1176" s="74" customFormat="1"/>
    <row r="1177" s="74" customFormat="1"/>
    <row r="1178" s="74" customFormat="1"/>
    <row r="1179" s="74" customFormat="1"/>
    <row r="1180" s="74" customFormat="1"/>
    <row r="1181" s="74" customFormat="1"/>
    <row r="1182" s="74" customFormat="1"/>
    <row r="1183" s="74" customFormat="1"/>
    <row r="1184" s="74" customFormat="1"/>
    <row r="1185" s="74" customFormat="1"/>
    <row r="1186" s="74" customFormat="1"/>
    <row r="1187" s="74" customFormat="1"/>
    <row r="1188" s="74" customFormat="1"/>
    <row r="1189" s="74" customFormat="1"/>
    <row r="1190" s="74" customFormat="1"/>
    <row r="1191" s="74" customFormat="1"/>
    <row r="1192" s="74" customFormat="1"/>
    <row r="1193" s="74" customFormat="1"/>
    <row r="1194" s="74" customFormat="1"/>
    <row r="1195" s="74" customFormat="1"/>
    <row r="1196" s="74" customFormat="1"/>
    <row r="1197" s="74" customFormat="1"/>
    <row r="1198" s="74" customFormat="1"/>
    <row r="1199" s="74" customFormat="1"/>
    <row r="1200" s="74" customFormat="1"/>
    <row r="1201" s="74" customFormat="1"/>
    <row r="1202" s="74" customFormat="1"/>
    <row r="1203" s="74" customFormat="1"/>
    <row r="1204" s="74" customFormat="1"/>
    <row r="1205" s="74" customFormat="1"/>
    <row r="1206" s="74" customFormat="1"/>
    <row r="1207" s="74" customFormat="1"/>
    <row r="1208" s="74" customFormat="1"/>
    <row r="1209" s="74" customFormat="1"/>
    <row r="1210" s="74" customFormat="1"/>
    <row r="1211" s="74" customFormat="1"/>
    <row r="1212" s="74" customFormat="1"/>
    <row r="1213" s="74" customFormat="1"/>
    <row r="1214" s="74" customFormat="1"/>
    <row r="1215" s="74" customFormat="1"/>
    <row r="1216" s="74" customFormat="1"/>
    <row r="1217" s="74" customFormat="1"/>
    <row r="1218" s="74" customFormat="1"/>
    <row r="1219" s="74" customFormat="1"/>
    <row r="1220" s="74" customFormat="1"/>
    <row r="1221" s="74" customFormat="1"/>
    <row r="1222" s="74" customFormat="1"/>
    <row r="1223" s="74" customFormat="1"/>
    <row r="1224" s="74" customFormat="1"/>
    <row r="1225" s="74" customFormat="1"/>
    <row r="1226" s="74" customFormat="1"/>
    <row r="1227" s="74" customFormat="1"/>
    <row r="1228" s="74" customFormat="1"/>
    <row r="1229" s="74" customFormat="1"/>
    <row r="1230" s="74" customFormat="1"/>
    <row r="1231" s="74" customFormat="1"/>
    <row r="1232" s="74" customFormat="1"/>
    <row r="1233" s="74" customFormat="1"/>
    <row r="1234" s="74" customFormat="1"/>
    <row r="1235" s="74" customFormat="1"/>
    <row r="1236" s="74" customFormat="1"/>
    <row r="1237" s="74" customFormat="1"/>
    <row r="1238" s="74" customFormat="1"/>
    <row r="1239" s="74" customFormat="1"/>
    <row r="1240" s="74" customFormat="1"/>
    <row r="1241" s="74" customFormat="1"/>
    <row r="1242" s="74" customFormat="1"/>
    <row r="1243" s="74" customFormat="1"/>
    <row r="1244" s="74" customFormat="1"/>
    <row r="1245" s="74" customFormat="1"/>
    <row r="1246" s="74" customFormat="1"/>
    <row r="1247" s="74" customFormat="1"/>
    <row r="1248" s="74" customFormat="1"/>
    <row r="1249" s="74" customFormat="1"/>
    <row r="1250" s="74" customFormat="1"/>
    <row r="1251" s="74" customFormat="1"/>
    <row r="1252" s="74" customFormat="1"/>
    <row r="1253" s="74" customFormat="1"/>
    <row r="1254" s="74" customFormat="1"/>
    <row r="1255" s="74" customFormat="1"/>
    <row r="1256" s="74" customFormat="1"/>
    <row r="1257" s="74" customFormat="1"/>
    <row r="1258" s="74" customFormat="1"/>
    <row r="1259" s="74" customFormat="1"/>
    <row r="1260" s="74" customFormat="1"/>
    <row r="1261" s="74" customFormat="1"/>
    <row r="1262" s="74" customFormat="1"/>
    <row r="1263" s="74" customFormat="1"/>
    <row r="1264" s="74" customFormat="1"/>
    <row r="1265" s="74" customFormat="1"/>
    <row r="1266" s="74" customFormat="1"/>
    <row r="1267" s="74" customFormat="1"/>
    <row r="1268" s="74" customFormat="1"/>
    <row r="1269" s="74" customFormat="1"/>
    <row r="1270" s="74" customFormat="1"/>
    <row r="1271" s="74" customFormat="1"/>
    <row r="1272" s="74" customFormat="1"/>
    <row r="1273" s="74" customFormat="1"/>
    <row r="1274" s="74" customFormat="1"/>
    <row r="1275" s="74" customFormat="1"/>
    <row r="1276" s="74" customFormat="1"/>
    <row r="1277" s="74" customFormat="1"/>
    <row r="1278" s="74" customFormat="1"/>
    <row r="1279" s="74" customFormat="1"/>
    <row r="1280" s="74" customFormat="1"/>
    <row r="1281" s="74" customFormat="1"/>
    <row r="1282" s="74" customFormat="1"/>
    <row r="1283" s="74" customFormat="1"/>
    <row r="1284" s="74" customFormat="1"/>
    <row r="1285" s="74" customFormat="1"/>
    <row r="1286" s="74" customFormat="1"/>
    <row r="1287" s="74" customFormat="1"/>
    <row r="1288" s="74" customFormat="1"/>
    <row r="1289" s="74" customFormat="1"/>
    <row r="1290" s="74" customFormat="1"/>
    <row r="1291" s="74" customFormat="1"/>
    <row r="1292" s="74" customFormat="1"/>
    <row r="1293" s="74" customFormat="1"/>
    <row r="1294" s="74" customFormat="1"/>
    <row r="1295" s="74" customFormat="1"/>
    <row r="1296" s="74" customFormat="1"/>
    <row r="1297" s="74" customFormat="1"/>
    <row r="1298" s="74" customFormat="1"/>
    <row r="1299" s="74" customFormat="1"/>
    <row r="1300" s="74" customFormat="1"/>
    <row r="1301" s="74" customFormat="1"/>
    <row r="1302" s="74" customFormat="1"/>
    <row r="1303" s="74" customFormat="1"/>
    <row r="1304" s="74" customFormat="1"/>
    <row r="1305" s="74" customFormat="1"/>
    <row r="1306" s="74" customFormat="1"/>
    <row r="1307" s="74" customFormat="1"/>
    <row r="1308" s="74" customFormat="1"/>
    <row r="1309" s="74" customFormat="1"/>
    <row r="1310" s="74" customFormat="1"/>
    <row r="1311" s="74" customFormat="1"/>
    <row r="1312" s="74" customFormat="1"/>
    <row r="1313" s="74" customFormat="1"/>
    <row r="1314" s="74" customFormat="1"/>
    <row r="1315" s="74" customFormat="1"/>
    <row r="1316" s="74" customFormat="1"/>
    <row r="1317" s="74" customFormat="1"/>
    <row r="1318" s="74" customFormat="1"/>
    <row r="1319" s="74" customFormat="1"/>
    <row r="1320" s="74" customFormat="1"/>
    <row r="1321" s="74" customFormat="1"/>
    <row r="1322" s="74" customFormat="1"/>
    <row r="1323" s="74" customFormat="1"/>
    <row r="1324" s="74" customFormat="1"/>
    <row r="1325" s="74" customFormat="1"/>
    <row r="1326" s="74" customFormat="1"/>
    <row r="1327" s="74" customFormat="1"/>
    <row r="1328" s="74" customFormat="1"/>
    <row r="1329" s="74" customFormat="1"/>
    <row r="1330" s="74" customFormat="1"/>
    <row r="1331" s="74" customFormat="1"/>
    <row r="1332" s="74" customFormat="1"/>
    <row r="1333" s="74" customFormat="1"/>
    <row r="1334" s="74" customFormat="1"/>
    <row r="1335" s="74" customFormat="1"/>
    <row r="1336" s="74" customFormat="1"/>
    <row r="1337" s="74" customFormat="1"/>
    <row r="1338" s="74" customFormat="1"/>
    <row r="1339" s="74" customFormat="1"/>
    <row r="1340" s="74" customFormat="1"/>
    <row r="1341" s="74" customFormat="1"/>
    <row r="1342" s="74" customFormat="1"/>
    <row r="1343" s="74" customFormat="1"/>
    <row r="1344" s="74" customFormat="1"/>
    <row r="1345" s="74" customFormat="1"/>
    <row r="1346" s="74" customFormat="1"/>
    <row r="1347" s="74" customFormat="1"/>
    <row r="1348" s="74" customFormat="1"/>
    <row r="1349" s="74" customFormat="1"/>
    <row r="1350" s="74" customFormat="1"/>
    <row r="1351" s="74" customFormat="1"/>
    <row r="1352" s="74" customFormat="1"/>
    <row r="1353" s="74" customFormat="1"/>
    <row r="1354" s="74" customFormat="1"/>
    <row r="1355" s="74" customFormat="1"/>
    <row r="1356" s="74" customFormat="1"/>
    <row r="1357" s="74" customFormat="1"/>
    <row r="1358" s="74" customFormat="1"/>
    <row r="1359" s="74" customFormat="1"/>
    <row r="1360" s="74" customFormat="1"/>
    <row r="1361" s="74" customFormat="1"/>
    <row r="1362" s="74" customFormat="1"/>
    <row r="1363" s="74" customFormat="1"/>
    <row r="1364" s="74" customFormat="1"/>
    <row r="1365" s="74" customFormat="1"/>
    <row r="1366" s="74" customFormat="1"/>
    <row r="1367" s="74" customFormat="1"/>
    <row r="1368" s="74" customFormat="1"/>
    <row r="1369" s="74" customFormat="1"/>
    <row r="1370" s="74" customFormat="1"/>
    <row r="1371" s="74" customFormat="1"/>
    <row r="1372" s="74" customFormat="1"/>
    <row r="1373" s="74" customFormat="1"/>
    <row r="1374" s="74" customFormat="1"/>
    <row r="1375" s="74" customFormat="1"/>
    <row r="1376" s="74" customFormat="1"/>
    <row r="1377" s="74" customFormat="1"/>
    <row r="1378" s="74" customFormat="1"/>
    <row r="1379" s="74" customFormat="1"/>
    <row r="1380" s="74" customFormat="1"/>
    <row r="1381" s="74" customFormat="1"/>
    <row r="1382" s="74" customFormat="1"/>
    <row r="1383" s="74" customFormat="1"/>
    <row r="1384" s="74" customFormat="1"/>
    <row r="1385" s="74" customFormat="1"/>
    <row r="1386" s="74" customFormat="1"/>
    <row r="1387" s="74" customFormat="1"/>
    <row r="1388" s="74" customFormat="1"/>
    <row r="1389" s="74" customFormat="1"/>
    <row r="1390" s="74" customFormat="1"/>
    <row r="1391" s="74" customFormat="1"/>
    <row r="1392" s="74" customFormat="1"/>
    <row r="1393" s="74" customFormat="1"/>
    <row r="1394" s="74" customFormat="1"/>
    <row r="1395" s="74" customFormat="1"/>
    <row r="1396" s="74" customFormat="1"/>
    <row r="1397" s="74" customFormat="1"/>
    <row r="1398" s="74" customFormat="1"/>
    <row r="1399" s="74" customFormat="1"/>
    <row r="1400" s="74" customFormat="1"/>
    <row r="1401" s="74" customFormat="1"/>
    <row r="1402" s="74" customFormat="1"/>
    <row r="1403" s="74" customFormat="1"/>
    <row r="1404" s="74" customFormat="1"/>
    <row r="1405" s="74" customFormat="1"/>
    <row r="1406" s="74" customFormat="1"/>
    <row r="1407" s="74" customFormat="1"/>
    <row r="1408" s="74" customFormat="1"/>
    <row r="1409" s="74" customFormat="1"/>
    <row r="1410" s="74" customFormat="1"/>
    <row r="1411" s="74" customFormat="1"/>
    <row r="1412" s="74" customFormat="1"/>
    <row r="1413" s="74" customFormat="1"/>
    <row r="1414" s="74" customFormat="1"/>
    <row r="1415" s="74" customFormat="1"/>
    <row r="1416" s="74" customFormat="1"/>
    <row r="1417" s="74" customFormat="1"/>
    <row r="1418" s="74" customFormat="1"/>
    <row r="1419" s="74" customFormat="1"/>
    <row r="1420" s="74" customFormat="1"/>
    <row r="1421" s="74" customFormat="1"/>
    <row r="1422" s="74" customFormat="1"/>
    <row r="1423" s="74" customFormat="1"/>
    <row r="1424" s="74" customFormat="1"/>
    <row r="1425" s="74" customFormat="1"/>
    <row r="1426" s="74" customFormat="1"/>
    <row r="1427" s="74" customFormat="1"/>
    <row r="1428" s="74" customFormat="1"/>
    <row r="1429" s="74" customFormat="1"/>
    <row r="1430" s="74" customFormat="1"/>
    <row r="1431" s="74" customFormat="1"/>
    <row r="1432" s="74" customFormat="1"/>
    <row r="1433" s="74" customFormat="1"/>
    <row r="1434" s="74" customFormat="1"/>
    <row r="1435" s="74" customFormat="1"/>
    <row r="1436" s="74" customFormat="1"/>
    <row r="1437" s="74" customFormat="1"/>
    <row r="1438" s="74" customFormat="1"/>
    <row r="1439" s="74" customFormat="1"/>
    <row r="1440" s="74" customFormat="1"/>
    <row r="1441" s="74" customFormat="1"/>
    <row r="1442" s="74" customFormat="1"/>
    <row r="1443" s="74" customFormat="1"/>
    <row r="1444" s="74" customFormat="1"/>
    <row r="1445" s="74" customFormat="1"/>
    <row r="1446" s="74" customFormat="1"/>
    <row r="1447" s="74" customFormat="1"/>
    <row r="1448" s="74" customFormat="1"/>
    <row r="1449" s="74" customFormat="1"/>
    <row r="1450" s="74" customFormat="1"/>
    <row r="1451" s="74" customFormat="1"/>
    <row r="1452" s="74" customFormat="1"/>
    <row r="1453" s="74" customFormat="1"/>
    <row r="1454" s="74" customFormat="1"/>
    <row r="1455" s="74" customFormat="1"/>
    <row r="1456" s="74" customFormat="1"/>
    <row r="1457" s="74" customFormat="1"/>
    <row r="1458" s="74" customFormat="1"/>
    <row r="1459" s="74" customFormat="1"/>
    <row r="1460" s="74" customFormat="1"/>
    <row r="1461" s="74" customFormat="1"/>
    <row r="1462" s="74" customFormat="1"/>
    <row r="1463" s="74" customFormat="1"/>
    <row r="1464" s="74" customFormat="1"/>
    <row r="1465" s="74" customFormat="1"/>
    <row r="1466" s="74" customFormat="1"/>
    <row r="1467" s="74" customFormat="1"/>
    <row r="1468" s="74" customFormat="1"/>
    <row r="1469" s="74" customFormat="1"/>
    <row r="1470" s="74" customFormat="1"/>
    <row r="1471" s="74" customFormat="1"/>
    <row r="1472" s="74" customFormat="1"/>
    <row r="1473" s="74" customFormat="1"/>
    <row r="1474" s="74" customFormat="1"/>
    <row r="1475" s="74" customFormat="1"/>
    <row r="1476" s="74" customFormat="1"/>
    <row r="1477" s="74" customFormat="1"/>
    <row r="1478" s="74" customFormat="1"/>
    <row r="1479" s="74" customFormat="1"/>
    <row r="1480" s="74" customFormat="1"/>
    <row r="1481" s="74" customFormat="1"/>
    <row r="1482" s="74" customFormat="1"/>
    <row r="1483" s="74" customFormat="1"/>
    <row r="1484" s="74" customFormat="1"/>
    <row r="1485" s="74" customFormat="1"/>
    <row r="1486" s="74" customFormat="1"/>
    <row r="1487" s="74" customFormat="1"/>
    <row r="1488" s="74" customFormat="1"/>
    <row r="1489" s="74" customFormat="1"/>
    <row r="1490" s="74" customFormat="1"/>
    <row r="1491" s="74" customFormat="1"/>
    <row r="1492" s="74" customFormat="1"/>
    <row r="1493" s="74" customFormat="1"/>
    <row r="1494" s="74" customFormat="1"/>
    <row r="1495" s="74" customFormat="1"/>
    <row r="1496" s="74" customFormat="1"/>
    <row r="1497" s="74" customFormat="1"/>
    <row r="1498" s="74" customFormat="1"/>
    <row r="1499" s="74" customFormat="1"/>
    <row r="1500" s="74" customFormat="1"/>
    <row r="1501" s="74" customFormat="1"/>
    <row r="1502" s="74" customFormat="1"/>
    <row r="1503" s="74" customFormat="1"/>
    <row r="1504" s="74" customFormat="1"/>
    <row r="1505" s="74" customFormat="1"/>
    <row r="1506" s="74" customFormat="1"/>
    <row r="1507" s="74" customFormat="1"/>
    <row r="1508" s="74" customFormat="1"/>
    <row r="1509" s="74" customFormat="1"/>
    <row r="1510" s="74" customFormat="1"/>
    <row r="1511" s="74" customFormat="1"/>
    <row r="1512" s="74" customFormat="1"/>
    <row r="1513" s="74" customFormat="1"/>
    <row r="1514" s="74" customFormat="1"/>
    <row r="1515" s="74" customFormat="1"/>
    <row r="1516" s="74" customFormat="1"/>
    <row r="1517" s="74" customFormat="1"/>
    <row r="1518" s="74" customFormat="1"/>
    <row r="1519" s="74" customFormat="1"/>
    <row r="1520" s="74" customFormat="1"/>
    <row r="1521" s="74" customFormat="1"/>
    <row r="1522" s="74" customFormat="1"/>
    <row r="1523" s="74" customFormat="1"/>
    <row r="1524" s="74" customFormat="1"/>
    <row r="1525" s="74" customFormat="1"/>
    <row r="1526" s="74" customFormat="1"/>
    <row r="1527" s="74" customFormat="1"/>
    <row r="1528" s="74" customFormat="1"/>
    <row r="1529" s="74" customFormat="1"/>
    <row r="1530" s="74" customFormat="1"/>
    <row r="1531" s="74" customFormat="1"/>
    <row r="1532" s="74" customFormat="1"/>
    <row r="1533" s="74" customFormat="1"/>
    <row r="1534" s="74" customFormat="1"/>
    <row r="1535" s="74" customFormat="1"/>
    <row r="1536" s="74" customFormat="1"/>
    <row r="1537" s="74" customFormat="1"/>
    <row r="1538" s="74" customFormat="1"/>
    <row r="1539" s="74" customFormat="1"/>
    <row r="1540" s="74" customFormat="1"/>
    <row r="1541" s="74" customFormat="1"/>
    <row r="1542" s="74" customFormat="1"/>
    <row r="1543" s="74" customFormat="1"/>
    <row r="1544" s="74" customFormat="1"/>
    <row r="1545" s="74" customFormat="1"/>
    <row r="1546" s="74" customFormat="1"/>
    <row r="1547" s="74" customFormat="1"/>
    <row r="1548" s="74" customFormat="1"/>
    <row r="1549" s="74" customFormat="1"/>
    <row r="1550" s="74" customFormat="1"/>
    <row r="1551" s="74" customFormat="1"/>
    <row r="1552" s="74" customFormat="1"/>
    <row r="1553" s="74" customFormat="1"/>
    <row r="1554" s="74" customFormat="1"/>
    <row r="1555" s="74" customFormat="1"/>
    <row r="1556" s="74" customFormat="1"/>
    <row r="1557" s="74" customFormat="1"/>
    <row r="1558" s="74" customFormat="1"/>
    <row r="1559" s="74" customFormat="1"/>
    <row r="1560" s="74" customFormat="1"/>
    <row r="1561" s="74" customFormat="1"/>
    <row r="1562" s="74" customFormat="1"/>
    <row r="1563" s="74" customFormat="1"/>
    <row r="1564" s="74" customFormat="1"/>
    <row r="1565" s="74" customFormat="1"/>
    <row r="1566" s="74" customFormat="1"/>
    <row r="1567" s="74" customFormat="1"/>
    <row r="1568" s="74" customFormat="1"/>
    <row r="1569" s="74" customFormat="1"/>
    <row r="1570" s="74" customFormat="1"/>
    <row r="1571" s="74" customFormat="1"/>
    <row r="1572" s="74" customFormat="1"/>
    <row r="1573" s="74" customFormat="1"/>
    <row r="1574" s="74" customFormat="1"/>
    <row r="1575" s="74" customFormat="1"/>
    <row r="1576" s="74" customFormat="1"/>
    <row r="1577" s="74" customFormat="1"/>
    <row r="1578" s="74" customFormat="1"/>
    <row r="1579" s="74" customFormat="1"/>
    <row r="1580" s="74" customFormat="1"/>
    <row r="1581" s="74" customFormat="1"/>
    <row r="1582" s="74" customFormat="1"/>
    <row r="1583" s="74" customFormat="1"/>
    <row r="1584" s="74" customFormat="1"/>
    <row r="1585" s="74" customFormat="1"/>
    <row r="1586" s="74" customFormat="1"/>
    <row r="1587" s="74" customFormat="1"/>
    <row r="1588" s="74" customFormat="1"/>
    <row r="1589" s="74" customFormat="1"/>
    <row r="1590" s="74" customFormat="1"/>
    <row r="1591" s="74" customFormat="1"/>
    <row r="1592" s="74" customFormat="1"/>
    <row r="1593" s="74" customFormat="1"/>
    <row r="1594" s="74" customFormat="1"/>
    <row r="1595" s="74" customFormat="1"/>
    <row r="1596" s="74" customFormat="1"/>
    <row r="1597" s="74" customFormat="1"/>
    <row r="1598" s="74" customFormat="1"/>
    <row r="1599" s="74" customFormat="1"/>
    <row r="1600" s="74" customFormat="1"/>
    <row r="1601" s="74" customFormat="1"/>
    <row r="1602" s="74" customFormat="1"/>
    <row r="1603" s="74" customFormat="1"/>
    <row r="1604" s="74" customFormat="1"/>
    <row r="1605" s="74" customFormat="1"/>
    <row r="1606" s="74" customFormat="1"/>
    <row r="1607" s="74" customFormat="1"/>
    <row r="1608" s="74" customFormat="1"/>
    <row r="1609" s="74" customFormat="1"/>
    <row r="1610" s="74" customFormat="1"/>
    <row r="1611" s="74" customFormat="1"/>
    <row r="1612" s="74" customFormat="1"/>
    <row r="1613" s="74" customFormat="1"/>
    <row r="1614" s="74" customFormat="1"/>
    <row r="1615" s="74" customFormat="1"/>
    <row r="1616" s="74" customFormat="1"/>
    <row r="1617" s="74" customFormat="1"/>
    <row r="1618" s="74" customFormat="1"/>
    <row r="1619" s="74" customFormat="1"/>
    <row r="1620" s="74" customFormat="1"/>
    <row r="1621" s="74" customFormat="1"/>
    <row r="1622" s="74" customFormat="1"/>
    <row r="1623" s="74" customFormat="1"/>
    <row r="1624" s="74" customFormat="1"/>
    <row r="1625" s="74" customFormat="1"/>
    <row r="1626" s="74" customFormat="1"/>
    <row r="1627" s="74" customFormat="1"/>
    <row r="1628" s="74" customFormat="1"/>
    <row r="1629" s="74" customFormat="1"/>
    <row r="1630" s="74" customFormat="1"/>
    <row r="1631" s="74" customFormat="1"/>
    <row r="1632" s="74" customFormat="1"/>
    <row r="1633" s="74" customFormat="1"/>
    <row r="1634" s="74" customFormat="1"/>
    <row r="1635" s="74" customFormat="1"/>
    <row r="1636" s="74" customFormat="1"/>
    <row r="1637" s="74" customFormat="1"/>
    <row r="1638" s="74" customFormat="1"/>
    <row r="1639" s="74" customFormat="1"/>
    <row r="1640" s="74" customFormat="1"/>
    <row r="1641" s="74" customFormat="1"/>
    <row r="1642" s="74" customFormat="1"/>
    <row r="1643" s="74" customFormat="1"/>
    <row r="1644" s="74" customFormat="1"/>
    <row r="1645" s="74" customFormat="1"/>
    <row r="1646" s="74" customFormat="1"/>
    <row r="1647" s="74" customFormat="1"/>
    <row r="1648" s="74" customFormat="1"/>
    <row r="1649" s="74" customFormat="1"/>
    <row r="1650" s="74" customFormat="1"/>
    <row r="1651" s="74" customFormat="1"/>
    <row r="1652" s="74" customFormat="1"/>
    <row r="1653" s="74" customFormat="1"/>
    <row r="1654" s="74" customFormat="1"/>
    <row r="1655" s="74" customFormat="1"/>
    <row r="1656" s="74" customFormat="1"/>
    <row r="1657" s="74" customFormat="1"/>
    <row r="1658" s="74" customFormat="1"/>
    <row r="1659" s="74" customFormat="1"/>
    <row r="1660" s="74" customFormat="1"/>
    <row r="1661" s="74" customFormat="1"/>
    <row r="1662" s="74" customFormat="1"/>
    <row r="1663" s="74" customFormat="1"/>
    <row r="1664" s="74" customFormat="1"/>
    <row r="1665" s="74" customFormat="1"/>
    <row r="1666" s="74" customFormat="1"/>
    <row r="1667" s="74" customFormat="1"/>
    <row r="1668" s="74" customFormat="1"/>
    <row r="1669" s="74" customFormat="1"/>
    <row r="1670" s="74" customFormat="1"/>
    <row r="1671" s="74" customFormat="1"/>
    <row r="1672" s="74" customFormat="1"/>
    <row r="1673" s="74" customFormat="1"/>
    <row r="1674" s="74" customFormat="1"/>
    <row r="1675" s="74" customFormat="1"/>
    <row r="1676" s="74" customFormat="1"/>
    <row r="1677" s="74" customFormat="1"/>
    <row r="1678" s="74" customFormat="1"/>
    <row r="1679" s="74" customFormat="1"/>
    <row r="1680" s="74" customFormat="1"/>
    <row r="1681" s="74" customFormat="1"/>
    <row r="1682" s="74" customFormat="1"/>
    <row r="1683" s="74" customFormat="1"/>
    <row r="1684" s="74" customFormat="1"/>
    <row r="1685" s="74" customFormat="1"/>
    <row r="1686" s="74" customFormat="1"/>
    <row r="1687" s="74" customFormat="1"/>
    <row r="1688" s="74" customFormat="1"/>
    <row r="1689" s="74" customFormat="1"/>
    <row r="1690" s="74" customFormat="1"/>
    <row r="1691" s="74" customFormat="1"/>
    <row r="1692" s="74" customFormat="1"/>
    <row r="1693" s="74" customFormat="1"/>
    <row r="1694" s="74" customFormat="1"/>
    <row r="1695" s="74" customFormat="1"/>
    <row r="1696" s="74" customFormat="1"/>
    <row r="1697" s="74" customFormat="1"/>
    <row r="1698" s="74" customFormat="1"/>
    <row r="1699" s="74" customFormat="1"/>
    <row r="1700" s="74" customFormat="1"/>
    <row r="1701" s="74" customFormat="1"/>
    <row r="1702" s="74" customFormat="1"/>
    <row r="1703" s="74" customFormat="1"/>
    <row r="1704" s="74" customFormat="1"/>
    <row r="1705" s="74" customFormat="1"/>
    <row r="1706" s="74" customFormat="1"/>
    <row r="1707" s="74" customFormat="1"/>
    <row r="1708" s="74" customFormat="1"/>
    <row r="1709" s="74" customFormat="1"/>
    <row r="1710" s="74" customFormat="1"/>
    <row r="1711" s="74" customFormat="1"/>
    <row r="1712" s="74" customFormat="1"/>
    <row r="1713" s="74" customFormat="1"/>
    <row r="1714" s="74" customFormat="1"/>
    <row r="1715" s="74" customFormat="1"/>
    <row r="1716" s="74" customFormat="1"/>
    <row r="1717" s="74" customFormat="1"/>
    <row r="1718" s="74" customFormat="1"/>
    <row r="1719" s="74" customFormat="1"/>
    <row r="1720" s="74" customFormat="1"/>
    <row r="1721" s="74" customFormat="1"/>
    <row r="1722" s="74" customFormat="1"/>
    <row r="1723" s="74" customFormat="1"/>
    <row r="1724" s="74" customFormat="1"/>
    <row r="1725" s="74" customFormat="1"/>
    <row r="1726" s="74" customFormat="1"/>
    <row r="1727" s="74" customFormat="1"/>
    <row r="1728" s="74" customFormat="1"/>
    <row r="1729" s="74" customFormat="1"/>
    <row r="1730" s="74" customFormat="1"/>
    <row r="1731" s="74" customFormat="1"/>
    <row r="1732" s="74" customFormat="1"/>
    <row r="1733" s="74" customFormat="1"/>
    <row r="1734" s="74" customFormat="1"/>
    <row r="1735" s="74" customFormat="1"/>
    <row r="1736" s="74" customFormat="1"/>
    <row r="1737" s="74" customFormat="1"/>
    <row r="1738" s="74" customFormat="1"/>
    <row r="1739" s="74" customFormat="1"/>
    <row r="1740" s="74" customFormat="1"/>
    <row r="1741" s="74" customFormat="1"/>
    <row r="1742" s="74" customFormat="1"/>
    <row r="1743" s="74" customFormat="1"/>
    <row r="1744" s="74" customFormat="1"/>
    <row r="1745" s="74" customFormat="1"/>
    <row r="1746" s="74" customFormat="1"/>
    <row r="1747" s="74" customFormat="1"/>
    <row r="1748" s="74" customFormat="1"/>
    <row r="1749" s="74" customFormat="1"/>
    <row r="1750" s="74" customFormat="1"/>
    <row r="1751" s="74" customFormat="1"/>
    <row r="1752" s="74" customFormat="1"/>
    <row r="1753" s="74" customFormat="1"/>
    <row r="1754" s="74" customFormat="1"/>
    <row r="1755" s="74" customFormat="1"/>
    <row r="1756" s="74" customFormat="1"/>
    <row r="1757" s="74" customFormat="1"/>
    <row r="1758" s="74" customFormat="1"/>
    <row r="1759" s="74" customFormat="1"/>
    <row r="1760" s="74" customFormat="1"/>
    <row r="1761" s="74" customFormat="1"/>
    <row r="1762" s="74" customFormat="1"/>
    <row r="1763" s="74" customFormat="1"/>
    <row r="1764" s="74" customFormat="1"/>
    <row r="1765" s="74" customFormat="1"/>
    <row r="1766" s="74" customFormat="1"/>
    <row r="1767" s="74" customFormat="1"/>
    <row r="1768" s="74" customFormat="1"/>
    <row r="1769" s="74" customFormat="1"/>
    <row r="1770" s="74" customFormat="1"/>
    <row r="1771" s="74" customFormat="1"/>
    <row r="1772" s="74" customFormat="1"/>
    <row r="1773" s="74" customFormat="1"/>
    <row r="1774" s="74" customFormat="1"/>
    <row r="1775" s="74" customFormat="1"/>
    <row r="1776" s="74" customFormat="1"/>
    <row r="1777" s="74" customFormat="1"/>
    <row r="1778" s="74" customFormat="1"/>
    <row r="1779" s="74" customFormat="1"/>
    <row r="1780" s="74" customFormat="1"/>
    <row r="1781" s="74" customFormat="1"/>
    <row r="1782" s="74" customFormat="1"/>
    <row r="1783" s="74" customFormat="1"/>
    <row r="1784" s="74" customFormat="1"/>
    <row r="1785" s="74" customFormat="1"/>
    <row r="1786" s="74" customFormat="1"/>
    <row r="1787" s="74" customFormat="1"/>
    <row r="1788" s="74" customFormat="1"/>
    <row r="1789" s="74" customFormat="1"/>
    <row r="1790" s="74" customFormat="1"/>
    <row r="1791" s="74" customFormat="1"/>
    <row r="1792" s="74" customFormat="1"/>
    <row r="1793" s="74" customFormat="1"/>
    <row r="1794" s="74" customFormat="1"/>
    <row r="1795" s="74" customFormat="1"/>
    <row r="1796" s="74" customFormat="1"/>
    <row r="1797" s="74" customFormat="1"/>
    <row r="1798" s="74" customFormat="1"/>
    <row r="1799" s="74" customFormat="1"/>
    <row r="1800" s="74" customFormat="1"/>
    <row r="1801" s="74" customFormat="1"/>
    <row r="1802" s="74" customFormat="1"/>
    <row r="1803" s="74" customFormat="1"/>
    <row r="1804" s="74" customFormat="1"/>
    <row r="1805" s="74" customFormat="1"/>
    <row r="1806" s="74" customFormat="1"/>
    <row r="1807" s="74" customFormat="1"/>
    <row r="1808" s="74" customFormat="1"/>
    <row r="1809" s="74" customFormat="1"/>
    <row r="1810" s="74" customFormat="1"/>
    <row r="1811" s="74" customFormat="1"/>
    <row r="1812" s="74" customFormat="1"/>
    <row r="1813" s="74" customFormat="1"/>
    <row r="1814" s="74" customFormat="1"/>
    <row r="1815" s="74" customFormat="1"/>
    <row r="1816" s="74" customFormat="1"/>
    <row r="1817" s="74" customFormat="1"/>
    <row r="1818" s="74" customFormat="1"/>
    <row r="1819" s="74" customFormat="1"/>
    <row r="1820" s="74" customFormat="1"/>
    <row r="1821" s="74" customFormat="1"/>
    <row r="1822" s="74" customFormat="1"/>
    <row r="1823" s="74" customFormat="1"/>
    <row r="1824" s="74" customFormat="1"/>
    <row r="1825" s="74" customFormat="1"/>
    <row r="1826" s="74" customFormat="1"/>
    <row r="1827" s="74" customFormat="1"/>
    <row r="1828" s="74" customFormat="1"/>
    <row r="1829" s="74" customFormat="1"/>
    <row r="1830" s="74" customFormat="1"/>
    <row r="1831" s="74" customFormat="1"/>
    <row r="1832" s="74" customFormat="1"/>
    <row r="1833" s="74" customFormat="1"/>
    <row r="1834" s="74" customFormat="1"/>
    <row r="1835" s="74" customFormat="1"/>
    <row r="1836" s="74" customFormat="1"/>
    <row r="1837" s="74" customFormat="1"/>
    <row r="1838" s="74" customFormat="1"/>
    <row r="1839" s="74" customFormat="1"/>
    <row r="1840" s="74" customFormat="1"/>
    <row r="1841" s="74" customFormat="1"/>
    <row r="1842" s="74" customFormat="1"/>
    <row r="1843" s="74" customFormat="1"/>
    <row r="1844" s="74" customFormat="1"/>
    <row r="1845" s="74" customFormat="1"/>
    <row r="1846" s="74" customFormat="1"/>
    <row r="1847" s="74" customFormat="1"/>
    <row r="1848" s="74" customFormat="1"/>
    <row r="1849" s="74" customFormat="1"/>
    <row r="1850" s="74" customFormat="1"/>
    <row r="1851" s="74" customFormat="1"/>
    <row r="1852" s="74" customFormat="1"/>
    <row r="1853" s="74" customFormat="1"/>
    <row r="1854" s="74" customFormat="1"/>
    <row r="1855" s="74" customFormat="1"/>
    <row r="1856" s="74" customFormat="1"/>
    <row r="1857" s="74" customFormat="1"/>
    <row r="1858" s="74" customFormat="1"/>
    <row r="1859" s="74" customFormat="1"/>
    <row r="1860" s="74" customFormat="1"/>
    <row r="1861" s="74" customFormat="1"/>
    <row r="1862" s="74" customFormat="1"/>
    <row r="1863" s="74" customFormat="1"/>
    <row r="1864" s="74" customFormat="1"/>
    <row r="1865" s="74" customFormat="1"/>
    <row r="1866" s="74" customFormat="1"/>
    <row r="1867" s="74" customFormat="1"/>
    <row r="1868" s="74" customFormat="1"/>
    <row r="1869" s="74" customFormat="1"/>
    <row r="1870" s="74" customFormat="1"/>
    <row r="1871" s="74" customFormat="1"/>
    <row r="1872" s="74" customFormat="1"/>
    <row r="1873" s="74" customFormat="1"/>
    <row r="1874" s="74" customFormat="1"/>
    <row r="1875" s="74" customFormat="1"/>
    <row r="1876" s="74" customFormat="1"/>
    <row r="1877" s="74" customFormat="1"/>
    <row r="1878" s="74" customFormat="1"/>
    <row r="1879" s="74" customFormat="1"/>
    <row r="1880" s="74" customFormat="1"/>
    <row r="1881" s="74" customFormat="1"/>
    <row r="1882" s="74" customFormat="1"/>
    <row r="1883" s="74" customFormat="1"/>
    <row r="1884" s="74" customFormat="1"/>
    <row r="1885" s="74" customFormat="1"/>
    <row r="1886" s="74" customFormat="1"/>
    <row r="1887" s="74" customFormat="1"/>
    <row r="1888" s="74" customFormat="1"/>
    <row r="1889" s="74" customFormat="1"/>
    <row r="1890" s="74" customFormat="1"/>
    <row r="1891" s="74" customFormat="1"/>
    <row r="1892" s="74" customFormat="1"/>
    <row r="1893" s="74" customFormat="1"/>
    <row r="1894" s="74" customFormat="1"/>
    <row r="1895" s="74" customFormat="1"/>
    <row r="1896" s="74" customFormat="1"/>
    <row r="1897" s="74" customFormat="1"/>
    <row r="1898" s="74" customFormat="1"/>
    <row r="1899" s="74" customFormat="1"/>
    <row r="1900" s="74" customFormat="1"/>
    <row r="1901" s="74" customFormat="1"/>
    <row r="1902" s="74" customFormat="1"/>
    <row r="1903" s="74" customFormat="1"/>
    <row r="1904" s="74" customFormat="1"/>
    <row r="1905" s="74" customFormat="1"/>
    <row r="1906" s="74" customFormat="1"/>
    <row r="1907" s="74" customFormat="1"/>
    <row r="1908" s="74" customFormat="1"/>
    <row r="1909" s="74" customFormat="1"/>
    <row r="1910" s="74" customFormat="1"/>
    <row r="1911" s="74" customFormat="1"/>
    <row r="1912" s="74" customFormat="1"/>
    <row r="1913" s="74" customFormat="1"/>
    <row r="1914" s="74" customFormat="1"/>
    <row r="1915" s="74" customFormat="1"/>
    <row r="1916" s="74" customFormat="1"/>
    <row r="1917" s="74" customFormat="1"/>
    <row r="1918" s="74" customFormat="1"/>
    <row r="1919" s="74" customFormat="1"/>
    <row r="1920" s="74" customFormat="1"/>
    <row r="1921" s="74" customFormat="1"/>
    <row r="1922" s="74" customFormat="1"/>
    <row r="1923" s="74" customFormat="1"/>
    <row r="1924" s="74" customFormat="1"/>
    <row r="1925" s="74" customFormat="1"/>
    <row r="1926" s="74" customFormat="1"/>
    <row r="1927" s="74" customFormat="1"/>
    <row r="1928" s="74" customFormat="1"/>
    <row r="1929" s="74" customFormat="1"/>
    <row r="1930" s="74" customFormat="1"/>
    <row r="1931" s="74" customFormat="1"/>
    <row r="1932" s="74" customFormat="1"/>
    <row r="1933" s="74" customFormat="1"/>
    <row r="1934" s="74" customFormat="1"/>
    <row r="1935" s="74" customFormat="1"/>
    <row r="1936" s="74" customFormat="1"/>
    <row r="1937" s="74" customFormat="1"/>
    <row r="1938" s="74" customFormat="1"/>
    <row r="1939" s="74" customFormat="1"/>
    <row r="1940" s="74" customFormat="1"/>
    <row r="1941" s="74" customFormat="1"/>
    <row r="1942" s="74" customFormat="1"/>
    <row r="1943" s="74" customFormat="1"/>
    <row r="1944" s="74" customFormat="1"/>
    <row r="1945" s="74" customFormat="1"/>
    <row r="1946" s="74" customFormat="1"/>
    <row r="1947" s="74" customFormat="1"/>
    <row r="1948" s="74" customFormat="1"/>
    <row r="1949" s="74" customFormat="1"/>
    <row r="1950" s="74" customFormat="1"/>
    <row r="1951" s="74" customFormat="1"/>
    <row r="1952" s="74" customFormat="1"/>
    <row r="1953" s="74" customFormat="1"/>
    <row r="1954" s="74" customFormat="1"/>
    <row r="1955" s="74" customFormat="1"/>
    <row r="1956" s="74" customFormat="1"/>
    <row r="1957" s="74" customFormat="1"/>
    <row r="1958" s="74" customFormat="1"/>
    <row r="1959" s="74" customFormat="1"/>
    <row r="1960" s="74" customFormat="1"/>
    <row r="1961" s="74" customFormat="1"/>
    <row r="1962" s="74" customFormat="1"/>
    <row r="1963" s="74" customFormat="1"/>
    <row r="1964" s="74" customFormat="1"/>
    <row r="1965" s="74" customFormat="1"/>
    <row r="1966" s="74" customFormat="1"/>
    <row r="1967" s="74" customFormat="1"/>
    <row r="1968" s="74" customFormat="1"/>
    <row r="1969" s="74" customFormat="1"/>
    <row r="1970" s="74" customFormat="1"/>
    <row r="1971" s="74" customFormat="1"/>
    <row r="1972" s="74" customFormat="1"/>
    <row r="1973" s="74" customFormat="1"/>
    <row r="1974" s="74" customFormat="1"/>
    <row r="1975" s="74" customFormat="1"/>
    <row r="1976" s="74" customFormat="1"/>
    <row r="1977" s="74" customFormat="1"/>
    <row r="1978" s="74" customFormat="1"/>
    <row r="1979" s="74" customFormat="1"/>
    <row r="1980" s="74" customFormat="1"/>
    <row r="1981" s="74" customFormat="1"/>
    <row r="1982" s="74" customFormat="1"/>
    <row r="1983" s="74" customFormat="1"/>
    <row r="1984" s="74" customFormat="1"/>
    <row r="1985" s="74" customFormat="1"/>
    <row r="1986" s="74" customFormat="1"/>
    <row r="1987" s="74" customFormat="1"/>
    <row r="1988" s="74" customFormat="1"/>
    <row r="1989" s="74" customFormat="1"/>
    <row r="1990" s="74" customFormat="1"/>
    <row r="1991" s="74" customFormat="1"/>
    <row r="1992" s="74" customFormat="1"/>
    <row r="1993" s="74" customFormat="1"/>
    <row r="1994" s="74" customFormat="1"/>
    <row r="1995" s="74" customFormat="1"/>
    <row r="1996" s="74" customFormat="1"/>
    <row r="1997" s="74" customFormat="1"/>
    <row r="1998" s="74" customFormat="1"/>
    <row r="1999" s="74" customFormat="1"/>
    <row r="2000" s="74" customFormat="1"/>
    <row r="2001" s="74" customFormat="1"/>
    <row r="2002" s="74" customFormat="1"/>
    <row r="2003" s="74" customFormat="1"/>
    <row r="2004" s="74" customFormat="1"/>
    <row r="2005" s="74" customFormat="1"/>
    <row r="2006" s="74" customFormat="1"/>
    <row r="2007" s="74" customFormat="1"/>
    <row r="2008" s="74" customFormat="1"/>
    <row r="2009" s="74" customFormat="1"/>
    <row r="2010" s="74" customFormat="1"/>
    <row r="2011" s="74" customFormat="1"/>
    <row r="2012" s="74" customFormat="1"/>
    <row r="2013" s="74" customFormat="1"/>
    <row r="2014" s="74" customFormat="1"/>
    <row r="2015" s="74" customFormat="1"/>
    <row r="2016" s="74" customFormat="1"/>
    <row r="2017" s="74" customFormat="1"/>
    <row r="2018" s="74" customFormat="1"/>
    <row r="2019" s="74" customFormat="1"/>
    <row r="2020" s="74" customFormat="1"/>
    <row r="2021" s="74" customFormat="1"/>
    <row r="2022" s="74" customFormat="1"/>
    <row r="2023" s="74" customFormat="1"/>
    <row r="2024" s="74" customFormat="1"/>
    <row r="2025" s="74" customFormat="1"/>
    <row r="2026" s="74" customFormat="1"/>
    <row r="2027" s="74" customFormat="1"/>
    <row r="2028" s="74" customFormat="1"/>
    <row r="2029" s="74" customFormat="1"/>
    <row r="2030" s="74" customFormat="1"/>
    <row r="2031" s="74" customFormat="1"/>
    <row r="2032" s="74" customFormat="1"/>
    <row r="2033" s="74" customFormat="1"/>
    <row r="2034" s="74" customFormat="1"/>
    <row r="2035" s="74" customFormat="1"/>
    <row r="2036" s="74" customFormat="1"/>
    <row r="2037" s="74" customFormat="1"/>
    <row r="2038" s="74" customFormat="1"/>
    <row r="2039" s="74" customFormat="1"/>
    <row r="2040" s="74" customFormat="1"/>
    <row r="2041" s="74" customFormat="1"/>
    <row r="2042" s="74" customFormat="1"/>
    <row r="2043" s="74" customFormat="1"/>
    <row r="2044" s="74" customFormat="1"/>
    <row r="2045" s="74" customFormat="1"/>
    <row r="2046" s="74" customFormat="1"/>
    <row r="2047" s="74" customFormat="1"/>
    <row r="2048" s="74" customFormat="1"/>
    <row r="2049" s="74" customFormat="1"/>
    <row r="2050" s="74" customFormat="1"/>
    <row r="2051" s="74" customFormat="1"/>
    <row r="2052" s="74" customFormat="1"/>
    <row r="2053" s="74" customFormat="1"/>
    <row r="2054" s="74" customFormat="1"/>
    <row r="2055" s="74" customFormat="1"/>
    <row r="2056" s="74" customFormat="1"/>
    <row r="2057" s="74" customFormat="1"/>
    <row r="2058" s="74" customFormat="1"/>
    <row r="2059" s="74" customFormat="1"/>
    <row r="2060" s="74" customFormat="1"/>
    <row r="2061" s="74" customFormat="1"/>
    <row r="2062" s="74" customFormat="1"/>
    <row r="2063" s="74" customFormat="1"/>
    <row r="2064" s="74" customFormat="1"/>
    <row r="2065" s="74" customFormat="1"/>
    <row r="2066" s="74" customFormat="1"/>
    <row r="2067" s="74" customFormat="1"/>
    <row r="2068" s="74" customFormat="1"/>
    <row r="2069" s="74" customFormat="1"/>
    <row r="2070" s="74" customFormat="1"/>
    <row r="2071" s="74" customFormat="1"/>
    <row r="2072" s="74" customFormat="1"/>
    <row r="2073" s="74" customFormat="1"/>
    <row r="2074" s="74" customFormat="1"/>
    <row r="2075" s="74" customFormat="1"/>
    <row r="2076" s="74" customFormat="1"/>
    <row r="2077" s="74" customFormat="1"/>
    <row r="2078" s="74" customFormat="1"/>
    <row r="2079" s="74" customFormat="1"/>
    <row r="2080" s="74" customFormat="1"/>
    <row r="2081" s="74" customFormat="1"/>
    <row r="2082" s="74" customFormat="1"/>
    <row r="2083" s="74" customFormat="1"/>
    <row r="2084" s="74" customFormat="1"/>
    <row r="2085" s="74" customFormat="1"/>
    <row r="2086" s="74" customFormat="1"/>
    <row r="2087" s="74" customFormat="1"/>
    <row r="2088" s="74" customFormat="1"/>
    <row r="2089" s="74" customFormat="1"/>
    <row r="2090" s="74" customFormat="1"/>
    <row r="2091" s="74" customFormat="1"/>
    <row r="2092" s="74" customFormat="1"/>
    <row r="2093" s="74" customFormat="1"/>
    <row r="2094" s="74" customFormat="1"/>
    <row r="2095" s="74" customFormat="1"/>
    <row r="2096" s="74" customFormat="1"/>
    <row r="2097" s="74" customFormat="1"/>
    <row r="2098" s="74" customFormat="1"/>
    <row r="2099" s="74" customFormat="1"/>
    <row r="2100" s="74" customFormat="1"/>
    <row r="2101" s="74" customFormat="1"/>
    <row r="2102" s="74" customFormat="1"/>
    <row r="2103" s="74" customFormat="1"/>
    <row r="2104" s="74" customFormat="1"/>
    <row r="2105" s="74" customFormat="1"/>
    <row r="2106" s="74" customFormat="1"/>
    <row r="2107" s="74" customFormat="1"/>
    <row r="2108" s="74" customFormat="1"/>
    <row r="2109" s="74" customFormat="1"/>
    <row r="2110" s="74" customFormat="1"/>
    <row r="2111" s="74" customFormat="1"/>
    <row r="2112" s="74" customFormat="1"/>
    <row r="2113" s="74" customFormat="1"/>
    <row r="2114" s="74" customFormat="1"/>
    <row r="2115" s="74" customFormat="1"/>
    <row r="2116" s="74" customFormat="1"/>
    <row r="2117" s="74" customFormat="1"/>
    <row r="2118" s="74" customFormat="1"/>
    <row r="2119" s="74" customFormat="1"/>
    <row r="2120" s="74" customFormat="1"/>
    <row r="2121" s="74" customFormat="1"/>
    <row r="2122" s="74" customFormat="1"/>
    <row r="2123" s="74" customFormat="1"/>
    <row r="2124" s="74" customFormat="1"/>
    <row r="2125" s="74" customFormat="1"/>
    <row r="2126" s="74" customFormat="1"/>
    <row r="2127" s="74" customFormat="1"/>
    <row r="2128" s="74" customFormat="1"/>
    <row r="2129" s="74" customFormat="1"/>
    <row r="2130" s="74" customFormat="1"/>
    <row r="2131" s="74" customFormat="1"/>
    <row r="2132" s="74" customFormat="1"/>
    <row r="2133" s="74" customFormat="1"/>
    <row r="2134" s="74" customFormat="1"/>
    <row r="2135" s="74" customFormat="1"/>
    <row r="2136" s="74" customFormat="1"/>
    <row r="2137" s="74" customFormat="1"/>
    <row r="2138" s="74" customFormat="1"/>
    <row r="2139" s="74" customFormat="1"/>
    <row r="2140" s="74" customFormat="1"/>
    <row r="2141" s="74" customFormat="1"/>
    <row r="2142" s="74" customFormat="1"/>
    <row r="2143" s="74" customFormat="1"/>
    <row r="2144" s="74" customFormat="1"/>
    <row r="2145" s="74" customFormat="1"/>
    <row r="2146" s="74" customFormat="1"/>
    <row r="2147" s="74" customFormat="1"/>
    <row r="2148" s="74" customFormat="1"/>
    <row r="2149" s="74" customFormat="1"/>
    <row r="2150" s="74" customFormat="1"/>
    <row r="2151" s="74" customFormat="1"/>
    <row r="2152" s="74" customFormat="1"/>
    <row r="2153" s="74" customFormat="1"/>
    <row r="2154" s="74" customFormat="1"/>
    <row r="2155" s="74" customFormat="1"/>
    <row r="2156" s="74" customFormat="1"/>
    <row r="2157" s="74" customFormat="1"/>
    <row r="2158" s="74" customFormat="1"/>
    <row r="2159" s="74" customFormat="1"/>
    <row r="2160" s="74" customFormat="1"/>
    <row r="2161" s="74" customFormat="1"/>
    <row r="2162" s="74" customFormat="1"/>
    <row r="2163" s="74" customFormat="1"/>
    <row r="2164" s="74" customFormat="1"/>
    <row r="2165" s="74" customFormat="1"/>
    <row r="2166" s="74" customFormat="1"/>
    <row r="2167" s="74" customFormat="1"/>
    <row r="2168" s="74" customFormat="1"/>
    <row r="2169" s="74" customFormat="1"/>
    <row r="2170" s="74" customFormat="1"/>
    <row r="2171" s="74" customFormat="1"/>
    <row r="2172" s="74" customFormat="1"/>
    <row r="2173" s="74" customFormat="1"/>
    <row r="2174" s="74" customFormat="1"/>
    <row r="2175" s="74" customFormat="1"/>
    <row r="2176" s="74" customFormat="1"/>
    <row r="2177" s="74" customFormat="1"/>
    <row r="2178" s="74" customFormat="1"/>
    <row r="2179" s="74" customFormat="1"/>
    <row r="2180" s="74" customFormat="1"/>
    <row r="2181" s="74" customFormat="1"/>
    <row r="2182" s="74" customFormat="1"/>
    <row r="2183" s="74" customFormat="1"/>
    <row r="2184" s="74" customFormat="1"/>
    <row r="2185" s="74" customFormat="1"/>
    <row r="2186" s="74" customFormat="1"/>
    <row r="2187" s="74" customFormat="1"/>
    <row r="2188" s="74" customFormat="1"/>
    <row r="2189" s="74" customFormat="1"/>
    <row r="2190" s="74" customFormat="1"/>
    <row r="2191" s="74" customFormat="1"/>
    <row r="2192" s="74" customFormat="1"/>
    <row r="2193" s="74" customFormat="1"/>
    <row r="2194" s="74" customFormat="1"/>
    <row r="2195" s="74" customFormat="1"/>
    <row r="2196" s="74" customFormat="1"/>
    <row r="2197" s="74" customFormat="1"/>
    <row r="2198" s="74" customFormat="1"/>
    <row r="2199" s="74" customFormat="1"/>
    <row r="2200" s="74" customFormat="1"/>
    <row r="2201" s="74" customFormat="1"/>
    <row r="2202" s="74" customFormat="1"/>
    <row r="2203" s="74" customFormat="1"/>
    <row r="2204" s="74" customFormat="1"/>
    <row r="2205" s="74" customFormat="1"/>
    <row r="2206" s="74" customFormat="1"/>
    <row r="2207" s="74" customFormat="1"/>
    <row r="2208" s="74" customFormat="1"/>
    <row r="2209" s="74" customFormat="1"/>
    <row r="2210" s="74" customFormat="1"/>
    <row r="2211" s="74" customFormat="1"/>
    <row r="2212" s="74" customFormat="1"/>
    <row r="2213" s="74" customFormat="1"/>
    <row r="2214" s="74" customFormat="1"/>
    <row r="2215" s="74" customFormat="1"/>
    <row r="2216" s="74" customFormat="1"/>
    <row r="2217" s="74" customFormat="1"/>
    <row r="2218" s="74" customFormat="1"/>
    <row r="2219" s="74" customFormat="1"/>
    <row r="2220" s="74" customFormat="1"/>
    <row r="2221" s="74" customFormat="1"/>
    <row r="2222" s="74" customFormat="1"/>
    <row r="2223" s="74" customFormat="1"/>
    <row r="2224" s="74" customFormat="1"/>
    <row r="2225" s="74" customFormat="1"/>
    <row r="2226" s="74" customFormat="1"/>
    <row r="2227" s="74" customFormat="1"/>
    <row r="2228" s="74" customFormat="1"/>
    <row r="2229" s="74" customFormat="1"/>
    <row r="2230" s="74" customFormat="1"/>
    <row r="2231" s="74" customFormat="1"/>
    <row r="2232" s="74" customFormat="1"/>
    <row r="2233" s="74" customFormat="1"/>
    <row r="2234" s="74" customFormat="1"/>
    <row r="2235" s="74" customFormat="1"/>
    <row r="2236" s="74" customFormat="1"/>
    <row r="2237" s="74" customFormat="1"/>
    <row r="2238" s="74" customFormat="1"/>
    <row r="2239" s="74" customFormat="1"/>
    <row r="2240" s="74" customFormat="1"/>
    <row r="2241" s="74" customFormat="1"/>
    <row r="2242" s="74" customFormat="1"/>
    <row r="2243" s="74" customFormat="1"/>
    <row r="2244" s="74" customFormat="1"/>
    <row r="2245" s="74" customFormat="1"/>
    <row r="2246" s="74" customFormat="1"/>
    <row r="2247" s="74" customFormat="1"/>
    <row r="2248" s="74" customFormat="1"/>
    <row r="2249" s="74" customFormat="1"/>
    <row r="2250" s="74" customFormat="1"/>
    <row r="2251" s="74" customFormat="1"/>
    <row r="2252" s="74" customFormat="1"/>
    <row r="2253" s="74" customFormat="1"/>
    <row r="2254" s="74" customFormat="1"/>
    <row r="2255" s="74" customFormat="1"/>
    <row r="2256" s="74" customFormat="1"/>
    <row r="2257" s="74" customFormat="1"/>
    <row r="2258" s="74" customFormat="1"/>
    <row r="2259" s="74" customFormat="1"/>
    <row r="2260" s="74" customFormat="1"/>
    <row r="2261" s="74" customFormat="1"/>
    <row r="2262" s="74" customFormat="1"/>
    <row r="2263" s="74" customFormat="1"/>
    <row r="2264" s="74" customFormat="1"/>
    <row r="2265" s="74" customFormat="1"/>
    <row r="2266" s="74" customFormat="1"/>
    <row r="2267" s="74" customFormat="1"/>
    <row r="2268" s="74" customFormat="1"/>
    <row r="2269" s="74" customFormat="1"/>
    <row r="2270" s="74" customFormat="1"/>
    <row r="2271" s="74" customFormat="1"/>
    <row r="2272" s="74" customFormat="1"/>
    <row r="2273" s="74" customFormat="1"/>
    <row r="2274" s="74" customFormat="1"/>
    <row r="2275" s="74" customFormat="1"/>
    <row r="2276" s="74" customFormat="1"/>
    <row r="2277" s="74" customFormat="1"/>
    <row r="2278" s="74" customFormat="1"/>
    <row r="2279" s="74" customFormat="1"/>
    <row r="2280" s="74" customFormat="1"/>
    <row r="2281" s="74" customFormat="1"/>
    <row r="2282" s="74" customFormat="1"/>
    <row r="2283" s="74" customFormat="1"/>
    <row r="2284" s="74" customFormat="1"/>
    <row r="2285" s="74" customFormat="1"/>
    <row r="2286" s="74" customFormat="1"/>
    <row r="2287" s="74" customFormat="1"/>
    <row r="2288" s="74" customFormat="1"/>
    <row r="2289" s="74" customFormat="1"/>
    <row r="2290" s="74" customFormat="1"/>
    <row r="2291" s="74" customFormat="1"/>
    <row r="2292" s="74" customFormat="1"/>
    <row r="2293" s="74" customFormat="1"/>
    <row r="2294" s="74" customFormat="1"/>
    <row r="2295" s="74" customFormat="1"/>
    <row r="2296" s="74" customFormat="1"/>
    <row r="2297" s="74" customFormat="1"/>
    <row r="2298" s="74" customFormat="1"/>
    <row r="2299" s="74" customFormat="1"/>
    <row r="2300" s="74" customFormat="1"/>
    <row r="2301" s="74" customFormat="1"/>
    <row r="2302" s="74" customFormat="1"/>
    <row r="2303" s="74" customFormat="1"/>
    <row r="2304" s="74" customFormat="1"/>
    <row r="2305" s="74" customFormat="1"/>
    <row r="2306" s="74" customFormat="1"/>
    <row r="2307" s="74" customFormat="1"/>
    <row r="2308" s="74" customFormat="1"/>
    <row r="2309" s="74" customFormat="1"/>
    <row r="2310" s="74" customFormat="1"/>
    <row r="2311" s="74" customFormat="1"/>
    <row r="2312" s="74" customFormat="1"/>
    <row r="2313" s="74" customFormat="1"/>
    <row r="2314" s="74" customFormat="1"/>
    <row r="2315" s="74" customFormat="1"/>
    <row r="2316" s="74" customFormat="1"/>
    <row r="2317" s="74" customFormat="1"/>
    <row r="2318" s="74" customFormat="1"/>
    <row r="2319" s="74" customFormat="1"/>
    <row r="2320" s="74" customFormat="1"/>
    <row r="2321" s="74" customFormat="1"/>
    <row r="2322" s="74" customFormat="1"/>
    <row r="2323" s="74" customFormat="1"/>
    <row r="2324" s="74" customFormat="1"/>
    <row r="2325" s="74" customFormat="1"/>
    <row r="2326" s="74" customFormat="1"/>
    <row r="2327" s="74" customFormat="1"/>
    <row r="2328" s="74" customFormat="1"/>
    <row r="2329" s="74" customFormat="1"/>
    <row r="2330" s="74" customFormat="1"/>
    <row r="2331" s="74" customFormat="1"/>
    <row r="2332" s="74" customFormat="1"/>
    <row r="2333" s="74" customFormat="1"/>
    <row r="2334" s="74" customFormat="1"/>
    <row r="2335" s="74" customFormat="1"/>
    <row r="2336" s="74" customFormat="1"/>
    <row r="2337" s="74" customFormat="1"/>
    <row r="2338" s="74" customFormat="1"/>
    <row r="2339" s="74" customFormat="1"/>
    <row r="2340" s="74" customFormat="1"/>
    <row r="2341" s="74" customFormat="1"/>
    <row r="2342" s="74" customFormat="1"/>
    <row r="2343" s="74" customFormat="1"/>
    <row r="2344" s="74" customFormat="1"/>
    <row r="2345" s="74" customFormat="1"/>
    <row r="2346" s="74" customFormat="1"/>
    <row r="2347" s="74" customFormat="1"/>
    <row r="2348" s="74" customFormat="1"/>
    <row r="2349" s="74" customFormat="1"/>
    <row r="2350" s="74" customFormat="1"/>
    <row r="2351" s="74" customFormat="1"/>
    <row r="2352" s="74" customFormat="1"/>
    <row r="2353" s="74" customFormat="1"/>
    <row r="2354" s="74" customFormat="1"/>
    <row r="2355" s="74" customFormat="1"/>
    <row r="2356" s="74" customFormat="1"/>
    <row r="2357" s="74" customFormat="1"/>
    <row r="2358" s="74" customFormat="1"/>
    <row r="2359" s="74" customFormat="1"/>
    <row r="2360" s="74" customFormat="1"/>
    <row r="2361" s="74" customFormat="1"/>
    <row r="2362" s="74" customFormat="1"/>
    <row r="2363" s="74" customFormat="1"/>
    <row r="2364" s="74" customFormat="1"/>
    <row r="2365" s="74" customFormat="1"/>
    <row r="2366" s="74" customFormat="1"/>
    <row r="2367" s="74" customFormat="1"/>
    <row r="2368" s="74" customFormat="1"/>
    <row r="2369" s="74" customFormat="1"/>
    <row r="2370" s="74" customFormat="1"/>
    <row r="2371" s="74" customFormat="1"/>
    <row r="2372" s="74" customFormat="1"/>
    <row r="2373" s="74" customFormat="1"/>
    <row r="2374" s="74" customFormat="1"/>
    <row r="2375" s="74" customFormat="1"/>
    <row r="2376" s="74" customFormat="1"/>
    <row r="2377" s="74" customFormat="1"/>
    <row r="2378" s="74" customFormat="1"/>
    <row r="2379" s="74" customFormat="1"/>
    <row r="2380" s="74" customFormat="1"/>
    <row r="2381" s="74" customFormat="1"/>
    <row r="2382" s="74" customFormat="1"/>
    <row r="2383" s="74" customFormat="1"/>
    <row r="2384" s="74" customFormat="1"/>
    <row r="2385" s="74" customFormat="1"/>
    <row r="2386" s="74" customFormat="1"/>
    <row r="2387" s="74" customFormat="1"/>
    <row r="2388" s="74" customFormat="1"/>
    <row r="2389" s="74" customFormat="1"/>
    <row r="2390" s="74" customFormat="1"/>
    <row r="2391" s="74" customFormat="1"/>
    <row r="2392" s="74" customFormat="1"/>
    <row r="2393" s="74" customFormat="1"/>
    <row r="2394" s="74" customFormat="1"/>
    <row r="2395" s="74" customFormat="1"/>
    <row r="2396" s="74" customFormat="1"/>
    <row r="2397" s="74" customFormat="1"/>
    <row r="2398" s="74" customFormat="1"/>
    <row r="2399" s="74" customFormat="1"/>
    <row r="2400" s="74" customFormat="1"/>
    <row r="2401" s="74" customFormat="1"/>
    <row r="2402" s="74" customFormat="1"/>
    <row r="2403" s="74" customFormat="1"/>
    <row r="2404" s="74" customFormat="1"/>
    <row r="2405" s="74" customFormat="1"/>
    <row r="2406" s="74" customFormat="1"/>
    <row r="2407" s="74" customFormat="1"/>
    <row r="2408" s="74" customFormat="1"/>
    <row r="2409" s="74" customFormat="1"/>
    <row r="2410" s="74" customFormat="1"/>
    <row r="2411" s="74" customFormat="1"/>
    <row r="2412" s="74" customFormat="1"/>
    <row r="2413" s="74" customFormat="1"/>
    <row r="2414" s="74" customFormat="1"/>
    <row r="2415" s="74" customFormat="1"/>
    <row r="2416" s="74" customFormat="1"/>
    <row r="2417" s="74" customFormat="1"/>
    <row r="2418" s="74" customFormat="1"/>
    <row r="2419" s="74" customFormat="1"/>
    <row r="2420" s="74" customFormat="1"/>
    <row r="2421" s="74" customFormat="1"/>
    <row r="2422" s="74" customFormat="1"/>
    <row r="2423" s="74" customFormat="1"/>
    <row r="2424" s="74" customFormat="1"/>
    <row r="2425" s="74" customFormat="1"/>
    <row r="2426" s="74" customFormat="1"/>
    <row r="2427" s="74" customFormat="1"/>
    <row r="2428" s="74" customFormat="1"/>
    <row r="2429" s="74" customFormat="1"/>
    <row r="2430" s="74" customFormat="1"/>
    <row r="2431" s="74" customFormat="1"/>
    <row r="2432" s="74" customFormat="1"/>
    <row r="2433" s="74" customFormat="1"/>
    <row r="2434" s="74" customFormat="1"/>
    <row r="2435" s="74" customFormat="1"/>
    <row r="2436" s="74" customFormat="1"/>
    <row r="2437" s="74" customFormat="1"/>
    <row r="2438" s="74" customFormat="1"/>
    <row r="2439" s="74" customFormat="1"/>
    <row r="2440" s="74" customFormat="1"/>
    <row r="2441" s="74" customFormat="1"/>
    <row r="2442" s="74" customFormat="1"/>
    <row r="2443" s="74" customFormat="1"/>
    <row r="2444" s="74" customFormat="1"/>
    <row r="2445" s="74" customFormat="1"/>
    <row r="2446" s="74" customFormat="1"/>
    <row r="2447" s="74" customFormat="1"/>
    <row r="2448" s="74" customFormat="1"/>
    <row r="2449" s="74" customFormat="1"/>
    <row r="2450" s="74" customFormat="1"/>
    <row r="2451" s="74" customFormat="1"/>
    <row r="2452" s="74" customFormat="1"/>
    <row r="2453" s="74" customFormat="1"/>
    <row r="2454" s="74" customFormat="1"/>
    <row r="2455" s="74" customFormat="1"/>
    <row r="2456" s="74" customFormat="1"/>
    <row r="2457" s="74" customFormat="1"/>
    <row r="2458" s="74" customFormat="1"/>
    <row r="2459" s="74" customFormat="1"/>
    <row r="2460" s="74" customFormat="1"/>
    <row r="2461" s="74" customFormat="1"/>
    <row r="2462" s="74" customFormat="1"/>
    <row r="2463" s="74" customFormat="1"/>
    <row r="2464" s="74" customFormat="1"/>
    <row r="2465" s="74" customFormat="1"/>
    <row r="2466" s="74" customFormat="1"/>
    <row r="2467" s="74" customFormat="1"/>
    <row r="2468" s="74" customFormat="1"/>
    <row r="2469" s="74" customFormat="1"/>
    <row r="2470" s="74" customFormat="1"/>
    <row r="2471" s="74" customFormat="1"/>
    <row r="2472" s="74" customFormat="1"/>
    <row r="2473" s="74" customFormat="1"/>
    <row r="2474" s="74" customFormat="1"/>
    <row r="2475" s="74" customFormat="1"/>
    <row r="2476" s="74" customFormat="1"/>
    <row r="2477" s="74" customFormat="1"/>
    <row r="2478" s="74" customFormat="1"/>
    <row r="2479" s="74" customFormat="1"/>
    <row r="2480" s="74" customFormat="1"/>
    <row r="2481" s="74" customFormat="1"/>
    <row r="2482" s="74" customFormat="1"/>
    <row r="2483" s="74" customFormat="1"/>
  </sheetData>
  <sheetProtection selectLockedCells="1"/>
  <mergeCells count="18">
    <mergeCell ref="D124:F124"/>
    <mergeCell ref="L124:N124"/>
    <mergeCell ref="D85:F85"/>
    <mergeCell ref="L85:N85"/>
    <mergeCell ref="D98:F98"/>
    <mergeCell ref="L98:N98"/>
    <mergeCell ref="D111:F111"/>
    <mergeCell ref="L111:N111"/>
    <mergeCell ref="D59:F59"/>
    <mergeCell ref="L59:N59"/>
    <mergeCell ref="D72:F72"/>
    <mergeCell ref="L72:N72"/>
    <mergeCell ref="C21:H21"/>
    <mergeCell ref="F4:M4"/>
    <mergeCell ref="F6:M6"/>
    <mergeCell ref="C9:G9"/>
    <mergeCell ref="K9:M9"/>
    <mergeCell ref="O9:Q9"/>
  </mergeCells>
  <conditionalFormatting sqref="E32:P39">
    <cfRule type="cellIs" dxfId="39" priority="15" stopIfTrue="1" operator="equal">
      <formula>$I11</formula>
    </cfRule>
  </conditionalFormatting>
  <conditionalFormatting sqref="E32:P39">
    <cfRule type="cellIs" dxfId="38" priority="14" stopIfTrue="1" operator="notEqual">
      <formula>$I11</formula>
    </cfRule>
  </conditionalFormatting>
  <conditionalFormatting sqref="E32:P39">
    <cfRule type="expression" dxfId="37" priority="13" stopIfTrue="1">
      <formula>ISBLANK($I11)</formula>
    </cfRule>
  </conditionalFormatting>
  <conditionalFormatting sqref="E44:E51">
    <cfRule type="cellIs" dxfId="36" priority="12" stopIfTrue="1" operator="equal">
      <formula>$I61</formula>
    </cfRule>
  </conditionalFormatting>
  <conditionalFormatting sqref="F44:F51">
    <cfRule type="cellIs" dxfId="35" priority="11" stopIfTrue="1" operator="equal">
      <formula>$Q61</formula>
    </cfRule>
  </conditionalFormatting>
  <conditionalFormatting sqref="G44:G51">
    <cfRule type="cellIs" dxfId="34" priority="10" stopIfTrue="1" operator="equal">
      <formula>$I74</formula>
    </cfRule>
  </conditionalFormatting>
  <conditionalFormatting sqref="H44:H51">
    <cfRule type="cellIs" dxfId="33" priority="9" stopIfTrue="1" operator="equal">
      <formula>$Q74</formula>
    </cfRule>
  </conditionalFormatting>
  <conditionalFormatting sqref="I44:I51">
    <cfRule type="cellIs" dxfId="32" priority="8" stopIfTrue="1" operator="equal">
      <formula>$I87</formula>
    </cfRule>
  </conditionalFormatting>
  <conditionalFormatting sqref="J44:J51">
    <cfRule type="cellIs" dxfId="31" priority="7" stopIfTrue="1" operator="equal">
      <formula>$Q87</formula>
    </cfRule>
  </conditionalFormatting>
  <conditionalFormatting sqref="K44:K51">
    <cfRule type="cellIs" dxfId="30" priority="6" stopIfTrue="1" operator="equal">
      <formula>$I100</formula>
    </cfRule>
  </conditionalFormatting>
  <conditionalFormatting sqref="L44:L51">
    <cfRule type="cellIs" dxfId="29" priority="5" stopIfTrue="1" operator="equal">
      <formula>$Q100</formula>
    </cfRule>
  </conditionalFormatting>
  <conditionalFormatting sqref="M44:M51">
    <cfRule type="cellIs" dxfId="28" priority="4" stopIfTrue="1" operator="equal">
      <formula>$I113</formula>
    </cfRule>
  </conditionalFormatting>
  <conditionalFormatting sqref="N44:N51">
    <cfRule type="cellIs" dxfId="27" priority="3" stopIfTrue="1" operator="equal">
      <formula>$Q113</formula>
    </cfRule>
  </conditionalFormatting>
  <conditionalFormatting sqref="O44:O51">
    <cfRule type="cellIs" dxfId="26" priority="2" stopIfTrue="1" operator="equal">
      <formula>$I126</formula>
    </cfRule>
  </conditionalFormatting>
  <conditionalFormatting sqref="P44:P51">
    <cfRule type="cellIs" dxfId="25" priority="1" stopIfTrue="1" operator="equal">
      <formula>$Q126</formula>
    </cfRule>
  </conditionalFormatting>
  <pageMargins left="0.75" right="0.75" top="1" bottom="1" header="0.5" footer="0.5"/>
  <pageSetup paperSize="9" orientation="landscape" r:id="rId1"/>
  <headerFooter alignWithMargins="0"/>
  <drawing r:id="rId2"/>
  <tableParts count="1">
    <tablePart r:id="rId3"/>
  </tableParts>
</worksheet>
</file>

<file path=xl/worksheets/sheet31.xml><?xml version="1.0" encoding="utf-8"?>
<worksheet xmlns="http://schemas.openxmlformats.org/spreadsheetml/2006/main" xmlns:r="http://schemas.openxmlformats.org/officeDocument/2006/relationships">
  <dimension ref="A1:FX2483"/>
  <sheetViews>
    <sheetView showGridLines="0" zoomScaleNormal="100" workbookViewId="0">
      <selection activeCell="R1" sqref="R1:AY1048576"/>
    </sheetView>
  </sheetViews>
  <sheetFormatPr defaultRowHeight="12.75"/>
  <cols>
    <col min="1" max="1" width="5.42578125" style="74" customWidth="1"/>
    <col min="2" max="2" width="8.140625" customWidth="1"/>
    <col min="3" max="3" width="14.5703125" customWidth="1"/>
    <col min="4" max="4" width="14.42578125" customWidth="1"/>
    <col min="5" max="5" width="10.42578125" customWidth="1"/>
    <col min="6" max="6" width="11.28515625" customWidth="1"/>
    <col min="7" max="7" width="10.28515625" customWidth="1"/>
    <col min="8" max="8" width="10" customWidth="1"/>
    <col min="9" max="9" width="10.7109375" customWidth="1"/>
    <col min="10" max="10" width="11.140625" customWidth="1"/>
    <col min="11" max="11" width="11" customWidth="1"/>
    <col min="12" max="12" width="13.28515625" customWidth="1"/>
    <col min="13" max="13" width="10.28515625" customWidth="1"/>
    <col min="14" max="14" width="10.85546875" customWidth="1"/>
    <col min="15" max="15" width="11.42578125" customWidth="1"/>
    <col min="16" max="16" width="12.28515625" customWidth="1"/>
    <col min="17" max="17" width="11.140625" customWidth="1"/>
    <col min="18" max="18" width="6.7109375" style="72" customWidth="1"/>
    <col min="19" max="19" width="11.5703125" style="74" customWidth="1"/>
    <col min="20" max="20" width="9.140625" style="74" customWidth="1"/>
    <col min="21" max="23" width="10.42578125" style="74" hidden="1" customWidth="1"/>
    <col min="24" max="24" width="9.85546875" style="74" hidden="1" customWidth="1"/>
    <col min="25" max="26" width="9.140625" style="74"/>
    <col min="27" max="27" width="10" style="74" customWidth="1"/>
    <col min="28" max="28" width="10.28515625" style="74" customWidth="1"/>
    <col min="29" max="29" width="9.140625" style="74"/>
    <col min="30" max="30" width="10.42578125" style="74" customWidth="1"/>
    <col min="31" max="180" width="9.140625" style="74"/>
  </cols>
  <sheetData>
    <row r="1" spans="1:26" s="155" customFormat="1" ht="13.5" thickBot="1">
      <c r="A1" s="72"/>
      <c r="B1" s="72"/>
      <c r="C1" s="72"/>
      <c r="D1" s="72"/>
      <c r="E1" s="72"/>
      <c r="F1" s="72"/>
      <c r="G1" s="72"/>
      <c r="H1" s="72"/>
      <c r="I1" s="72"/>
      <c r="J1" s="72"/>
      <c r="K1" s="72"/>
      <c r="L1" s="72"/>
      <c r="M1" s="72"/>
      <c r="N1" s="72"/>
      <c r="O1" s="72"/>
      <c r="P1" s="72"/>
      <c r="Q1" s="72"/>
      <c r="R1" s="72"/>
      <c r="S1" s="72"/>
    </row>
    <row r="2" spans="1:26">
      <c r="A2" s="72"/>
      <c r="B2" s="64"/>
      <c r="C2" s="65"/>
      <c r="D2" s="65"/>
      <c r="E2" s="65"/>
      <c r="F2" s="65"/>
      <c r="G2" s="65"/>
      <c r="H2" s="65"/>
      <c r="I2" s="65"/>
      <c r="J2" s="65"/>
      <c r="K2" s="65"/>
      <c r="L2" s="65"/>
      <c r="M2" s="65"/>
      <c r="N2" s="65"/>
      <c r="O2" s="65"/>
      <c r="P2" s="65"/>
      <c r="Q2" s="65"/>
      <c r="R2" s="75"/>
      <c r="S2" s="72"/>
    </row>
    <row r="3" spans="1:26">
      <c r="A3" s="72"/>
      <c r="B3" s="66"/>
      <c r="C3" s="3"/>
      <c r="D3" s="3"/>
      <c r="E3" s="3"/>
      <c r="F3" s="3"/>
      <c r="G3" s="3"/>
      <c r="H3" s="3"/>
      <c r="I3" s="3"/>
      <c r="J3" s="3"/>
      <c r="K3" s="3"/>
      <c r="L3" s="3"/>
      <c r="M3" s="3"/>
      <c r="N3" s="3"/>
      <c r="O3" s="3"/>
      <c r="P3" s="3"/>
      <c r="Q3" s="3"/>
      <c r="R3" s="75"/>
      <c r="S3" s="72"/>
    </row>
    <row r="4" spans="1:26" ht="25.5">
      <c r="A4" s="72"/>
      <c r="B4" s="66"/>
      <c r="C4" s="3"/>
      <c r="D4" s="3"/>
      <c r="E4" s="3"/>
      <c r="F4" s="182" t="s">
        <v>92</v>
      </c>
      <c r="G4" s="183"/>
      <c r="H4" s="183"/>
      <c r="I4" s="183"/>
      <c r="J4" s="183"/>
      <c r="K4" s="183"/>
      <c r="L4" s="183"/>
      <c r="M4" s="184"/>
      <c r="N4" s="3"/>
      <c r="O4" s="3"/>
      <c r="P4" s="3"/>
      <c r="Q4" s="3"/>
      <c r="R4" s="75"/>
      <c r="S4" s="72"/>
    </row>
    <row r="5" spans="1:26" ht="15.75">
      <c r="A5" s="72"/>
      <c r="B5" s="66"/>
      <c r="C5" s="3"/>
      <c r="D5" s="3"/>
      <c r="E5" s="3"/>
      <c r="F5" s="46"/>
      <c r="G5" s="3"/>
      <c r="H5" s="3"/>
      <c r="I5" s="3"/>
      <c r="J5" s="3"/>
      <c r="K5" s="3"/>
      <c r="L5" s="3"/>
      <c r="M5" s="3"/>
      <c r="N5" s="3"/>
      <c r="O5" s="3"/>
      <c r="P5" s="3"/>
      <c r="Q5" s="3"/>
      <c r="R5" s="75"/>
      <c r="S5" s="72"/>
    </row>
    <row r="6" spans="1:26" ht="15.75">
      <c r="A6" s="72"/>
      <c r="B6" s="66"/>
      <c r="C6" s="3"/>
      <c r="D6" s="3"/>
      <c r="E6" s="3"/>
      <c r="F6" s="185" t="s">
        <v>134</v>
      </c>
      <c r="G6" s="183"/>
      <c r="H6" s="183"/>
      <c r="I6" s="183"/>
      <c r="J6" s="183"/>
      <c r="K6" s="183"/>
      <c r="L6" s="183"/>
      <c r="M6" s="184"/>
      <c r="N6" s="3"/>
      <c r="O6" s="3"/>
      <c r="P6" s="3"/>
      <c r="Q6" s="3"/>
      <c r="R6" s="75"/>
      <c r="S6" s="72"/>
    </row>
    <row r="7" spans="1:26">
      <c r="A7" s="72"/>
      <c r="B7" s="66"/>
      <c r="C7" s="3"/>
      <c r="D7" s="3"/>
      <c r="E7" s="3"/>
      <c r="F7" s="3"/>
      <c r="G7" s="3"/>
      <c r="H7" s="3"/>
      <c r="I7" s="3"/>
      <c r="J7" s="3"/>
      <c r="K7" s="3"/>
      <c r="L7" s="3"/>
      <c r="M7" s="3"/>
      <c r="N7" s="3"/>
      <c r="O7" s="3"/>
      <c r="P7" s="3"/>
      <c r="Q7" s="3"/>
      <c r="R7" s="75"/>
      <c r="S7" s="72"/>
    </row>
    <row r="8" spans="1:26" ht="18.75" customHeight="1" thickBot="1">
      <c r="A8" s="72"/>
      <c r="B8" s="66"/>
      <c r="C8" s="3"/>
      <c r="D8" s="3"/>
      <c r="E8" s="3"/>
      <c r="F8" s="3"/>
      <c r="G8" s="3"/>
      <c r="H8" s="3"/>
      <c r="I8" s="3"/>
      <c r="J8" s="3"/>
      <c r="K8" s="3"/>
      <c r="L8" s="3"/>
      <c r="M8" s="3"/>
      <c r="N8" s="3"/>
      <c r="O8" s="3"/>
      <c r="P8" s="3"/>
      <c r="Q8" s="3"/>
      <c r="R8" s="75"/>
      <c r="S8" s="72"/>
    </row>
    <row r="9" spans="1:26" ht="24.75" customHeight="1" thickBot="1">
      <c r="A9" s="72"/>
      <c r="B9" s="66"/>
      <c r="C9" s="199" t="s">
        <v>54</v>
      </c>
      <c r="D9" s="200"/>
      <c r="E9" s="200"/>
      <c r="F9" s="200"/>
      <c r="G9" s="201"/>
      <c r="H9" s="3"/>
      <c r="I9" s="45" t="s">
        <v>55</v>
      </c>
      <c r="J9" s="3"/>
      <c r="K9" s="179" t="s">
        <v>129</v>
      </c>
      <c r="L9" s="180"/>
      <c r="M9" s="181"/>
      <c r="O9" s="179" t="s">
        <v>130</v>
      </c>
      <c r="P9" s="180"/>
      <c r="Q9" s="181"/>
      <c r="R9" s="75"/>
      <c r="S9" s="72"/>
    </row>
    <row r="10" spans="1:26" ht="13.5" thickBot="1">
      <c r="A10" s="72"/>
      <c r="B10" s="66"/>
      <c r="C10" s="78" t="s">
        <v>0</v>
      </c>
      <c r="D10" s="79" t="s">
        <v>1</v>
      </c>
      <c r="E10" s="12">
        <v>1</v>
      </c>
      <c r="F10" s="12" t="s">
        <v>18</v>
      </c>
      <c r="G10" s="40">
        <v>2</v>
      </c>
      <c r="H10" s="3"/>
      <c r="I10" s="39" t="s">
        <v>6</v>
      </c>
      <c r="J10" s="3"/>
      <c r="K10" s="19" t="s">
        <v>97</v>
      </c>
      <c r="L10" s="20" t="s">
        <v>51</v>
      </c>
      <c r="M10" s="20" t="s">
        <v>25</v>
      </c>
      <c r="O10" s="19" t="s">
        <v>97</v>
      </c>
      <c r="P10" s="20" t="s">
        <v>51</v>
      </c>
      <c r="Q10" s="20" t="s">
        <v>25</v>
      </c>
      <c r="R10" s="75"/>
      <c r="S10" s="72"/>
    </row>
    <row r="11" spans="1:26">
      <c r="A11" s="72"/>
      <c r="B11" s="66"/>
      <c r="C11" s="115"/>
      <c r="D11" s="109"/>
      <c r="E11" s="112"/>
      <c r="F11" s="112"/>
      <c r="G11" s="116"/>
      <c r="H11" s="3"/>
      <c r="I11" s="54"/>
      <c r="J11" s="3"/>
      <c r="K11" s="139">
        <v>1</v>
      </c>
      <c r="L11" s="138" t="str">
        <f>VLOOKUP(SMALL($V$11:$V$22,1),$V$11:$X$22,2,FALSE)</f>
        <v>Tim</v>
      </c>
      <c r="M11" s="146">
        <f>VLOOKUP(SMALL($V$11:$V$22,1),$V$11:$X$22,3,FALSE)</f>
        <v>0</v>
      </c>
      <c r="O11" s="139">
        <v>1</v>
      </c>
      <c r="P11" s="138" t="str">
        <f>VLOOKUP(SMALL($V$25:$V$36,1),$V$25:$X$36,2,FALSE)</f>
        <v>Didier</v>
      </c>
      <c r="Q11" s="140">
        <f>VLOOKUP(SMALL($V$25:$V$36,1),$V$25:$X$36,3,FALSE)</f>
        <v>74.160000000000011</v>
      </c>
      <c r="R11" s="75"/>
      <c r="S11" s="72"/>
      <c r="U11" s="124">
        <f>RANK($E$40,$E$40:$P$40)</f>
        <v>1</v>
      </c>
      <c r="V11" s="124">
        <f>RANK($E$40,$E$40:$P$40)</f>
        <v>1</v>
      </c>
      <c r="W11" s="124" t="str">
        <f>E31</f>
        <v>Tim</v>
      </c>
      <c r="X11" s="125">
        <f>E40</f>
        <v>0</v>
      </c>
      <c r="Z11" s="126"/>
    </row>
    <row r="12" spans="1:26">
      <c r="A12" s="72"/>
      <c r="B12" s="66"/>
      <c r="C12" s="115"/>
      <c r="D12" s="109"/>
      <c r="E12" s="113"/>
      <c r="F12" s="113"/>
      <c r="G12" s="117"/>
      <c r="H12" s="3"/>
      <c r="I12" s="54"/>
      <c r="J12" s="3"/>
      <c r="K12" s="141" t="str">
        <f>IF(M12=M11,"",2)</f>
        <v/>
      </c>
      <c r="L12" s="137" t="str">
        <f>VLOOKUP(SMALL($V$11:$V$22,2),$V$11:$X$22,2,FALSE)</f>
        <v>Grégory</v>
      </c>
      <c r="M12" s="147">
        <f>VLOOKUP(SMALL($V$11:$V$22,2),$V$11:$X$22,3,FALSE)</f>
        <v>0</v>
      </c>
      <c r="O12" s="141">
        <f>IF(Q12=Q11,"",2)</f>
        <v>2</v>
      </c>
      <c r="P12" s="137" t="str">
        <f>VLOOKUP(SMALL($V$25:$V$36,2),$V$25:$X$36,2,FALSE)</f>
        <v>Deborah</v>
      </c>
      <c r="Q12" s="142">
        <f>VLOOKUP(SMALL($V$25:$V$36,2),$V$25:$X$36,3,FALSE)</f>
        <v>69.890000000000015</v>
      </c>
      <c r="R12" s="75"/>
      <c r="S12" s="72"/>
      <c r="U12" s="124">
        <f>RANK($F$40,$E$40:$P$40)</f>
        <v>1</v>
      </c>
      <c r="V12" s="124">
        <f>IF(COUNTIF($U$11:U11,RANK($F$40,$E$40:$P$40))&gt;0,RANK($F$40,$E$40:$P$40)+COUNTIF($U$11:U11,RANK($F$40,$E$40:$P$40)),RANK($F$40,$E$40:$P$40))</f>
        <v>2</v>
      </c>
      <c r="W12" s="124" t="str">
        <f>F31</f>
        <v>Grégory</v>
      </c>
      <c r="X12" s="125">
        <f>F40</f>
        <v>0</v>
      </c>
      <c r="Z12" s="126"/>
    </row>
    <row r="13" spans="1:26">
      <c r="A13" s="72"/>
      <c r="B13" s="66"/>
      <c r="C13" s="118"/>
      <c r="D13" s="110"/>
      <c r="E13" s="113"/>
      <c r="F13" s="113"/>
      <c r="G13" s="117"/>
      <c r="H13" s="3"/>
      <c r="I13" s="54"/>
      <c r="J13" s="3"/>
      <c r="K13" s="141" t="str">
        <f>IF(M13=M12,"",3)</f>
        <v/>
      </c>
      <c r="L13" s="137" t="str">
        <f>VLOOKUP(SMALL($V$11:$V$22,3),$V$11:$X$22,2,FALSE)</f>
        <v>Christophe</v>
      </c>
      <c r="M13" s="147">
        <f>VLOOKUP(SMALL($V$11:$V$22,3),$V$11:$X$22,3,FALSE)</f>
        <v>0</v>
      </c>
      <c r="O13" s="141">
        <f>IF(Q13=Q12,"",3)</f>
        <v>3</v>
      </c>
      <c r="P13" s="137" t="str">
        <f>VLOOKUP(SMALL($V$25:$V$36,3),$V$25:$X$36,2,FALSE)</f>
        <v>Pieter</v>
      </c>
      <c r="Q13" s="142">
        <f>VLOOKUP(SMALL($V$25:$V$36,3),$V$25:$X$36,3,FALSE)</f>
        <v>66.239999999999995</v>
      </c>
      <c r="R13" s="75"/>
      <c r="S13" s="72"/>
      <c r="U13" s="124">
        <f>RANK($G$40,$E$40:$P$40)</f>
        <v>1</v>
      </c>
      <c r="V13" s="124">
        <f>IF(COUNTIF($U$11:U12,RANK($G$40,$E$40:$P$40))&gt;0,RANK($G$40,$E$40:$P$40)+COUNTIF($U$11:U12,RANK($G$40,$E$40:$P$40)),RANK($G$40,$E$40:$P$40))</f>
        <v>3</v>
      </c>
      <c r="W13" s="124" t="str">
        <f>G31</f>
        <v>Christophe</v>
      </c>
      <c r="X13" s="125">
        <f>G40</f>
        <v>0</v>
      </c>
      <c r="Z13" s="126"/>
    </row>
    <row r="14" spans="1:26">
      <c r="A14" s="72"/>
      <c r="B14" s="66"/>
      <c r="C14" s="118"/>
      <c r="D14" s="110"/>
      <c r="E14" s="113"/>
      <c r="F14" s="113"/>
      <c r="G14" s="117"/>
      <c r="H14" s="3"/>
      <c r="I14" s="54"/>
      <c r="J14" s="4"/>
      <c r="K14" s="141" t="str">
        <f>IF(M14=M13,"",4)</f>
        <v/>
      </c>
      <c r="L14" s="137" t="str">
        <f>VLOOKUP(SMALL($V$11:$V$22,4),$V$11:$X$22,2,FALSE)</f>
        <v>Ruben</v>
      </c>
      <c r="M14" s="147">
        <f>VLOOKUP(SMALL($V$11:$V$22,4),$V$11:$X$22,3,FALSE)</f>
        <v>0</v>
      </c>
      <c r="O14" s="141">
        <f>IF(Q14=Q13,"",4)</f>
        <v>4</v>
      </c>
      <c r="P14" s="137" t="str">
        <f>VLOOKUP(SMALL($V$25:$V$36,4),$V$25:$X$36,2,FALSE)</f>
        <v>Maarten</v>
      </c>
      <c r="Q14" s="142">
        <f>VLOOKUP(SMALL($V$25:$V$36,4),$V$25:$X$36,3,FALSE)</f>
        <v>63.04</v>
      </c>
      <c r="R14" s="75"/>
      <c r="S14" s="72"/>
      <c r="U14" s="124">
        <f>RANK($H$40,$E$40:$P$40)</f>
        <v>1</v>
      </c>
      <c r="V14" s="124">
        <f>IF(COUNTIF($U$11:U13,RANK($H$40,$E$40:$P$40))&gt;0,RANK($H$40,$E$40:$P$40)+COUNTIF($U$11:U13,RANK($H$40,$E$40:$P$40)),RANK($H$40,$E$40:$P$40))</f>
        <v>4</v>
      </c>
      <c r="W14" s="124" t="str">
        <f>H31</f>
        <v>Ruben</v>
      </c>
      <c r="X14" s="125">
        <f>H40</f>
        <v>0</v>
      </c>
      <c r="Z14" s="126"/>
    </row>
    <row r="15" spans="1:26">
      <c r="A15" s="72"/>
      <c r="B15" s="66"/>
      <c r="C15" s="118"/>
      <c r="D15" s="110"/>
      <c r="E15" s="113"/>
      <c r="F15" s="113"/>
      <c r="G15" s="117"/>
      <c r="H15" s="3"/>
      <c r="I15" s="54"/>
      <c r="J15" s="3"/>
      <c r="K15" s="141" t="str">
        <f>IF(M15=M14,"",5)</f>
        <v/>
      </c>
      <c r="L15" s="137" t="str">
        <f>VLOOKUP(SMALL($V$11:$V$22,5),$V$11:$X$22,2,FALSE)</f>
        <v>Guillaume</v>
      </c>
      <c r="M15" s="147">
        <f>VLOOKUP(SMALL($V$11:$V$22,5),$V$11:$X$22,3,FALSE)</f>
        <v>0</v>
      </c>
      <c r="O15" s="141">
        <f>IF(Q15=Q14,"",5)</f>
        <v>5</v>
      </c>
      <c r="P15" s="137" t="str">
        <f>VLOOKUP(SMALL($V$25:$V$36,5),$V$25:$X$36,2,FALSE)</f>
        <v>Lienkeuh</v>
      </c>
      <c r="Q15" s="142">
        <f>VLOOKUP(SMALL($V$25:$V$36,5),$V$25:$X$36,3,FALSE)</f>
        <v>62.86</v>
      </c>
      <c r="R15" s="75"/>
      <c r="S15" s="72"/>
      <c r="U15" s="124">
        <f>RANK($I$40,$E$40:$P$40)</f>
        <v>1</v>
      </c>
      <c r="V15" s="124">
        <f>IF(COUNTIF($U$11:U14,RANK($I$40,$E$40:$P$40))&gt;0,RANK($I$40,$E$40:$P$40)+COUNTIF($U$11:U14,RANK($I$40,$E$40:$P$40)),RANK($I$40,$E$40:$P$40))</f>
        <v>5</v>
      </c>
      <c r="W15" s="124" t="str">
        <f>I31</f>
        <v>Guillaume</v>
      </c>
      <c r="X15" s="125">
        <f>I40</f>
        <v>0</v>
      </c>
      <c r="Z15" s="126"/>
    </row>
    <row r="16" spans="1:26">
      <c r="A16" s="72"/>
      <c r="B16" s="66"/>
      <c r="C16" s="118"/>
      <c r="D16" s="110"/>
      <c r="E16" s="113"/>
      <c r="F16" s="113"/>
      <c r="G16" s="117"/>
      <c r="H16" s="3"/>
      <c r="I16" s="54"/>
      <c r="J16" s="3"/>
      <c r="K16" s="141" t="str">
        <f>IF(M16=M15,"",6)</f>
        <v/>
      </c>
      <c r="L16" s="137" t="str">
        <f>VLOOKUP(SMALL($V$11:$V$22,6),$V$11:$X$22,2,FALSE)</f>
        <v>Maarten</v>
      </c>
      <c r="M16" s="147">
        <f>VLOOKUP(SMALL($V$11:$V$22,6),$V$11:$X$22,3,FALSE)</f>
        <v>0</v>
      </c>
      <c r="O16" s="141">
        <f>IF(Q16=Q15,"",6)</f>
        <v>6</v>
      </c>
      <c r="P16" s="137" t="str">
        <f>VLOOKUP(SMALL($V$25:$V$36,6),$V$25:$X$36,2,FALSE)</f>
        <v xml:space="preserve">Lien </v>
      </c>
      <c r="Q16" s="142">
        <f>VLOOKUP(SMALL($V$25:$V$36,6),$V$25:$X$36,3,FALSE)</f>
        <v>62.64</v>
      </c>
      <c r="R16" s="75"/>
      <c r="S16" s="72"/>
      <c r="U16" s="124">
        <f>RANK($J$40,$E$40:$P$40)</f>
        <v>1</v>
      </c>
      <c r="V16" s="124">
        <f>IF(COUNTIF($U$11:U15,RANK($J$40,$E$40:$P$40))&gt;0,RANK($J$40,$E$40:$P$40)+COUNTIF($U$11:U15,RANK($J$40,$E$40:$P$40)),RANK($J$40,$E$40:$P$40))</f>
        <v>6</v>
      </c>
      <c r="W16" s="124" t="str">
        <f>J31</f>
        <v>Maarten</v>
      </c>
      <c r="X16" s="125">
        <f>J40</f>
        <v>0</v>
      </c>
      <c r="Z16" s="126"/>
    </row>
    <row r="17" spans="1:180">
      <c r="A17" s="72"/>
      <c r="B17" s="66"/>
      <c r="C17" s="118"/>
      <c r="D17" s="110"/>
      <c r="E17" s="113"/>
      <c r="F17" s="113"/>
      <c r="G17" s="117"/>
      <c r="H17" s="47" t="s">
        <v>56</v>
      </c>
      <c r="I17" s="54"/>
      <c r="J17" s="3"/>
      <c r="K17" s="141" t="str">
        <f>IF(M17=M16,"",7)</f>
        <v/>
      </c>
      <c r="L17" s="137" t="str">
        <f>VLOOKUP(SMALL($V$11:$V$22,7),$V$11:$X$22,2,FALSE)</f>
        <v>Dieter</v>
      </c>
      <c r="M17" s="147">
        <f>VLOOKUP(SMALL($V$11:$V$22,7),$V$11:$X$22,3,FALSE)</f>
        <v>0</v>
      </c>
      <c r="O17" s="141">
        <f>IF(Q17=Q16,"",7)</f>
        <v>7</v>
      </c>
      <c r="P17" s="137" t="str">
        <f>VLOOKUP(SMALL($V$25:$V$36,7),$V$25:$X$36,2,FALSE)</f>
        <v>Tim</v>
      </c>
      <c r="Q17" s="142">
        <f>VLOOKUP(SMALL($V$25:$V$36,7),$V$25:$X$36,3,FALSE)</f>
        <v>62.560000000000009</v>
      </c>
      <c r="R17" s="75"/>
      <c r="S17" s="72"/>
      <c r="U17" s="124">
        <f>RANK($K$40,$E$40:$P$40)</f>
        <v>1</v>
      </c>
      <c r="V17" s="124">
        <f>IF(COUNTIF($U$11:U16,RANK($K$40,$E$40:$P$40))&gt;0,RANK($K$40,$E$40:$P$40)+COUNTIF($U$11:U16,RANK($K$40,$E$40:$P$40)),RANK($K$40,$E$40:$P$40))</f>
        <v>7</v>
      </c>
      <c r="W17" s="124" t="str">
        <f>K31</f>
        <v>Dieter</v>
      </c>
      <c r="X17" s="125">
        <f>K40</f>
        <v>0</v>
      </c>
      <c r="Z17" s="126"/>
    </row>
    <row r="18" spans="1:180" ht="13.5" thickBot="1">
      <c r="A18" s="72"/>
      <c r="B18" s="66"/>
      <c r="C18" s="119"/>
      <c r="D18" s="111"/>
      <c r="E18" s="114"/>
      <c r="F18" s="114"/>
      <c r="G18" s="120"/>
      <c r="H18" s="3"/>
      <c r="I18" s="55"/>
      <c r="J18" s="3"/>
      <c r="K18" s="141" t="str">
        <f>IF(M18=M17,"",8)</f>
        <v/>
      </c>
      <c r="L18" s="137" t="str">
        <f>VLOOKUP(SMALL($V$11:$V$22,8),$V$11:$X$22,2,FALSE)</f>
        <v>Deborah</v>
      </c>
      <c r="M18" s="147">
        <f>VLOOKUP(SMALL($V$11:$V$22,8),$V$11:$X$22,3,FALSE)</f>
        <v>0</v>
      </c>
      <c r="O18" s="141">
        <f>IF(Q18=Q17,"",8)</f>
        <v>8</v>
      </c>
      <c r="P18" s="137" t="str">
        <f>VLOOKUP(SMALL($V$25:$V$36,8),$V$25:$X$36,2,FALSE)</f>
        <v>Grégory</v>
      </c>
      <c r="Q18" s="142">
        <f>VLOOKUP(SMALL($V$25:$V$36,8),$V$25:$X$36,3,FALSE)</f>
        <v>62.169999999999995</v>
      </c>
      <c r="R18" s="75"/>
      <c r="S18" s="72"/>
      <c r="U18" s="124">
        <f>RANK($L$40,$E$40:$P$40)</f>
        <v>1</v>
      </c>
      <c r="V18" s="124">
        <f>IF(COUNTIF($U$11:U17,RANK($L$40,$E$40:$P$40))&gt;0,RANK($L$40,$E$40:$P$40)+COUNTIF($U$11:U17,RANK($L$40,$E$40:$P$40)),RANK($L$40,$E$40:$P$40))</f>
        <v>8</v>
      </c>
      <c r="W18" s="124" t="str">
        <f>L31</f>
        <v>Deborah</v>
      </c>
      <c r="X18" s="125">
        <f>L40</f>
        <v>0</v>
      </c>
      <c r="Z18" s="126"/>
    </row>
    <row r="19" spans="1:180">
      <c r="A19" s="72"/>
      <c r="B19" s="66"/>
      <c r="C19" s="3"/>
      <c r="D19" s="3"/>
      <c r="E19" s="3"/>
      <c r="F19" s="3"/>
      <c r="G19" s="3"/>
      <c r="H19" s="3"/>
      <c r="I19" s="3"/>
      <c r="J19" s="3"/>
      <c r="K19" s="141" t="str">
        <f>IF(M19=M18,"",9)</f>
        <v/>
      </c>
      <c r="L19" s="137" t="str">
        <f>VLOOKUP(SMALL($V$11:$V$22,9),$V$11:$X$22,2,FALSE)</f>
        <v>Lienkeuh</v>
      </c>
      <c r="M19" s="147">
        <f>VLOOKUP(SMALL($V$11:$V$22,9),$V$11:$X$22,3,FALSE)</f>
        <v>0</v>
      </c>
      <c r="O19" s="141">
        <f>IF(Q19=Q18,"",9)</f>
        <v>9</v>
      </c>
      <c r="P19" s="137" t="str">
        <f>VLOOKUP(SMALL($V$25:$V$36,9),$V$25:$X$36,2,FALSE)</f>
        <v>Christophe</v>
      </c>
      <c r="Q19" s="142">
        <f>VLOOKUP(SMALL($V$25:$V$36,9),$V$25:$X$36,3,FALSE)</f>
        <v>61.109999999999992</v>
      </c>
      <c r="R19" s="75"/>
      <c r="S19" s="72"/>
      <c r="U19" s="124">
        <f>RANK($M$40,$E$40:$P$40)</f>
        <v>1</v>
      </c>
      <c r="V19" s="124">
        <f>IF(COUNTIF($U$11:U18,RANK($M$40,$E$40:$P$40))&gt;0,RANK($M$40,$E$40:$P$40)+COUNTIF($U$11:U18,RANK($M$40,$E$40:$P$40)),RANK($M$40,$E$40:$P$40))</f>
        <v>9</v>
      </c>
      <c r="W19" s="124" t="str">
        <f>M31</f>
        <v>Lienkeuh</v>
      </c>
      <c r="X19" s="125">
        <f>M40</f>
        <v>0</v>
      </c>
      <c r="Z19" s="126"/>
    </row>
    <row r="20" spans="1:180" ht="12.75" customHeight="1" thickBot="1">
      <c r="A20" s="72"/>
      <c r="B20" s="66"/>
      <c r="I20" s="3"/>
      <c r="J20" s="3"/>
      <c r="K20" s="141" t="str">
        <f>IF(M20=M19,"",10)</f>
        <v/>
      </c>
      <c r="L20" s="137" t="str">
        <f>VLOOKUP(SMALL($V$11:$V$22,10),$V$11:$X$22,2,FALSE)</f>
        <v>Pieter</v>
      </c>
      <c r="M20" s="147">
        <f>VLOOKUP(SMALL($V$11:$V$22,10),$V$11:$X$22,3,FALSE)</f>
        <v>0</v>
      </c>
      <c r="O20" s="141">
        <f>IF(Q20=Q19,"",10)</f>
        <v>10</v>
      </c>
      <c r="P20" s="137" t="str">
        <f>VLOOKUP(SMALL($V$25:$V$36,10),$V$25:$X$36,2,FALSE)</f>
        <v>Ruben</v>
      </c>
      <c r="Q20" s="142">
        <f>VLOOKUP(SMALL($V$25:$V$36,10),$V$25:$X$36,3,FALSE)</f>
        <v>60.06</v>
      </c>
      <c r="R20" s="75"/>
      <c r="S20" s="72"/>
      <c r="U20" s="124">
        <f>RANK($N$40,$E$40:$P$40)</f>
        <v>1</v>
      </c>
      <c r="V20" s="124">
        <f>IF(COUNTIF($U$11:U19,RANK($N$40,$E$40:$P$40))&gt;0,RANK($N$40,$E$40:$P$40)+COUNTIF($U$11:U19,RANK($N$40,$E$40:$P$40)),RANK($N$40,$E$40:$P$40))</f>
        <v>10</v>
      </c>
      <c r="W20" s="124" t="str">
        <f>N31</f>
        <v>Pieter</v>
      </c>
      <c r="X20" s="125">
        <f>N40</f>
        <v>0</v>
      </c>
      <c r="Z20" s="126"/>
    </row>
    <row r="21" spans="1:180" ht="12.75" customHeight="1" thickBot="1">
      <c r="A21" s="72"/>
      <c r="B21" s="66"/>
      <c r="C21" s="186" t="s">
        <v>57</v>
      </c>
      <c r="D21" s="187"/>
      <c r="E21" s="187"/>
      <c r="F21" s="188"/>
      <c r="G21" s="188"/>
      <c r="H21" s="189"/>
      <c r="I21" s="3"/>
      <c r="J21" s="3"/>
      <c r="K21" s="141" t="str">
        <f>IF(M21=M20,"",11)</f>
        <v/>
      </c>
      <c r="L21" s="137" t="str">
        <f>VLOOKUP(SMALL($V$11:$V$22,11),$V$11:$X$22,2,FALSE)</f>
        <v>Didier</v>
      </c>
      <c r="M21" s="147">
        <f>VLOOKUP(SMALL($V$11:$V$22,11),$V$11:$X$22,3,FALSE)</f>
        <v>0</v>
      </c>
      <c r="O21" s="141">
        <f>IF(Q21=Q20,"",11)</f>
        <v>11</v>
      </c>
      <c r="P21" s="137" t="str">
        <f>VLOOKUP(SMALL($V$25:$V$36,11),$V$25:$X$36,2,FALSE)</f>
        <v>Guillaume</v>
      </c>
      <c r="Q21" s="142">
        <f>VLOOKUP(SMALL($V$25:$V$36,11),$V$25:$X$36,3,FALSE)</f>
        <v>58.88000000000001</v>
      </c>
      <c r="R21" s="75"/>
      <c r="S21" s="72"/>
      <c r="U21" s="124">
        <f>RANK($O$40,$E$40:$P$40)</f>
        <v>1</v>
      </c>
      <c r="V21" s="124">
        <f>IF(COUNTIF($U$11:U20,RANK($O$40,$E$40:$P$40))&gt;0,RANK($O$40,$E$40:$P$40)+COUNTIF($U$11:U20,RANK($O$40,$E$40:$P$40)),RANK($O$40,$E$40:$P$40))</f>
        <v>11</v>
      </c>
      <c r="W21" s="124" t="str">
        <f>O31</f>
        <v>Didier</v>
      </c>
      <c r="X21" s="125">
        <f>O40</f>
        <v>0</v>
      </c>
      <c r="Z21" s="126"/>
    </row>
    <row r="22" spans="1:180" ht="12.75" customHeight="1" thickBot="1">
      <c r="A22" s="72"/>
      <c r="B22" s="66"/>
      <c r="C22" s="50" t="s">
        <v>20</v>
      </c>
      <c r="D22" s="134"/>
      <c r="E22" s="135"/>
      <c r="F22" s="131" t="str">
        <f>K31</f>
        <v>Dieter</v>
      </c>
      <c r="G22" s="129"/>
      <c r="H22" s="130"/>
      <c r="I22" s="3"/>
      <c r="J22" s="3"/>
      <c r="K22" s="143" t="str">
        <f>IF(M22=M21,"",12)</f>
        <v/>
      </c>
      <c r="L22" s="144" t="str">
        <f>VLOOKUP(SMALL($V$11:$V$22,12),$V$11:$X$22,2,FALSE)</f>
        <v>Lien</v>
      </c>
      <c r="M22" s="148">
        <f>VLOOKUP(SMALL($V$11:$V$22,12),$V$11:$X$22,3,FALSE)</f>
        <v>0</v>
      </c>
      <c r="O22" s="143">
        <f>IF(Q22=Q21,"",12)</f>
        <v>12</v>
      </c>
      <c r="P22" s="144" t="str">
        <f>VLOOKUP(SMALL($V$25:$V$36,12),$V$25:$X$36,2,FALSE)</f>
        <v>Dieter</v>
      </c>
      <c r="Q22" s="145">
        <f>VLOOKUP(SMALL($V$25:$V$36,12),$V$25:$X$36,3,FALSE)</f>
        <v>47.989999999999995</v>
      </c>
      <c r="R22" s="75"/>
      <c r="S22" s="72"/>
      <c r="U22" s="124">
        <f>RANK($P$40,$E$40:$P$40)</f>
        <v>1</v>
      </c>
      <c r="V22" s="124">
        <f>IF(COUNTIF($U$11:U21,RANK($P$40,$E$40:$P$40))&gt;0,RANK($P$40,$E$40:$P$40)+COUNTIF($U$11:U21,RANK($P$40,$E$40:$P$40)),RANK($P$40,$E$40:$P$40))</f>
        <v>12</v>
      </c>
      <c r="W22" s="124" t="str">
        <f>P31</f>
        <v>Lien</v>
      </c>
      <c r="X22" s="125">
        <f>P40</f>
        <v>0</v>
      </c>
      <c r="Z22" s="126"/>
    </row>
    <row r="23" spans="1:180">
      <c r="A23" s="72"/>
      <c r="B23" s="66"/>
      <c r="C23" s="48" t="s">
        <v>45</v>
      </c>
      <c r="D23" s="21"/>
      <c r="E23" s="22"/>
      <c r="F23" s="132" t="str">
        <f>L31</f>
        <v>Deborah</v>
      </c>
      <c r="G23" s="21"/>
      <c r="H23" s="22"/>
      <c r="I23" s="3"/>
      <c r="J23" s="3"/>
      <c r="K23" s="3"/>
      <c r="L23" s="3"/>
      <c r="M23" s="3"/>
      <c r="N23" s="3"/>
      <c r="O23" s="3"/>
      <c r="P23" s="3"/>
      <c r="Q23" s="3"/>
      <c r="R23" s="3"/>
      <c r="S23" s="72"/>
      <c r="U23" s="124"/>
      <c r="V23" s="124"/>
      <c r="W23" s="124"/>
      <c r="X23" s="124"/>
    </row>
    <row r="24" spans="1:180" s="3" customFormat="1">
      <c r="A24" s="127"/>
      <c r="C24" s="48" t="s">
        <v>24</v>
      </c>
      <c r="D24" s="21"/>
      <c r="E24" s="22"/>
      <c r="F24" s="132" t="str">
        <f>M31</f>
        <v>Lienkeuh</v>
      </c>
      <c r="G24" s="21"/>
      <c r="H24" s="22"/>
      <c r="S24" s="127"/>
      <c r="T24" s="75"/>
      <c r="U24" s="153"/>
      <c r="V24" s="153"/>
      <c r="W24" s="153"/>
      <c r="X24" s="153"/>
      <c r="Y24" s="75"/>
      <c r="Z24" s="75"/>
      <c r="AA24" s="75"/>
      <c r="AB24" s="75"/>
      <c r="AC24" s="75"/>
      <c r="AD24" s="75"/>
      <c r="AE24" s="75"/>
      <c r="AF24" s="75"/>
      <c r="AG24" s="75"/>
      <c r="AH24" s="75"/>
      <c r="AI24" s="75"/>
      <c r="AJ24" s="75"/>
      <c r="AK24" s="75"/>
      <c r="AL24" s="75"/>
      <c r="AM24" s="75"/>
      <c r="AN24" s="75"/>
      <c r="AO24" s="75"/>
      <c r="AP24" s="75"/>
      <c r="AQ24" s="75"/>
      <c r="AR24" s="75"/>
      <c r="AS24" s="75"/>
      <c r="AT24" s="75"/>
      <c r="AU24" s="75"/>
      <c r="AV24" s="75"/>
      <c r="AW24" s="75"/>
      <c r="AX24" s="75"/>
      <c r="AY24" s="75"/>
      <c r="AZ24" s="75"/>
      <c r="BA24" s="75"/>
      <c r="BB24" s="75"/>
      <c r="BC24" s="75"/>
      <c r="BD24" s="75"/>
      <c r="BE24" s="75"/>
      <c r="BF24" s="75"/>
      <c r="BG24" s="75"/>
      <c r="BH24" s="75"/>
      <c r="BI24" s="75"/>
      <c r="BJ24" s="75"/>
      <c r="BK24" s="75"/>
      <c r="BL24" s="75"/>
      <c r="BM24" s="75"/>
      <c r="BN24" s="75"/>
      <c r="BO24" s="75"/>
      <c r="BP24" s="75"/>
      <c r="BQ24" s="75"/>
      <c r="BR24" s="75"/>
      <c r="BS24" s="75"/>
      <c r="BT24" s="75"/>
      <c r="BU24" s="75"/>
      <c r="BV24" s="75"/>
      <c r="BW24" s="75"/>
      <c r="BX24" s="75"/>
      <c r="BY24" s="75"/>
      <c r="BZ24" s="75"/>
      <c r="CA24" s="75"/>
      <c r="CB24" s="75"/>
      <c r="CC24" s="75"/>
      <c r="CD24" s="75"/>
      <c r="CE24" s="75"/>
      <c r="CF24" s="75"/>
      <c r="CG24" s="75"/>
      <c r="CH24" s="75"/>
      <c r="CI24" s="75"/>
      <c r="CJ24" s="75"/>
      <c r="CK24" s="75"/>
      <c r="CL24" s="75"/>
      <c r="CM24" s="75"/>
      <c r="CN24" s="75"/>
      <c r="CO24" s="75"/>
      <c r="CP24" s="75"/>
      <c r="CQ24" s="75"/>
      <c r="CR24" s="75"/>
      <c r="CS24" s="75"/>
      <c r="CT24" s="75"/>
      <c r="CU24" s="75"/>
      <c r="CV24" s="75"/>
      <c r="CW24" s="75"/>
      <c r="CX24" s="75"/>
      <c r="CY24" s="75"/>
      <c r="CZ24" s="75"/>
      <c r="DA24" s="75"/>
      <c r="DB24" s="75"/>
      <c r="DC24" s="75"/>
      <c r="DD24" s="75"/>
      <c r="DE24" s="75"/>
      <c r="DF24" s="75"/>
      <c r="DG24" s="75"/>
      <c r="DH24" s="75"/>
      <c r="DI24" s="75"/>
      <c r="DJ24" s="75"/>
      <c r="DK24" s="75"/>
      <c r="DL24" s="75"/>
      <c r="DM24" s="75"/>
      <c r="DN24" s="75"/>
      <c r="DO24" s="75"/>
      <c r="DP24" s="75"/>
      <c r="DQ24" s="75"/>
      <c r="DR24" s="75"/>
      <c r="DS24" s="75"/>
      <c r="DT24" s="75"/>
      <c r="DU24" s="75"/>
      <c r="DV24" s="75"/>
      <c r="DW24" s="75"/>
      <c r="DX24" s="75"/>
      <c r="DY24" s="75"/>
      <c r="DZ24" s="75"/>
      <c r="EA24" s="75"/>
      <c r="EB24" s="75"/>
      <c r="EC24" s="75"/>
      <c r="ED24" s="75"/>
      <c r="EE24" s="75"/>
      <c r="EF24" s="75"/>
      <c r="EG24" s="75"/>
      <c r="EH24" s="75"/>
      <c r="EI24" s="75"/>
      <c r="EJ24" s="75"/>
      <c r="EK24" s="75"/>
      <c r="EL24" s="75"/>
      <c r="EM24" s="75"/>
      <c r="EN24" s="75"/>
      <c r="EO24" s="75"/>
      <c r="EP24" s="75"/>
      <c r="EQ24" s="75"/>
      <c r="ER24" s="75"/>
      <c r="ES24" s="75"/>
      <c r="ET24" s="75"/>
      <c r="EU24" s="75"/>
      <c r="EV24" s="75"/>
      <c r="EW24" s="75"/>
      <c r="EX24" s="75"/>
      <c r="EY24" s="75"/>
      <c r="EZ24" s="75"/>
      <c r="FA24" s="75"/>
      <c r="FB24" s="75"/>
      <c r="FC24" s="75"/>
      <c r="FD24" s="75"/>
      <c r="FE24" s="75"/>
      <c r="FF24" s="75"/>
      <c r="FG24" s="75"/>
      <c r="FH24" s="75"/>
      <c r="FI24" s="75"/>
      <c r="FJ24" s="75"/>
      <c r="FK24" s="75"/>
      <c r="FL24" s="75"/>
      <c r="FM24" s="75"/>
      <c r="FN24" s="75"/>
      <c r="FO24" s="75"/>
      <c r="FP24" s="75"/>
      <c r="FQ24" s="75"/>
      <c r="FR24" s="75"/>
      <c r="FS24" s="75"/>
      <c r="FT24" s="75"/>
      <c r="FU24" s="75"/>
      <c r="FV24" s="75"/>
      <c r="FW24" s="75"/>
      <c r="FX24" s="75"/>
    </row>
    <row r="25" spans="1:180" s="3" customFormat="1">
      <c r="A25" s="127"/>
      <c r="C25" s="48" t="s">
        <v>16</v>
      </c>
      <c r="D25" s="21"/>
      <c r="E25" s="22"/>
      <c r="F25" s="132" t="str">
        <f>N31</f>
        <v>Pieter</v>
      </c>
      <c r="G25" s="21"/>
      <c r="H25" s="22"/>
      <c r="S25" s="127"/>
      <c r="T25" s="75"/>
      <c r="U25" s="124">
        <f>RANK(Result!AX7,Result!$AX$7:$AX$18)</f>
        <v>7</v>
      </c>
      <c r="V25" s="124">
        <f>RANK(Result!AX7,Result!$AX$7:$AX$18)</f>
        <v>7</v>
      </c>
      <c r="W25" s="153" t="str">
        <f>Result!T7</f>
        <v>Tim</v>
      </c>
      <c r="X25" s="154">
        <f>Result!AX7</f>
        <v>62.560000000000009</v>
      </c>
      <c r="Y25" s="75"/>
      <c r="Z25" s="75"/>
      <c r="AA25" s="75"/>
      <c r="AB25" s="75"/>
      <c r="AC25" s="75"/>
      <c r="AD25" s="75"/>
      <c r="AE25" s="75"/>
      <c r="AF25" s="75"/>
      <c r="AG25" s="75"/>
      <c r="AH25" s="75"/>
      <c r="AI25" s="75"/>
      <c r="AJ25" s="75"/>
      <c r="AK25" s="75"/>
      <c r="AL25" s="75"/>
      <c r="AM25" s="75"/>
      <c r="AN25" s="75"/>
      <c r="AO25" s="75"/>
      <c r="AP25" s="75"/>
      <c r="AQ25" s="75"/>
      <c r="AR25" s="75"/>
      <c r="AS25" s="75"/>
      <c r="AT25" s="75"/>
      <c r="AU25" s="75"/>
      <c r="AV25" s="75"/>
      <c r="AW25" s="75"/>
      <c r="AX25" s="75"/>
      <c r="AY25" s="75"/>
      <c r="AZ25" s="75"/>
      <c r="BA25" s="75"/>
      <c r="BB25" s="75"/>
      <c r="BC25" s="75"/>
      <c r="BD25" s="75"/>
      <c r="BE25" s="75"/>
      <c r="BF25" s="75"/>
      <c r="BG25" s="75"/>
      <c r="BH25" s="75"/>
      <c r="BI25" s="75"/>
      <c r="BJ25" s="75"/>
      <c r="BK25" s="75"/>
      <c r="BL25" s="75"/>
      <c r="BM25" s="75"/>
      <c r="BN25" s="75"/>
      <c r="BO25" s="75"/>
      <c r="BP25" s="75"/>
      <c r="BQ25" s="75"/>
      <c r="BR25" s="75"/>
      <c r="BS25" s="75"/>
      <c r="BT25" s="75"/>
      <c r="BU25" s="75"/>
      <c r="BV25" s="75"/>
      <c r="BW25" s="75"/>
      <c r="BX25" s="75"/>
      <c r="BY25" s="75"/>
      <c r="BZ25" s="75"/>
      <c r="CA25" s="75"/>
      <c r="CB25" s="75"/>
      <c r="CC25" s="75"/>
      <c r="CD25" s="75"/>
      <c r="CE25" s="75"/>
      <c r="CF25" s="75"/>
      <c r="CG25" s="75"/>
      <c r="CH25" s="75"/>
      <c r="CI25" s="75"/>
      <c r="CJ25" s="75"/>
      <c r="CK25" s="75"/>
      <c r="CL25" s="75"/>
      <c r="CM25" s="75"/>
      <c r="CN25" s="75"/>
      <c r="CO25" s="75"/>
      <c r="CP25" s="75"/>
      <c r="CQ25" s="75"/>
      <c r="CR25" s="75"/>
      <c r="CS25" s="75"/>
      <c r="CT25" s="75"/>
      <c r="CU25" s="75"/>
      <c r="CV25" s="75"/>
      <c r="CW25" s="75"/>
      <c r="CX25" s="75"/>
      <c r="CY25" s="75"/>
      <c r="CZ25" s="75"/>
      <c r="DA25" s="75"/>
      <c r="DB25" s="75"/>
      <c r="DC25" s="75"/>
      <c r="DD25" s="75"/>
      <c r="DE25" s="75"/>
      <c r="DF25" s="75"/>
      <c r="DG25" s="75"/>
      <c r="DH25" s="75"/>
      <c r="DI25" s="75"/>
      <c r="DJ25" s="75"/>
      <c r="DK25" s="75"/>
      <c r="DL25" s="75"/>
      <c r="DM25" s="75"/>
      <c r="DN25" s="75"/>
      <c r="DO25" s="75"/>
      <c r="DP25" s="75"/>
      <c r="DQ25" s="75"/>
      <c r="DR25" s="75"/>
      <c r="DS25" s="75"/>
      <c r="DT25" s="75"/>
      <c r="DU25" s="75"/>
      <c r="DV25" s="75"/>
      <c r="DW25" s="75"/>
      <c r="DX25" s="75"/>
      <c r="DY25" s="75"/>
      <c r="DZ25" s="75"/>
      <c r="EA25" s="75"/>
      <c r="EB25" s="75"/>
      <c r="EC25" s="75"/>
      <c r="ED25" s="75"/>
      <c r="EE25" s="75"/>
      <c r="EF25" s="75"/>
      <c r="EG25" s="75"/>
      <c r="EH25" s="75"/>
      <c r="EI25" s="75"/>
      <c r="EJ25" s="75"/>
      <c r="EK25" s="75"/>
      <c r="EL25" s="75"/>
      <c r="EM25" s="75"/>
      <c r="EN25" s="75"/>
      <c r="EO25" s="75"/>
      <c r="EP25" s="75"/>
      <c r="EQ25" s="75"/>
      <c r="ER25" s="75"/>
      <c r="ES25" s="75"/>
      <c r="ET25" s="75"/>
      <c r="EU25" s="75"/>
      <c r="EV25" s="75"/>
      <c r="EW25" s="75"/>
      <c r="EX25" s="75"/>
      <c r="EY25" s="75"/>
      <c r="EZ25" s="75"/>
      <c r="FA25" s="75"/>
      <c r="FB25" s="75"/>
      <c r="FC25" s="75"/>
      <c r="FD25" s="75"/>
      <c r="FE25" s="75"/>
      <c r="FF25" s="75"/>
      <c r="FG25" s="75"/>
      <c r="FH25" s="75"/>
      <c r="FI25" s="75"/>
      <c r="FJ25" s="75"/>
      <c r="FK25" s="75"/>
      <c r="FL25" s="75"/>
      <c r="FM25" s="75"/>
      <c r="FN25" s="75"/>
      <c r="FO25" s="75"/>
      <c r="FP25" s="75"/>
      <c r="FQ25" s="75"/>
      <c r="FR25" s="75"/>
      <c r="FS25" s="75"/>
      <c r="FT25" s="75"/>
      <c r="FU25" s="75"/>
      <c r="FV25" s="75"/>
      <c r="FW25" s="75"/>
      <c r="FX25" s="75"/>
    </row>
    <row r="26" spans="1:180">
      <c r="A26" s="72"/>
      <c r="B26" s="3"/>
      <c r="C26" s="48" t="s">
        <v>2</v>
      </c>
      <c r="D26" s="21"/>
      <c r="E26" s="22"/>
      <c r="F26" s="132" t="str">
        <f>O31</f>
        <v>Didier</v>
      </c>
      <c r="G26" s="21"/>
      <c r="H26" s="22"/>
      <c r="I26" s="3"/>
      <c r="J26" s="3"/>
      <c r="K26" s="3"/>
      <c r="L26" s="3"/>
      <c r="M26" s="3"/>
      <c r="N26" s="3"/>
      <c r="O26" s="3"/>
      <c r="P26" s="3"/>
      <c r="Q26" s="3"/>
      <c r="R26" s="3"/>
      <c r="S26" s="72"/>
      <c r="U26" s="124">
        <f>RANK(Result!AX8,Result!$AX$7:$AX$18)</f>
        <v>8</v>
      </c>
      <c r="V26" s="124">
        <f>IF(COUNTIF($U$25:U25,RANK(Result!AX8,Result!$AX$7:$AX$18))&gt;0,RANK(Result!AX8,Result!$AX$7:$AX$18)+COUNTIF($U$25:U25,RANK(Result!AX8,Result!$AX$7:$AX$18)),RANK(Result!AX8,Result!$AX$7:$AX$18))</f>
        <v>8</v>
      </c>
      <c r="W26" s="153" t="str">
        <f>Result!T8</f>
        <v>Grégory</v>
      </c>
      <c r="X26" s="154">
        <f>Result!AX8</f>
        <v>62.169999999999995</v>
      </c>
    </row>
    <row r="27" spans="1:180" ht="13.5" thickBot="1">
      <c r="A27" s="72"/>
      <c r="B27" s="3"/>
      <c r="C27" s="52" t="s">
        <v>3</v>
      </c>
      <c r="D27" s="23"/>
      <c r="E27" s="24"/>
      <c r="F27" s="133" t="str">
        <f>P31</f>
        <v>Lien</v>
      </c>
      <c r="G27" s="23"/>
      <c r="H27" s="24"/>
      <c r="I27" s="3"/>
      <c r="J27" s="3"/>
      <c r="K27" s="3"/>
      <c r="L27" s="3"/>
      <c r="M27" s="3"/>
      <c r="N27" s="3"/>
      <c r="O27" s="3"/>
      <c r="P27" s="3"/>
      <c r="Q27" s="3"/>
      <c r="R27" s="3"/>
      <c r="S27" s="72"/>
      <c r="U27" s="124">
        <f>RANK(Result!AX9,Result!$AX$7:$AX$18)</f>
        <v>9</v>
      </c>
      <c r="V27" s="124">
        <f>IF(COUNTIF($U$25:U26,RANK(Result!AX9,Result!$AX$7:$AX$18))&gt;0,RANK(Result!AX9,Result!$AX$7:$AX$18)+COUNTIF($U$25:U26,RANK(Result!AX9,Result!$AX$7:$AX$18)),RANK(Result!AX9,Result!$AX$7:$AX$18))</f>
        <v>9</v>
      </c>
      <c r="W27" s="153" t="str">
        <f>Result!T9</f>
        <v>Christophe</v>
      </c>
      <c r="X27" s="154">
        <f>Result!AX9</f>
        <v>61.109999999999992</v>
      </c>
    </row>
    <row r="28" spans="1:180" ht="16.5" customHeight="1">
      <c r="A28" s="72"/>
      <c r="B28" s="3"/>
      <c r="C28" s="3"/>
      <c r="D28" s="3"/>
      <c r="E28" s="3"/>
      <c r="F28" s="3"/>
      <c r="G28" s="3"/>
      <c r="H28" s="3"/>
      <c r="I28" s="3"/>
      <c r="J28" s="3"/>
      <c r="K28" s="3"/>
      <c r="L28" s="3"/>
      <c r="M28" s="3"/>
      <c r="N28" s="3"/>
      <c r="O28" s="3"/>
      <c r="P28" s="3"/>
      <c r="Q28" s="3"/>
      <c r="R28" s="3"/>
      <c r="S28" s="72"/>
      <c r="U28" s="124">
        <f>RANK(Result!AX10,Result!$AX$7:$AX$18)</f>
        <v>10</v>
      </c>
      <c r="V28" s="124">
        <f>IF(COUNTIF($U$25:U27,RANK(Result!AX10,Result!$AX$7:$AX$18))&gt;0,RANK(Result!AX10,Result!$AX$7:$AX$18)+COUNTIF($U$25:U27,RANK(Result!AX10,Result!$AX$7:$AX$18)),RANK(Result!AX10,Result!$AX$7:$AX$18))</f>
        <v>10</v>
      </c>
      <c r="W28" s="153" t="str">
        <f>Result!T10</f>
        <v>Ruben</v>
      </c>
      <c r="X28" s="154">
        <f>Result!AX10</f>
        <v>60.06</v>
      </c>
    </row>
    <row r="29" spans="1:180" s="155" customFormat="1" ht="13.5" thickBot="1">
      <c r="A29" s="72"/>
      <c r="B29" s="72"/>
      <c r="C29" s="72"/>
      <c r="D29" s="72"/>
      <c r="E29" s="72"/>
      <c r="F29" s="72"/>
      <c r="G29" s="72"/>
      <c r="H29" s="72"/>
      <c r="I29" s="72"/>
      <c r="J29" s="72"/>
      <c r="K29" s="72"/>
      <c r="L29" s="72"/>
      <c r="M29" s="72"/>
      <c r="N29" s="72"/>
      <c r="O29" s="72"/>
      <c r="P29" s="72"/>
      <c r="Q29" s="72"/>
      <c r="R29" s="72"/>
      <c r="S29" s="72"/>
      <c r="U29" s="124">
        <f>RANK(Result!AX11,Result!$AX$7:$AX$18)</f>
        <v>11</v>
      </c>
      <c r="V29" s="124">
        <f>IF(COUNTIF($U$25:U28,RANK(Result!AX11,Result!$AX$7:$AX$18))&gt;0,RANK(Result!AX11,Result!$AX$7:$AX$18)+COUNTIF($U$25:U28,RANK(Result!AX11,Result!$AX$7:$AX$18)),RANK(Result!AX11,Result!$AX$7:$AX$18))</f>
        <v>11</v>
      </c>
      <c r="W29" s="157" t="str">
        <f>Result!T11</f>
        <v>Guillaume</v>
      </c>
      <c r="X29" s="154">
        <f>Result!AX11</f>
        <v>58.88000000000001</v>
      </c>
    </row>
    <row r="30" spans="1:180" ht="13.5" thickBot="1">
      <c r="A30" s="72"/>
      <c r="B30" s="64"/>
      <c r="C30" s="65"/>
      <c r="D30" s="65"/>
      <c r="E30" s="65"/>
      <c r="F30" s="65"/>
      <c r="G30" s="65"/>
      <c r="H30" s="65"/>
      <c r="I30" s="65"/>
      <c r="J30" s="65"/>
      <c r="K30" s="65"/>
      <c r="L30" s="65"/>
      <c r="M30" s="65"/>
      <c r="N30" s="65"/>
      <c r="O30" s="65"/>
      <c r="P30" s="65"/>
      <c r="Q30" s="65"/>
      <c r="R30" s="75"/>
      <c r="S30" s="72"/>
      <c r="U30" s="124">
        <f>RANK(Result!AX12,Result!$AX$7:$AX$18)</f>
        <v>4</v>
      </c>
      <c r="V30" s="124">
        <f>IF(COUNTIF($U$25:U29,RANK(Result!AX12,Result!$AX$7:$AX$18))&gt;0,RANK(Result!AX12,Result!$AX$7:$AX$18)+COUNTIF($U$25:U29,RANK(Result!AX12,Result!$AX$7:$AX$18)),RANK(Result!AX12,Result!$AX$7:$AX$18))</f>
        <v>4</v>
      </c>
      <c r="W30" s="153" t="str">
        <f>Result!T12</f>
        <v>Maarten</v>
      </c>
      <c r="X30" s="154">
        <f>Result!AX12</f>
        <v>63.04</v>
      </c>
    </row>
    <row r="31" spans="1:180" ht="13.5" thickBot="1">
      <c r="A31" s="72"/>
      <c r="B31" s="66"/>
      <c r="C31" s="36" t="s">
        <v>0</v>
      </c>
      <c r="D31" s="37" t="s">
        <v>1</v>
      </c>
      <c r="E31" s="36" t="str">
        <f>D59</f>
        <v>Tim</v>
      </c>
      <c r="F31" s="38" t="str">
        <f>L59</f>
        <v>Grégory</v>
      </c>
      <c r="G31" s="38" t="str">
        <f>D72</f>
        <v>Christophe</v>
      </c>
      <c r="H31" s="38" t="str">
        <f>L72</f>
        <v>Ruben</v>
      </c>
      <c r="I31" s="38" t="str">
        <f>D85</f>
        <v>Guillaume</v>
      </c>
      <c r="J31" s="38" t="str">
        <f>L85</f>
        <v>Maarten</v>
      </c>
      <c r="K31" s="38" t="str">
        <f>D98</f>
        <v>Dieter</v>
      </c>
      <c r="L31" s="38" t="str">
        <f>L98</f>
        <v>Deborah</v>
      </c>
      <c r="M31" s="38" t="str">
        <f>D111</f>
        <v>Lienkeuh</v>
      </c>
      <c r="N31" s="38" t="str">
        <f>L111</f>
        <v>Pieter</v>
      </c>
      <c r="O31" s="38" t="str">
        <f>D124</f>
        <v>Didier</v>
      </c>
      <c r="P31" s="37" t="str">
        <f>L124</f>
        <v>Lien</v>
      </c>
      <c r="Q31" s="3"/>
      <c r="R31" s="75"/>
      <c r="S31" s="72"/>
      <c r="U31" s="124">
        <f>RANK(Result!AX13,Result!$AX$7:$AX$18)</f>
        <v>12</v>
      </c>
      <c r="V31" s="124">
        <f>IF(COUNTIF($U$25:U30,RANK(Result!AX13,Result!$AX$7:$AX$18))&gt;0,RANK(Result!AX13,Result!$AX$7:$AX$18)+COUNTIF($U$25:U30,RANK(Result!AX13,Result!$AX$7:$AX$18)),RANK(Result!AX13,Result!$AX$7:$AX$18))</f>
        <v>12</v>
      </c>
      <c r="W31" s="153" t="str">
        <f>Result!T13</f>
        <v>Dieter</v>
      </c>
      <c r="X31" s="154">
        <f>Result!AX13</f>
        <v>47.989999999999995</v>
      </c>
    </row>
    <row r="32" spans="1:180">
      <c r="A32" s="72"/>
      <c r="B32" s="66"/>
      <c r="C32" s="29">
        <f t="shared" ref="C32:D39" si="0">C11</f>
        <v>0</v>
      </c>
      <c r="D32" s="30">
        <f t="shared" si="0"/>
        <v>0</v>
      </c>
      <c r="E32" s="31">
        <f t="shared" ref="E32:E39" si="1">E61</f>
        <v>0</v>
      </c>
      <c r="F32" s="32">
        <f>M61</f>
        <v>0</v>
      </c>
      <c r="G32" s="32">
        <f>E74</f>
        <v>0</v>
      </c>
      <c r="H32" s="32">
        <f>M74</f>
        <v>0</v>
      </c>
      <c r="I32" s="32">
        <f>E87</f>
        <v>0</v>
      </c>
      <c r="J32" s="32">
        <f>M87</f>
        <v>0</v>
      </c>
      <c r="K32" s="32">
        <f>E100</f>
        <v>0</v>
      </c>
      <c r="L32" s="32">
        <f t="shared" ref="L32:L39" si="2">M100</f>
        <v>0</v>
      </c>
      <c r="M32" s="32">
        <f>E113</f>
        <v>0</v>
      </c>
      <c r="N32" s="32">
        <f t="shared" ref="N32:N39" si="3">M113</f>
        <v>0</v>
      </c>
      <c r="O32" s="32">
        <f>E126</f>
        <v>0</v>
      </c>
      <c r="P32" s="33">
        <f>M126</f>
        <v>0</v>
      </c>
      <c r="Q32" s="3"/>
      <c r="R32" s="75"/>
      <c r="S32" s="72"/>
      <c r="U32" s="124">
        <f>RANK(Result!AX14,Result!$AX$7:$AX$18)</f>
        <v>2</v>
      </c>
      <c r="V32" s="124">
        <f>IF(COUNTIF($U$25:U31,RANK(Result!AX14,Result!$AX$7:$AX$18))&gt;0,RANK(Result!AX14,Result!$AX$7:$AX$18)+COUNTIF($U$25:U31,RANK(Result!AX14,Result!$AX$7:$AX$18)),RANK(Result!AX14,Result!$AX$7:$AX$18))</f>
        <v>2</v>
      </c>
      <c r="W32" s="153" t="str">
        <f>Result!T14</f>
        <v>Deborah</v>
      </c>
      <c r="X32" s="154">
        <f>Result!AX14</f>
        <v>69.890000000000015</v>
      </c>
    </row>
    <row r="33" spans="1:24">
      <c r="A33" s="72"/>
      <c r="B33" s="66"/>
      <c r="C33" s="25">
        <f t="shared" si="0"/>
        <v>0</v>
      </c>
      <c r="D33" s="26">
        <f t="shared" si="0"/>
        <v>0</v>
      </c>
      <c r="E33" s="31">
        <f t="shared" si="1"/>
        <v>0</v>
      </c>
      <c r="F33" s="32">
        <f t="shared" ref="F33:F39" si="4">M62</f>
        <v>0</v>
      </c>
      <c r="G33" s="32">
        <f t="shared" ref="G33:G39" si="5">E75</f>
        <v>0</v>
      </c>
      <c r="H33" s="32">
        <f t="shared" ref="H33:H39" si="6">M75</f>
        <v>0</v>
      </c>
      <c r="I33" s="32">
        <f t="shared" ref="I33:I39" si="7">E88</f>
        <v>0</v>
      </c>
      <c r="J33" s="32">
        <f t="shared" ref="J33:J39" si="8">M88</f>
        <v>0</v>
      </c>
      <c r="K33" s="32">
        <f t="shared" ref="K33:K39" si="9">E101</f>
        <v>0</v>
      </c>
      <c r="L33" s="32">
        <f t="shared" si="2"/>
        <v>0</v>
      </c>
      <c r="M33" s="32">
        <f t="shared" ref="M33:M39" si="10">E114</f>
        <v>0</v>
      </c>
      <c r="N33" s="32">
        <f t="shared" si="3"/>
        <v>0</v>
      </c>
      <c r="O33" s="32">
        <f t="shared" ref="O33:O39" si="11">E127</f>
        <v>0</v>
      </c>
      <c r="P33" s="33">
        <f t="shared" ref="P33:P39" si="12">M127</f>
        <v>0</v>
      </c>
      <c r="Q33" s="3"/>
      <c r="R33" s="75"/>
      <c r="S33" s="72"/>
      <c r="U33" s="124">
        <f>RANK(Result!AX15,Result!$AX$7:$AX$18)</f>
        <v>5</v>
      </c>
      <c r="V33" s="124">
        <f>IF(COUNTIF($U$25:U32,RANK(Result!AX15,Result!$AX$7:$AX$18))&gt;0,RANK(Result!AX15,Result!$AX$7:$AX$18)+COUNTIF($U$25:U32,RANK(Result!AX15,Result!$AX$7:$AX$18)),RANK(Result!AX15,Result!$AX$7:$AX$18))</f>
        <v>5</v>
      </c>
      <c r="W33" s="153" t="str">
        <f>Result!T15</f>
        <v>Lienkeuh</v>
      </c>
      <c r="X33" s="154">
        <f>Result!AX15</f>
        <v>62.86</v>
      </c>
    </row>
    <row r="34" spans="1:24">
      <c r="A34" s="72"/>
      <c r="B34" s="66"/>
      <c r="C34" s="25">
        <f t="shared" si="0"/>
        <v>0</v>
      </c>
      <c r="D34" s="26">
        <f t="shared" si="0"/>
        <v>0</v>
      </c>
      <c r="E34" s="31">
        <f t="shared" si="1"/>
        <v>0</v>
      </c>
      <c r="F34" s="32">
        <f t="shared" si="4"/>
        <v>0</v>
      </c>
      <c r="G34" s="32">
        <f t="shared" si="5"/>
        <v>0</v>
      </c>
      <c r="H34" s="32">
        <f t="shared" si="6"/>
        <v>0</v>
      </c>
      <c r="I34" s="32">
        <f t="shared" si="7"/>
        <v>0</v>
      </c>
      <c r="J34" s="32">
        <f t="shared" si="8"/>
        <v>0</v>
      </c>
      <c r="K34" s="32">
        <f t="shared" si="9"/>
        <v>0</v>
      </c>
      <c r="L34" s="32">
        <f t="shared" si="2"/>
        <v>0</v>
      </c>
      <c r="M34" s="32">
        <f t="shared" si="10"/>
        <v>0</v>
      </c>
      <c r="N34" s="32">
        <f t="shared" si="3"/>
        <v>0</v>
      </c>
      <c r="O34" s="32">
        <f t="shared" si="11"/>
        <v>0</v>
      </c>
      <c r="P34" s="33">
        <f t="shared" si="12"/>
        <v>0</v>
      </c>
      <c r="Q34" s="3"/>
      <c r="R34" s="75"/>
      <c r="S34" s="72"/>
      <c r="U34" s="124">
        <f>RANK(Result!AX16,Result!$AX$7:$AX$18)</f>
        <v>3</v>
      </c>
      <c r="V34" s="124">
        <f>IF(COUNTIF($U$25:U33,RANK(Result!AX16,Result!$AX$7:$AX$18))&gt;0,RANK(Result!AX16,Result!$AX$7:$AX$18)+COUNTIF($U$25:U33,RANK(Result!AX16,Result!$AX$7:$AX$18)),RANK(Result!AX16,Result!$AX$7:$AX$18))</f>
        <v>3</v>
      </c>
      <c r="W34" s="153" t="str">
        <f>Result!T16</f>
        <v>Pieter</v>
      </c>
      <c r="X34" s="154">
        <f>Result!AX16</f>
        <v>66.239999999999995</v>
      </c>
    </row>
    <row r="35" spans="1:24">
      <c r="A35" s="72"/>
      <c r="B35" s="66"/>
      <c r="C35" s="25">
        <f t="shared" si="0"/>
        <v>0</v>
      </c>
      <c r="D35" s="26">
        <f t="shared" si="0"/>
        <v>0</v>
      </c>
      <c r="E35" s="31">
        <f t="shared" si="1"/>
        <v>0</v>
      </c>
      <c r="F35" s="32">
        <f t="shared" si="4"/>
        <v>0</v>
      </c>
      <c r="G35" s="32">
        <f t="shared" si="5"/>
        <v>0</v>
      </c>
      <c r="H35" s="32">
        <f t="shared" si="6"/>
        <v>0</v>
      </c>
      <c r="I35" s="32">
        <f t="shared" si="7"/>
        <v>0</v>
      </c>
      <c r="J35" s="32">
        <f t="shared" si="8"/>
        <v>0</v>
      </c>
      <c r="K35" s="32">
        <f t="shared" si="9"/>
        <v>0</v>
      </c>
      <c r="L35" s="32">
        <f t="shared" si="2"/>
        <v>0</v>
      </c>
      <c r="M35" s="32">
        <f t="shared" si="10"/>
        <v>0</v>
      </c>
      <c r="N35" s="32">
        <f t="shared" si="3"/>
        <v>0</v>
      </c>
      <c r="O35" s="32">
        <f t="shared" si="11"/>
        <v>0</v>
      </c>
      <c r="P35" s="33">
        <f t="shared" si="12"/>
        <v>0</v>
      </c>
      <c r="Q35" s="3"/>
      <c r="R35" s="75"/>
      <c r="S35" s="72"/>
      <c r="U35" s="124">
        <f>RANK(Result!AX17,Result!$AX$7:$AX$18)</f>
        <v>1</v>
      </c>
      <c r="V35" s="124">
        <f>IF(COUNTIF($U$25:U34,RANK(Result!AX17,Result!$AX$7:$AX$18))&gt;0,RANK(Result!AX17,Result!$AX$7:$AX$18)+COUNTIF($U$25:U34,RANK(Result!AX17,Result!$AX$7:$AX$18)),RANK(Result!AX17,Result!$AX$7:$AX$18))</f>
        <v>1</v>
      </c>
      <c r="W35" s="153" t="str">
        <f>Result!T17</f>
        <v>Didier</v>
      </c>
      <c r="X35" s="154">
        <f>Result!AX17</f>
        <v>74.160000000000011</v>
      </c>
    </row>
    <row r="36" spans="1:24">
      <c r="A36" s="72"/>
      <c r="B36" s="66"/>
      <c r="C36" s="25">
        <f t="shared" si="0"/>
        <v>0</v>
      </c>
      <c r="D36" s="26">
        <f t="shared" si="0"/>
        <v>0</v>
      </c>
      <c r="E36" s="31">
        <f t="shared" si="1"/>
        <v>0</v>
      </c>
      <c r="F36" s="32">
        <f t="shared" si="4"/>
        <v>0</v>
      </c>
      <c r="G36" s="32">
        <f t="shared" si="5"/>
        <v>0</v>
      </c>
      <c r="H36" s="32">
        <f t="shared" si="6"/>
        <v>0</v>
      </c>
      <c r="I36" s="32">
        <f t="shared" si="7"/>
        <v>0</v>
      </c>
      <c r="J36" s="32">
        <f t="shared" si="8"/>
        <v>0</v>
      </c>
      <c r="K36" s="32">
        <f t="shared" si="9"/>
        <v>0</v>
      </c>
      <c r="L36" s="32">
        <f t="shared" si="2"/>
        <v>0</v>
      </c>
      <c r="M36" s="32">
        <f t="shared" si="10"/>
        <v>0</v>
      </c>
      <c r="N36" s="32">
        <f t="shared" si="3"/>
        <v>0</v>
      </c>
      <c r="O36" s="32">
        <f t="shared" si="11"/>
        <v>0</v>
      </c>
      <c r="P36" s="33">
        <f t="shared" si="12"/>
        <v>0</v>
      </c>
      <c r="Q36" s="3"/>
      <c r="R36" s="75"/>
      <c r="S36" s="72"/>
      <c r="U36" s="124">
        <f>RANK(Result!AX18,Result!$AX$7:$AX$18)</f>
        <v>6</v>
      </c>
      <c r="V36" s="124">
        <f>IF(COUNTIF($U$25:U35,RANK(Result!AX18,Result!$AX$7:$AX$18))&gt;0,RANK(Result!AX18,Result!$AX$7:$AX$18)+COUNTIF($U$25:U35,RANK(Result!AX18,Result!$AX$7:$AX$18)),RANK(Result!AX18,Result!$AX$7:$AX$18))</f>
        <v>6</v>
      </c>
      <c r="W36" s="153" t="str">
        <f>Result!T18</f>
        <v xml:space="preserve">Lien </v>
      </c>
      <c r="X36" s="154">
        <f>Result!AX18</f>
        <v>62.64</v>
      </c>
    </row>
    <row r="37" spans="1:24">
      <c r="A37" s="72"/>
      <c r="B37" s="66"/>
      <c r="C37" s="25">
        <f t="shared" si="0"/>
        <v>0</v>
      </c>
      <c r="D37" s="26">
        <f t="shared" si="0"/>
        <v>0</v>
      </c>
      <c r="E37" s="31">
        <f t="shared" si="1"/>
        <v>0</v>
      </c>
      <c r="F37" s="32">
        <f t="shared" si="4"/>
        <v>0</v>
      </c>
      <c r="G37" s="32">
        <f t="shared" si="5"/>
        <v>0</v>
      </c>
      <c r="H37" s="32">
        <f t="shared" si="6"/>
        <v>0</v>
      </c>
      <c r="I37" s="32">
        <f t="shared" si="7"/>
        <v>0</v>
      </c>
      <c r="J37" s="32">
        <f t="shared" si="8"/>
        <v>0</v>
      </c>
      <c r="K37" s="32">
        <f t="shared" si="9"/>
        <v>0</v>
      </c>
      <c r="L37" s="32">
        <f t="shared" si="2"/>
        <v>0</v>
      </c>
      <c r="M37" s="32">
        <f t="shared" si="10"/>
        <v>0</v>
      </c>
      <c r="N37" s="32">
        <f t="shared" si="3"/>
        <v>0</v>
      </c>
      <c r="O37" s="32">
        <f t="shared" si="11"/>
        <v>0</v>
      </c>
      <c r="P37" s="33">
        <f t="shared" si="12"/>
        <v>0</v>
      </c>
      <c r="Q37" s="3"/>
      <c r="R37" s="75"/>
      <c r="S37" s="72"/>
      <c r="U37" s="124"/>
      <c r="V37" s="124"/>
      <c r="W37" s="124"/>
    </row>
    <row r="38" spans="1:24">
      <c r="A38" s="72"/>
      <c r="B38" s="66"/>
      <c r="C38" s="25">
        <f t="shared" si="0"/>
        <v>0</v>
      </c>
      <c r="D38" s="26">
        <f t="shared" si="0"/>
        <v>0</v>
      </c>
      <c r="E38" s="31">
        <f t="shared" si="1"/>
        <v>0</v>
      </c>
      <c r="F38" s="32">
        <f t="shared" si="4"/>
        <v>0</v>
      </c>
      <c r="G38" s="32">
        <f t="shared" si="5"/>
        <v>0</v>
      </c>
      <c r="H38" s="32">
        <f t="shared" si="6"/>
        <v>0</v>
      </c>
      <c r="I38" s="32">
        <f t="shared" si="7"/>
        <v>0</v>
      </c>
      <c r="J38" s="32">
        <f t="shared" si="8"/>
        <v>0</v>
      </c>
      <c r="K38" s="32">
        <f t="shared" si="9"/>
        <v>0</v>
      </c>
      <c r="L38" s="32">
        <f t="shared" si="2"/>
        <v>0</v>
      </c>
      <c r="M38" s="32">
        <f t="shared" si="10"/>
        <v>0</v>
      </c>
      <c r="N38" s="32">
        <f t="shared" si="3"/>
        <v>0</v>
      </c>
      <c r="O38" s="32">
        <f t="shared" si="11"/>
        <v>0</v>
      </c>
      <c r="P38" s="33">
        <f t="shared" si="12"/>
        <v>0</v>
      </c>
      <c r="Q38" s="3"/>
      <c r="R38" s="75"/>
      <c r="S38" s="72"/>
      <c r="U38" s="124"/>
      <c r="V38" s="124"/>
      <c r="W38" s="124"/>
    </row>
    <row r="39" spans="1:24" ht="13.5" thickBot="1">
      <c r="A39" s="72"/>
      <c r="B39" s="66"/>
      <c r="C39" s="27">
        <f t="shared" si="0"/>
        <v>0</v>
      </c>
      <c r="D39" s="28">
        <f t="shared" si="0"/>
        <v>0</v>
      </c>
      <c r="E39" s="31">
        <f t="shared" si="1"/>
        <v>0</v>
      </c>
      <c r="F39" s="32">
        <f t="shared" si="4"/>
        <v>0</v>
      </c>
      <c r="G39" s="32">
        <f t="shared" si="5"/>
        <v>0</v>
      </c>
      <c r="H39" s="32">
        <f t="shared" si="6"/>
        <v>0</v>
      </c>
      <c r="I39" s="32">
        <f t="shared" si="7"/>
        <v>0</v>
      </c>
      <c r="J39" s="32">
        <f t="shared" si="8"/>
        <v>0</v>
      </c>
      <c r="K39" s="32">
        <f t="shared" si="9"/>
        <v>0</v>
      </c>
      <c r="L39" s="32">
        <f t="shared" si="2"/>
        <v>0</v>
      </c>
      <c r="M39" s="32">
        <f t="shared" si="10"/>
        <v>0</v>
      </c>
      <c r="N39" s="32">
        <f t="shared" si="3"/>
        <v>0</v>
      </c>
      <c r="O39" s="32">
        <f t="shared" si="11"/>
        <v>0</v>
      </c>
      <c r="P39" s="33">
        <f t="shared" si="12"/>
        <v>0</v>
      </c>
      <c r="Q39" s="3"/>
      <c r="R39" s="75"/>
      <c r="S39" s="72"/>
      <c r="U39" s="124"/>
      <c r="V39" s="124"/>
      <c r="W39" s="124"/>
    </row>
    <row r="40" spans="1:24" ht="13.5" thickBot="1">
      <c r="A40" s="72"/>
      <c r="B40" s="66"/>
      <c r="C40" s="3"/>
      <c r="D40" s="3"/>
      <c r="E40" s="58">
        <f>I69</f>
        <v>0</v>
      </c>
      <c r="F40" s="59">
        <f>Q69</f>
        <v>0</v>
      </c>
      <c r="G40" s="59">
        <f>I82</f>
        <v>0</v>
      </c>
      <c r="H40" s="59">
        <f>Q82</f>
        <v>0</v>
      </c>
      <c r="I40" s="59">
        <f>I95</f>
        <v>0</v>
      </c>
      <c r="J40" s="59">
        <f>Q95</f>
        <v>0</v>
      </c>
      <c r="K40" s="59">
        <f>I108</f>
        <v>0</v>
      </c>
      <c r="L40" s="59">
        <f>Q108</f>
        <v>0</v>
      </c>
      <c r="M40" s="59">
        <f>I121</f>
        <v>0</v>
      </c>
      <c r="N40" s="59">
        <f>Q121</f>
        <v>0</v>
      </c>
      <c r="O40" s="59">
        <f>I134</f>
        <v>0</v>
      </c>
      <c r="P40" s="60">
        <f>Q134</f>
        <v>0</v>
      </c>
      <c r="Q40" s="3"/>
      <c r="R40" s="75"/>
      <c r="S40" s="72"/>
      <c r="U40" s="124"/>
      <c r="V40" s="124"/>
      <c r="W40" s="124"/>
    </row>
    <row r="41" spans="1:24">
      <c r="A41" s="72"/>
      <c r="B41" s="66"/>
      <c r="C41" s="3"/>
      <c r="D41" s="3"/>
      <c r="E41" s="3"/>
      <c r="F41" s="3"/>
      <c r="G41" s="3"/>
      <c r="H41" s="3"/>
      <c r="I41" s="3"/>
      <c r="J41" s="3"/>
      <c r="K41" s="3"/>
      <c r="L41" s="3"/>
      <c r="M41" s="3"/>
      <c r="N41" s="3"/>
      <c r="O41" s="3"/>
      <c r="P41" s="3"/>
      <c r="Q41" s="3"/>
      <c r="R41" s="75"/>
      <c r="S41" s="72"/>
    </row>
    <row r="42" spans="1:24" ht="13.5" thickBot="1">
      <c r="A42" s="72"/>
      <c r="B42" s="66"/>
      <c r="C42" s="3"/>
      <c r="D42" s="3"/>
      <c r="E42" s="3"/>
      <c r="F42" s="3"/>
      <c r="G42" s="3"/>
      <c r="H42" s="3"/>
      <c r="I42" s="3"/>
      <c r="J42" s="3"/>
      <c r="K42" s="3"/>
      <c r="L42" s="3"/>
      <c r="M42" s="3"/>
      <c r="N42" s="3"/>
      <c r="O42" s="3"/>
      <c r="P42" s="3"/>
      <c r="Q42" s="3"/>
      <c r="R42" s="75"/>
      <c r="S42" s="72"/>
    </row>
    <row r="43" spans="1:24" ht="13.5" thickBot="1">
      <c r="A43" s="72"/>
      <c r="B43" s="66"/>
      <c r="C43" s="36" t="s">
        <v>0</v>
      </c>
      <c r="D43" s="37" t="s">
        <v>1</v>
      </c>
      <c r="E43" s="36" t="str">
        <f t="shared" ref="E43:O43" si="13">E31</f>
        <v>Tim</v>
      </c>
      <c r="F43" s="38" t="str">
        <f t="shared" si="13"/>
        <v>Grégory</v>
      </c>
      <c r="G43" s="38" t="str">
        <f t="shared" si="13"/>
        <v>Christophe</v>
      </c>
      <c r="H43" s="38" t="str">
        <f t="shared" si="13"/>
        <v>Ruben</v>
      </c>
      <c r="I43" s="38" t="str">
        <f t="shared" si="13"/>
        <v>Guillaume</v>
      </c>
      <c r="J43" s="38" t="str">
        <f t="shared" si="13"/>
        <v>Maarten</v>
      </c>
      <c r="K43" s="38" t="str">
        <f t="shared" si="13"/>
        <v>Dieter</v>
      </c>
      <c r="L43" s="38" t="str">
        <f t="shared" si="13"/>
        <v>Deborah</v>
      </c>
      <c r="M43" s="38" t="str">
        <f t="shared" si="13"/>
        <v>Lienkeuh</v>
      </c>
      <c r="N43" s="38" t="str">
        <f t="shared" si="13"/>
        <v>Pieter</v>
      </c>
      <c r="O43" s="38" t="str">
        <f t="shared" si="13"/>
        <v>Didier</v>
      </c>
      <c r="P43" s="37" t="str">
        <f>L124</f>
        <v>Lien</v>
      </c>
      <c r="Q43" s="3"/>
      <c r="R43" s="75"/>
      <c r="S43" s="72"/>
    </row>
    <row r="44" spans="1:24">
      <c r="A44" s="72"/>
      <c r="B44" s="66"/>
      <c r="C44" s="29">
        <f t="shared" ref="C44:D51" si="14">K61</f>
        <v>0</v>
      </c>
      <c r="D44" s="69">
        <f t="shared" si="14"/>
        <v>0</v>
      </c>
      <c r="E44" s="56">
        <f>IF(E61=$F$60,F61,IF(E61=$G$60,G61,IF(E61=$H$60,H61,0)))</f>
        <v>0</v>
      </c>
      <c r="F44" s="56">
        <f>IF(M61=$N$60,N61,IF(M61=$O$60,O61,IF(M61=$P$60,P61,0)))</f>
        <v>0</v>
      </c>
      <c r="G44" s="56">
        <f>IF(E74=$F$73,F74,IF(E74=$G$73,G74,IF(E74=$H$73,H74,0)))</f>
        <v>0</v>
      </c>
      <c r="H44" s="56">
        <f>IF(M74=$N$73,N74,IF(M74=$O$73,O74,IF(M74=$P$73,P74,0)))</f>
        <v>0</v>
      </c>
      <c r="I44" s="56">
        <f>IF(E87=$F$86,F87,IF(E87=$G$86,G87,IF(E87=$H$86,H87,0)))</f>
        <v>0</v>
      </c>
      <c r="J44" s="56">
        <f>IF(M87=$N$86,N87,IF(M87=$O$86,O87,IF(M87=$P$86,P87,0)))</f>
        <v>0</v>
      </c>
      <c r="K44" s="56">
        <f>IF(E100=$F$99,F100,IF(E100=$G$99,G100,IF(E100=$H$99,H100,0)))</f>
        <v>0</v>
      </c>
      <c r="L44" s="56">
        <f>IF(M100=$N$99,N100,IF(M100=$O$99,O100,IF(M100=$P$99,P100,0)))</f>
        <v>0</v>
      </c>
      <c r="M44" s="56">
        <f>IF(E113=$F$112,F113,IF(E113=$G$112,G113,IF(E113=$H$112,H113,0)))</f>
        <v>0</v>
      </c>
      <c r="N44" s="56">
        <f>IF(M113=$N$112,N113,IF(M113=$O$112,O113,IF(M113=$P$112,P113,0)))</f>
        <v>0</v>
      </c>
      <c r="O44" s="56">
        <f>IF(E126=$F$125,F126,IF(E126=$G$125,G126,IF(E126=$H$125,H126,0)))</f>
        <v>0</v>
      </c>
      <c r="P44" s="57">
        <f>IF(M126=$N$125,N126,IF(M126=$O$125,O126,IF(M126=$P$125,P126,0)))</f>
        <v>0</v>
      </c>
      <c r="Q44" s="3"/>
      <c r="R44" s="75"/>
      <c r="S44" s="72"/>
    </row>
    <row r="45" spans="1:24">
      <c r="A45" s="72"/>
      <c r="B45" s="66"/>
      <c r="C45" s="25">
        <f t="shared" si="14"/>
        <v>0</v>
      </c>
      <c r="D45" s="70">
        <f t="shared" si="14"/>
        <v>0</v>
      </c>
      <c r="E45" s="56">
        <f t="shared" ref="E45:E51" si="15">IF(E62=$F$60,F62,IF(E62=$G$60,G62,IF(E62=$H$60,H62,0)))</f>
        <v>0</v>
      </c>
      <c r="F45" s="56">
        <f t="shared" ref="F45:F51" si="16">IF(M62=$N$60,N62,IF(M62=$O$60,O62,IF(M62=$P$60,P62,0)))</f>
        <v>0</v>
      </c>
      <c r="G45" s="56">
        <f t="shared" ref="G45:G51" si="17">IF(E75=$F$73,F75,IF(E75=$G$73,G75,IF(E75=$H$73,H75,0)))</f>
        <v>0</v>
      </c>
      <c r="H45" s="56">
        <f t="shared" ref="H45:H51" si="18">IF(M75=$N$73,N75,IF(M75=$O$73,O75,IF(M75=$P$73,P75,0)))</f>
        <v>0</v>
      </c>
      <c r="I45" s="56">
        <f t="shared" ref="I45:I51" si="19">IF(E88=$F$86,F88,IF(E88=$G$86,G88,IF(E88=$H$86,H88,0)))</f>
        <v>0</v>
      </c>
      <c r="J45" s="56">
        <f t="shared" ref="J45:J51" si="20">IF(M88=$N$86,N88,IF(M88=$O$86,O88,IF(M88=$P$86,P88,0)))</f>
        <v>0</v>
      </c>
      <c r="K45" s="56">
        <f t="shared" ref="K45:K51" si="21">IF(E101=$F$99,F101,IF(E101=$G$99,G101,IF(E101=$H$99,H101,0)))</f>
        <v>0</v>
      </c>
      <c r="L45" s="56">
        <f t="shared" ref="L45:L51" si="22">IF(M101=$N$99,N101,IF(M101=$O$99,O101,IF(M101=$P$99,P101,0)))</f>
        <v>0</v>
      </c>
      <c r="M45" s="56">
        <f t="shared" ref="M45:M51" si="23">IF(E114=$F$112,F114,IF(E114=$G$112,G114,IF(E114=$H$112,H114,0)))</f>
        <v>0</v>
      </c>
      <c r="N45" s="56">
        <f t="shared" ref="N45:N51" si="24">IF(M114=$N$112,N114,IF(M114=$O$112,O114,IF(M114=$P$112,P114,0)))</f>
        <v>0</v>
      </c>
      <c r="O45" s="56">
        <f t="shared" ref="O45:O51" si="25">IF(E127=$F$125,F127,IF(E127=$G$125,G127,IF(E127=$H$125,H127,0)))</f>
        <v>0</v>
      </c>
      <c r="P45" s="57">
        <f t="shared" ref="P45:P51" si="26">IF(M127=$N$125,N127,IF(M127=$O$125,O127,IF(M127=$P$125,P127,0)))</f>
        <v>0</v>
      </c>
      <c r="Q45" s="3"/>
      <c r="R45" s="75"/>
      <c r="S45" s="72"/>
    </row>
    <row r="46" spans="1:24">
      <c r="A46" s="72"/>
      <c r="B46" s="66"/>
      <c r="C46" s="25">
        <f t="shared" si="14"/>
        <v>0</v>
      </c>
      <c r="D46" s="70">
        <f t="shared" si="14"/>
        <v>0</v>
      </c>
      <c r="E46" s="56">
        <f t="shared" si="15"/>
        <v>0</v>
      </c>
      <c r="F46" s="56">
        <f t="shared" si="16"/>
        <v>0</v>
      </c>
      <c r="G46" s="56">
        <f t="shared" si="17"/>
        <v>0</v>
      </c>
      <c r="H46" s="56">
        <f t="shared" si="18"/>
        <v>0</v>
      </c>
      <c r="I46" s="56">
        <f t="shared" si="19"/>
        <v>0</v>
      </c>
      <c r="J46" s="56">
        <f t="shared" si="20"/>
        <v>0</v>
      </c>
      <c r="K46" s="56">
        <f t="shared" si="21"/>
        <v>0</v>
      </c>
      <c r="L46" s="56">
        <f t="shared" si="22"/>
        <v>0</v>
      </c>
      <c r="M46" s="56">
        <f t="shared" si="23"/>
        <v>0</v>
      </c>
      <c r="N46" s="56">
        <f t="shared" si="24"/>
        <v>0</v>
      </c>
      <c r="O46" s="56">
        <f t="shared" si="25"/>
        <v>0</v>
      </c>
      <c r="P46" s="57">
        <f t="shared" si="26"/>
        <v>0</v>
      </c>
      <c r="Q46" s="3"/>
      <c r="R46" s="75"/>
      <c r="S46" s="72"/>
    </row>
    <row r="47" spans="1:24">
      <c r="A47" s="72"/>
      <c r="B47" s="66"/>
      <c r="C47" s="25">
        <f t="shared" si="14"/>
        <v>0</v>
      </c>
      <c r="D47" s="70">
        <f t="shared" si="14"/>
        <v>0</v>
      </c>
      <c r="E47" s="56">
        <f t="shared" si="15"/>
        <v>0</v>
      </c>
      <c r="F47" s="56">
        <f t="shared" si="16"/>
        <v>0</v>
      </c>
      <c r="G47" s="56">
        <f t="shared" si="17"/>
        <v>0</v>
      </c>
      <c r="H47" s="56">
        <f t="shared" si="18"/>
        <v>0</v>
      </c>
      <c r="I47" s="56">
        <f t="shared" si="19"/>
        <v>0</v>
      </c>
      <c r="J47" s="56">
        <f t="shared" si="20"/>
        <v>0</v>
      </c>
      <c r="K47" s="56">
        <f t="shared" si="21"/>
        <v>0</v>
      </c>
      <c r="L47" s="56">
        <f t="shared" si="22"/>
        <v>0</v>
      </c>
      <c r="M47" s="56">
        <f t="shared" si="23"/>
        <v>0</v>
      </c>
      <c r="N47" s="56">
        <f t="shared" si="24"/>
        <v>0</v>
      </c>
      <c r="O47" s="56">
        <f t="shared" si="25"/>
        <v>0</v>
      </c>
      <c r="P47" s="57">
        <f t="shared" si="26"/>
        <v>0</v>
      </c>
      <c r="Q47" s="3"/>
      <c r="R47" s="75"/>
      <c r="S47" s="72"/>
    </row>
    <row r="48" spans="1:24">
      <c r="A48" s="72"/>
      <c r="B48" s="66"/>
      <c r="C48" s="25">
        <f t="shared" si="14"/>
        <v>0</v>
      </c>
      <c r="D48" s="70">
        <f t="shared" si="14"/>
        <v>0</v>
      </c>
      <c r="E48" s="56">
        <f t="shared" si="15"/>
        <v>0</v>
      </c>
      <c r="F48" s="56">
        <f t="shared" si="16"/>
        <v>0</v>
      </c>
      <c r="G48" s="56">
        <f t="shared" si="17"/>
        <v>0</v>
      </c>
      <c r="H48" s="56">
        <f t="shared" si="18"/>
        <v>0</v>
      </c>
      <c r="I48" s="56">
        <f t="shared" si="19"/>
        <v>0</v>
      </c>
      <c r="J48" s="56">
        <f t="shared" si="20"/>
        <v>0</v>
      </c>
      <c r="K48" s="56">
        <f t="shared" si="21"/>
        <v>0</v>
      </c>
      <c r="L48" s="56">
        <f t="shared" si="22"/>
        <v>0</v>
      </c>
      <c r="M48" s="56">
        <f t="shared" si="23"/>
        <v>0</v>
      </c>
      <c r="N48" s="56">
        <f t="shared" si="24"/>
        <v>0</v>
      </c>
      <c r="O48" s="56">
        <f t="shared" si="25"/>
        <v>0</v>
      </c>
      <c r="P48" s="57">
        <f t="shared" si="26"/>
        <v>0</v>
      </c>
      <c r="Q48" s="3"/>
      <c r="R48" s="75"/>
      <c r="S48" s="72"/>
    </row>
    <row r="49" spans="1:20">
      <c r="A49" s="72"/>
      <c r="B49" s="66"/>
      <c r="C49" s="25">
        <f t="shared" si="14"/>
        <v>0</v>
      </c>
      <c r="D49" s="70">
        <f t="shared" si="14"/>
        <v>0</v>
      </c>
      <c r="E49" s="56">
        <f t="shared" si="15"/>
        <v>0</v>
      </c>
      <c r="F49" s="56">
        <f t="shared" si="16"/>
        <v>0</v>
      </c>
      <c r="G49" s="56">
        <f t="shared" si="17"/>
        <v>0</v>
      </c>
      <c r="H49" s="56">
        <f t="shared" si="18"/>
        <v>0</v>
      </c>
      <c r="I49" s="56">
        <f t="shared" si="19"/>
        <v>0</v>
      </c>
      <c r="J49" s="56">
        <f t="shared" si="20"/>
        <v>0</v>
      </c>
      <c r="K49" s="56">
        <f t="shared" si="21"/>
        <v>0</v>
      </c>
      <c r="L49" s="56">
        <f t="shared" si="22"/>
        <v>0</v>
      </c>
      <c r="M49" s="56">
        <f t="shared" si="23"/>
        <v>0</v>
      </c>
      <c r="N49" s="56">
        <f t="shared" si="24"/>
        <v>0</v>
      </c>
      <c r="O49" s="56">
        <f t="shared" si="25"/>
        <v>0</v>
      </c>
      <c r="P49" s="57">
        <f t="shared" si="26"/>
        <v>0</v>
      </c>
      <c r="Q49" s="3"/>
      <c r="R49" s="75"/>
      <c r="S49" s="72"/>
    </row>
    <row r="50" spans="1:20">
      <c r="A50" s="72"/>
      <c r="B50" s="66"/>
      <c r="C50" s="25">
        <f t="shared" si="14"/>
        <v>0</v>
      </c>
      <c r="D50" s="70">
        <f t="shared" si="14"/>
        <v>0</v>
      </c>
      <c r="E50" s="56">
        <f t="shared" si="15"/>
        <v>0</v>
      </c>
      <c r="F50" s="56">
        <f t="shared" si="16"/>
        <v>0</v>
      </c>
      <c r="G50" s="56">
        <f t="shared" si="17"/>
        <v>0</v>
      </c>
      <c r="H50" s="56">
        <f t="shared" si="18"/>
        <v>0</v>
      </c>
      <c r="I50" s="56">
        <f t="shared" si="19"/>
        <v>0</v>
      </c>
      <c r="J50" s="56">
        <f t="shared" si="20"/>
        <v>0</v>
      </c>
      <c r="K50" s="56">
        <f t="shared" si="21"/>
        <v>0</v>
      </c>
      <c r="L50" s="56">
        <f t="shared" si="22"/>
        <v>0</v>
      </c>
      <c r="M50" s="56">
        <f t="shared" si="23"/>
        <v>0</v>
      </c>
      <c r="N50" s="56">
        <f t="shared" si="24"/>
        <v>0</v>
      </c>
      <c r="O50" s="56">
        <f t="shared" si="25"/>
        <v>0</v>
      </c>
      <c r="P50" s="57">
        <f t="shared" si="26"/>
        <v>0</v>
      </c>
      <c r="Q50" s="3"/>
      <c r="R50" s="75"/>
      <c r="S50" s="72"/>
    </row>
    <row r="51" spans="1:20" ht="13.5" thickBot="1">
      <c r="A51" s="72"/>
      <c r="B51" s="66"/>
      <c r="C51" s="27">
        <f t="shared" si="14"/>
        <v>0</v>
      </c>
      <c r="D51" s="71">
        <f t="shared" si="14"/>
        <v>0</v>
      </c>
      <c r="E51" s="56">
        <f t="shared" si="15"/>
        <v>0</v>
      </c>
      <c r="F51" s="56">
        <f t="shared" si="16"/>
        <v>0</v>
      </c>
      <c r="G51" s="56">
        <f t="shared" si="17"/>
        <v>0</v>
      </c>
      <c r="H51" s="56">
        <f t="shared" si="18"/>
        <v>0</v>
      </c>
      <c r="I51" s="56">
        <f t="shared" si="19"/>
        <v>0</v>
      </c>
      <c r="J51" s="56">
        <f t="shared" si="20"/>
        <v>0</v>
      </c>
      <c r="K51" s="56">
        <f t="shared" si="21"/>
        <v>0</v>
      </c>
      <c r="L51" s="56">
        <f t="shared" si="22"/>
        <v>0</v>
      </c>
      <c r="M51" s="56">
        <f t="shared" si="23"/>
        <v>0</v>
      </c>
      <c r="N51" s="56">
        <f t="shared" si="24"/>
        <v>0</v>
      </c>
      <c r="O51" s="56">
        <f t="shared" si="25"/>
        <v>0</v>
      </c>
      <c r="P51" s="57">
        <f t="shared" si="26"/>
        <v>0</v>
      </c>
      <c r="Q51" s="3"/>
      <c r="R51" s="75"/>
      <c r="S51" s="72"/>
    </row>
    <row r="52" spans="1:20" ht="13.5" thickBot="1">
      <c r="A52" s="72"/>
      <c r="B52" s="66"/>
      <c r="C52" s="34" t="s">
        <v>34</v>
      </c>
      <c r="D52" s="35"/>
      <c r="E52" s="58">
        <f>SUM(E44:E51)</f>
        <v>0</v>
      </c>
      <c r="F52" s="59">
        <f t="shared" ref="F52:P52" si="27">SUM(F44:F51)</f>
        <v>0</v>
      </c>
      <c r="G52" s="59">
        <f t="shared" si="27"/>
        <v>0</v>
      </c>
      <c r="H52" s="59">
        <f t="shared" si="27"/>
        <v>0</v>
      </c>
      <c r="I52" s="59">
        <f t="shared" si="27"/>
        <v>0</v>
      </c>
      <c r="J52" s="59">
        <f t="shared" si="27"/>
        <v>0</v>
      </c>
      <c r="K52" s="59">
        <f t="shared" si="27"/>
        <v>0</v>
      </c>
      <c r="L52" s="59">
        <f t="shared" si="27"/>
        <v>0</v>
      </c>
      <c r="M52" s="59">
        <f t="shared" si="27"/>
        <v>0</v>
      </c>
      <c r="N52" s="59">
        <f t="shared" si="27"/>
        <v>0</v>
      </c>
      <c r="O52" s="59">
        <f t="shared" si="27"/>
        <v>0</v>
      </c>
      <c r="P52" s="60">
        <f t="shared" si="27"/>
        <v>0</v>
      </c>
      <c r="Q52" s="3"/>
      <c r="R52" s="75"/>
      <c r="S52" s="72"/>
    </row>
    <row r="53" spans="1:20" ht="13.5" thickBot="1">
      <c r="A53" s="72"/>
      <c r="B53" s="66"/>
      <c r="C53" s="34" t="s">
        <v>59</v>
      </c>
      <c r="D53" s="35"/>
      <c r="E53" s="58">
        <f>E40</f>
        <v>0</v>
      </c>
      <c r="F53" s="59">
        <f t="shared" ref="F53:P53" si="28">F40</f>
        <v>0</v>
      </c>
      <c r="G53" s="59">
        <f t="shared" si="28"/>
        <v>0</v>
      </c>
      <c r="H53" s="59">
        <f t="shared" si="28"/>
        <v>0</v>
      </c>
      <c r="I53" s="59">
        <f t="shared" si="28"/>
        <v>0</v>
      </c>
      <c r="J53" s="59">
        <f t="shared" si="28"/>
        <v>0</v>
      </c>
      <c r="K53" s="59">
        <f t="shared" si="28"/>
        <v>0</v>
      </c>
      <c r="L53" s="59">
        <f t="shared" si="28"/>
        <v>0</v>
      </c>
      <c r="M53" s="59">
        <f t="shared" si="28"/>
        <v>0</v>
      </c>
      <c r="N53" s="59">
        <f t="shared" si="28"/>
        <v>0</v>
      </c>
      <c r="O53" s="59">
        <f t="shared" si="28"/>
        <v>0</v>
      </c>
      <c r="P53" s="60">
        <f t="shared" si="28"/>
        <v>0</v>
      </c>
      <c r="Q53" s="3"/>
      <c r="R53" s="75"/>
      <c r="S53" s="72"/>
    </row>
    <row r="54" spans="1:20" ht="13.5" thickBot="1">
      <c r="A54" s="72"/>
      <c r="B54" s="66"/>
      <c r="C54" s="34" t="s">
        <v>60</v>
      </c>
      <c r="D54" s="35"/>
      <c r="E54" s="61" t="e">
        <f>E53/E52</f>
        <v>#DIV/0!</v>
      </c>
      <c r="F54" s="62" t="e">
        <f t="shared" ref="F54:P54" si="29">F53/F52</f>
        <v>#DIV/0!</v>
      </c>
      <c r="G54" s="62" t="e">
        <f t="shared" si="29"/>
        <v>#DIV/0!</v>
      </c>
      <c r="H54" s="62" t="e">
        <f t="shared" si="29"/>
        <v>#DIV/0!</v>
      </c>
      <c r="I54" s="62" t="e">
        <f t="shared" si="29"/>
        <v>#DIV/0!</v>
      </c>
      <c r="J54" s="62" t="e">
        <f t="shared" si="29"/>
        <v>#DIV/0!</v>
      </c>
      <c r="K54" s="62" t="e">
        <f t="shared" si="29"/>
        <v>#DIV/0!</v>
      </c>
      <c r="L54" s="62" t="e">
        <f t="shared" si="29"/>
        <v>#DIV/0!</v>
      </c>
      <c r="M54" s="62" t="e">
        <f t="shared" si="29"/>
        <v>#DIV/0!</v>
      </c>
      <c r="N54" s="62" t="e">
        <f t="shared" si="29"/>
        <v>#DIV/0!</v>
      </c>
      <c r="O54" s="62" t="e">
        <f t="shared" si="29"/>
        <v>#DIV/0!</v>
      </c>
      <c r="P54" s="63" t="e">
        <f t="shared" si="29"/>
        <v>#DIV/0!</v>
      </c>
      <c r="Q54" s="3"/>
      <c r="R54" s="75"/>
      <c r="S54" s="72"/>
    </row>
    <row r="55" spans="1:20" ht="13.5" thickBot="1">
      <c r="A55" s="72"/>
      <c r="B55" s="67"/>
      <c r="C55" s="68"/>
      <c r="D55" s="68"/>
      <c r="E55" s="68"/>
      <c r="F55" s="68"/>
      <c r="G55" s="68"/>
      <c r="H55" s="68"/>
      <c r="I55" s="68"/>
      <c r="J55" s="68"/>
      <c r="K55" s="68"/>
      <c r="L55" s="68"/>
      <c r="M55" s="68"/>
      <c r="N55" s="68"/>
      <c r="O55" s="68"/>
      <c r="P55" s="68"/>
      <c r="Q55" s="68"/>
      <c r="R55" s="68"/>
      <c r="S55" s="72"/>
    </row>
    <row r="56" spans="1:20" s="155" customFormat="1">
      <c r="A56" s="72"/>
      <c r="B56" s="72"/>
      <c r="C56" s="72"/>
      <c r="D56" s="72"/>
      <c r="E56" s="72"/>
      <c r="F56" s="72"/>
      <c r="G56" s="72"/>
      <c r="H56" s="72"/>
      <c r="I56" s="72"/>
      <c r="J56" s="72"/>
      <c r="K56" s="72"/>
      <c r="L56" s="72"/>
      <c r="M56" s="72"/>
      <c r="N56" s="72"/>
      <c r="O56" s="72"/>
      <c r="P56" s="72"/>
      <c r="Q56" s="72"/>
      <c r="R56" s="72"/>
      <c r="S56" s="72"/>
      <c r="T56" s="74"/>
    </row>
    <row r="57" spans="1:20">
      <c r="A57" s="72"/>
      <c r="R57" s="74"/>
      <c r="S57" s="72"/>
    </row>
    <row r="58" spans="1:20" ht="13.5" thickBot="1">
      <c r="A58" s="72"/>
      <c r="R58" s="74"/>
      <c r="S58" s="72"/>
    </row>
    <row r="59" spans="1:20" ht="18.75" customHeight="1" thickBot="1">
      <c r="A59" s="72"/>
      <c r="C59" s="1"/>
      <c r="D59" s="196" t="s">
        <v>20</v>
      </c>
      <c r="E59" s="197"/>
      <c r="F59" s="198"/>
      <c r="G59" s="8"/>
      <c r="H59" s="8"/>
      <c r="K59" s="1"/>
      <c r="L59" s="196" t="s">
        <v>45</v>
      </c>
      <c r="M59" s="194"/>
      <c r="N59" s="195"/>
      <c r="O59" s="8"/>
      <c r="P59" s="8"/>
      <c r="R59" s="74"/>
      <c r="S59" s="72"/>
    </row>
    <row r="60" spans="1:20" ht="13.5" thickBot="1">
      <c r="A60" s="72"/>
      <c r="C60" s="78" t="s">
        <v>0</v>
      </c>
      <c r="D60" s="79" t="s">
        <v>1</v>
      </c>
      <c r="E60" s="11"/>
      <c r="F60" s="12">
        <v>1</v>
      </c>
      <c r="G60" s="12" t="s">
        <v>18</v>
      </c>
      <c r="H60" s="12">
        <v>2</v>
      </c>
      <c r="I60" s="13" t="s">
        <v>5</v>
      </c>
      <c r="K60" s="78" t="s">
        <v>0</v>
      </c>
      <c r="L60" s="79" t="s">
        <v>1</v>
      </c>
      <c r="M60" s="11"/>
      <c r="N60" s="12">
        <v>1</v>
      </c>
      <c r="O60" s="12" t="s">
        <v>18</v>
      </c>
      <c r="P60" s="12">
        <v>2</v>
      </c>
      <c r="Q60" s="13" t="s">
        <v>5</v>
      </c>
      <c r="R60" s="74"/>
      <c r="S60" s="72"/>
    </row>
    <row r="61" spans="1:20">
      <c r="A61" s="72"/>
      <c r="C61" s="14">
        <f t="shared" ref="C61:D68" si="30">C11</f>
        <v>0</v>
      </c>
      <c r="D61" s="80">
        <f t="shared" si="30"/>
        <v>0</v>
      </c>
      <c r="E61" s="81"/>
      <c r="F61" s="82">
        <f>$E$11</f>
        <v>0</v>
      </c>
      <c r="G61" s="82">
        <f>$F$11</f>
        <v>0</v>
      </c>
      <c r="H61" s="82">
        <f>$G$11</f>
        <v>0</v>
      </c>
      <c r="I61" s="83" t="str">
        <f t="shared" ref="I61:I68" si="31">IF($E61=$I11,IF($E61=$F$60,$F61,IF($E61=$G$60,$G61,IF($E61=$H$60,$H61,""))),"-")</f>
        <v/>
      </c>
      <c r="K61" s="14">
        <f t="shared" ref="K61:L68" si="32">C11</f>
        <v>0</v>
      </c>
      <c r="L61" s="80">
        <f t="shared" si="32"/>
        <v>0</v>
      </c>
      <c r="M61" s="81"/>
      <c r="N61" s="82">
        <f>$E$11</f>
        <v>0</v>
      </c>
      <c r="O61" s="82">
        <f>$F$11</f>
        <v>0</v>
      </c>
      <c r="P61" s="82">
        <f>$G$11</f>
        <v>0</v>
      </c>
      <c r="Q61" s="83" t="str">
        <f t="shared" ref="Q61:Q68" si="33">IF($M61=$I11,IF($M61=$N$60,$N61,IF($M61=$O$60,$O61,IF($M61=$P$60,$P61,""))),"-")</f>
        <v/>
      </c>
      <c r="R61" s="74"/>
      <c r="S61" s="72"/>
    </row>
    <row r="62" spans="1:20">
      <c r="A62" s="72"/>
      <c r="C62" s="15">
        <f t="shared" si="30"/>
        <v>0</v>
      </c>
      <c r="D62" s="77">
        <f t="shared" si="30"/>
        <v>0</v>
      </c>
      <c r="E62" s="76"/>
      <c r="F62" s="17">
        <f>$E$12</f>
        <v>0</v>
      </c>
      <c r="G62" s="17">
        <f>$F$12</f>
        <v>0</v>
      </c>
      <c r="H62" s="17">
        <f>$G$12</f>
        <v>0</v>
      </c>
      <c r="I62" s="16" t="str">
        <f t="shared" si="31"/>
        <v/>
      </c>
      <c r="K62" s="15">
        <f t="shared" si="32"/>
        <v>0</v>
      </c>
      <c r="L62" s="77">
        <f t="shared" si="32"/>
        <v>0</v>
      </c>
      <c r="M62" s="76"/>
      <c r="N62" s="17">
        <f>$E$12</f>
        <v>0</v>
      </c>
      <c r="O62" s="17">
        <f>$F$12</f>
        <v>0</v>
      </c>
      <c r="P62" s="17">
        <f>$G$12</f>
        <v>0</v>
      </c>
      <c r="Q62" s="16" t="str">
        <f t="shared" si="33"/>
        <v/>
      </c>
      <c r="R62" s="74"/>
      <c r="S62" s="72"/>
    </row>
    <row r="63" spans="1:20">
      <c r="A63" s="72"/>
      <c r="C63" s="15">
        <f t="shared" si="30"/>
        <v>0</v>
      </c>
      <c r="D63" s="77">
        <f t="shared" si="30"/>
        <v>0</v>
      </c>
      <c r="E63" s="76"/>
      <c r="F63" s="17">
        <f>$E$13</f>
        <v>0</v>
      </c>
      <c r="G63" s="17">
        <f>$F$13</f>
        <v>0</v>
      </c>
      <c r="H63" s="17">
        <f>$G$13</f>
        <v>0</v>
      </c>
      <c r="I63" s="16" t="str">
        <f t="shared" si="31"/>
        <v/>
      </c>
      <c r="K63" s="15">
        <f t="shared" si="32"/>
        <v>0</v>
      </c>
      <c r="L63" s="77">
        <f t="shared" si="32"/>
        <v>0</v>
      </c>
      <c r="M63" s="76"/>
      <c r="N63" s="17">
        <f>$E$13</f>
        <v>0</v>
      </c>
      <c r="O63" s="17">
        <f>$F$13</f>
        <v>0</v>
      </c>
      <c r="P63" s="17">
        <f>$G$13</f>
        <v>0</v>
      </c>
      <c r="Q63" s="16" t="str">
        <f t="shared" si="33"/>
        <v/>
      </c>
      <c r="R63" s="74"/>
      <c r="S63" s="72"/>
    </row>
    <row r="64" spans="1:20">
      <c r="A64" s="72"/>
      <c r="C64" s="15">
        <f t="shared" si="30"/>
        <v>0</v>
      </c>
      <c r="D64" s="77">
        <f t="shared" si="30"/>
        <v>0</v>
      </c>
      <c r="E64" s="76"/>
      <c r="F64" s="17">
        <f>$E$14</f>
        <v>0</v>
      </c>
      <c r="G64" s="17">
        <f>$F$14</f>
        <v>0</v>
      </c>
      <c r="H64" s="17">
        <f>$G$14</f>
        <v>0</v>
      </c>
      <c r="I64" s="16" t="str">
        <f t="shared" si="31"/>
        <v/>
      </c>
      <c r="K64" s="15">
        <f t="shared" si="32"/>
        <v>0</v>
      </c>
      <c r="L64" s="77">
        <f t="shared" si="32"/>
        <v>0</v>
      </c>
      <c r="M64" s="76"/>
      <c r="N64" s="17">
        <f>$E$14</f>
        <v>0</v>
      </c>
      <c r="O64" s="17">
        <f>$F$14</f>
        <v>0</v>
      </c>
      <c r="P64" s="17">
        <f>$G$14</f>
        <v>0</v>
      </c>
      <c r="Q64" s="16" t="str">
        <f t="shared" si="33"/>
        <v/>
      </c>
      <c r="R64" s="74"/>
      <c r="S64" s="72"/>
    </row>
    <row r="65" spans="1:20">
      <c r="A65" s="72"/>
      <c r="C65" s="15">
        <f t="shared" si="30"/>
        <v>0</v>
      </c>
      <c r="D65" s="77">
        <f t="shared" si="30"/>
        <v>0</v>
      </c>
      <c r="E65" s="76"/>
      <c r="F65" s="17">
        <f>$E$15</f>
        <v>0</v>
      </c>
      <c r="G65" s="17">
        <f>$F$15</f>
        <v>0</v>
      </c>
      <c r="H65" s="17">
        <f>$G$15</f>
        <v>0</v>
      </c>
      <c r="I65" s="16" t="str">
        <f t="shared" si="31"/>
        <v/>
      </c>
      <c r="K65" s="15">
        <f t="shared" si="32"/>
        <v>0</v>
      </c>
      <c r="L65" s="77">
        <f t="shared" si="32"/>
        <v>0</v>
      </c>
      <c r="M65" s="76"/>
      <c r="N65" s="17">
        <f>$E$15</f>
        <v>0</v>
      </c>
      <c r="O65" s="17">
        <f>$F$15</f>
        <v>0</v>
      </c>
      <c r="P65" s="17">
        <f>$G$15</f>
        <v>0</v>
      </c>
      <c r="Q65" s="16" t="str">
        <f t="shared" si="33"/>
        <v/>
      </c>
      <c r="R65" s="74"/>
      <c r="S65" s="72"/>
    </row>
    <row r="66" spans="1:20">
      <c r="A66" s="72"/>
      <c r="C66" s="15">
        <f t="shared" si="30"/>
        <v>0</v>
      </c>
      <c r="D66" s="77">
        <f t="shared" si="30"/>
        <v>0</v>
      </c>
      <c r="E66" s="76"/>
      <c r="F66" s="17">
        <f>$E$16</f>
        <v>0</v>
      </c>
      <c r="G66" s="17">
        <f>$F$16</f>
        <v>0</v>
      </c>
      <c r="H66" s="17">
        <f>$G$16</f>
        <v>0</v>
      </c>
      <c r="I66" s="16" t="str">
        <f t="shared" si="31"/>
        <v/>
      </c>
      <c r="K66" s="15">
        <f t="shared" si="32"/>
        <v>0</v>
      </c>
      <c r="L66" s="77">
        <f t="shared" si="32"/>
        <v>0</v>
      </c>
      <c r="M66" s="76"/>
      <c r="N66" s="17">
        <f>$E$16</f>
        <v>0</v>
      </c>
      <c r="O66" s="17">
        <f>$F$16</f>
        <v>0</v>
      </c>
      <c r="P66" s="17">
        <f>$G$16</f>
        <v>0</v>
      </c>
      <c r="Q66" s="16" t="str">
        <f t="shared" si="33"/>
        <v/>
      </c>
      <c r="R66" s="74"/>
      <c r="S66" s="72"/>
    </row>
    <row r="67" spans="1:20">
      <c r="A67" s="72"/>
      <c r="C67" s="15">
        <f t="shared" si="30"/>
        <v>0</v>
      </c>
      <c r="D67" s="77">
        <f t="shared" si="30"/>
        <v>0</v>
      </c>
      <c r="E67" s="76"/>
      <c r="F67" s="17">
        <f>$E$17</f>
        <v>0</v>
      </c>
      <c r="G67" s="17">
        <f>$F$17</f>
        <v>0</v>
      </c>
      <c r="H67" s="17">
        <f>$G$17</f>
        <v>0</v>
      </c>
      <c r="I67" s="16" t="str">
        <f t="shared" si="31"/>
        <v/>
      </c>
      <c r="K67" s="15">
        <f t="shared" si="32"/>
        <v>0</v>
      </c>
      <c r="L67" s="77">
        <f t="shared" si="32"/>
        <v>0</v>
      </c>
      <c r="M67" s="76"/>
      <c r="N67" s="17">
        <f>$E$17</f>
        <v>0</v>
      </c>
      <c r="O67" s="17">
        <f>$F$17</f>
        <v>0</v>
      </c>
      <c r="P67" s="17">
        <f>$G$17</f>
        <v>0</v>
      </c>
      <c r="Q67" s="16" t="str">
        <f t="shared" si="33"/>
        <v/>
      </c>
      <c r="R67" s="74"/>
      <c r="S67" s="72"/>
    </row>
    <row r="68" spans="1:20" ht="13.5" thickBot="1">
      <c r="A68" s="72"/>
      <c r="C68" s="84">
        <f t="shared" si="30"/>
        <v>0</v>
      </c>
      <c r="D68" s="85">
        <f t="shared" si="30"/>
        <v>0</v>
      </c>
      <c r="E68" s="86"/>
      <c r="F68" s="87">
        <f>$E$18</f>
        <v>0</v>
      </c>
      <c r="G68" s="87">
        <f>$F$18</f>
        <v>0</v>
      </c>
      <c r="H68" s="87">
        <f>$G$18</f>
        <v>0</v>
      </c>
      <c r="I68" s="88" t="str">
        <f t="shared" si="31"/>
        <v/>
      </c>
      <c r="K68" s="84">
        <f t="shared" si="32"/>
        <v>0</v>
      </c>
      <c r="L68" s="85">
        <f t="shared" si="32"/>
        <v>0</v>
      </c>
      <c r="M68" s="86"/>
      <c r="N68" s="87">
        <f>$E$18</f>
        <v>0</v>
      </c>
      <c r="O68" s="87">
        <f>$F$18</f>
        <v>0</v>
      </c>
      <c r="P68" s="87">
        <f>$G$18</f>
        <v>0</v>
      </c>
      <c r="Q68" s="88" t="str">
        <f t="shared" si="33"/>
        <v/>
      </c>
      <c r="R68" s="74"/>
      <c r="S68" s="72"/>
    </row>
    <row r="69" spans="1:20" ht="13.5" thickBot="1">
      <c r="A69" s="72"/>
      <c r="I69" s="89">
        <f>SUM(I61:I68)</f>
        <v>0</v>
      </c>
      <c r="Q69" s="89">
        <f>SUM(Q61:Q68)</f>
        <v>0</v>
      </c>
      <c r="R69" s="74"/>
      <c r="S69" s="72"/>
    </row>
    <row r="70" spans="1:20">
      <c r="A70" s="72"/>
      <c r="R70" s="74"/>
      <c r="S70" s="72"/>
    </row>
    <row r="71" spans="1:20" ht="12.75" customHeight="1" thickBot="1">
      <c r="A71" s="72"/>
      <c r="Q71" s="5"/>
      <c r="R71" s="5"/>
      <c r="S71" s="73"/>
      <c r="T71" s="6"/>
    </row>
    <row r="72" spans="1:20" ht="17.25" customHeight="1" thickBot="1">
      <c r="A72" s="72"/>
      <c r="C72" s="1"/>
      <c r="D72" s="193" t="s">
        <v>24</v>
      </c>
      <c r="E72" s="194"/>
      <c r="F72" s="195"/>
      <c r="G72" s="8"/>
      <c r="H72" s="8"/>
      <c r="K72" s="1"/>
      <c r="L72" s="193" t="s">
        <v>16</v>
      </c>
      <c r="M72" s="194"/>
      <c r="N72" s="195"/>
      <c r="O72" s="8"/>
      <c r="P72" s="8"/>
      <c r="R72" s="5"/>
      <c r="S72" s="73"/>
      <c r="T72" s="6"/>
    </row>
    <row r="73" spans="1:20" ht="13.5" thickBot="1">
      <c r="A73" s="72"/>
      <c r="C73" s="78" t="s">
        <v>0</v>
      </c>
      <c r="D73" s="79" t="s">
        <v>1</v>
      </c>
      <c r="E73" s="11"/>
      <c r="F73" s="12">
        <v>1</v>
      </c>
      <c r="G73" s="12" t="s">
        <v>18</v>
      </c>
      <c r="H73" s="12">
        <v>2</v>
      </c>
      <c r="I73" s="13" t="s">
        <v>5</v>
      </c>
      <c r="K73" s="78" t="s">
        <v>0</v>
      </c>
      <c r="L73" s="79" t="s">
        <v>1</v>
      </c>
      <c r="M73" s="11"/>
      <c r="N73" s="12">
        <v>1</v>
      </c>
      <c r="O73" s="12" t="s">
        <v>18</v>
      </c>
      <c r="P73" s="12">
        <v>2</v>
      </c>
      <c r="Q73" s="13" t="s">
        <v>5</v>
      </c>
      <c r="R73" s="5"/>
      <c r="S73" s="73"/>
      <c r="T73" s="6"/>
    </row>
    <row r="74" spans="1:20">
      <c r="A74" s="72"/>
      <c r="C74" s="14">
        <f t="shared" ref="C74:D81" si="34">C11</f>
        <v>0</v>
      </c>
      <c r="D74" s="80">
        <f t="shared" si="34"/>
        <v>0</v>
      </c>
      <c r="E74" s="81"/>
      <c r="F74" s="82">
        <f>$E$11</f>
        <v>0</v>
      </c>
      <c r="G74" s="82">
        <f>$F$11</f>
        <v>0</v>
      </c>
      <c r="H74" s="82">
        <f>$G$11</f>
        <v>0</v>
      </c>
      <c r="I74" s="83" t="str">
        <f t="shared" ref="I74:I81" si="35">IF($E74=$I11,IF($E74=$F$73,$F74,IF($E74=$G$73,$G74,IF($E74=$H$73,$H74,""))),"-")</f>
        <v/>
      </c>
      <c r="K74" s="14">
        <f t="shared" ref="K74:L81" si="36">C11</f>
        <v>0</v>
      </c>
      <c r="L74" s="80">
        <f t="shared" si="36"/>
        <v>0</v>
      </c>
      <c r="M74" s="81"/>
      <c r="N74" s="82">
        <f>$E$11</f>
        <v>0</v>
      </c>
      <c r="O74" s="82">
        <f>$F$11</f>
        <v>0</v>
      </c>
      <c r="P74" s="82">
        <f>$G$11</f>
        <v>0</v>
      </c>
      <c r="Q74" s="83" t="str">
        <f t="shared" ref="Q74:Q81" si="37">IF($M74=$I11,IF($M74=$N$73,$N74,IF($M74=$O$73,$O74,IF($M74=$P$73,$P74,""))),"-")</f>
        <v/>
      </c>
      <c r="R74" s="74"/>
      <c r="S74" s="72"/>
    </row>
    <row r="75" spans="1:20">
      <c r="A75" s="72"/>
      <c r="C75" s="15">
        <f t="shared" si="34"/>
        <v>0</v>
      </c>
      <c r="D75" s="77">
        <f t="shared" si="34"/>
        <v>0</v>
      </c>
      <c r="E75" s="76"/>
      <c r="F75" s="17">
        <f>$E$12</f>
        <v>0</v>
      </c>
      <c r="G75" s="17">
        <f>$F$12</f>
        <v>0</v>
      </c>
      <c r="H75" s="17">
        <f>$G$12</f>
        <v>0</v>
      </c>
      <c r="I75" s="16" t="str">
        <f t="shared" si="35"/>
        <v/>
      </c>
      <c r="K75" s="15">
        <f t="shared" si="36"/>
        <v>0</v>
      </c>
      <c r="L75" s="77">
        <f t="shared" si="36"/>
        <v>0</v>
      </c>
      <c r="M75" s="76"/>
      <c r="N75" s="17">
        <f>$E$12</f>
        <v>0</v>
      </c>
      <c r="O75" s="17">
        <f>$F$12</f>
        <v>0</v>
      </c>
      <c r="P75" s="17">
        <f>$G$12</f>
        <v>0</v>
      </c>
      <c r="Q75" s="16" t="str">
        <f t="shared" si="37"/>
        <v/>
      </c>
      <c r="R75" s="74"/>
      <c r="S75" s="72"/>
    </row>
    <row r="76" spans="1:20">
      <c r="A76" s="72"/>
      <c r="C76" s="15">
        <f t="shared" si="34"/>
        <v>0</v>
      </c>
      <c r="D76" s="77">
        <f t="shared" si="34"/>
        <v>0</v>
      </c>
      <c r="E76" s="76"/>
      <c r="F76" s="17">
        <f>$E$13</f>
        <v>0</v>
      </c>
      <c r="G76" s="17">
        <f>$F$13</f>
        <v>0</v>
      </c>
      <c r="H76" s="17">
        <f>$G$13</f>
        <v>0</v>
      </c>
      <c r="I76" s="16" t="str">
        <f t="shared" si="35"/>
        <v/>
      </c>
      <c r="J76" s="2"/>
      <c r="K76" s="15">
        <f t="shared" si="36"/>
        <v>0</v>
      </c>
      <c r="L76" s="77">
        <f t="shared" si="36"/>
        <v>0</v>
      </c>
      <c r="M76" s="76"/>
      <c r="N76" s="17">
        <f>$E$13</f>
        <v>0</v>
      </c>
      <c r="O76" s="17">
        <f>$F$13</f>
        <v>0</v>
      </c>
      <c r="P76" s="17">
        <f>$G$13</f>
        <v>0</v>
      </c>
      <c r="Q76" s="16" t="str">
        <f t="shared" si="37"/>
        <v/>
      </c>
      <c r="R76" s="74"/>
      <c r="S76" s="72"/>
    </row>
    <row r="77" spans="1:20">
      <c r="A77" s="72"/>
      <c r="C77" s="15">
        <f t="shared" si="34"/>
        <v>0</v>
      </c>
      <c r="D77" s="77">
        <f t="shared" si="34"/>
        <v>0</v>
      </c>
      <c r="E77" s="76"/>
      <c r="F77" s="17">
        <f>$E$14</f>
        <v>0</v>
      </c>
      <c r="G77" s="17">
        <f>$F$14</f>
        <v>0</v>
      </c>
      <c r="H77" s="17">
        <f>$G$14</f>
        <v>0</v>
      </c>
      <c r="I77" s="16" t="str">
        <f t="shared" si="35"/>
        <v/>
      </c>
      <c r="K77" s="15">
        <f t="shared" si="36"/>
        <v>0</v>
      </c>
      <c r="L77" s="77">
        <f t="shared" si="36"/>
        <v>0</v>
      </c>
      <c r="M77" s="76"/>
      <c r="N77" s="17">
        <f>$E$14</f>
        <v>0</v>
      </c>
      <c r="O77" s="17">
        <f>$F$14</f>
        <v>0</v>
      </c>
      <c r="P77" s="17">
        <f>$G$14</f>
        <v>0</v>
      </c>
      <c r="Q77" s="16" t="str">
        <f t="shared" si="37"/>
        <v/>
      </c>
      <c r="R77" s="74"/>
      <c r="S77" s="72"/>
    </row>
    <row r="78" spans="1:20">
      <c r="A78" s="72"/>
      <c r="C78" s="15">
        <f t="shared" si="34"/>
        <v>0</v>
      </c>
      <c r="D78" s="77">
        <f t="shared" si="34"/>
        <v>0</v>
      </c>
      <c r="E78" s="76"/>
      <c r="F78" s="17">
        <f>$E$15</f>
        <v>0</v>
      </c>
      <c r="G78" s="17">
        <f>$F$15</f>
        <v>0</v>
      </c>
      <c r="H78" s="17">
        <f>$G$15</f>
        <v>0</v>
      </c>
      <c r="I78" s="16" t="str">
        <f t="shared" si="35"/>
        <v/>
      </c>
      <c r="K78" s="15">
        <f t="shared" si="36"/>
        <v>0</v>
      </c>
      <c r="L78" s="77">
        <f t="shared" si="36"/>
        <v>0</v>
      </c>
      <c r="M78" s="76"/>
      <c r="N78" s="17">
        <f>$E$15</f>
        <v>0</v>
      </c>
      <c r="O78" s="17">
        <f>$F$15</f>
        <v>0</v>
      </c>
      <c r="P78" s="17">
        <f>$G$15</f>
        <v>0</v>
      </c>
      <c r="Q78" s="16" t="str">
        <f t="shared" si="37"/>
        <v/>
      </c>
      <c r="R78" s="74"/>
      <c r="S78" s="72"/>
    </row>
    <row r="79" spans="1:20">
      <c r="A79" s="72"/>
      <c r="C79" s="15">
        <f t="shared" si="34"/>
        <v>0</v>
      </c>
      <c r="D79" s="77">
        <f t="shared" si="34"/>
        <v>0</v>
      </c>
      <c r="E79" s="76"/>
      <c r="F79" s="17">
        <f>$E$16</f>
        <v>0</v>
      </c>
      <c r="G79" s="17">
        <f>$F$16</f>
        <v>0</v>
      </c>
      <c r="H79" s="17">
        <f>$G$16</f>
        <v>0</v>
      </c>
      <c r="I79" s="16" t="str">
        <f t="shared" si="35"/>
        <v/>
      </c>
      <c r="K79" s="15">
        <f t="shared" si="36"/>
        <v>0</v>
      </c>
      <c r="L79" s="77">
        <f t="shared" si="36"/>
        <v>0</v>
      </c>
      <c r="M79" s="76"/>
      <c r="N79" s="17">
        <f>$E$16</f>
        <v>0</v>
      </c>
      <c r="O79" s="17">
        <f>$F$16</f>
        <v>0</v>
      </c>
      <c r="P79" s="17">
        <f>$G$16</f>
        <v>0</v>
      </c>
      <c r="Q79" s="16" t="str">
        <f t="shared" si="37"/>
        <v/>
      </c>
      <c r="R79" s="74"/>
      <c r="S79" s="72"/>
    </row>
    <row r="80" spans="1:20">
      <c r="A80" s="72"/>
      <c r="C80" s="15">
        <f t="shared" si="34"/>
        <v>0</v>
      </c>
      <c r="D80" s="77">
        <f t="shared" si="34"/>
        <v>0</v>
      </c>
      <c r="E80" s="76"/>
      <c r="F80" s="17">
        <f>$E$17</f>
        <v>0</v>
      </c>
      <c r="G80" s="17">
        <f>$F$17</f>
        <v>0</v>
      </c>
      <c r="H80" s="17">
        <f>$G$17</f>
        <v>0</v>
      </c>
      <c r="I80" s="16" t="str">
        <f t="shared" si="35"/>
        <v/>
      </c>
      <c r="K80" s="15">
        <f t="shared" si="36"/>
        <v>0</v>
      </c>
      <c r="L80" s="77">
        <f t="shared" si="36"/>
        <v>0</v>
      </c>
      <c r="M80" s="76"/>
      <c r="N80" s="17">
        <f>$E$17</f>
        <v>0</v>
      </c>
      <c r="O80" s="17">
        <f>$F$17</f>
        <v>0</v>
      </c>
      <c r="P80" s="17">
        <f>$G$17</f>
        <v>0</v>
      </c>
      <c r="Q80" s="16" t="str">
        <f t="shared" si="37"/>
        <v/>
      </c>
      <c r="R80" s="74"/>
      <c r="S80" s="72"/>
    </row>
    <row r="81" spans="1:19" ht="13.5" thickBot="1">
      <c r="A81" s="72"/>
      <c r="C81" s="84">
        <f t="shared" si="34"/>
        <v>0</v>
      </c>
      <c r="D81" s="85">
        <f t="shared" si="34"/>
        <v>0</v>
      </c>
      <c r="E81" s="86"/>
      <c r="F81" s="87">
        <f>$E$18</f>
        <v>0</v>
      </c>
      <c r="G81" s="87">
        <f>$F$18</f>
        <v>0</v>
      </c>
      <c r="H81" s="87">
        <f>$G$18</f>
        <v>0</v>
      </c>
      <c r="I81" s="88" t="str">
        <f t="shared" si="35"/>
        <v/>
      </c>
      <c r="K81" s="84">
        <f t="shared" si="36"/>
        <v>0</v>
      </c>
      <c r="L81" s="85">
        <f t="shared" si="36"/>
        <v>0</v>
      </c>
      <c r="M81" s="86"/>
      <c r="N81" s="87">
        <f>$E$18</f>
        <v>0</v>
      </c>
      <c r="O81" s="87">
        <f>$F$18</f>
        <v>0</v>
      </c>
      <c r="P81" s="87">
        <f>$G$18</f>
        <v>0</v>
      </c>
      <c r="Q81" s="88" t="str">
        <f t="shared" si="37"/>
        <v/>
      </c>
      <c r="R81" s="74"/>
      <c r="S81" s="72"/>
    </row>
    <row r="82" spans="1:19" ht="13.5" thickBot="1">
      <c r="A82" s="72"/>
      <c r="I82" s="89">
        <f>SUM(I74:I81)</f>
        <v>0</v>
      </c>
      <c r="Q82" s="89">
        <f>SUM(Q74:Q81)</f>
        <v>0</v>
      </c>
      <c r="R82" s="74"/>
      <c r="S82" s="72"/>
    </row>
    <row r="83" spans="1:19">
      <c r="A83" s="72"/>
      <c r="L83" s="7"/>
      <c r="R83" s="74"/>
      <c r="S83" s="72"/>
    </row>
    <row r="84" spans="1:19" ht="13.5" thickBot="1">
      <c r="A84" s="72"/>
      <c r="R84" s="74"/>
      <c r="S84" s="72"/>
    </row>
    <row r="85" spans="1:19" ht="18" customHeight="1" thickBot="1">
      <c r="A85" s="72"/>
      <c r="C85" s="1"/>
      <c r="D85" s="193" t="s">
        <v>2</v>
      </c>
      <c r="E85" s="194"/>
      <c r="F85" s="195"/>
      <c r="G85" s="8"/>
      <c r="H85" s="8"/>
      <c r="K85" s="1"/>
      <c r="L85" s="193" t="s">
        <v>3</v>
      </c>
      <c r="M85" s="194"/>
      <c r="N85" s="195"/>
      <c r="O85" s="8"/>
      <c r="P85" s="8"/>
      <c r="R85" s="74"/>
      <c r="S85" s="72"/>
    </row>
    <row r="86" spans="1:19" ht="13.5" thickBot="1">
      <c r="A86" s="72"/>
      <c r="C86" s="78" t="s">
        <v>0</v>
      </c>
      <c r="D86" s="79" t="s">
        <v>1</v>
      </c>
      <c r="E86" s="11"/>
      <c r="F86" s="12">
        <v>1</v>
      </c>
      <c r="G86" s="12" t="s">
        <v>18</v>
      </c>
      <c r="H86" s="12">
        <v>2</v>
      </c>
      <c r="I86" s="13" t="s">
        <v>5</v>
      </c>
      <c r="K86" s="78" t="s">
        <v>0</v>
      </c>
      <c r="L86" s="79" t="s">
        <v>1</v>
      </c>
      <c r="M86" s="11"/>
      <c r="N86" s="12">
        <v>1</v>
      </c>
      <c r="O86" s="12" t="s">
        <v>18</v>
      </c>
      <c r="P86" s="12">
        <v>2</v>
      </c>
      <c r="Q86" s="13" t="s">
        <v>5</v>
      </c>
      <c r="R86" s="74"/>
      <c r="S86" s="72"/>
    </row>
    <row r="87" spans="1:19">
      <c r="A87" s="72"/>
      <c r="C87" s="14">
        <f t="shared" ref="C87:D94" si="38">C11</f>
        <v>0</v>
      </c>
      <c r="D87" s="80">
        <f t="shared" si="38"/>
        <v>0</v>
      </c>
      <c r="E87" s="81"/>
      <c r="F87" s="82">
        <f>$E$11</f>
        <v>0</v>
      </c>
      <c r="G87" s="82">
        <f>$F$11</f>
        <v>0</v>
      </c>
      <c r="H87" s="82">
        <f>$G$11</f>
        <v>0</v>
      </c>
      <c r="I87" s="83" t="str">
        <f t="shared" ref="I87:I94" si="39">IF($E87=$I11,IF($E87=$F$86,$F87,IF($E87=$G$86,$G87,IF($E87=$H$86,$H87,""))),"-")</f>
        <v/>
      </c>
      <c r="K87" s="14">
        <f t="shared" ref="K87:L94" si="40">C11</f>
        <v>0</v>
      </c>
      <c r="L87" s="80">
        <f t="shared" si="40"/>
        <v>0</v>
      </c>
      <c r="M87" s="81"/>
      <c r="N87" s="82">
        <f>$E$11</f>
        <v>0</v>
      </c>
      <c r="O87" s="82">
        <f>$F$11</f>
        <v>0</v>
      </c>
      <c r="P87" s="82">
        <f>$G$11</f>
        <v>0</v>
      </c>
      <c r="Q87" s="83" t="str">
        <f t="shared" ref="Q87:Q94" si="41">IF($M87=$I11,IF($M87=$N$86,$N87,IF($M87=$O$86,$O87,IF($M87=$P$86,$P87,""))),"-")</f>
        <v/>
      </c>
      <c r="R87" s="74"/>
      <c r="S87" s="72"/>
    </row>
    <row r="88" spans="1:19">
      <c r="A88" s="72"/>
      <c r="C88" s="15">
        <f t="shared" si="38"/>
        <v>0</v>
      </c>
      <c r="D88" s="77">
        <f t="shared" si="38"/>
        <v>0</v>
      </c>
      <c r="E88" s="76"/>
      <c r="F88" s="17">
        <f>$E$12</f>
        <v>0</v>
      </c>
      <c r="G88" s="17">
        <f>$F$12</f>
        <v>0</v>
      </c>
      <c r="H88" s="17">
        <f>$G$12</f>
        <v>0</v>
      </c>
      <c r="I88" s="16" t="str">
        <f t="shared" si="39"/>
        <v/>
      </c>
      <c r="K88" s="15">
        <f t="shared" si="40"/>
        <v>0</v>
      </c>
      <c r="L88" s="77">
        <f t="shared" si="40"/>
        <v>0</v>
      </c>
      <c r="M88" s="76"/>
      <c r="N88" s="17">
        <f>$E$12</f>
        <v>0</v>
      </c>
      <c r="O88" s="17">
        <f>$F$12</f>
        <v>0</v>
      </c>
      <c r="P88" s="17">
        <f>$G$12</f>
        <v>0</v>
      </c>
      <c r="Q88" s="16" t="str">
        <f t="shared" si="41"/>
        <v/>
      </c>
      <c r="R88" s="74"/>
      <c r="S88" s="72"/>
    </row>
    <row r="89" spans="1:19">
      <c r="A89" s="72"/>
      <c r="C89" s="15">
        <f t="shared" si="38"/>
        <v>0</v>
      </c>
      <c r="D89" s="77">
        <f t="shared" si="38"/>
        <v>0</v>
      </c>
      <c r="E89" s="76"/>
      <c r="F89" s="17">
        <f>$E$13</f>
        <v>0</v>
      </c>
      <c r="G89" s="17">
        <f>$F$13</f>
        <v>0</v>
      </c>
      <c r="H89" s="17">
        <f>$G$13</f>
        <v>0</v>
      </c>
      <c r="I89" s="16" t="str">
        <f t="shared" si="39"/>
        <v/>
      </c>
      <c r="K89" s="15">
        <f t="shared" si="40"/>
        <v>0</v>
      </c>
      <c r="L89" s="77">
        <f t="shared" si="40"/>
        <v>0</v>
      </c>
      <c r="M89" s="76"/>
      <c r="N89" s="17">
        <f>$E$13</f>
        <v>0</v>
      </c>
      <c r="O89" s="17">
        <f>$F$13</f>
        <v>0</v>
      </c>
      <c r="P89" s="17">
        <f>$G$13</f>
        <v>0</v>
      </c>
      <c r="Q89" s="16" t="str">
        <f t="shared" si="41"/>
        <v/>
      </c>
      <c r="R89" s="74"/>
      <c r="S89" s="72"/>
    </row>
    <row r="90" spans="1:19">
      <c r="A90" s="72"/>
      <c r="C90" s="15">
        <f t="shared" si="38"/>
        <v>0</v>
      </c>
      <c r="D90" s="77">
        <f t="shared" si="38"/>
        <v>0</v>
      </c>
      <c r="E90" s="76"/>
      <c r="F90" s="17">
        <f>$E$14</f>
        <v>0</v>
      </c>
      <c r="G90" s="17">
        <f>$F$14</f>
        <v>0</v>
      </c>
      <c r="H90" s="17">
        <f>$G$14</f>
        <v>0</v>
      </c>
      <c r="I90" s="16" t="str">
        <f t="shared" si="39"/>
        <v/>
      </c>
      <c r="J90" s="2"/>
      <c r="K90" s="15">
        <f t="shared" si="40"/>
        <v>0</v>
      </c>
      <c r="L90" s="77">
        <f t="shared" si="40"/>
        <v>0</v>
      </c>
      <c r="M90" s="76"/>
      <c r="N90" s="17">
        <f>$E$14</f>
        <v>0</v>
      </c>
      <c r="O90" s="17">
        <f>$F$14</f>
        <v>0</v>
      </c>
      <c r="P90" s="17">
        <f>$G$14</f>
        <v>0</v>
      </c>
      <c r="Q90" s="16" t="str">
        <f t="shared" si="41"/>
        <v/>
      </c>
      <c r="R90" s="74"/>
      <c r="S90" s="72"/>
    </row>
    <row r="91" spans="1:19">
      <c r="A91" s="72"/>
      <c r="C91" s="15">
        <f t="shared" si="38"/>
        <v>0</v>
      </c>
      <c r="D91" s="77">
        <f t="shared" si="38"/>
        <v>0</v>
      </c>
      <c r="E91" s="76"/>
      <c r="F91" s="17">
        <f>$E$15</f>
        <v>0</v>
      </c>
      <c r="G91" s="17">
        <f>$F$15</f>
        <v>0</v>
      </c>
      <c r="H91" s="17">
        <f>$G$15</f>
        <v>0</v>
      </c>
      <c r="I91" s="16" t="str">
        <f t="shared" si="39"/>
        <v/>
      </c>
      <c r="K91" s="15">
        <f t="shared" si="40"/>
        <v>0</v>
      </c>
      <c r="L91" s="77">
        <f t="shared" si="40"/>
        <v>0</v>
      </c>
      <c r="M91" s="76"/>
      <c r="N91" s="17">
        <f>$E$15</f>
        <v>0</v>
      </c>
      <c r="O91" s="17">
        <f>$F$15</f>
        <v>0</v>
      </c>
      <c r="P91" s="17">
        <f>$G$15</f>
        <v>0</v>
      </c>
      <c r="Q91" s="16" t="str">
        <f t="shared" si="41"/>
        <v/>
      </c>
      <c r="R91" s="74"/>
      <c r="S91" s="72"/>
    </row>
    <row r="92" spans="1:19">
      <c r="A92" s="72"/>
      <c r="C92" s="15">
        <f t="shared" si="38"/>
        <v>0</v>
      </c>
      <c r="D92" s="77">
        <f t="shared" si="38"/>
        <v>0</v>
      </c>
      <c r="E92" s="76"/>
      <c r="F92" s="17">
        <f>$E$16</f>
        <v>0</v>
      </c>
      <c r="G92" s="17">
        <f>$F$16</f>
        <v>0</v>
      </c>
      <c r="H92" s="17">
        <f>$G$16</f>
        <v>0</v>
      </c>
      <c r="I92" s="16" t="str">
        <f t="shared" si="39"/>
        <v/>
      </c>
      <c r="K92" s="15">
        <f t="shared" si="40"/>
        <v>0</v>
      </c>
      <c r="L92" s="77">
        <f t="shared" si="40"/>
        <v>0</v>
      </c>
      <c r="M92" s="76"/>
      <c r="N92" s="17">
        <f>$E$16</f>
        <v>0</v>
      </c>
      <c r="O92" s="17">
        <f>$F$16</f>
        <v>0</v>
      </c>
      <c r="P92" s="17">
        <f>$G$16</f>
        <v>0</v>
      </c>
      <c r="Q92" s="16" t="str">
        <f t="shared" si="41"/>
        <v/>
      </c>
      <c r="R92" s="74"/>
      <c r="S92" s="72"/>
    </row>
    <row r="93" spans="1:19">
      <c r="A93" s="72"/>
      <c r="C93" s="15">
        <f t="shared" si="38"/>
        <v>0</v>
      </c>
      <c r="D93" s="77">
        <f t="shared" si="38"/>
        <v>0</v>
      </c>
      <c r="E93" s="76"/>
      <c r="F93" s="17">
        <f>$E$17</f>
        <v>0</v>
      </c>
      <c r="G93" s="17">
        <f>$F$17</f>
        <v>0</v>
      </c>
      <c r="H93" s="17">
        <f>$G$17</f>
        <v>0</v>
      </c>
      <c r="I93" s="16" t="str">
        <f t="shared" si="39"/>
        <v/>
      </c>
      <c r="K93" s="15">
        <f t="shared" si="40"/>
        <v>0</v>
      </c>
      <c r="L93" s="77">
        <f t="shared" si="40"/>
        <v>0</v>
      </c>
      <c r="M93" s="76"/>
      <c r="N93" s="17">
        <f>$E$17</f>
        <v>0</v>
      </c>
      <c r="O93" s="17">
        <f>$F$17</f>
        <v>0</v>
      </c>
      <c r="P93" s="17">
        <f>$G$17</f>
        <v>0</v>
      </c>
      <c r="Q93" s="16" t="str">
        <f t="shared" si="41"/>
        <v/>
      </c>
      <c r="R93" s="74"/>
      <c r="S93" s="72"/>
    </row>
    <row r="94" spans="1:19" ht="13.5" thickBot="1">
      <c r="A94" s="72"/>
      <c r="C94" s="84">
        <f t="shared" si="38"/>
        <v>0</v>
      </c>
      <c r="D94" s="85">
        <f t="shared" si="38"/>
        <v>0</v>
      </c>
      <c r="E94" s="86"/>
      <c r="F94" s="87">
        <f>$E$18</f>
        <v>0</v>
      </c>
      <c r="G94" s="87">
        <f>$F$18</f>
        <v>0</v>
      </c>
      <c r="H94" s="87">
        <f>$G$18</f>
        <v>0</v>
      </c>
      <c r="I94" s="88" t="str">
        <f t="shared" si="39"/>
        <v/>
      </c>
      <c r="K94" s="84">
        <f t="shared" si="40"/>
        <v>0</v>
      </c>
      <c r="L94" s="85">
        <f t="shared" si="40"/>
        <v>0</v>
      </c>
      <c r="M94" s="86"/>
      <c r="N94" s="87">
        <f>$E$18</f>
        <v>0</v>
      </c>
      <c r="O94" s="87">
        <f>$F$18</f>
        <v>0</v>
      </c>
      <c r="P94" s="87">
        <f>$G$18</f>
        <v>0</v>
      </c>
      <c r="Q94" s="88" t="str">
        <f t="shared" si="41"/>
        <v/>
      </c>
      <c r="R94" s="74"/>
      <c r="S94" s="72"/>
    </row>
    <row r="95" spans="1:19" ht="13.5" thickBot="1">
      <c r="A95" s="72"/>
      <c r="I95" s="89">
        <f>SUM(I87:I94)</f>
        <v>0</v>
      </c>
      <c r="Q95" s="89">
        <f>SUM(Q87:Q94)</f>
        <v>0</v>
      </c>
      <c r="R95" s="74"/>
      <c r="S95" s="72"/>
    </row>
    <row r="96" spans="1:19">
      <c r="A96" s="72"/>
      <c r="R96" s="74"/>
      <c r="S96" s="72"/>
    </row>
    <row r="97" spans="1:19" ht="13.5" thickBot="1">
      <c r="A97" s="72"/>
      <c r="R97" s="74"/>
      <c r="S97" s="72"/>
    </row>
    <row r="98" spans="1:19" ht="13.5" thickBot="1">
      <c r="A98" s="72"/>
      <c r="C98" s="1"/>
      <c r="D98" s="193" t="s">
        <v>4</v>
      </c>
      <c r="E98" s="194"/>
      <c r="F98" s="195"/>
      <c r="G98" s="8"/>
      <c r="H98" s="8"/>
      <c r="K98" s="1"/>
      <c r="L98" s="193" t="s">
        <v>23</v>
      </c>
      <c r="M98" s="194"/>
      <c r="N98" s="195"/>
      <c r="O98" s="8"/>
      <c r="P98" s="8"/>
      <c r="R98" s="74"/>
      <c r="S98" s="72"/>
    </row>
    <row r="99" spans="1:19" ht="13.5" thickBot="1">
      <c r="A99" s="72"/>
      <c r="C99" s="78" t="s">
        <v>0</v>
      </c>
      <c r="D99" s="79" t="s">
        <v>1</v>
      </c>
      <c r="E99" s="11"/>
      <c r="F99" s="12">
        <v>1</v>
      </c>
      <c r="G99" s="12" t="s">
        <v>18</v>
      </c>
      <c r="H99" s="12">
        <v>2</v>
      </c>
      <c r="I99" s="13" t="s">
        <v>5</v>
      </c>
      <c r="K99" s="78" t="s">
        <v>0</v>
      </c>
      <c r="L99" s="79" t="s">
        <v>1</v>
      </c>
      <c r="M99" s="11"/>
      <c r="N99" s="12">
        <v>1</v>
      </c>
      <c r="O99" s="12" t="s">
        <v>18</v>
      </c>
      <c r="P99" s="12">
        <v>2</v>
      </c>
      <c r="Q99" s="13" t="s">
        <v>5</v>
      </c>
      <c r="R99" s="74"/>
      <c r="S99" s="72"/>
    </row>
    <row r="100" spans="1:19">
      <c r="A100" s="72"/>
      <c r="C100" s="14">
        <f t="shared" ref="C100:D107" si="42">C11</f>
        <v>0</v>
      </c>
      <c r="D100" s="80">
        <f t="shared" si="42"/>
        <v>0</v>
      </c>
      <c r="E100" s="81"/>
      <c r="F100" s="82">
        <f>$E$11</f>
        <v>0</v>
      </c>
      <c r="G100" s="82">
        <f>$F$11</f>
        <v>0</v>
      </c>
      <c r="H100" s="82">
        <f>$G$11</f>
        <v>0</v>
      </c>
      <c r="I100" s="83" t="str">
        <f t="shared" ref="I100:I107" si="43">IF($E100=$I11,IF($E100=$F$99,$F100,IF($E100=$G$99,$G100,IF($E100=$H$99,$H100,""))),"-")</f>
        <v/>
      </c>
      <c r="K100" s="14">
        <f t="shared" ref="K100:L107" si="44">C11</f>
        <v>0</v>
      </c>
      <c r="L100" s="80">
        <f t="shared" si="44"/>
        <v>0</v>
      </c>
      <c r="M100" s="81"/>
      <c r="N100" s="82">
        <f>$E$11</f>
        <v>0</v>
      </c>
      <c r="O100" s="82">
        <f>$F$11</f>
        <v>0</v>
      </c>
      <c r="P100" s="82">
        <f>$G$11</f>
        <v>0</v>
      </c>
      <c r="Q100" s="83" t="str">
        <f t="shared" ref="Q100:Q107" si="45">IF($M100=$I11,IF($M100=$N$99,$N100,IF($M100=$O$99,$O100,IF($M100=$P$99,$P100,""))),"-")</f>
        <v/>
      </c>
      <c r="R100" s="74"/>
      <c r="S100" s="72"/>
    </row>
    <row r="101" spans="1:19">
      <c r="A101" s="72"/>
      <c r="C101" s="15">
        <f t="shared" si="42"/>
        <v>0</v>
      </c>
      <c r="D101" s="77">
        <f t="shared" si="42"/>
        <v>0</v>
      </c>
      <c r="E101" s="76"/>
      <c r="F101" s="17">
        <f>$E$12</f>
        <v>0</v>
      </c>
      <c r="G101" s="17">
        <f>$F$12</f>
        <v>0</v>
      </c>
      <c r="H101" s="17">
        <f>$G$12</f>
        <v>0</v>
      </c>
      <c r="I101" s="16" t="str">
        <f t="shared" si="43"/>
        <v/>
      </c>
      <c r="K101" s="15">
        <f t="shared" si="44"/>
        <v>0</v>
      </c>
      <c r="L101" s="77">
        <f t="shared" si="44"/>
        <v>0</v>
      </c>
      <c r="M101" s="76"/>
      <c r="N101" s="17">
        <f>$E$12</f>
        <v>0</v>
      </c>
      <c r="O101" s="17">
        <f>$F$12</f>
        <v>0</v>
      </c>
      <c r="P101" s="17">
        <f>$G$12</f>
        <v>0</v>
      </c>
      <c r="Q101" s="16" t="str">
        <f t="shared" si="45"/>
        <v/>
      </c>
      <c r="R101" s="74"/>
      <c r="S101" s="72"/>
    </row>
    <row r="102" spans="1:19">
      <c r="A102" s="72"/>
      <c r="C102" s="15">
        <f t="shared" si="42"/>
        <v>0</v>
      </c>
      <c r="D102" s="77">
        <f t="shared" si="42"/>
        <v>0</v>
      </c>
      <c r="E102" s="76"/>
      <c r="F102" s="17">
        <f>$E$13</f>
        <v>0</v>
      </c>
      <c r="G102" s="17">
        <f>$F$13</f>
        <v>0</v>
      </c>
      <c r="H102" s="17">
        <f>$G$13</f>
        <v>0</v>
      </c>
      <c r="I102" s="16" t="str">
        <f t="shared" si="43"/>
        <v/>
      </c>
      <c r="K102" s="15">
        <f t="shared" si="44"/>
        <v>0</v>
      </c>
      <c r="L102" s="77">
        <f t="shared" si="44"/>
        <v>0</v>
      </c>
      <c r="M102" s="76"/>
      <c r="N102" s="17">
        <f>$E$13</f>
        <v>0</v>
      </c>
      <c r="O102" s="17">
        <f>$F$13</f>
        <v>0</v>
      </c>
      <c r="P102" s="17">
        <f>$G$13</f>
        <v>0</v>
      </c>
      <c r="Q102" s="16" t="str">
        <f t="shared" si="45"/>
        <v/>
      </c>
      <c r="R102" s="74"/>
      <c r="S102" s="72"/>
    </row>
    <row r="103" spans="1:19">
      <c r="A103" s="72"/>
      <c r="C103" s="15">
        <f t="shared" si="42"/>
        <v>0</v>
      </c>
      <c r="D103" s="77">
        <f t="shared" si="42"/>
        <v>0</v>
      </c>
      <c r="E103" s="76"/>
      <c r="F103" s="17">
        <f>$E$14</f>
        <v>0</v>
      </c>
      <c r="G103" s="17">
        <f>$F$14</f>
        <v>0</v>
      </c>
      <c r="H103" s="17">
        <f>$G$14</f>
        <v>0</v>
      </c>
      <c r="I103" s="16" t="str">
        <f t="shared" si="43"/>
        <v/>
      </c>
      <c r="K103" s="15">
        <f t="shared" si="44"/>
        <v>0</v>
      </c>
      <c r="L103" s="77">
        <f t="shared" si="44"/>
        <v>0</v>
      </c>
      <c r="M103" s="76"/>
      <c r="N103" s="17">
        <f>$E$14</f>
        <v>0</v>
      </c>
      <c r="O103" s="17">
        <f>$F$14</f>
        <v>0</v>
      </c>
      <c r="P103" s="17">
        <f>$G$14</f>
        <v>0</v>
      </c>
      <c r="Q103" s="16" t="str">
        <f t="shared" si="45"/>
        <v/>
      </c>
      <c r="R103" s="74"/>
      <c r="S103" s="72"/>
    </row>
    <row r="104" spans="1:19">
      <c r="A104" s="72"/>
      <c r="C104" s="15">
        <f t="shared" si="42"/>
        <v>0</v>
      </c>
      <c r="D104" s="77">
        <f t="shared" si="42"/>
        <v>0</v>
      </c>
      <c r="E104" s="76"/>
      <c r="F104" s="17">
        <f>$E$15</f>
        <v>0</v>
      </c>
      <c r="G104" s="17">
        <f>$F$15</f>
        <v>0</v>
      </c>
      <c r="H104" s="17">
        <f>$G$15</f>
        <v>0</v>
      </c>
      <c r="I104" s="16" t="str">
        <f t="shared" si="43"/>
        <v/>
      </c>
      <c r="K104" s="15">
        <f t="shared" si="44"/>
        <v>0</v>
      </c>
      <c r="L104" s="77">
        <f t="shared" si="44"/>
        <v>0</v>
      </c>
      <c r="M104" s="76"/>
      <c r="N104" s="17">
        <f>$E$15</f>
        <v>0</v>
      </c>
      <c r="O104" s="17">
        <f>$F$15</f>
        <v>0</v>
      </c>
      <c r="P104" s="17">
        <f>$G$15</f>
        <v>0</v>
      </c>
      <c r="Q104" s="16" t="str">
        <f t="shared" si="45"/>
        <v/>
      </c>
      <c r="R104" s="74"/>
      <c r="S104" s="72"/>
    </row>
    <row r="105" spans="1:19">
      <c r="A105" s="72"/>
      <c r="C105" s="15">
        <f t="shared" si="42"/>
        <v>0</v>
      </c>
      <c r="D105" s="77">
        <f t="shared" si="42"/>
        <v>0</v>
      </c>
      <c r="E105" s="76"/>
      <c r="F105" s="17">
        <f>$E$16</f>
        <v>0</v>
      </c>
      <c r="G105" s="17">
        <f>$F$16</f>
        <v>0</v>
      </c>
      <c r="H105" s="17">
        <f>$G$16</f>
        <v>0</v>
      </c>
      <c r="I105" s="16" t="str">
        <f t="shared" si="43"/>
        <v/>
      </c>
      <c r="K105" s="15">
        <f t="shared" si="44"/>
        <v>0</v>
      </c>
      <c r="L105" s="77">
        <f t="shared" si="44"/>
        <v>0</v>
      </c>
      <c r="M105" s="76"/>
      <c r="N105" s="17">
        <f>$E$16</f>
        <v>0</v>
      </c>
      <c r="O105" s="17">
        <f>$F$16</f>
        <v>0</v>
      </c>
      <c r="P105" s="17">
        <f>$G$16</f>
        <v>0</v>
      </c>
      <c r="Q105" s="16" t="str">
        <f t="shared" si="45"/>
        <v/>
      </c>
      <c r="R105" s="74"/>
      <c r="S105" s="72"/>
    </row>
    <row r="106" spans="1:19">
      <c r="A106" s="72"/>
      <c r="C106" s="15">
        <f t="shared" si="42"/>
        <v>0</v>
      </c>
      <c r="D106" s="77">
        <f t="shared" si="42"/>
        <v>0</v>
      </c>
      <c r="E106" s="76"/>
      <c r="F106" s="17">
        <f>$E$17</f>
        <v>0</v>
      </c>
      <c r="G106" s="17">
        <f>$F$17</f>
        <v>0</v>
      </c>
      <c r="H106" s="17">
        <f>$G$17</f>
        <v>0</v>
      </c>
      <c r="I106" s="16" t="str">
        <f t="shared" si="43"/>
        <v/>
      </c>
      <c r="K106" s="15">
        <f t="shared" si="44"/>
        <v>0</v>
      </c>
      <c r="L106" s="77">
        <f t="shared" si="44"/>
        <v>0</v>
      </c>
      <c r="M106" s="76"/>
      <c r="N106" s="17">
        <f>$E$17</f>
        <v>0</v>
      </c>
      <c r="O106" s="17">
        <f>$F$17</f>
        <v>0</v>
      </c>
      <c r="P106" s="17">
        <f>$G$17</f>
        <v>0</v>
      </c>
      <c r="Q106" s="16" t="str">
        <f t="shared" si="45"/>
        <v/>
      </c>
      <c r="R106" s="74"/>
      <c r="S106" s="72"/>
    </row>
    <row r="107" spans="1:19" ht="13.5" thickBot="1">
      <c r="A107" s="72"/>
      <c r="C107" s="84">
        <f t="shared" si="42"/>
        <v>0</v>
      </c>
      <c r="D107" s="85">
        <f t="shared" si="42"/>
        <v>0</v>
      </c>
      <c r="E107" s="86"/>
      <c r="F107" s="87">
        <f>$E$18</f>
        <v>0</v>
      </c>
      <c r="G107" s="87">
        <f>$F$18</f>
        <v>0</v>
      </c>
      <c r="H107" s="87">
        <f>$G$18</f>
        <v>0</v>
      </c>
      <c r="I107" s="88" t="str">
        <f t="shared" si="43"/>
        <v/>
      </c>
      <c r="K107" s="84">
        <f t="shared" si="44"/>
        <v>0</v>
      </c>
      <c r="L107" s="85">
        <f t="shared" si="44"/>
        <v>0</v>
      </c>
      <c r="M107" s="86"/>
      <c r="N107" s="87">
        <f>$E$18</f>
        <v>0</v>
      </c>
      <c r="O107" s="87">
        <f>$F$18</f>
        <v>0</v>
      </c>
      <c r="P107" s="87">
        <f>$G$18</f>
        <v>0</v>
      </c>
      <c r="Q107" s="88" t="str">
        <f t="shared" si="45"/>
        <v/>
      </c>
      <c r="R107" s="74"/>
      <c r="S107" s="72"/>
    </row>
    <row r="108" spans="1:19" ht="13.5" thickBot="1">
      <c r="A108" s="72"/>
      <c r="I108" s="89">
        <f>SUM(I100:I107)</f>
        <v>0</v>
      </c>
      <c r="Q108" s="89">
        <f>SUM(Q100:Q107)</f>
        <v>0</v>
      </c>
      <c r="R108" s="74"/>
      <c r="S108" s="72"/>
    </row>
    <row r="109" spans="1:19">
      <c r="A109" s="72"/>
      <c r="R109" s="74"/>
      <c r="S109" s="72"/>
    </row>
    <row r="110" spans="1:19" ht="13.5" thickBot="1">
      <c r="A110" s="72"/>
      <c r="R110" s="74"/>
      <c r="S110" s="72"/>
    </row>
    <row r="111" spans="1:19" ht="13.5" thickBot="1">
      <c r="A111" s="72"/>
      <c r="C111" s="1"/>
      <c r="D111" s="193" t="s">
        <v>29</v>
      </c>
      <c r="E111" s="194"/>
      <c r="F111" s="195"/>
      <c r="G111" s="8"/>
      <c r="H111" s="8"/>
      <c r="K111" s="1"/>
      <c r="L111" s="193" t="s">
        <v>31</v>
      </c>
      <c r="M111" s="194"/>
      <c r="N111" s="195"/>
      <c r="O111" s="8"/>
      <c r="P111" s="8"/>
      <c r="R111" s="74"/>
      <c r="S111" s="72"/>
    </row>
    <row r="112" spans="1:19" ht="13.5" thickBot="1">
      <c r="A112" s="72"/>
      <c r="C112" s="78" t="s">
        <v>0</v>
      </c>
      <c r="D112" s="79" t="s">
        <v>1</v>
      </c>
      <c r="E112" s="11"/>
      <c r="F112" s="12">
        <v>1</v>
      </c>
      <c r="G112" s="12" t="s">
        <v>18</v>
      </c>
      <c r="H112" s="12">
        <v>2</v>
      </c>
      <c r="I112" s="13" t="s">
        <v>5</v>
      </c>
      <c r="K112" s="78" t="s">
        <v>0</v>
      </c>
      <c r="L112" s="79" t="s">
        <v>1</v>
      </c>
      <c r="M112" s="11"/>
      <c r="N112" s="12">
        <v>1</v>
      </c>
      <c r="O112" s="12" t="s">
        <v>18</v>
      </c>
      <c r="P112" s="12">
        <v>2</v>
      </c>
      <c r="Q112" s="13" t="s">
        <v>5</v>
      </c>
      <c r="R112" s="74"/>
      <c r="S112" s="72"/>
    </row>
    <row r="113" spans="1:19">
      <c r="A113" s="72"/>
      <c r="C113" s="14">
        <f t="shared" ref="C113:D120" si="46">C11</f>
        <v>0</v>
      </c>
      <c r="D113" s="80">
        <f t="shared" si="46"/>
        <v>0</v>
      </c>
      <c r="E113" s="81"/>
      <c r="F113" s="82">
        <f>$E$11</f>
        <v>0</v>
      </c>
      <c r="G113" s="82">
        <f>$F$11</f>
        <v>0</v>
      </c>
      <c r="H113" s="82">
        <f>$G$11</f>
        <v>0</v>
      </c>
      <c r="I113" s="83" t="str">
        <f t="shared" ref="I113:I120" si="47">IF($E113=$I11,IF($E113=$F$112,$F113,IF($E113=$G$112,$G113,IF($E113=$H$112,$H113,""))),"-")</f>
        <v/>
      </c>
      <c r="K113" s="14">
        <f t="shared" ref="K113:L120" si="48">C11</f>
        <v>0</v>
      </c>
      <c r="L113" s="80">
        <f t="shared" si="48"/>
        <v>0</v>
      </c>
      <c r="M113" s="81"/>
      <c r="N113" s="82">
        <f>$E$11</f>
        <v>0</v>
      </c>
      <c r="O113" s="82">
        <f>$F$11</f>
        <v>0</v>
      </c>
      <c r="P113" s="82">
        <f>$G$11</f>
        <v>0</v>
      </c>
      <c r="Q113" s="83" t="str">
        <f t="shared" ref="Q113:Q120" si="49">IF($M113=$I11,IF($M113=$N$112,$N113,IF($M113=$O$112,$O113,IF($M113=$P$112,$P113,""))),"-")</f>
        <v/>
      </c>
      <c r="R113" s="74"/>
      <c r="S113" s="72"/>
    </row>
    <row r="114" spans="1:19">
      <c r="A114" s="72"/>
      <c r="C114" s="15">
        <f t="shared" si="46"/>
        <v>0</v>
      </c>
      <c r="D114" s="77">
        <f t="shared" si="46"/>
        <v>0</v>
      </c>
      <c r="E114" s="76"/>
      <c r="F114" s="17">
        <f>$E$12</f>
        <v>0</v>
      </c>
      <c r="G114" s="17">
        <f>$F$12</f>
        <v>0</v>
      </c>
      <c r="H114" s="17">
        <f>$G$12</f>
        <v>0</v>
      </c>
      <c r="I114" s="16" t="str">
        <f t="shared" si="47"/>
        <v/>
      </c>
      <c r="K114" s="15">
        <f t="shared" si="48"/>
        <v>0</v>
      </c>
      <c r="L114" s="77">
        <f t="shared" si="48"/>
        <v>0</v>
      </c>
      <c r="M114" s="76"/>
      <c r="N114" s="17">
        <f>$E$12</f>
        <v>0</v>
      </c>
      <c r="O114" s="17">
        <f>$F$12</f>
        <v>0</v>
      </c>
      <c r="P114" s="17">
        <f>$G$12</f>
        <v>0</v>
      </c>
      <c r="Q114" s="16" t="str">
        <f t="shared" si="49"/>
        <v/>
      </c>
      <c r="R114" s="74"/>
      <c r="S114" s="72"/>
    </row>
    <row r="115" spans="1:19">
      <c r="A115" s="72"/>
      <c r="C115" s="15">
        <f t="shared" si="46"/>
        <v>0</v>
      </c>
      <c r="D115" s="77">
        <f t="shared" si="46"/>
        <v>0</v>
      </c>
      <c r="E115" s="76"/>
      <c r="F115" s="17">
        <f>$E$13</f>
        <v>0</v>
      </c>
      <c r="G115" s="17">
        <f>$F$13</f>
        <v>0</v>
      </c>
      <c r="H115" s="17">
        <f>$G$13</f>
        <v>0</v>
      </c>
      <c r="I115" s="16" t="str">
        <f t="shared" si="47"/>
        <v/>
      </c>
      <c r="K115" s="15">
        <f t="shared" si="48"/>
        <v>0</v>
      </c>
      <c r="L115" s="77">
        <f t="shared" si="48"/>
        <v>0</v>
      </c>
      <c r="M115" s="76"/>
      <c r="N115" s="17">
        <f>$E$13</f>
        <v>0</v>
      </c>
      <c r="O115" s="17">
        <f>$F$13</f>
        <v>0</v>
      </c>
      <c r="P115" s="17">
        <f>$G$13</f>
        <v>0</v>
      </c>
      <c r="Q115" s="16" t="str">
        <f t="shared" si="49"/>
        <v/>
      </c>
      <c r="R115" s="74"/>
      <c r="S115" s="72"/>
    </row>
    <row r="116" spans="1:19">
      <c r="A116" s="72"/>
      <c r="C116" s="15">
        <f t="shared" si="46"/>
        <v>0</v>
      </c>
      <c r="D116" s="77">
        <f t="shared" si="46"/>
        <v>0</v>
      </c>
      <c r="E116" s="76"/>
      <c r="F116" s="17">
        <f>$E$14</f>
        <v>0</v>
      </c>
      <c r="G116" s="17">
        <f>$F$14</f>
        <v>0</v>
      </c>
      <c r="H116" s="17">
        <f>$G$14</f>
        <v>0</v>
      </c>
      <c r="I116" s="16" t="str">
        <f t="shared" si="47"/>
        <v/>
      </c>
      <c r="K116" s="15">
        <f t="shared" si="48"/>
        <v>0</v>
      </c>
      <c r="L116" s="77">
        <f t="shared" si="48"/>
        <v>0</v>
      </c>
      <c r="M116" s="76"/>
      <c r="N116" s="17">
        <f>$E$14</f>
        <v>0</v>
      </c>
      <c r="O116" s="17">
        <f>$F$14</f>
        <v>0</v>
      </c>
      <c r="P116" s="17">
        <f>$G$14</f>
        <v>0</v>
      </c>
      <c r="Q116" s="16" t="str">
        <f t="shared" si="49"/>
        <v/>
      </c>
      <c r="R116" s="74"/>
      <c r="S116" s="72"/>
    </row>
    <row r="117" spans="1:19">
      <c r="A117" s="72"/>
      <c r="C117" s="15">
        <f t="shared" si="46"/>
        <v>0</v>
      </c>
      <c r="D117" s="77">
        <f t="shared" si="46"/>
        <v>0</v>
      </c>
      <c r="E117" s="76"/>
      <c r="F117" s="17">
        <f>$E$15</f>
        <v>0</v>
      </c>
      <c r="G117" s="17">
        <f>$F$15</f>
        <v>0</v>
      </c>
      <c r="H117" s="17">
        <f>$G$15</f>
        <v>0</v>
      </c>
      <c r="I117" s="16" t="str">
        <f t="shared" si="47"/>
        <v/>
      </c>
      <c r="K117" s="15">
        <f t="shared" si="48"/>
        <v>0</v>
      </c>
      <c r="L117" s="77">
        <f t="shared" si="48"/>
        <v>0</v>
      </c>
      <c r="M117" s="76"/>
      <c r="N117" s="17">
        <f>$E$15</f>
        <v>0</v>
      </c>
      <c r="O117" s="17">
        <f>$F$15</f>
        <v>0</v>
      </c>
      <c r="P117" s="17">
        <f>$G$15</f>
        <v>0</v>
      </c>
      <c r="Q117" s="16" t="str">
        <f t="shared" si="49"/>
        <v/>
      </c>
      <c r="R117" s="74"/>
      <c r="S117" s="72"/>
    </row>
    <row r="118" spans="1:19">
      <c r="A118" s="72"/>
      <c r="C118" s="15">
        <f t="shared" si="46"/>
        <v>0</v>
      </c>
      <c r="D118" s="77">
        <f t="shared" si="46"/>
        <v>0</v>
      </c>
      <c r="E118" s="76"/>
      <c r="F118" s="17">
        <f>$E$16</f>
        <v>0</v>
      </c>
      <c r="G118" s="17">
        <f>$F$16</f>
        <v>0</v>
      </c>
      <c r="H118" s="17">
        <f>$G$16</f>
        <v>0</v>
      </c>
      <c r="I118" s="16" t="str">
        <f t="shared" si="47"/>
        <v/>
      </c>
      <c r="K118" s="15">
        <f t="shared" si="48"/>
        <v>0</v>
      </c>
      <c r="L118" s="77">
        <f t="shared" si="48"/>
        <v>0</v>
      </c>
      <c r="M118" s="76"/>
      <c r="N118" s="17">
        <f>$E$16</f>
        <v>0</v>
      </c>
      <c r="O118" s="17">
        <f>$F$16</f>
        <v>0</v>
      </c>
      <c r="P118" s="17">
        <f>$G$16</f>
        <v>0</v>
      </c>
      <c r="Q118" s="16" t="str">
        <f t="shared" si="49"/>
        <v/>
      </c>
      <c r="R118" s="74"/>
      <c r="S118" s="72"/>
    </row>
    <row r="119" spans="1:19">
      <c r="A119" s="72"/>
      <c r="C119" s="15">
        <f t="shared" si="46"/>
        <v>0</v>
      </c>
      <c r="D119" s="77">
        <f t="shared" si="46"/>
        <v>0</v>
      </c>
      <c r="E119" s="76"/>
      <c r="F119" s="17">
        <f>$E$17</f>
        <v>0</v>
      </c>
      <c r="G119" s="17">
        <f>$F$17</f>
        <v>0</v>
      </c>
      <c r="H119" s="17">
        <f>$G$17</f>
        <v>0</v>
      </c>
      <c r="I119" s="16" t="str">
        <f t="shared" si="47"/>
        <v/>
      </c>
      <c r="K119" s="15">
        <f t="shared" si="48"/>
        <v>0</v>
      </c>
      <c r="L119" s="77">
        <f t="shared" si="48"/>
        <v>0</v>
      </c>
      <c r="M119" s="76"/>
      <c r="N119" s="17">
        <f>$E$17</f>
        <v>0</v>
      </c>
      <c r="O119" s="17">
        <f>$F$17</f>
        <v>0</v>
      </c>
      <c r="P119" s="17">
        <f>$G$17</f>
        <v>0</v>
      </c>
      <c r="Q119" s="16" t="str">
        <f t="shared" si="49"/>
        <v/>
      </c>
      <c r="R119" s="74"/>
      <c r="S119" s="72"/>
    </row>
    <row r="120" spans="1:19" ht="13.5" thickBot="1">
      <c r="A120" s="72"/>
      <c r="C120" s="84">
        <f t="shared" si="46"/>
        <v>0</v>
      </c>
      <c r="D120" s="85">
        <f t="shared" si="46"/>
        <v>0</v>
      </c>
      <c r="E120" s="86"/>
      <c r="F120" s="87">
        <f>$E$18</f>
        <v>0</v>
      </c>
      <c r="G120" s="87">
        <f>$F$18</f>
        <v>0</v>
      </c>
      <c r="H120" s="87">
        <f>$G$18</f>
        <v>0</v>
      </c>
      <c r="I120" s="88" t="str">
        <f t="shared" si="47"/>
        <v/>
      </c>
      <c r="K120" s="84">
        <f t="shared" si="48"/>
        <v>0</v>
      </c>
      <c r="L120" s="85">
        <f t="shared" si="48"/>
        <v>0</v>
      </c>
      <c r="M120" s="86"/>
      <c r="N120" s="87">
        <f>$E$18</f>
        <v>0</v>
      </c>
      <c r="O120" s="87">
        <f>$F$18</f>
        <v>0</v>
      </c>
      <c r="P120" s="87">
        <f>$G$18</f>
        <v>0</v>
      </c>
      <c r="Q120" s="88" t="str">
        <f t="shared" si="49"/>
        <v/>
      </c>
      <c r="R120" s="74"/>
      <c r="S120" s="72"/>
    </row>
    <row r="121" spans="1:19" ht="13.5" thickBot="1">
      <c r="A121" s="72"/>
      <c r="I121" s="89">
        <f>SUM(I113:I120)</f>
        <v>0</v>
      </c>
      <c r="Q121" s="89">
        <f>SUM(Q113:Q120)</f>
        <v>0</v>
      </c>
      <c r="R121" s="74"/>
      <c r="S121" s="72"/>
    </row>
    <row r="122" spans="1:19">
      <c r="A122" s="72"/>
      <c r="R122" s="74"/>
      <c r="S122" s="72"/>
    </row>
    <row r="123" spans="1:19" ht="13.5" thickBot="1">
      <c r="A123" s="72"/>
      <c r="R123" s="74"/>
      <c r="S123" s="72"/>
    </row>
    <row r="124" spans="1:19" ht="13.5" thickBot="1">
      <c r="A124" s="72"/>
      <c r="C124" s="1"/>
      <c r="D124" s="193" t="s">
        <v>28</v>
      </c>
      <c r="E124" s="194"/>
      <c r="F124" s="195"/>
      <c r="G124" s="8"/>
      <c r="H124" s="8"/>
      <c r="K124" s="1"/>
      <c r="L124" s="193" t="s">
        <v>17</v>
      </c>
      <c r="M124" s="194"/>
      <c r="N124" s="195"/>
      <c r="O124" s="8"/>
      <c r="P124" s="8"/>
      <c r="R124" s="74"/>
      <c r="S124" s="72"/>
    </row>
    <row r="125" spans="1:19" ht="13.5" thickBot="1">
      <c r="A125" s="72"/>
      <c r="C125" s="78" t="s">
        <v>0</v>
      </c>
      <c r="D125" s="79" t="s">
        <v>1</v>
      </c>
      <c r="E125" s="11"/>
      <c r="F125" s="12">
        <v>1</v>
      </c>
      <c r="G125" s="12" t="s">
        <v>18</v>
      </c>
      <c r="H125" s="12">
        <v>2</v>
      </c>
      <c r="I125" s="13" t="s">
        <v>5</v>
      </c>
      <c r="K125" s="78" t="s">
        <v>0</v>
      </c>
      <c r="L125" s="79" t="s">
        <v>1</v>
      </c>
      <c r="M125" s="11"/>
      <c r="N125" s="12">
        <v>1</v>
      </c>
      <c r="O125" s="12" t="s">
        <v>18</v>
      </c>
      <c r="P125" s="12">
        <v>2</v>
      </c>
      <c r="Q125" s="13" t="s">
        <v>5</v>
      </c>
      <c r="R125" s="74"/>
      <c r="S125" s="72"/>
    </row>
    <row r="126" spans="1:19">
      <c r="A126" s="72"/>
      <c r="C126" s="14">
        <f t="shared" ref="C126:D133" si="50">K61</f>
        <v>0</v>
      </c>
      <c r="D126" s="80">
        <f t="shared" si="50"/>
        <v>0</v>
      </c>
      <c r="E126" s="81"/>
      <c r="F126" s="82">
        <f>$E$11</f>
        <v>0</v>
      </c>
      <c r="G126" s="82">
        <f>$F$11</f>
        <v>0</v>
      </c>
      <c r="H126" s="82">
        <f>$G$11</f>
        <v>0</v>
      </c>
      <c r="I126" s="83" t="str">
        <f t="shared" ref="I126:I133" si="51">IF($E126=$I11,IF($E126=$F$125,$F126,IF($E126=$G$125,$G126,IF($E126=$H$125,$H126,""))),"-")</f>
        <v/>
      </c>
      <c r="K126" s="14">
        <f t="shared" ref="K126:L133" si="52">C74</f>
        <v>0</v>
      </c>
      <c r="L126" s="80">
        <f t="shared" si="52"/>
        <v>0</v>
      </c>
      <c r="M126" s="81"/>
      <c r="N126" s="82">
        <f>$E$11</f>
        <v>0</v>
      </c>
      <c r="O126" s="82">
        <f>$F$11</f>
        <v>0</v>
      </c>
      <c r="P126" s="82">
        <f>$G$11</f>
        <v>0</v>
      </c>
      <c r="Q126" s="83" t="str">
        <f t="shared" ref="Q126:Q133" si="53">IF($M126=$I11,IF($M126=$N$125,$N126,IF($M126=$O$125,$O126,IF($M126=$P$125,$P126,""))),"-")</f>
        <v/>
      </c>
      <c r="R126" s="74"/>
      <c r="S126" s="72"/>
    </row>
    <row r="127" spans="1:19">
      <c r="A127" s="72"/>
      <c r="C127" s="15">
        <f t="shared" si="50"/>
        <v>0</v>
      </c>
      <c r="D127" s="77">
        <f t="shared" si="50"/>
        <v>0</v>
      </c>
      <c r="E127" s="76"/>
      <c r="F127" s="17">
        <f>$E$12</f>
        <v>0</v>
      </c>
      <c r="G127" s="17">
        <f>$F$12</f>
        <v>0</v>
      </c>
      <c r="H127" s="17">
        <f>$G$12</f>
        <v>0</v>
      </c>
      <c r="I127" s="16" t="str">
        <f t="shared" si="51"/>
        <v/>
      </c>
      <c r="K127" s="15">
        <f t="shared" si="52"/>
        <v>0</v>
      </c>
      <c r="L127" s="77">
        <f t="shared" si="52"/>
        <v>0</v>
      </c>
      <c r="M127" s="76"/>
      <c r="N127" s="17">
        <f>$E$12</f>
        <v>0</v>
      </c>
      <c r="O127" s="17">
        <f>$F$12</f>
        <v>0</v>
      </c>
      <c r="P127" s="17">
        <f>$G$12</f>
        <v>0</v>
      </c>
      <c r="Q127" s="16" t="str">
        <f t="shared" si="53"/>
        <v/>
      </c>
      <c r="R127" s="74"/>
      <c r="S127" s="72"/>
    </row>
    <row r="128" spans="1:19">
      <c r="A128" s="72"/>
      <c r="C128" s="15">
        <f t="shared" si="50"/>
        <v>0</v>
      </c>
      <c r="D128" s="77">
        <f t="shared" si="50"/>
        <v>0</v>
      </c>
      <c r="E128" s="76"/>
      <c r="F128" s="17">
        <f>$E$13</f>
        <v>0</v>
      </c>
      <c r="G128" s="17">
        <f>$F$13</f>
        <v>0</v>
      </c>
      <c r="H128" s="17">
        <f>$G$13</f>
        <v>0</v>
      </c>
      <c r="I128" s="16" t="str">
        <f t="shared" si="51"/>
        <v/>
      </c>
      <c r="K128" s="15">
        <f t="shared" si="52"/>
        <v>0</v>
      </c>
      <c r="L128" s="77">
        <f t="shared" si="52"/>
        <v>0</v>
      </c>
      <c r="M128" s="76"/>
      <c r="N128" s="17">
        <f>$E$13</f>
        <v>0</v>
      </c>
      <c r="O128" s="17">
        <f>$F$13</f>
        <v>0</v>
      </c>
      <c r="P128" s="17">
        <f>$G$13</f>
        <v>0</v>
      </c>
      <c r="Q128" s="16" t="str">
        <f t="shared" si="53"/>
        <v/>
      </c>
      <c r="R128" s="74"/>
      <c r="S128" s="72"/>
    </row>
    <row r="129" spans="1:19">
      <c r="A129" s="72"/>
      <c r="C129" s="15">
        <f t="shared" si="50"/>
        <v>0</v>
      </c>
      <c r="D129" s="77">
        <f t="shared" si="50"/>
        <v>0</v>
      </c>
      <c r="E129" s="76"/>
      <c r="F129" s="17">
        <f>$E$14</f>
        <v>0</v>
      </c>
      <c r="G129" s="17">
        <f>$F$14</f>
        <v>0</v>
      </c>
      <c r="H129" s="17">
        <f>$G$14</f>
        <v>0</v>
      </c>
      <c r="I129" s="16" t="str">
        <f t="shared" si="51"/>
        <v/>
      </c>
      <c r="K129" s="15">
        <f t="shared" si="52"/>
        <v>0</v>
      </c>
      <c r="L129" s="77">
        <f t="shared" si="52"/>
        <v>0</v>
      </c>
      <c r="M129" s="76"/>
      <c r="N129" s="17">
        <f>$E$14</f>
        <v>0</v>
      </c>
      <c r="O129" s="17">
        <f>$F$14</f>
        <v>0</v>
      </c>
      <c r="P129" s="17">
        <f>$G$14</f>
        <v>0</v>
      </c>
      <c r="Q129" s="16" t="str">
        <f t="shared" si="53"/>
        <v/>
      </c>
      <c r="R129" s="74"/>
      <c r="S129" s="72"/>
    </row>
    <row r="130" spans="1:19">
      <c r="A130" s="72"/>
      <c r="C130" s="15">
        <f t="shared" si="50"/>
        <v>0</v>
      </c>
      <c r="D130" s="77">
        <f t="shared" si="50"/>
        <v>0</v>
      </c>
      <c r="E130" s="76"/>
      <c r="F130" s="17">
        <f>$E$15</f>
        <v>0</v>
      </c>
      <c r="G130" s="17">
        <f>$F$15</f>
        <v>0</v>
      </c>
      <c r="H130" s="17">
        <f>$G$15</f>
        <v>0</v>
      </c>
      <c r="I130" s="16" t="str">
        <f t="shared" si="51"/>
        <v/>
      </c>
      <c r="K130" s="15">
        <f t="shared" si="52"/>
        <v>0</v>
      </c>
      <c r="L130" s="77">
        <f t="shared" si="52"/>
        <v>0</v>
      </c>
      <c r="M130" s="76"/>
      <c r="N130" s="17">
        <f>$E$15</f>
        <v>0</v>
      </c>
      <c r="O130" s="17">
        <f>$F$15</f>
        <v>0</v>
      </c>
      <c r="P130" s="17">
        <f>$G$15</f>
        <v>0</v>
      </c>
      <c r="Q130" s="16" t="str">
        <f t="shared" si="53"/>
        <v/>
      </c>
      <c r="R130" s="74"/>
      <c r="S130" s="72"/>
    </row>
    <row r="131" spans="1:19">
      <c r="A131" s="72"/>
      <c r="C131" s="15">
        <f t="shared" si="50"/>
        <v>0</v>
      </c>
      <c r="D131" s="77">
        <f t="shared" si="50"/>
        <v>0</v>
      </c>
      <c r="E131" s="76"/>
      <c r="F131" s="17">
        <f>$E$16</f>
        <v>0</v>
      </c>
      <c r="G131" s="17">
        <f>$F$16</f>
        <v>0</v>
      </c>
      <c r="H131" s="17">
        <f>$G$16</f>
        <v>0</v>
      </c>
      <c r="I131" s="16" t="str">
        <f t="shared" si="51"/>
        <v/>
      </c>
      <c r="K131" s="15">
        <f t="shared" si="52"/>
        <v>0</v>
      </c>
      <c r="L131" s="77">
        <f t="shared" si="52"/>
        <v>0</v>
      </c>
      <c r="M131" s="76"/>
      <c r="N131" s="17">
        <f>$E$16</f>
        <v>0</v>
      </c>
      <c r="O131" s="17">
        <f>$F$16</f>
        <v>0</v>
      </c>
      <c r="P131" s="17">
        <f>$G$16</f>
        <v>0</v>
      </c>
      <c r="Q131" s="16" t="str">
        <f t="shared" si="53"/>
        <v/>
      </c>
      <c r="R131" s="74"/>
      <c r="S131" s="72"/>
    </row>
    <row r="132" spans="1:19">
      <c r="A132" s="72"/>
      <c r="C132" s="15">
        <f t="shared" si="50"/>
        <v>0</v>
      </c>
      <c r="D132" s="77">
        <f t="shared" si="50"/>
        <v>0</v>
      </c>
      <c r="E132" s="76"/>
      <c r="F132" s="17">
        <f>$E$17</f>
        <v>0</v>
      </c>
      <c r="G132" s="17">
        <f>$F$17</f>
        <v>0</v>
      </c>
      <c r="H132" s="17">
        <f>$G$17</f>
        <v>0</v>
      </c>
      <c r="I132" s="16" t="str">
        <f t="shared" si="51"/>
        <v/>
      </c>
      <c r="K132" s="15">
        <f t="shared" si="52"/>
        <v>0</v>
      </c>
      <c r="L132" s="77">
        <f t="shared" si="52"/>
        <v>0</v>
      </c>
      <c r="M132" s="76"/>
      <c r="N132" s="17">
        <f>$E$17</f>
        <v>0</v>
      </c>
      <c r="O132" s="17">
        <f>$F$17</f>
        <v>0</v>
      </c>
      <c r="P132" s="17">
        <f>$G$17</f>
        <v>0</v>
      </c>
      <c r="Q132" s="16" t="str">
        <f t="shared" si="53"/>
        <v/>
      </c>
      <c r="R132" s="74"/>
      <c r="S132" s="72"/>
    </row>
    <row r="133" spans="1:19" ht="13.5" thickBot="1">
      <c r="A133" s="72"/>
      <c r="C133" s="84">
        <f t="shared" si="50"/>
        <v>0</v>
      </c>
      <c r="D133" s="85">
        <f t="shared" si="50"/>
        <v>0</v>
      </c>
      <c r="E133" s="86"/>
      <c r="F133" s="87">
        <f>$E$18</f>
        <v>0</v>
      </c>
      <c r="G133" s="87">
        <f>$F$18</f>
        <v>0</v>
      </c>
      <c r="H133" s="87">
        <f>$G$18</f>
        <v>0</v>
      </c>
      <c r="I133" s="88" t="str">
        <f t="shared" si="51"/>
        <v/>
      </c>
      <c r="K133" s="84">
        <f t="shared" si="52"/>
        <v>0</v>
      </c>
      <c r="L133" s="85">
        <f t="shared" si="52"/>
        <v>0</v>
      </c>
      <c r="M133" s="86"/>
      <c r="N133" s="87">
        <f>$E$18</f>
        <v>0</v>
      </c>
      <c r="O133" s="87">
        <f>$F$18</f>
        <v>0</v>
      </c>
      <c r="P133" s="87">
        <f>$G$18</f>
        <v>0</v>
      </c>
      <c r="Q133" s="88" t="str">
        <f t="shared" si="53"/>
        <v/>
      </c>
      <c r="R133" s="74"/>
      <c r="S133" s="72"/>
    </row>
    <row r="134" spans="1:19" ht="13.5" thickBot="1">
      <c r="A134" s="72"/>
      <c r="I134" s="89">
        <f>SUM(I126:I133)</f>
        <v>0</v>
      </c>
      <c r="Q134" s="89">
        <f>SUM(Q126:Q133)</f>
        <v>0</v>
      </c>
      <c r="R134" s="74"/>
      <c r="S134" s="72"/>
    </row>
    <row r="135" spans="1:19" ht="16.5" customHeight="1">
      <c r="A135" s="72"/>
      <c r="R135" s="74"/>
      <c r="S135" s="72"/>
    </row>
    <row r="136" spans="1:19" s="155" customFormat="1">
      <c r="A136" s="72"/>
      <c r="B136" s="72"/>
      <c r="C136" s="72"/>
      <c r="D136" s="72"/>
      <c r="E136" s="72"/>
      <c r="F136" s="72"/>
      <c r="G136" s="72"/>
      <c r="H136" s="72"/>
      <c r="I136" s="72"/>
      <c r="J136" s="72"/>
      <c r="K136" s="72"/>
      <c r="L136" s="72"/>
      <c r="M136" s="72"/>
      <c r="N136" s="72"/>
      <c r="O136" s="72"/>
      <c r="P136" s="72"/>
      <c r="Q136" s="72"/>
      <c r="R136" s="72"/>
      <c r="S136" s="72"/>
    </row>
    <row r="137" spans="1:19" s="155" customFormat="1">
      <c r="A137" s="72"/>
      <c r="B137" s="72"/>
      <c r="C137" s="72"/>
      <c r="D137" s="72"/>
      <c r="E137" s="72"/>
      <c r="F137" s="72"/>
      <c r="G137" s="72"/>
      <c r="H137" s="72"/>
      <c r="I137" s="72"/>
      <c r="J137" s="72"/>
      <c r="K137" s="72"/>
      <c r="L137" s="72"/>
      <c r="M137" s="72"/>
      <c r="N137" s="72"/>
      <c r="O137" s="72"/>
      <c r="P137" s="72"/>
      <c r="Q137" s="72"/>
      <c r="R137" s="72"/>
      <c r="S137" s="72"/>
    </row>
    <row r="138" spans="1:19" s="74" customFormat="1"/>
    <row r="139" spans="1:19" s="74" customFormat="1"/>
    <row r="140" spans="1:19" s="74" customFormat="1"/>
    <row r="141" spans="1:19" s="74" customFormat="1">
      <c r="J141" s="123"/>
    </row>
    <row r="142" spans="1:19" s="74" customFormat="1"/>
    <row r="143" spans="1:19" s="74" customFormat="1">
      <c r="J143" s="124"/>
      <c r="K143" s="124"/>
      <c r="L143" s="125"/>
    </row>
    <row r="144" spans="1:19" s="74" customFormat="1">
      <c r="J144" s="124"/>
      <c r="K144" s="124"/>
      <c r="L144" s="125"/>
    </row>
    <row r="145" spans="10:14" s="74" customFormat="1">
      <c r="J145" s="124"/>
      <c r="K145" s="124"/>
      <c r="L145" s="125"/>
    </row>
    <row r="146" spans="10:14" s="74" customFormat="1">
      <c r="J146" s="124"/>
      <c r="K146" s="124"/>
      <c r="L146" s="125"/>
    </row>
    <row r="147" spans="10:14" s="74" customFormat="1">
      <c r="J147" s="124"/>
      <c r="K147" s="124"/>
      <c r="L147" s="125"/>
      <c r="N147" s="75"/>
    </row>
    <row r="148" spans="10:14" s="74" customFormat="1">
      <c r="J148" s="124"/>
      <c r="K148" s="124"/>
      <c r="L148" s="125"/>
    </row>
    <row r="149" spans="10:14" s="74" customFormat="1">
      <c r="J149" s="124"/>
      <c r="K149" s="124"/>
      <c r="L149" s="125"/>
    </row>
    <row r="150" spans="10:14" s="74" customFormat="1">
      <c r="J150" s="124"/>
      <c r="K150" s="124"/>
      <c r="L150" s="125"/>
    </row>
    <row r="151" spans="10:14" s="74" customFormat="1">
      <c r="J151" s="124"/>
      <c r="K151" s="124"/>
      <c r="L151" s="125"/>
    </row>
    <row r="152" spans="10:14" s="74" customFormat="1">
      <c r="J152" s="124"/>
      <c r="K152" s="124"/>
      <c r="L152" s="125"/>
    </row>
    <row r="153" spans="10:14" s="74" customFormat="1">
      <c r="J153" s="124"/>
      <c r="K153" s="124"/>
      <c r="L153" s="125"/>
    </row>
    <row r="154" spans="10:14" s="74" customFormat="1">
      <c r="J154" s="124"/>
      <c r="K154" s="124"/>
      <c r="L154" s="125"/>
    </row>
    <row r="155" spans="10:14" s="74" customFormat="1"/>
    <row r="156" spans="10:14" s="74" customFormat="1"/>
    <row r="157" spans="10:14" s="74" customFormat="1"/>
    <row r="158" spans="10:14" s="74" customFormat="1"/>
    <row r="159" spans="10:14" s="74" customFormat="1"/>
    <row r="160" spans="10:14" s="74" customFormat="1"/>
    <row r="161" s="74" customFormat="1"/>
    <row r="162" s="74" customFormat="1"/>
    <row r="163" s="74" customFormat="1"/>
    <row r="164" s="74" customFormat="1"/>
    <row r="165" s="74" customFormat="1"/>
    <row r="166" s="74" customFormat="1"/>
    <row r="167" s="74" customFormat="1"/>
    <row r="168" s="74" customFormat="1"/>
    <row r="169" s="74" customFormat="1"/>
    <row r="170" s="74" customFormat="1"/>
    <row r="171" s="74" customFormat="1"/>
    <row r="172" s="74" customFormat="1"/>
    <row r="173" s="74" customFormat="1"/>
    <row r="174" s="74" customFormat="1"/>
    <row r="175" s="74" customFormat="1"/>
    <row r="176" s="74" customFormat="1"/>
    <row r="177" s="74" customFormat="1"/>
    <row r="178" s="74" customFormat="1"/>
    <row r="179" s="74" customFormat="1"/>
    <row r="180" s="74" customFormat="1"/>
    <row r="181" s="74" customFormat="1"/>
    <row r="182" s="74" customFormat="1"/>
    <row r="183" s="74" customFormat="1"/>
    <row r="184" s="74" customFormat="1"/>
    <row r="185" s="74" customFormat="1"/>
    <row r="186" s="74" customFormat="1"/>
    <row r="187" s="74" customFormat="1"/>
    <row r="188" s="74" customFormat="1"/>
    <row r="189" s="74" customFormat="1"/>
    <row r="190" s="74" customFormat="1"/>
    <row r="191" s="74" customFormat="1"/>
    <row r="192" s="74" customFormat="1"/>
    <row r="193" s="74" customFormat="1"/>
    <row r="194" s="74" customFormat="1"/>
    <row r="195" s="74" customFormat="1"/>
    <row r="196" s="74" customFormat="1"/>
    <row r="197" s="74" customFormat="1"/>
    <row r="198" s="74" customFormat="1"/>
    <row r="199" s="74" customFormat="1"/>
    <row r="200" s="74" customFormat="1"/>
    <row r="201" s="74" customFormat="1"/>
    <row r="202" s="74" customFormat="1"/>
    <row r="203" s="74" customFormat="1"/>
    <row r="204" s="74" customFormat="1"/>
    <row r="205" s="74" customFormat="1"/>
    <row r="206" s="74" customFormat="1"/>
    <row r="207" s="74" customFormat="1"/>
    <row r="208" s="74" customFormat="1"/>
    <row r="209" s="74" customFormat="1"/>
    <row r="210" s="74" customFormat="1"/>
    <row r="211" s="74" customFormat="1"/>
    <row r="212" s="74" customFormat="1"/>
    <row r="213" s="74" customFormat="1"/>
    <row r="214" s="74" customFormat="1"/>
    <row r="215" s="74" customFormat="1"/>
    <row r="216" s="74" customFormat="1"/>
    <row r="217" s="74" customFormat="1"/>
    <row r="218" s="74" customFormat="1"/>
    <row r="219" s="74" customFormat="1"/>
    <row r="220" s="74" customFormat="1"/>
    <row r="221" s="74" customFormat="1"/>
    <row r="222" s="74" customFormat="1"/>
    <row r="223" s="74" customFormat="1"/>
    <row r="224" s="74" customFormat="1"/>
    <row r="225" s="74" customFormat="1"/>
    <row r="226" s="74" customFormat="1"/>
    <row r="227" s="74" customFormat="1"/>
    <row r="228" s="74" customFormat="1"/>
    <row r="229" s="74" customFormat="1"/>
    <row r="230" s="74" customFormat="1"/>
    <row r="231" s="74" customFormat="1"/>
    <row r="232" s="74" customFormat="1"/>
    <row r="233" s="74" customFormat="1"/>
    <row r="234" s="74" customFormat="1"/>
    <row r="235" s="74" customFormat="1"/>
    <row r="236" s="74" customFormat="1"/>
    <row r="237" s="74" customFormat="1"/>
    <row r="238" s="74" customFormat="1"/>
    <row r="239" s="74" customFormat="1"/>
    <row r="240" s="74" customFormat="1"/>
    <row r="241" s="74" customFormat="1"/>
    <row r="242" s="74" customFormat="1"/>
    <row r="243" s="74" customFormat="1"/>
    <row r="244" s="74" customFormat="1"/>
    <row r="245" s="74" customFormat="1"/>
    <row r="246" s="74" customFormat="1"/>
    <row r="247" s="74" customFormat="1"/>
    <row r="248" s="74" customFormat="1"/>
    <row r="249" s="74" customFormat="1"/>
    <row r="250" s="74" customFormat="1"/>
    <row r="251" s="74" customFormat="1"/>
    <row r="252" s="74" customFormat="1"/>
    <row r="253" s="74" customFormat="1"/>
    <row r="254" s="74" customFormat="1"/>
    <row r="255" s="74" customFormat="1"/>
    <row r="256" s="74" customFormat="1"/>
    <row r="257" s="74" customFormat="1"/>
    <row r="258" s="74" customFormat="1"/>
    <row r="259" s="74" customFormat="1"/>
    <row r="260" s="74" customFormat="1"/>
    <row r="261" s="74" customFormat="1"/>
    <row r="262" s="74" customFormat="1"/>
    <row r="263" s="74" customFormat="1"/>
    <row r="264" s="74" customFormat="1"/>
    <row r="265" s="74" customFormat="1"/>
    <row r="266" s="74" customFormat="1"/>
    <row r="267" s="74" customFormat="1"/>
    <row r="268" s="74" customFormat="1"/>
    <row r="269" s="74" customFormat="1"/>
    <row r="270" s="74" customFormat="1"/>
    <row r="271" s="74" customFormat="1"/>
    <row r="272" s="74" customFormat="1"/>
    <row r="273" s="74" customFormat="1"/>
    <row r="274" s="74" customFormat="1"/>
    <row r="275" s="74" customFormat="1"/>
    <row r="276" s="74" customFormat="1"/>
    <row r="277" s="74" customFormat="1"/>
    <row r="278" s="74" customFormat="1"/>
    <row r="279" s="74" customFormat="1"/>
    <row r="280" s="74" customFormat="1"/>
    <row r="281" s="74" customFormat="1"/>
    <row r="282" s="74" customFormat="1"/>
    <row r="283" s="74" customFormat="1"/>
    <row r="284" s="74" customFormat="1"/>
    <row r="285" s="74" customFormat="1"/>
    <row r="286" s="74" customFormat="1"/>
    <row r="287" s="74" customFormat="1"/>
    <row r="288" s="74" customFormat="1"/>
    <row r="289" s="74" customFormat="1"/>
    <row r="290" s="74" customFormat="1"/>
    <row r="291" s="74" customFormat="1"/>
    <row r="292" s="74" customFormat="1"/>
    <row r="293" s="74" customFormat="1"/>
    <row r="294" s="74" customFormat="1"/>
    <row r="295" s="74" customFormat="1"/>
    <row r="296" s="74" customFormat="1"/>
    <row r="297" s="74" customFormat="1"/>
    <row r="298" s="74" customFormat="1"/>
    <row r="299" s="74" customFormat="1"/>
    <row r="300" s="74" customFormat="1"/>
    <row r="301" s="74" customFormat="1"/>
    <row r="302" s="74" customFormat="1"/>
    <row r="303" s="74" customFormat="1"/>
    <row r="304" s="74" customFormat="1"/>
    <row r="305" s="74" customFormat="1"/>
    <row r="306" s="74" customFormat="1"/>
    <row r="307" s="74" customFormat="1"/>
    <row r="308" s="74" customFormat="1"/>
    <row r="309" s="74" customFormat="1"/>
    <row r="310" s="74" customFormat="1"/>
    <row r="311" s="74" customFormat="1"/>
    <row r="312" s="74" customFormat="1"/>
    <row r="313" s="74" customFormat="1"/>
    <row r="314" s="74" customFormat="1"/>
    <row r="315" s="74" customFormat="1"/>
    <row r="316" s="74" customFormat="1"/>
    <row r="317" s="74" customFormat="1"/>
    <row r="318" s="74" customFormat="1"/>
    <row r="319" s="74" customFormat="1"/>
    <row r="320" s="74" customFormat="1"/>
    <row r="321" s="74" customFormat="1"/>
    <row r="322" s="74" customFormat="1"/>
    <row r="323" s="74" customFormat="1"/>
    <row r="324" s="74" customFormat="1"/>
    <row r="325" s="74" customFormat="1"/>
    <row r="326" s="74" customFormat="1"/>
    <row r="327" s="74" customFormat="1"/>
    <row r="328" s="74" customFormat="1"/>
    <row r="329" s="74" customFormat="1"/>
    <row r="330" s="74" customFormat="1"/>
    <row r="331" s="74" customFormat="1"/>
    <row r="332" s="74" customFormat="1"/>
    <row r="333" s="74" customFormat="1"/>
    <row r="334" s="74" customFormat="1"/>
    <row r="335" s="74" customFormat="1"/>
    <row r="336" s="74" customFormat="1"/>
    <row r="337" s="74" customFormat="1"/>
    <row r="338" s="74" customFormat="1"/>
    <row r="339" s="74" customFormat="1"/>
    <row r="340" s="74" customFormat="1"/>
    <row r="341" s="74" customFormat="1"/>
    <row r="342" s="74" customFormat="1"/>
    <row r="343" s="74" customFormat="1"/>
    <row r="344" s="74" customFormat="1"/>
    <row r="345" s="74" customFormat="1"/>
    <row r="346" s="74" customFormat="1"/>
    <row r="347" s="74" customFormat="1"/>
    <row r="348" s="74" customFormat="1"/>
    <row r="349" s="74" customFormat="1"/>
    <row r="350" s="74" customFormat="1"/>
    <row r="351" s="74" customFormat="1"/>
    <row r="352" s="74" customFormat="1"/>
    <row r="353" s="74" customFormat="1"/>
    <row r="354" s="74" customFormat="1"/>
    <row r="355" s="74" customFormat="1"/>
    <row r="356" s="74" customFormat="1"/>
    <row r="357" s="74" customFormat="1"/>
    <row r="358" s="74" customFormat="1"/>
    <row r="359" s="74" customFormat="1"/>
    <row r="360" s="74" customFormat="1"/>
    <row r="361" s="74" customFormat="1"/>
    <row r="362" s="74" customFormat="1"/>
    <row r="363" s="74" customFormat="1"/>
    <row r="364" s="74" customFormat="1"/>
    <row r="365" s="74" customFormat="1"/>
    <row r="366" s="74" customFormat="1"/>
    <row r="367" s="74" customFormat="1"/>
    <row r="368" s="74" customFormat="1"/>
    <row r="369" s="74" customFormat="1"/>
    <row r="370" s="74" customFormat="1"/>
    <row r="371" s="74" customFormat="1"/>
    <row r="372" s="74" customFormat="1"/>
    <row r="373" s="74" customFormat="1"/>
    <row r="374" s="74" customFormat="1"/>
    <row r="375" s="74" customFormat="1"/>
    <row r="376" s="74" customFormat="1"/>
    <row r="377" s="74" customFormat="1"/>
    <row r="378" s="74" customFormat="1"/>
    <row r="379" s="74" customFormat="1"/>
    <row r="380" s="74" customFormat="1"/>
    <row r="381" s="74" customFormat="1"/>
    <row r="382" s="74" customFormat="1"/>
    <row r="383" s="74" customFormat="1"/>
    <row r="384" s="74" customFormat="1"/>
    <row r="385" s="74" customFormat="1"/>
    <row r="386" s="74" customFormat="1"/>
    <row r="387" s="74" customFormat="1"/>
    <row r="388" s="74" customFormat="1"/>
    <row r="389" s="74" customFormat="1"/>
    <row r="390" s="74" customFormat="1"/>
    <row r="391" s="74" customFormat="1"/>
    <row r="392" s="74" customFormat="1"/>
    <row r="393" s="74" customFormat="1"/>
    <row r="394" s="74" customFormat="1"/>
    <row r="395" s="74" customFormat="1"/>
    <row r="396" s="74" customFormat="1"/>
    <row r="397" s="74" customFormat="1"/>
    <row r="398" s="74" customFormat="1"/>
    <row r="399" s="74" customFormat="1"/>
    <row r="400" s="74" customFormat="1"/>
    <row r="401" s="74" customFormat="1"/>
    <row r="402" s="74" customFormat="1"/>
    <row r="403" s="74" customFormat="1"/>
    <row r="404" s="74" customFormat="1"/>
    <row r="405" s="74" customFormat="1"/>
    <row r="406" s="74" customFormat="1"/>
    <row r="407" s="74" customFormat="1"/>
    <row r="408" s="74" customFormat="1"/>
    <row r="409" s="74" customFormat="1"/>
    <row r="410" s="74" customFormat="1"/>
    <row r="411" s="74" customFormat="1"/>
    <row r="412" s="74" customFormat="1"/>
    <row r="413" s="74" customFormat="1"/>
    <row r="414" s="74" customFormat="1"/>
    <row r="415" s="74" customFormat="1"/>
    <row r="416" s="74" customFormat="1"/>
    <row r="417" s="74" customFormat="1"/>
    <row r="418" s="74" customFormat="1"/>
    <row r="419" s="74" customFormat="1"/>
    <row r="420" s="74" customFormat="1"/>
    <row r="421" s="74" customFormat="1"/>
    <row r="422" s="74" customFormat="1"/>
    <row r="423" s="74" customFormat="1"/>
    <row r="424" s="74" customFormat="1"/>
    <row r="425" s="74" customFormat="1"/>
    <row r="426" s="74" customFormat="1"/>
    <row r="427" s="74" customFormat="1"/>
    <row r="428" s="74" customFormat="1"/>
    <row r="429" s="74" customFormat="1"/>
    <row r="430" s="74" customFormat="1"/>
    <row r="431" s="74" customFormat="1"/>
    <row r="432" s="74" customFormat="1"/>
    <row r="433" s="74" customFormat="1"/>
    <row r="434" s="74" customFormat="1"/>
    <row r="435" s="74" customFormat="1"/>
    <row r="436" s="74" customFormat="1"/>
    <row r="437" s="74" customFormat="1"/>
    <row r="438" s="74" customFormat="1"/>
    <row r="439" s="74" customFormat="1"/>
    <row r="440" s="74" customFormat="1"/>
    <row r="441" s="74" customFormat="1"/>
    <row r="442" s="74" customFormat="1"/>
    <row r="443" s="74" customFormat="1"/>
    <row r="444" s="74" customFormat="1"/>
    <row r="445" s="74" customFormat="1"/>
    <row r="446" s="74" customFormat="1"/>
    <row r="447" s="74" customFormat="1"/>
    <row r="448" s="74" customFormat="1"/>
    <row r="449" s="74" customFormat="1"/>
    <row r="450" s="74" customFormat="1"/>
    <row r="451" s="74" customFormat="1"/>
    <row r="452" s="74" customFormat="1"/>
    <row r="453" s="74" customFormat="1"/>
    <row r="454" s="74" customFormat="1"/>
    <row r="455" s="74" customFormat="1"/>
    <row r="456" s="74" customFormat="1"/>
    <row r="457" s="74" customFormat="1"/>
    <row r="458" s="74" customFormat="1"/>
    <row r="459" s="74" customFormat="1"/>
    <row r="460" s="74" customFormat="1"/>
    <row r="461" s="74" customFormat="1"/>
    <row r="462" s="74" customFormat="1"/>
    <row r="463" s="74" customFormat="1"/>
    <row r="464" s="74" customFormat="1"/>
    <row r="465" s="74" customFormat="1"/>
    <row r="466" s="74" customFormat="1"/>
    <row r="467" s="74" customFormat="1"/>
    <row r="468" s="74" customFormat="1"/>
    <row r="469" s="74" customFormat="1"/>
    <row r="470" s="74" customFormat="1"/>
    <row r="471" s="74" customFormat="1"/>
    <row r="472" s="74" customFormat="1"/>
    <row r="473" s="74" customFormat="1"/>
    <row r="474" s="74" customFormat="1"/>
    <row r="475" s="74" customFormat="1"/>
    <row r="476" s="74" customFormat="1"/>
    <row r="477" s="74" customFormat="1"/>
    <row r="478" s="74" customFormat="1"/>
    <row r="479" s="74" customFormat="1"/>
    <row r="480" s="74" customFormat="1"/>
    <row r="481" s="74" customFormat="1"/>
    <row r="482" s="74" customFormat="1"/>
    <row r="483" s="74" customFormat="1"/>
    <row r="484" s="74" customFormat="1"/>
    <row r="485" s="74" customFormat="1"/>
    <row r="486" s="74" customFormat="1"/>
    <row r="487" s="74" customFormat="1"/>
    <row r="488" s="74" customFormat="1"/>
    <row r="489" s="74" customFormat="1"/>
    <row r="490" s="74" customFormat="1"/>
    <row r="491" s="74" customFormat="1"/>
    <row r="492" s="74" customFormat="1"/>
    <row r="493" s="74" customFormat="1"/>
    <row r="494" s="74" customFormat="1"/>
    <row r="495" s="74" customFormat="1"/>
    <row r="496" s="74" customFormat="1"/>
    <row r="497" s="74" customFormat="1"/>
    <row r="498" s="74" customFormat="1"/>
    <row r="499" s="74" customFormat="1"/>
    <row r="500" s="74" customFormat="1"/>
    <row r="501" s="74" customFormat="1"/>
    <row r="502" s="74" customFormat="1"/>
    <row r="503" s="74" customFormat="1"/>
    <row r="504" s="74" customFormat="1"/>
    <row r="505" s="74" customFormat="1"/>
    <row r="506" s="74" customFormat="1"/>
    <row r="507" s="74" customFormat="1"/>
    <row r="508" s="74" customFormat="1"/>
    <row r="509" s="74" customFormat="1"/>
    <row r="510" s="74" customFormat="1"/>
    <row r="511" s="74" customFormat="1"/>
    <row r="512" s="74" customFormat="1"/>
    <row r="513" s="74" customFormat="1"/>
    <row r="514" s="74" customFormat="1"/>
    <row r="515" s="74" customFormat="1"/>
    <row r="516" s="74" customFormat="1"/>
    <row r="517" s="74" customFormat="1"/>
    <row r="518" s="74" customFormat="1"/>
    <row r="519" s="74" customFormat="1"/>
    <row r="520" s="74" customFormat="1"/>
    <row r="521" s="74" customFormat="1"/>
    <row r="522" s="74" customFormat="1"/>
    <row r="523" s="74" customFormat="1"/>
    <row r="524" s="74" customFormat="1"/>
    <row r="525" s="74" customFormat="1"/>
    <row r="526" s="74" customFormat="1"/>
    <row r="527" s="74" customFormat="1"/>
    <row r="528" s="74" customFormat="1"/>
    <row r="529" s="74" customFormat="1"/>
    <row r="530" s="74" customFormat="1"/>
    <row r="531" s="74" customFormat="1"/>
    <row r="532" s="74" customFormat="1"/>
    <row r="533" s="74" customFormat="1"/>
    <row r="534" s="74" customFormat="1"/>
    <row r="535" s="74" customFormat="1"/>
    <row r="536" s="74" customFormat="1"/>
    <row r="537" s="74" customFormat="1"/>
    <row r="538" s="74" customFormat="1"/>
    <row r="539" s="74" customFormat="1"/>
    <row r="540" s="74" customFormat="1"/>
    <row r="541" s="74" customFormat="1"/>
    <row r="542" s="74" customFormat="1"/>
    <row r="543" s="74" customFormat="1"/>
    <row r="544" s="74" customFormat="1"/>
    <row r="545" s="74" customFormat="1"/>
    <row r="546" s="74" customFormat="1"/>
    <row r="547" s="74" customFormat="1"/>
    <row r="548" s="74" customFormat="1"/>
    <row r="549" s="74" customFormat="1"/>
    <row r="550" s="74" customFormat="1"/>
    <row r="551" s="74" customFormat="1"/>
    <row r="552" s="74" customFormat="1"/>
    <row r="553" s="74" customFormat="1"/>
    <row r="554" s="74" customFormat="1"/>
    <row r="555" s="74" customFormat="1"/>
    <row r="556" s="74" customFormat="1"/>
    <row r="557" s="74" customFormat="1"/>
    <row r="558" s="74" customFormat="1"/>
    <row r="559" s="74" customFormat="1"/>
    <row r="560" s="74" customFormat="1"/>
    <row r="561" s="74" customFormat="1"/>
    <row r="562" s="74" customFormat="1"/>
    <row r="563" s="74" customFormat="1"/>
    <row r="564" s="74" customFormat="1"/>
    <row r="565" s="74" customFormat="1"/>
    <row r="566" s="74" customFormat="1"/>
    <row r="567" s="74" customFormat="1"/>
    <row r="568" s="74" customFormat="1"/>
    <row r="569" s="74" customFormat="1"/>
    <row r="570" s="74" customFormat="1"/>
    <row r="571" s="74" customFormat="1"/>
    <row r="572" s="74" customFormat="1"/>
    <row r="573" s="74" customFormat="1"/>
    <row r="574" s="74" customFormat="1"/>
    <row r="575" s="74" customFormat="1"/>
    <row r="576" s="74" customFormat="1"/>
    <row r="577" s="74" customFormat="1"/>
    <row r="578" s="74" customFormat="1"/>
    <row r="579" s="74" customFormat="1"/>
    <row r="580" s="74" customFormat="1"/>
    <row r="581" s="74" customFormat="1"/>
    <row r="582" s="74" customFormat="1"/>
    <row r="583" s="74" customFormat="1"/>
    <row r="584" s="74" customFormat="1"/>
    <row r="585" s="74" customFormat="1"/>
    <row r="586" s="74" customFormat="1"/>
    <row r="587" s="74" customFormat="1"/>
    <row r="588" s="74" customFormat="1"/>
    <row r="589" s="74" customFormat="1"/>
    <row r="590" s="74" customFormat="1"/>
    <row r="591" s="74" customFormat="1"/>
    <row r="592" s="74" customFormat="1"/>
    <row r="593" s="74" customFormat="1"/>
    <row r="594" s="74" customFormat="1"/>
    <row r="595" s="74" customFormat="1"/>
    <row r="596" s="74" customFormat="1"/>
    <row r="597" s="74" customFormat="1"/>
    <row r="598" s="74" customFormat="1"/>
    <row r="599" s="74" customFormat="1"/>
    <row r="600" s="74" customFormat="1"/>
    <row r="601" s="74" customFormat="1"/>
    <row r="602" s="74" customFormat="1"/>
    <row r="603" s="74" customFormat="1"/>
    <row r="604" s="74" customFormat="1"/>
    <row r="605" s="74" customFormat="1"/>
    <row r="606" s="74" customFormat="1"/>
    <row r="607" s="74" customFormat="1"/>
    <row r="608" s="74" customFormat="1"/>
    <row r="609" s="74" customFormat="1"/>
    <row r="610" s="74" customFormat="1"/>
    <row r="611" s="74" customFormat="1"/>
    <row r="612" s="74" customFormat="1"/>
    <row r="613" s="74" customFormat="1"/>
    <row r="614" s="74" customFormat="1"/>
    <row r="615" s="74" customFormat="1"/>
    <row r="616" s="74" customFormat="1"/>
    <row r="617" s="74" customFormat="1"/>
    <row r="618" s="74" customFormat="1"/>
    <row r="619" s="74" customFormat="1"/>
    <row r="620" s="74" customFormat="1"/>
    <row r="621" s="74" customFormat="1"/>
    <row r="622" s="74" customFormat="1"/>
    <row r="623" s="74" customFormat="1"/>
    <row r="624" s="74" customFormat="1"/>
    <row r="625" s="74" customFormat="1"/>
    <row r="626" s="74" customFormat="1"/>
    <row r="627" s="74" customFormat="1"/>
    <row r="628" s="74" customFormat="1"/>
    <row r="629" s="74" customFormat="1"/>
    <row r="630" s="74" customFormat="1"/>
    <row r="631" s="74" customFormat="1"/>
    <row r="632" s="74" customFormat="1"/>
    <row r="633" s="74" customFormat="1"/>
    <row r="634" s="74" customFormat="1"/>
    <row r="635" s="74" customFormat="1"/>
    <row r="636" s="74" customFormat="1"/>
    <row r="637" s="74" customFormat="1"/>
    <row r="638" s="74" customFormat="1"/>
    <row r="639" s="74" customFormat="1"/>
    <row r="640" s="74" customFormat="1"/>
    <row r="641" s="74" customFormat="1"/>
    <row r="642" s="74" customFormat="1"/>
    <row r="643" s="74" customFormat="1"/>
    <row r="644" s="74" customFormat="1"/>
    <row r="645" s="74" customFormat="1"/>
    <row r="646" s="74" customFormat="1"/>
    <row r="647" s="74" customFormat="1"/>
    <row r="648" s="74" customFormat="1"/>
    <row r="649" s="74" customFormat="1"/>
    <row r="650" s="74" customFormat="1"/>
    <row r="651" s="74" customFormat="1"/>
    <row r="652" s="74" customFormat="1"/>
    <row r="653" s="74" customFormat="1"/>
    <row r="654" s="74" customFormat="1"/>
    <row r="655" s="74" customFormat="1"/>
    <row r="656" s="74" customFormat="1"/>
    <row r="657" s="74" customFormat="1"/>
    <row r="658" s="74" customFormat="1"/>
    <row r="659" s="74" customFormat="1"/>
    <row r="660" s="74" customFormat="1"/>
    <row r="661" s="74" customFormat="1"/>
    <row r="662" s="74" customFormat="1"/>
    <row r="663" s="74" customFormat="1"/>
    <row r="664" s="74" customFormat="1"/>
    <row r="665" s="74" customFormat="1"/>
    <row r="666" s="74" customFormat="1"/>
    <row r="667" s="74" customFormat="1"/>
    <row r="668" s="74" customFormat="1"/>
    <row r="669" s="74" customFormat="1"/>
    <row r="670" s="74" customFormat="1"/>
    <row r="671" s="74" customFormat="1"/>
    <row r="672" s="74" customFormat="1"/>
    <row r="673" s="74" customFormat="1"/>
    <row r="674" s="74" customFormat="1"/>
    <row r="675" s="74" customFormat="1"/>
    <row r="676" s="74" customFormat="1"/>
    <row r="677" s="74" customFormat="1"/>
    <row r="678" s="74" customFormat="1"/>
    <row r="679" s="74" customFormat="1"/>
    <row r="680" s="74" customFormat="1"/>
    <row r="681" s="74" customFormat="1"/>
    <row r="682" s="74" customFormat="1"/>
    <row r="683" s="74" customFormat="1"/>
    <row r="684" s="74" customFormat="1"/>
    <row r="685" s="74" customFormat="1"/>
    <row r="686" s="74" customFormat="1"/>
    <row r="687" s="74" customFormat="1"/>
    <row r="688" s="74" customFormat="1"/>
    <row r="689" s="74" customFormat="1"/>
    <row r="690" s="74" customFormat="1"/>
    <row r="691" s="74" customFormat="1"/>
    <row r="692" s="74" customFormat="1"/>
    <row r="693" s="74" customFormat="1"/>
    <row r="694" s="74" customFormat="1"/>
    <row r="695" s="74" customFormat="1"/>
    <row r="696" s="74" customFormat="1"/>
    <row r="697" s="74" customFormat="1"/>
    <row r="698" s="74" customFormat="1"/>
    <row r="699" s="74" customFormat="1"/>
    <row r="700" s="74" customFormat="1"/>
    <row r="701" s="74" customFormat="1"/>
    <row r="702" s="74" customFormat="1"/>
    <row r="703" s="74" customFormat="1"/>
    <row r="704" s="74" customFormat="1"/>
    <row r="705" s="74" customFormat="1"/>
    <row r="706" s="74" customFormat="1"/>
    <row r="707" s="74" customFormat="1"/>
    <row r="708" s="74" customFormat="1"/>
    <row r="709" s="74" customFormat="1"/>
    <row r="710" s="74" customFormat="1"/>
    <row r="711" s="74" customFormat="1"/>
    <row r="712" s="74" customFormat="1"/>
    <row r="713" s="74" customFormat="1"/>
    <row r="714" s="74" customFormat="1"/>
    <row r="715" s="74" customFormat="1"/>
    <row r="716" s="74" customFormat="1"/>
    <row r="717" s="74" customFormat="1"/>
    <row r="718" s="74" customFormat="1"/>
    <row r="719" s="74" customFormat="1"/>
    <row r="720" s="74" customFormat="1"/>
    <row r="721" s="74" customFormat="1"/>
    <row r="722" s="74" customFormat="1"/>
    <row r="723" s="74" customFormat="1"/>
    <row r="724" s="74" customFormat="1"/>
    <row r="725" s="74" customFormat="1"/>
    <row r="726" s="74" customFormat="1"/>
    <row r="727" s="74" customFormat="1"/>
    <row r="728" s="74" customFormat="1"/>
    <row r="729" s="74" customFormat="1"/>
    <row r="730" s="74" customFormat="1"/>
    <row r="731" s="74" customFormat="1"/>
    <row r="732" s="74" customFormat="1"/>
    <row r="733" s="74" customFormat="1"/>
    <row r="734" s="74" customFormat="1"/>
    <row r="735" s="74" customFormat="1"/>
    <row r="736" s="74" customFormat="1"/>
    <row r="737" s="74" customFormat="1"/>
    <row r="738" s="74" customFormat="1"/>
    <row r="739" s="74" customFormat="1"/>
    <row r="740" s="74" customFormat="1"/>
    <row r="741" s="74" customFormat="1"/>
    <row r="742" s="74" customFormat="1"/>
    <row r="743" s="74" customFormat="1"/>
    <row r="744" s="74" customFormat="1"/>
    <row r="745" s="74" customFormat="1"/>
    <row r="746" s="74" customFormat="1"/>
    <row r="747" s="74" customFormat="1"/>
    <row r="748" s="74" customFormat="1"/>
    <row r="749" s="74" customFormat="1"/>
    <row r="750" s="74" customFormat="1"/>
    <row r="751" s="74" customFormat="1"/>
    <row r="752" s="74" customFormat="1"/>
    <row r="753" s="74" customFormat="1"/>
    <row r="754" s="74" customFormat="1"/>
    <row r="755" s="74" customFormat="1"/>
    <row r="756" s="74" customFormat="1"/>
    <row r="757" s="74" customFormat="1"/>
    <row r="758" s="74" customFormat="1"/>
    <row r="759" s="74" customFormat="1"/>
    <row r="760" s="74" customFormat="1"/>
    <row r="761" s="74" customFormat="1"/>
    <row r="762" s="74" customFormat="1"/>
    <row r="763" s="74" customFormat="1"/>
    <row r="764" s="74" customFormat="1"/>
    <row r="765" s="74" customFormat="1"/>
    <row r="766" s="74" customFormat="1"/>
    <row r="767" s="74" customFormat="1"/>
    <row r="768" s="74" customFormat="1"/>
    <row r="769" s="74" customFormat="1"/>
    <row r="770" s="74" customFormat="1"/>
    <row r="771" s="74" customFormat="1"/>
    <row r="772" s="74" customFormat="1"/>
    <row r="773" s="74" customFormat="1"/>
    <row r="774" s="74" customFormat="1"/>
    <row r="775" s="74" customFormat="1"/>
    <row r="776" s="74" customFormat="1"/>
    <row r="777" s="74" customFormat="1"/>
    <row r="778" s="74" customFormat="1"/>
    <row r="779" s="74" customFormat="1"/>
    <row r="780" s="74" customFormat="1"/>
    <row r="781" s="74" customFormat="1"/>
    <row r="782" s="74" customFormat="1"/>
    <row r="783" s="74" customFormat="1"/>
    <row r="784" s="74" customFormat="1"/>
    <row r="785" s="74" customFormat="1"/>
    <row r="786" s="74" customFormat="1"/>
    <row r="787" s="74" customFormat="1"/>
    <row r="788" s="74" customFormat="1"/>
    <row r="789" s="74" customFormat="1"/>
    <row r="790" s="74" customFormat="1"/>
    <row r="791" s="74" customFormat="1"/>
    <row r="792" s="74" customFormat="1"/>
    <row r="793" s="74" customFormat="1"/>
    <row r="794" s="74" customFormat="1"/>
    <row r="795" s="74" customFormat="1"/>
    <row r="796" s="74" customFormat="1"/>
    <row r="797" s="74" customFormat="1"/>
    <row r="798" s="74" customFormat="1"/>
    <row r="799" s="74" customFormat="1"/>
    <row r="800" s="74" customFormat="1"/>
    <row r="801" s="74" customFormat="1"/>
    <row r="802" s="74" customFormat="1"/>
    <row r="803" s="74" customFormat="1"/>
    <row r="804" s="74" customFormat="1"/>
    <row r="805" s="74" customFormat="1"/>
    <row r="806" s="74" customFormat="1"/>
    <row r="807" s="74" customFormat="1"/>
    <row r="808" s="74" customFormat="1"/>
    <row r="809" s="74" customFormat="1"/>
    <row r="810" s="74" customFormat="1"/>
    <row r="811" s="74" customFormat="1"/>
    <row r="812" s="74" customFormat="1"/>
    <row r="813" s="74" customFormat="1"/>
    <row r="814" s="74" customFormat="1"/>
    <row r="815" s="74" customFormat="1"/>
    <row r="816" s="74" customFormat="1"/>
    <row r="817" s="74" customFormat="1"/>
    <row r="818" s="74" customFormat="1"/>
    <row r="819" s="74" customFormat="1"/>
    <row r="820" s="74" customFormat="1"/>
    <row r="821" s="74" customFormat="1"/>
    <row r="822" s="74" customFormat="1"/>
    <row r="823" s="74" customFormat="1"/>
    <row r="824" s="74" customFormat="1"/>
    <row r="825" s="74" customFormat="1"/>
    <row r="826" s="74" customFormat="1"/>
    <row r="827" s="74" customFormat="1"/>
    <row r="828" s="74" customFormat="1"/>
    <row r="829" s="74" customFormat="1"/>
    <row r="830" s="74" customFormat="1"/>
    <row r="831" s="74" customFormat="1"/>
    <row r="832" s="74" customFormat="1"/>
    <row r="833" s="74" customFormat="1"/>
    <row r="834" s="74" customFormat="1"/>
    <row r="835" s="74" customFormat="1"/>
    <row r="836" s="74" customFormat="1"/>
    <row r="837" s="74" customFormat="1"/>
    <row r="838" s="74" customFormat="1"/>
    <row r="839" s="74" customFormat="1"/>
    <row r="840" s="74" customFormat="1"/>
    <row r="841" s="74" customFormat="1"/>
    <row r="842" s="74" customFormat="1"/>
    <row r="843" s="74" customFormat="1"/>
    <row r="844" s="74" customFormat="1"/>
    <row r="845" s="74" customFormat="1"/>
    <row r="846" s="74" customFormat="1"/>
    <row r="847" s="74" customFormat="1"/>
    <row r="848" s="74" customFormat="1"/>
    <row r="849" s="74" customFormat="1"/>
    <row r="850" s="74" customFormat="1"/>
    <row r="851" s="74" customFormat="1"/>
    <row r="852" s="74" customFormat="1"/>
    <row r="853" s="74" customFormat="1"/>
    <row r="854" s="74" customFormat="1"/>
    <row r="855" s="74" customFormat="1"/>
    <row r="856" s="74" customFormat="1"/>
    <row r="857" s="74" customFormat="1"/>
    <row r="858" s="74" customFormat="1"/>
    <row r="859" s="74" customFormat="1"/>
    <row r="860" s="74" customFormat="1"/>
    <row r="861" s="74" customFormat="1"/>
    <row r="862" s="74" customFormat="1"/>
    <row r="863" s="74" customFormat="1"/>
    <row r="864" s="74" customFormat="1"/>
    <row r="865" s="74" customFormat="1"/>
    <row r="866" s="74" customFormat="1"/>
    <row r="867" s="74" customFormat="1"/>
    <row r="868" s="74" customFormat="1"/>
    <row r="869" s="74" customFormat="1"/>
    <row r="870" s="74" customFormat="1"/>
    <row r="871" s="74" customFormat="1"/>
    <row r="872" s="74" customFormat="1"/>
    <row r="873" s="74" customFormat="1"/>
    <row r="874" s="74" customFormat="1"/>
    <row r="875" s="74" customFormat="1"/>
    <row r="876" s="74" customFormat="1"/>
    <row r="877" s="74" customFormat="1"/>
    <row r="878" s="74" customFormat="1"/>
    <row r="879" s="74" customFormat="1"/>
    <row r="880" s="74" customFormat="1"/>
    <row r="881" s="74" customFormat="1"/>
    <row r="882" s="74" customFormat="1"/>
    <row r="883" s="74" customFormat="1"/>
    <row r="884" s="74" customFormat="1"/>
    <row r="885" s="74" customFormat="1"/>
    <row r="886" s="74" customFormat="1"/>
    <row r="887" s="74" customFormat="1"/>
    <row r="888" s="74" customFormat="1"/>
    <row r="889" s="74" customFormat="1"/>
    <row r="890" s="74" customFormat="1"/>
    <row r="891" s="74" customFormat="1"/>
    <row r="892" s="74" customFormat="1"/>
    <row r="893" s="74" customFormat="1"/>
    <row r="894" s="74" customFormat="1"/>
    <row r="895" s="74" customFormat="1"/>
    <row r="896" s="74" customFormat="1"/>
    <row r="897" s="74" customFormat="1"/>
    <row r="898" s="74" customFormat="1"/>
    <row r="899" s="74" customFormat="1"/>
    <row r="900" s="74" customFormat="1"/>
    <row r="901" s="74" customFormat="1"/>
    <row r="902" s="74" customFormat="1"/>
    <row r="903" s="74" customFormat="1"/>
    <row r="904" s="74" customFormat="1"/>
    <row r="905" s="74" customFormat="1"/>
    <row r="906" s="74" customFormat="1"/>
    <row r="907" s="74" customFormat="1"/>
    <row r="908" s="74" customFormat="1"/>
    <row r="909" s="74" customFormat="1"/>
    <row r="910" s="74" customFormat="1"/>
    <row r="911" s="74" customFormat="1"/>
    <row r="912" s="74" customFormat="1"/>
    <row r="913" s="74" customFormat="1"/>
    <row r="914" s="74" customFormat="1"/>
    <row r="915" s="74" customFormat="1"/>
    <row r="916" s="74" customFormat="1"/>
    <row r="917" s="74" customFormat="1"/>
    <row r="918" s="74" customFormat="1"/>
    <row r="919" s="74" customFormat="1"/>
    <row r="920" s="74" customFormat="1"/>
    <row r="921" s="74" customFormat="1"/>
    <row r="922" s="74" customFormat="1"/>
    <row r="923" s="74" customFormat="1"/>
    <row r="924" s="74" customFormat="1"/>
    <row r="925" s="74" customFormat="1"/>
    <row r="926" s="74" customFormat="1"/>
    <row r="927" s="74" customFormat="1"/>
    <row r="928" s="74" customFormat="1"/>
    <row r="929" s="74" customFormat="1"/>
    <row r="930" s="74" customFormat="1"/>
    <row r="931" s="74" customFormat="1"/>
    <row r="932" s="74" customFormat="1"/>
    <row r="933" s="74" customFormat="1"/>
    <row r="934" s="74" customFormat="1"/>
    <row r="935" s="74" customFormat="1"/>
    <row r="936" s="74" customFormat="1"/>
    <row r="937" s="74" customFormat="1"/>
    <row r="938" s="74" customFormat="1"/>
    <row r="939" s="74" customFormat="1"/>
    <row r="940" s="74" customFormat="1"/>
    <row r="941" s="74" customFormat="1"/>
    <row r="942" s="74" customFormat="1"/>
    <row r="943" s="74" customFormat="1"/>
    <row r="944" s="74" customFormat="1"/>
    <row r="945" s="74" customFormat="1"/>
    <row r="946" s="74" customFormat="1"/>
    <row r="947" s="74" customFormat="1"/>
    <row r="948" s="74" customFormat="1"/>
    <row r="949" s="74" customFormat="1"/>
    <row r="950" s="74" customFormat="1"/>
    <row r="951" s="74" customFormat="1"/>
    <row r="952" s="74" customFormat="1"/>
    <row r="953" s="74" customFormat="1"/>
    <row r="954" s="74" customFormat="1"/>
    <row r="955" s="74" customFormat="1"/>
    <row r="956" s="74" customFormat="1"/>
    <row r="957" s="74" customFormat="1"/>
    <row r="958" s="74" customFormat="1"/>
    <row r="959" s="74" customFormat="1"/>
    <row r="960" s="74" customFormat="1"/>
    <row r="961" s="74" customFormat="1"/>
    <row r="962" s="74" customFormat="1"/>
    <row r="963" s="74" customFormat="1"/>
    <row r="964" s="74" customFormat="1"/>
    <row r="965" s="74" customFormat="1"/>
    <row r="966" s="74" customFormat="1"/>
    <row r="967" s="74" customFormat="1"/>
    <row r="968" s="74" customFormat="1"/>
    <row r="969" s="74" customFormat="1"/>
    <row r="970" s="74" customFormat="1"/>
    <row r="971" s="74" customFormat="1"/>
    <row r="972" s="74" customFormat="1"/>
    <row r="973" s="74" customFormat="1"/>
    <row r="974" s="74" customFormat="1"/>
    <row r="975" s="74" customFormat="1"/>
    <row r="976" s="74" customFormat="1"/>
    <row r="977" s="74" customFormat="1"/>
    <row r="978" s="74" customFormat="1"/>
    <row r="979" s="74" customFormat="1"/>
    <row r="980" s="74" customFormat="1"/>
    <row r="981" s="74" customFormat="1"/>
    <row r="982" s="74" customFormat="1"/>
    <row r="983" s="74" customFormat="1"/>
    <row r="984" s="74" customFormat="1"/>
    <row r="985" s="74" customFormat="1"/>
    <row r="986" s="74" customFormat="1"/>
    <row r="987" s="74" customFormat="1"/>
    <row r="988" s="74" customFormat="1"/>
    <row r="989" s="74" customFormat="1"/>
    <row r="990" s="74" customFormat="1"/>
    <row r="991" s="74" customFormat="1"/>
    <row r="992" s="74" customFormat="1"/>
    <row r="993" s="74" customFormat="1"/>
    <row r="994" s="74" customFormat="1"/>
    <row r="995" s="74" customFormat="1"/>
    <row r="996" s="74" customFormat="1"/>
    <row r="997" s="74" customFormat="1"/>
    <row r="998" s="74" customFormat="1"/>
    <row r="999" s="74" customFormat="1"/>
    <row r="1000" s="74" customFormat="1"/>
    <row r="1001" s="74" customFormat="1"/>
    <row r="1002" s="74" customFormat="1"/>
    <row r="1003" s="74" customFormat="1"/>
    <row r="1004" s="74" customFormat="1"/>
    <row r="1005" s="74" customFormat="1"/>
    <row r="1006" s="74" customFormat="1"/>
    <row r="1007" s="74" customFormat="1"/>
    <row r="1008" s="74" customFormat="1"/>
    <row r="1009" s="74" customFormat="1"/>
    <row r="1010" s="74" customFormat="1"/>
    <row r="1011" s="74" customFormat="1"/>
    <row r="1012" s="74" customFormat="1"/>
    <row r="1013" s="74" customFormat="1"/>
    <row r="1014" s="74" customFormat="1"/>
    <row r="1015" s="74" customFormat="1"/>
    <row r="1016" s="74" customFormat="1"/>
    <row r="1017" s="74" customFormat="1"/>
    <row r="1018" s="74" customFormat="1"/>
    <row r="1019" s="74" customFormat="1"/>
    <row r="1020" s="74" customFormat="1"/>
    <row r="1021" s="74" customFormat="1"/>
    <row r="1022" s="74" customFormat="1"/>
    <row r="1023" s="74" customFormat="1"/>
    <row r="1024" s="74" customFormat="1"/>
    <row r="1025" s="74" customFormat="1"/>
    <row r="1026" s="74" customFormat="1"/>
    <row r="1027" s="74" customFormat="1"/>
    <row r="1028" s="74" customFormat="1"/>
    <row r="1029" s="74" customFormat="1"/>
    <row r="1030" s="74" customFormat="1"/>
    <row r="1031" s="74" customFormat="1"/>
    <row r="1032" s="74" customFormat="1"/>
    <row r="1033" s="74" customFormat="1"/>
    <row r="1034" s="74" customFormat="1"/>
    <row r="1035" s="74" customFormat="1"/>
    <row r="1036" s="74" customFormat="1"/>
    <row r="1037" s="74" customFormat="1"/>
    <row r="1038" s="74" customFormat="1"/>
    <row r="1039" s="74" customFormat="1"/>
    <row r="1040" s="74" customFormat="1"/>
    <row r="1041" s="74" customFormat="1"/>
    <row r="1042" s="74" customFormat="1"/>
    <row r="1043" s="74" customFormat="1"/>
    <row r="1044" s="74" customFormat="1"/>
    <row r="1045" s="74" customFormat="1"/>
    <row r="1046" s="74" customFormat="1"/>
    <row r="1047" s="74" customFormat="1"/>
    <row r="1048" s="74" customFormat="1"/>
    <row r="1049" s="74" customFormat="1"/>
    <row r="1050" s="74" customFormat="1"/>
    <row r="1051" s="74" customFormat="1"/>
    <row r="1052" s="74" customFormat="1"/>
    <row r="1053" s="74" customFormat="1"/>
    <row r="1054" s="74" customFormat="1"/>
    <row r="1055" s="74" customFormat="1"/>
    <row r="1056" s="74" customFormat="1"/>
    <row r="1057" s="74" customFormat="1"/>
    <row r="1058" s="74" customFormat="1"/>
    <row r="1059" s="74" customFormat="1"/>
    <row r="1060" s="74" customFormat="1"/>
    <row r="1061" s="74" customFormat="1"/>
    <row r="1062" s="74" customFormat="1"/>
    <row r="1063" s="74" customFormat="1"/>
    <row r="1064" s="74" customFormat="1"/>
    <row r="1065" s="74" customFormat="1"/>
    <row r="1066" s="74" customFormat="1"/>
    <row r="1067" s="74" customFormat="1"/>
    <row r="1068" s="74" customFormat="1"/>
    <row r="1069" s="74" customFormat="1"/>
    <row r="1070" s="74" customFormat="1"/>
    <row r="1071" s="74" customFormat="1"/>
    <row r="1072" s="74" customFormat="1"/>
    <row r="1073" s="74" customFormat="1"/>
    <row r="1074" s="74" customFormat="1"/>
    <row r="1075" s="74" customFormat="1"/>
    <row r="1076" s="74" customFormat="1"/>
    <row r="1077" s="74" customFormat="1"/>
    <row r="1078" s="74" customFormat="1"/>
    <row r="1079" s="74" customFormat="1"/>
    <row r="1080" s="74" customFormat="1"/>
    <row r="1081" s="74" customFormat="1"/>
    <row r="1082" s="74" customFormat="1"/>
    <row r="1083" s="74" customFormat="1"/>
    <row r="1084" s="74" customFormat="1"/>
    <row r="1085" s="74" customFormat="1"/>
    <row r="1086" s="74" customFormat="1"/>
    <row r="1087" s="74" customFormat="1"/>
    <row r="1088" s="74" customFormat="1"/>
    <row r="1089" s="74" customFormat="1"/>
    <row r="1090" s="74" customFormat="1"/>
    <row r="1091" s="74" customFormat="1"/>
    <row r="1092" s="74" customFormat="1"/>
    <row r="1093" s="74" customFormat="1"/>
    <row r="1094" s="74" customFormat="1"/>
    <row r="1095" s="74" customFormat="1"/>
    <row r="1096" s="74" customFormat="1"/>
    <row r="1097" s="74" customFormat="1"/>
    <row r="1098" s="74" customFormat="1"/>
    <row r="1099" s="74" customFormat="1"/>
    <row r="1100" s="74" customFormat="1"/>
    <row r="1101" s="74" customFormat="1"/>
    <row r="1102" s="74" customFormat="1"/>
    <row r="1103" s="74" customFormat="1"/>
    <row r="1104" s="74" customFormat="1"/>
    <row r="1105" s="74" customFormat="1"/>
    <row r="1106" s="74" customFormat="1"/>
    <row r="1107" s="74" customFormat="1"/>
    <row r="1108" s="74" customFormat="1"/>
    <row r="1109" s="74" customFormat="1"/>
    <row r="1110" s="74" customFormat="1"/>
    <row r="1111" s="74" customFormat="1"/>
    <row r="1112" s="74" customFormat="1"/>
    <row r="1113" s="74" customFormat="1"/>
    <row r="1114" s="74" customFormat="1"/>
    <row r="1115" s="74" customFormat="1"/>
    <row r="1116" s="74" customFormat="1"/>
    <row r="1117" s="74" customFormat="1"/>
    <row r="1118" s="74" customFormat="1"/>
    <row r="1119" s="74" customFormat="1"/>
    <row r="1120" s="74" customFormat="1"/>
    <row r="1121" s="74" customFormat="1"/>
    <row r="1122" s="74" customFormat="1"/>
    <row r="1123" s="74" customFormat="1"/>
    <row r="1124" s="74" customFormat="1"/>
    <row r="1125" s="74" customFormat="1"/>
    <row r="1126" s="74" customFormat="1"/>
    <row r="1127" s="74" customFormat="1"/>
    <row r="1128" s="74" customFormat="1"/>
    <row r="1129" s="74" customFormat="1"/>
    <row r="1130" s="74" customFormat="1"/>
    <row r="1131" s="74" customFormat="1"/>
    <row r="1132" s="74" customFormat="1"/>
    <row r="1133" s="74" customFormat="1"/>
    <row r="1134" s="74" customFormat="1"/>
    <row r="1135" s="74" customFormat="1"/>
    <row r="1136" s="74" customFormat="1"/>
    <row r="1137" s="74" customFormat="1"/>
    <row r="1138" s="74" customFormat="1"/>
    <row r="1139" s="74" customFormat="1"/>
    <row r="1140" s="74" customFormat="1"/>
    <row r="1141" s="74" customFormat="1"/>
    <row r="1142" s="74" customFormat="1"/>
    <row r="1143" s="74" customFormat="1"/>
    <row r="1144" s="74" customFormat="1"/>
    <row r="1145" s="74" customFormat="1"/>
    <row r="1146" s="74" customFormat="1"/>
    <row r="1147" s="74" customFormat="1"/>
    <row r="1148" s="74" customFormat="1"/>
    <row r="1149" s="74" customFormat="1"/>
    <row r="1150" s="74" customFormat="1"/>
    <row r="1151" s="74" customFormat="1"/>
    <row r="1152" s="74" customFormat="1"/>
    <row r="1153" s="74" customFormat="1"/>
    <row r="1154" s="74" customFormat="1"/>
    <row r="1155" s="74" customFormat="1"/>
    <row r="1156" s="74" customFormat="1"/>
    <row r="1157" s="74" customFormat="1"/>
    <row r="1158" s="74" customFormat="1"/>
    <row r="1159" s="74" customFormat="1"/>
    <row r="1160" s="74" customFormat="1"/>
    <row r="1161" s="74" customFormat="1"/>
    <row r="1162" s="74" customFormat="1"/>
    <row r="1163" s="74" customFormat="1"/>
    <row r="1164" s="74" customFormat="1"/>
    <row r="1165" s="74" customFormat="1"/>
    <row r="1166" s="74" customFormat="1"/>
    <row r="1167" s="74" customFormat="1"/>
    <row r="1168" s="74" customFormat="1"/>
    <row r="1169" s="74" customFormat="1"/>
    <row r="1170" s="74" customFormat="1"/>
    <row r="1171" s="74" customFormat="1"/>
    <row r="1172" s="74" customFormat="1"/>
    <row r="1173" s="74" customFormat="1"/>
    <row r="1174" s="74" customFormat="1"/>
    <row r="1175" s="74" customFormat="1"/>
    <row r="1176" s="74" customFormat="1"/>
    <row r="1177" s="74" customFormat="1"/>
    <row r="1178" s="74" customFormat="1"/>
    <row r="1179" s="74" customFormat="1"/>
    <row r="1180" s="74" customFormat="1"/>
    <row r="1181" s="74" customFormat="1"/>
    <row r="1182" s="74" customFormat="1"/>
    <row r="1183" s="74" customFormat="1"/>
    <row r="1184" s="74" customFormat="1"/>
    <row r="1185" s="74" customFormat="1"/>
    <row r="1186" s="74" customFormat="1"/>
    <row r="1187" s="74" customFormat="1"/>
    <row r="1188" s="74" customFormat="1"/>
    <row r="1189" s="74" customFormat="1"/>
    <row r="1190" s="74" customFormat="1"/>
    <row r="1191" s="74" customFormat="1"/>
    <row r="1192" s="74" customFormat="1"/>
    <row r="1193" s="74" customFormat="1"/>
    <row r="1194" s="74" customFormat="1"/>
    <row r="1195" s="74" customFormat="1"/>
    <row r="1196" s="74" customFormat="1"/>
    <row r="1197" s="74" customFormat="1"/>
    <row r="1198" s="74" customFormat="1"/>
    <row r="1199" s="74" customFormat="1"/>
    <row r="1200" s="74" customFormat="1"/>
    <row r="1201" s="74" customFormat="1"/>
    <row r="1202" s="74" customFormat="1"/>
    <row r="1203" s="74" customFormat="1"/>
    <row r="1204" s="74" customFormat="1"/>
    <row r="1205" s="74" customFormat="1"/>
    <row r="1206" s="74" customFormat="1"/>
    <row r="1207" s="74" customFormat="1"/>
    <row r="1208" s="74" customFormat="1"/>
    <row r="1209" s="74" customFormat="1"/>
    <row r="1210" s="74" customFormat="1"/>
    <row r="1211" s="74" customFormat="1"/>
    <row r="1212" s="74" customFormat="1"/>
    <row r="1213" s="74" customFormat="1"/>
    <row r="1214" s="74" customFormat="1"/>
    <row r="1215" s="74" customFormat="1"/>
    <row r="1216" s="74" customFormat="1"/>
    <row r="1217" s="74" customFormat="1"/>
    <row r="1218" s="74" customFormat="1"/>
    <row r="1219" s="74" customFormat="1"/>
    <row r="1220" s="74" customFormat="1"/>
    <row r="1221" s="74" customFormat="1"/>
    <row r="1222" s="74" customFormat="1"/>
    <row r="1223" s="74" customFormat="1"/>
    <row r="1224" s="74" customFormat="1"/>
    <row r="1225" s="74" customFormat="1"/>
    <row r="1226" s="74" customFormat="1"/>
    <row r="1227" s="74" customFormat="1"/>
    <row r="1228" s="74" customFormat="1"/>
    <row r="1229" s="74" customFormat="1"/>
    <row r="1230" s="74" customFormat="1"/>
    <row r="1231" s="74" customFormat="1"/>
    <row r="1232" s="74" customFormat="1"/>
    <row r="1233" s="74" customFormat="1"/>
    <row r="1234" s="74" customFormat="1"/>
    <row r="1235" s="74" customFormat="1"/>
    <row r="1236" s="74" customFormat="1"/>
    <row r="1237" s="74" customFormat="1"/>
    <row r="1238" s="74" customFormat="1"/>
    <row r="1239" s="74" customFormat="1"/>
    <row r="1240" s="74" customFormat="1"/>
    <row r="1241" s="74" customFormat="1"/>
    <row r="1242" s="74" customFormat="1"/>
    <row r="1243" s="74" customFormat="1"/>
    <row r="1244" s="74" customFormat="1"/>
    <row r="1245" s="74" customFormat="1"/>
    <row r="1246" s="74" customFormat="1"/>
    <row r="1247" s="74" customFormat="1"/>
    <row r="1248" s="74" customFormat="1"/>
    <row r="1249" s="74" customFormat="1"/>
    <row r="1250" s="74" customFormat="1"/>
    <row r="1251" s="74" customFormat="1"/>
    <row r="1252" s="74" customFormat="1"/>
    <row r="1253" s="74" customFormat="1"/>
    <row r="1254" s="74" customFormat="1"/>
    <row r="1255" s="74" customFormat="1"/>
    <row r="1256" s="74" customFormat="1"/>
    <row r="1257" s="74" customFormat="1"/>
    <row r="1258" s="74" customFormat="1"/>
    <row r="1259" s="74" customFormat="1"/>
    <row r="1260" s="74" customFormat="1"/>
    <row r="1261" s="74" customFormat="1"/>
    <row r="1262" s="74" customFormat="1"/>
    <row r="1263" s="74" customFormat="1"/>
    <row r="1264" s="74" customFormat="1"/>
    <row r="1265" s="74" customFormat="1"/>
    <row r="1266" s="74" customFormat="1"/>
    <row r="1267" s="74" customFormat="1"/>
    <row r="1268" s="74" customFormat="1"/>
    <row r="1269" s="74" customFormat="1"/>
    <row r="1270" s="74" customFormat="1"/>
    <row r="1271" s="74" customFormat="1"/>
    <row r="1272" s="74" customFormat="1"/>
    <row r="1273" s="74" customFormat="1"/>
    <row r="1274" s="74" customFormat="1"/>
    <row r="1275" s="74" customFormat="1"/>
    <row r="1276" s="74" customFormat="1"/>
    <row r="1277" s="74" customFormat="1"/>
    <row r="1278" s="74" customFormat="1"/>
    <row r="1279" s="74" customFormat="1"/>
    <row r="1280" s="74" customFormat="1"/>
    <row r="1281" s="74" customFormat="1"/>
    <row r="1282" s="74" customFormat="1"/>
    <row r="1283" s="74" customFormat="1"/>
    <row r="1284" s="74" customFormat="1"/>
    <row r="1285" s="74" customFormat="1"/>
    <row r="1286" s="74" customFormat="1"/>
    <row r="1287" s="74" customFormat="1"/>
    <row r="1288" s="74" customFormat="1"/>
    <row r="1289" s="74" customFormat="1"/>
    <row r="1290" s="74" customFormat="1"/>
    <row r="1291" s="74" customFormat="1"/>
    <row r="1292" s="74" customFormat="1"/>
    <row r="1293" s="74" customFormat="1"/>
    <row r="1294" s="74" customFormat="1"/>
    <row r="1295" s="74" customFormat="1"/>
    <row r="1296" s="74" customFormat="1"/>
    <row r="1297" s="74" customFormat="1"/>
    <row r="1298" s="74" customFormat="1"/>
    <row r="1299" s="74" customFormat="1"/>
    <row r="1300" s="74" customFormat="1"/>
    <row r="1301" s="74" customFormat="1"/>
    <row r="1302" s="74" customFormat="1"/>
    <row r="1303" s="74" customFormat="1"/>
    <row r="1304" s="74" customFormat="1"/>
    <row r="1305" s="74" customFormat="1"/>
    <row r="1306" s="74" customFormat="1"/>
    <row r="1307" s="74" customFormat="1"/>
    <row r="1308" s="74" customFormat="1"/>
    <row r="1309" s="74" customFormat="1"/>
    <row r="1310" s="74" customFormat="1"/>
    <row r="1311" s="74" customFormat="1"/>
    <row r="1312" s="74" customFormat="1"/>
    <row r="1313" s="74" customFormat="1"/>
    <row r="1314" s="74" customFormat="1"/>
    <row r="1315" s="74" customFormat="1"/>
    <row r="1316" s="74" customFormat="1"/>
    <row r="1317" s="74" customFormat="1"/>
    <row r="1318" s="74" customFormat="1"/>
    <row r="1319" s="74" customFormat="1"/>
    <row r="1320" s="74" customFormat="1"/>
    <row r="1321" s="74" customFormat="1"/>
    <row r="1322" s="74" customFormat="1"/>
    <row r="1323" s="74" customFormat="1"/>
    <row r="1324" s="74" customFormat="1"/>
    <row r="1325" s="74" customFormat="1"/>
    <row r="1326" s="74" customFormat="1"/>
    <row r="1327" s="74" customFormat="1"/>
    <row r="1328" s="74" customFormat="1"/>
    <row r="1329" s="74" customFormat="1"/>
    <row r="1330" s="74" customFormat="1"/>
    <row r="1331" s="74" customFormat="1"/>
    <row r="1332" s="74" customFormat="1"/>
    <row r="1333" s="74" customFormat="1"/>
    <row r="1334" s="74" customFormat="1"/>
    <row r="1335" s="74" customFormat="1"/>
    <row r="1336" s="74" customFormat="1"/>
    <row r="1337" s="74" customFormat="1"/>
    <row r="1338" s="74" customFormat="1"/>
    <row r="1339" s="74" customFormat="1"/>
    <row r="1340" s="74" customFormat="1"/>
    <row r="1341" s="74" customFormat="1"/>
    <row r="1342" s="74" customFormat="1"/>
    <row r="1343" s="74" customFormat="1"/>
    <row r="1344" s="74" customFormat="1"/>
    <row r="1345" s="74" customFormat="1"/>
    <row r="1346" s="74" customFormat="1"/>
    <row r="1347" s="74" customFormat="1"/>
    <row r="1348" s="74" customFormat="1"/>
    <row r="1349" s="74" customFormat="1"/>
    <row r="1350" s="74" customFormat="1"/>
    <row r="1351" s="74" customFormat="1"/>
    <row r="1352" s="74" customFormat="1"/>
    <row r="1353" s="74" customFormat="1"/>
    <row r="1354" s="74" customFormat="1"/>
    <row r="1355" s="74" customFormat="1"/>
    <row r="1356" s="74" customFormat="1"/>
    <row r="1357" s="74" customFormat="1"/>
    <row r="1358" s="74" customFormat="1"/>
    <row r="1359" s="74" customFormat="1"/>
    <row r="1360" s="74" customFormat="1"/>
    <row r="1361" s="74" customFormat="1"/>
    <row r="1362" s="74" customFormat="1"/>
    <row r="1363" s="74" customFormat="1"/>
    <row r="1364" s="74" customFormat="1"/>
    <row r="1365" s="74" customFormat="1"/>
    <row r="1366" s="74" customFormat="1"/>
    <row r="1367" s="74" customFormat="1"/>
    <row r="1368" s="74" customFormat="1"/>
    <row r="1369" s="74" customFormat="1"/>
    <row r="1370" s="74" customFormat="1"/>
    <row r="1371" s="74" customFormat="1"/>
    <row r="1372" s="74" customFormat="1"/>
    <row r="1373" s="74" customFormat="1"/>
    <row r="1374" s="74" customFormat="1"/>
    <row r="1375" s="74" customFormat="1"/>
    <row r="1376" s="74" customFormat="1"/>
    <row r="1377" s="74" customFormat="1"/>
    <row r="1378" s="74" customFormat="1"/>
    <row r="1379" s="74" customFormat="1"/>
    <row r="1380" s="74" customFormat="1"/>
    <row r="1381" s="74" customFormat="1"/>
    <row r="1382" s="74" customFormat="1"/>
    <row r="1383" s="74" customFormat="1"/>
    <row r="1384" s="74" customFormat="1"/>
    <row r="1385" s="74" customFormat="1"/>
    <row r="1386" s="74" customFormat="1"/>
    <row r="1387" s="74" customFormat="1"/>
    <row r="1388" s="74" customFormat="1"/>
    <row r="1389" s="74" customFormat="1"/>
    <row r="1390" s="74" customFormat="1"/>
    <row r="1391" s="74" customFormat="1"/>
    <row r="1392" s="74" customFormat="1"/>
    <row r="1393" s="74" customFormat="1"/>
    <row r="1394" s="74" customFormat="1"/>
    <row r="1395" s="74" customFormat="1"/>
    <row r="1396" s="74" customFormat="1"/>
    <row r="1397" s="74" customFormat="1"/>
    <row r="1398" s="74" customFormat="1"/>
    <row r="1399" s="74" customFormat="1"/>
    <row r="1400" s="74" customFormat="1"/>
    <row r="1401" s="74" customFormat="1"/>
    <row r="1402" s="74" customFormat="1"/>
    <row r="1403" s="74" customFormat="1"/>
    <row r="1404" s="74" customFormat="1"/>
    <row r="1405" s="74" customFormat="1"/>
    <row r="1406" s="74" customFormat="1"/>
    <row r="1407" s="74" customFormat="1"/>
    <row r="1408" s="74" customFormat="1"/>
    <row r="1409" s="74" customFormat="1"/>
    <row r="1410" s="74" customFormat="1"/>
    <row r="1411" s="74" customFormat="1"/>
    <row r="1412" s="74" customFormat="1"/>
    <row r="1413" s="74" customFormat="1"/>
    <row r="1414" s="74" customFormat="1"/>
    <row r="1415" s="74" customFormat="1"/>
    <row r="1416" s="74" customFormat="1"/>
    <row r="1417" s="74" customFormat="1"/>
    <row r="1418" s="74" customFormat="1"/>
    <row r="1419" s="74" customFormat="1"/>
    <row r="1420" s="74" customFormat="1"/>
    <row r="1421" s="74" customFormat="1"/>
    <row r="1422" s="74" customFormat="1"/>
    <row r="1423" s="74" customFormat="1"/>
    <row r="1424" s="74" customFormat="1"/>
    <row r="1425" s="74" customFormat="1"/>
    <row r="1426" s="74" customFormat="1"/>
    <row r="1427" s="74" customFormat="1"/>
    <row r="1428" s="74" customFormat="1"/>
    <row r="1429" s="74" customFormat="1"/>
    <row r="1430" s="74" customFormat="1"/>
    <row r="1431" s="74" customFormat="1"/>
    <row r="1432" s="74" customFormat="1"/>
    <row r="1433" s="74" customFormat="1"/>
    <row r="1434" s="74" customFormat="1"/>
    <row r="1435" s="74" customFormat="1"/>
    <row r="1436" s="74" customFormat="1"/>
    <row r="1437" s="74" customFormat="1"/>
    <row r="1438" s="74" customFormat="1"/>
    <row r="1439" s="74" customFormat="1"/>
    <row r="1440" s="74" customFormat="1"/>
    <row r="1441" s="74" customFormat="1"/>
    <row r="1442" s="74" customFormat="1"/>
    <row r="1443" s="74" customFormat="1"/>
    <row r="1444" s="74" customFormat="1"/>
    <row r="1445" s="74" customFormat="1"/>
    <row r="1446" s="74" customFormat="1"/>
    <row r="1447" s="74" customFormat="1"/>
    <row r="1448" s="74" customFormat="1"/>
    <row r="1449" s="74" customFormat="1"/>
    <row r="1450" s="74" customFormat="1"/>
    <row r="1451" s="74" customFormat="1"/>
    <row r="1452" s="74" customFormat="1"/>
    <row r="1453" s="74" customFormat="1"/>
    <row r="1454" s="74" customFormat="1"/>
    <row r="1455" s="74" customFormat="1"/>
    <row r="1456" s="74" customFormat="1"/>
    <row r="1457" s="74" customFormat="1"/>
    <row r="1458" s="74" customFormat="1"/>
    <row r="1459" s="74" customFormat="1"/>
    <row r="1460" s="74" customFormat="1"/>
    <row r="1461" s="74" customFormat="1"/>
    <row r="1462" s="74" customFormat="1"/>
    <row r="1463" s="74" customFormat="1"/>
    <row r="1464" s="74" customFormat="1"/>
    <row r="1465" s="74" customFormat="1"/>
    <row r="1466" s="74" customFormat="1"/>
    <row r="1467" s="74" customFormat="1"/>
    <row r="1468" s="74" customFormat="1"/>
    <row r="1469" s="74" customFormat="1"/>
    <row r="1470" s="74" customFormat="1"/>
    <row r="1471" s="74" customFormat="1"/>
    <row r="1472" s="74" customFormat="1"/>
    <row r="1473" s="74" customFormat="1"/>
    <row r="1474" s="74" customFormat="1"/>
    <row r="1475" s="74" customFormat="1"/>
    <row r="1476" s="74" customFormat="1"/>
    <row r="1477" s="74" customFormat="1"/>
    <row r="1478" s="74" customFormat="1"/>
    <row r="1479" s="74" customFormat="1"/>
    <row r="1480" s="74" customFormat="1"/>
    <row r="1481" s="74" customFormat="1"/>
    <row r="1482" s="74" customFormat="1"/>
    <row r="1483" s="74" customFormat="1"/>
    <row r="1484" s="74" customFormat="1"/>
    <row r="1485" s="74" customFormat="1"/>
    <row r="1486" s="74" customFormat="1"/>
    <row r="1487" s="74" customFormat="1"/>
    <row r="1488" s="74" customFormat="1"/>
    <row r="1489" s="74" customFormat="1"/>
    <row r="1490" s="74" customFormat="1"/>
    <row r="1491" s="74" customFormat="1"/>
    <row r="1492" s="74" customFormat="1"/>
    <row r="1493" s="74" customFormat="1"/>
    <row r="1494" s="74" customFormat="1"/>
    <row r="1495" s="74" customFormat="1"/>
    <row r="1496" s="74" customFormat="1"/>
    <row r="1497" s="74" customFormat="1"/>
    <row r="1498" s="74" customFormat="1"/>
    <row r="1499" s="74" customFormat="1"/>
    <row r="1500" s="74" customFormat="1"/>
    <row r="1501" s="74" customFormat="1"/>
    <row r="1502" s="74" customFormat="1"/>
    <row r="1503" s="74" customFormat="1"/>
    <row r="1504" s="74" customFormat="1"/>
    <row r="1505" s="74" customFormat="1"/>
    <row r="1506" s="74" customFormat="1"/>
    <row r="1507" s="74" customFormat="1"/>
    <row r="1508" s="74" customFormat="1"/>
    <row r="1509" s="74" customFormat="1"/>
    <row r="1510" s="74" customFormat="1"/>
    <row r="1511" s="74" customFormat="1"/>
    <row r="1512" s="74" customFormat="1"/>
    <row r="1513" s="74" customFormat="1"/>
    <row r="1514" s="74" customFormat="1"/>
    <row r="1515" s="74" customFormat="1"/>
    <row r="1516" s="74" customFormat="1"/>
    <row r="1517" s="74" customFormat="1"/>
    <row r="1518" s="74" customFormat="1"/>
    <row r="1519" s="74" customFormat="1"/>
    <row r="1520" s="74" customFormat="1"/>
    <row r="1521" s="74" customFormat="1"/>
    <row r="1522" s="74" customFormat="1"/>
    <row r="1523" s="74" customFormat="1"/>
    <row r="1524" s="74" customFormat="1"/>
    <row r="1525" s="74" customFormat="1"/>
    <row r="1526" s="74" customFormat="1"/>
    <row r="1527" s="74" customFormat="1"/>
    <row r="1528" s="74" customFormat="1"/>
    <row r="1529" s="74" customFormat="1"/>
    <row r="1530" s="74" customFormat="1"/>
    <row r="1531" s="74" customFormat="1"/>
    <row r="1532" s="74" customFormat="1"/>
    <row r="1533" s="74" customFormat="1"/>
    <row r="1534" s="74" customFormat="1"/>
    <row r="1535" s="74" customFormat="1"/>
    <row r="1536" s="74" customFormat="1"/>
    <row r="1537" s="74" customFormat="1"/>
    <row r="1538" s="74" customFormat="1"/>
    <row r="1539" s="74" customFormat="1"/>
    <row r="1540" s="74" customFormat="1"/>
    <row r="1541" s="74" customFormat="1"/>
    <row r="1542" s="74" customFormat="1"/>
    <row r="1543" s="74" customFormat="1"/>
    <row r="1544" s="74" customFormat="1"/>
    <row r="1545" s="74" customFormat="1"/>
    <row r="1546" s="74" customFormat="1"/>
    <row r="1547" s="74" customFormat="1"/>
    <row r="1548" s="74" customFormat="1"/>
    <row r="1549" s="74" customFormat="1"/>
    <row r="1550" s="74" customFormat="1"/>
    <row r="1551" s="74" customFormat="1"/>
    <row r="1552" s="74" customFormat="1"/>
    <row r="1553" s="74" customFormat="1"/>
    <row r="1554" s="74" customFormat="1"/>
    <row r="1555" s="74" customFormat="1"/>
    <row r="1556" s="74" customFormat="1"/>
    <row r="1557" s="74" customFormat="1"/>
    <row r="1558" s="74" customFormat="1"/>
    <row r="1559" s="74" customFormat="1"/>
    <row r="1560" s="74" customFormat="1"/>
    <row r="1561" s="74" customFormat="1"/>
    <row r="1562" s="74" customFormat="1"/>
    <row r="1563" s="74" customFormat="1"/>
    <row r="1564" s="74" customFormat="1"/>
    <row r="1565" s="74" customFormat="1"/>
    <row r="1566" s="74" customFormat="1"/>
    <row r="1567" s="74" customFormat="1"/>
    <row r="1568" s="74" customFormat="1"/>
    <row r="1569" s="74" customFormat="1"/>
    <row r="1570" s="74" customFormat="1"/>
    <row r="1571" s="74" customFormat="1"/>
    <row r="1572" s="74" customFormat="1"/>
    <row r="1573" s="74" customFormat="1"/>
    <row r="1574" s="74" customFormat="1"/>
    <row r="1575" s="74" customFormat="1"/>
    <row r="1576" s="74" customFormat="1"/>
    <row r="1577" s="74" customFormat="1"/>
    <row r="1578" s="74" customFormat="1"/>
    <row r="1579" s="74" customFormat="1"/>
    <row r="1580" s="74" customFormat="1"/>
    <row r="1581" s="74" customFormat="1"/>
    <row r="1582" s="74" customFormat="1"/>
    <row r="1583" s="74" customFormat="1"/>
    <row r="1584" s="74" customFormat="1"/>
    <row r="1585" s="74" customFormat="1"/>
    <row r="1586" s="74" customFormat="1"/>
    <row r="1587" s="74" customFormat="1"/>
    <row r="1588" s="74" customFormat="1"/>
    <row r="1589" s="74" customFormat="1"/>
    <row r="1590" s="74" customFormat="1"/>
    <row r="1591" s="74" customFormat="1"/>
    <row r="1592" s="74" customFormat="1"/>
    <row r="1593" s="74" customFormat="1"/>
    <row r="1594" s="74" customFormat="1"/>
    <row r="1595" s="74" customFormat="1"/>
    <row r="1596" s="74" customFormat="1"/>
    <row r="1597" s="74" customFormat="1"/>
    <row r="1598" s="74" customFormat="1"/>
    <row r="1599" s="74" customFormat="1"/>
    <row r="1600" s="74" customFormat="1"/>
    <row r="1601" s="74" customFormat="1"/>
    <row r="1602" s="74" customFormat="1"/>
    <row r="1603" s="74" customFormat="1"/>
    <row r="1604" s="74" customFormat="1"/>
    <row r="1605" s="74" customFormat="1"/>
    <row r="1606" s="74" customFormat="1"/>
    <row r="1607" s="74" customFormat="1"/>
    <row r="1608" s="74" customFormat="1"/>
    <row r="1609" s="74" customFormat="1"/>
    <row r="1610" s="74" customFormat="1"/>
    <row r="1611" s="74" customFormat="1"/>
    <row r="1612" s="74" customFormat="1"/>
    <row r="1613" s="74" customFormat="1"/>
    <row r="1614" s="74" customFormat="1"/>
    <row r="1615" s="74" customFormat="1"/>
    <row r="1616" s="74" customFormat="1"/>
    <row r="1617" s="74" customFormat="1"/>
    <row r="1618" s="74" customFormat="1"/>
    <row r="1619" s="74" customFormat="1"/>
    <row r="1620" s="74" customFormat="1"/>
    <row r="1621" s="74" customFormat="1"/>
    <row r="1622" s="74" customFormat="1"/>
    <row r="1623" s="74" customFormat="1"/>
    <row r="1624" s="74" customFormat="1"/>
    <row r="1625" s="74" customFormat="1"/>
    <row r="1626" s="74" customFormat="1"/>
    <row r="1627" s="74" customFormat="1"/>
    <row r="1628" s="74" customFormat="1"/>
    <row r="1629" s="74" customFormat="1"/>
    <row r="1630" s="74" customFormat="1"/>
    <row r="1631" s="74" customFormat="1"/>
    <row r="1632" s="74" customFormat="1"/>
    <row r="1633" s="74" customFormat="1"/>
    <row r="1634" s="74" customFormat="1"/>
    <row r="1635" s="74" customFormat="1"/>
    <row r="1636" s="74" customFormat="1"/>
    <row r="1637" s="74" customFormat="1"/>
    <row r="1638" s="74" customFormat="1"/>
    <row r="1639" s="74" customFormat="1"/>
    <row r="1640" s="74" customFormat="1"/>
    <row r="1641" s="74" customFormat="1"/>
    <row r="1642" s="74" customFormat="1"/>
    <row r="1643" s="74" customFormat="1"/>
    <row r="1644" s="74" customFormat="1"/>
    <row r="1645" s="74" customFormat="1"/>
    <row r="1646" s="74" customFormat="1"/>
    <row r="1647" s="74" customFormat="1"/>
    <row r="1648" s="74" customFormat="1"/>
    <row r="1649" s="74" customFormat="1"/>
    <row r="1650" s="74" customFormat="1"/>
    <row r="1651" s="74" customFormat="1"/>
    <row r="1652" s="74" customFormat="1"/>
    <row r="1653" s="74" customFormat="1"/>
    <row r="1654" s="74" customFormat="1"/>
    <row r="1655" s="74" customFormat="1"/>
    <row r="1656" s="74" customFormat="1"/>
    <row r="1657" s="74" customFormat="1"/>
    <row r="1658" s="74" customFormat="1"/>
    <row r="1659" s="74" customFormat="1"/>
    <row r="1660" s="74" customFormat="1"/>
    <row r="1661" s="74" customFormat="1"/>
    <row r="1662" s="74" customFormat="1"/>
    <row r="1663" s="74" customFormat="1"/>
    <row r="1664" s="74" customFormat="1"/>
    <row r="1665" s="74" customFormat="1"/>
    <row r="1666" s="74" customFormat="1"/>
    <row r="1667" s="74" customFormat="1"/>
    <row r="1668" s="74" customFormat="1"/>
    <row r="1669" s="74" customFormat="1"/>
    <row r="1670" s="74" customFormat="1"/>
    <row r="1671" s="74" customFormat="1"/>
    <row r="1672" s="74" customFormat="1"/>
    <row r="1673" s="74" customFormat="1"/>
    <row r="1674" s="74" customFormat="1"/>
    <row r="1675" s="74" customFormat="1"/>
    <row r="1676" s="74" customFormat="1"/>
    <row r="1677" s="74" customFormat="1"/>
    <row r="1678" s="74" customFormat="1"/>
    <row r="1679" s="74" customFormat="1"/>
    <row r="1680" s="74" customFormat="1"/>
    <row r="1681" s="74" customFormat="1"/>
    <row r="1682" s="74" customFormat="1"/>
    <row r="1683" s="74" customFormat="1"/>
    <row r="1684" s="74" customFormat="1"/>
    <row r="1685" s="74" customFormat="1"/>
    <row r="1686" s="74" customFormat="1"/>
    <row r="1687" s="74" customFormat="1"/>
    <row r="1688" s="74" customFormat="1"/>
    <row r="1689" s="74" customFormat="1"/>
    <row r="1690" s="74" customFormat="1"/>
    <row r="1691" s="74" customFormat="1"/>
    <row r="1692" s="74" customFormat="1"/>
    <row r="1693" s="74" customFormat="1"/>
    <row r="1694" s="74" customFormat="1"/>
    <row r="1695" s="74" customFormat="1"/>
    <row r="1696" s="74" customFormat="1"/>
    <row r="1697" s="74" customFormat="1"/>
    <row r="1698" s="74" customFormat="1"/>
    <row r="1699" s="74" customFormat="1"/>
    <row r="1700" s="74" customFormat="1"/>
    <row r="1701" s="74" customFormat="1"/>
    <row r="1702" s="74" customFormat="1"/>
    <row r="1703" s="74" customFormat="1"/>
    <row r="1704" s="74" customFormat="1"/>
    <row r="1705" s="74" customFormat="1"/>
    <row r="1706" s="74" customFormat="1"/>
    <row r="1707" s="74" customFormat="1"/>
    <row r="1708" s="74" customFormat="1"/>
    <row r="1709" s="74" customFormat="1"/>
    <row r="1710" s="74" customFormat="1"/>
    <row r="1711" s="74" customFormat="1"/>
    <row r="1712" s="74" customFormat="1"/>
    <row r="1713" s="74" customFormat="1"/>
    <row r="1714" s="74" customFormat="1"/>
    <row r="1715" s="74" customFormat="1"/>
    <row r="1716" s="74" customFormat="1"/>
    <row r="1717" s="74" customFormat="1"/>
    <row r="1718" s="74" customFormat="1"/>
    <row r="1719" s="74" customFormat="1"/>
    <row r="1720" s="74" customFormat="1"/>
    <row r="1721" s="74" customFormat="1"/>
    <row r="1722" s="74" customFormat="1"/>
    <row r="1723" s="74" customFormat="1"/>
    <row r="1724" s="74" customFormat="1"/>
    <row r="1725" s="74" customFormat="1"/>
    <row r="1726" s="74" customFormat="1"/>
    <row r="1727" s="74" customFormat="1"/>
    <row r="1728" s="74" customFormat="1"/>
    <row r="1729" s="74" customFormat="1"/>
    <row r="1730" s="74" customFormat="1"/>
    <row r="1731" s="74" customFormat="1"/>
    <row r="1732" s="74" customFormat="1"/>
    <row r="1733" s="74" customFormat="1"/>
    <row r="1734" s="74" customFormat="1"/>
    <row r="1735" s="74" customFormat="1"/>
    <row r="1736" s="74" customFormat="1"/>
    <row r="1737" s="74" customFormat="1"/>
    <row r="1738" s="74" customFormat="1"/>
    <row r="1739" s="74" customFormat="1"/>
    <row r="1740" s="74" customFormat="1"/>
    <row r="1741" s="74" customFormat="1"/>
    <row r="1742" s="74" customFormat="1"/>
    <row r="1743" s="74" customFormat="1"/>
    <row r="1744" s="74" customFormat="1"/>
    <row r="1745" s="74" customFormat="1"/>
    <row r="1746" s="74" customFormat="1"/>
    <row r="1747" s="74" customFormat="1"/>
    <row r="1748" s="74" customFormat="1"/>
    <row r="1749" s="74" customFormat="1"/>
    <row r="1750" s="74" customFormat="1"/>
    <row r="1751" s="74" customFormat="1"/>
    <row r="1752" s="74" customFormat="1"/>
    <row r="1753" s="74" customFormat="1"/>
    <row r="1754" s="74" customFormat="1"/>
    <row r="1755" s="74" customFormat="1"/>
    <row r="1756" s="74" customFormat="1"/>
    <row r="1757" s="74" customFormat="1"/>
    <row r="1758" s="74" customFormat="1"/>
    <row r="1759" s="74" customFormat="1"/>
    <row r="1760" s="74" customFormat="1"/>
    <row r="1761" s="74" customFormat="1"/>
    <row r="1762" s="74" customFormat="1"/>
    <row r="1763" s="74" customFormat="1"/>
    <row r="1764" s="74" customFormat="1"/>
    <row r="1765" s="74" customFormat="1"/>
    <row r="1766" s="74" customFormat="1"/>
    <row r="1767" s="74" customFormat="1"/>
    <row r="1768" s="74" customFormat="1"/>
    <row r="1769" s="74" customFormat="1"/>
    <row r="1770" s="74" customFormat="1"/>
    <row r="1771" s="74" customFormat="1"/>
    <row r="1772" s="74" customFormat="1"/>
    <row r="1773" s="74" customFormat="1"/>
    <row r="1774" s="74" customFormat="1"/>
    <row r="1775" s="74" customFormat="1"/>
    <row r="1776" s="74" customFormat="1"/>
    <row r="1777" s="74" customFormat="1"/>
    <row r="1778" s="74" customFormat="1"/>
    <row r="1779" s="74" customFormat="1"/>
    <row r="1780" s="74" customFormat="1"/>
    <row r="1781" s="74" customFormat="1"/>
    <row r="1782" s="74" customFormat="1"/>
    <row r="1783" s="74" customFormat="1"/>
    <row r="1784" s="74" customFormat="1"/>
    <row r="1785" s="74" customFormat="1"/>
    <row r="1786" s="74" customFormat="1"/>
    <row r="1787" s="74" customFormat="1"/>
    <row r="1788" s="74" customFormat="1"/>
    <row r="1789" s="74" customFormat="1"/>
    <row r="1790" s="74" customFormat="1"/>
    <row r="1791" s="74" customFormat="1"/>
    <row r="1792" s="74" customFormat="1"/>
    <row r="1793" s="74" customFormat="1"/>
    <row r="1794" s="74" customFormat="1"/>
    <row r="1795" s="74" customFormat="1"/>
    <row r="1796" s="74" customFormat="1"/>
    <row r="1797" s="74" customFormat="1"/>
    <row r="1798" s="74" customFormat="1"/>
    <row r="1799" s="74" customFormat="1"/>
    <row r="1800" s="74" customFormat="1"/>
    <row r="1801" s="74" customFormat="1"/>
    <row r="1802" s="74" customFormat="1"/>
    <row r="1803" s="74" customFormat="1"/>
    <row r="1804" s="74" customFormat="1"/>
    <row r="1805" s="74" customFormat="1"/>
    <row r="1806" s="74" customFormat="1"/>
    <row r="1807" s="74" customFormat="1"/>
    <row r="1808" s="74" customFormat="1"/>
    <row r="1809" s="74" customFormat="1"/>
    <row r="1810" s="74" customFormat="1"/>
    <row r="1811" s="74" customFormat="1"/>
    <row r="1812" s="74" customFormat="1"/>
    <row r="1813" s="74" customFormat="1"/>
    <row r="1814" s="74" customFormat="1"/>
    <row r="1815" s="74" customFormat="1"/>
    <row r="1816" s="74" customFormat="1"/>
    <row r="1817" s="74" customFormat="1"/>
    <row r="1818" s="74" customFormat="1"/>
    <row r="1819" s="74" customFormat="1"/>
    <row r="1820" s="74" customFormat="1"/>
    <row r="1821" s="74" customFormat="1"/>
    <row r="1822" s="74" customFormat="1"/>
    <row r="1823" s="74" customFormat="1"/>
    <row r="1824" s="74" customFormat="1"/>
    <row r="1825" s="74" customFormat="1"/>
    <row r="1826" s="74" customFormat="1"/>
    <row r="1827" s="74" customFormat="1"/>
    <row r="1828" s="74" customFormat="1"/>
    <row r="1829" s="74" customFormat="1"/>
    <row r="1830" s="74" customFormat="1"/>
    <row r="1831" s="74" customFormat="1"/>
    <row r="1832" s="74" customFormat="1"/>
    <row r="1833" s="74" customFormat="1"/>
    <row r="1834" s="74" customFormat="1"/>
    <row r="1835" s="74" customFormat="1"/>
    <row r="1836" s="74" customFormat="1"/>
    <row r="1837" s="74" customFormat="1"/>
    <row r="1838" s="74" customFormat="1"/>
    <row r="1839" s="74" customFormat="1"/>
    <row r="1840" s="74" customFormat="1"/>
    <row r="1841" s="74" customFormat="1"/>
    <row r="1842" s="74" customFormat="1"/>
    <row r="1843" s="74" customFormat="1"/>
    <row r="1844" s="74" customFormat="1"/>
    <row r="1845" s="74" customFormat="1"/>
    <row r="1846" s="74" customFormat="1"/>
    <row r="1847" s="74" customFormat="1"/>
    <row r="1848" s="74" customFormat="1"/>
    <row r="1849" s="74" customFormat="1"/>
    <row r="1850" s="74" customFormat="1"/>
    <row r="1851" s="74" customFormat="1"/>
    <row r="1852" s="74" customFormat="1"/>
    <row r="1853" s="74" customFormat="1"/>
    <row r="1854" s="74" customFormat="1"/>
    <row r="1855" s="74" customFormat="1"/>
    <row r="1856" s="74" customFormat="1"/>
    <row r="1857" s="74" customFormat="1"/>
    <row r="1858" s="74" customFormat="1"/>
    <row r="1859" s="74" customFormat="1"/>
    <row r="1860" s="74" customFormat="1"/>
    <row r="1861" s="74" customFormat="1"/>
    <row r="1862" s="74" customFormat="1"/>
    <row r="1863" s="74" customFormat="1"/>
    <row r="1864" s="74" customFormat="1"/>
    <row r="1865" s="74" customFormat="1"/>
    <row r="1866" s="74" customFormat="1"/>
    <row r="1867" s="74" customFormat="1"/>
    <row r="1868" s="74" customFormat="1"/>
    <row r="1869" s="74" customFormat="1"/>
    <row r="1870" s="74" customFormat="1"/>
    <row r="1871" s="74" customFormat="1"/>
    <row r="1872" s="74" customFormat="1"/>
    <row r="1873" s="74" customFormat="1"/>
    <row r="1874" s="74" customFormat="1"/>
    <row r="1875" s="74" customFormat="1"/>
    <row r="1876" s="74" customFormat="1"/>
    <row r="1877" s="74" customFormat="1"/>
    <row r="1878" s="74" customFormat="1"/>
    <row r="1879" s="74" customFormat="1"/>
    <row r="1880" s="74" customFormat="1"/>
    <row r="1881" s="74" customFormat="1"/>
    <row r="1882" s="74" customFormat="1"/>
    <row r="1883" s="74" customFormat="1"/>
    <row r="1884" s="74" customFormat="1"/>
    <row r="1885" s="74" customFormat="1"/>
    <row r="1886" s="74" customFormat="1"/>
    <row r="1887" s="74" customFormat="1"/>
    <row r="1888" s="74" customFormat="1"/>
    <row r="1889" s="74" customFormat="1"/>
    <row r="1890" s="74" customFormat="1"/>
    <row r="1891" s="74" customFormat="1"/>
    <row r="1892" s="74" customFormat="1"/>
    <row r="1893" s="74" customFormat="1"/>
    <row r="1894" s="74" customFormat="1"/>
    <row r="1895" s="74" customFormat="1"/>
    <row r="1896" s="74" customFormat="1"/>
    <row r="1897" s="74" customFormat="1"/>
    <row r="1898" s="74" customFormat="1"/>
    <row r="1899" s="74" customFormat="1"/>
    <row r="1900" s="74" customFormat="1"/>
    <row r="1901" s="74" customFormat="1"/>
    <row r="1902" s="74" customFormat="1"/>
    <row r="1903" s="74" customFormat="1"/>
    <row r="1904" s="74" customFormat="1"/>
    <row r="1905" s="74" customFormat="1"/>
    <row r="1906" s="74" customFormat="1"/>
    <row r="1907" s="74" customFormat="1"/>
    <row r="1908" s="74" customFormat="1"/>
    <row r="1909" s="74" customFormat="1"/>
    <row r="1910" s="74" customFormat="1"/>
    <row r="1911" s="74" customFormat="1"/>
    <row r="1912" s="74" customFormat="1"/>
    <row r="1913" s="74" customFormat="1"/>
    <row r="1914" s="74" customFormat="1"/>
    <row r="1915" s="74" customFormat="1"/>
    <row r="1916" s="74" customFormat="1"/>
    <row r="1917" s="74" customFormat="1"/>
    <row r="1918" s="74" customFormat="1"/>
    <row r="1919" s="74" customFormat="1"/>
    <row r="1920" s="74" customFormat="1"/>
    <row r="1921" s="74" customFormat="1"/>
    <row r="1922" s="74" customFormat="1"/>
    <row r="1923" s="74" customFormat="1"/>
    <row r="1924" s="74" customFormat="1"/>
    <row r="1925" s="74" customFormat="1"/>
    <row r="1926" s="74" customFormat="1"/>
    <row r="1927" s="74" customFormat="1"/>
    <row r="1928" s="74" customFormat="1"/>
    <row r="1929" s="74" customFormat="1"/>
    <row r="1930" s="74" customFormat="1"/>
    <row r="1931" s="74" customFormat="1"/>
    <row r="1932" s="74" customFormat="1"/>
    <row r="1933" s="74" customFormat="1"/>
    <row r="1934" s="74" customFormat="1"/>
    <row r="1935" s="74" customFormat="1"/>
    <row r="1936" s="74" customFormat="1"/>
    <row r="1937" s="74" customFormat="1"/>
    <row r="1938" s="74" customFormat="1"/>
    <row r="1939" s="74" customFormat="1"/>
    <row r="1940" s="74" customFormat="1"/>
    <row r="1941" s="74" customFormat="1"/>
    <row r="1942" s="74" customFormat="1"/>
    <row r="1943" s="74" customFormat="1"/>
    <row r="1944" s="74" customFormat="1"/>
    <row r="1945" s="74" customFormat="1"/>
    <row r="1946" s="74" customFormat="1"/>
    <row r="1947" s="74" customFormat="1"/>
    <row r="1948" s="74" customFormat="1"/>
    <row r="1949" s="74" customFormat="1"/>
    <row r="1950" s="74" customFormat="1"/>
    <row r="1951" s="74" customFormat="1"/>
    <row r="1952" s="74" customFormat="1"/>
    <row r="1953" s="74" customFormat="1"/>
    <row r="1954" s="74" customFormat="1"/>
    <row r="1955" s="74" customFormat="1"/>
    <row r="1956" s="74" customFormat="1"/>
    <row r="1957" s="74" customFormat="1"/>
    <row r="1958" s="74" customFormat="1"/>
    <row r="1959" s="74" customFormat="1"/>
    <row r="1960" s="74" customFormat="1"/>
    <row r="1961" s="74" customFormat="1"/>
    <row r="1962" s="74" customFormat="1"/>
    <row r="1963" s="74" customFormat="1"/>
    <row r="1964" s="74" customFormat="1"/>
    <row r="1965" s="74" customFormat="1"/>
    <row r="1966" s="74" customFormat="1"/>
    <row r="1967" s="74" customFormat="1"/>
    <row r="1968" s="74" customFormat="1"/>
    <row r="1969" s="74" customFormat="1"/>
    <row r="1970" s="74" customFormat="1"/>
    <row r="1971" s="74" customFormat="1"/>
    <row r="1972" s="74" customFormat="1"/>
    <row r="1973" s="74" customFormat="1"/>
    <row r="1974" s="74" customFormat="1"/>
    <row r="1975" s="74" customFormat="1"/>
    <row r="1976" s="74" customFormat="1"/>
    <row r="1977" s="74" customFormat="1"/>
    <row r="1978" s="74" customFormat="1"/>
    <row r="1979" s="74" customFormat="1"/>
    <row r="1980" s="74" customFormat="1"/>
    <row r="1981" s="74" customFormat="1"/>
    <row r="1982" s="74" customFormat="1"/>
    <row r="1983" s="74" customFormat="1"/>
    <row r="1984" s="74" customFormat="1"/>
    <row r="1985" s="74" customFormat="1"/>
    <row r="1986" s="74" customFormat="1"/>
    <row r="1987" s="74" customFormat="1"/>
    <row r="1988" s="74" customFormat="1"/>
    <row r="1989" s="74" customFormat="1"/>
    <row r="1990" s="74" customFormat="1"/>
    <row r="1991" s="74" customFormat="1"/>
    <row r="1992" s="74" customFormat="1"/>
    <row r="1993" s="74" customFormat="1"/>
    <row r="1994" s="74" customFormat="1"/>
    <row r="1995" s="74" customFormat="1"/>
    <row r="1996" s="74" customFormat="1"/>
    <row r="1997" s="74" customFormat="1"/>
    <row r="1998" s="74" customFormat="1"/>
    <row r="1999" s="74" customFormat="1"/>
    <row r="2000" s="74" customFormat="1"/>
    <row r="2001" s="74" customFormat="1"/>
    <row r="2002" s="74" customFormat="1"/>
    <row r="2003" s="74" customFormat="1"/>
    <row r="2004" s="74" customFormat="1"/>
    <row r="2005" s="74" customFormat="1"/>
    <row r="2006" s="74" customFormat="1"/>
    <row r="2007" s="74" customFormat="1"/>
    <row r="2008" s="74" customFormat="1"/>
    <row r="2009" s="74" customFormat="1"/>
    <row r="2010" s="74" customFormat="1"/>
    <row r="2011" s="74" customFormat="1"/>
    <row r="2012" s="74" customFormat="1"/>
    <row r="2013" s="74" customFormat="1"/>
    <row r="2014" s="74" customFormat="1"/>
    <row r="2015" s="74" customFormat="1"/>
    <row r="2016" s="74" customFormat="1"/>
    <row r="2017" s="74" customFormat="1"/>
    <row r="2018" s="74" customFormat="1"/>
    <row r="2019" s="74" customFormat="1"/>
    <row r="2020" s="74" customFormat="1"/>
    <row r="2021" s="74" customFormat="1"/>
    <row r="2022" s="74" customFormat="1"/>
    <row r="2023" s="74" customFormat="1"/>
    <row r="2024" s="74" customFormat="1"/>
    <row r="2025" s="74" customFormat="1"/>
    <row r="2026" s="74" customFormat="1"/>
    <row r="2027" s="74" customFormat="1"/>
    <row r="2028" s="74" customFormat="1"/>
    <row r="2029" s="74" customFormat="1"/>
    <row r="2030" s="74" customFormat="1"/>
    <row r="2031" s="74" customFormat="1"/>
    <row r="2032" s="74" customFormat="1"/>
    <row r="2033" s="74" customFormat="1"/>
    <row r="2034" s="74" customFormat="1"/>
    <row r="2035" s="74" customFormat="1"/>
    <row r="2036" s="74" customFormat="1"/>
    <row r="2037" s="74" customFormat="1"/>
    <row r="2038" s="74" customFormat="1"/>
    <row r="2039" s="74" customFormat="1"/>
    <row r="2040" s="74" customFormat="1"/>
    <row r="2041" s="74" customFormat="1"/>
    <row r="2042" s="74" customFormat="1"/>
    <row r="2043" s="74" customFormat="1"/>
    <row r="2044" s="74" customFormat="1"/>
    <row r="2045" s="74" customFormat="1"/>
    <row r="2046" s="74" customFormat="1"/>
    <row r="2047" s="74" customFormat="1"/>
    <row r="2048" s="74" customFormat="1"/>
    <row r="2049" s="74" customFormat="1"/>
    <row r="2050" s="74" customFormat="1"/>
    <row r="2051" s="74" customFormat="1"/>
    <row r="2052" s="74" customFormat="1"/>
    <row r="2053" s="74" customFormat="1"/>
    <row r="2054" s="74" customFormat="1"/>
    <row r="2055" s="74" customFormat="1"/>
    <row r="2056" s="74" customFormat="1"/>
    <row r="2057" s="74" customFormat="1"/>
    <row r="2058" s="74" customFormat="1"/>
    <row r="2059" s="74" customFormat="1"/>
    <row r="2060" s="74" customFormat="1"/>
    <row r="2061" s="74" customFormat="1"/>
    <row r="2062" s="74" customFormat="1"/>
    <row r="2063" s="74" customFormat="1"/>
    <row r="2064" s="74" customFormat="1"/>
    <row r="2065" s="74" customFormat="1"/>
    <row r="2066" s="74" customFormat="1"/>
    <row r="2067" s="74" customFormat="1"/>
    <row r="2068" s="74" customFormat="1"/>
    <row r="2069" s="74" customFormat="1"/>
    <row r="2070" s="74" customFormat="1"/>
    <row r="2071" s="74" customFormat="1"/>
    <row r="2072" s="74" customFormat="1"/>
    <row r="2073" s="74" customFormat="1"/>
    <row r="2074" s="74" customFormat="1"/>
    <row r="2075" s="74" customFormat="1"/>
    <row r="2076" s="74" customFormat="1"/>
    <row r="2077" s="74" customFormat="1"/>
    <row r="2078" s="74" customFormat="1"/>
    <row r="2079" s="74" customFormat="1"/>
    <row r="2080" s="74" customFormat="1"/>
    <row r="2081" s="74" customFormat="1"/>
    <row r="2082" s="74" customFormat="1"/>
    <row r="2083" s="74" customFormat="1"/>
    <row r="2084" s="74" customFormat="1"/>
    <row r="2085" s="74" customFormat="1"/>
    <row r="2086" s="74" customFormat="1"/>
    <row r="2087" s="74" customFormat="1"/>
    <row r="2088" s="74" customFormat="1"/>
    <row r="2089" s="74" customFormat="1"/>
    <row r="2090" s="74" customFormat="1"/>
    <row r="2091" s="74" customFormat="1"/>
    <row r="2092" s="74" customFormat="1"/>
    <row r="2093" s="74" customFormat="1"/>
    <row r="2094" s="74" customFormat="1"/>
    <row r="2095" s="74" customFormat="1"/>
    <row r="2096" s="74" customFormat="1"/>
    <row r="2097" s="74" customFormat="1"/>
    <row r="2098" s="74" customFormat="1"/>
    <row r="2099" s="74" customFormat="1"/>
    <row r="2100" s="74" customFormat="1"/>
    <row r="2101" s="74" customFormat="1"/>
    <row r="2102" s="74" customFormat="1"/>
    <row r="2103" s="74" customFormat="1"/>
    <row r="2104" s="74" customFormat="1"/>
    <row r="2105" s="74" customFormat="1"/>
    <row r="2106" s="74" customFormat="1"/>
    <row r="2107" s="74" customFormat="1"/>
    <row r="2108" s="74" customFormat="1"/>
    <row r="2109" s="74" customFormat="1"/>
    <row r="2110" s="74" customFormat="1"/>
    <row r="2111" s="74" customFormat="1"/>
    <row r="2112" s="74" customFormat="1"/>
    <row r="2113" s="74" customFormat="1"/>
    <row r="2114" s="74" customFormat="1"/>
    <row r="2115" s="74" customFormat="1"/>
    <row r="2116" s="74" customFormat="1"/>
    <row r="2117" s="74" customFormat="1"/>
    <row r="2118" s="74" customFormat="1"/>
    <row r="2119" s="74" customFormat="1"/>
    <row r="2120" s="74" customFormat="1"/>
    <row r="2121" s="74" customFormat="1"/>
    <row r="2122" s="74" customFormat="1"/>
    <row r="2123" s="74" customFormat="1"/>
    <row r="2124" s="74" customFormat="1"/>
    <row r="2125" s="74" customFormat="1"/>
    <row r="2126" s="74" customFormat="1"/>
    <row r="2127" s="74" customFormat="1"/>
    <row r="2128" s="74" customFormat="1"/>
    <row r="2129" s="74" customFormat="1"/>
    <row r="2130" s="74" customFormat="1"/>
    <row r="2131" s="74" customFormat="1"/>
    <row r="2132" s="74" customFormat="1"/>
    <row r="2133" s="74" customFormat="1"/>
    <row r="2134" s="74" customFormat="1"/>
    <row r="2135" s="74" customFormat="1"/>
    <row r="2136" s="74" customFormat="1"/>
    <row r="2137" s="74" customFormat="1"/>
    <row r="2138" s="74" customFormat="1"/>
    <row r="2139" s="74" customFormat="1"/>
    <row r="2140" s="74" customFormat="1"/>
    <row r="2141" s="74" customFormat="1"/>
    <row r="2142" s="74" customFormat="1"/>
    <row r="2143" s="74" customFormat="1"/>
    <row r="2144" s="74" customFormat="1"/>
    <row r="2145" s="74" customFormat="1"/>
    <row r="2146" s="74" customFormat="1"/>
    <row r="2147" s="74" customFormat="1"/>
    <row r="2148" s="74" customFormat="1"/>
    <row r="2149" s="74" customFormat="1"/>
    <row r="2150" s="74" customFormat="1"/>
    <row r="2151" s="74" customFormat="1"/>
    <row r="2152" s="74" customFormat="1"/>
    <row r="2153" s="74" customFormat="1"/>
    <row r="2154" s="74" customFormat="1"/>
    <row r="2155" s="74" customFormat="1"/>
    <row r="2156" s="74" customFormat="1"/>
    <row r="2157" s="74" customFormat="1"/>
    <row r="2158" s="74" customFormat="1"/>
    <row r="2159" s="74" customFormat="1"/>
    <row r="2160" s="74" customFormat="1"/>
    <row r="2161" s="74" customFormat="1"/>
    <row r="2162" s="74" customFormat="1"/>
    <row r="2163" s="74" customFormat="1"/>
    <row r="2164" s="74" customFormat="1"/>
    <row r="2165" s="74" customFormat="1"/>
    <row r="2166" s="74" customFormat="1"/>
    <row r="2167" s="74" customFormat="1"/>
    <row r="2168" s="74" customFormat="1"/>
    <row r="2169" s="74" customFormat="1"/>
    <row r="2170" s="74" customFormat="1"/>
    <row r="2171" s="74" customFormat="1"/>
    <row r="2172" s="74" customFormat="1"/>
    <row r="2173" s="74" customFormat="1"/>
    <row r="2174" s="74" customFormat="1"/>
    <row r="2175" s="74" customFormat="1"/>
    <row r="2176" s="74" customFormat="1"/>
    <row r="2177" s="74" customFormat="1"/>
    <row r="2178" s="74" customFormat="1"/>
    <row r="2179" s="74" customFormat="1"/>
    <row r="2180" s="74" customFormat="1"/>
    <row r="2181" s="74" customFormat="1"/>
    <row r="2182" s="74" customFormat="1"/>
    <row r="2183" s="74" customFormat="1"/>
    <row r="2184" s="74" customFormat="1"/>
    <row r="2185" s="74" customFormat="1"/>
    <row r="2186" s="74" customFormat="1"/>
    <row r="2187" s="74" customFormat="1"/>
    <row r="2188" s="74" customFormat="1"/>
    <row r="2189" s="74" customFormat="1"/>
    <row r="2190" s="74" customFormat="1"/>
    <row r="2191" s="74" customFormat="1"/>
    <row r="2192" s="74" customFormat="1"/>
    <row r="2193" s="74" customFormat="1"/>
    <row r="2194" s="74" customFormat="1"/>
    <row r="2195" s="74" customFormat="1"/>
    <row r="2196" s="74" customFormat="1"/>
    <row r="2197" s="74" customFormat="1"/>
    <row r="2198" s="74" customFormat="1"/>
    <row r="2199" s="74" customFormat="1"/>
    <row r="2200" s="74" customFormat="1"/>
    <row r="2201" s="74" customFormat="1"/>
    <row r="2202" s="74" customFormat="1"/>
    <row r="2203" s="74" customFormat="1"/>
    <row r="2204" s="74" customFormat="1"/>
    <row r="2205" s="74" customFormat="1"/>
    <row r="2206" s="74" customFormat="1"/>
    <row r="2207" s="74" customFormat="1"/>
    <row r="2208" s="74" customFormat="1"/>
    <row r="2209" s="74" customFormat="1"/>
    <row r="2210" s="74" customFormat="1"/>
    <row r="2211" s="74" customFormat="1"/>
    <row r="2212" s="74" customFormat="1"/>
    <row r="2213" s="74" customFormat="1"/>
    <row r="2214" s="74" customFormat="1"/>
    <row r="2215" s="74" customFormat="1"/>
    <row r="2216" s="74" customFormat="1"/>
    <row r="2217" s="74" customFormat="1"/>
    <row r="2218" s="74" customFormat="1"/>
    <row r="2219" s="74" customFormat="1"/>
    <row r="2220" s="74" customFormat="1"/>
    <row r="2221" s="74" customFormat="1"/>
    <row r="2222" s="74" customFormat="1"/>
    <row r="2223" s="74" customFormat="1"/>
    <row r="2224" s="74" customFormat="1"/>
    <row r="2225" s="74" customFormat="1"/>
    <row r="2226" s="74" customFormat="1"/>
    <row r="2227" s="74" customFormat="1"/>
    <row r="2228" s="74" customFormat="1"/>
    <row r="2229" s="74" customFormat="1"/>
    <row r="2230" s="74" customFormat="1"/>
    <row r="2231" s="74" customFormat="1"/>
    <row r="2232" s="74" customFormat="1"/>
    <row r="2233" s="74" customFormat="1"/>
    <row r="2234" s="74" customFormat="1"/>
    <row r="2235" s="74" customFormat="1"/>
    <row r="2236" s="74" customFormat="1"/>
    <row r="2237" s="74" customFormat="1"/>
    <row r="2238" s="74" customFormat="1"/>
    <row r="2239" s="74" customFormat="1"/>
    <row r="2240" s="74" customFormat="1"/>
    <row r="2241" s="74" customFormat="1"/>
    <row r="2242" s="74" customFormat="1"/>
    <row r="2243" s="74" customFormat="1"/>
    <row r="2244" s="74" customFormat="1"/>
    <row r="2245" s="74" customFormat="1"/>
    <row r="2246" s="74" customFormat="1"/>
    <row r="2247" s="74" customFormat="1"/>
    <row r="2248" s="74" customFormat="1"/>
    <row r="2249" s="74" customFormat="1"/>
    <row r="2250" s="74" customFormat="1"/>
    <row r="2251" s="74" customFormat="1"/>
    <row r="2252" s="74" customFormat="1"/>
    <row r="2253" s="74" customFormat="1"/>
    <row r="2254" s="74" customFormat="1"/>
    <row r="2255" s="74" customFormat="1"/>
    <row r="2256" s="74" customFormat="1"/>
    <row r="2257" s="74" customFormat="1"/>
    <row r="2258" s="74" customFormat="1"/>
    <row r="2259" s="74" customFormat="1"/>
    <row r="2260" s="74" customFormat="1"/>
    <row r="2261" s="74" customFormat="1"/>
    <row r="2262" s="74" customFormat="1"/>
    <row r="2263" s="74" customFormat="1"/>
    <row r="2264" s="74" customFormat="1"/>
    <row r="2265" s="74" customFormat="1"/>
    <row r="2266" s="74" customFormat="1"/>
    <row r="2267" s="74" customFormat="1"/>
    <row r="2268" s="74" customFormat="1"/>
    <row r="2269" s="74" customFormat="1"/>
    <row r="2270" s="74" customFormat="1"/>
    <row r="2271" s="74" customFormat="1"/>
    <row r="2272" s="74" customFormat="1"/>
    <row r="2273" s="74" customFormat="1"/>
    <row r="2274" s="74" customFormat="1"/>
    <row r="2275" s="74" customFormat="1"/>
    <row r="2276" s="74" customFormat="1"/>
    <row r="2277" s="74" customFormat="1"/>
    <row r="2278" s="74" customFormat="1"/>
    <row r="2279" s="74" customFormat="1"/>
    <row r="2280" s="74" customFormat="1"/>
    <row r="2281" s="74" customFormat="1"/>
    <row r="2282" s="74" customFormat="1"/>
    <row r="2283" s="74" customFormat="1"/>
    <row r="2284" s="74" customFormat="1"/>
    <row r="2285" s="74" customFormat="1"/>
    <row r="2286" s="74" customFormat="1"/>
    <row r="2287" s="74" customFormat="1"/>
    <row r="2288" s="74" customFormat="1"/>
    <row r="2289" s="74" customFormat="1"/>
    <row r="2290" s="74" customFormat="1"/>
    <row r="2291" s="74" customFormat="1"/>
    <row r="2292" s="74" customFormat="1"/>
    <row r="2293" s="74" customFormat="1"/>
    <row r="2294" s="74" customFormat="1"/>
    <row r="2295" s="74" customFormat="1"/>
    <row r="2296" s="74" customFormat="1"/>
    <row r="2297" s="74" customFormat="1"/>
    <row r="2298" s="74" customFormat="1"/>
    <row r="2299" s="74" customFormat="1"/>
    <row r="2300" s="74" customFormat="1"/>
    <row r="2301" s="74" customFormat="1"/>
    <row r="2302" s="74" customFormat="1"/>
    <row r="2303" s="74" customFormat="1"/>
    <row r="2304" s="74" customFormat="1"/>
    <row r="2305" s="74" customFormat="1"/>
    <row r="2306" s="74" customFormat="1"/>
    <row r="2307" s="74" customFormat="1"/>
    <row r="2308" s="74" customFormat="1"/>
    <row r="2309" s="74" customFormat="1"/>
    <row r="2310" s="74" customFormat="1"/>
    <row r="2311" s="74" customFormat="1"/>
    <row r="2312" s="74" customFormat="1"/>
    <row r="2313" s="74" customFormat="1"/>
    <row r="2314" s="74" customFormat="1"/>
    <row r="2315" s="74" customFormat="1"/>
    <row r="2316" s="74" customFormat="1"/>
    <row r="2317" s="74" customFormat="1"/>
    <row r="2318" s="74" customFormat="1"/>
    <row r="2319" s="74" customFormat="1"/>
    <row r="2320" s="74" customFormat="1"/>
    <row r="2321" s="74" customFormat="1"/>
    <row r="2322" s="74" customFormat="1"/>
    <row r="2323" s="74" customFormat="1"/>
    <row r="2324" s="74" customFormat="1"/>
    <row r="2325" s="74" customFormat="1"/>
    <row r="2326" s="74" customFormat="1"/>
    <row r="2327" s="74" customFormat="1"/>
    <row r="2328" s="74" customFormat="1"/>
    <row r="2329" s="74" customFormat="1"/>
    <row r="2330" s="74" customFormat="1"/>
    <row r="2331" s="74" customFormat="1"/>
    <row r="2332" s="74" customFormat="1"/>
    <row r="2333" s="74" customFormat="1"/>
    <row r="2334" s="74" customFormat="1"/>
    <row r="2335" s="74" customFormat="1"/>
    <row r="2336" s="74" customFormat="1"/>
    <row r="2337" s="74" customFormat="1"/>
    <row r="2338" s="74" customFormat="1"/>
    <row r="2339" s="74" customFormat="1"/>
    <row r="2340" s="74" customFormat="1"/>
    <row r="2341" s="74" customFormat="1"/>
    <row r="2342" s="74" customFormat="1"/>
    <row r="2343" s="74" customFormat="1"/>
    <row r="2344" s="74" customFormat="1"/>
    <row r="2345" s="74" customFormat="1"/>
    <row r="2346" s="74" customFormat="1"/>
    <row r="2347" s="74" customFormat="1"/>
    <row r="2348" s="74" customFormat="1"/>
    <row r="2349" s="74" customFormat="1"/>
    <row r="2350" s="74" customFormat="1"/>
    <row r="2351" s="74" customFormat="1"/>
    <row r="2352" s="74" customFormat="1"/>
    <row r="2353" s="74" customFormat="1"/>
    <row r="2354" s="74" customFormat="1"/>
    <row r="2355" s="74" customFormat="1"/>
    <row r="2356" s="74" customFormat="1"/>
    <row r="2357" s="74" customFormat="1"/>
    <row r="2358" s="74" customFormat="1"/>
    <row r="2359" s="74" customFormat="1"/>
    <row r="2360" s="74" customFormat="1"/>
    <row r="2361" s="74" customFormat="1"/>
    <row r="2362" s="74" customFormat="1"/>
    <row r="2363" s="74" customFormat="1"/>
    <row r="2364" s="74" customFormat="1"/>
    <row r="2365" s="74" customFormat="1"/>
    <row r="2366" s="74" customFormat="1"/>
    <row r="2367" s="74" customFormat="1"/>
    <row r="2368" s="74" customFormat="1"/>
    <row r="2369" s="74" customFormat="1"/>
    <row r="2370" s="74" customFormat="1"/>
    <row r="2371" s="74" customFormat="1"/>
    <row r="2372" s="74" customFormat="1"/>
    <row r="2373" s="74" customFormat="1"/>
    <row r="2374" s="74" customFormat="1"/>
    <row r="2375" s="74" customFormat="1"/>
    <row r="2376" s="74" customFormat="1"/>
    <row r="2377" s="74" customFormat="1"/>
    <row r="2378" s="74" customFormat="1"/>
    <row r="2379" s="74" customFormat="1"/>
    <row r="2380" s="74" customFormat="1"/>
    <row r="2381" s="74" customFormat="1"/>
    <row r="2382" s="74" customFormat="1"/>
    <row r="2383" s="74" customFormat="1"/>
    <row r="2384" s="74" customFormat="1"/>
    <row r="2385" s="74" customFormat="1"/>
    <row r="2386" s="74" customFormat="1"/>
    <row r="2387" s="74" customFormat="1"/>
    <row r="2388" s="74" customFormat="1"/>
    <row r="2389" s="74" customFormat="1"/>
    <row r="2390" s="74" customFormat="1"/>
    <row r="2391" s="74" customFormat="1"/>
    <row r="2392" s="74" customFormat="1"/>
    <row r="2393" s="74" customFormat="1"/>
    <row r="2394" s="74" customFormat="1"/>
    <row r="2395" s="74" customFormat="1"/>
    <row r="2396" s="74" customFormat="1"/>
    <row r="2397" s="74" customFormat="1"/>
    <row r="2398" s="74" customFormat="1"/>
    <row r="2399" s="74" customFormat="1"/>
    <row r="2400" s="74" customFormat="1"/>
    <row r="2401" s="74" customFormat="1"/>
    <row r="2402" s="74" customFormat="1"/>
    <row r="2403" s="74" customFormat="1"/>
    <row r="2404" s="74" customFormat="1"/>
    <row r="2405" s="74" customFormat="1"/>
    <row r="2406" s="74" customFormat="1"/>
    <row r="2407" s="74" customFormat="1"/>
    <row r="2408" s="74" customFormat="1"/>
    <row r="2409" s="74" customFormat="1"/>
    <row r="2410" s="74" customFormat="1"/>
    <row r="2411" s="74" customFormat="1"/>
    <row r="2412" s="74" customFormat="1"/>
    <row r="2413" s="74" customFormat="1"/>
    <row r="2414" s="74" customFormat="1"/>
    <row r="2415" s="74" customFormat="1"/>
    <row r="2416" s="74" customFormat="1"/>
    <row r="2417" s="74" customFormat="1"/>
    <row r="2418" s="74" customFormat="1"/>
    <row r="2419" s="74" customFormat="1"/>
    <row r="2420" s="74" customFormat="1"/>
    <row r="2421" s="74" customFormat="1"/>
    <row r="2422" s="74" customFormat="1"/>
    <row r="2423" s="74" customFormat="1"/>
    <row r="2424" s="74" customFormat="1"/>
    <row r="2425" s="74" customFormat="1"/>
    <row r="2426" s="74" customFormat="1"/>
    <row r="2427" s="74" customFormat="1"/>
    <row r="2428" s="74" customFormat="1"/>
    <row r="2429" s="74" customFormat="1"/>
    <row r="2430" s="74" customFormat="1"/>
    <row r="2431" s="74" customFormat="1"/>
    <row r="2432" s="74" customFormat="1"/>
    <row r="2433" s="74" customFormat="1"/>
    <row r="2434" s="74" customFormat="1"/>
    <row r="2435" s="74" customFormat="1"/>
    <row r="2436" s="74" customFormat="1"/>
    <row r="2437" s="74" customFormat="1"/>
    <row r="2438" s="74" customFormat="1"/>
    <row r="2439" s="74" customFormat="1"/>
    <row r="2440" s="74" customFormat="1"/>
    <row r="2441" s="74" customFormat="1"/>
    <row r="2442" s="74" customFormat="1"/>
    <row r="2443" s="74" customFormat="1"/>
    <row r="2444" s="74" customFormat="1"/>
    <row r="2445" s="74" customFormat="1"/>
    <row r="2446" s="74" customFormat="1"/>
    <row r="2447" s="74" customFormat="1"/>
    <row r="2448" s="74" customFormat="1"/>
    <row r="2449" s="74" customFormat="1"/>
    <row r="2450" s="74" customFormat="1"/>
    <row r="2451" s="74" customFormat="1"/>
    <row r="2452" s="74" customFormat="1"/>
    <row r="2453" s="74" customFormat="1"/>
    <row r="2454" s="74" customFormat="1"/>
    <row r="2455" s="74" customFormat="1"/>
    <row r="2456" s="74" customFormat="1"/>
    <row r="2457" s="74" customFormat="1"/>
    <row r="2458" s="74" customFormat="1"/>
    <row r="2459" s="74" customFormat="1"/>
    <row r="2460" s="74" customFormat="1"/>
    <row r="2461" s="74" customFormat="1"/>
    <row r="2462" s="74" customFormat="1"/>
    <row r="2463" s="74" customFormat="1"/>
    <row r="2464" s="74" customFormat="1"/>
    <row r="2465" s="74" customFormat="1"/>
    <row r="2466" s="74" customFormat="1"/>
    <row r="2467" s="74" customFormat="1"/>
    <row r="2468" s="74" customFormat="1"/>
    <row r="2469" s="74" customFormat="1"/>
    <row r="2470" s="74" customFormat="1"/>
    <row r="2471" s="74" customFormat="1"/>
    <row r="2472" s="74" customFormat="1"/>
    <row r="2473" s="74" customFormat="1"/>
    <row r="2474" s="74" customFormat="1"/>
    <row r="2475" s="74" customFormat="1"/>
    <row r="2476" s="74" customFormat="1"/>
    <row r="2477" s="74" customFormat="1"/>
    <row r="2478" s="74" customFormat="1"/>
    <row r="2479" s="74" customFormat="1"/>
    <row r="2480" s="74" customFormat="1"/>
    <row r="2481" s="74" customFormat="1"/>
    <row r="2482" s="74" customFormat="1"/>
    <row r="2483" s="74" customFormat="1"/>
  </sheetData>
  <sheetProtection selectLockedCells="1"/>
  <mergeCells count="18">
    <mergeCell ref="D124:F124"/>
    <mergeCell ref="L124:N124"/>
    <mergeCell ref="D85:F85"/>
    <mergeCell ref="L85:N85"/>
    <mergeCell ref="D98:F98"/>
    <mergeCell ref="L98:N98"/>
    <mergeCell ref="D111:F111"/>
    <mergeCell ref="L111:N111"/>
    <mergeCell ref="D59:F59"/>
    <mergeCell ref="L59:N59"/>
    <mergeCell ref="D72:F72"/>
    <mergeCell ref="L72:N72"/>
    <mergeCell ref="C21:H21"/>
    <mergeCell ref="F4:M4"/>
    <mergeCell ref="F6:M6"/>
    <mergeCell ref="C9:G9"/>
    <mergeCell ref="K9:M9"/>
    <mergeCell ref="O9:Q9"/>
  </mergeCells>
  <conditionalFormatting sqref="E32:P39">
    <cfRule type="cellIs" dxfId="19" priority="15" stopIfTrue="1" operator="equal">
      <formula>$I11</formula>
    </cfRule>
  </conditionalFormatting>
  <conditionalFormatting sqref="E32:P39">
    <cfRule type="cellIs" dxfId="18" priority="14" stopIfTrue="1" operator="notEqual">
      <formula>$I11</formula>
    </cfRule>
  </conditionalFormatting>
  <conditionalFormatting sqref="E32:P39">
    <cfRule type="expression" dxfId="17" priority="13" stopIfTrue="1">
      <formula>ISBLANK($I11)</formula>
    </cfRule>
  </conditionalFormatting>
  <conditionalFormatting sqref="E44:E51">
    <cfRule type="cellIs" dxfId="16" priority="12" stopIfTrue="1" operator="equal">
      <formula>$I61</formula>
    </cfRule>
  </conditionalFormatting>
  <conditionalFormatting sqref="F44:F51">
    <cfRule type="cellIs" dxfId="15" priority="11" stopIfTrue="1" operator="equal">
      <formula>$Q61</formula>
    </cfRule>
  </conditionalFormatting>
  <conditionalFormatting sqref="G44:G51">
    <cfRule type="cellIs" dxfId="14" priority="10" stopIfTrue="1" operator="equal">
      <formula>$I74</formula>
    </cfRule>
  </conditionalFormatting>
  <conditionalFormatting sqref="H44:H51">
    <cfRule type="cellIs" dxfId="13" priority="9" stopIfTrue="1" operator="equal">
      <formula>$Q74</formula>
    </cfRule>
  </conditionalFormatting>
  <conditionalFormatting sqref="I44:I51">
    <cfRule type="cellIs" dxfId="12" priority="8" stopIfTrue="1" operator="equal">
      <formula>$I87</formula>
    </cfRule>
  </conditionalFormatting>
  <conditionalFormatting sqref="J44:J51">
    <cfRule type="cellIs" dxfId="11" priority="7" stopIfTrue="1" operator="equal">
      <formula>$Q87</formula>
    </cfRule>
  </conditionalFormatting>
  <conditionalFormatting sqref="K44:K51">
    <cfRule type="cellIs" dxfId="10" priority="6" stopIfTrue="1" operator="equal">
      <formula>$I100</formula>
    </cfRule>
  </conditionalFormatting>
  <conditionalFormatting sqref="L44:L51">
    <cfRule type="cellIs" dxfId="9" priority="5" stopIfTrue="1" operator="equal">
      <formula>$Q100</formula>
    </cfRule>
  </conditionalFormatting>
  <conditionalFormatting sqref="M44:M51">
    <cfRule type="cellIs" dxfId="8" priority="4" stopIfTrue="1" operator="equal">
      <formula>$I113</formula>
    </cfRule>
  </conditionalFormatting>
  <conditionalFormatting sqref="N44:N51">
    <cfRule type="cellIs" dxfId="7" priority="3" stopIfTrue="1" operator="equal">
      <formula>$Q113</formula>
    </cfRule>
  </conditionalFormatting>
  <conditionalFormatting sqref="O44:O51">
    <cfRule type="cellIs" dxfId="6" priority="2" stopIfTrue="1" operator="equal">
      <formula>$I126</formula>
    </cfRule>
  </conditionalFormatting>
  <conditionalFormatting sqref="P44:P51">
    <cfRule type="cellIs" dxfId="5" priority="1" stopIfTrue="1" operator="equal">
      <formula>$Q126</formula>
    </cfRule>
  </conditionalFormatting>
  <pageMargins left="0.75" right="0.75" top="1" bottom="1" header="0.5" footer="0.5"/>
  <pageSetup paperSize="9" orientation="landscape" r:id="rId1"/>
  <headerFooter alignWithMargins="0"/>
  <drawing r:id="rId2"/>
  <tableParts count="1">
    <tablePart r:id="rId3"/>
  </tableParts>
</worksheet>
</file>

<file path=xl/worksheets/sheet32.xml><?xml version="1.0" encoding="utf-8"?>
<worksheet xmlns="http://schemas.openxmlformats.org/spreadsheetml/2006/main" xmlns:r="http://schemas.openxmlformats.org/officeDocument/2006/relationships">
  <dimension ref="A1"/>
  <sheetViews>
    <sheetView showGridLines="0" showRowColHeaders="0" topLeftCell="A22" workbookViewId="0">
      <selection activeCell="U26" sqref="U26"/>
    </sheetView>
  </sheetViews>
  <sheetFormatPr defaultRowHeight="12.75"/>
  <cols>
    <col min="1" max="16384" width="9.140625" style="169"/>
  </cols>
  <sheetData/>
  <pageMargins left="0.7" right="0.7" top="0.75" bottom="0.75" header="0.3" footer="0.3"/>
  <drawing r:id="rId1"/>
</worksheet>
</file>

<file path=xl/worksheets/sheet33.xml><?xml version="1.0" encoding="utf-8"?>
<worksheet xmlns="http://schemas.openxmlformats.org/spreadsheetml/2006/main" xmlns:r="http://schemas.openxmlformats.org/officeDocument/2006/relationships">
  <dimension ref="A1"/>
  <sheetViews>
    <sheetView showGridLines="0" showRowColHeaders="0" workbookViewId="0"/>
  </sheetViews>
  <sheetFormatPr defaultRowHeight="12.75"/>
  <cols>
    <col min="1" max="16384" width="9.140625" style="169"/>
  </cols>
  <sheetData/>
  <pageMargins left="0.7" right="0.7" top="0.75" bottom="0.75" header="0.3" footer="0.3"/>
  <drawing r:id="rId1"/>
</worksheet>
</file>

<file path=xl/worksheets/sheet34.xml><?xml version="1.0" encoding="utf-8"?>
<worksheet xmlns="http://schemas.openxmlformats.org/spreadsheetml/2006/main" xmlns:r="http://schemas.openxmlformats.org/officeDocument/2006/relationships">
  <dimension ref="A1"/>
  <sheetViews>
    <sheetView showGridLines="0" showRowColHeaders="0" topLeftCell="A4" workbookViewId="0">
      <selection activeCell="U26" sqref="U26"/>
    </sheetView>
  </sheetViews>
  <sheetFormatPr defaultRowHeight="12.75"/>
  <cols>
    <col min="1" max="16384" width="9.140625" style="169"/>
  </cols>
  <sheetData/>
  <pageMargins left="0.7" right="0.7" top="0.75" bottom="0.75" header="0.3" footer="0.3"/>
  <drawing r:id="rId1"/>
</worksheet>
</file>

<file path=xl/worksheets/sheet35.xml><?xml version="1.0" encoding="utf-8"?>
<worksheet xmlns="http://schemas.openxmlformats.org/spreadsheetml/2006/main" xmlns:r="http://schemas.openxmlformats.org/officeDocument/2006/relationships">
  <dimension ref="A1"/>
  <sheetViews>
    <sheetView showGridLines="0" showRowColHeaders="0" workbookViewId="0">
      <selection activeCell="U26" sqref="U26"/>
    </sheetView>
  </sheetViews>
  <sheetFormatPr defaultRowHeight="12.75"/>
  <cols>
    <col min="1" max="16384" width="9.140625" style="169"/>
  </cols>
  <sheetData/>
  <pageMargins left="0.7" right="0.7" top="0.75" bottom="0.75" header="0.3" footer="0.3"/>
  <drawing r:id="rId1"/>
</worksheet>
</file>

<file path=xl/worksheets/sheet36.xml><?xml version="1.0" encoding="utf-8"?>
<worksheet xmlns="http://schemas.openxmlformats.org/spreadsheetml/2006/main" xmlns:r="http://schemas.openxmlformats.org/officeDocument/2006/relationships">
  <dimension ref="A1"/>
  <sheetViews>
    <sheetView showGridLines="0" showRowColHeaders="0" workbookViewId="0">
      <selection activeCell="U26" sqref="U26"/>
    </sheetView>
  </sheetViews>
  <sheetFormatPr defaultRowHeight="12.75"/>
  <cols>
    <col min="1" max="16384" width="9.140625" style="169"/>
  </cols>
  <sheetData/>
  <pageMargins left="0.7" right="0.7" top="0.75" bottom="0.75" header="0.3" footer="0.3"/>
  <drawing r:id="rId1"/>
</worksheet>
</file>

<file path=xl/worksheets/sheet37.xml><?xml version="1.0" encoding="utf-8"?>
<worksheet xmlns="http://schemas.openxmlformats.org/spreadsheetml/2006/main" xmlns:r="http://schemas.openxmlformats.org/officeDocument/2006/relationships">
  <dimension ref="A1"/>
  <sheetViews>
    <sheetView showGridLines="0" showRowColHeaders="0" workbookViewId="0">
      <selection activeCell="U26" sqref="U26"/>
    </sheetView>
  </sheetViews>
  <sheetFormatPr defaultRowHeight="12.75"/>
  <cols>
    <col min="1" max="16384" width="9.140625" style="169"/>
  </cols>
  <sheetData/>
  <pageMargins left="0.7" right="0.7" top="0.75" bottom="0.75" header="0.3" footer="0.3"/>
  <drawing r:id="rId1"/>
</worksheet>
</file>

<file path=xl/worksheets/sheet38.xml><?xml version="1.0" encoding="utf-8"?>
<worksheet xmlns="http://schemas.openxmlformats.org/spreadsheetml/2006/main" xmlns:r="http://schemas.openxmlformats.org/officeDocument/2006/relationships">
  <dimension ref="A1"/>
  <sheetViews>
    <sheetView showGridLines="0" showRowColHeaders="0" workbookViewId="0">
      <selection activeCell="U26" sqref="U26"/>
    </sheetView>
  </sheetViews>
  <sheetFormatPr defaultRowHeight="12.75"/>
  <cols>
    <col min="1" max="16384" width="9.140625" style="169"/>
  </cols>
  <sheetData/>
  <pageMargins left="0.7" right="0.7" top="0.75" bottom="0.75" header="0.3" footer="0.3"/>
  <drawing r:id="rId1"/>
</worksheet>
</file>

<file path=xl/worksheets/sheet39.xml><?xml version="1.0" encoding="utf-8"?>
<worksheet xmlns="http://schemas.openxmlformats.org/spreadsheetml/2006/main" xmlns:r="http://schemas.openxmlformats.org/officeDocument/2006/relationships">
  <dimension ref="A1"/>
  <sheetViews>
    <sheetView showGridLines="0" showRowColHeaders="0" workbookViewId="0">
      <selection activeCell="U26" sqref="U26"/>
    </sheetView>
  </sheetViews>
  <sheetFormatPr defaultRowHeight="12.75"/>
  <cols>
    <col min="1" max="16384" width="9.140625" style="169"/>
  </cols>
  <sheetData/>
  <pageMargins left="0.7" right="0.7" top="0.75" bottom="0.75" header="0.3" footer="0.3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>
  <dimension ref="A1:FX2483"/>
  <sheetViews>
    <sheetView showGridLines="0" zoomScaleNormal="100" workbookViewId="0">
      <selection activeCell="M62" sqref="M62"/>
    </sheetView>
  </sheetViews>
  <sheetFormatPr defaultRowHeight="12.75"/>
  <cols>
    <col min="1" max="1" width="5.42578125" style="74" customWidth="1"/>
    <col min="2" max="2" width="8.140625" customWidth="1"/>
    <col min="3" max="3" width="14.5703125" customWidth="1"/>
    <col min="4" max="4" width="14.42578125" customWidth="1"/>
    <col min="5" max="5" width="10.42578125" customWidth="1"/>
    <col min="6" max="6" width="11.28515625" customWidth="1"/>
    <col min="7" max="7" width="10.28515625" customWidth="1"/>
    <col min="8" max="8" width="10" customWidth="1"/>
    <col min="9" max="9" width="10.7109375" customWidth="1"/>
    <col min="10" max="10" width="11.140625" customWidth="1"/>
    <col min="11" max="11" width="11" customWidth="1"/>
    <col min="12" max="12" width="13.28515625" customWidth="1"/>
    <col min="13" max="13" width="10.28515625" customWidth="1"/>
    <col min="14" max="14" width="10.85546875" customWidth="1"/>
    <col min="15" max="15" width="11.42578125" customWidth="1"/>
    <col min="16" max="16" width="12.28515625" customWidth="1"/>
    <col min="17" max="17" width="11.140625" customWidth="1"/>
    <col min="18" max="18" width="6.7109375" style="72" customWidth="1"/>
    <col min="19" max="19" width="11.5703125" style="74" customWidth="1"/>
    <col min="20" max="20" width="9.140625" style="74"/>
    <col min="21" max="23" width="10.42578125" style="74" hidden="1" customWidth="1"/>
    <col min="24" max="24" width="9.85546875" style="74" hidden="1" customWidth="1"/>
    <col min="25" max="26" width="9.140625" style="74"/>
    <col min="27" max="27" width="10" style="74" customWidth="1"/>
    <col min="28" max="28" width="10.28515625" style="74" customWidth="1"/>
    <col min="29" max="29" width="9.140625" style="74"/>
    <col min="30" max="30" width="10.42578125" style="74" customWidth="1"/>
    <col min="31" max="180" width="9.140625" style="74"/>
  </cols>
  <sheetData>
    <row r="1" spans="1:26" s="155" customFormat="1" ht="13.5" thickBot="1">
      <c r="A1" s="72"/>
      <c r="B1" s="72"/>
      <c r="C1" s="72"/>
      <c r="D1" s="72"/>
      <c r="E1" s="72"/>
      <c r="F1" s="72"/>
      <c r="G1" s="72"/>
      <c r="H1" s="72"/>
      <c r="I1" s="72"/>
      <c r="J1" s="72"/>
      <c r="K1" s="72"/>
      <c r="L1" s="72"/>
      <c r="M1" s="72"/>
      <c r="N1" s="72"/>
      <c r="O1" s="72"/>
      <c r="P1" s="72"/>
      <c r="Q1" s="72"/>
      <c r="R1" s="72"/>
      <c r="S1" s="72"/>
    </row>
    <row r="2" spans="1:26">
      <c r="A2" s="72"/>
      <c r="B2" s="64"/>
      <c r="C2" s="65"/>
      <c r="D2" s="65"/>
      <c r="E2" s="65"/>
      <c r="F2" s="65"/>
      <c r="G2" s="65"/>
      <c r="H2" s="65"/>
      <c r="I2" s="65"/>
      <c r="J2" s="65"/>
      <c r="K2" s="65"/>
      <c r="L2" s="65"/>
      <c r="M2" s="65"/>
      <c r="N2" s="65"/>
      <c r="O2" s="65"/>
      <c r="P2" s="65"/>
      <c r="Q2" s="65"/>
      <c r="R2" s="75"/>
      <c r="S2" s="72"/>
    </row>
    <row r="3" spans="1:26">
      <c r="A3" s="72"/>
      <c r="B3" s="66"/>
      <c r="C3" s="3"/>
      <c r="D3" s="3"/>
      <c r="E3" s="3"/>
      <c r="F3" s="3"/>
      <c r="G3" s="3"/>
      <c r="H3" s="3"/>
      <c r="I3" s="3"/>
      <c r="J3" s="3"/>
      <c r="K3" s="3"/>
      <c r="L3" s="3"/>
      <c r="M3" s="3"/>
      <c r="N3" s="3"/>
      <c r="O3" s="3"/>
      <c r="P3" s="3"/>
      <c r="Q3" s="3"/>
      <c r="R3" s="75"/>
      <c r="S3" s="72"/>
    </row>
    <row r="4" spans="1:26" ht="25.5">
      <c r="A4" s="72"/>
      <c r="B4" s="66"/>
      <c r="C4" s="3"/>
      <c r="D4" s="3"/>
      <c r="E4" s="3"/>
      <c r="F4" s="182" t="s">
        <v>131</v>
      </c>
      <c r="G4" s="183"/>
      <c r="H4" s="183"/>
      <c r="I4" s="183"/>
      <c r="J4" s="183"/>
      <c r="K4" s="183"/>
      <c r="L4" s="183"/>
      <c r="M4" s="184"/>
      <c r="N4" s="3"/>
      <c r="O4" s="3"/>
      <c r="P4" s="3"/>
      <c r="Q4" s="3"/>
      <c r="R4" s="75"/>
      <c r="S4" s="72"/>
    </row>
    <row r="5" spans="1:26" ht="15.75">
      <c r="A5" s="72"/>
      <c r="B5" s="66"/>
      <c r="C5" s="3"/>
      <c r="D5" s="3"/>
      <c r="E5" s="3"/>
      <c r="F5" s="46"/>
      <c r="G5" s="3"/>
      <c r="H5" s="3"/>
      <c r="I5" s="3"/>
      <c r="J5" s="3"/>
      <c r="K5" s="3"/>
      <c r="L5" s="3"/>
      <c r="M5" s="3"/>
      <c r="N5" s="3"/>
      <c r="O5" s="3"/>
      <c r="P5" s="3"/>
      <c r="Q5" s="3"/>
      <c r="R5" s="75"/>
      <c r="S5" s="72"/>
    </row>
    <row r="6" spans="1:26" ht="15.75">
      <c r="A6" s="72"/>
      <c r="B6" s="66"/>
      <c r="C6" s="3"/>
      <c r="D6" s="3"/>
      <c r="E6" s="3"/>
      <c r="F6" s="185" t="s">
        <v>167</v>
      </c>
      <c r="G6" s="183"/>
      <c r="H6" s="183"/>
      <c r="I6" s="183"/>
      <c r="J6" s="183"/>
      <c r="K6" s="183"/>
      <c r="L6" s="183"/>
      <c r="M6" s="184"/>
      <c r="N6" s="3"/>
      <c r="O6" s="3"/>
      <c r="P6" s="3"/>
      <c r="Q6" s="3"/>
      <c r="R6" s="75"/>
      <c r="S6" s="72"/>
    </row>
    <row r="7" spans="1:26">
      <c r="A7" s="72"/>
      <c r="B7" s="66"/>
      <c r="C7" s="3"/>
      <c r="D7" s="3"/>
      <c r="E7" s="3"/>
      <c r="F7" s="3"/>
      <c r="G7" s="3"/>
      <c r="H7" s="3"/>
      <c r="I7" s="3"/>
      <c r="J7" s="3"/>
      <c r="K7" s="3"/>
      <c r="L7" s="3"/>
      <c r="M7" s="3"/>
      <c r="N7" s="3"/>
      <c r="O7" s="3"/>
      <c r="P7" s="3"/>
      <c r="Q7" s="3"/>
      <c r="R7" s="75"/>
      <c r="S7" s="72"/>
    </row>
    <row r="8" spans="1:26" ht="18.75" customHeight="1" thickBot="1">
      <c r="A8" s="72"/>
      <c r="B8" s="66"/>
      <c r="C8" s="3"/>
      <c r="D8" s="3"/>
      <c r="E8" s="3"/>
      <c r="F8" s="3"/>
      <c r="G8" s="3"/>
      <c r="H8" s="3"/>
      <c r="I8" s="3"/>
      <c r="J8" s="3"/>
      <c r="K8" s="3"/>
      <c r="L8" s="3"/>
      <c r="M8" s="3"/>
      <c r="N8" s="3"/>
      <c r="O8" s="3"/>
      <c r="P8" s="3"/>
      <c r="Q8" s="3"/>
      <c r="R8" s="75"/>
      <c r="S8" s="72"/>
    </row>
    <row r="9" spans="1:26" ht="24.75" customHeight="1" thickBot="1">
      <c r="A9" s="72"/>
      <c r="B9" s="66"/>
      <c r="C9" s="199" t="s">
        <v>54</v>
      </c>
      <c r="D9" s="200"/>
      <c r="E9" s="200"/>
      <c r="F9" s="200"/>
      <c r="G9" s="201"/>
      <c r="H9" s="3"/>
      <c r="I9" s="45" t="s">
        <v>55</v>
      </c>
      <c r="J9" s="3"/>
      <c r="K9" s="179" t="s">
        <v>129</v>
      </c>
      <c r="L9" s="180"/>
      <c r="M9" s="181"/>
      <c r="O9" s="179" t="s">
        <v>130</v>
      </c>
      <c r="P9" s="180"/>
      <c r="Q9" s="181"/>
      <c r="R9" s="75"/>
      <c r="S9" s="72"/>
    </row>
    <row r="10" spans="1:26" ht="13.5" thickBot="1">
      <c r="A10" s="72"/>
      <c r="B10" s="66"/>
      <c r="C10" s="78" t="s">
        <v>0</v>
      </c>
      <c r="D10" s="79" t="s">
        <v>1</v>
      </c>
      <c r="E10" s="12">
        <v>1</v>
      </c>
      <c r="F10" s="12" t="s">
        <v>18</v>
      </c>
      <c r="G10" s="40">
        <v>2</v>
      </c>
      <c r="H10" s="3"/>
      <c r="I10" s="39" t="s">
        <v>6</v>
      </c>
      <c r="J10" s="3"/>
      <c r="K10" s="19" t="s">
        <v>97</v>
      </c>
      <c r="L10" s="20" t="s">
        <v>51</v>
      </c>
      <c r="M10" s="20" t="s">
        <v>25</v>
      </c>
      <c r="O10" s="19" t="s">
        <v>97</v>
      </c>
      <c r="P10" s="20" t="s">
        <v>51</v>
      </c>
      <c r="Q10" s="20" t="s">
        <v>25</v>
      </c>
      <c r="R10" s="75"/>
      <c r="S10" s="72"/>
    </row>
    <row r="11" spans="1:26">
      <c r="A11" s="72"/>
      <c r="B11" s="66"/>
      <c r="C11" s="115" t="s">
        <v>7</v>
      </c>
      <c r="D11" s="109" t="s">
        <v>8</v>
      </c>
      <c r="E11" s="112">
        <v>1.22</v>
      </c>
      <c r="F11" s="112">
        <v>5.5</v>
      </c>
      <c r="G11" s="116">
        <v>10</v>
      </c>
      <c r="H11" s="3"/>
      <c r="I11" s="54">
        <v>1</v>
      </c>
      <c r="J11" s="3"/>
      <c r="K11" s="139">
        <v>1</v>
      </c>
      <c r="L11" s="138" t="str">
        <f>VLOOKUP(SMALL($V$11:$V$22,1),$V$11:$X$22,2,FALSE)</f>
        <v>Christophe</v>
      </c>
      <c r="M11" s="146">
        <f>VLOOKUP(SMALL($V$11:$V$22,1),$V$11:$X$22,3,FALSE)</f>
        <v>11.120000000000001</v>
      </c>
      <c r="O11" s="139">
        <v>1</v>
      </c>
      <c r="P11" s="138" t="str">
        <f>VLOOKUP(SMALL($V$25:$V$36,1),$V$25:$X$36,2,FALSE)</f>
        <v>Christophe</v>
      </c>
      <c r="Q11" s="140">
        <f>VLOOKUP(SMALL($V$25:$V$36,1),$V$25:$X$36,3,FALSE)</f>
        <v>27.990000000000002</v>
      </c>
      <c r="R11" s="75"/>
      <c r="S11" s="72"/>
      <c r="U11" s="124">
        <f>RANK($E$40,$E$40:$P$40)</f>
        <v>4</v>
      </c>
      <c r="V11" s="124">
        <f>RANK($E$40,$E$40:$P$40)</f>
        <v>4</v>
      </c>
      <c r="W11" s="124" t="str">
        <f>E31</f>
        <v>Tim</v>
      </c>
      <c r="X11" s="125">
        <f>E40</f>
        <v>6.07</v>
      </c>
      <c r="Z11" s="126"/>
    </row>
    <row r="12" spans="1:26">
      <c r="A12" s="72"/>
      <c r="B12" s="66"/>
      <c r="C12" s="115" t="s">
        <v>12</v>
      </c>
      <c r="D12" s="109" t="s">
        <v>43</v>
      </c>
      <c r="E12" s="113">
        <v>2.2999999999999998</v>
      </c>
      <c r="F12" s="113">
        <v>3.25</v>
      </c>
      <c r="G12" s="117">
        <v>2.8</v>
      </c>
      <c r="H12" s="3"/>
      <c r="I12" s="162" t="s">
        <v>35</v>
      </c>
      <c r="J12" s="3"/>
      <c r="K12" s="141">
        <f>IF(M12=M11,"",2)</f>
        <v>2</v>
      </c>
      <c r="L12" s="137" t="str">
        <f>VLOOKUP(SMALL($V$11:$V$22,2),$V$11:$X$22,2,FALSE)</f>
        <v>Deborah</v>
      </c>
      <c r="M12" s="147">
        <f>VLOOKUP(SMALL($V$11:$V$22,2),$V$11:$X$22,3,FALSE)</f>
        <v>11.07</v>
      </c>
      <c r="O12" s="141">
        <f>IF(Q12=Q11,"",2)</f>
        <v>2</v>
      </c>
      <c r="P12" s="137" t="str">
        <f>VLOOKUP(SMALL($V$25:$V$36,2),$V$25:$X$36,2,FALSE)</f>
        <v>Deborah</v>
      </c>
      <c r="Q12" s="142">
        <f>VLOOKUP(SMALL($V$25:$V$36,2),$V$25:$X$36,3,FALSE)</f>
        <v>27.740000000000002</v>
      </c>
      <c r="R12" s="75"/>
      <c r="S12" s="72"/>
      <c r="U12" s="124">
        <f>RANK($F$40,$E$40:$P$40)</f>
        <v>7</v>
      </c>
      <c r="V12" s="124">
        <f>IF(COUNTIF($U$11:U11,RANK($F$40,$E$40:$P$40))&gt;0,RANK($F$40,$E$40:$P$40)+COUNTIF($U$11:U11,RANK($F$40,$E$40:$P$40)),RANK($F$40,$E$40:$P$40))</f>
        <v>7</v>
      </c>
      <c r="W12" s="124" t="str">
        <f>F31</f>
        <v>Grégory</v>
      </c>
      <c r="X12" s="125">
        <f>F40</f>
        <v>4.8499999999999996</v>
      </c>
      <c r="Z12" s="126"/>
    </row>
    <row r="13" spans="1:26">
      <c r="A13" s="72"/>
      <c r="B13" s="66"/>
      <c r="C13" s="118" t="s">
        <v>19</v>
      </c>
      <c r="D13" s="110" t="s">
        <v>21</v>
      </c>
      <c r="E13" s="113">
        <v>2.2999999999999998</v>
      </c>
      <c r="F13" s="113">
        <v>3.25</v>
      </c>
      <c r="G13" s="117">
        <v>2.8</v>
      </c>
      <c r="H13" s="3"/>
      <c r="I13" s="162" t="s">
        <v>35</v>
      </c>
      <c r="J13" s="3"/>
      <c r="K13" s="141">
        <f>IF(M13=M12,"",3)</f>
        <v>3</v>
      </c>
      <c r="L13" s="137" t="str">
        <f>VLOOKUP(SMALL($V$11:$V$22,3),$V$11:$X$22,2,FALSE)</f>
        <v>Ruben</v>
      </c>
      <c r="M13" s="147">
        <f>VLOOKUP(SMALL($V$11:$V$22,3),$V$11:$X$22,3,FALSE)</f>
        <v>9.32</v>
      </c>
      <c r="O13" s="141">
        <f>IF(Q13=Q12,"",3)</f>
        <v>3</v>
      </c>
      <c r="P13" s="137" t="str">
        <f>VLOOKUP(SMALL($V$25:$V$36,3),$V$25:$X$36,2,FALSE)</f>
        <v>Ruben</v>
      </c>
      <c r="Q13" s="142">
        <f>VLOOKUP(SMALL($V$25:$V$36,3),$V$25:$X$36,3,FALSE)</f>
        <v>24.34</v>
      </c>
      <c r="R13" s="75"/>
      <c r="S13" s="72"/>
      <c r="U13" s="124">
        <f>RANK($G$40,$E$40:$P$40)</f>
        <v>1</v>
      </c>
      <c r="V13" s="124">
        <f>IF(COUNTIF($U$11:U12,RANK($G$40,$E$40:$P$40))&gt;0,RANK($G$40,$E$40:$P$40)+COUNTIF($U$11:U12,RANK($G$40,$E$40:$P$40)),RANK($G$40,$E$40:$P$40))</f>
        <v>1</v>
      </c>
      <c r="W13" s="124" t="str">
        <f>G31</f>
        <v>Christophe</v>
      </c>
      <c r="X13" s="125">
        <f>G40</f>
        <v>11.120000000000001</v>
      </c>
      <c r="Z13" s="126"/>
    </row>
    <row r="14" spans="1:26">
      <c r="A14" s="72"/>
      <c r="B14" s="66"/>
      <c r="C14" s="118" t="s">
        <v>27</v>
      </c>
      <c r="D14" s="110" t="s">
        <v>10</v>
      </c>
      <c r="E14" s="113">
        <v>3</v>
      </c>
      <c r="F14" s="113">
        <v>3.3</v>
      </c>
      <c r="G14" s="117">
        <v>2.15</v>
      </c>
      <c r="H14" s="3"/>
      <c r="I14" s="54">
        <v>1</v>
      </c>
      <c r="J14" s="4"/>
      <c r="K14" s="141">
        <f>IF(M14=M13,"",4)</f>
        <v>4</v>
      </c>
      <c r="L14" s="137" t="str">
        <f>VLOOKUP(SMALL($V$11:$V$22,4),$V$11:$X$22,2,FALSE)</f>
        <v>Tim</v>
      </c>
      <c r="M14" s="147">
        <f>VLOOKUP(SMALL($V$11:$V$22,4),$V$11:$X$22,3,FALSE)</f>
        <v>6.07</v>
      </c>
      <c r="O14" s="141">
        <f>IF(Q14=Q13,"",4)</f>
        <v>4</v>
      </c>
      <c r="P14" s="137" t="str">
        <f>VLOOKUP(SMALL($V$25:$V$36,4),$V$25:$X$36,2,FALSE)</f>
        <v>Guillaume</v>
      </c>
      <c r="Q14" s="142">
        <f>VLOOKUP(SMALL($V$25:$V$36,4),$V$25:$X$36,3,FALSE)</f>
        <v>22.040000000000003</v>
      </c>
      <c r="R14" s="75"/>
      <c r="S14" s="72"/>
      <c r="U14" s="124">
        <f>RANK($H$40,$E$40:$P$40)</f>
        <v>3</v>
      </c>
      <c r="V14" s="124">
        <f>IF(COUNTIF($U$11:U13,RANK($H$40,$E$40:$P$40))&gt;0,RANK($H$40,$E$40:$P$40)+COUNTIF($U$11:U13,RANK($H$40,$E$40:$P$40)),RANK($H$40,$E$40:$P$40))</f>
        <v>3</v>
      </c>
      <c r="W14" s="124" t="str">
        <f>H31</f>
        <v>Ruben</v>
      </c>
      <c r="X14" s="125">
        <f>H40</f>
        <v>9.32</v>
      </c>
      <c r="Z14" s="126"/>
    </row>
    <row r="15" spans="1:26">
      <c r="A15" s="72"/>
      <c r="B15" s="66"/>
      <c r="C15" s="118" t="s">
        <v>9</v>
      </c>
      <c r="D15" s="110" t="s">
        <v>14</v>
      </c>
      <c r="E15" s="113">
        <v>5.5</v>
      </c>
      <c r="F15" s="113">
        <v>3.4</v>
      </c>
      <c r="G15" s="117">
        <v>1.6</v>
      </c>
      <c r="H15" s="3"/>
      <c r="I15" s="54">
        <v>2</v>
      </c>
      <c r="J15" s="3"/>
      <c r="K15" s="141" t="str">
        <f>IF(M15=M14,"",5)</f>
        <v/>
      </c>
      <c r="L15" s="137" t="str">
        <f>VLOOKUP(SMALL($V$11:$V$22,5),$V$11:$X$22,2,FALSE)</f>
        <v>Guillaume</v>
      </c>
      <c r="M15" s="147">
        <f>VLOOKUP(SMALL($V$11:$V$22,5),$V$11:$X$22,3,FALSE)</f>
        <v>6.07</v>
      </c>
      <c r="O15" s="141">
        <f>IF(Q15=Q14,"",5)</f>
        <v>5</v>
      </c>
      <c r="P15" s="137" t="str">
        <f>VLOOKUP(SMALL($V$25:$V$36,5),$V$25:$X$36,2,FALSE)</f>
        <v>Maarten</v>
      </c>
      <c r="Q15" s="142">
        <f>VLOOKUP(SMALL($V$25:$V$36,5),$V$25:$X$36,3,FALSE)</f>
        <v>20.62</v>
      </c>
      <c r="R15" s="75"/>
      <c r="S15" s="72"/>
      <c r="U15" s="124">
        <f>RANK($I$40,$E$40:$P$40)</f>
        <v>4</v>
      </c>
      <c r="V15" s="124">
        <f>IF(COUNTIF($U$11:U14,RANK($I$40,$E$40:$P$40))&gt;0,RANK($I$40,$E$40:$P$40)+COUNTIF($U$11:U14,RANK($I$40,$E$40:$P$40)),RANK($I$40,$E$40:$P$40))</f>
        <v>5</v>
      </c>
      <c r="W15" s="124" t="str">
        <f>I31</f>
        <v>Guillaume</v>
      </c>
      <c r="X15" s="125">
        <f>I40</f>
        <v>6.07</v>
      </c>
      <c r="Z15" s="126"/>
    </row>
    <row r="16" spans="1:26">
      <c r="A16" s="72"/>
      <c r="B16" s="66"/>
      <c r="C16" s="118" t="s">
        <v>13</v>
      </c>
      <c r="D16" s="110" t="s">
        <v>46</v>
      </c>
      <c r="E16" s="113">
        <v>1.65</v>
      </c>
      <c r="F16" s="113">
        <v>3.4</v>
      </c>
      <c r="G16" s="117">
        <v>5</v>
      </c>
      <c r="H16" s="3"/>
      <c r="I16" s="54">
        <v>2</v>
      </c>
      <c r="J16" s="3"/>
      <c r="K16" s="141" t="str">
        <f>IF(M16=M15,"",6)</f>
        <v/>
      </c>
      <c r="L16" s="137" t="str">
        <f>VLOOKUP(SMALL($V$11:$V$22,6),$V$11:$X$22,2,FALSE)</f>
        <v>Maarten</v>
      </c>
      <c r="M16" s="147">
        <f>VLOOKUP(SMALL($V$11:$V$22,6),$V$11:$X$22,3,FALSE)</f>
        <v>6.07</v>
      </c>
      <c r="O16" s="141">
        <f>IF(Q16=Q15,"",6)</f>
        <v>6</v>
      </c>
      <c r="P16" s="137" t="str">
        <f>VLOOKUP(SMALL($V$25:$V$36,6),$V$25:$X$36,2,FALSE)</f>
        <v>Didier</v>
      </c>
      <c r="Q16" s="142">
        <f>VLOOKUP(SMALL($V$25:$V$36,6),$V$25:$X$36,3,FALSE)</f>
        <v>18.77</v>
      </c>
      <c r="R16" s="75"/>
      <c r="S16" s="72"/>
      <c r="U16" s="124">
        <f>RANK($J$40,$E$40:$P$40)</f>
        <v>4</v>
      </c>
      <c r="V16" s="124">
        <f>IF(COUNTIF($U$11:U15,RANK($J$40,$E$40:$P$40))&gt;0,RANK($J$40,$E$40:$P$40)+COUNTIF($U$11:U15,RANK($J$40,$E$40:$P$40)),RANK($J$40,$E$40:$P$40))</f>
        <v>6</v>
      </c>
      <c r="W16" s="124" t="str">
        <f>J31</f>
        <v>Maarten</v>
      </c>
      <c r="X16" s="125">
        <f>J40</f>
        <v>6.07</v>
      </c>
      <c r="Z16" s="126"/>
    </row>
    <row r="17" spans="1:180">
      <c r="A17" s="72"/>
      <c r="B17" s="66"/>
      <c r="C17" s="118" t="s">
        <v>30</v>
      </c>
      <c r="D17" s="110" t="s">
        <v>11</v>
      </c>
      <c r="E17" s="113">
        <v>2.15</v>
      </c>
      <c r="F17" s="113">
        <v>3.3</v>
      </c>
      <c r="G17" s="117">
        <v>3</v>
      </c>
      <c r="H17" s="47" t="s">
        <v>56</v>
      </c>
      <c r="I17" s="162" t="s">
        <v>35</v>
      </c>
      <c r="J17" s="3"/>
      <c r="K17" s="141">
        <f>IF(M17=M16,"",7)</f>
        <v>7</v>
      </c>
      <c r="L17" s="137" t="str">
        <f>VLOOKUP(SMALL($V$11:$V$22,7),$V$11:$X$22,2,FALSE)</f>
        <v>Grégory</v>
      </c>
      <c r="M17" s="147">
        <f>VLOOKUP(SMALL($V$11:$V$22,7),$V$11:$X$22,3,FALSE)</f>
        <v>4.8499999999999996</v>
      </c>
      <c r="O17" s="141">
        <f>IF(Q17=Q16,"",7)</f>
        <v>7</v>
      </c>
      <c r="P17" s="137" t="str">
        <f>VLOOKUP(SMALL($V$25:$V$36,7),$V$25:$X$36,2,FALSE)</f>
        <v>Tim</v>
      </c>
      <c r="Q17" s="142">
        <f>VLOOKUP(SMALL($V$25:$V$36,7),$V$25:$X$36,3,FALSE)</f>
        <v>18.57</v>
      </c>
      <c r="R17" s="75"/>
      <c r="S17" s="72"/>
      <c r="U17" s="124">
        <f>RANK($K$40,$E$40:$P$40)</f>
        <v>8</v>
      </c>
      <c r="V17" s="124">
        <f>IF(COUNTIF($U$11:U16,RANK($K$40,$E$40:$P$40))&gt;0,RANK($K$40,$E$40:$P$40)+COUNTIF($U$11:U16,RANK($K$40,$E$40:$P$40)),RANK($K$40,$E$40:$P$40))</f>
        <v>8</v>
      </c>
      <c r="W17" s="124" t="str">
        <f>K31</f>
        <v>Dieter</v>
      </c>
      <c r="X17" s="125">
        <f>K40</f>
        <v>2.8200000000000003</v>
      </c>
      <c r="Z17" s="126"/>
    </row>
    <row r="18" spans="1:180" ht="13.5" thickBot="1">
      <c r="A18" s="72"/>
      <c r="B18" s="66"/>
      <c r="C18" s="119" t="s">
        <v>15</v>
      </c>
      <c r="D18" s="111" t="s">
        <v>22</v>
      </c>
      <c r="E18" s="114">
        <v>2.2999999999999998</v>
      </c>
      <c r="F18" s="114">
        <v>3.25</v>
      </c>
      <c r="G18" s="120">
        <v>2.8</v>
      </c>
      <c r="H18" s="3"/>
      <c r="I18" s="163">
        <v>1</v>
      </c>
      <c r="J18" s="3"/>
      <c r="K18" s="141">
        <f>IF(M18=M17,"",8)</f>
        <v>8</v>
      </c>
      <c r="L18" s="137" t="str">
        <f>VLOOKUP(SMALL($V$11:$V$22,8),$V$11:$X$22,2,FALSE)</f>
        <v>Dieter</v>
      </c>
      <c r="M18" s="147">
        <f>VLOOKUP(SMALL($V$11:$V$22,8),$V$11:$X$22,3,FALSE)</f>
        <v>2.8200000000000003</v>
      </c>
      <c r="O18" s="141">
        <f>IF(Q18=Q17,"",8)</f>
        <v>8</v>
      </c>
      <c r="P18" s="137" t="str">
        <f>VLOOKUP(SMALL($V$25:$V$36,8),$V$25:$X$36,2,FALSE)</f>
        <v>Grégory</v>
      </c>
      <c r="Q18" s="142">
        <f>VLOOKUP(SMALL($V$25:$V$36,8),$V$25:$X$36,3,FALSE)</f>
        <v>18.25</v>
      </c>
      <c r="R18" s="75"/>
      <c r="S18" s="72"/>
      <c r="U18" s="124">
        <f>RANK($L$40,$E$40:$P$40)</f>
        <v>2</v>
      </c>
      <c r="V18" s="124">
        <f>IF(COUNTIF($U$11:U17,RANK($L$40,$E$40:$P$40))&gt;0,RANK($L$40,$E$40:$P$40)+COUNTIF($U$11:U17,RANK($L$40,$E$40:$P$40)),RANK($L$40,$E$40:$P$40))</f>
        <v>2</v>
      </c>
      <c r="W18" s="124" t="str">
        <f>L31</f>
        <v>Deborah</v>
      </c>
      <c r="X18" s="125">
        <f>L40</f>
        <v>11.07</v>
      </c>
      <c r="Z18" s="126"/>
    </row>
    <row r="19" spans="1:180">
      <c r="A19" s="72"/>
      <c r="B19" s="66"/>
      <c r="C19" s="3"/>
      <c r="D19" s="3"/>
      <c r="E19" s="3"/>
      <c r="F19" s="3"/>
      <c r="G19" s="3"/>
      <c r="H19" s="3"/>
      <c r="I19" s="3"/>
      <c r="J19" s="3"/>
      <c r="K19" s="141" t="str">
        <f>IF(M19=M18,"",9)</f>
        <v/>
      </c>
      <c r="L19" s="137" t="str">
        <f>VLOOKUP(SMALL($V$11:$V$22,9),$V$11:$X$22,2,FALSE)</f>
        <v>Lienkeuh</v>
      </c>
      <c r="M19" s="147">
        <f>VLOOKUP(SMALL($V$11:$V$22,9),$V$11:$X$22,3,FALSE)</f>
        <v>2.8200000000000003</v>
      </c>
      <c r="O19" s="141">
        <f>IF(Q19=Q18,"",9)</f>
        <v>9</v>
      </c>
      <c r="P19" s="137" t="str">
        <f>VLOOKUP(SMALL($V$25:$V$36,9),$V$25:$X$36,2,FALSE)</f>
        <v>Pieter</v>
      </c>
      <c r="Q19" s="142">
        <f>VLOOKUP(SMALL($V$25:$V$36,9),$V$25:$X$36,3,FALSE)</f>
        <v>14.870000000000001</v>
      </c>
      <c r="R19" s="75"/>
      <c r="S19" s="72"/>
      <c r="U19" s="124">
        <f>RANK($M$40,$E$40:$P$40)</f>
        <v>8</v>
      </c>
      <c r="V19" s="124">
        <f>IF(COUNTIF($U$11:U18,RANK($M$40,$E$40:$P$40))&gt;0,RANK($M$40,$E$40:$P$40)+COUNTIF($U$11:U18,RANK($M$40,$E$40:$P$40)),RANK($M$40,$E$40:$P$40))</f>
        <v>9</v>
      </c>
      <c r="W19" s="124" t="str">
        <f>M31</f>
        <v>Lienkeuh</v>
      </c>
      <c r="X19" s="125">
        <f>M40</f>
        <v>2.8200000000000003</v>
      </c>
      <c r="Z19" s="126"/>
    </row>
    <row r="20" spans="1:180" ht="12.75" customHeight="1" thickBot="1">
      <c r="A20" s="72"/>
      <c r="B20" s="66"/>
      <c r="I20" s="3"/>
      <c r="J20" s="3"/>
      <c r="K20" s="141" t="str">
        <f>IF(M20=M19,"",10)</f>
        <v/>
      </c>
      <c r="L20" s="137" t="str">
        <f>VLOOKUP(SMALL($V$11:$V$22,10),$V$11:$X$22,2,FALSE)</f>
        <v>Didier</v>
      </c>
      <c r="M20" s="147">
        <f>VLOOKUP(SMALL($V$11:$V$22,10),$V$11:$X$22,3,FALSE)</f>
        <v>2.8200000000000003</v>
      </c>
      <c r="O20" s="141">
        <f>IF(Q20=Q19,"",10)</f>
        <v>10</v>
      </c>
      <c r="P20" s="137" t="str">
        <f>VLOOKUP(SMALL($V$25:$V$36,10),$V$25:$X$36,2,FALSE)</f>
        <v>Dieter</v>
      </c>
      <c r="Q20" s="142">
        <f>VLOOKUP(SMALL($V$25:$V$36,10),$V$25:$X$36,3,FALSE)</f>
        <v>13.44</v>
      </c>
      <c r="R20" s="75"/>
      <c r="S20" s="72"/>
      <c r="U20" s="124">
        <f>RANK($N$40,$E$40:$P$40)</f>
        <v>12</v>
      </c>
      <c r="V20" s="124">
        <f>IF(COUNTIF($U$11:U19,RANK($N$40,$E$40:$P$40))&gt;0,RANK($N$40,$E$40:$P$40)+COUNTIF($U$11:U19,RANK($N$40,$E$40:$P$40)),RANK($N$40,$E$40:$P$40))</f>
        <v>12</v>
      </c>
      <c r="W20" s="124" t="str">
        <f>N31</f>
        <v>Pieter</v>
      </c>
      <c r="X20" s="125">
        <f>N40</f>
        <v>0</v>
      </c>
      <c r="Z20" s="126"/>
    </row>
    <row r="21" spans="1:180" ht="12.75" customHeight="1" thickBot="1">
      <c r="A21" s="72"/>
      <c r="B21" s="66"/>
      <c r="C21" s="186" t="s">
        <v>57</v>
      </c>
      <c r="D21" s="187"/>
      <c r="E21" s="187"/>
      <c r="F21" s="188"/>
      <c r="G21" s="188"/>
      <c r="H21" s="189"/>
      <c r="I21" s="3"/>
      <c r="J21" s="3"/>
      <c r="K21" s="141">
        <f>IF(M21=M20,"",11)</f>
        <v>11</v>
      </c>
      <c r="L21" s="137" t="str">
        <f>VLOOKUP(SMALL($V$11:$V$22,11),$V$11:$X$22,2,FALSE)</f>
        <v>Lien</v>
      </c>
      <c r="M21" s="147">
        <f>VLOOKUP(SMALL($V$11:$V$22,11),$V$11:$X$22,3,FALSE)</f>
        <v>1.22</v>
      </c>
      <c r="O21" s="141">
        <f>IF(Q21=Q20,"",11)</f>
        <v>11</v>
      </c>
      <c r="P21" s="137" t="str">
        <f>VLOOKUP(SMALL($V$25:$V$36,11),$V$25:$X$36,2,FALSE)</f>
        <v>Lienkeuh</v>
      </c>
      <c r="Q21" s="142">
        <f>VLOOKUP(SMALL($V$25:$V$36,11),$V$25:$X$36,3,FALSE)</f>
        <v>12.670000000000002</v>
      </c>
      <c r="R21" s="75"/>
      <c r="S21" s="72"/>
      <c r="U21" s="124">
        <f>RANK($O$40,$E$40:$P$40)</f>
        <v>8</v>
      </c>
      <c r="V21" s="124">
        <f>IF(COUNTIF($U$11:U20,RANK($O$40,$E$40:$P$40))&gt;0,RANK($O$40,$E$40:$P$40)+COUNTIF($U$11:U20,RANK($O$40,$E$40:$P$40)),RANK($O$40,$E$40:$P$40))</f>
        <v>10</v>
      </c>
      <c r="W21" s="124" t="str">
        <f>O31</f>
        <v>Didier</v>
      </c>
      <c r="X21" s="125">
        <f>O40</f>
        <v>2.8200000000000003</v>
      </c>
      <c r="Z21" s="126"/>
    </row>
    <row r="22" spans="1:180" ht="12.75" customHeight="1" thickBot="1">
      <c r="A22" s="72"/>
      <c r="B22" s="66"/>
      <c r="C22" s="50" t="s">
        <v>20</v>
      </c>
      <c r="D22" s="173" t="s">
        <v>147</v>
      </c>
      <c r="E22" s="174" t="s">
        <v>158</v>
      </c>
      <c r="F22" s="131" t="str">
        <f>K31</f>
        <v>Dieter</v>
      </c>
      <c r="G22" s="175" t="s">
        <v>32</v>
      </c>
      <c r="H22" s="176" t="s">
        <v>160</v>
      </c>
      <c r="I22" s="3"/>
      <c r="J22" s="3"/>
      <c r="K22" s="143">
        <f>IF(M22=M21,"",12)</f>
        <v>12</v>
      </c>
      <c r="L22" s="144" t="str">
        <f>VLOOKUP(SMALL($V$11:$V$22,12),$V$11:$X$22,2,FALSE)</f>
        <v>Pieter</v>
      </c>
      <c r="M22" s="148">
        <f>VLOOKUP(SMALL($V$11:$V$22,12),$V$11:$X$22,3,FALSE)</f>
        <v>0</v>
      </c>
      <c r="O22" s="143">
        <f>IF(Q22=Q21,"",12)</f>
        <v>12</v>
      </c>
      <c r="P22" s="144" t="str">
        <f>VLOOKUP(SMALL($V$25:$V$36,12),$V$25:$X$36,2,FALSE)</f>
        <v xml:space="preserve">Lien </v>
      </c>
      <c r="Q22" s="145">
        <f>VLOOKUP(SMALL($V$25:$V$36,12),$V$25:$X$36,3,FALSE)</f>
        <v>11.17</v>
      </c>
      <c r="R22" s="75"/>
      <c r="S22" s="72"/>
      <c r="U22" s="124">
        <f>RANK($P$40,$E$40:$P$40)</f>
        <v>11</v>
      </c>
      <c r="V22" s="124">
        <f>IF(COUNTIF($U$11:U21,RANK($P$40,$E$40:$P$40))&gt;0,RANK($P$40,$E$40:$P$40)+COUNTIF($U$11:U21,RANK($P$40,$E$40:$P$40)),RANK($P$40,$E$40:$P$40))</f>
        <v>11</v>
      </c>
      <c r="W22" s="124" t="str">
        <f>P31</f>
        <v>Lien</v>
      </c>
      <c r="X22" s="125">
        <f>P40</f>
        <v>1.22</v>
      </c>
      <c r="Z22" s="126"/>
    </row>
    <row r="23" spans="1:180">
      <c r="A23" s="72"/>
      <c r="B23" s="66"/>
      <c r="C23" s="48" t="s">
        <v>45</v>
      </c>
      <c r="D23" s="172" t="s">
        <v>140</v>
      </c>
      <c r="E23" s="167" t="s">
        <v>150</v>
      </c>
      <c r="F23" s="132" t="str">
        <f>L31</f>
        <v>Deborah</v>
      </c>
      <c r="G23" s="172" t="s">
        <v>140</v>
      </c>
      <c r="H23" s="167" t="s">
        <v>141</v>
      </c>
      <c r="I23" s="3"/>
      <c r="J23" s="3"/>
      <c r="K23" s="3"/>
      <c r="L23" s="3"/>
      <c r="M23" s="3"/>
      <c r="N23" s="3"/>
      <c r="O23" s="3"/>
      <c r="P23" s="3"/>
      <c r="Q23" s="3"/>
      <c r="R23" s="3"/>
      <c r="S23" s="72"/>
      <c r="U23" s="124"/>
      <c r="V23" s="124"/>
      <c r="W23" s="124"/>
      <c r="X23" s="124"/>
    </row>
    <row r="24" spans="1:180" s="3" customFormat="1">
      <c r="A24" s="127"/>
      <c r="C24" s="48" t="s">
        <v>24</v>
      </c>
      <c r="D24" s="172" t="s">
        <v>33</v>
      </c>
      <c r="E24" s="167" t="s">
        <v>157</v>
      </c>
      <c r="F24" s="132" t="str">
        <f>M31</f>
        <v>Lienkeuh</v>
      </c>
      <c r="G24" s="172" t="s">
        <v>140</v>
      </c>
      <c r="H24" s="167" t="s">
        <v>159</v>
      </c>
      <c r="S24" s="127"/>
      <c r="T24" s="75"/>
      <c r="U24" s="153"/>
      <c r="V24" s="153"/>
      <c r="W24" s="153"/>
      <c r="X24" s="153"/>
      <c r="Y24" s="75"/>
      <c r="Z24" s="75"/>
      <c r="AA24" s="75"/>
      <c r="AB24" s="75"/>
      <c r="AC24" s="75"/>
      <c r="AD24" s="75"/>
      <c r="AE24" s="75"/>
      <c r="AF24" s="75"/>
      <c r="AG24" s="75"/>
      <c r="AH24" s="75"/>
      <c r="AI24" s="75"/>
      <c r="AJ24" s="75"/>
      <c r="AK24" s="75"/>
      <c r="AL24" s="75"/>
      <c r="AM24" s="75"/>
      <c r="AN24" s="75"/>
      <c r="AO24" s="75"/>
      <c r="AP24" s="75"/>
      <c r="AQ24" s="75"/>
      <c r="AR24" s="75"/>
      <c r="AS24" s="75"/>
      <c r="AT24" s="75"/>
      <c r="AU24" s="75"/>
      <c r="AV24" s="75"/>
      <c r="AW24" s="75"/>
      <c r="AX24" s="75"/>
      <c r="AY24" s="75"/>
      <c r="AZ24" s="75"/>
      <c r="BA24" s="75"/>
      <c r="BB24" s="75"/>
      <c r="BC24" s="75"/>
      <c r="BD24" s="75"/>
      <c r="BE24" s="75"/>
      <c r="BF24" s="75"/>
      <c r="BG24" s="75"/>
      <c r="BH24" s="75"/>
      <c r="BI24" s="75"/>
      <c r="BJ24" s="75"/>
      <c r="BK24" s="75"/>
      <c r="BL24" s="75"/>
      <c r="BM24" s="75"/>
      <c r="BN24" s="75"/>
      <c r="BO24" s="75"/>
      <c r="BP24" s="75"/>
      <c r="BQ24" s="75"/>
      <c r="BR24" s="75"/>
      <c r="BS24" s="75"/>
      <c r="BT24" s="75"/>
      <c r="BU24" s="75"/>
      <c r="BV24" s="75"/>
      <c r="BW24" s="75"/>
      <c r="BX24" s="75"/>
      <c r="BY24" s="75"/>
      <c r="BZ24" s="75"/>
      <c r="CA24" s="75"/>
      <c r="CB24" s="75"/>
      <c r="CC24" s="75"/>
      <c r="CD24" s="75"/>
      <c r="CE24" s="75"/>
      <c r="CF24" s="75"/>
      <c r="CG24" s="75"/>
      <c r="CH24" s="75"/>
      <c r="CI24" s="75"/>
      <c r="CJ24" s="75"/>
      <c r="CK24" s="75"/>
      <c r="CL24" s="75"/>
      <c r="CM24" s="75"/>
      <c r="CN24" s="75"/>
      <c r="CO24" s="75"/>
      <c r="CP24" s="75"/>
      <c r="CQ24" s="75"/>
      <c r="CR24" s="75"/>
      <c r="CS24" s="75"/>
      <c r="CT24" s="75"/>
      <c r="CU24" s="75"/>
      <c r="CV24" s="75"/>
      <c r="CW24" s="75"/>
      <c r="CX24" s="75"/>
      <c r="CY24" s="75"/>
      <c r="CZ24" s="75"/>
      <c r="DA24" s="75"/>
      <c r="DB24" s="75"/>
      <c r="DC24" s="75"/>
      <c r="DD24" s="75"/>
      <c r="DE24" s="75"/>
      <c r="DF24" s="75"/>
      <c r="DG24" s="75"/>
      <c r="DH24" s="75"/>
      <c r="DI24" s="75"/>
      <c r="DJ24" s="75"/>
      <c r="DK24" s="75"/>
      <c r="DL24" s="75"/>
      <c r="DM24" s="75"/>
      <c r="DN24" s="75"/>
      <c r="DO24" s="75"/>
      <c r="DP24" s="75"/>
      <c r="DQ24" s="75"/>
      <c r="DR24" s="75"/>
      <c r="DS24" s="75"/>
      <c r="DT24" s="75"/>
      <c r="DU24" s="75"/>
      <c r="DV24" s="75"/>
      <c r="DW24" s="75"/>
      <c r="DX24" s="75"/>
      <c r="DY24" s="75"/>
      <c r="DZ24" s="75"/>
      <c r="EA24" s="75"/>
      <c r="EB24" s="75"/>
      <c r="EC24" s="75"/>
      <c r="ED24" s="75"/>
      <c r="EE24" s="75"/>
      <c r="EF24" s="75"/>
      <c r="EG24" s="75"/>
      <c r="EH24" s="75"/>
      <c r="EI24" s="75"/>
      <c r="EJ24" s="75"/>
      <c r="EK24" s="75"/>
      <c r="EL24" s="75"/>
      <c r="EM24" s="75"/>
      <c r="EN24" s="75"/>
      <c r="EO24" s="75"/>
      <c r="EP24" s="75"/>
      <c r="EQ24" s="75"/>
      <c r="ER24" s="75"/>
      <c r="ES24" s="75"/>
      <c r="ET24" s="75"/>
      <c r="EU24" s="75"/>
      <c r="EV24" s="75"/>
      <c r="EW24" s="75"/>
      <c r="EX24" s="75"/>
      <c r="EY24" s="75"/>
      <c r="EZ24" s="75"/>
      <c r="FA24" s="75"/>
      <c r="FB24" s="75"/>
      <c r="FC24" s="75"/>
      <c r="FD24" s="75"/>
      <c r="FE24" s="75"/>
      <c r="FF24" s="75"/>
      <c r="FG24" s="75"/>
      <c r="FH24" s="75"/>
      <c r="FI24" s="75"/>
      <c r="FJ24" s="75"/>
      <c r="FK24" s="75"/>
      <c r="FL24" s="75"/>
      <c r="FM24" s="75"/>
      <c r="FN24" s="75"/>
      <c r="FO24" s="75"/>
      <c r="FP24" s="75"/>
      <c r="FQ24" s="75"/>
      <c r="FR24" s="75"/>
      <c r="FS24" s="75"/>
      <c r="FT24" s="75"/>
      <c r="FU24" s="75"/>
      <c r="FV24" s="75"/>
      <c r="FW24" s="75"/>
      <c r="FX24" s="75"/>
    </row>
    <row r="25" spans="1:180" s="3" customFormat="1">
      <c r="A25" s="127"/>
      <c r="C25" s="48" t="s">
        <v>16</v>
      </c>
      <c r="D25" s="172" t="s">
        <v>145</v>
      </c>
      <c r="E25" s="167" t="s">
        <v>146</v>
      </c>
      <c r="F25" s="132" t="str">
        <f>N31</f>
        <v>Pieter</v>
      </c>
      <c r="G25" s="21"/>
      <c r="H25" s="22"/>
      <c r="S25" s="127"/>
      <c r="T25" s="75"/>
      <c r="U25" s="124">
        <f>RANK(Result!W7,Result!$W$7:$W$18)</f>
        <v>7</v>
      </c>
      <c r="V25" s="124">
        <f>RANK(Result!W7,Result!$W$7:$W$18)</f>
        <v>7</v>
      </c>
      <c r="W25" s="153" t="str">
        <f>Result!T7</f>
        <v>Tim</v>
      </c>
      <c r="X25" s="154">
        <f>Result!W7</f>
        <v>18.57</v>
      </c>
      <c r="Y25" s="75"/>
      <c r="Z25" s="75"/>
      <c r="AA25" s="75"/>
      <c r="AB25" s="75"/>
      <c r="AC25" s="75"/>
      <c r="AD25" s="75"/>
      <c r="AE25" s="75"/>
      <c r="AF25" s="75"/>
      <c r="AG25" s="75"/>
      <c r="AH25" s="75"/>
      <c r="AI25" s="75"/>
      <c r="AJ25" s="75"/>
      <c r="AK25" s="75"/>
      <c r="AL25" s="75"/>
      <c r="AM25" s="75"/>
      <c r="AN25" s="75"/>
      <c r="AO25" s="75"/>
      <c r="AP25" s="75"/>
      <c r="AQ25" s="75"/>
      <c r="AR25" s="75"/>
      <c r="AS25" s="75"/>
      <c r="AT25" s="75"/>
      <c r="AU25" s="75"/>
      <c r="AV25" s="75"/>
      <c r="AW25" s="75"/>
      <c r="AX25" s="75"/>
      <c r="AY25" s="75"/>
      <c r="AZ25" s="75"/>
      <c r="BA25" s="75"/>
      <c r="BB25" s="75"/>
      <c r="BC25" s="75"/>
      <c r="BD25" s="75"/>
      <c r="BE25" s="75"/>
      <c r="BF25" s="75"/>
      <c r="BG25" s="75"/>
      <c r="BH25" s="75"/>
      <c r="BI25" s="75"/>
      <c r="BJ25" s="75"/>
      <c r="BK25" s="75"/>
      <c r="BL25" s="75"/>
      <c r="BM25" s="75"/>
      <c r="BN25" s="75"/>
      <c r="BO25" s="75"/>
      <c r="BP25" s="75"/>
      <c r="BQ25" s="75"/>
      <c r="BR25" s="75"/>
      <c r="BS25" s="75"/>
      <c r="BT25" s="75"/>
      <c r="BU25" s="75"/>
      <c r="BV25" s="75"/>
      <c r="BW25" s="75"/>
      <c r="BX25" s="75"/>
      <c r="BY25" s="75"/>
      <c r="BZ25" s="75"/>
      <c r="CA25" s="75"/>
      <c r="CB25" s="75"/>
      <c r="CC25" s="75"/>
      <c r="CD25" s="75"/>
      <c r="CE25" s="75"/>
      <c r="CF25" s="75"/>
      <c r="CG25" s="75"/>
      <c r="CH25" s="75"/>
      <c r="CI25" s="75"/>
      <c r="CJ25" s="75"/>
      <c r="CK25" s="75"/>
      <c r="CL25" s="75"/>
      <c r="CM25" s="75"/>
      <c r="CN25" s="75"/>
      <c r="CO25" s="75"/>
      <c r="CP25" s="75"/>
      <c r="CQ25" s="75"/>
      <c r="CR25" s="75"/>
      <c r="CS25" s="75"/>
      <c r="CT25" s="75"/>
      <c r="CU25" s="75"/>
      <c r="CV25" s="75"/>
      <c r="CW25" s="75"/>
      <c r="CX25" s="75"/>
      <c r="CY25" s="75"/>
      <c r="CZ25" s="75"/>
      <c r="DA25" s="75"/>
      <c r="DB25" s="75"/>
      <c r="DC25" s="75"/>
      <c r="DD25" s="75"/>
      <c r="DE25" s="75"/>
      <c r="DF25" s="75"/>
      <c r="DG25" s="75"/>
      <c r="DH25" s="75"/>
      <c r="DI25" s="75"/>
      <c r="DJ25" s="75"/>
      <c r="DK25" s="75"/>
      <c r="DL25" s="75"/>
      <c r="DM25" s="75"/>
      <c r="DN25" s="75"/>
      <c r="DO25" s="75"/>
      <c r="DP25" s="75"/>
      <c r="DQ25" s="75"/>
      <c r="DR25" s="75"/>
      <c r="DS25" s="75"/>
      <c r="DT25" s="75"/>
      <c r="DU25" s="75"/>
      <c r="DV25" s="75"/>
      <c r="DW25" s="75"/>
      <c r="DX25" s="75"/>
      <c r="DY25" s="75"/>
      <c r="DZ25" s="75"/>
      <c r="EA25" s="75"/>
      <c r="EB25" s="75"/>
      <c r="EC25" s="75"/>
      <c r="ED25" s="75"/>
      <c r="EE25" s="75"/>
      <c r="EF25" s="75"/>
      <c r="EG25" s="75"/>
      <c r="EH25" s="75"/>
      <c r="EI25" s="75"/>
      <c r="EJ25" s="75"/>
      <c r="EK25" s="75"/>
      <c r="EL25" s="75"/>
      <c r="EM25" s="75"/>
      <c r="EN25" s="75"/>
      <c r="EO25" s="75"/>
      <c r="EP25" s="75"/>
      <c r="EQ25" s="75"/>
      <c r="ER25" s="75"/>
      <c r="ES25" s="75"/>
      <c r="ET25" s="75"/>
      <c r="EU25" s="75"/>
      <c r="EV25" s="75"/>
      <c r="EW25" s="75"/>
      <c r="EX25" s="75"/>
      <c r="EY25" s="75"/>
      <c r="EZ25" s="75"/>
      <c r="FA25" s="75"/>
      <c r="FB25" s="75"/>
      <c r="FC25" s="75"/>
      <c r="FD25" s="75"/>
      <c r="FE25" s="75"/>
      <c r="FF25" s="75"/>
      <c r="FG25" s="75"/>
      <c r="FH25" s="75"/>
      <c r="FI25" s="75"/>
      <c r="FJ25" s="75"/>
      <c r="FK25" s="75"/>
      <c r="FL25" s="75"/>
      <c r="FM25" s="75"/>
      <c r="FN25" s="75"/>
      <c r="FO25" s="75"/>
      <c r="FP25" s="75"/>
      <c r="FQ25" s="75"/>
      <c r="FR25" s="75"/>
      <c r="FS25" s="75"/>
      <c r="FT25" s="75"/>
      <c r="FU25" s="75"/>
      <c r="FV25" s="75"/>
      <c r="FW25" s="75"/>
      <c r="FX25" s="75"/>
    </row>
    <row r="26" spans="1:180">
      <c r="A26" s="72"/>
      <c r="B26" s="3"/>
      <c r="C26" s="48" t="s">
        <v>2</v>
      </c>
      <c r="D26" s="172" t="s">
        <v>33</v>
      </c>
      <c r="E26" s="167" t="s">
        <v>152</v>
      </c>
      <c r="F26" s="132" t="str">
        <f>O31</f>
        <v>Didier</v>
      </c>
      <c r="G26" s="172" t="s">
        <v>140</v>
      </c>
      <c r="H26" s="167" t="s">
        <v>151</v>
      </c>
      <c r="I26" s="3"/>
      <c r="J26" s="3"/>
      <c r="K26" s="3"/>
      <c r="L26" s="3"/>
      <c r="M26" s="3"/>
      <c r="N26" s="3"/>
      <c r="O26" s="3"/>
      <c r="P26" s="3"/>
      <c r="Q26" s="3"/>
      <c r="R26" s="3"/>
      <c r="S26" s="72"/>
      <c r="U26" s="124">
        <f>RANK(Result!W8,Result!$W$7:$W$18)</f>
        <v>8</v>
      </c>
      <c r="V26" s="124">
        <f>IF(COUNTIF($U$25:U25,RANK(Result!W8,Result!$W$7:$W$18))&gt;0,RANK(Result!W8,Result!$W$7:$W$18)+COUNTIF($U$25:U25,RANK(Result!W8,Result!$W$7:$W$18)),RANK(Result!W8,Result!$W$7:$W$18))</f>
        <v>8</v>
      </c>
      <c r="W26" s="153" t="str">
        <f>Result!T8</f>
        <v>Grégory</v>
      </c>
      <c r="X26" s="154">
        <f>Result!W8</f>
        <v>18.25</v>
      </c>
    </row>
    <row r="27" spans="1:180" ht="13.5" thickBot="1">
      <c r="A27" s="72"/>
      <c r="B27" s="3"/>
      <c r="C27" s="52" t="s">
        <v>3</v>
      </c>
      <c r="D27" s="170" t="s">
        <v>140</v>
      </c>
      <c r="E27" s="171" t="s">
        <v>156</v>
      </c>
      <c r="F27" s="133" t="str">
        <f>P31</f>
        <v>Lien</v>
      </c>
      <c r="G27" s="170" t="s">
        <v>26</v>
      </c>
      <c r="H27" s="171" t="s">
        <v>149</v>
      </c>
      <c r="I27" s="3"/>
      <c r="J27" s="3"/>
      <c r="K27" s="3"/>
      <c r="L27" s="3"/>
      <c r="M27" s="3"/>
      <c r="N27" s="3"/>
      <c r="O27" s="3"/>
      <c r="P27" s="3"/>
      <c r="Q27" s="3"/>
      <c r="R27" s="3"/>
      <c r="S27" s="72"/>
      <c r="U27" s="124">
        <f>RANK(Result!W9,Result!$W$7:$W$18)</f>
        <v>1</v>
      </c>
      <c r="V27" s="124">
        <f>IF(COUNTIF($U$25:U26,RANK(Result!W9,Result!$W$7:$W$18))&gt;0,RANK(Result!W9,Result!$W$7:$W$18)+COUNTIF($U$25:U26,RANK(Result!W9,Result!$W$7:$W$18)),RANK(Result!W9,Result!$W$7:$W$18))</f>
        <v>1</v>
      </c>
      <c r="W27" s="153" t="str">
        <f>Result!T9</f>
        <v>Christophe</v>
      </c>
      <c r="X27" s="154">
        <f>Result!W9</f>
        <v>27.990000000000002</v>
      </c>
    </row>
    <row r="28" spans="1:180" ht="16.5" customHeight="1">
      <c r="A28" s="72"/>
      <c r="B28" s="3"/>
      <c r="C28" s="3"/>
      <c r="D28" s="3"/>
      <c r="E28" s="3"/>
      <c r="F28" s="3"/>
      <c r="G28" s="3"/>
      <c r="H28" s="3"/>
      <c r="I28" s="3"/>
      <c r="J28" s="3"/>
      <c r="K28" s="3"/>
      <c r="L28" s="3"/>
      <c r="M28" s="3"/>
      <c r="N28" s="3"/>
      <c r="O28" s="3"/>
      <c r="P28" s="3"/>
      <c r="Q28" s="3"/>
      <c r="R28" s="3"/>
      <c r="S28" s="72"/>
      <c r="U28" s="124">
        <f>RANK(Result!W10,Result!$W$7:$W$18)</f>
        <v>3</v>
      </c>
      <c r="V28" s="124">
        <f>IF(COUNTIF($U$25:U27,RANK(Result!W10,Result!$W$7:$W$18))&gt;0,RANK(Result!W10,Result!$W$7:$W$18)+COUNTIF($U$25:U27,RANK(Result!W10,Result!$W$7:$W$18)),RANK(Result!W10,Result!$W$7:$W$18))</f>
        <v>3</v>
      </c>
      <c r="W28" s="153" t="str">
        <f>Result!T10</f>
        <v>Ruben</v>
      </c>
      <c r="X28" s="154">
        <f>Result!W10</f>
        <v>24.34</v>
      </c>
    </row>
    <row r="29" spans="1:180" s="155" customFormat="1" ht="13.5" thickBot="1">
      <c r="A29" s="72"/>
      <c r="B29" s="72"/>
      <c r="C29" s="72"/>
      <c r="D29" s="72"/>
      <c r="E29" s="72"/>
      <c r="F29" s="72"/>
      <c r="G29" s="72"/>
      <c r="H29" s="72"/>
      <c r="I29" s="72"/>
      <c r="J29" s="72"/>
      <c r="K29" s="72"/>
      <c r="L29" s="72"/>
      <c r="M29" s="72"/>
      <c r="N29" s="72"/>
      <c r="O29" s="72"/>
      <c r="P29" s="72"/>
      <c r="Q29" s="72"/>
      <c r="R29" s="72"/>
      <c r="S29" s="72"/>
      <c r="U29" s="124">
        <f>RANK(Result!W11,Result!$W$7:$W$18)</f>
        <v>4</v>
      </c>
      <c r="V29" s="124">
        <f>IF(COUNTIF($U$25:U28,RANK(Result!W11,Result!$W$7:$W$18))&gt;0,RANK(Result!W11,Result!$W$7:$W$18)+COUNTIF($U$25:U28,RANK(Result!W11,Result!$W$7:$W$18)),RANK(Result!W11,Result!$W$7:$W$18))</f>
        <v>4</v>
      </c>
      <c r="W29" s="157" t="str">
        <f>Result!T11</f>
        <v>Guillaume</v>
      </c>
      <c r="X29" s="154">
        <f>Result!W11</f>
        <v>22.040000000000003</v>
      </c>
    </row>
    <row r="30" spans="1:180" ht="13.5" thickBot="1">
      <c r="A30" s="72"/>
      <c r="B30" s="64"/>
      <c r="C30" s="65"/>
      <c r="D30" s="65"/>
      <c r="E30" s="65"/>
      <c r="F30" s="65"/>
      <c r="G30" s="65"/>
      <c r="H30" s="65"/>
      <c r="I30" s="65"/>
      <c r="J30" s="65"/>
      <c r="K30" s="65"/>
      <c r="L30" s="65"/>
      <c r="M30" s="65"/>
      <c r="N30" s="65"/>
      <c r="O30" s="65"/>
      <c r="P30" s="65"/>
      <c r="Q30" s="65"/>
      <c r="R30" s="75"/>
      <c r="S30" s="72"/>
      <c r="U30" s="124">
        <f>RANK(Result!W12,Result!$W$7:$W$18)</f>
        <v>5</v>
      </c>
      <c r="V30" s="124">
        <f>IF(COUNTIF($U$25:U29,RANK(Result!W12,Result!$W$7:$W$18))&gt;0,RANK(Result!W12,Result!$W$7:$W$18)+COUNTIF($U$25:U29,RANK(Result!W12,Result!$W$7:$W$18)),RANK(Result!W12,Result!$W$7:$W$18))</f>
        <v>5</v>
      </c>
      <c r="W30" s="153" t="str">
        <f>Result!T12</f>
        <v>Maarten</v>
      </c>
      <c r="X30" s="154">
        <f>Result!W12</f>
        <v>20.62</v>
      </c>
    </row>
    <row r="31" spans="1:180" ht="13.5" thickBot="1">
      <c r="A31" s="72"/>
      <c r="B31" s="66"/>
      <c r="C31" s="36" t="s">
        <v>0</v>
      </c>
      <c r="D31" s="37" t="s">
        <v>1</v>
      </c>
      <c r="E31" s="36" t="str">
        <f>D59</f>
        <v>Tim</v>
      </c>
      <c r="F31" s="38" t="str">
        <f>L59</f>
        <v>Grégory</v>
      </c>
      <c r="G31" s="38" t="str">
        <f>D72</f>
        <v>Christophe</v>
      </c>
      <c r="H31" s="38" t="str">
        <f>L72</f>
        <v>Ruben</v>
      </c>
      <c r="I31" s="38" t="str">
        <f>D85</f>
        <v>Guillaume</v>
      </c>
      <c r="J31" s="38" t="str">
        <f>L85</f>
        <v>Maarten</v>
      </c>
      <c r="K31" s="38" t="str">
        <f>D98</f>
        <v>Dieter</v>
      </c>
      <c r="L31" s="38" t="str">
        <f>L98</f>
        <v>Deborah</v>
      </c>
      <c r="M31" s="38" t="str">
        <f>D111</f>
        <v>Lienkeuh</v>
      </c>
      <c r="N31" s="38" t="str">
        <f>L111</f>
        <v>Pieter</v>
      </c>
      <c r="O31" s="38" t="str">
        <f>D124</f>
        <v>Didier</v>
      </c>
      <c r="P31" s="37" t="str">
        <f>L124</f>
        <v>Lien</v>
      </c>
      <c r="Q31" s="3"/>
      <c r="R31" s="75"/>
      <c r="S31" s="72"/>
      <c r="U31" s="124">
        <f>RANK(Result!W13,Result!$W$7:$W$18)</f>
        <v>10</v>
      </c>
      <c r="V31" s="124">
        <f>IF(COUNTIF($U$25:U30,RANK(Result!W13,Result!$W$7:$W$18))&gt;0,RANK(Result!W13,Result!$W$7:$W$18)+COUNTIF($U$25:U30,RANK(Result!W13,Result!$W$7:$W$18)),RANK(Result!W13,Result!$W$7:$W$18))</f>
        <v>10</v>
      </c>
      <c r="W31" s="153" t="str">
        <f>Result!T13</f>
        <v>Dieter</v>
      </c>
      <c r="X31" s="154">
        <f>Result!W13</f>
        <v>13.44</v>
      </c>
    </row>
    <row r="32" spans="1:180">
      <c r="A32" s="72"/>
      <c r="B32" s="66"/>
      <c r="C32" s="29" t="str">
        <f t="shared" ref="C32:D39" si="0">C11</f>
        <v>Anderlecht</v>
      </c>
      <c r="D32" s="30" t="str">
        <f t="shared" si="0"/>
        <v>Westerlo</v>
      </c>
      <c r="E32" s="31">
        <f t="shared" ref="E32:E39" si="1">E61</f>
        <v>1</v>
      </c>
      <c r="F32" s="32" t="str">
        <f>M61</f>
        <v>x</v>
      </c>
      <c r="G32" s="32">
        <f>E74</f>
        <v>1</v>
      </c>
      <c r="H32" s="32">
        <f>M74</f>
        <v>1</v>
      </c>
      <c r="I32" s="32">
        <f>E87</f>
        <v>1</v>
      </c>
      <c r="J32" s="32">
        <f>M87</f>
        <v>1</v>
      </c>
      <c r="K32" s="32">
        <f>E100</f>
        <v>1</v>
      </c>
      <c r="L32" s="32">
        <f t="shared" ref="L32:L39" si="2">M100</f>
        <v>1</v>
      </c>
      <c r="M32" s="32">
        <f>E113</f>
        <v>1</v>
      </c>
      <c r="N32" s="32">
        <f t="shared" ref="N32:N39" si="3">M113</f>
        <v>0</v>
      </c>
      <c r="O32" s="32">
        <f>E126</f>
        <v>1</v>
      </c>
      <c r="P32" s="33">
        <f>M126</f>
        <v>1</v>
      </c>
      <c r="Q32" s="3"/>
      <c r="R32" s="75"/>
      <c r="S32" s="72"/>
      <c r="U32" s="124">
        <f>RANK(Result!W14,Result!$W$7:$W$18)</f>
        <v>2</v>
      </c>
      <c r="V32" s="124">
        <f>IF(COUNTIF($U$25:U31,RANK(Result!W14,Result!$W$7:$W$18))&gt;0,RANK(Result!W14,Result!$W$7:$W$18)+COUNTIF($U$25:U31,RANK(Result!W14,Result!$W$7:$W$18)),RANK(Result!W14,Result!$W$7:$W$18))</f>
        <v>2</v>
      </c>
      <c r="W32" s="153" t="str">
        <f>Result!T14</f>
        <v>Deborah</v>
      </c>
      <c r="X32" s="154">
        <f>Result!W14</f>
        <v>27.740000000000002</v>
      </c>
    </row>
    <row r="33" spans="1:24">
      <c r="A33" s="72"/>
      <c r="B33" s="66"/>
      <c r="C33" s="25" t="str">
        <f t="shared" si="0"/>
        <v>Cercle Brugge</v>
      </c>
      <c r="D33" s="26" t="str">
        <f t="shared" si="0"/>
        <v>Zulte-Waregem</v>
      </c>
      <c r="E33" s="31">
        <f t="shared" si="1"/>
        <v>2</v>
      </c>
      <c r="F33" s="32">
        <f t="shared" ref="F33:F39" si="4">M62</f>
        <v>2</v>
      </c>
      <c r="G33" s="32">
        <f t="shared" ref="G33:G39" si="5">E75</f>
        <v>2</v>
      </c>
      <c r="H33" s="32" t="str">
        <f t="shared" ref="H33:H39" si="6">M75</f>
        <v>x</v>
      </c>
      <c r="I33" s="32" t="str">
        <f t="shared" ref="I33:I39" si="7">E88</f>
        <v>x</v>
      </c>
      <c r="J33" s="32" t="str">
        <f t="shared" ref="J33:J39" si="8">M88</f>
        <v>x</v>
      </c>
      <c r="K33" s="32">
        <f t="shared" ref="K33:K39" si="9">E101</f>
        <v>2</v>
      </c>
      <c r="L33" s="32" t="str">
        <f t="shared" si="2"/>
        <v>x</v>
      </c>
      <c r="M33" s="32">
        <f t="shared" ref="M33:M39" si="10">E114</f>
        <v>2</v>
      </c>
      <c r="N33" s="32">
        <f t="shared" si="3"/>
        <v>0</v>
      </c>
      <c r="O33" s="32">
        <f t="shared" ref="O33:O39" si="11">E127</f>
        <v>1</v>
      </c>
      <c r="P33" s="33">
        <f t="shared" ref="P33:P39" si="12">M127</f>
        <v>2</v>
      </c>
      <c r="Q33" s="3"/>
      <c r="R33" s="75"/>
      <c r="S33" s="72"/>
      <c r="U33" s="124">
        <f>RANK(Result!W15,Result!$W$7:$W$18)</f>
        <v>11</v>
      </c>
      <c r="V33" s="124">
        <f>IF(COUNTIF($U$25:U32,RANK(Result!W15,Result!$W$7:$W$18))&gt;0,RANK(Result!W15,Result!$W$7:$W$18)+COUNTIF($U$25:U32,RANK(Result!W15,Result!$W$7:$W$18)),RANK(Result!W15,Result!$W$7:$W$18))</f>
        <v>11</v>
      </c>
      <c r="W33" s="153" t="str">
        <f>Result!T15</f>
        <v>Lienkeuh</v>
      </c>
      <c r="X33" s="154">
        <f>Result!W15</f>
        <v>12.670000000000002</v>
      </c>
    </row>
    <row r="34" spans="1:24">
      <c r="A34" s="72"/>
      <c r="B34" s="66"/>
      <c r="C34" s="25" t="str">
        <f t="shared" si="0"/>
        <v>Genk</v>
      </c>
      <c r="D34" s="26" t="str">
        <f t="shared" si="0"/>
        <v>Gent</v>
      </c>
      <c r="E34" s="31" t="str">
        <f t="shared" si="1"/>
        <v>x</v>
      </c>
      <c r="F34" s="32" t="str">
        <f t="shared" si="4"/>
        <v>x</v>
      </c>
      <c r="G34" s="32">
        <f t="shared" si="5"/>
        <v>2</v>
      </c>
      <c r="H34" s="32" t="str">
        <f t="shared" si="6"/>
        <v>x</v>
      </c>
      <c r="I34" s="32">
        <f t="shared" si="7"/>
        <v>2</v>
      </c>
      <c r="J34" s="32">
        <f t="shared" si="8"/>
        <v>2</v>
      </c>
      <c r="K34" s="32">
        <f t="shared" si="9"/>
        <v>2</v>
      </c>
      <c r="L34" s="32">
        <f t="shared" si="2"/>
        <v>1</v>
      </c>
      <c r="M34" s="32">
        <f t="shared" si="10"/>
        <v>2</v>
      </c>
      <c r="N34" s="32">
        <f t="shared" si="3"/>
        <v>0</v>
      </c>
      <c r="O34" s="32">
        <f t="shared" si="11"/>
        <v>2</v>
      </c>
      <c r="P34" s="33">
        <f t="shared" si="12"/>
        <v>2</v>
      </c>
      <c r="Q34" s="3"/>
      <c r="R34" s="75"/>
      <c r="S34" s="72"/>
      <c r="U34" s="124">
        <f>RANK(Result!W16,Result!$W$7:$W$18)</f>
        <v>9</v>
      </c>
      <c r="V34" s="124">
        <f>IF(COUNTIF($U$25:U33,RANK(Result!W16,Result!$W$7:$W$18))&gt;0,RANK(Result!W16,Result!$W$7:$W$18)+COUNTIF($U$25:U33,RANK(Result!W16,Result!$W$7:$W$18)),RANK(Result!W16,Result!$W$7:$W$18))</f>
        <v>9</v>
      </c>
      <c r="W34" s="153" t="str">
        <f>Result!T16</f>
        <v>Pieter</v>
      </c>
      <c r="X34" s="154">
        <f>Result!W16</f>
        <v>14.870000000000001</v>
      </c>
    </row>
    <row r="35" spans="1:24">
      <c r="A35" s="72"/>
      <c r="B35" s="66"/>
      <c r="C35" s="25" t="str">
        <f t="shared" si="0"/>
        <v>Mechelen</v>
      </c>
      <c r="D35" s="26" t="str">
        <f t="shared" si="0"/>
        <v>Club Brugge</v>
      </c>
      <c r="E35" s="31">
        <f t="shared" si="1"/>
        <v>2</v>
      </c>
      <c r="F35" s="32">
        <f t="shared" si="4"/>
        <v>2</v>
      </c>
      <c r="G35" s="32">
        <f t="shared" si="5"/>
        <v>2</v>
      </c>
      <c r="H35" s="32" t="str">
        <f t="shared" si="6"/>
        <v>x</v>
      </c>
      <c r="I35" s="32" t="str">
        <f t="shared" si="7"/>
        <v>x</v>
      </c>
      <c r="J35" s="32" t="str">
        <f t="shared" si="8"/>
        <v>x</v>
      </c>
      <c r="K35" s="32">
        <f t="shared" si="9"/>
        <v>2</v>
      </c>
      <c r="L35" s="32">
        <f t="shared" si="2"/>
        <v>2</v>
      </c>
      <c r="M35" s="32">
        <f t="shared" si="10"/>
        <v>2</v>
      </c>
      <c r="N35" s="32">
        <f t="shared" si="3"/>
        <v>0</v>
      </c>
      <c r="O35" s="32">
        <f t="shared" si="11"/>
        <v>2</v>
      </c>
      <c r="P35" s="33" t="str">
        <f t="shared" si="12"/>
        <v>x</v>
      </c>
      <c r="Q35" s="3"/>
      <c r="R35" s="75"/>
      <c r="S35" s="72"/>
      <c r="U35" s="124">
        <f>RANK(Result!W17,Result!$W$7:$W$18)</f>
        <v>6</v>
      </c>
      <c r="V35" s="124">
        <f>IF(COUNTIF($U$25:U34,RANK(Result!W17,Result!$W$7:$W$18))&gt;0,RANK(Result!W17,Result!$W$7:$W$18)+COUNTIF($U$25:U34,RANK(Result!W17,Result!$W$7:$W$18)),RANK(Result!W17,Result!$W$7:$W$18))</f>
        <v>6</v>
      </c>
      <c r="W35" s="153" t="str">
        <f>Result!T17</f>
        <v>Didier</v>
      </c>
      <c r="X35" s="154">
        <f>Result!W17</f>
        <v>18.77</v>
      </c>
    </row>
    <row r="36" spans="1:24">
      <c r="A36" s="72"/>
      <c r="B36" s="66"/>
      <c r="C36" s="25" t="str">
        <f t="shared" si="0"/>
        <v>Roeselare</v>
      </c>
      <c r="D36" s="26" t="str">
        <f t="shared" si="0"/>
        <v>Standard</v>
      </c>
      <c r="E36" s="31">
        <f t="shared" si="1"/>
        <v>2</v>
      </c>
      <c r="F36" s="32">
        <f t="shared" si="4"/>
        <v>2</v>
      </c>
      <c r="G36" s="32">
        <f t="shared" si="5"/>
        <v>2</v>
      </c>
      <c r="H36" s="32">
        <f t="shared" si="6"/>
        <v>2</v>
      </c>
      <c r="I36" s="32">
        <f t="shared" si="7"/>
        <v>2</v>
      </c>
      <c r="J36" s="32">
        <f t="shared" si="8"/>
        <v>2</v>
      </c>
      <c r="K36" s="32">
        <f t="shared" si="9"/>
        <v>2</v>
      </c>
      <c r="L36" s="32">
        <f t="shared" si="2"/>
        <v>2</v>
      </c>
      <c r="M36" s="32">
        <f t="shared" si="10"/>
        <v>2</v>
      </c>
      <c r="N36" s="32">
        <f t="shared" si="3"/>
        <v>0</v>
      </c>
      <c r="O36" s="32">
        <f t="shared" si="11"/>
        <v>2</v>
      </c>
      <c r="P36" s="33" t="str">
        <f t="shared" si="12"/>
        <v>x</v>
      </c>
      <c r="Q36" s="3"/>
      <c r="R36" s="75"/>
      <c r="S36" s="72"/>
      <c r="U36" s="124">
        <f>RANK(Result!W18,Result!$W$7:$W$18)</f>
        <v>12</v>
      </c>
      <c r="V36" s="124">
        <f>IF(COUNTIF($U$25:U35,RANK(Result!W18,Result!$W$7:$W$18))&gt;0,RANK(Result!W18,Result!$W$7:$W$18)+COUNTIF($U$25:U35,RANK(Result!W18,Result!$W$7:$W$18)),RANK(Result!W18,Result!$W$7:$W$18))</f>
        <v>12</v>
      </c>
      <c r="W36" s="153" t="str">
        <f>Result!T18</f>
        <v xml:space="preserve">Lien </v>
      </c>
      <c r="X36" s="154">
        <f>Result!W18</f>
        <v>11.17</v>
      </c>
    </row>
    <row r="37" spans="1:24">
      <c r="A37" s="72"/>
      <c r="B37" s="66"/>
      <c r="C37" s="25" t="str">
        <f t="shared" si="0"/>
        <v>Lokeren</v>
      </c>
      <c r="D37" s="26" t="str">
        <f t="shared" si="0"/>
        <v>Sint-Truiden</v>
      </c>
      <c r="E37" s="31">
        <f t="shared" si="1"/>
        <v>1</v>
      </c>
      <c r="F37" s="32" t="str">
        <f t="shared" si="4"/>
        <v>x</v>
      </c>
      <c r="G37" s="32">
        <f t="shared" si="5"/>
        <v>2</v>
      </c>
      <c r="H37" s="32">
        <f t="shared" si="6"/>
        <v>1</v>
      </c>
      <c r="I37" s="32">
        <f t="shared" si="7"/>
        <v>1</v>
      </c>
      <c r="J37" s="32" t="str">
        <f t="shared" si="8"/>
        <v>x</v>
      </c>
      <c r="K37" s="32">
        <f t="shared" si="9"/>
        <v>1</v>
      </c>
      <c r="L37" s="32">
        <f t="shared" si="2"/>
        <v>2</v>
      </c>
      <c r="M37" s="32" t="str">
        <f t="shared" si="10"/>
        <v>x</v>
      </c>
      <c r="N37" s="32">
        <f t="shared" si="3"/>
        <v>0</v>
      </c>
      <c r="O37" s="32">
        <f t="shared" si="11"/>
        <v>1</v>
      </c>
      <c r="P37" s="33">
        <f t="shared" si="12"/>
        <v>1</v>
      </c>
      <c r="Q37" s="3"/>
      <c r="R37" s="75"/>
      <c r="S37" s="72"/>
      <c r="U37" s="124"/>
      <c r="V37" s="124"/>
      <c r="W37" s="124"/>
    </row>
    <row r="38" spans="1:24">
      <c r="A38" s="72"/>
      <c r="B38" s="66"/>
      <c r="C38" s="25" t="str">
        <f t="shared" si="0"/>
        <v>Kortrijk</v>
      </c>
      <c r="D38" s="26" t="str">
        <f t="shared" si="0"/>
        <v>Moeskroen</v>
      </c>
      <c r="E38" s="31">
        <f t="shared" si="1"/>
        <v>1</v>
      </c>
      <c r="F38" s="32">
        <f t="shared" si="4"/>
        <v>1</v>
      </c>
      <c r="G38" s="32" t="str">
        <f t="shared" si="5"/>
        <v>x</v>
      </c>
      <c r="H38" s="32">
        <f t="shared" si="6"/>
        <v>1</v>
      </c>
      <c r="I38" s="32">
        <f t="shared" si="7"/>
        <v>1</v>
      </c>
      <c r="J38" s="32">
        <f t="shared" si="8"/>
        <v>1</v>
      </c>
      <c r="K38" s="32">
        <f t="shared" si="9"/>
        <v>1</v>
      </c>
      <c r="L38" s="32">
        <f t="shared" si="2"/>
        <v>1</v>
      </c>
      <c r="M38" s="32">
        <f t="shared" si="10"/>
        <v>1</v>
      </c>
      <c r="N38" s="32">
        <f t="shared" si="3"/>
        <v>0</v>
      </c>
      <c r="O38" s="32">
        <f t="shared" si="11"/>
        <v>1</v>
      </c>
      <c r="P38" s="33">
        <f t="shared" si="12"/>
        <v>2</v>
      </c>
      <c r="Q38" s="3"/>
      <c r="R38" s="75"/>
      <c r="S38" s="72"/>
      <c r="U38" s="124"/>
      <c r="V38" s="124"/>
      <c r="W38" s="124"/>
    </row>
    <row r="39" spans="1:24" ht="13.5" thickBot="1">
      <c r="A39" s="72"/>
      <c r="B39" s="66"/>
      <c r="C39" s="27" t="str">
        <f t="shared" si="0"/>
        <v>Charleroi</v>
      </c>
      <c r="D39" s="28" t="str">
        <f t="shared" si="0"/>
        <v>GBA</v>
      </c>
      <c r="E39" s="31" t="str">
        <f t="shared" si="1"/>
        <v>x</v>
      </c>
      <c r="F39" s="32" t="str">
        <f t="shared" si="4"/>
        <v>x</v>
      </c>
      <c r="G39" s="32">
        <f t="shared" si="5"/>
        <v>2</v>
      </c>
      <c r="H39" s="32">
        <f t="shared" si="6"/>
        <v>2</v>
      </c>
      <c r="I39" s="32" t="str">
        <f t="shared" si="7"/>
        <v>x</v>
      </c>
      <c r="J39" s="32" t="str">
        <f t="shared" si="8"/>
        <v>x</v>
      </c>
      <c r="K39" s="32">
        <f t="shared" si="9"/>
        <v>2</v>
      </c>
      <c r="L39" s="32" t="str">
        <f t="shared" si="2"/>
        <v>x</v>
      </c>
      <c r="M39" s="32" t="str">
        <f t="shared" si="10"/>
        <v>x</v>
      </c>
      <c r="N39" s="32">
        <f t="shared" si="3"/>
        <v>0</v>
      </c>
      <c r="O39" s="32">
        <f t="shared" si="11"/>
        <v>2</v>
      </c>
      <c r="P39" s="33">
        <f t="shared" si="12"/>
        <v>2</v>
      </c>
      <c r="Q39" s="3"/>
      <c r="R39" s="75"/>
      <c r="S39" s="72"/>
      <c r="U39" s="124"/>
      <c r="V39" s="124"/>
      <c r="W39" s="124"/>
    </row>
    <row r="40" spans="1:24" ht="13.5" thickBot="1">
      <c r="A40" s="72"/>
      <c r="B40" s="66"/>
      <c r="C40" s="3"/>
      <c r="D40" s="3"/>
      <c r="E40" s="58">
        <f>I69</f>
        <v>6.07</v>
      </c>
      <c r="F40" s="59">
        <f>Q69</f>
        <v>4.8499999999999996</v>
      </c>
      <c r="G40" s="59">
        <f>I82</f>
        <v>11.120000000000001</v>
      </c>
      <c r="H40" s="59">
        <f>Q82</f>
        <v>9.32</v>
      </c>
      <c r="I40" s="59">
        <f>I95</f>
        <v>6.07</v>
      </c>
      <c r="J40" s="59">
        <f>Q95</f>
        <v>6.07</v>
      </c>
      <c r="K40" s="59">
        <f>I108</f>
        <v>2.8200000000000003</v>
      </c>
      <c r="L40" s="59">
        <f>Q108</f>
        <v>11.07</v>
      </c>
      <c r="M40" s="59">
        <f>I121</f>
        <v>2.8200000000000003</v>
      </c>
      <c r="N40" s="59">
        <f>Q121</f>
        <v>0</v>
      </c>
      <c r="O40" s="59">
        <f>I134</f>
        <v>2.8200000000000003</v>
      </c>
      <c r="P40" s="60">
        <f>Q134</f>
        <v>1.22</v>
      </c>
      <c r="Q40" s="3"/>
      <c r="R40" s="75"/>
      <c r="S40" s="72"/>
      <c r="U40" s="124"/>
      <c r="V40" s="124"/>
      <c r="W40" s="124"/>
    </row>
    <row r="41" spans="1:24">
      <c r="A41" s="72"/>
      <c r="B41" s="66"/>
      <c r="C41" s="3"/>
      <c r="D41" s="3"/>
      <c r="E41" s="3"/>
      <c r="F41" s="3"/>
      <c r="G41" s="3"/>
      <c r="H41" s="3"/>
      <c r="I41" s="3"/>
      <c r="J41" s="3"/>
      <c r="K41" s="3"/>
      <c r="L41" s="3"/>
      <c r="M41" s="3"/>
      <c r="N41" s="3"/>
      <c r="O41" s="3"/>
      <c r="P41" s="3"/>
      <c r="Q41" s="3"/>
      <c r="R41" s="75"/>
      <c r="S41" s="72"/>
    </row>
    <row r="42" spans="1:24" ht="13.5" thickBot="1">
      <c r="A42" s="72"/>
      <c r="B42" s="66"/>
      <c r="C42" s="3"/>
      <c r="D42" s="3"/>
      <c r="E42" s="3"/>
      <c r="F42" s="3"/>
      <c r="G42" s="3"/>
      <c r="H42" s="3"/>
      <c r="I42" s="3"/>
      <c r="J42" s="3"/>
      <c r="K42" s="3"/>
      <c r="L42" s="3"/>
      <c r="M42" s="3"/>
      <c r="N42" s="3"/>
      <c r="O42" s="3"/>
      <c r="P42" s="3"/>
      <c r="Q42" s="3"/>
      <c r="R42" s="75"/>
      <c r="S42" s="72"/>
    </row>
    <row r="43" spans="1:24" ht="13.5" thickBot="1">
      <c r="A43" s="72"/>
      <c r="B43" s="66"/>
      <c r="C43" s="36" t="s">
        <v>0</v>
      </c>
      <c r="D43" s="37" t="s">
        <v>1</v>
      </c>
      <c r="E43" s="36" t="str">
        <f t="shared" ref="E43:O43" si="13">E31</f>
        <v>Tim</v>
      </c>
      <c r="F43" s="38" t="str">
        <f t="shared" si="13"/>
        <v>Grégory</v>
      </c>
      <c r="G43" s="38" t="str">
        <f t="shared" si="13"/>
        <v>Christophe</v>
      </c>
      <c r="H43" s="38" t="str">
        <f t="shared" si="13"/>
        <v>Ruben</v>
      </c>
      <c r="I43" s="38" t="str">
        <f t="shared" si="13"/>
        <v>Guillaume</v>
      </c>
      <c r="J43" s="38" t="str">
        <f t="shared" si="13"/>
        <v>Maarten</v>
      </c>
      <c r="K43" s="38" t="str">
        <f t="shared" si="13"/>
        <v>Dieter</v>
      </c>
      <c r="L43" s="38" t="str">
        <f t="shared" si="13"/>
        <v>Deborah</v>
      </c>
      <c r="M43" s="38" t="str">
        <f t="shared" si="13"/>
        <v>Lienkeuh</v>
      </c>
      <c r="N43" s="38" t="str">
        <f t="shared" si="13"/>
        <v>Pieter</v>
      </c>
      <c r="O43" s="38" t="str">
        <f t="shared" si="13"/>
        <v>Didier</v>
      </c>
      <c r="P43" s="37" t="str">
        <f>L124</f>
        <v>Lien</v>
      </c>
      <c r="Q43" s="3"/>
      <c r="R43" s="75"/>
      <c r="S43" s="72"/>
    </row>
    <row r="44" spans="1:24">
      <c r="A44" s="72"/>
      <c r="B44" s="66"/>
      <c r="C44" s="29" t="str">
        <f t="shared" ref="C44:D51" si="14">K61</f>
        <v>Anderlecht</v>
      </c>
      <c r="D44" s="69" t="str">
        <f t="shared" si="14"/>
        <v>Westerlo</v>
      </c>
      <c r="E44" s="56">
        <f>IF(E61=$F$60,F61,IF(E61=$G$60,G61,IF(E61=$H$60,H61,0)))</f>
        <v>1.22</v>
      </c>
      <c r="F44" s="56">
        <f>IF(M61=$N$60,N61,IF(M61=$O$60,O61,IF(M61=$P$60,P61,0)))</f>
        <v>5.5</v>
      </c>
      <c r="G44" s="56">
        <f>IF(E74=$F$73,F74,IF(E74=$G$73,G74,IF(E74=$H$73,H74,0)))</f>
        <v>1.22</v>
      </c>
      <c r="H44" s="56">
        <f>IF(M74=$N$73,N74,IF(M74=$O$73,O74,IF(M74=$P$73,P74,0)))</f>
        <v>1.22</v>
      </c>
      <c r="I44" s="56">
        <f>IF(E87=$F$86,F87,IF(E87=$G$86,G87,IF(E87=$H$86,H87,0)))</f>
        <v>1.22</v>
      </c>
      <c r="J44" s="56">
        <f>IF(M87=$N$86,N87,IF(M87=$O$86,O87,IF(M87=$P$86,P87,0)))</f>
        <v>1.22</v>
      </c>
      <c r="K44" s="56">
        <f>IF(E100=$F$99,F100,IF(E100=$G$99,G100,IF(E100=$H$99,H100,0)))</f>
        <v>1.22</v>
      </c>
      <c r="L44" s="56">
        <f>IF(M100=$N$99,N100,IF(M100=$O$99,O100,IF(M100=$P$99,P100,0)))</f>
        <v>1.22</v>
      </c>
      <c r="M44" s="56">
        <f>IF(E113=$F$112,F113,IF(E113=$G$112,G113,IF(E113=$H$112,H113,0)))</f>
        <v>1.22</v>
      </c>
      <c r="N44" s="56">
        <f>IF(M113=$N$112,N113,IF(M113=$O$112,O113,IF(M113=$P$112,P113,0)))</f>
        <v>0</v>
      </c>
      <c r="O44" s="56">
        <f>IF(E126=$F$125,F126,IF(E126=$G$125,G126,IF(E126=$H$125,H126,0)))</f>
        <v>1.22</v>
      </c>
      <c r="P44" s="57">
        <f>IF(M126=$N$125,N126,IF(M126=$O$125,O126,IF(M126=$P$125,P126,0)))</f>
        <v>1.22</v>
      </c>
      <c r="Q44" s="3"/>
      <c r="R44" s="75"/>
      <c r="S44" s="72"/>
    </row>
    <row r="45" spans="1:24">
      <c r="A45" s="72"/>
      <c r="B45" s="66"/>
      <c r="C45" s="25" t="str">
        <f t="shared" si="14"/>
        <v>Cercle Brugge</v>
      </c>
      <c r="D45" s="70" t="str">
        <f t="shared" si="14"/>
        <v>Zulte-Waregem</v>
      </c>
      <c r="E45" s="56">
        <f t="shared" ref="E45:E51" si="15">IF(E62=$F$60,F62,IF(E62=$G$60,G62,IF(E62=$H$60,H62,0)))</f>
        <v>2.8</v>
      </c>
      <c r="F45" s="56">
        <f t="shared" ref="F45:F51" si="16">IF(M62=$N$60,N62,IF(M62=$O$60,O62,IF(M62=$P$60,P62,0)))</f>
        <v>2.8</v>
      </c>
      <c r="G45" s="56">
        <f t="shared" ref="G45:G51" si="17">IF(E75=$F$73,F75,IF(E75=$G$73,G75,IF(E75=$H$73,H75,0)))</f>
        <v>2.8</v>
      </c>
      <c r="H45" s="56">
        <f t="shared" ref="H45:H51" si="18">IF(M75=$N$73,N75,IF(M75=$O$73,O75,IF(M75=$P$73,P75,0)))</f>
        <v>3.25</v>
      </c>
      <c r="I45" s="56">
        <f t="shared" ref="I45:I51" si="19">IF(E88=$F$86,F88,IF(E88=$G$86,G88,IF(E88=$H$86,H88,0)))</f>
        <v>3.25</v>
      </c>
      <c r="J45" s="56">
        <f t="shared" ref="J45:J51" si="20">IF(M88=$N$86,N88,IF(M88=$O$86,O88,IF(M88=$P$86,P88,0)))</f>
        <v>3.25</v>
      </c>
      <c r="K45" s="56">
        <f t="shared" ref="K45:K51" si="21">IF(E101=$F$99,F101,IF(E101=$G$99,G101,IF(E101=$H$99,H101,0)))</f>
        <v>2.8</v>
      </c>
      <c r="L45" s="56">
        <f t="shared" ref="L45:L51" si="22">IF(M101=$N$99,N101,IF(M101=$O$99,O101,IF(M101=$P$99,P101,0)))</f>
        <v>3.25</v>
      </c>
      <c r="M45" s="56">
        <f t="shared" ref="M45:M51" si="23">IF(E114=$F$112,F114,IF(E114=$G$112,G114,IF(E114=$H$112,H114,0)))</f>
        <v>2.8</v>
      </c>
      <c r="N45" s="56">
        <f t="shared" ref="N45:N51" si="24">IF(M114=$N$112,N114,IF(M114=$O$112,O114,IF(M114=$P$112,P114,0)))</f>
        <v>0</v>
      </c>
      <c r="O45" s="56">
        <f t="shared" ref="O45:O51" si="25">IF(E127=$F$125,F127,IF(E127=$G$125,G127,IF(E127=$H$125,H127,0)))</f>
        <v>2.2999999999999998</v>
      </c>
      <c r="P45" s="57">
        <f t="shared" ref="P45:P51" si="26">IF(M127=$N$125,N127,IF(M127=$O$125,O127,IF(M127=$P$125,P127,0)))</f>
        <v>2.8</v>
      </c>
      <c r="Q45" s="3"/>
      <c r="R45" s="75"/>
      <c r="S45" s="72"/>
    </row>
    <row r="46" spans="1:24">
      <c r="A46" s="72"/>
      <c r="B46" s="66"/>
      <c r="C46" s="25" t="str">
        <f t="shared" si="14"/>
        <v>Genk</v>
      </c>
      <c r="D46" s="70" t="str">
        <f t="shared" si="14"/>
        <v>Gent</v>
      </c>
      <c r="E46" s="56">
        <f t="shared" si="15"/>
        <v>3.25</v>
      </c>
      <c r="F46" s="56">
        <f t="shared" si="16"/>
        <v>3.25</v>
      </c>
      <c r="G46" s="56">
        <f t="shared" si="17"/>
        <v>2.8</v>
      </c>
      <c r="H46" s="56">
        <f t="shared" si="18"/>
        <v>3.25</v>
      </c>
      <c r="I46" s="56">
        <f t="shared" si="19"/>
        <v>2.8</v>
      </c>
      <c r="J46" s="56">
        <f t="shared" si="20"/>
        <v>2.8</v>
      </c>
      <c r="K46" s="56">
        <f t="shared" si="21"/>
        <v>2.8</v>
      </c>
      <c r="L46" s="56">
        <f t="shared" si="22"/>
        <v>2.2999999999999998</v>
      </c>
      <c r="M46" s="56">
        <f t="shared" si="23"/>
        <v>2.8</v>
      </c>
      <c r="N46" s="56">
        <f t="shared" si="24"/>
        <v>0</v>
      </c>
      <c r="O46" s="56">
        <f t="shared" si="25"/>
        <v>2.8</v>
      </c>
      <c r="P46" s="57">
        <f t="shared" si="26"/>
        <v>2.8</v>
      </c>
      <c r="Q46" s="3"/>
      <c r="R46" s="75"/>
      <c r="S46" s="72"/>
    </row>
    <row r="47" spans="1:24">
      <c r="A47" s="72"/>
      <c r="B47" s="66"/>
      <c r="C47" s="25" t="str">
        <f t="shared" si="14"/>
        <v>Mechelen</v>
      </c>
      <c r="D47" s="70" t="str">
        <f t="shared" si="14"/>
        <v>Club Brugge</v>
      </c>
      <c r="E47" s="56">
        <f t="shared" si="15"/>
        <v>2.15</v>
      </c>
      <c r="F47" s="56">
        <f t="shared" si="16"/>
        <v>2.15</v>
      </c>
      <c r="G47" s="56">
        <f t="shared" si="17"/>
        <v>2.15</v>
      </c>
      <c r="H47" s="56">
        <f t="shared" si="18"/>
        <v>3.3</v>
      </c>
      <c r="I47" s="56">
        <f t="shared" si="19"/>
        <v>3.3</v>
      </c>
      <c r="J47" s="56">
        <f t="shared" si="20"/>
        <v>3.3</v>
      </c>
      <c r="K47" s="56">
        <f t="shared" si="21"/>
        <v>2.15</v>
      </c>
      <c r="L47" s="56">
        <f t="shared" si="22"/>
        <v>2.15</v>
      </c>
      <c r="M47" s="56">
        <f t="shared" si="23"/>
        <v>2.15</v>
      </c>
      <c r="N47" s="56">
        <f t="shared" si="24"/>
        <v>0</v>
      </c>
      <c r="O47" s="56">
        <f t="shared" si="25"/>
        <v>2.15</v>
      </c>
      <c r="P47" s="57">
        <f t="shared" si="26"/>
        <v>3.3</v>
      </c>
      <c r="Q47" s="3"/>
      <c r="R47" s="75"/>
      <c r="S47" s="72"/>
    </row>
    <row r="48" spans="1:24">
      <c r="A48" s="72"/>
      <c r="B48" s="66"/>
      <c r="C48" s="25" t="str">
        <f t="shared" si="14"/>
        <v>Roeselare</v>
      </c>
      <c r="D48" s="70" t="str">
        <f t="shared" si="14"/>
        <v>Standard</v>
      </c>
      <c r="E48" s="56">
        <f t="shared" si="15"/>
        <v>1.6</v>
      </c>
      <c r="F48" s="56">
        <f t="shared" si="16"/>
        <v>1.6</v>
      </c>
      <c r="G48" s="56">
        <f t="shared" si="17"/>
        <v>1.6</v>
      </c>
      <c r="H48" s="56">
        <f t="shared" si="18"/>
        <v>1.6</v>
      </c>
      <c r="I48" s="56">
        <f t="shared" si="19"/>
        <v>1.6</v>
      </c>
      <c r="J48" s="56">
        <f t="shared" si="20"/>
        <v>1.6</v>
      </c>
      <c r="K48" s="56">
        <f t="shared" si="21"/>
        <v>1.6</v>
      </c>
      <c r="L48" s="56">
        <f t="shared" si="22"/>
        <v>1.6</v>
      </c>
      <c r="M48" s="56">
        <f t="shared" si="23"/>
        <v>1.6</v>
      </c>
      <c r="N48" s="56">
        <f t="shared" si="24"/>
        <v>0</v>
      </c>
      <c r="O48" s="56">
        <f t="shared" si="25"/>
        <v>1.6</v>
      </c>
      <c r="P48" s="57">
        <f t="shared" si="26"/>
        <v>3.4</v>
      </c>
      <c r="Q48" s="3"/>
      <c r="R48" s="75"/>
      <c r="S48" s="72"/>
    </row>
    <row r="49" spans="1:20">
      <c r="A49" s="72"/>
      <c r="B49" s="66"/>
      <c r="C49" s="25" t="str">
        <f t="shared" si="14"/>
        <v>Lokeren</v>
      </c>
      <c r="D49" s="70" t="str">
        <f t="shared" si="14"/>
        <v>Sint-Truiden</v>
      </c>
      <c r="E49" s="56">
        <f t="shared" si="15"/>
        <v>1.65</v>
      </c>
      <c r="F49" s="56">
        <f t="shared" si="16"/>
        <v>3.4</v>
      </c>
      <c r="G49" s="56">
        <f t="shared" si="17"/>
        <v>5</v>
      </c>
      <c r="H49" s="56">
        <f t="shared" si="18"/>
        <v>1.65</v>
      </c>
      <c r="I49" s="56">
        <f t="shared" si="19"/>
        <v>1.65</v>
      </c>
      <c r="J49" s="56">
        <f t="shared" si="20"/>
        <v>3.4</v>
      </c>
      <c r="K49" s="56">
        <f t="shared" si="21"/>
        <v>1.65</v>
      </c>
      <c r="L49" s="56">
        <f t="shared" si="22"/>
        <v>5</v>
      </c>
      <c r="M49" s="56">
        <f t="shared" si="23"/>
        <v>3.4</v>
      </c>
      <c r="N49" s="56">
        <f t="shared" si="24"/>
        <v>0</v>
      </c>
      <c r="O49" s="56">
        <f t="shared" si="25"/>
        <v>1.65</v>
      </c>
      <c r="P49" s="57">
        <f t="shared" si="26"/>
        <v>1.65</v>
      </c>
      <c r="Q49" s="3"/>
      <c r="R49" s="75"/>
      <c r="S49" s="72"/>
    </row>
    <row r="50" spans="1:20">
      <c r="A50" s="72"/>
      <c r="B50" s="66"/>
      <c r="C50" s="25" t="str">
        <f t="shared" si="14"/>
        <v>Kortrijk</v>
      </c>
      <c r="D50" s="70" t="str">
        <f t="shared" si="14"/>
        <v>Moeskroen</v>
      </c>
      <c r="E50" s="56">
        <f t="shared" si="15"/>
        <v>2.15</v>
      </c>
      <c r="F50" s="56">
        <f t="shared" si="16"/>
        <v>2.15</v>
      </c>
      <c r="G50" s="56">
        <f t="shared" si="17"/>
        <v>3.3</v>
      </c>
      <c r="H50" s="56">
        <f t="shared" si="18"/>
        <v>2.15</v>
      </c>
      <c r="I50" s="56">
        <f t="shared" si="19"/>
        <v>2.15</v>
      </c>
      <c r="J50" s="56">
        <f t="shared" si="20"/>
        <v>2.15</v>
      </c>
      <c r="K50" s="56">
        <f t="shared" si="21"/>
        <v>2.15</v>
      </c>
      <c r="L50" s="56">
        <f t="shared" si="22"/>
        <v>2.15</v>
      </c>
      <c r="M50" s="56">
        <f t="shared" si="23"/>
        <v>2.15</v>
      </c>
      <c r="N50" s="56">
        <f t="shared" si="24"/>
        <v>0</v>
      </c>
      <c r="O50" s="56">
        <f t="shared" si="25"/>
        <v>2.15</v>
      </c>
      <c r="P50" s="57">
        <f t="shared" si="26"/>
        <v>3</v>
      </c>
      <c r="Q50" s="3"/>
      <c r="R50" s="75"/>
      <c r="S50" s="72"/>
    </row>
    <row r="51" spans="1:20" ht="13.5" thickBot="1">
      <c r="A51" s="72"/>
      <c r="B51" s="66"/>
      <c r="C51" s="27" t="str">
        <f t="shared" si="14"/>
        <v>Charleroi</v>
      </c>
      <c r="D51" s="71" t="str">
        <f t="shared" si="14"/>
        <v>GBA</v>
      </c>
      <c r="E51" s="56">
        <f t="shared" si="15"/>
        <v>3.25</v>
      </c>
      <c r="F51" s="56">
        <f t="shared" si="16"/>
        <v>3.25</v>
      </c>
      <c r="G51" s="56">
        <f t="shared" si="17"/>
        <v>2.8</v>
      </c>
      <c r="H51" s="56">
        <f t="shared" si="18"/>
        <v>2.8</v>
      </c>
      <c r="I51" s="56">
        <f t="shared" si="19"/>
        <v>3.25</v>
      </c>
      <c r="J51" s="56">
        <f t="shared" si="20"/>
        <v>3.25</v>
      </c>
      <c r="K51" s="56">
        <f t="shared" si="21"/>
        <v>2.8</v>
      </c>
      <c r="L51" s="56">
        <f t="shared" si="22"/>
        <v>3.25</v>
      </c>
      <c r="M51" s="56">
        <f t="shared" si="23"/>
        <v>3.25</v>
      </c>
      <c r="N51" s="56">
        <f t="shared" si="24"/>
        <v>0</v>
      </c>
      <c r="O51" s="56">
        <f t="shared" si="25"/>
        <v>2.8</v>
      </c>
      <c r="P51" s="57">
        <f t="shared" si="26"/>
        <v>2.8</v>
      </c>
      <c r="Q51" s="3"/>
      <c r="R51" s="75"/>
      <c r="S51" s="72"/>
    </row>
    <row r="52" spans="1:20" ht="13.5" thickBot="1">
      <c r="A52" s="72"/>
      <c r="B52" s="66"/>
      <c r="C52" s="34" t="s">
        <v>34</v>
      </c>
      <c r="D52" s="35"/>
      <c r="E52" s="58">
        <f>SUM(E44:E51)</f>
        <v>18.07</v>
      </c>
      <c r="F52" s="59">
        <f t="shared" ref="F52:P52" si="27">SUM(F44:F51)</f>
        <v>24.099999999999998</v>
      </c>
      <c r="G52" s="59">
        <f t="shared" si="27"/>
        <v>21.669999999999998</v>
      </c>
      <c r="H52" s="59">
        <f t="shared" si="27"/>
        <v>19.22</v>
      </c>
      <c r="I52" s="59">
        <f t="shared" si="27"/>
        <v>19.22</v>
      </c>
      <c r="J52" s="59">
        <f t="shared" si="27"/>
        <v>20.97</v>
      </c>
      <c r="K52" s="59">
        <f t="shared" si="27"/>
        <v>17.169999999999998</v>
      </c>
      <c r="L52" s="59">
        <f t="shared" si="27"/>
        <v>20.919999999999998</v>
      </c>
      <c r="M52" s="59">
        <f t="shared" si="27"/>
        <v>19.369999999999997</v>
      </c>
      <c r="N52" s="59">
        <f t="shared" si="27"/>
        <v>0</v>
      </c>
      <c r="O52" s="59">
        <f t="shared" si="27"/>
        <v>16.669999999999998</v>
      </c>
      <c r="P52" s="60">
        <f t="shared" si="27"/>
        <v>20.970000000000002</v>
      </c>
      <c r="Q52" s="3"/>
      <c r="R52" s="75"/>
      <c r="S52" s="72"/>
    </row>
    <row r="53" spans="1:20" ht="13.5" thickBot="1">
      <c r="A53" s="72"/>
      <c r="B53" s="66"/>
      <c r="C53" s="34" t="s">
        <v>59</v>
      </c>
      <c r="D53" s="35"/>
      <c r="E53" s="58">
        <f>E40</f>
        <v>6.07</v>
      </c>
      <c r="F53" s="59">
        <f t="shared" ref="F53:P53" si="28">F40</f>
        <v>4.8499999999999996</v>
      </c>
      <c r="G53" s="59">
        <f t="shared" si="28"/>
        <v>11.120000000000001</v>
      </c>
      <c r="H53" s="59">
        <f t="shared" si="28"/>
        <v>9.32</v>
      </c>
      <c r="I53" s="59">
        <f t="shared" si="28"/>
        <v>6.07</v>
      </c>
      <c r="J53" s="59">
        <f t="shared" si="28"/>
        <v>6.07</v>
      </c>
      <c r="K53" s="59">
        <f t="shared" si="28"/>
        <v>2.8200000000000003</v>
      </c>
      <c r="L53" s="59">
        <f t="shared" si="28"/>
        <v>11.07</v>
      </c>
      <c r="M53" s="59">
        <f t="shared" si="28"/>
        <v>2.8200000000000003</v>
      </c>
      <c r="N53" s="59">
        <f t="shared" si="28"/>
        <v>0</v>
      </c>
      <c r="O53" s="59">
        <f t="shared" si="28"/>
        <v>2.8200000000000003</v>
      </c>
      <c r="P53" s="60">
        <f t="shared" si="28"/>
        <v>1.22</v>
      </c>
      <c r="Q53" s="3"/>
      <c r="R53" s="75"/>
      <c r="S53" s="72"/>
    </row>
    <row r="54" spans="1:20" ht="13.5" thickBot="1">
      <c r="A54" s="72"/>
      <c r="B54" s="66"/>
      <c r="C54" s="34" t="s">
        <v>60</v>
      </c>
      <c r="D54" s="35"/>
      <c r="E54" s="61">
        <f>E53/E52</f>
        <v>0.33591588267847261</v>
      </c>
      <c r="F54" s="62">
        <f t="shared" ref="F54:P54" si="29">F53/F52</f>
        <v>0.20124481327800831</v>
      </c>
      <c r="G54" s="62">
        <f t="shared" si="29"/>
        <v>0.51315182279649296</v>
      </c>
      <c r="H54" s="62">
        <f t="shared" si="29"/>
        <v>0.48491155046826229</v>
      </c>
      <c r="I54" s="62">
        <f t="shared" si="29"/>
        <v>0.31581685744016652</v>
      </c>
      <c r="J54" s="62">
        <f t="shared" si="29"/>
        <v>0.28946113495469722</v>
      </c>
      <c r="K54" s="62">
        <f t="shared" si="29"/>
        <v>0.16423995340710545</v>
      </c>
      <c r="L54" s="62">
        <f t="shared" si="29"/>
        <v>0.52915869980879549</v>
      </c>
      <c r="M54" s="62">
        <f t="shared" si="29"/>
        <v>0.14558595766649463</v>
      </c>
      <c r="N54" s="62" t="e">
        <f t="shared" si="29"/>
        <v>#DIV/0!</v>
      </c>
      <c r="O54" s="62">
        <f t="shared" si="29"/>
        <v>0.1691661667666467</v>
      </c>
      <c r="P54" s="63">
        <f t="shared" si="29"/>
        <v>5.8178350023843577E-2</v>
      </c>
      <c r="Q54" s="3"/>
      <c r="R54" s="75"/>
      <c r="S54" s="72"/>
    </row>
    <row r="55" spans="1:20" ht="13.5" thickBot="1">
      <c r="A55" s="72"/>
      <c r="B55" s="67"/>
      <c r="C55" s="68"/>
      <c r="D55" s="68"/>
      <c r="E55" s="68"/>
      <c r="F55" s="68"/>
      <c r="G55" s="68"/>
      <c r="H55" s="68"/>
      <c r="I55" s="68"/>
      <c r="J55" s="68"/>
      <c r="K55" s="68"/>
      <c r="L55" s="68"/>
      <c r="M55" s="68"/>
      <c r="N55" s="68"/>
      <c r="O55" s="68"/>
      <c r="P55" s="68"/>
      <c r="Q55" s="68"/>
      <c r="R55" s="68"/>
      <c r="S55" s="72"/>
    </row>
    <row r="56" spans="1:20" s="155" customFormat="1">
      <c r="A56" s="72"/>
      <c r="B56" s="72"/>
      <c r="C56" s="72"/>
      <c r="D56" s="72"/>
      <c r="E56" s="72"/>
      <c r="F56" s="72"/>
      <c r="G56" s="72"/>
      <c r="H56" s="72"/>
      <c r="I56" s="72"/>
      <c r="J56" s="72"/>
      <c r="K56" s="72"/>
      <c r="L56" s="72"/>
      <c r="M56" s="72"/>
      <c r="N56" s="72"/>
      <c r="O56" s="72"/>
      <c r="P56" s="72"/>
      <c r="Q56" s="72"/>
      <c r="R56" s="72"/>
      <c r="S56" s="72"/>
      <c r="T56" s="74"/>
    </row>
    <row r="57" spans="1:20">
      <c r="A57" s="72"/>
      <c r="R57" s="74"/>
      <c r="S57" s="72"/>
    </row>
    <row r="58" spans="1:20" ht="13.5" thickBot="1">
      <c r="A58" s="72"/>
      <c r="R58" s="74"/>
      <c r="S58" s="72"/>
    </row>
    <row r="59" spans="1:20" ht="18.75" customHeight="1" thickBot="1">
      <c r="A59" s="72"/>
      <c r="C59" s="1"/>
      <c r="D59" s="196" t="s">
        <v>20</v>
      </c>
      <c r="E59" s="197"/>
      <c r="F59" s="198"/>
      <c r="G59" s="8"/>
      <c r="H59" s="8"/>
      <c r="K59" s="1"/>
      <c r="L59" s="196" t="s">
        <v>45</v>
      </c>
      <c r="M59" s="194"/>
      <c r="N59" s="195"/>
      <c r="O59" s="8"/>
      <c r="P59" s="8"/>
      <c r="R59" s="74"/>
      <c r="S59" s="72"/>
    </row>
    <row r="60" spans="1:20" ht="13.5" thickBot="1">
      <c r="A60" s="72"/>
      <c r="C60" s="78" t="s">
        <v>0</v>
      </c>
      <c r="D60" s="79" t="s">
        <v>1</v>
      </c>
      <c r="E60" s="11"/>
      <c r="F60" s="12">
        <v>1</v>
      </c>
      <c r="G60" s="12" t="s">
        <v>18</v>
      </c>
      <c r="H60" s="12">
        <v>2</v>
      </c>
      <c r="I60" s="13" t="s">
        <v>5</v>
      </c>
      <c r="K60" s="78" t="s">
        <v>0</v>
      </c>
      <c r="L60" s="79" t="s">
        <v>1</v>
      </c>
      <c r="M60" s="11"/>
      <c r="N60" s="12">
        <v>1</v>
      </c>
      <c r="O60" s="12" t="s">
        <v>18</v>
      </c>
      <c r="P60" s="12">
        <v>2</v>
      </c>
      <c r="Q60" s="13" t="s">
        <v>5</v>
      </c>
      <c r="R60" s="74"/>
      <c r="S60" s="72"/>
    </row>
    <row r="61" spans="1:20">
      <c r="A61" s="72"/>
      <c r="C61" s="14" t="str">
        <f t="shared" ref="C61:D68" si="30">C11</f>
        <v>Anderlecht</v>
      </c>
      <c r="D61" s="80" t="str">
        <f t="shared" si="30"/>
        <v>Westerlo</v>
      </c>
      <c r="E61" s="81">
        <v>1</v>
      </c>
      <c r="F61" s="82">
        <f>$E$11</f>
        <v>1.22</v>
      </c>
      <c r="G61" s="82">
        <f>$F$11</f>
        <v>5.5</v>
      </c>
      <c r="H61" s="82">
        <f>$G$11</f>
        <v>10</v>
      </c>
      <c r="I61" s="83">
        <f t="shared" ref="I61:I68" si="31">IF($E61=$I11,IF($E61=$F$60,$F61,IF($E61=$G$60,$G61,IF($E61=$H$60,$H61,""))),"-")</f>
        <v>1.22</v>
      </c>
      <c r="K61" s="14" t="str">
        <f t="shared" ref="K61:L68" si="32">C11</f>
        <v>Anderlecht</v>
      </c>
      <c r="L61" s="80" t="str">
        <f t="shared" si="32"/>
        <v>Westerlo</v>
      </c>
      <c r="M61" s="159" t="s">
        <v>35</v>
      </c>
      <c r="N61" s="82">
        <f>$E$11</f>
        <v>1.22</v>
      </c>
      <c r="O61" s="82">
        <f>$F$11</f>
        <v>5.5</v>
      </c>
      <c r="P61" s="82">
        <f>$G$11</f>
        <v>10</v>
      </c>
      <c r="Q61" s="83" t="str">
        <f t="shared" ref="Q61:Q68" si="33">IF($M61=$I11,IF($M61=$N$60,$N61,IF($M61=$O$60,$O61,IF($M61=$P$60,$P61,""))),"-")</f>
        <v>-</v>
      </c>
      <c r="R61" s="74"/>
      <c r="S61" s="72"/>
    </row>
    <row r="62" spans="1:20">
      <c r="A62" s="72"/>
      <c r="C62" s="15" t="str">
        <f t="shared" si="30"/>
        <v>Cercle Brugge</v>
      </c>
      <c r="D62" s="77" t="str">
        <f t="shared" si="30"/>
        <v>Zulte-Waregem</v>
      </c>
      <c r="E62" s="76">
        <v>2</v>
      </c>
      <c r="F62" s="17">
        <f>$E$12</f>
        <v>2.2999999999999998</v>
      </c>
      <c r="G62" s="17">
        <f>$F$12</f>
        <v>3.25</v>
      </c>
      <c r="H62" s="17">
        <f>$G$12</f>
        <v>2.8</v>
      </c>
      <c r="I62" s="16" t="str">
        <f t="shared" si="31"/>
        <v>-</v>
      </c>
      <c r="K62" s="15" t="str">
        <f t="shared" si="32"/>
        <v>Cercle Brugge</v>
      </c>
      <c r="L62" s="77" t="str">
        <f t="shared" si="32"/>
        <v>Zulte-Waregem</v>
      </c>
      <c r="M62" s="76">
        <v>2</v>
      </c>
      <c r="N62" s="17">
        <f>$E$12</f>
        <v>2.2999999999999998</v>
      </c>
      <c r="O62" s="17">
        <f>$F$12</f>
        <v>3.25</v>
      </c>
      <c r="P62" s="17">
        <f>$G$12</f>
        <v>2.8</v>
      </c>
      <c r="Q62" s="16" t="str">
        <f t="shared" si="33"/>
        <v>-</v>
      </c>
      <c r="R62" s="74"/>
      <c r="S62" s="72"/>
    </row>
    <row r="63" spans="1:20">
      <c r="A63" s="72"/>
      <c r="C63" s="15" t="str">
        <f t="shared" si="30"/>
        <v>Genk</v>
      </c>
      <c r="D63" s="77" t="str">
        <f t="shared" si="30"/>
        <v>Gent</v>
      </c>
      <c r="E63" s="160" t="s">
        <v>35</v>
      </c>
      <c r="F63" s="17">
        <f>$E$13</f>
        <v>2.2999999999999998</v>
      </c>
      <c r="G63" s="17">
        <f>$F$13</f>
        <v>3.25</v>
      </c>
      <c r="H63" s="17">
        <f>$G$13</f>
        <v>2.8</v>
      </c>
      <c r="I63" s="16">
        <f t="shared" si="31"/>
        <v>3.25</v>
      </c>
      <c r="K63" s="15" t="str">
        <f t="shared" si="32"/>
        <v>Genk</v>
      </c>
      <c r="L63" s="77" t="str">
        <f t="shared" si="32"/>
        <v>Gent</v>
      </c>
      <c r="M63" s="160" t="s">
        <v>35</v>
      </c>
      <c r="N63" s="17">
        <f>$E$13</f>
        <v>2.2999999999999998</v>
      </c>
      <c r="O63" s="17">
        <f>$F$13</f>
        <v>3.25</v>
      </c>
      <c r="P63" s="17">
        <f>$G$13</f>
        <v>2.8</v>
      </c>
      <c r="Q63" s="16">
        <f t="shared" si="33"/>
        <v>3.25</v>
      </c>
      <c r="R63" s="74"/>
      <c r="S63" s="72"/>
    </row>
    <row r="64" spans="1:20">
      <c r="A64" s="72"/>
      <c r="C64" s="15" t="str">
        <f t="shared" si="30"/>
        <v>Mechelen</v>
      </c>
      <c r="D64" s="77" t="str">
        <f t="shared" si="30"/>
        <v>Club Brugge</v>
      </c>
      <c r="E64" s="76">
        <v>2</v>
      </c>
      <c r="F64" s="17">
        <f>$E$14</f>
        <v>3</v>
      </c>
      <c r="G64" s="17">
        <f>$F$14</f>
        <v>3.3</v>
      </c>
      <c r="H64" s="17">
        <f>$G$14</f>
        <v>2.15</v>
      </c>
      <c r="I64" s="16" t="str">
        <f t="shared" si="31"/>
        <v>-</v>
      </c>
      <c r="K64" s="15" t="str">
        <f t="shared" si="32"/>
        <v>Mechelen</v>
      </c>
      <c r="L64" s="77" t="str">
        <f t="shared" si="32"/>
        <v>Club Brugge</v>
      </c>
      <c r="M64" s="76">
        <v>2</v>
      </c>
      <c r="N64" s="17">
        <f>$E$14</f>
        <v>3</v>
      </c>
      <c r="O64" s="17">
        <f>$F$14</f>
        <v>3.3</v>
      </c>
      <c r="P64" s="17">
        <f>$G$14</f>
        <v>2.15</v>
      </c>
      <c r="Q64" s="16" t="str">
        <f t="shared" si="33"/>
        <v>-</v>
      </c>
      <c r="R64" s="74"/>
      <c r="S64" s="72"/>
    </row>
    <row r="65" spans="1:20">
      <c r="A65" s="72"/>
      <c r="C65" s="15" t="str">
        <f t="shared" si="30"/>
        <v>Roeselare</v>
      </c>
      <c r="D65" s="77" t="str">
        <f t="shared" si="30"/>
        <v>Standard</v>
      </c>
      <c r="E65" s="76">
        <v>2</v>
      </c>
      <c r="F65" s="17">
        <f>$E$15</f>
        <v>5.5</v>
      </c>
      <c r="G65" s="17">
        <f>$F$15</f>
        <v>3.4</v>
      </c>
      <c r="H65" s="17">
        <f>$G$15</f>
        <v>1.6</v>
      </c>
      <c r="I65" s="16">
        <f t="shared" si="31"/>
        <v>1.6</v>
      </c>
      <c r="K65" s="15" t="str">
        <f t="shared" si="32"/>
        <v>Roeselare</v>
      </c>
      <c r="L65" s="77" t="str">
        <f t="shared" si="32"/>
        <v>Standard</v>
      </c>
      <c r="M65" s="76">
        <v>2</v>
      </c>
      <c r="N65" s="17">
        <f>$E$15</f>
        <v>5.5</v>
      </c>
      <c r="O65" s="17">
        <f>$F$15</f>
        <v>3.4</v>
      </c>
      <c r="P65" s="17">
        <f>$G$15</f>
        <v>1.6</v>
      </c>
      <c r="Q65" s="16">
        <f t="shared" si="33"/>
        <v>1.6</v>
      </c>
      <c r="R65" s="74"/>
      <c r="S65" s="72"/>
    </row>
    <row r="66" spans="1:20">
      <c r="A66" s="72"/>
      <c r="C66" s="15" t="str">
        <f t="shared" si="30"/>
        <v>Lokeren</v>
      </c>
      <c r="D66" s="77" t="str">
        <f t="shared" si="30"/>
        <v>Sint-Truiden</v>
      </c>
      <c r="E66" s="76">
        <v>1</v>
      </c>
      <c r="F66" s="17">
        <f>$E$16</f>
        <v>1.65</v>
      </c>
      <c r="G66" s="17">
        <f>$F$16</f>
        <v>3.4</v>
      </c>
      <c r="H66" s="17">
        <f>$G$16</f>
        <v>5</v>
      </c>
      <c r="I66" s="16" t="str">
        <f t="shared" si="31"/>
        <v>-</v>
      </c>
      <c r="K66" s="15" t="str">
        <f t="shared" si="32"/>
        <v>Lokeren</v>
      </c>
      <c r="L66" s="77" t="str">
        <f t="shared" si="32"/>
        <v>Sint-Truiden</v>
      </c>
      <c r="M66" s="160" t="s">
        <v>35</v>
      </c>
      <c r="N66" s="17">
        <f>$E$16</f>
        <v>1.65</v>
      </c>
      <c r="O66" s="17">
        <f>$F$16</f>
        <v>3.4</v>
      </c>
      <c r="P66" s="17">
        <f>$G$16</f>
        <v>5</v>
      </c>
      <c r="Q66" s="16" t="str">
        <f t="shared" si="33"/>
        <v>-</v>
      </c>
      <c r="R66" s="74"/>
      <c r="S66" s="72"/>
    </row>
    <row r="67" spans="1:20">
      <c r="A67" s="72"/>
      <c r="C67" s="15" t="str">
        <f t="shared" si="30"/>
        <v>Kortrijk</v>
      </c>
      <c r="D67" s="77" t="str">
        <f t="shared" si="30"/>
        <v>Moeskroen</v>
      </c>
      <c r="E67" s="76">
        <v>1</v>
      </c>
      <c r="F67" s="17">
        <f>$E$17</f>
        <v>2.15</v>
      </c>
      <c r="G67" s="17">
        <f>$F$17</f>
        <v>3.3</v>
      </c>
      <c r="H67" s="17">
        <f>$G$17</f>
        <v>3</v>
      </c>
      <c r="I67" s="16" t="str">
        <f t="shared" si="31"/>
        <v>-</v>
      </c>
      <c r="K67" s="15" t="str">
        <f t="shared" si="32"/>
        <v>Kortrijk</v>
      </c>
      <c r="L67" s="77" t="str">
        <f t="shared" si="32"/>
        <v>Moeskroen</v>
      </c>
      <c r="M67" s="76">
        <v>1</v>
      </c>
      <c r="N67" s="17">
        <f>$E$17</f>
        <v>2.15</v>
      </c>
      <c r="O67" s="17">
        <f>$F$17</f>
        <v>3.3</v>
      </c>
      <c r="P67" s="17">
        <f>$G$17</f>
        <v>3</v>
      </c>
      <c r="Q67" s="16" t="str">
        <f t="shared" si="33"/>
        <v>-</v>
      </c>
      <c r="R67" s="74"/>
      <c r="S67" s="72"/>
    </row>
    <row r="68" spans="1:20" ht="13.5" thickBot="1">
      <c r="A68" s="72"/>
      <c r="C68" s="84" t="str">
        <f t="shared" si="30"/>
        <v>Charleroi</v>
      </c>
      <c r="D68" s="85" t="str">
        <f t="shared" si="30"/>
        <v>GBA</v>
      </c>
      <c r="E68" s="161" t="s">
        <v>35</v>
      </c>
      <c r="F68" s="87">
        <f>$E$18</f>
        <v>2.2999999999999998</v>
      </c>
      <c r="G68" s="87">
        <f>$F$18</f>
        <v>3.25</v>
      </c>
      <c r="H68" s="87">
        <f>$G$18</f>
        <v>2.8</v>
      </c>
      <c r="I68" s="88" t="str">
        <f t="shared" si="31"/>
        <v>-</v>
      </c>
      <c r="K68" s="84" t="str">
        <f t="shared" si="32"/>
        <v>Charleroi</v>
      </c>
      <c r="L68" s="85" t="str">
        <f t="shared" si="32"/>
        <v>GBA</v>
      </c>
      <c r="M68" s="161" t="s">
        <v>35</v>
      </c>
      <c r="N68" s="87">
        <f>$E$18</f>
        <v>2.2999999999999998</v>
      </c>
      <c r="O68" s="87">
        <f>$F$18</f>
        <v>3.25</v>
      </c>
      <c r="P68" s="87">
        <f>$G$18</f>
        <v>2.8</v>
      </c>
      <c r="Q68" s="88" t="str">
        <f t="shared" si="33"/>
        <v>-</v>
      </c>
      <c r="R68" s="74"/>
      <c r="S68" s="72"/>
    </row>
    <row r="69" spans="1:20" ht="13.5" thickBot="1">
      <c r="A69" s="72"/>
      <c r="I69" s="89">
        <f>SUM(I61:I68)</f>
        <v>6.07</v>
      </c>
      <c r="Q69" s="89">
        <f>SUM(Q61:Q68)</f>
        <v>4.8499999999999996</v>
      </c>
      <c r="R69" s="74"/>
      <c r="S69" s="72"/>
    </row>
    <row r="70" spans="1:20">
      <c r="A70" s="72"/>
      <c r="R70" s="74"/>
      <c r="S70" s="72"/>
    </row>
    <row r="71" spans="1:20" ht="12.75" customHeight="1" thickBot="1">
      <c r="A71" s="72"/>
      <c r="Q71" s="5"/>
      <c r="R71" s="5"/>
      <c r="S71" s="73"/>
      <c r="T71" s="6"/>
    </row>
    <row r="72" spans="1:20" ht="17.25" customHeight="1" thickBot="1">
      <c r="A72" s="72"/>
      <c r="C72" s="1"/>
      <c r="D72" s="193" t="s">
        <v>24</v>
      </c>
      <c r="E72" s="194"/>
      <c r="F72" s="195"/>
      <c r="G72" s="8"/>
      <c r="H72" s="8"/>
      <c r="K72" s="1"/>
      <c r="L72" s="193" t="s">
        <v>16</v>
      </c>
      <c r="M72" s="194"/>
      <c r="N72" s="195"/>
      <c r="O72" s="8"/>
      <c r="P72" s="8"/>
      <c r="R72" s="5"/>
      <c r="S72" s="73"/>
      <c r="T72" s="6"/>
    </row>
    <row r="73" spans="1:20" ht="13.5" thickBot="1">
      <c r="A73" s="72"/>
      <c r="C73" s="78" t="s">
        <v>0</v>
      </c>
      <c r="D73" s="79" t="s">
        <v>1</v>
      </c>
      <c r="E73" s="11"/>
      <c r="F73" s="12">
        <v>1</v>
      </c>
      <c r="G73" s="12" t="s">
        <v>18</v>
      </c>
      <c r="H73" s="12">
        <v>2</v>
      </c>
      <c r="I73" s="13" t="s">
        <v>5</v>
      </c>
      <c r="K73" s="78" t="s">
        <v>0</v>
      </c>
      <c r="L73" s="79" t="s">
        <v>1</v>
      </c>
      <c r="M73" s="11"/>
      <c r="N73" s="12">
        <v>1</v>
      </c>
      <c r="O73" s="12" t="s">
        <v>18</v>
      </c>
      <c r="P73" s="12">
        <v>2</v>
      </c>
      <c r="Q73" s="13" t="s">
        <v>5</v>
      </c>
      <c r="R73" s="5"/>
      <c r="S73" s="73"/>
      <c r="T73" s="6"/>
    </row>
    <row r="74" spans="1:20">
      <c r="A74" s="72"/>
      <c r="C74" s="14" t="str">
        <f t="shared" ref="C74:D81" si="34">C11</f>
        <v>Anderlecht</v>
      </c>
      <c r="D74" s="80" t="str">
        <f t="shared" si="34"/>
        <v>Westerlo</v>
      </c>
      <c r="E74" s="81">
        <v>1</v>
      </c>
      <c r="F74" s="82">
        <f>$E$11</f>
        <v>1.22</v>
      </c>
      <c r="G74" s="82">
        <f>$F$11</f>
        <v>5.5</v>
      </c>
      <c r="H74" s="82">
        <f>$G$11</f>
        <v>10</v>
      </c>
      <c r="I74" s="83">
        <f t="shared" ref="I74:I81" si="35">IF($E74=$I11,IF($E74=$F$73,$F74,IF($E74=$G$73,$G74,IF($E74=$H$73,$H74,""))),"-")</f>
        <v>1.22</v>
      </c>
      <c r="K74" s="14" t="str">
        <f t="shared" ref="K74:L81" si="36">C11</f>
        <v>Anderlecht</v>
      </c>
      <c r="L74" s="80" t="str">
        <f t="shared" si="36"/>
        <v>Westerlo</v>
      </c>
      <c r="M74" s="81">
        <v>1</v>
      </c>
      <c r="N74" s="82">
        <f>$E$11</f>
        <v>1.22</v>
      </c>
      <c r="O74" s="82">
        <f>$F$11</f>
        <v>5.5</v>
      </c>
      <c r="P74" s="82">
        <f>$G$11</f>
        <v>10</v>
      </c>
      <c r="Q74" s="83">
        <f t="shared" ref="Q74:Q81" si="37">IF($M74=$I11,IF($M74=$N$73,$N74,IF($M74=$O$73,$O74,IF($M74=$P$73,$P74,""))),"-")</f>
        <v>1.22</v>
      </c>
      <c r="R74" s="74"/>
      <c r="S74" s="72"/>
    </row>
    <row r="75" spans="1:20">
      <c r="A75" s="72"/>
      <c r="C75" s="15" t="str">
        <f t="shared" si="34"/>
        <v>Cercle Brugge</v>
      </c>
      <c r="D75" s="77" t="str">
        <f t="shared" si="34"/>
        <v>Zulte-Waregem</v>
      </c>
      <c r="E75" s="76">
        <v>2</v>
      </c>
      <c r="F75" s="17">
        <f>$E$12</f>
        <v>2.2999999999999998</v>
      </c>
      <c r="G75" s="17">
        <f>$F$12</f>
        <v>3.25</v>
      </c>
      <c r="H75" s="17">
        <f>$G$12</f>
        <v>2.8</v>
      </c>
      <c r="I75" s="16" t="str">
        <f t="shared" si="35"/>
        <v>-</v>
      </c>
      <c r="K75" s="15" t="str">
        <f t="shared" si="36"/>
        <v>Cercle Brugge</v>
      </c>
      <c r="L75" s="77" t="str">
        <f t="shared" si="36"/>
        <v>Zulte-Waregem</v>
      </c>
      <c r="M75" s="160" t="s">
        <v>35</v>
      </c>
      <c r="N75" s="17">
        <f>$E$12</f>
        <v>2.2999999999999998</v>
      </c>
      <c r="O75" s="17">
        <f>$F$12</f>
        <v>3.25</v>
      </c>
      <c r="P75" s="17">
        <f>$G$12</f>
        <v>2.8</v>
      </c>
      <c r="Q75" s="16">
        <f t="shared" si="37"/>
        <v>3.25</v>
      </c>
      <c r="R75" s="74"/>
      <c r="S75" s="72"/>
    </row>
    <row r="76" spans="1:20">
      <c r="A76" s="72"/>
      <c r="C76" s="15" t="str">
        <f t="shared" si="34"/>
        <v>Genk</v>
      </c>
      <c r="D76" s="77" t="str">
        <f t="shared" si="34"/>
        <v>Gent</v>
      </c>
      <c r="E76" s="76">
        <v>2</v>
      </c>
      <c r="F76" s="17">
        <f>$E$13</f>
        <v>2.2999999999999998</v>
      </c>
      <c r="G76" s="17">
        <f>$F$13</f>
        <v>3.25</v>
      </c>
      <c r="H76" s="17">
        <f>$G$13</f>
        <v>2.8</v>
      </c>
      <c r="I76" s="16" t="str">
        <f t="shared" si="35"/>
        <v>-</v>
      </c>
      <c r="J76" s="2"/>
      <c r="K76" s="15" t="str">
        <f t="shared" si="36"/>
        <v>Genk</v>
      </c>
      <c r="L76" s="77" t="str">
        <f t="shared" si="36"/>
        <v>Gent</v>
      </c>
      <c r="M76" s="160" t="s">
        <v>35</v>
      </c>
      <c r="N76" s="17">
        <f>$E$13</f>
        <v>2.2999999999999998</v>
      </c>
      <c r="O76" s="17">
        <f>$F$13</f>
        <v>3.25</v>
      </c>
      <c r="P76" s="17">
        <f>$G$13</f>
        <v>2.8</v>
      </c>
      <c r="Q76" s="16">
        <f t="shared" si="37"/>
        <v>3.25</v>
      </c>
      <c r="R76" s="74"/>
      <c r="S76" s="72"/>
    </row>
    <row r="77" spans="1:20">
      <c r="A77" s="72"/>
      <c r="C77" s="15" t="str">
        <f t="shared" si="34"/>
        <v>Mechelen</v>
      </c>
      <c r="D77" s="77" t="str">
        <f t="shared" si="34"/>
        <v>Club Brugge</v>
      </c>
      <c r="E77" s="76">
        <v>2</v>
      </c>
      <c r="F77" s="17">
        <f>$E$14</f>
        <v>3</v>
      </c>
      <c r="G77" s="17">
        <f>$F$14</f>
        <v>3.3</v>
      </c>
      <c r="H77" s="17">
        <f>$G$14</f>
        <v>2.15</v>
      </c>
      <c r="I77" s="16" t="str">
        <f t="shared" si="35"/>
        <v>-</v>
      </c>
      <c r="K77" s="15" t="str">
        <f t="shared" si="36"/>
        <v>Mechelen</v>
      </c>
      <c r="L77" s="77" t="str">
        <f t="shared" si="36"/>
        <v>Club Brugge</v>
      </c>
      <c r="M77" s="160" t="s">
        <v>35</v>
      </c>
      <c r="N77" s="17">
        <f>$E$14</f>
        <v>3</v>
      </c>
      <c r="O77" s="17">
        <f>$F$14</f>
        <v>3.3</v>
      </c>
      <c r="P77" s="17">
        <f>$G$14</f>
        <v>2.15</v>
      </c>
      <c r="Q77" s="16" t="str">
        <f t="shared" si="37"/>
        <v>-</v>
      </c>
      <c r="R77" s="74"/>
      <c r="S77" s="72"/>
    </row>
    <row r="78" spans="1:20">
      <c r="A78" s="72"/>
      <c r="C78" s="15" t="str">
        <f t="shared" si="34"/>
        <v>Roeselare</v>
      </c>
      <c r="D78" s="77" t="str">
        <f t="shared" si="34"/>
        <v>Standard</v>
      </c>
      <c r="E78" s="76">
        <v>2</v>
      </c>
      <c r="F78" s="17">
        <f>$E$15</f>
        <v>5.5</v>
      </c>
      <c r="G78" s="17">
        <f>$F$15</f>
        <v>3.4</v>
      </c>
      <c r="H78" s="17">
        <f>$G$15</f>
        <v>1.6</v>
      </c>
      <c r="I78" s="16">
        <f t="shared" si="35"/>
        <v>1.6</v>
      </c>
      <c r="K78" s="15" t="str">
        <f t="shared" si="36"/>
        <v>Roeselare</v>
      </c>
      <c r="L78" s="77" t="str">
        <f t="shared" si="36"/>
        <v>Standard</v>
      </c>
      <c r="M78" s="76">
        <v>2</v>
      </c>
      <c r="N78" s="17">
        <f>$E$15</f>
        <v>5.5</v>
      </c>
      <c r="O78" s="17">
        <f>$F$15</f>
        <v>3.4</v>
      </c>
      <c r="P78" s="17">
        <f>$G$15</f>
        <v>1.6</v>
      </c>
      <c r="Q78" s="16">
        <f t="shared" si="37"/>
        <v>1.6</v>
      </c>
      <c r="R78" s="74"/>
      <c r="S78" s="72"/>
    </row>
    <row r="79" spans="1:20">
      <c r="A79" s="72"/>
      <c r="C79" s="15" t="str">
        <f t="shared" si="34"/>
        <v>Lokeren</v>
      </c>
      <c r="D79" s="77" t="str">
        <f t="shared" si="34"/>
        <v>Sint-Truiden</v>
      </c>
      <c r="E79" s="76">
        <v>2</v>
      </c>
      <c r="F79" s="17">
        <f>$E$16</f>
        <v>1.65</v>
      </c>
      <c r="G79" s="17">
        <f>$F$16</f>
        <v>3.4</v>
      </c>
      <c r="H79" s="17">
        <f>$G$16</f>
        <v>5</v>
      </c>
      <c r="I79" s="16">
        <f t="shared" si="35"/>
        <v>5</v>
      </c>
      <c r="K79" s="15" t="str">
        <f t="shared" si="36"/>
        <v>Lokeren</v>
      </c>
      <c r="L79" s="77" t="str">
        <f t="shared" si="36"/>
        <v>Sint-Truiden</v>
      </c>
      <c r="M79" s="76">
        <v>1</v>
      </c>
      <c r="N79" s="17">
        <f>$E$16</f>
        <v>1.65</v>
      </c>
      <c r="O79" s="17">
        <f>$F$16</f>
        <v>3.4</v>
      </c>
      <c r="P79" s="17">
        <f>$G$16</f>
        <v>5</v>
      </c>
      <c r="Q79" s="16" t="str">
        <f t="shared" si="37"/>
        <v>-</v>
      </c>
      <c r="R79" s="74"/>
      <c r="S79" s="72"/>
    </row>
    <row r="80" spans="1:20">
      <c r="A80" s="72"/>
      <c r="C80" s="15" t="str">
        <f t="shared" si="34"/>
        <v>Kortrijk</v>
      </c>
      <c r="D80" s="77" t="str">
        <f t="shared" si="34"/>
        <v>Moeskroen</v>
      </c>
      <c r="E80" s="160" t="s">
        <v>35</v>
      </c>
      <c r="F80" s="17">
        <f>$E$17</f>
        <v>2.15</v>
      </c>
      <c r="G80" s="17">
        <f>$F$17</f>
        <v>3.3</v>
      </c>
      <c r="H80" s="17">
        <f>$G$17</f>
        <v>3</v>
      </c>
      <c r="I80" s="16">
        <f t="shared" si="35"/>
        <v>3.3</v>
      </c>
      <c r="K80" s="15" t="str">
        <f t="shared" si="36"/>
        <v>Kortrijk</v>
      </c>
      <c r="L80" s="77" t="str">
        <f t="shared" si="36"/>
        <v>Moeskroen</v>
      </c>
      <c r="M80" s="76">
        <v>1</v>
      </c>
      <c r="N80" s="17">
        <f>$E$17</f>
        <v>2.15</v>
      </c>
      <c r="O80" s="17">
        <f>$F$17</f>
        <v>3.3</v>
      </c>
      <c r="P80" s="17">
        <f>$G$17</f>
        <v>3</v>
      </c>
      <c r="Q80" s="16" t="str">
        <f t="shared" si="37"/>
        <v>-</v>
      </c>
      <c r="R80" s="74"/>
      <c r="S80" s="72"/>
    </row>
    <row r="81" spans="1:19" ht="13.5" thickBot="1">
      <c r="A81" s="72"/>
      <c r="C81" s="84" t="str">
        <f t="shared" si="34"/>
        <v>Charleroi</v>
      </c>
      <c r="D81" s="85" t="str">
        <f t="shared" si="34"/>
        <v>GBA</v>
      </c>
      <c r="E81" s="86">
        <v>2</v>
      </c>
      <c r="F81" s="87">
        <f>$E$18</f>
        <v>2.2999999999999998</v>
      </c>
      <c r="G81" s="87">
        <f>$F$18</f>
        <v>3.25</v>
      </c>
      <c r="H81" s="87">
        <f>$G$18</f>
        <v>2.8</v>
      </c>
      <c r="I81" s="88" t="str">
        <f t="shared" si="35"/>
        <v>-</v>
      </c>
      <c r="K81" s="84" t="str">
        <f t="shared" si="36"/>
        <v>Charleroi</v>
      </c>
      <c r="L81" s="85" t="str">
        <f t="shared" si="36"/>
        <v>GBA</v>
      </c>
      <c r="M81" s="86">
        <v>2</v>
      </c>
      <c r="N81" s="87">
        <f>$E$18</f>
        <v>2.2999999999999998</v>
      </c>
      <c r="O81" s="87">
        <f>$F$18</f>
        <v>3.25</v>
      </c>
      <c r="P81" s="87">
        <f>$G$18</f>
        <v>2.8</v>
      </c>
      <c r="Q81" s="88" t="str">
        <f t="shared" si="37"/>
        <v>-</v>
      </c>
      <c r="R81" s="74"/>
      <c r="S81" s="72"/>
    </row>
    <row r="82" spans="1:19" ht="13.5" thickBot="1">
      <c r="A82" s="72"/>
      <c r="I82" s="89">
        <f>SUM(I74:I81)</f>
        <v>11.120000000000001</v>
      </c>
      <c r="Q82" s="89">
        <f>SUM(Q74:Q81)</f>
        <v>9.32</v>
      </c>
      <c r="R82" s="74"/>
      <c r="S82" s="72"/>
    </row>
    <row r="83" spans="1:19">
      <c r="A83" s="72"/>
      <c r="L83" s="7"/>
      <c r="R83" s="74"/>
      <c r="S83" s="72"/>
    </row>
    <row r="84" spans="1:19" ht="13.5" thickBot="1">
      <c r="A84" s="72"/>
      <c r="R84" s="74"/>
      <c r="S84" s="72"/>
    </row>
    <row r="85" spans="1:19" ht="18" customHeight="1" thickBot="1">
      <c r="A85" s="72"/>
      <c r="C85" s="1"/>
      <c r="D85" s="193" t="s">
        <v>2</v>
      </c>
      <c r="E85" s="194"/>
      <c r="F85" s="195"/>
      <c r="G85" s="8"/>
      <c r="H85" s="8"/>
      <c r="K85" s="1"/>
      <c r="L85" s="193" t="s">
        <v>3</v>
      </c>
      <c r="M85" s="194"/>
      <c r="N85" s="195"/>
      <c r="O85" s="8"/>
      <c r="P85" s="8"/>
      <c r="R85" s="74"/>
      <c r="S85" s="72"/>
    </row>
    <row r="86" spans="1:19" ht="13.5" thickBot="1">
      <c r="A86" s="72"/>
      <c r="C86" s="78" t="s">
        <v>0</v>
      </c>
      <c r="D86" s="79" t="s">
        <v>1</v>
      </c>
      <c r="E86" s="11"/>
      <c r="F86" s="12">
        <v>1</v>
      </c>
      <c r="G86" s="12" t="s">
        <v>18</v>
      </c>
      <c r="H86" s="12">
        <v>2</v>
      </c>
      <c r="I86" s="13" t="s">
        <v>5</v>
      </c>
      <c r="K86" s="78" t="s">
        <v>0</v>
      </c>
      <c r="L86" s="79" t="s">
        <v>1</v>
      </c>
      <c r="M86" s="11"/>
      <c r="N86" s="12">
        <v>1</v>
      </c>
      <c r="O86" s="12" t="s">
        <v>18</v>
      </c>
      <c r="P86" s="12">
        <v>2</v>
      </c>
      <c r="Q86" s="13" t="s">
        <v>5</v>
      </c>
      <c r="R86" s="74"/>
      <c r="S86" s="72"/>
    </row>
    <row r="87" spans="1:19">
      <c r="A87" s="72"/>
      <c r="C87" s="14" t="str">
        <f t="shared" ref="C87:D94" si="38">C11</f>
        <v>Anderlecht</v>
      </c>
      <c r="D87" s="80" t="str">
        <f t="shared" si="38"/>
        <v>Westerlo</v>
      </c>
      <c r="E87" s="81">
        <v>1</v>
      </c>
      <c r="F87" s="82">
        <f>$E$11</f>
        <v>1.22</v>
      </c>
      <c r="G87" s="82">
        <f>$F$11</f>
        <v>5.5</v>
      </c>
      <c r="H87" s="82">
        <f>$G$11</f>
        <v>10</v>
      </c>
      <c r="I87" s="83">
        <f t="shared" ref="I87:I94" si="39">IF($E87=$I11,IF($E87=$F$86,$F87,IF($E87=$G$86,$G87,IF($E87=$H$86,$H87,""))),"-")</f>
        <v>1.22</v>
      </c>
      <c r="K87" s="14" t="str">
        <f t="shared" ref="K87:L94" si="40">C11</f>
        <v>Anderlecht</v>
      </c>
      <c r="L87" s="80" t="str">
        <f t="shared" si="40"/>
        <v>Westerlo</v>
      </c>
      <c r="M87" s="81">
        <v>1</v>
      </c>
      <c r="N87" s="82">
        <f>$E$11</f>
        <v>1.22</v>
      </c>
      <c r="O87" s="82">
        <f>$F$11</f>
        <v>5.5</v>
      </c>
      <c r="P87" s="82">
        <f>$G$11</f>
        <v>10</v>
      </c>
      <c r="Q87" s="83">
        <f t="shared" ref="Q87:Q94" si="41">IF($M87=$I11,IF($M87=$N$86,$N87,IF($M87=$O$86,$O87,IF($M87=$P$86,$P87,""))),"-")</f>
        <v>1.22</v>
      </c>
      <c r="R87" s="74"/>
      <c r="S87" s="72"/>
    </row>
    <row r="88" spans="1:19">
      <c r="A88" s="72"/>
      <c r="C88" s="15" t="str">
        <f t="shared" si="38"/>
        <v>Cercle Brugge</v>
      </c>
      <c r="D88" s="77" t="str">
        <f t="shared" si="38"/>
        <v>Zulte-Waregem</v>
      </c>
      <c r="E88" s="160" t="s">
        <v>35</v>
      </c>
      <c r="F88" s="17">
        <f>$E$12</f>
        <v>2.2999999999999998</v>
      </c>
      <c r="G88" s="17">
        <f>$F$12</f>
        <v>3.25</v>
      </c>
      <c r="H88" s="17">
        <f>$G$12</f>
        <v>2.8</v>
      </c>
      <c r="I88" s="16">
        <f t="shared" si="39"/>
        <v>3.25</v>
      </c>
      <c r="K88" s="15" t="str">
        <f t="shared" si="40"/>
        <v>Cercle Brugge</v>
      </c>
      <c r="L88" s="77" t="str">
        <f t="shared" si="40"/>
        <v>Zulte-Waregem</v>
      </c>
      <c r="M88" s="160" t="s">
        <v>35</v>
      </c>
      <c r="N88" s="17">
        <f>$E$12</f>
        <v>2.2999999999999998</v>
      </c>
      <c r="O88" s="17">
        <f>$F$12</f>
        <v>3.25</v>
      </c>
      <c r="P88" s="17">
        <f>$G$12</f>
        <v>2.8</v>
      </c>
      <c r="Q88" s="16">
        <f t="shared" si="41"/>
        <v>3.25</v>
      </c>
      <c r="R88" s="74"/>
      <c r="S88" s="72"/>
    </row>
    <row r="89" spans="1:19">
      <c r="A89" s="72"/>
      <c r="C89" s="15" t="str">
        <f t="shared" si="38"/>
        <v>Genk</v>
      </c>
      <c r="D89" s="77" t="str">
        <f t="shared" si="38"/>
        <v>Gent</v>
      </c>
      <c r="E89" s="76">
        <v>2</v>
      </c>
      <c r="F89" s="17">
        <f>$E$13</f>
        <v>2.2999999999999998</v>
      </c>
      <c r="G89" s="17">
        <f>$F$13</f>
        <v>3.25</v>
      </c>
      <c r="H89" s="17">
        <f>$G$13</f>
        <v>2.8</v>
      </c>
      <c r="I89" s="16" t="str">
        <f t="shared" si="39"/>
        <v>-</v>
      </c>
      <c r="K89" s="15" t="str">
        <f t="shared" si="40"/>
        <v>Genk</v>
      </c>
      <c r="L89" s="77" t="str">
        <f t="shared" si="40"/>
        <v>Gent</v>
      </c>
      <c r="M89" s="76">
        <v>2</v>
      </c>
      <c r="N89" s="17">
        <f>$E$13</f>
        <v>2.2999999999999998</v>
      </c>
      <c r="O89" s="17">
        <f>$F$13</f>
        <v>3.25</v>
      </c>
      <c r="P89" s="17">
        <f>$G$13</f>
        <v>2.8</v>
      </c>
      <c r="Q89" s="16" t="str">
        <f t="shared" si="41"/>
        <v>-</v>
      </c>
      <c r="R89" s="74"/>
      <c r="S89" s="72"/>
    </row>
    <row r="90" spans="1:19">
      <c r="A90" s="72"/>
      <c r="C90" s="15" t="str">
        <f t="shared" si="38"/>
        <v>Mechelen</v>
      </c>
      <c r="D90" s="77" t="str">
        <f t="shared" si="38"/>
        <v>Club Brugge</v>
      </c>
      <c r="E90" s="160" t="s">
        <v>35</v>
      </c>
      <c r="F90" s="17">
        <f>$E$14</f>
        <v>3</v>
      </c>
      <c r="G90" s="17">
        <f>$F$14</f>
        <v>3.3</v>
      </c>
      <c r="H90" s="17">
        <f>$G$14</f>
        <v>2.15</v>
      </c>
      <c r="I90" s="16" t="str">
        <f t="shared" si="39"/>
        <v>-</v>
      </c>
      <c r="J90" s="2"/>
      <c r="K90" s="15" t="str">
        <f t="shared" si="40"/>
        <v>Mechelen</v>
      </c>
      <c r="L90" s="77" t="str">
        <f t="shared" si="40"/>
        <v>Club Brugge</v>
      </c>
      <c r="M90" s="160" t="s">
        <v>35</v>
      </c>
      <c r="N90" s="17">
        <f>$E$14</f>
        <v>3</v>
      </c>
      <c r="O90" s="17">
        <f>$F$14</f>
        <v>3.3</v>
      </c>
      <c r="P90" s="17">
        <f>$G$14</f>
        <v>2.15</v>
      </c>
      <c r="Q90" s="16" t="str">
        <f t="shared" si="41"/>
        <v>-</v>
      </c>
      <c r="R90" s="74"/>
      <c r="S90" s="72"/>
    </row>
    <row r="91" spans="1:19">
      <c r="A91" s="72"/>
      <c r="C91" s="15" t="str">
        <f t="shared" si="38"/>
        <v>Roeselare</v>
      </c>
      <c r="D91" s="77" t="str">
        <f t="shared" si="38"/>
        <v>Standard</v>
      </c>
      <c r="E91" s="76">
        <v>2</v>
      </c>
      <c r="F91" s="17">
        <f>$E$15</f>
        <v>5.5</v>
      </c>
      <c r="G91" s="17">
        <f>$F$15</f>
        <v>3.4</v>
      </c>
      <c r="H91" s="17">
        <f>$G$15</f>
        <v>1.6</v>
      </c>
      <c r="I91" s="16">
        <f t="shared" si="39"/>
        <v>1.6</v>
      </c>
      <c r="K91" s="15" t="str">
        <f t="shared" si="40"/>
        <v>Roeselare</v>
      </c>
      <c r="L91" s="77" t="str">
        <f t="shared" si="40"/>
        <v>Standard</v>
      </c>
      <c r="M91" s="76">
        <v>2</v>
      </c>
      <c r="N91" s="17">
        <f>$E$15</f>
        <v>5.5</v>
      </c>
      <c r="O91" s="17">
        <f>$F$15</f>
        <v>3.4</v>
      </c>
      <c r="P91" s="17">
        <f>$G$15</f>
        <v>1.6</v>
      </c>
      <c r="Q91" s="16">
        <f t="shared" si="41"/>
        <v>1.6</v>
      </c>
      <c r="R91" s="74"/>
      <c r="S91" s="72"/>
    </row>
    <row r="92" spans="1:19">
      <c r="A92" s="72"/>
      <c r="C92" s="15" t="str">
        <f t="shared" si="38"/>
        <v>Lokeren</v>
      </c>
      <c r="D92" s="77" t="str">
        <f t="shared" si="38"/>
        <v>Sint-Truiden</v>
      </c>
      <c r="E92" s="76">
        <v>1</v>
      </c>
      <c r="F92" s="17">
        <f>$E$16</f>
        <v>1.65</v>
      </c>
      <c r="G92" s="17">
        <f>$F$16</f>
        <v>3.4</v>
      </c>
      <c r="H92" s="17">
        <f>$G$16</f>
        <v>5</v>
      </c>
      <c r="I92" s="16" t="str">
        <f t="shared" si="39"/>
        <v>-</v>
      </c>
      <c r="K92" s="15" t="str">
        <f t="shared" si="40"/>
        <v>Lokeren</v>
      </c>
      <c r="L92" s="77" t="str">
        <f t="shared" si="40"/>
        <v>Sint-Truiden</v>
      </c>
      <c r="M92" s="160" t="s">
        <v>35</v>
      </c>
      <c r="N92" s="17">
        <f>$E$16</f>
        <v>1.65</v>
      </c>
      <c r="O92" s="17">
        <f>$F$16</f>
        <v>3.4</v>
      </c>
      <c r="P92" s="17">
        <f>$G$16</f>
        <v>5</v>
      </c>
      <c r="Q92" s="16" t="str">
        <f t="shared" si="41"/>
        <v>-</v>
      </c>
      <c r="R92" s="74"/>
      <c r="S92" s="72"/>
    </row>
    <row r="93" spans="1:19">
      <c r="A93" s="72"/>
      <c r="C93" s="15" t="str">
        <f t="shared" si="38"/>
        <v>Kortrijk</v>
      </c>
      <c r="D93" s="77" t="str">
        <f t="shared" si="38"/>
        <v>Moeskroen</v>
      </c>
      <c r="E93" s="76">
        <v>1</v>
      </c>
      <c r="F93" s="17">
        <f>$E$17</f>
        <v>2.15</v>
      </c>
      <c r="G93" s="17">
        <f>$F$17</f>
        <v>3.3</v>
      </c>
      <c r="H93" s="17">
        <f>$G$17</f>
        <v>3</v>
      </c>
      <c r="I93" s="16" t="str">
        <f t="shared" si="39"/>
        <v>-</v>
      </c>
      <c r="K93" s="15" t="str">
        <f t="shared" si="40"/>
        <v>Kortrijk</v>
      </c>
      <c r="L93" s="77" t="str">
        <f t="shared" si="40"/>
        <v>Moeskroen</v>
      </c>
      <c r="M93" s="76">
        <v>1</v>
      </c>
      <c r="N93" s="17">
        <f>$E$17</f>
        <v>2.15</v>
      </c>
      <c r="O93" s="17">
        <f>$F$17</f>
        <v>3.3</v>
      </c>
      <c r="P93" s="17">
        <f>$G$17</f>
        <v>3</v>
      </c>
      <c r="Q93" s="16" t="str">
        <f t="shared" si="41"/>
        <v>-</v>
      </c>
      <c r="R93" s="74"/>
      <c r="S93" s="72"/>
    </row>
    <row r="94" spans="1:19" ht="13.5" thickBot="1">
      <c r="A94" s="72"/>
      <c r="C94" s="84" t="str">
        <f t="shared" si="38"/>
        <v>Charleroi</v>
      </c>
      <c r="D94" s="85" t="str">
        <f t="shared" si="38"/>
        <v>GBA</v>
      </c>
      <c r="E94" s="161" t="s">
        <v>35</v>
      </c>
      <c r="F94" s="87">
        <f>$E$18</f>
        <v>2.2999999999999998</v>
      </c>
      <c r="G94" s="87">
        <f>$F$18</f>
        <v>3.25</v>
      </c>
      <c r="H94" s="87">
        <f>$G$18</f>
        <v>2.8</v>
      </c>
      <c r="I94" s="88" t="str">
        <f t="shared" si="39"/>
        <v>-</v>
      </c>
      <c r="K94" s="84" t="str">
        <f t="shared" si="40"/>
        <v>Charleroi</v>
      </c>
      <c r="L94" s="85" t="str">
        <f t="shared" si="40"/>
        <v>GBA</v>
      </c>
      <c r="M94" s="161" t="s">
        <v>35</v>
      </c>
      <c r="N94" s="87">
        <f>$E$18</f>
        <v>2.2999999999999998</v>
      </c>
      <c r="O94" s="87">
        <f>$F$18</f>
        <v>3.25</v>
      </c>
      <c r="P94" s="87">
        <f>$G$18</f>
        <v>2.8</v>
      </c>
      <c r="Q94" s="88" t="str">
        <f t="shared" si="41"/>
        <v>-</v>
      </c>
      <c r="R94" s="74"/>
      <c r="S94" s="72"/>
    </row>
    <row r="95" spans="1:19" ht="13.5" thickBot="1">
      <c r="A95" s="72"/>
      <c r="I95" s="89">
        <f>SUM(I87:I94)</f>
        <v>6.07</v>
      </c>
      <c r="Q95" s="89">
        <f>SUM(Q87:Q94)</f>
        <v>6.07</v>
      </c>
      <c r="R95" s="74"/>
      <c r="S95" s="72"/>
    </row>
    <row r="96" spans="1:19">
      <c r="A96" s="72"/>
      <c r="R96" s="74"/>
      <c r="S96" s="72"/>
    </row>
    <row r="97" spans="1:19" ht="13.5" thickBot="1">
      <c r="A97" s="72"/>
      <c r="R97" s="74"/>
      <c r="S97" s="72"/>
    </row>
    <row r="98" spans="1:19" ht="13.5" thickBot="1">
      <c r="A98" s="72"/>
      <c r="C98" s="1"/>
      <c r="D98" s="193" t="s">
        <v>4</v>
      </c>
      <c r="E98" s="194"/>
      <c r="F98" s="195"/>
      <c r="G98" s="8"/>
      <c r="H98" s="8"/>
      <c r="K98" s="1"/>
      <c r="L98" s="193" t="s">
        <v>23</v>
      </c>
      <c r="M98" s="194"/>
      <c r="N98" s="195"/>
      <c r="O98" s="8"/>
      <c r="P98" s="8"/>
      <c r="R98" s="74"/>
      <c r="S98" s="72"/>
    </row>
    <row r="99" spans="1:19" ht="13.5" thickBot="1">
      <c r="A99" s="72"/>
      <c r="C99" s="78" t="s">
        <v>0</v>
      </c>
      <c r="D99" s="79" t="s">
        <v>1</v>
      </c>
      <c r="E99" s="11"/>
      <c r="F99" s="12">
        <v>1</v>
      </c>
      <c r="G99" s="12" t="s">
        <v>18</v>
      </c>
      <c r="H99" s="12">
        <v>2</v>
      </c>
      <c r="I99" s="13" t="s">
        <v>5</v>
      </c>
      <c r="K99" s="78" t="s">
        <v>0</v>
      </c>
      <c r="L99" s="79" t="s">
        <v>1</v>
      </c>
      <c r="M99" s="11"/>
      <c r="N99" s="12">
        <v>1</v>
      </c>
      <c r="O99" s="12" t="s">
        <v>18</v>
      </c>
      <c r="P99" s="12">
        <v>2</v>
      </c>
      <c r="Q99" s="13" t="s">
        <v>5</v>
      </c>
      <c r="R99" s="74"/>
      <c r="S99" s="72"/>
    </row>
    <row r="100" spans="1:19">
      <c r="A100" s="72"/>
      <c r="C100" s="14" t="str">
        <f t="shared" ref="C100:D107" si="42">C11</f>
        <v>Anderlecht</v>
      </c>
      <c r="D100" s="80" t="str">
        <f t="shared" si="42"/>
        <v>Westerlo</v>
      </c>
      <c r="E100" s="81">
        <v>1</v>
      </c>
      <c r="F100" s="82">
        <f>$E$11</f>
        <v>1.22</v>
      </c>
      <c r="G100" s="82">
        <f>$F$11</f>
        <v>5.5</v>
      </c>
      <c r="H100" s="82">
        <f>$G$11</f>
        <v>10</v>
      </c>
      <c r="I100" s="83">
        <f t="shared" ref="I100:I107" si="43">IF($E100=$I11,IF($E100=$F$99,$F100,IF($E100=$G$99,$G100,IF($E100=$H$99,$H100,""))),"-")</f>
        <v>1.22</v>
      </c>
      <c r="K100" s="14" t="str">
        <f t="shared" ref="K100:L107" si="44">C11</f>
        <v>Anderlecht</v>
      </c>
      <c r="L100" s="80" t="str">
        <f t="shared" si="44"/>
        <v>Westerlo</v>
      </c>
      <c r="M100" s="81">
        <v>1</v>
      </c>
      <c r="N100" s="82">
        <f>$E$11</f>
        <v>1.22</v>
      </c>
      <c r="O100" s="82">
        <f>$F$11</f>
        <v>5.5</v>
      </c>
      <c r="P100" s="82">
        <f>$G$11</f>
        <v>10</v>
      </c>
      <c r="Q100" s="83">
        <f t="shared" ref="Q100:Q107" si="45">IF($M100=$I11,IF($M100=$N$99,$N100,IF($M100=$O$99,$O100,IF($M100=$P$99,$P100,""))),"-")</f>
        <v>1.22</v>
      </c>
      <c r="R100" s="74"/>
      <c r="S100" s="72"/>
    </row>
    <row r="101" spans="1:19">
      <c r="A101" s="72"/>
      <c r="C101" s="15" t="str">
        <f t="shared" si="42"/>
        <v>Cercle Brugge</v>
      </c>
      <c r="D101" s="77" t="str">
        <f t="shared" si="42"/>
        <v>Zulte-Waregem</v>
      </c>
      <c r="E101" s="76">
        <v>2</v>
      </c>
      <c r="F101" s="17">
        <f>$E$12</f>
        <v>2.2999999999999998</v>
      </c>
      <c r="G101" s="17">
        <f>$F$12</f>
        <v>3.25</v>
      </c>
      <c r="H101" s="17">
        <f>$G$12</f>
        <v>2.8</v>
      </c>
      <c r="I101" s="16" t="str">
        <f t="shared" si="43"/>
        <v>-</v>
      </c>
      <c r="K101" s="15" t="str">
        <f t="shared" si="44"/>
        <v>Cercle Brugge</v>
      </c>
      <c r="L101" s="77" t="str">
        <f t="shared" si="44"/>
        <v>Zulte-Waregem</v>
      </c>
      <c r="M101" s="160" t="s">
        <v>35</v>
      </c>
      <c r="N101" s="17">
        <f>$E$12</f>
        <v>2.2999999999999998</v>
      </c>
      <c r="O101" s="17">
        <f>$F$12</f>
        <v>3.25</v>
      </c>
      <c r="P101" s="17">
        <f>$G$12</f>
        <v>2.8</v>
      </c>
      <c r="Q101" s="16">
        <f t="shared" si="45"/>
        <v>3.25</v>
      </c>
      <c r="R101" s="74"/>
      <c r="S101" s="72"/>
    </row>
    <row r="102" spans="1:19">
      <c r="A102" s="72"/>
      <c r="C102" s="15" t="str">
        <f t="shared" si="42"/>
        <v>Genk</v>
      </c>
      <c r="D102" s="77" t="str">
        <f t="shared" si="42"/>
        <v>Gent</v>
      </c>
      <c r="E102" s="76">
        <v>2</v>
      </c>
      <c r="F102" s="17">
        <f>$E$13</f>
        <v>2.2999999999999998</v>
      </c>
      <c r="G102" s="17">
        <f>$F$13</f>
        <v>3.25</v>
      </c>
      <c r="H102" s="17">
        <f>$G$13</f>
        <v>2.8</v>
      </c>
      <c r="I102" s="16" t="str">
        <f t="shared" si="43"/>
        <v>-</v>
      </c>
      <c r="K102" s="15" t="str">
        <f t="shared" si="44"/>
        <v>Genk</v>
      </c>
      <c r="L102" s="77" t="str">
        <f t="shared" si="44"/>
        <v>Gent</v>
      </c>
      <c r="M102" s="76">
        <v>1</v>
      </c>
      <c r="N102" s="17">
        <f>$E$13</f>
        <v>2.2999999999999998</v>
      </c>
      <c r="O102" s="17">
        <f>$F$13</f>
        <v>3.25</v>
      </c>
      <c r="P102" s="17">
        <f>$G$13</f>
        <v>2.8</v>
      </c>
      <c r="Q102" s="16" t="str">
        <f t="shared" si="45"/>
        <v>-</v>
      </c>
      <c r="R102" s="74"/>
      <c r="S102" s="72"/>
    </row>
    <row r="103" spans="1:19">
      <c r="A103" s="72"/>
      <c r="C103" s="15" t="str">
        <f t="shared" si="42"/>
        <v>Mechelen</v>
      </c>
      <c r="D103" s="77" t="str">
        <f t="shared" si="42"/>
        <v>Club Brugge</v>
      </c>
      <c r="E103" s="76">
        <v>2</v>
      </c>
      <c r="F103" s="17">
        <f>$E$14</f>
        <v>3</v>
      </c>
      <c r="G103" s="17">
        <f>$F$14</f>
        <v>3.3</v>
      </c>
      <c r="H103" s="17">
        <f>$G$14</f>
        <v>2.15</v>
      </c>
      <c r="I103" s="16" t="str">
        <f t="shared" si="43"/>
        <v>-</v>
      </c>
      <c r="K103" s="15" t="str">
        <f t="shared" si="44"/>
        <v>Mechelen</v>
      </c>
      <c r="L103" s="77" t="str">
        <f t="shared" si="44"/>
        <v>Club Brugge</v>
      </c>
      <c r="M103" s="76">
        <v>2</v>
      </c>
      <c r="N103" s="17">
        <f>$E$14</f>
        <v>3</v>
      </c>
      <c r="O103" s="17">
        <f>$F$14</f>
        <v>3.3</v>
      </c>
      <c r="P103" s="17">
        <f>$G$14</f>
        <v>2.15</v>
      </c>
      <c r="Q103" s="16" t="str">
        <f t="shared" si="45"/>
        <v>-</v>
      </c>
      <c r="R103" s="74"/>
      <c r="S103" s="72"/>
    </row>
    <row r="104" spans="1:19">
      <c r="A104" s="72"/>
      <c r="C104" s="15" t="str">
        <f t="shared" si="42"/>
        <v>Roeselare</v>
      </c>
      <c r="D104" s="77" t="str">
        <f t="shared" si="42"/>
        <v>Standard</v>
      </c>
      <c r="E104" s="76">
        <v>2</v>
      </c>
      <c r="F104" s="17">
        <f>$E$15</f>
        <v>5.5</v>
      </c>
      <c r="G104" s="17">
        <f>$F$15</f>
        <v>3.4</v>
      </c>
      <c r="H104" s="17">
        <f>$G$15</f>
        <v>1.6</v>
      </c>
      <c r="I104" s="16">
        <f t="shared" si="43"/>
        <v>1.6</v>
      </c>
      <c r="K104" s="15" t="str">
        <f t="shared" si="44"/>
        <v>Roeselare</v>
      </c>
      <c r="L104" s="77" t="str">
        <f t="shared" si="44"/>
        <v>Standard</v>
      </c>
      <c r="M104" s="76">
        <v>2</v>
      </c>
      <c r="N104" s="17">
        <f>$E$15</f>
        <v>5.5</v>
      </c>
      <c r="O104" s="17">
        <f>$F$15</f>
        <v>3.4</v>
      </c>
      <c r="P104" s="17">
        <f>$G$15</f>
        <v>1.6</v>
      </c>
      <c r="Q104" s="16">
        <f t="shared" si="45"/>
        <v>1.6</v>
      </c>
      <c r="R104" s="74"/>
      <c r="S104" s="72"/>
    </row>
    <row r="105" spans="1:19">
      <c r="A105" s="72"/>
      <c r="C105" s="15" t="str">
        <f t="shared" si="42"/>
        <v>Lokeren</v>
      </c>
      <c r="D105" s="77" t="str">
        <f t="shared" si="42"/>
        <v>Sint-Truiden</v>
      </c>
      <c r="E105" s="76">
        <v>1</v>
      </c>
      <c r="F105" s="17">
        <f>$E$16</f>
        <v>1.65</v>
      </c>
      <c r="G105" s="17">
        <f>$F$16</f>
        <v>3.4</v>
      </c>
      <c r="H105" s="17">
        <f>$G$16</f>
        <v>5</v>
      </c>
      <c r="I105" s="16" t="str">
        <f t="shared" si="43"/>
        <v>-</v>
      </c>
      <c r="K105" s="15" t="str">
        <f t="shared" si="44"/>
        <v>Lokeren</v>
      </c>
      <c r="L105" s="77" t="str">
        <f t="shared" si="44"/>
        <v>Sint-Truiden</v>
      </c>
      <c r="M105" s="76">
        <v>2</v>
      </c>
      <c r="N105" s="17">
        <f>$E$16</f>
        <v>1.65</v>
      </c>
      <c r="O105" s="17">
        <f>$F$16</f>
        <v>3.4</v>
      </c>
      <c r="P105" s="17">
        <f>$G$16</f>
        <v>5</v>
      </c>
      <c r="Q105" s="16">
        <f t="shared" si="45"/>
        <v>5</v>
      </c>
      <c r="R105" s="74"/>
      <c r="S105" s="72"/>
    </row>
    <row r="106" spans="1:19">
      <c r="A106" s="72"/>
      <c r="C106" s="15" t="str">
        <f t="shared" si="42"/>
        <v>Kortrijk</v>
      </c>
      <c r="D106" s="77" t="str">
        <f t="shared" si="42"/>
        <v>Moeskroen</v>
      </c>
      <c r="E106" s="76">
        <v>1</v>
      </c>
      <c r="F106" s="17">
        <f>$E$17</f>
        <v>2.15</v>
      </c>
      <c r="G106" s="17">
        <f>$F$17</f>
        <v>3.3</v>
      </c>
      <c r="H106" s="17">
        <f>$G$17</f>
        <v>3</v>
      </c>
      <c r="I106" s="16" t="str">
        <f t="shared" si="43"/>
        <v>-</v>
      </c>
      <c r="K106" s="15" t="str">
        <f t="shared" si="44"/>
        <v>Kortrijk</v>
      </c>
      <c r="L106" s="77" t="str">
        <f t="shared" si="44"/>
        <v>Moeskroen</v>
      </c>
      <c r="M106" s="76">
        <v>1</v>
      </c>
      <c r="N106" s="17">
        <f>$E$17</f>
        <v>2.15</v>
      </c>
      <c r="O106" s="17">
        <f>$F$17</f>
        <v>3.3</v>
      </c>
      <c r="P106" s="17">
        <f>$G$17</f>
        <v>3</v>
      </c>
      <c r="Q106" s="16" t="str">
        <f t="shared" si="45"/>
        <v>-</v>
      </c>
      <c r="R106" s="74"/>
      <c r="S106" s="72"/>
    </row>
    <row r="107" spans="1:19" ht="13.5" thickBot="1">
      <c r="A107" s="72"/>
      <c r="C107" s="84" t="str">
        <f t="shared" si="42"/>
        <v>Charleroi</v>
      </c>
      <c r="D107" s="85" t="str">
        <f t="shared" si="42"/>
        <v>GBA</v>
      </c>
      <c r="E107" s="86">
        <v>2</v>
      </c>
      <c r="F107" s="87">
        <f>$E$18</f>
        <v>2.2999999999999998</v>
      </c>
      <c r="G107" s="87">
        <f>$F$18</f>
        <v>3.25</v>
      </c>
      <c r="H107" s="87">
        <f>$G$18</f>
        <v>2.8</v>
      </c>
      <c r="I107" s="88" t="str">
        <f t="shared" si="43"/>
        <v>-</v>
      </c>
      <c r="K107" s="84" t="str">
        <f t="shared" si="44"/>
        <v>Charleroi</v>
      </c>
      <c r="L107" s="85" t="str">
        <f t="shared" si="44"/>
        <v>GBA</v>
      </c>
      <c r="M107" s="161" t="s">
        <v>35</v>
      </c>
      <c r="N107" s="87">
        <f>$E$18</f>
        <v>2.2999999999999998</v>
      </c>
      <c r="O107" s="87">
        <f>$F$18</f>
        <v>3.25</v>
      </c>
      <c r="P107" s="87">
        <f>$G$18</f>
        <v>2.8</v>
      </c>
      <c r="Q107" s="88" t="str">
        <f t="shared" si="45"/>
        <v>-</v>
      </c>
      <c r="R107" s="74"/>
      <c r="S107" s="72"/>
    </row>
    <row r="108" spans="1:19" ht="13.5" thickBot="1">
      <c r="A108" s="72"/>
      <c r="I108" s="89">
        <f>SUM(I100:I107)</f>
        <v>2.8200000000000003</v>
      </c>
      <c r="Q108" s="89">
        <f>SUM(Q100:Q107)</f>
        <v>11.07</v>
      </c>
      <c r="R108" s="74"/>
      <c r="S108" s="72"/>
    </row>
    <row r="109" spans="1:19">
      <c r="A109" s="72"/>
      <c r="R109" s="74"/>
      <c r="S109" s="72"/>
    </row>
    <row r="110" spans="1:19" ht="13.5" thickBot="1">
      <c r="A110" s="72"/>
      <c r="R110" s="74"/>
      <c r="S110" s="72"/>
    </row>
    <row r="111" spans="1:19" ht="13.5" thickBot="1">
      <c r="A111" s="72"/>
      <c r="C111" s="1"/>
      <c r="D111" s="193" t="s">
        <v>29</v>
      </c>
      <c r="E111" s="194"/>
      <c r="F111" s="195"/>
      <c r="G111" s="8"/>
      <c r="H111" s="8"/>
      <c r="K111" s="1"/>
      <c r="L111" s="193" t="s">
        <v>31</v>
      </c>
      <c r="M111" s="194"/>
      <c r="N111" s="195"/>
      <c r="O111" s="8"/>
      <c r="P111" s="8"/>
      <c r="R111" s="74"/>
      <c r="S111" s="72"/>
    </row>
    <row r="112" spans="1:19" ht="13.5" thickBot="1">
      <c r="A112" s="72"/>
      <c r="C112" s="78" t="s">
        <v>0</v>
      </c>
      <c r="D112" s="79" t="s">
        <v>1</v>
      </c>
      <c r="E112" s="11"/>
      <c r="F112" s="12">
        <v>1</v>
      </c>
      <c r="G112" s="12" t="s">
        <v>18</v>
      </c>
      <c r="H112" s="12">
        <v>2</v>
      </c>
      <c r="I112" s="13" t="s">
        <v>5</v>
      </c>
      <c r="K112" s="78" t="s">
        <v>0</v>
      </c>
      <c r="L112" s="79" t="s">
        <v>1</v>
      </c>
      <c r="M112" s="11"/>
      <c r="N112" s="12">
        <v>1</v>
      </c>
      <c r="O112" s="12" t="s">
        <v>18</v>
      </c>
      <c r="P112" s="12">
        <v>2</v>
      </c>
      <c r="Q112" s="13" t="s">
        <v>5</v>
      </c>
      <c r="R112" s="74"/>
      <c r="S112" s="72"/>
    </row>
    <row r="113" spans="1:19">
      <c r="A113" s="72"/>
      <c r="C113" s="14" t="str">
        <f t="shared" ref="C113:D120" si="46">C11</f>
        <v>Anderlecht</v>
      </c>
      <c r="D113" s="80" t="str">
        <f t="shared" si="46"/>
        <v>Westerlo</v>
      </c>
      <c r="E113" s="81">
        <v>1</v>
      </c>
      <c r="F113" s="82">
        <f>$E$11</f>
        <v>1.22</v>
      </c>
      <c r="G113" s="82">
        <f>$F$11</f>
        <v>5.5</v>
      </c>
      <c r="H113" s="82">
        <f>$G$11</f>
        <v>10</v>
      </c>
      <c r="I113" s="83">
        <f t="shared" ref="I113:I120" si="47">IF($E113=$I11,IF($E113=$F$112,$F113,IF($E113=$G$112,$G113,IF($E113=$H$112,$H113,""))),"-")</f>
        <v>1.22</v>
      </c>
      <c r="K113" s="14" t="str">
        <f t="shared" ref="K113:L120" si="48">C11</f>
        <v>Anderlecht</v>
      </c>
      <c r="L113" s="80" t="str">
        <f t="shared" si="48"/>
        <v>Westerlo</v>
      </c>
      <c r="M113" s="81"/>
      <c r="N113" s="82">
        <f>$E$11</f>
        <v>1.22</v>
      </c>
      <c r="O113" s="82">
        <f>$F$11</f>
        <v>5.5</v>
      </c>
      <c r="P113" s="82">
        <f>$G$11</f>
        <v>10</v>
      </c>
      <c r="Q113" s="83" t="str">
        <f t="shared" ref="Q113:Q120" si="49">IF($M113=$I11,IF($M113=$N$112,$N113,IF($M113=$O$112,$O113,IF($M113=$P$112,$P113,""))),"-")</f>
        <v>-</v>
      </c>
      <c r="R113" s="74"/>
      <c r="S113" s="72"/>
    </row>
    <row r="114" spans="1:19">
      <c r="A114" s="72"/>
      <c r="C114" s="15" t="str">
        <f t="shared" si="46"/>
        <v>Cercle Brugge</v>
      </c>
      <c r="D114" s="77" t="str">
        <f t="shared" si="46"/>
        <v>Zulte-Waregem</v>
      </c>
      <c r="E114" s="76">
        <v>2</v>
      </c>
      <c r="F114" s="17">
        <f>$E$12</f>
        <v>2.2999999999999998</v>
      </c>
      <c r="G114" s="17">
        <f>$F$12</f>
        <v>3.25</v>
      </c>
      <c r="H114" s="17">
        <f>$G$12</f>
        <v>2.8</v>
      </c>
      <c r="I114" s="16" t="str">
        <f t="shared" si="47"/>
        <v>-</v>
      </c>
      <c r="K114" s="15" t="str">
        <f t="shared" si="48"/>
        <v>Cercle Brugge</v>
      </c>
      <c r="L114" s="77" t="str">
        <f t="shared" si="48"/>
        <v>Zulte-Waregem</v>
      </c>
      <c r="M114" s="76"/>
      <c r="N114" s="17">
        <f>$E$12</f>
        <v>2.2999999999999998</v>
      </c>
      <c r="O114" s="17">
        <f>$F$12</f>
        <v>3.25</v>
      </c>
      <c r="P114" s="17">
        <f>$G$12</f>
        <v>2.8</v>
      </c>
      <c r="Q114" s="16" t="str">
        <f t="shared" si="49"/>
        <v>-</v>
      </c>
      <c r="R114" s="74"/>
      <c r="S114" s="72"/>
    </row>
    <row r="115" spans="1:19">
      <c r="A115" s="72"/>
      <c r="C115" s="15" t="str">
        <f t="shared" si="46"/>
        <v>Genk</v>
      </c>
      <c r="D115" s="77" t="str">
        <f t="shared" si="46"/>
        <v>Gent</v>
      </c>
      <c r="E115" s="76">
        <v>2</v>
      </c>
      <c r="F115" s="17">
        <f>$E$13</f>
        <v>2.2999999999999998</v>
      </c>
      <c r="G115" s="17">
        <f>$F$13</f>
        <v>3.25</v>
      </c>
      <c r="H115" s="17">
        <f>$G$13</f>
        <v>2.8</v>
      </c>
      <c r="I115" s="16" t="str">
        <f t="shared" si="47"/>
        <v>-</v>
      </c>
      <c r="K115" s="15" t="str">
        <f t="shared" si="48"/>
        <v>Genk</v>
      </c>
      <c r="L115" s="77" t="str">
        <f t="shared" si="48"/>
        <v>Gent</v>
      </c>
      <c r="M115" s="76"/>
      <c r="N115" s="17">
        <f>$E$13</f>
        <v>2.2999999999999998</v>
      </c>
      <c r="O115" s="17">
        <f>$F$13</f>
        <v>3.25</v>
      </c>
      <c r="P115" s="17">
        <f>$G$13</f>
        <v>2.8</v>
      </c>
      <c r="Q115" s="16" t="str">
        <f t="shared" si="49"/>
        <v>-</v>
      </c>
      <c r="R115" s="74"/>
      <c r="S115" s="72"/>
    </row>
    <row r="116" spans="1:19">
      <c r="A116" s="72"/>
      <c r="C116" s="15" t="str">
        <f t="shared" si="46"/>
        <v>Mechelen</v>
      </c>
      <c r="D116" s="77" t="str">
        <f t="shared" si="46"/>
        <v>Club Brugge</v>
      </c>
      <c r="E116" s="76">
        <v>2</v>
      </c>
      <c r="F116" s="17">
        <f>$E$14</f>
        <v>3</v>
      </c>
      <c r="G116" s="17">
        <f>$F$14</f>
        <v>3.3</v>
      </c>
      <c r="H116" s="17">
        <f>$G$14</f>
        <v>2.15</v>
      </c>
      <c r="I116" s="16" t="str">
        <f t="shared" si="47"/>
        <v>-</v>
      </c>
      <c r="K116" s="15" t="str">
        <f t="shared" si="48"/>
        <v>Mechelen</v>
      </c>
      <c r="L116" s="77" t="str">
        <f t="shared" si="48"/>
        <v>Club Brugge</v>
      </c>
      <c r="M116" s="76"/>
      <c r="N116" s="17">
        <f>$E$14</f>
        <v>3</v>
      </c>
      <c r="O116" s="17">
        <f>$F$14</f>
        <v>3.3</v>
      </c>
      <c r="P116" s="17">
        <f>$G$14</f>
        <v>2.15</v>
      </c>
      <c r="Q116" s="16" t="str">
        <f t="shared" si="49"/>
        <v>-</v>
      </c>
      <c r="R116" s="74"/>
      <c r="S116" s="72"/>
    </row>
    <row r="117" spans="1:19">
      <c r="A117" s="72"/>
      <c r="C117" s="15" t="str">
        <f t="shared" si="46"/>
        <v>Roeselare</v>
      </c>
      <c r="D117" s="77" t="str">
        <f t="shared" si="46"/>
        <v>Standard</v>
      </c>
      <c r="E117" s="76">
        <v>2</v>
      </c>
      <c r="F117" s="17">
        <f>$E$15</f>
        <v>5.5</v>
      </c>
      <c r="G117" s="17">
        <f>$F$15</f>
        <v>3.4</v>
      </c>
      <c r="H117" s="17">
        <f>$G$15</f>
        <v>1.6</v>
      </c>
      <c r="I117" s="16">
        <f t="shared" si="47"/>
        <v>1.6</v>
      </c>
      <c r="K117" s="15" t="str">
        <f t="shared" si="48"/>
        <v>Roeselare</v>
      </c>
      <c r="L117" s="77" t="str">
        <f t="shared" si="48"/>
        <v>Standard</v>
      </c>
      <c r="M117" s="76"/>
      <c r="N117" s="17">
        <f>$E$15</f>
        <v>5.5</v>
      </c>
      <c r="O117" s="17">
        <f>$F$15</f>
        <v>3.4</v>
      </c>
      <c r="P117" s="17">
        <f>$G$15</f>
        <v>1.6</v>
      </c>
      <c r="Q117" s="16" t="str">
        <f t="shared" si="49"/>
        <v>-</v>
      </c>
      <c r="R117" s="74"/>
      <c r="S117" s="72"/>
    </row>
    <row r="118" spans="1:19">
      <c r="A118" s="72"/>
      <c r="C118" s="15" t="str">
        <f t="shared" si="46"/>
        <v>Lokeren</v>
      </c>
      <c r="D118" s="77" t="str">
        <f t="shared" si="46"/>
        <v>Sint-Truiden</v>
      </c>
      <c r="E118" s="160" t="s">
        <v>35</v>
      </c>
      <c r="F118" s="17">
        <f>$E$16</f>
        <v>1.65</v>
      </c>
      <c r="G118" s="17">
        <f>$F$16</f>
        <v>3.4</v>
      </c>
      <c r="H118" s="17">
        <f>$G$16</f>
        <v>5</v>
      </c>
      <c r="I118" s="16" t="str">
        <f t="shared" si="47"/>
        <v>-</v>
      </c>
      <c r="K118" s="15" t="str">
        <f t="shared" si="48"/>
        <v>Lokeren</v>
      </c>
      <c r="L118" s="77" t="str">
        <f t="shared" si="48"/>
        <v>Sint-Truiden</v>
      </c>
      <c r="M118" s="76"/>
      <c r="N118" s="17">
        <f>$E$16</f>
        <v>1.65</v>
      </c>
      <c r="O118" s="17">
        <f>$F$16</f>
        <v>3.4</v>
      </c>
      <c r="P118" s="17">
        <f>$G$16</f>
        <v>5</v>
      </c>
      <c r="Q118" s="16" t="str">
        <f t="shared" si="49"/>
        <v>-</v>
      </c>
      <c r="R118" s="74"/>
      <c r="S118" s="72"/>
    </row>
    <row r="119" spans="1:19">
      <c r="A119" s="72"/>
      <c r="C119" s="15" t="str">
        <f t="shared" si="46"/>
        <v>Kortrijk</v>
      </c>
      <c r="D119" s="77" t="str">
        <f t="shared" si="46"/>
        <v>Moeskroen</v>
      </c>
      <c r="E119" s="76">
        <v>1</v>
      </c>
      <c r="F119" s="17">
        <f>$E$17</f>
        <v>2.15</v>
      </c>
      <c r="G119" s="17">
        <f>$F$17</f>
        <v>3.3</v>
      </c>
      <c r="H119" s="17">
        <f>$G$17</f>
        <v>3</v>
      </c>
      <c r="I119" s="16" t="str">
        <f t="shared" si="47"/>
        <v>-</v>
      </c>
      <c r="K119" s="15" t="str">
        <f t="shared" si="48"/>
        <v>Kortrijk</v>
      </c>
      <c r="L119" s="77" t="str">
        <f t="shared" si="48"/>
        <v>Moeskroen</v>
      </c>
      <c r="M119" s="76"/>
      <c r="N119" s="17">
        <f>$E$17</f>
        <v>2.15</v>
      </c>
      <c r="O119" s="17">
        <f>$F$17</f>
        <v>3.3</v>
      </c>
      <c r="P119" s="17">
        <f>$G$17</f>
        <v>3</v>
      </c>
      <c r="Q119" s="16" t="str">
        <f t="shared" si="49"/>
        <v>-</v>
      </c>
      <c r="R119" s="74"/>
      <c r="S119" s="72"/>
    </row>
    <row r="120" spans="1:19" ht="13.5" thickBot="1">
      <c r="A120" s="72"/>
      <c r="C120" s="84" t="str">
        <f t="shared" si="46"/>
        <v>Charleroi</v>
      </c>
      <c r="D120" s="85" t="str">
        <f t="shared" si="46"/>
        <v>GBA</v>
      </c>
      <c r="E120" s="161" t="s">
        <v>35</v>
      </c>
      <c r="F120" s="87">
        <f>$E$18</f>
        <v>2.2999999999999998</v>
      </c>
      <c r="G120" s="87">
        <f>$F$18</f>
        <v>3.25</v>
      </c>
      <c r="H120" s="87">
        <f>$G$18</f>
        <v>2.8</v>
      </c>
      <c r="I120" s="88" t="str">
        <f t="shared" si="47"/>
        <v>-</v>
      </c>
      <c r="K120" s="84" t="str">
        <f t="shared" si="48"/>
        <v>Charleroi</v>
      </c>
      <c r="L120" s="85" t="str">
        <f t="shared" si="48"/>
        <v>GBA</v>
      </c>
      <c r="M120" s="86"/>
      <c r="N120" s="87">
        <f>$E$18</f>
        <v>2.2999999999999998</v>
      </c>
      <c r="O120" s="87">
        <f>$F$18</f>
        <v>3.25</v>
      </c>
      <c r="P120" s="87">
        <f>$G$18</f>
        <v>2.8</v>
      </c>
      <c r="Q120" s="88" t="str">
        <f t="shared" si="49"/>
        <v>-</v>
      </c>
      <c r="R120" s="74"/>
      <c r="S120" s="72"/>
    </row>
    <row r="121" spans="1:19" ht="13.5" thickBot="1">
      <c r="A121" s="72"/>
      <c r="I121" s="89">
        <f>SUM(I113:I120)</f>
        <v>2.8200000000000003</v>
      </c>
      <c r="Q121" s="89">
        <f>SUM(Q113:Q120)</f>
        <v>0</v>
      </c>
      <c r="R121" s="74"/>
      <c r="S121" s="72"/>
    </row>
    <row r="122" spans="1:19">
      <c r="A122" s="72"/>
      <c r="R122" s="74"/>
      <c r="S122" s="72"/>
    </row>
    <row r="123" spans="1:19" ht="13.5" thickBot="1">
      <c r="A123" s="72"/>
      <c r="R123" s="74"/>
      <c r="S123" s="72"/>
    </row>
    <row r="124" spans="1:19" ht="13.5" thickBot="1">
      <c r="A124" s="72"/>
      <c r="C124" s="1"/>
      <c r="D124" s="193" t="s">
        <v>28</v>
      </c>
      <c r="E124" s="194"/>
      <c r="F124" s="195"/>
      <c r="G124" s="8"/>
      <c r="H124" s="8"/>
      <c r="K124" s="1"/>
      <c r="L124" s="193" t="s">
        <v>17</v>
      </c>
      <c r="M124" s="194"/>
      <c r="N124" s="195"/>
      <c r="O124" s="8"/>
      <c r="P124" s="8"/>
      <c r="R124" s="74"/>
      <c r="S124" s="72"/>
    </row>
    <row r="125" spans="1:19" ht="13.5" thickBot="1">
      <c r="A125" s="72"/>
      <c r="C125" s="78" t="s">
        <v>0</v>
      </c>
      <c r="D125" s="79" t="s">
        <v>1</v>
      </c>
      <c r="E125" s="11"/>
      <c r="F125" s="12">
        <v>1</v>
      </c>
      <c r="G125" s="12" t="s">
        <v>18</v>
      </c>
      <c r="H125" s="12">
        <v>2</v>
      </c>
      <c r="I125" s="13" t="s">
        <v>5</v>
      </c>
      <c r="K125" s="78" t="s">
        <v>0</v>
      </c>
      <c r="L125" s="79" t="s">
        <v>1</v>
      </c>
      <c r="M125" s="11"/>
      <c r="N125" s="12">
        <v>1</v>
      </c>
      <c r="O125" s="12" t="s">
        <v>18</v>
      </c>
      <c r="P125" s="12">
        <v>2</v>
      </c>
      <c r="Q125" s="13" t="s">
        <v>5</v>
      </c>
      <c r="R125" s="74"/>
      <c r="S125" s="72"/>
    </row>
    <row r="126" spans="1:19">
      <c r="A126" s="72"/>
      <c r="C126" s="14" t="str">
        <f t="shared" ref="C126:D133" si="50">K61</f>
        <v>Anderlecht</v>
      </c>
      <c r="D126" s="80" t="str">
        <f t="shared" si="50"/>
        <v>Westerlo</v>
      </c>
      <c r="E126" s="81">
        <v>1</v>
      </c>
      <c r="F126" s="82">
        <f>$E$11</f>
        <v>1.22</v>
      </c>
      <c r="G126" s="82">
        <f>$F$11</f>
        <v>5.5</v>
      </c>
      <c r="H126" s="82">
        <f>$G$11</f>
        <v>10</v>
      </c>
      <c r="I126" s="83">
        <f t="shared" ref="I126:I133" si="51">IF($E126=$I11,IF($E126=$F$125,$F126,IF($E126=$G$125,$G126,IF($E126=$H$125,$H126,""))),"-")</f>
        <v>1.22</v>
      </c>
      <c r="K126" s="14" t="str">
        <f t="shared" ref="K126:L133" si="52">C74</f>
        <v>Anderlecht</v>
      </c>
      <c r="L126" s="80" t="str">
        <f t="shared" si="52"/>
        <v>Westerlo</v>
      </c>
      <c r="M126" s="81">
        <v>1</v>
      </c>
      <c r="N126" s="82">
        <f>$E$11</f>
        <v>1.22</v>
      </c>
      <c r="O126" s="82">
        <f>$F$11</f>
        <v>5.5</v>
      </c>
      <c r="P126" s="82">
        <f>$G$11</f>
        <v>10</v>
      </c>
      <c r="Q126" s="83">
        <f t="shared" ref="Q126:Q133" si="53">IF($M126=$I11,IF($M126=$N$125,$N126,IF($M126=$O$125,$O126,IF($M126=$P$125,$P126,""))),"-")</f>
        <v>1.22</v>
      </c>
      <c r="R126" s="74"/>
      <c r="S126" s="72"/>
    </row>
    <row r="127" spans="1:19">
      <c r="A127" s="72"/>
      <c r="C127" s="15" t="str">
        <f t="shared" si="50"/>
        <v>Cercle Brugge</v>
      </c>
      <c r="D127" s="77" t="str">
        <f t="shared" si="50"/>
        <v>Zulte-Waregem</v>
      </c>
      <c r="E127" s="76">
        <v>1</v>
      </c>
      <c r="F127" s="17">
        <f>$E$12</f>
        <v>2.2999999999999998</v>
      </c>
      <c r="G127" s="17">
        <f>$F$12</f>
        <v>3.25</v>
      </c>
      <c r="H127" s="17">
        <f>$G$12</f>
        <v>2.8</v>
      </c>
      <c r="I127" s="16" t="str">
        <f t="shared" si="51"/>
        <v>-</v>
      </c>
      <c r="K127" s="15" t="str">
        <f t="shared" si="52"/>
        <v>Cercle Brugge</v>
      </c>
      <c r="L127" s="77" t="str">
        <f t="shared" si="52"/>
        <v>Zulte-Waregem</v>
      </c>
      <c r="M127" s="76">
        <v>2</v>
      </c>
      <c r="N127" s="17">
        <f>$E$12</f>
        <v>2.2999999999999998</v>
      </c>
      <c r="O127" s="17">
        <f>$F$12</f>
        <v>3.25</v>
      </c>
      <c r="P127" s="17">
        <f>$G$12</f>
        <v>2.8</v>
      </c>
      <c r="Q127" s="16" t="str">
        <f t="shared" si="53"/>
        <v>-</v>
      </c>
      <c r="R127" s="74"/>
      <c r="S127" s="72"/>
    </row>
    <row r="128" spans="1:19">
      <c r="A128" s="72"/>
      <c r="C128" s="15" t="str">
        <f t="shared" si="50"/>
        <v>Genk</v>
      </c>
      <c r="D128" s="77" t="str">
        <f t="shared" si="50"/>
        <v>Gent</v>
      </c>
      <c r="E128" s="76">
        <v>2</v>
      </c>
      <c r="F128" s="17">
        <f>$E$13</f>
        <v>2.2999999999999998</v>
      </c>
      <c r="G128" s="17">
        <f>$F$13</f>
        <v>3.25</v>
      </c>
      <c r="H128" s="17">
        <f>$G$13</f>
        <v>2.8</v>
      </c>
      <c r="I128" s="16" t="str">
        <f t="shared" si="51"/>
        <v>-</v>
      </c>
      <c r="K128" s="15" t="str">
        <f t="shared" si="52"/>
        <v>Genk</v>
      </c>
      <c r="L128" s="77" t="str">
        <f t="shared" si="52"/>
        <v>Gent</v>
      </c>
      <c r="M128" s="76">
        <v>2</v>
      </c>
      <c r="N128" s="17">
        <f>$E$13</f>
        <v>2.2999999999999998</v>
      </c>
      <c r="O128" s="17">
        <f>$F$13</f>
        <v>3.25</v>
      </c>
      <c r="P128" s="17">
        <f>$G$13</f>
        <v>2.8</v>
      </c>
      <c r="Q128" s="16" t="str">
        <f t="shared" si="53"/>
        <v>-</v>
      </c>
      <c r="R128" s="74"/>
      <c r="S128" s="72"/>
    </row>
    <row r="129" spans="1:19">
      <c r="A129" s="72"/>
      <c r="C129" s="15" t="str">
        <f t="shared" si="50"/>
        <v>Mechelen</v>
      </c>
      <c r="D129" s="77" t="str">
        <f t="shared" si="50"/>
        <v>Club Brugge</v>
      </c>
      <c r="E129" s="76">
        <v>2</v>
      </c>
      <c r="F129" s="17">
        <f>$E$14</f>
        <v>3</v>
      </c>
      <c r="G129" s="17">
        <f>$F$14</f>
        <v>3.3</v>
      </c>
      <c r="H129" s="17">
        <f>$G$14</f>
        <v>2.15</v>
      </c>
      <c r="I129" s="16" t="str">
        <f t="shared" si="51"/>
        <v>-</v>
      </c>
      <c r="K129" s="15" t="str">
        <f t="shared" si="52"/>
        <v>Mechelen</v>
      </c>
      <c r="L129" s="77" t="str">
        <f t="shared" si="52"/>
        <v>Club Brugge</v>
      </c>
      <c r="M129" s="160" t="s">
        <v>35</v>
      </c>
      <c r="N129" s="17">
        <f>$E$14</f>
        <v>3</v>
      </c>
      <c r="O129" s="17">
        <f>$F$14</f>
        <v>3.3</v>
      </c>
      <c r="P129" s="17">
        <f>$G$14</f>
        <v>2.15</v>
      </c>
      <c r="Q129" s="16" t="str">
        <f t="shared" si="53"/>
        <v>-</v>
      </c>
      <c r="R129" s="74"/>
      <c r="S129" s="72"/>
    </row>
    <row r="130" spans="1:19">
      <c r="A130" s="72"/>
      <c r="C130" s="15" t="str">
        <f t="shared" si="50"/>
        <v>Roeselare</v>
      </c>
      <c r="D130" s="77" t="str">
        <f t="shared" si="50"/>
        <v>Standard</v>
      </c>
      <c r="E130" s="76">
        <v>2</v>
      </c>
      <c r="F130" s="17">
        <f>$E$15</f>
        <v>5.5</v>
      </c>
      <c r="G130" s="17">
        <f>$F$15</f>
        <v>3.4</v>
      </c>
      <c r="H130" s="17">
        <f>$G$15</f>
        <v>1.6</v>
      </c>
      <c r="I130" s="16">
        <f t="shared" si="51"/>
        <v>1.6</v>
      </c>
      <c r="K130" s="15" t="str">
        <f t="shared" si="52"/>
        <v>Roeselare</v>
      </c>
      <c r="L130" s="77" t="str">
        <f t="shared" si="52"/>
        <v>Standard</v>
      </c>
      <c r="M130" s="160" t="s">
        <v>35</v>
      </c>
      <c r="N130" s="17">
        <f>$E$15</f>
        <v>5.5</v>
      </c>
      <c r="O130" s="17">
        <f>$F$15</f>
        <v>3.4</v>
      </c>
      <c r="P130" s="17">
        <f>$G$15</f>
        <v>1.6</v>
      </c>
      <c r="Q130" s="16" t="str">
        <f t="shared" si="53"/>
        <v>-</v>
      </c>
      <c r="R130" s="74"/>
      <c r="S130" s="72"/>
    </row>
    <row r="131" spans="1:19">
      <c r="A131" s="72"/>
      <c r="C131" s="15" t="str">
        <f t="shared" si="50"/>
        <v>Lokeren</v>
      </c>
      <c r="D131" s="77" t="str">
        <f t="shared" si="50"/>
        <v>Sint-Truiden</v>
      </c>
      <c r="E131" s="76">
        <v>1</v>
      </c>
      <c r="F131" s="17">
        <f>$E$16</f>
        <v>1.65</v>
      </c>
      <c r="G131" s="17">
        <f>$F$16</f>
        <v>3.4</v>
      </c>
      <c r="H131" s="17">
        <f>$G$16</f>
        <v>5</v>
      </c>
      <c r="I131" s="16" t="str">
        <f t="shared" si="51"/>
        <v>-</v>
      </c>
      <c r="K131" s="15" t="str">
        <f t="shared" si="52"/>
        <v>Lokeren</v>
      </c>
      <c r="L131" s="77" t="str">
        <f t="shared" si="52"/>
        <v>Sint-Truiden</v>
      </c>
      <c r="M131" s="76">
        <v>1</v>
      </c>
      <c r="N131" s="17">
        <f>$E$16</f>
        <v>1.65</v>
      </c>
      <c r="O131" s="17">
        <f>$F$16</f>
        <v>3.4</v>
      </c>
      <c r="P131" s="17">
        <f>$G$16</f>
        <v>5</v>
      </c>
      <c r="Q131" s="16" t="str">
        <f t="shared" si="53"/>
        <v>-</v>
      </c>
      <c r="R131" s="74"/>
      <c r="S131" s="72"/>
    </row>
    <row r="132" spans="1:19">
      <c r="A132" s="72"/>
      <c r="C132" s="15" t="str">
        <f t="shared" si="50"/>
        <v>Kortrijk</v>
      </c>
      <c r="D132" s="77" t="str">
        <f t="shared" si="50"/>
        <v>Moeskroen</v>
      </c>
      <c r="E132" s="76">
        <v>1</v>
      </c>
      <c r="F132" s="17">
        <f>$E$17</f>
        <v>2.15</v>
      </c>
      <c r="G132" s="17">
        <f>$F$17</f>
        <v>3.3</v>
      </c>
      <c r="H132" s="17">
        <f>$G$17</f>
        <v>3</v>
      </c>
      <c r="I132" s="16" t="str">
        <f t="shared" si="51"/>
        <v>-</v>
      </c>
      <c r="K132" s="15" t="str">
        <f t="shared" si="52"/>
        <v>Kortrijk</v>
      </c>
      <c r="L132" s="77" t="str">
        <f t="shared" si="52"/>
        <v>Moeskroen</v>
      </c>
      <c r="M132" s="76">
        <v>2</v>
      </c>
      <c r="N132" s="17">
        <f>$E$17</f>
        <v>2.15</v>
      </c>
      <c r="O132" s="17">
        <f>$F$17</f>
        <v>3.3</v>
      </c>
      <c r="P132" s="17">
        <f>$G$17</f>
        <v>3</v>
      </c>
      <c r="Q132" s="16" t="str">
        <f t="shared" si="53"/>
        <v>-</v>
      </c>
      <c r="R132" s="74"/>
      <c r="S132" s="72"/>
    </row>
    <row r="133" spans="1:19" ht="13.5" thickBot="1">
      <c r="A133" s="72"/>
      <c r="C133" s="84" t="str">
        <f t="shared" si="50"/>
        <v>Charleroi</v>
      </c>
      <c r="D133" s="85" t="str">
        <f t="shared" si="50"/>
        <v>GBA</v>
      </c>
      <c r="E133" s="86">
        <v>2</v>
      </c>
      <c r="F133" s="87">
        <f>$E$18</f>
        <v>2.2999999999999998</v>
      </c>
      <c r="G133" s="87">
        <f>$F$18</f>
        <v>3.25</v>
      </c>
      <c r="H133" s="87">
        <f>$G$18</f>
        <v>2.8</v>
      </c>
      <c r="I133" s="88" t="str">
        <f t="shared" si="51"/>
        <v>-</v>
      </c>
      <c r="K133" s="84" t="str">
        <f t="shared" si="52"/>
        <v>Charleroi</v>
      </c>
      <c r="L133" s="85" t="str">
        <f t="shared" si="52"/>
        <v>GBA</v>
      </c>
      <c r="M133" s="86">
        <v>2</v>
      </c>
      <c r="N133" s="87">
        <f>$E$18</f>
        <v>2.2999999999999998</v>
      </c>
      <c r="O133" s="87">
        <f>$F$18</f>
        <v>3.25</v>
      </c>
      <c r="P133" s="87">
        <f>$G$18</f>
        <v>2.8</v>
      </c>
      <c r="Q133" s="88" t="str">
        <f t="shared" si="53"/>
        <v>-</v>
      </c>
      <c r="R133" s="74"/>
      <c r="S133" s="72"/>
    </row>
    <row r="134" spans="1:19" ht="13.5" thickBot="1">
      <c r="A134" s="72"/>
      <c r="I134" s="89">
        <f>SUM(I126:I133)</f>
        <v>2.8200000000000003</v>
      </c>
      <c r="Q134" s="89">
        <f>SUM(Q126:Q133)</f>
        <v>1.22</v>
      </c>
      <c r="R134" s="74"/>
      <c r="S134" s="72"/>
    </row>
    <row r="135" spans="1:19" ht="16.5" customHeight="1">
      <c r="A135" s="72"/>
      <c r="R135" s="74"/>
      <c r="S135" s="72"/>
    </row>
    <row r="136" spans="1:19" s="155" customFormat="1">
      <c r="A136" s="72"/>
      <c r="B136" s="72"/>
      <c r="C136" s="72"/>
      <c r="D136" s="72"/>
      <c r="E136" s="72"/>
      <c r="F136" s="72"/>
      <c r="G136" s="72"/>
      <c r="H136" s="72"/>
      <c r="I136" s="72"/>
      <c r="J136" s="72"/>
      <c r="K136" s="72"/>
      <c r="L136" s="72"/>
      <c r="M136" s="72"/>
      <c r="N136" s="72"/>
      <c r="O136" s="72"/>
      <c r="P136" s="72"/>
      <c r="Q136" s="72"/>
      <c r="R136" s="72"/>
      <c r="S136" s="72"/>
    </row>
    <row r="137" spans="1:19" s="155" customFormat="1">
      <c r="A137" s="72"/>
      <c r="B137" s="72"/>
      <c r="C137" s="72"/>
      <c r="D137" s="72"/>
      <c r="E137" s="72"/>
      <c r="F137" s="72"/>
      <c r="G137" s="72"/>
      <c r="H137" s="72"/>
      <c r="I137" s="72"/>
      <c r="J137" s="72"/>
      <c r="K137" s="72"/>
      <c r="L137" s="72"/>
      <c r="M137" s="72"/>
      <c r="N137" s="72"/>
      <c r="O137" s="72"/>
      <c r="P137" s="72"/>
      <c r="Q137" s="72"/>
      <c r="R137" s="72"/>
      <c r="S137" s="72"/>
    </row>
    <row r="138" spans="1:19" s="74" customFormat="1"/>
    <row r="139" spans="1:19" s="74" customFormat="1"/>
    <row r="140" spans="1:19" s="74" customFormat="1"/>
    <row r="141" spans="1:19" s="74" customFormat="1">
      <c r="J141" s="123"/>
    </row>
    <row r="142" spans="1:19" s="74" customFormat="1"/>
    <row r="143" spans="1:19" s="74" customFormat="1">
      <c r="J143" s="124"/>
      <c r="K143" s="124"/>
      <c r="L143" s="125"/>
    </row>
    <row r="144" spans="1:19" s="74" customFormat="1">
      <c r="J144" s="124"/>
      <c r="K144" s="124"/>
      <c r="L144" s="125"/>
    </row>
    <row r="145" spans="10:14" s="74" customFormat="1">
      <c r="J145" s="124"/>
      <c r="K145" s="124"/>
      <c r="L145" s="125"/>
    </row>
    <row r="146" spans="10:14" s="74" customFormat="1">
      <c r="J146" s="124"/>
      <c r="K146" s="124"/>
      <c r="L146" s="125"/>
    </row>
    <row r="147" spans="10:14" s="74" customFormat="1">
      <c r="J147" s="124"/>
      <c r="K147" s="124"/>
      <c r="L147" s="125"/>
      <c r="N147" s="75"/>
    </row>
    <row r="148" spans="10:14" s="74" customFormat="1">
      <c r="J148" s="124"/>
      <c r="K148" s="124"/>
      <c r="L148" s="125"/>
    </row>
    <row r="149" spans="10:14" s="74" customFormat="1">
      <c r="J149" s="124"/>
      <c r="K149" s="124"/>
      <c r="L149" s="125"/>
    </row>
    <row r="150" spans="10:14" s="74" customFormat="1">
      <c r="J150" s="124"/>
      <c r="K150" s="124"/>
      <c r="L150" s="125"/>
    </row>
    <row r="151" spans="10:14" s="74" customFormat="1">
      <c r="J151" s="124"/>
      <c r="K151" s="124"/>
      <c r="L151" s="125"/>
    </row>
    <row r="152" spans="10:14" s="74" customFormat="1">
      <c r="J152" s="124"/>
      <c r="K152" s="124"/>
      <c r="L152" s="125"/>
    </row>
    <row r="153" spans="10:14" s="74" customFormat="1">
      <c r="J153" s="124"/>
      <c r="K153" s="124"/>
      <c r="L153" s="125"/>
    </row>
    <row r="154" spans="10:14" s="74" customFormat="1">
      <c r="J154" s="124"/>
      <c r="K154" s="124"/>
      <c r="L154" s="125"/>
    </row>
    <row r="155" spans="10:14" s="74" customFormat="1"/>
    <row r="156" spans="10:14" s="74" customFormat="1"/>
    <row r="157" spans="10:14" s="74" customFormat="1"/>
    <row r="158" spans="10:14" s="74" customFormat="1"/>
    <row r="159" spans="10:14" s="74" customFormat="1"/>
    <row r="160" spans="10:14" s="74" customFormat="1"/>
    <row r="161" s="74" customFormat="1"/>
    <row r="162" s="74" customFormat="1"/>
    <row r="163" s="74" customFormat="1"/>
    <row r="164" s="74" customFormat="1"/>
    <row r="165" s="74" customFormat="1"/>
    <row r="166" s="74" customFormat="1"/>
    <row r="167" s="74" customFormat="1"/>
    <row r="168" s="74" customFormat="1"/>
    <row r="169" s="74" customFormat="1"/>
    <row r="170" s="74" customFormat="1"/>
    <row r="171" s="74" customFormat="1"/>
    <row r="172" s="74" customFormat="1"/>
    <row r="173" s="74" customFormat="1"/>
    <row r="174" s="74" customFormat="1"/>
    <row r="175" s="74" customFormat="1"/>
    <row r="176" s="74" customFormat="1"/>
    <row r="177" s="74" customFormat="1"/>
    <row r="178" s="74" customFormat="1"/>
    <row r="179" s="74" customFormat="1"/>
    <row r="180" s="74" customFormat="1"/>
    <row r="181" s="74" customFormat="1"/>
    <row r="182" s="74" customFormat="1"/>
    <row r="183" s="74" customFormat="1"/>
    <row r="184" s="74" customFormat="1"/>
    <row r="185" s="74" customFormat="1"/>
    <row r="186" s="74" customFormat="1"/>
    <row r="187" s="74" customFormat="1"/>
    <row r="188" s="74" customFormat="1"/>
    <row r="189" s="74" customFormat="1"/>
    <row r="190" s="74" customFormat="1"/>
    <row r="191" s="74" customFormat="1"/>
    <row r="192" s="74" customFormat="1"/>
    <row r="193" s="74" customFormat="1"/>
    <row r="194" s="74" customFormat="1"/>
    <row r="195" s="74" customFormat="1"/>
    <row r="196" s="74" customFormat="1"/>
    <row r="197" s="74" customFormat="1"/>
    <row r="198" s="74" customFormat="1"/>
    <row r="199" s="74" customFormat="1"/>
    <row r="200" s="74" customFormat="1"/>
    <row r="201" s="74" customFormat="1"/>
    <row r="202" s="74" customFormat="1"/>
    <row r="203" s="74" customFormat="1"/>
    <row r="204" s="74" customFormat="1"/>
    <row r="205" s="74" customFormat="1"/>
    <row r="206" s="74" customFormat="1"/>
    <row r="207" s="74" customFormat="1"/>
    <row r="208" s="74" customFormat="1"/>
    <row r="209" s="74" customFormat="1"/>
    <row r="210" s="74" customFormat="1"/>
    <row r="211" s="74" customFormat="1"/>
    <row r="212" s="74" customFormat="1"/>
    <row r="213" s="74" customFormat="1"/>
    <row r="214" s="74" customFormat="1"/>
    <row r="215" s="74" customFormat="1"/>
    <row r="216" s="74" customFormat="1"/>
    <row r="217" s="74" customFormat="1"/>
    <row r="218" s="74" customFormat="1"/>
    <row r="219" s="74" customFormat="1"/>
    <row r="220" s="74" customFormat="1"/>
    <row r="221" s="74" customFormat="1"/>
    <row r="222" s="74" customFormat="1"/>
    <row r="223" s="74" customFormat="1"/>
    <row r="224" s="74" customFormat="1"/>
    <row r="225" s="74" customFormat="1"/>
    <row r="226" s="74" customFormat="1"/>
    <row r="227" s="74" customFormat="1"/>
    <row r="228" s="74" customFormat="1"/>
    <row r="229" s="74" customFormat="1"/>
    <row r="230" s="74" customFormat="1"/>
    <row r="231" s="74" customFormat="1"/>
    <row r="232" s="74" customFormat="1"/>
    <row r="233" s="74" customFormat="1"/>
    <row r="234" s="74" customFormat="1"/>
    <row r="235" s="74" customFormat="1"/>
    <row r="236" s="74" customFormat="1"/>
    <row r="237" s="74" customFormat="1"/>
    <row r="238" s="74" customFormat="1"/>
    <row r="239" s="74" customFormat="1"/>
    <row r="240" s="74" customFormat="1"/>
    <row r="241" s="74" customFormat="1"/>
    <row r="242" s="74" customFormat="1"/>
    <row r="243" s="74" customFormat="1"/>
    <row r="244" s="74" customFormat="1"/>
    <row r="245" s="74" customFormat="1"/>
    <row r="246" s="74" customFormat="1"/>
    <row r="247" s="74" customFormat="1"/>
    <row r="248" s="74" customFormat="1"/>
    <row r="249" s="74" customFormat="1"/>
    <row r="250" s="74" customFormat="1"/>
    <row r="251" s="74" customFormat="1"/>
    <row r="252" s="74" customFormat="1"/>
    <row r="253" s="74" customFormat="1"/>
    <row r="254" s="74" customFormat="1"/>
    <row r="255" s="74" customFormat="1"/>
    <row r="256" s="74" customFormat="1"/>
    <row r="257" s="74" customFormat="1"/>
    <row r="258" s="74" customFormat="1"/>
    <row r="259" s="74" customFormat="1"/>
    <row r="260" s="74" customFormat="1"/>
    <row r="261" s="74" customFormat="1"/>
    <row r="262" s="74" customFormat="1"/>
    <row r="263" s="74" customFormat="1"/>
    <row r="264" s="74" customFormat="1"/>
    <row r="265" s="74" customFormat="1"/>
    <row r="266" s="74" customFormat="1"/>
    <row r="267" s="74" customFormat="1"/>
    <row r="268" s="74" customFormat="1"/>
    <row r="269" s="74" customFormat="1"/>
    <row r="270" s="74" customFormat="1"/>
    <row r="271" s="74" customFormat="1"/>
    <row r="272" s="74" customFormat="1"/>
    <row r="273" s="74" customFormat="1"/>
    <row r="274" s="74" customFormat="1"/>
    <row r="275" s="74" customFormat="1"/>
    <row r="276" s="74" customFormat="1"/>
    <row r="277" s="74" customFormat="1"/>
    <row r="278" s="74" customFormat="1"/>
    <row r="279" s="74" customFormat="1"/>
    <row r="280" s="74" customFormat="1"/>
    <row r="281" s="74" customFormat="1"/>
    <row r="282" s="74" customFormat="1"/>
    <row r="283" s="74" customFormat="1"/>
    <row r="284" s="74" customFormat="1"/>
    <row r="285" s="74" customFormat="1"/>
    <row r="286" s="74" customFormat="1"/>
    <row r="287" s="74" customFormat="1"/>
    <row r="288" s="74" customFormat="1"/>
    <row r="289" s="74" customFormat="1"/>
    <row r="290" s="74" customFormat="1"/>
    <row r="291" s="74" customFormat="1"/>
    <row r="292" s="74" customFormat="1"/>
    <row r="293" s="74" customFormat="1"/>
    <row r="294" s="74" customFormat="1"/>
    <row r="295" s="74" customFormat="1"/>
    <row r="296" s="74" customFormat="1"/>
    <row r="297" s="74" customFormat="1"/>
    <row r="298" s="74" customFormat="1"/>
    <row r="299" s="74" customFormat="1"/>
    <row r="300" s="74" customFormat="1"/>
    <row r="301" s="74" customFormat="1"/>
    <row r="302" s="74" customFormat="1"/>
    <row r="303" s="74" customFormat="1"/>
    <row r="304" s="74" customFormat="1"/>
    <row r="305" s="74" customFormat="1"/>
    <row r="306" s="74" customFormat="1"/>
    <row r="307" s="74" customFormat="1"/>
    <row r="308" s="74" customFormat="1"/>
    <row r="309" s="74" customFormat="1"/>
    <row r="310" s="74" customFormat="1"/>
    <row r="311" s="74" customFormat="1"/>
    <row r="312" s="74" customFormat="1"/>
    <row r="313" s="74" customFormat="1"/>
    <row r="314" s="74" customFormat="1"/>
    <row r="315" s="74" customFormat="1"/>
    <row r="316" s="74" customFormat="1"/>
    <row r="317" s="74" customFormat="1"/>
    <row r="318" s="74" customFormat="1"/>
    <row r="319" s="74" customFormat="1"/>
    <row r="320" s="74" customFormat="1"/>
    <row r="321" s="74" customFormat="1"/>
    <row r="322" s="74" customFormat="1"/>
    <row r="323" s="74" customFormat="1"/>
    <row r="324" s="74" customFormat="1"/>
    <row r="325" s="74" customFormat="1"/>
    <row r="326" s="74" customFormat="1"/>
    <row r="327" s="74" customFormat="1"/>
    <row r="328" s="74" customFormat="1"/>
    <row r="329" s="74" customFormat="1"/>
    <row r="330" s="74" customFormat="1"/>
    <row r="331" s="74" customFormat="1"/>
    <row r="332" s="74" customFormat="1"/>
    <row r="333" s="74" customFormat="1"/>
    <row r="334" s="74" customFormat="1"/>
    <row r="335" s="74" customFormat="1"/>
    <row r="336" s="74" customFormat="1"/>
    <row r="337" s="74" customFormat="1"/>
    <row r="338" s="74" customFormat="1"/>
    <row r="339" s="74" customFormat="1"/>
    <row r="340" s="74" customFormat="1"/>
    <row r="341" s="74" customFormat="1"/>
    <row r="342" s="74" customFormat="1"/>
    <row r="343" s="74" customFormat="1"/>
    <row r="344" s="74" customFormat="1"/>
    <row r="345" s="74" customFormat="1"/>
    <row r="346" s="74" customFormat="1"/>
    <row r="347" s="74" customFormat="1"/>
    <row r="348" s="74" customFormat="1"/>
    <row r="349" s="74" customFormat="1"/>
    <row r="350" s="74" customFormat="1"/>
    <row r="351" s="74" customFormat="1"/>
    <row r="352" s="74" customFormat="1"/>
    <row r="353" s="74" customFormat="1"/>
    <row r="354" s="74" customFormat="1"/>
    <row r="355" s="74" customFormat="1"/>
    <row r="356" s="74" customFormat="1"/>
    <row r="357" s="74" customFormat="1"/>
    <row r="358" s="74" customFormat="1"/>
    <row r="359" s="74" customFormat="1"/>
    <row r="360" s="74" customFormat="1"/>
    <row r="361" s="74" customFormat="1"/>
    <row r="362" s="74" customFormat="1"/>
    <row r="363" s="74" customFormat="1"/>
    <row r="364" s="74" customFormat="1"/>
    <row r="365" s="74" customFormat="1"/>
    <row r="366" s="74" customFormat="1"/>
    <row r="367" s="74" customFormat="1"/>
    <row r="368" s="74" customFormat="1"/>
    <row r="369" s="74" customFormat="1"/>
    <row r="370" s="74" customFormat="1"/>
    <row r="371" s="74" customFormat="1"/>
    <row r="372" s="74" customFormat="1"/>
    <row r="373" s="74" customFormat="1"/>
    <row r="374" s="74" customFormat="1"/>
    <row r="375" s="74" customFormat="1"/>
    <row r="376" s="74" customFormat="1"/>
    <row r="377" s="74" customFormat="1"/>
    <row r="378" s="74" customFormat="1"/>
    <row r="379" s="74" customFormat="1"/>
    <row r="380" s="74" customFormat="1"/>
    <row r="381" s="74" customFormat="1"/>
    <row r="382" s="74" customFormat="1"/>
    <row r="383" s="74" customFormat="1"/>
    <row r="384" s="74" customFormat="1"/>
    <row r="385" s="74" customFormat="1"/>
    <row r="386" s="74" customFormat="1"/>
    <row r="387" s="74" customFormat="1"/>
    <row r="388" s="74" customFormat="1"/>
    <row r="389" s="74" customFormat="1"/>
    <row r="390" s="74" customFormat="1"/>
    <row r="391" s="74" customFormat="1"/>
    <row r="392" s="74" customFormat="1"/>
    <row r="393" s="74" customFormat="1"/>
    <row r="394" s="74" customFormat="1"/>
    <row r="395" s="74" customFormat="1"/>
    <row r="396" s="74" customFormat="1"/>
    <row r="397" s="74" customFormat="1"/>
    <row r="398" s="74" customFormat="1"/>
    <row r="399" s="74" customFormat="1"/>
    <row r="400" s="74" customFormat="1"/>
    <row r="401" s="74" customFormat="1"/>
    <row r="402" s="74" customFormat="1"/>
    <row r="403" s="74" customFormat="1"/>
    <row r="404" s="74" customFormat="1"/>
    <row r="405" s="74" customFormat="1"/>
    <row r="406" s="74" customFormat="1"/>
    <row r="407" s="74" customFormat="1"/>
    <row r="408" s="74" customFormat="1"/>
    <row r="409" s="74" customFormat="1"/>
    <row r="410" s="74" customFormat="1"/>
    <row r="411" s="74" customFormat="1"/>
    <row r="412" s="74" customFormat="1"/>
    <row r="413" s="74" customFormat="1"/>
    <row r="414" s="74" customFormat="1"/>
    <row r="415" s="74" customFormat="1"/>
    <row r="416" s="74" customFormat="1"/>
    <row r="417" s="74" customFormat="1"/>
    <row r="418" s="74" customFormat="1"/>
    <row r="419" s="74" customFormat="1"/>
    <row r="420" s="74" customFormat="1"/>
    <row r="421" s="74" customFormat="1"/>
    <row r="422" s="74" customFormat="1"/>
    <row r="423" s="74" customFormat="1"/>
    <row r="424" s="74" customFormat="1"/>
    <row r="425" s="74" customFormat="1"/>
    <row r="426" s="74" customFormat="1"/>
    <row r="427" s="74" customFormat="1"/>
    <row r="428" s="74" customFormat="1"/>
    <row r="429" s="74" customFormat="1"/>
    <row r="430" s="74" customFormat="1"/>
    <row r="431" s="74" customFormat="1"/>
    <row r="432" s="74" customFormat="1"/>
    <row r="433" s="74" customFormat="1"/>
    <row r="434" s="74" customFormat="1"/>
    <row r="435" s="74" customFormat="1"/>
    <row r="436" s="74" customFormat="1"/>
    <row r="437" s="74" customFormat="1"/>
    <row r="438" s="74" customFormat="1"/>
    <row r="439" s="74" customFormat="1"/>
    <row r="440" s="74" customFormat="1"/>
    <row r="441" s="74" customFormat="1"/>
    <row r="442" s="74" customFormat="1"/>
    <row r="443" s="74" customFormat="1"/>
    <row r="444" s="74" customFormat="1"/>
    <row r="445" s="74" customFormat="1"/>
    <row r="446" s="74" customFormat="1"/>
    <row r="447" s="74" customFormat="1"/>
    <row r="448" s="74" customFormat="1"/>
    <row r="449" s="74" customFormat="1"/>
    <row r="450" s="74" customFormat="1"/>
    <row r="451" s="74" customFormat="1"/>
    <row r="452" s="74" customFormat="1"/>
    <row r="453" s="74" customFormat="1"/>
    <row r="454" s="74" customFormat="1"/>
    <row r="455" s="74" customFormat="1"/>
    <row r="456" s="74" customFormat="1"/>
    <row r="457" s="74" customFormat="1"/>
    <row r="458" s="74" customFormat="1"/>
    <row r="459" s="74" customFormat="1"/>
    <row r="460" s="74" customFormat="1"/>
    <row r="461" s="74" customFormat="1"/>
    <row r="462" s="74" customFormat="1"/>
    <row r="463" s="74" customFormat="1"/>
    <row r="464" s="74" customFormat="1"/>
    <row r="465" s="74" customFormat="1"/>
    <row r="466" s="74" customFormat="1"/>
    <row r="467" s="74" customFormat="1"/>
    <row r="468" s="74" customFormat="1"/>
    <row r="469" s="74" customFormat="1"/>
    <row r="470" s="74" customFormat="1"/>
    <row r="471" s="74" customFormat="1"/>
    <row r="472" s="74" customFormat="1"/>
    <row r="473" s="74" customFormat="1"/>
    <row r="474" s="74" customFormat="1"/>
    <row r="475" s="74" customFormat="1"/>
    <row r="476" s="74" customFormat="1"/>
    <row r="477" s="74" customFormat="1"/>
    <row r="478" s="74" customFormat="1"/>
    <row r="479" s="74" customFormat="1"/>
    <row r="480" s="74" customFormat="1"/>
    <row r="481" s="74" customFormat="1"/>
    <row r="482" s="74" customFormat="1"/>
    <row r="483" s="74" customFormat="1"/>
    <row r="484" s="74" customFormat="1"/>
    <row r="485" s="74" customFormat="1"/>
    <row r="486" s="74" customFormat="1"/>
    <row r="487" s="74" customFormat="1"/>
    <row r="488" s="74" customFormat="1"/>
    <row r="489" s="74" customFormat="1"/>
    <row r="490" s="74" customFormat="1"/>
    <row r="491" s="74" customFormat="1"/>
    <row r="492" s="74" customFormat="1"/>
    <row r="493" s="74" customFormat="1"/>
    <row r="494" s="74" customFormat="1"/>
    <row r="495" s="74" customFormat="1"/>
    <row r="496" s="74" customFormat="1"/>
    <row r="497" s="74" customFormat="1"/>
    <row r="498" s="74" customFormat="1"/>
    <row r="499" s="74" customFormat="1"/>
    <row r="500" s="74" customFormat="1"/>
    <row r="501" s="74" customFormat="1"/>
    <row r="502" s="74" customFormat="1"/>
    <row r="503" s="74" customFormat="1"/>
    <row r="504" s="74" customFormat="1"/>
    <row r="505" s="74" customFormat="1"/>
    <row r="506" s="74" customFormat="1"/>
    <row r="507" s="74" customFormat="1"/>
    <row r="508" s="74" customFormat="1"/>
    <row r="509" s="74" customFormat="1"/>
    <row r="510" s="74" customFormat="1"/>
    <row r="511" s="74" customFormat="1"/>
    <row r="512" s="74" customFormat="1"/>
    <row r="513" s="74" customFormat="1"/>
    <row r="514" s="74" customFormat="1"/>
    <row r="515" s="74" customFormat="1"/>
    <row r="516" s="74" customFormat="1"/>
    <row r="517" s="74" customFormat="1"/>
    <row r="518" s="74" customFormat="1"/>
    <row r="519" s="74" customFormat="1"/>
    <row r="520" s="74" customFormat="1"/>
    <row r="521" s="74" customFormat="1"/>
    <row r="522" s="74" customFormat="1"/>
    <row r="523" s="74" customFormat="1"/>
    <row r="524" s="74" customFormat="1"/>
    <row r="525" s="74" customFormat="1"/>
    <row r="526" s="74" customFormat="1"/>
    <row r="527" s="74" customFormat="1"/>
    <row r="528" s="74" customFormat="1"/>
    <row r="529" s="74" customFormat="1"/>
    <row r="530" s="74" customFormat="1"/>
    <row r="531" s="74" customFormat="1"/>
    <row r="532" s="74" customFormat="1"/>
    <row r="533" s="74" customFormat="1"/>
    <row r="534" s="74" customFormat="1"/>
    <row r="535" s="74" customFormat="1"/>
    <row r="536" s="74" customFormat="1"/>
    <row r="537" s="74" customFormat="1"/>
    <row r="538" s="74" customFormat="1"/>
    <row r="539" s="74" customFormat="1"/>
    <row r="540" s="74" customFormat="1"/>
    <row r="541" s="74" customFormat="1"/>
    <row r="542" s="74" customFormat="1"/>
    <row r="543" s="74" customFormat="1"/>
    <row r="544" s="74" customFormat="1"/>
    <row r="545" s="74" customFormat="1"/>
    <row r="546" s="74" customFormat="1"/>
    <row r="547" s="74" customFormat="1"/>
    <row r="548" s="74" customFormat="1"/>
    <row r="549" s="74" customFormat="1"/>
    <row r="550" s="74" customFormat="1"/>
    <row r="551" s="74" customFormat="1"/>
    <row r="552" s="74" customFormat="1"/>
    <row r="553" s="74" customFormat="1"/>
    <row r="554" s="74" customFormat="1"/>
    <row r="555" s="74" customFormat="1"/>
    <row r="556" s="74" customFormat="1"/>
    <row r="557" s="74" customFormat="1"/>
    <row r="558" s="74" customFormat="1"/>
    <row r="559" s="74" customFormat="1"/>
    <row r="560" s="74" customFormat="1"/>
    <row r="561" s="74" customFormat="1"/>
    <row r="562" s="74" customFormat="1"/>
    <row r="563" s="74" customFormat="1"/>
    <row r="564" s="74" customFormat="1"/>
    <row r="565" s="74" customFormat="1"/>
    <row r="566" s="74" customFormat="1"/>
    <row r="567" s="74" customFormat="1"/>
    <row r="568" s="74" customFormat="1"/>
    <row r="569" s="74" customFormat="1"/>
    <row r="570" s="74" customFormat="1"/>
    <row r="571" s="74" customFormat="1"/>
    <row r="572" s="74" customFormat="1"/>
    <row r="573" s="74" customFormat="1"/>
    <row r="574" s="74" customFormat="1"/>
    <row r="575" s="74" customFormat="1"/>
    <row r="576" s="74" customFormat="1"/>
    <row r="577" s="74" customFormat="1"/>
    <row r="578" s="74" customFormat="1"/>
    <row r="579" s="74" customFormat="1"/>
    <row r="580" s="74" customFormat="1"/>
    <row r="581" s="74" customFormat="1"/>
    <row r="582" s="74" customFormat="1"/>
    <row r="583" s="74" customFormat="1"/>
    <row r="584" s="74" customFormat="1"/>
    <row r="585" s="74" customFormat="1"/>
    <row r="586" s="74" customFormat="1"/>
    <row r="587" s="74" customFormat="1"/>
    <row r="588" s="74" customFormat="1"/>
    <row r="589" s="74" customFormat="1"/>
    <row r="590" s="74" customFormat="1"/>
    <row r="591" s="74" customFormat="1"/>
    <row r="592" s="74" customFormat="1"/>
    <row r="593" s="74" customFormat="1"/>
    <row r="594" s="74" customFormat="1"/>
    <row r="595" s="74" customFormat="1"/>
    <row r="596" s="74" customFormat="1"/>
    <row r="597" s="74" customFormat="1"/>
    <row r="598" s="74" customFormat="1"/>
    <row r="599" s="74" customFormat="1"/>
    <row r="600" s="74" customFormat="1"/>
    <row r="601" s="74" customFormat="1"/>
    <row r="602" s="74" customFormat="1"/>
    <row r="603" s="74" customFormat="1"/>
    <row r="604" s="74" customFormat="1"/>
    <row r="605" s="74" customFormat="1"/>
    <row r="606" s="74" customFormat="1"/>
    <row r="607" s="74" customFormat="1"/>
    <row r="608" s="74" customFormat="1"/>
    <row r="609" s="74" customFormat="1"/>
    <row r="610" s="74" customFormat="1"/>
    <row r="611" s="74" customFormat="1"/>
    <row r="612" s="74" customFormat="1"/>
    <row r="613" s="74" customFormat="1"/>
    <row r="614" s="74" customFormat="1"/>
    <row r="615" s="74" customFormat="1"/>
    <row r="616" s="74" customFormat="1"/>
    <row r="617" s="74" customFormat="1"/>
    <row r="618" s="74" customFormat="1"/>
    <row r="619" s="74" customFormat="1"/>
    <row r="620" s="74" customFormat="1"/>
    <row r="621" s="74" customFormat="1"/>
    <row r="622" s="74" customFormat="1"/>
    <row r="623" s="74" customFormat="1"/>
    <row r="624" s="74" customFormat="1"/>
    <row r="625" s="74" customFormat="1"/>
    <row r="626" s="74" customFormat="1"/>
    <row r="627" s="74" customFormat="1"/>
    <row r="628" s="74" customFormat="1"/>
    <row r="629" s="74" customFormat="1"/>
    <row r="630" s="74" customFormat="1"/>
    <row r="631" s="74" customFormat="1"/>
    <row r="632" s="74" customFormat="1"/>
    <row r="633" s="74" customFormat="1"/>
    <row r="634" s="74" customFormat="1"/>
    <row r="635" s="74" customFormat="1"/>
    <row r="636" s="74" customFormat="1"/>
    <row r="637" s="74" customFormat="1"/>
    <row r="638" s="74" customFormat="1"/>
    <row r="639" s="74" customFormat="1"/>
    <row r="640" s="74" customFormat="1"/>
    <row r="641" s="74" customFormat="1"/>
    <row r="642" s="74" customFormat="1"/>
    <row r="643" s="74" customFormat="1"/>
    <row r="644" s="74" customFormat="1"/>
    <row r="645" s="74" customFormat="1"/>
    <row r="646" s="74" customFormat="1"/>
    <row r="647" s="74" customFormat="1"/>
    <row r="648" s="74" customFormat="1"/>
    <row r="649" s="74" customFormat="1"/>
    <row r="650" s="74" customFormat="1"/>
    <row r="651" s="74" customFormat="1"/>
    <row r="652" s="74" customFormat="1"/>
    <row r="653" s="74" customFormat="1"/>
    <row r="654" s="74" customFormat="1"/>
    <row r="655" s="74" customFormat="1"/>
    <row r="656" s="74" customFormat="1"/>
    <row r="657" s="74" customFormat="1"/>
    <row r="658" s="74" customFormat="1"/>
    <row r="659" s="74" customFormat="1"/>
    <row r="660" s="74" customFormat="1"/>
    <row r="661" s="74" customFormat="1"/>
    <row r="662" s="74" customFormat="1"/>
    <row r="663" s="74" customFormat="1"/>
    <row r="664" s="74" customFormat="1"/>
    <row r="665" s="74" customFormat="1"/>
    <row r="666" s="74" customFormat="1"/>
    <row r="667" s="74" customFormat="1"/>
    <row r="668" s="74" customFormat="1"/>
    <row r="669" s="74" customFormat="1"/>
    <row r="670" s="74" customFormat="1"/>
    <row r="671" s="74" customFormat="1"/>
    <row r="672" s="74" customFormat="1"/>
    <row r="673" s="74" customFormat="1"/>
    <row r="674" s="74" customFormat="1"/>
    <row r="675" s="74" customFormat="1"/>
    <row r="676" s="74" customFormat="1"/>
    <row r="677" s="74" customFormat="1"/>
    <row r="678" s="74" customFormat="1"/>
    <row r="679" s="74" customFormat="1"/>
    <row r="680" s="74" customFormat="1"/>
    <row r="681" s="74" customFormat="1"/>
    <row r="682" s="74" customFormat="1"/>
    <row r="683" s="74" customFormat="1"/>
    <row r="684" s="74" customFormat="1"/>
    <row r="685" s="74" customFormat="1"/>
    <row r="686" s="74" customFormat="1"/>
    <row r="687" s="74" customFormat="1"/>
    <row r="688" s="74" customFormat="1"/>
    <row r="689" s="74" customFormat="1"/>
    <row r="690" s="74" customFormat="1"/>
    <row r="691" s="74" customFormat="1"/>
    <row r="692" s="74" customFormat="1"/>
    <row r="693" s="74" customFormat="1"/>
    <row r="694" s="74" customFormat="1"/>
    <row r="695" s="74" customFormat="1"/>
    <row r="696" s="74" customFormat="1"/>
    <row r="697" s="74" customFormat="1"/>
    <row r="698" s="74" customFormat="1"/>
    <row r="699" s="74" customFormat="1"/>
    <row r="700" s="74" customFormat="1"/>
    <row r="701" s="74" customFormat="1"/>
    <row r="702" s="74" customFormat="1"/>
    <row r="703" s="74" customFormat="1"/>
    <row r="704" s="74" customFormat="1"/>
    <row r="705" s="74" customFormat="1"/>
    <row r="706" s="74" customFormat="1"/>
    <row r="707" s="74" customFormat="1"/>
    <row r="708" s="74" customFormat="1"/>
    <row r="709" s="74" customFormat="1"/>
    <row r="710" s="74" customFormat="1"/>
    <row r="711" s="74" customFormat="1"/>
    <row r="712" s="74" customFormat="1"/>
    <row r="713" s="74" customFormat="1"/>
    <row r="714" s="74" customFormat="1"/>
    <row r="715" s="74" customFormat="1"/>
    <row r="716" s="74" customFormat="1"/>
    <row r="717" s="74" customFormat="1"/>
    <row r="718" s="74" customFormat="1"/>
    <row r="719" s="74" customFormat="1"/>
    <row r="720" s="74" customFormat="1"/>
    <row r="721" s="74" customFormat="1"/>
    <row r="722" s="74" customFormat="1"/>
    <row r="723" s="74" customFormat="1"/>
    <row r="724" s="74" customFormat="1"/>
    <row r="725" s="74" customFormat="1"/>
    <row r="726" s="74" customFormat="1"/>
    <row r="727" s="74" customFormat="1"/>
    <row r="728" s="74" customFormat="1"/>
    <row r="729" s="74" customFormat="1"/>
    <row r="730" s="74" customFormat="1"/>
    <row r="731" s="74" customFormat="1"/>
    <row r="732" s="74" customFormat="1"/>
    <row r="733" s="74" customFormat="1"/>
    <row r="734" s="74" customFormat="1"/>
    <row r="735" s="74" customFormat="1"/>
    <row r="736" s="74" customFormat="1"/>
    <row r="737" s="74" customFormat="1"/>
    <row r="738" s="74" customFormat="1"/>
    <row r="739" s="74" customFormat="1"/>
    <row r="740" s="74" customFormat="1"/>
    <row r="741" s="74" customFormat="1"/>
    <row r="742" s="74" customFormat="1"/>
    <row r="743" s="74" customFormat="1"/>
    <row r="744" s="74" customFormat="1"/>
    <row r="745" s="74" customFormat="1"/>
    <row r="746" s="74" customFormat="1"/>
    <row r="747" s="74" customFormat="1"/>
    <row r="748" s="74" customFormat="1"/>
    <row r="749" s="74" customFormat="1"/>
    <row r="750" s="74" customFormat="1"/>
    <row r="751" s="74" customFormat="1"/>
    <row r="752" s="74" customFormat="1"/>
    <row r="753" s="74" customFormat="1"/>
    <row r="754" s="74" customFormat="1"/>
    <row r="755" s="74" customFormat="1"/>
    <row r="756" s="74" customFormat="1"/>
    <row r="757" s="74" customFormat="1"/>
    <row r="758" s="74" customFormat="1"/>
    <row r="759" s="74" customFormat="1"/>
    <row r="760" s="74" customFormat="1"/>
    <row r="761" s="74" customFormat="1"/>
    <row r="762" s="74" customFormat="1"/>
    <row r="763" s="74" customFormat="1"/>
    <row r="764" s="74" customFormat="1"/>
    <row r="765" s="74" customFormat="1"/>
    <row r="766" s="74" customFormat="1"/>
    <row r="767" s="74" customFormat="1"/>
    <row r="768" s="74" customFormat="1"/>
    <row r="769" s="74" customFormat="1"/>
    <row r="770" s="74" customFormat="1"/>
    <row r="771" s="74" customFormat="1"/>
    <row r="772" s="74" customFormat="1"/>
    <row r="773" s="74" customFormat="1"/>
    <row r="774" s="74" customFormat="1"/>
    <row r="775" s="74" customFormat="1"/>
    <row r="776" s="74" customFormat="1"/>
    <row r="777" s="74" customFormat="1"/>
    <row r="778" s="74" customFormat="1"/>
    <row r="779" s="74" customFormat="1"/>
    <row r="780" s="74" customFormat="1"/>
    <row r="781" s="74" customFormat="1"/>
    <row r="782" s="74" customFormat="1"/>
    <row r="783" s="74" customFormat="1"/>
    <row r="784" s="74" customFormat="1"/>
    <row r="785" s="74" customFormat="1"/>
    <row r="786" s="74" customFormat="1"/>
    <row r="787" s="74" customFormat="1"/>
    <row r="788" s="74" customFormat="1"/>
    <row r="789" s="74" customFormat="1"/>
    <row r="790" s="74" customFormat="1"/>
    <row r="791" s="74" customFormat="1"/>
    <row r="792" s="74" customFormat="1"/>
    <row r="793" s="74" customFormat="1"/>
    <row r="794" s="74" customFormat="1"/>
    <row r="795" s="74" customFormat="1"/>
    <row r="796" s="74" customFormat="1"/>
    <row r="797" s="74" customFormat="1"/>
    <row r="798" s="74" customFormat="1"/>
    <row r="799" s="74" customFormat="1"/>
    <row r="800" s="74" customFormat="1"/>
    <row r="801" s="74" customFormat="1"/>
    <row r="802" s="74" customFormat="1"/>
    <row r="803" s="74" customFormat="1"/>
    <row r="804" s="74" customFormat="1"/>
    <row r="805" s="74" customFormat="1"/>
    <row r="806" s="74" customFormat="1"/>
    <row r="807" s="74" customFormat="1"/>
    <row r="808" s="74" customFormat="1"/>
    <row r="809" s="74" customFormat="1"/>
    <row r="810" s="74" customFormat="1"/>
    <row r="811" s="74" customFormat="1"/>
    <row r="812" s="74" customFormat="1"/>
    <row r="813" s="74" customFormat="1"/>
    <row r="814" s="74" customFormat="1"/>
    <row r="815" s="74" customFormat="1"/>
    <row r="816" s="74" customFormat="1"/>
    <row r="817" s="74" customFormat="1"/>
    <row r="818" s="74" customFormat="1"/>
    <row r="819" s="74" customFormat="1"/>
    <row r="820" s="74" customFormat="1"/>
    <row r="821" s="74" customFormat="1"/>
    <row r="822" s="74" customFormat="1"/>
    <row r="823" s="74" customFormat="1"/>
    <row r="824" s="74" customFormat="1"/>
    <row r="825" s="74" customFormat="1"/>
    <row r="826" s="74" customFormat="1"/>
    <row r="827" s="74" customFormat="1"/>
    <row r="828" s="74" customFormat="1"/>
    <row r="829" s="74" customFormat="1"/>
    <row r="830" s="74" customFormat="1"/>
    <row r="831" s="74" customFormat="1"/>
    <row r="832" s="74" customFormat="1"/>
    <row r="833" s="74" customFormat="1"/>
    <row r="834" s="74" customFormat="1"/>
    <row r="835" s="74" customFormat="1"/>
    <row r="836" s="74" customFormat="1"/>
    <row r="837" s="74" customFormat="1"/>
    <row r="838" s="74" customFormat="1"/>
    <row r="839" s="74" customFormat="1"/>
    <row r="840" s="74" customFormat="1"/>
    <row r="841" s="74" customFormat="1"/>
    <row r="842" s="74" customFormat="1"/>
    <row r="843" s="74" customFormat="1"/>
    <row r="844" s="74" customFormat="1"/>
    <row r="845" s="74" customFormat="1"/>
    <row r="846" s="74" customFormat="1"/>
    <row r="847" s="74" customFormat="1"/>
    <row r="848" s="74" customFormat="1"/>
    <row r="849" s="74" customFormat="1"/>
    <row r="850" s="74" customFormat="1"/>
    <row r="851" s="74" customFormat="1"/>
    <row r="852" s="74" customFormat="1"/>
    <row r="853" s="74" customFormat="1"/>
    <row r="854" s="74" customFormat="1"/>
    <row r="855" s="74" customFormat="1"/>
    <row r="856" s="74" customFormat="1"/>
    <row r="857" s="74" customFormat="1"/>
    <row r="858" s="74" customFormat="1"/>
    <row r="859" s="74" customFormat="1"/>
    <row r="860" s="74" customFormat="1"/>
    <row r="861" s="74" customFormat="1"/>
    <row r="862" s="74" customFormat="1"/>
    <row r="863" s="74" customFormat="1"/>
    <row r="864" s="74" customFormat="1"/>
    <row r="865" s="74" customFormat="1"/>
    <row r="866" s="74" customFormat="1"/>
    <row r="867" s="74" customFormat="1"/>
    <row r="868" s="74" customFormat="1"/>
    <row r="869" s="74" customFormat="1"/>
    <row r="870" s="74" customFormat="1"/>
    <row r="871" s="74" customFormat="1"/>
    <row r="872" s="74" customFormat="1"/>
    <row r="873" s="74" customFormat="1"/>
    <row r="874" s="74" customFormat="1"/>
    <row r="875" s="74" customFormat="1"/>
    <row r="876" s="74" customFormat="1"/>
    <row r="877" s="74" customFormat="1"/>
    <row r="878" s="74" customFormat="1"/>
    <row r="879" s="74" customFormat="1"/>
    <row r="880" s="74" customFormat="1"/>
    <row r="881" s="74" customFormat="1"/>
    <row r="882" s="74" customFormat="1"/>
    <row r="883" s="74" customFormat="1"/>
    <row r="884" s="74" customFormat="1"/>
    <row r="885" s="74" customFormat="1"/>
    <row r="886" s="74" customFormat="1"/>
    <row r="887" s="74" customFormat="1"/>
    <row r="888" s="74" customFormat="1"/>
    <row r="889" s="74" customFormat="1"/>
    <row r="890" s="74" customFormat="1"/>
    <row r="891" s="74" customFormat="1"/>
    <row r="892" s="74" customFormat="1"/>
    <row r="893" s="74" customFormat="1"/>
    <row r="894" s="74" customFormat="1"/>
    <row r="895" s="74" customFormat="1"/>
    <row r="896" s="74" customFormat="1"/>
    <row r="897" s="74" customFormat="1"/>
    <row r="898" s="74" customFormat="1"/>
    <row r="899" s="74" customFormat="1"/>
    <row r="900" s="74" customFormat="1"/>
    <row r="901" s="74" customFormat="1"/>
    <row r="902" s="74" customFormat="1"/>
    <row r="903" s="74" customFormat="1"/>
    <row r="904" s="74" customFormat="1"/>
    <row r="905" s="74" customFormat="1"/>
    <row r="906" s="74" customFormat="1"/>
    <row r="907" s="74" customFormat="1"/>
    <row r="908" s="74" customFormat="1"/>
    <row r="909" s="74" customFormat="1"/>
    <row r="910" s="74" customFormat="1"/>
    <row r="911" s="74" customFormat="1"/>
    <row r="912" s="74" customFormat="1"/>
    <row r="913" s="74" customFormat="1"/>
    <row r="914" s="74" customFormat="1"/>
    <row r="915" s="74" customFormat="1"/>
    <row r="916" s="74" customFormat="1"/>
    <row r="917" s="74" customFormat="1"/>
    <row r="918" s="74" customFormat="1"/>
    <row r="919" s="74" customFormat="1"/>
    <row r="920" s="74" customFormat="1"/>
    <row r="921" s="74" customFormat="1"/>
    <row r="922" s="74" customFormat="1"/>
    <row r="923" s="74" customFormat="1"/>
    <row r="924" s="74" customFormat="1"/>
    <row r="925" s="74" customFormat="1"/>
    <row r="926" s="74" customFormat="1"/>
    <row r="927" s="74" customFormat="1"/>
    <row r="928" s="74" customFormat="1"/>
    <row r="929" s="74" customFormat="1"/>
    <row r="930" s="74" customFormat="1"/>
    <row r="931" s="74" customFormat="1"/>
    <row r="932" s="74" customFormat="1"/>
    <row r="933" s="74" customFormat="1"/>
    <row r="934" s="74" customFormat="1"/>
    <row r="935" s="74" customFormat="1"/>
    <row r="936" s="74" customFormat="1"/>
    <row r="937" s="74" customFormat="1"/>
    <row r="938" s="74" customFormat="1"/>
    <row r="939" s="74" customFormat="1"/>
    <row r="940" s="74" customFormat="1"/>
    <row r="941" s="74" customFormat="1"/>
    <row r="942" s="74" customFormat="1"/>
    <row r="943" s="74" customFormat="1"/>
    <row r="944" s="74" customFormat="1"/>
    <row r="945" s="74" customFormat="1"/>
    <row r="946" s="74" customFormat="1"/>
    <row r="947" s="74" customFormat="1"/>
    <row r="948" s="74" customFormat="1"/>
    <row r="949" s="74" customFormat="1"/>
    <row r="950" s="74" customFormat="1"/>
    <row r="951" s="74" customFormat="1"/>
    <row r="952" s="74" customFormat="1"/>
    <row r="953" s="74" customFormat="1"/>
    <row r="954" s="74" customFormat="1"/>
    <row r="955" s="74" customFormat="1"/>
    <row r="956" s="74" customFormat="1"/>
    <row r="957" s="74" customFormat="1"/>
    <row r="958" s="74" customFormat="1"/>
    <row r="959" s="74" customFormat="1"/>
    <row r="960" s="74" customFormat="1"/>
    <row r="961" s="74" customFormat="1"/>
    <row r="962" s="74" customFormat="1"/>
    <row r="963" s="74" customFormat="1"/>
    <row r="964" s="74" customFormat="1"/>
    <row r="965" s="74" customFormat="1"/>
    <row r="966" s="74" customFormat="1"/>
    <row r="967" s="74" customFormat="1"/>
    <row r="968" s="74" customFormat="1"/>
    <row r="969" s="74" customFormat="1"/>
    <row r="970" s="74" customFormat="1"/>
    <row r="971" s="74" customFormat="1"/>
    <row r="972" s="74" customFormat="1"/>
    <row r="973" s="74" customFormat="1"/>
    <row r="974" s="74" customFormat="1"/>
    <row r="975" s="74" customFormat="1"/>
    <row r="976" s="74" customFormat="1"/>
    <row r="977" s="74" customFormat="1"/>
    <row r="978" s="74" customFormat="1"/>
    <row r="979" s="74" customFormat="1"/>
    <row r="980" s="74" customFormat="1"/>
    <row r="981" s="74" customFormat="1"/>
    <row r="982" s="74" customFormat="1"/>
    <row r="983" s="74" customFormat="1"/>
    <row r="984" s="74" customFormat="1"/>
    <row r="985" s="74" customFormat="1"/>
    <row r="986" s="74" customFormat="1"/>
    <row r="987" s="74" customFormat="1"/>
    <row r="988" s="74" customFormat="1"/>
    <row r="989" s="74" customFormat="1"/>
    <row r="990" s="74" customFormat="1"/>
    <row r="991" s="74" customFormat="1"/>
    <row r="992" s="74" customFormat="1"/>
    <row r="993" s="74" customFormat="1"/>
    <row r="994" s="74" customFormat="1"/>
    <row r="995" s="74" customFormat="1"/>
    <row r="996" s="74" customFormat="1"/>
    <row r="997" s="74" customFormat="1"/>
    <row r="998" s="74" customFormat="1"/>
    <row r="999" s="74" customFormat="1"/>
    <row r="1000" s="74" customFormat="1"/>
    <row r="1001" s="74" customFormat="1"/>
    <row r="1002" s="74" customFormat="1"/>
    <row r="1003" s="74" customFormat="1"/>
    <row r="1004" s="74" customFormat="1"/>
    <row r="1005" s="74" customFormat="1"/>
    <row r="1006" s="74" customFormat="1"/>
    <row r="1007" s="74" customFormat="1"/>
    <row r="1008" s="74" customFormat="1"/>
    <row r="1009" s="74" customFormat="1"/>
    <row r="1010" s="74" customFormat="1"/>
    <row r="1011" s="74" customFormat="1"/>
    <row r="1012" s="74" customFormat="1"/>
    <row r="1013" s="74" customFormat="1"/>
    <row r="1014" s="74" customFormat="1"/>
    <row r="1015" s="74" customFormat="1"/>
    <row r="1016" s="74" customFormat="1"/>
    <row r="1017" s="74" customFormat="1"/>
    <row r="1018" s="74" customFormat="1"/>
    <row r="1019" s="74" customFormat="1"/>
    <row r="1020" s="74" customFormat="1"/>
    <row r="1021" s="74" customFormat="1"/>
    <row r="1022" s="74" customFormat="1"/>
    <row r="1023" s="74" customFormat="1"/>
    <row r="1024" s="74" customFormat="1"/>
    <row r="1025" s="74" customFormat="1"/>
    <row r="1026" s="74" customFormat="1"/>
    <row r="1027" s="74" customFormat="1"/>
    <row r="1028" s="74" customFormat="1"/>
    <row r="1029" s="74" customFormat="1"/>
    <row r="1030" s="74" customFormat="1"/>
    <row r="1031" s="74" customFormat="1"/>
    <row r="1032" s="74" customFormat="1"/>
    <row r="1033" s="74" customFormat="1"/>
    <row r="1034" s="74" customFormat="1"/>
    <row r="1035" s="74" customFormat="1"/>
    <row r="1036" s="74" customFormat="1"/>
    <row r="1037" s="74" customFormat="1"/>
    <row r="1038" s="74" customFormat="1"/>
    <row r="1039" s="74" customFormat="1"/>
    <row r="1040" s="74" customFormat="1"/>
    <row r="1041" s="74" customFormat="1"/>
    <row r="1042" s="74" customFormat="1"/>
    <row r="1043" s="74" customFormat="1"/>
    <row r="1044" s="74" customFormat="1"/>
    <row r="1045" s="74" customFormat="1"/>
    <row r="1046" s="74" customFormat="1"/>
    <row r="1047" s="74" customFormat="1"/>
    <row r="1048" s="74" customFormat="1"/>
    <row r="1049" s="74" customFormat="1"/>
    <row r="1050" s="74" customFormat="1"/>
    <row r="1051" s="74" customFormat="1"/>
    <row r="1052" s="74" customFormat="1"/>
    <row r="1053" s="74" customFormat="1"/>
    <row r="1054" s="74" customFormat="1"/>
    <row r="1055" s="74" customFormat="1"/>
    <row r="1056" s="74" customFormat="1"/>
    <row r="1057" s="74" customFormat="1"/>
    <row r="1058" s="74" customFormat="1"/>
    <row r="1059" s="74" customFormat="1"/>
    <row r="1060" s="74" customFormat="1"/>
    <row r="1061" s="74" customFormat="1"/>
    <row r="1062" s="74" customFormat="1"/>
    <row r="1063" s="74" customFormat="1"/>
    <row r="1064" s="74" customFormat="1"/>
    <row r="1065" s="74" customFormat="1"/>
    <row r="1066" s="74" customFormat="1"/>
    <row r="1067" s="74" customFormat="1"/>
    <row r="1068" s="74" customFormat="1"/>
    <row r="1069" s="74" customFormat="1"/>
    <row r="1070" s="74" customFormat="1"/>
    <row r="1071" s="74" customFormat="1"/>
    <row r="1072" s="74" customFormat="1"/>
    <row r="1073" s="74" customFormat="1"/>
    <row r="1074" s="74" customFormat="1"/>
    <row r="1075" s="74" customFormat="1"/>
    <row r="1076" s="74" customFormat="1"/>
    <row r="1077" s="74" customFormat="1"/>
    <row r="1078" s="74" customFormat="1"/>
    <row r="1079" s="74" customFormat="1"/>
    <row r="1080" s="74" customFormat="1"/>
    <row r="1081" s="74" customFormat="1"/>
    <row r="1082" s="74" customFormat="1"/>
    <row r="1083" s="74" customFormat="1"/>
    <row r="1084" s="74" customFormat="1"/>
    <row r="1085" s="74" customFormat="1"/>
    <row r="1086" s="74" customFormat="1"/>
    <row r="1087" s="74" customFormat="1"/>
    <row r="1088" s="74" customFormat="1"/>
    <row r="1089" s="74" customFormat="1"/>
    <row r="1090" s="74" customFormat="1"/>
    <row r="1091" s="74" customFormat="1"/>
    <row r="1092" s="74" customFormat="1"/>
    <row r="1093" s="74" customFormat="1"/>
    <row r="1094" s="74" customFormat="1"/>
    <row r="1095" s="74" customFormat="1"/>
    <row r="1096" s="74" customFormat="1"/>
    <row r="1097" s="74" customFormat="1"/>
    <row r="1098" s="74" customFormat="1"/>
    <row r="1099" s="74" customFormat="1"/>
    <row r="1100" s="74" customFormat="1"/>
    <row r="1101" s="74" customFormat="1"/>
    <row r="1102" s="74" customFormat="1"/>
    <row r="1103" s="74" customFormat="1"/>
    <row r="1104" s="74" customFormat="1"/>
    <row r="1105" s="74" customFormat="1"/>
    <row r="1106" s="74" customFormat="1"/>
    <row r="1107" s="74" customFormat="1"/>
    <row r="1108" s="74" customFormat="1"/>
    <row r="1109" s="74" customFormat="1"/>
    <row r="1110" s="74" customFormat="1"/>
    <row r="1111" s="74" customFormat="1"/>
    <row r="1112" s="74" customFormat="1"/>
    <row r="1113" s="74" customFormat="1"/>
    <row r="1114" s="74" customFormat="1"/>
    <row r="1115" s="74" customFormat="1"/>
    <row r="1116" s="74" customFormat="1"/>
    <row r="1117" s="74" customFormat="1"/>
    <row r="1118" s="74" customFormat="1"/>
    <row r="1119" s="74" customFormat="1"/>
    <row r="1120" s="74" customFormat="1"/>
    <row r="1121" s="74" customFormat="1"/>
    <row r="1122" s="74" customFormat="1"/>
    <row r="1123" s="74" customFormat="1"/>
    <row r="1124" s="74" customFormat="1"/>
    <row r="1125" s="74" customFormat="1"/>
    <row r="1126" s="74" customFormat="1"/>
    <row r="1127" s="74" customFormat="1"/>
    <row r="1128" s="74" customFormat="1"/>
    <row r="1129" s="74" customFormat="1"/>
    <row r="1130" s="74" customFormat="1"/>
    <row r="1131" s="74" customFormat="1"/>
    <row r="1132" s="74" customFormat="1"/>
    <row r="1133" s="74" customFormat="1"/>
    <row r="1134" s="74" customFormat="1"/>
    <row r="1135" s="74" customFormat="1"/>
    <row r="1136" s="74" customFormat="1"/>
    <row r="1137" s="74" customFormat="1"/>
    <row r="1138" s="74" customFormat="1"/>
    <row r="1139" s="74" customFormat="1"/>
    <row r="1140" s="74" customFormat="1"/>
    <row r="1141" s="74" customFormat="1"/>
    <row r="1142" s="74" customFormat="1"/>
    <row r="1143" s="74" customFormat="1"/>
    <row r="1144" s="74" customFormat="1"/>
    <row r="1145" s="74" customFormat="1"/>
    <row r="1146" s="74" customFormat="1"/>
    <row r="1147" s="74" customFormat="1"/>
    <row r="1148" s="74" customFormat="1"/>
    <row r="1149" s="74" customFormat="1"/>
    <row r="1150" s="74" customFormat="1"/>
    <row r="1151" s="74" customFormat="1"/>
    <row r="1152" s="74" customFormat="1"/>
    <row r="1153" s="74" customFormat="1"/>
    <row r="1154" s="74" customFormat="1"/>
    <row r="1155" s="74" customFormat="1"/>
    <row r="1156" s="74" customFormat="1"/>
    <row r="1157" s="74" customFormat="1"/>
    <row r="1158" s="74" customFormat="1"/>
    <row r="1159" s="74" customFormat="1"/>
    <row r="1160" s="74" customFormat="1"/>
    <row r="1161" s="74" customFormat="1"/>
    <row r="1162" s="74" customFormat="1"/>
    <row r="1163" s="74" customFormat="1"/>
    <row r="1164" s="74" customFormat="1"/>
    <row r="1165" s="74" customFormat="1"/>
    <row r="1166" s="74" customFormat="1"/>
    <row r="1167" s="74" customFormat="1"/>
    <row r="1168" s="74" customFormat="1"/>
    <row r="1169" s="74" customFormat="1"/>
    <row r="1170" s="74" customFormat="1"/>
    <row r="1171" s="74" customFormat="1"/>
    <row r="1172" s="74" customFormat="1"/>
    <row r="1173" s="74" customFormat="1"/>
    <row r="1174" s="74" customFormat="1"/>
    <row r="1175" s="74" customFormat="1"/>
    <row r="1176" s="74" customFormat="1"/>
    <row r="1177" s="74" customFormat="1"/>
    <row r="1178" s="74" customFormat="1"/>
    <row r="1179" s="74" customFormat="1"/>
    <row r="1180" s="74" customFormat="1"/>
    <row r="1181" s="74" customFormat="1"/>
    <row r="1182" s="74" customFormat="1"/>
    <row r="1183" s="74" customFormat="1"/>
    <row r="1184" s="74" customFormat="1"/>
    <row r="1185" s="74" customFormat="1"/>
    <row r="1186" s="74" customFormat="1"/>
    <row r="1187" s="74" customFormat="1"/>
    <row r="1188" s="74" customFormat="1"/>
    <row r="1189" s="74" customFormat="1"/>
    <row r="1190" s="74" customFormat="1"/>
    <row r="1191" s="74" customFormat="1"/>
    <row r="1192" s="74" customFormat="1"/>
    <row r="1193" s="74" customFormat="1"/>
    <row r="1194" s="74" customFormat="1"/>
    <row r="1195" s="74" customFormat="1"/>
    <row r="1196" s="74" customFormat="1"/>
    <row r="1197" s="74" customFormat="1"/>
    <row r="1198" s="74" customFormat="1"/>
    <row r="1199" s="74" customFormat="1"/>
    <row r="1200" s="74" customFormat="1"/>
    <row r="1201" s="74" customFormat="1"/>
    <row r="1202" s="74" customFormat="1"/>
    <row r="1203" s="74" customFormat="1"/>
    <row r="1204" s="74" customFormat="1"/>
    <row r="1205" s="74" customFormat="1"/>
    <row r="1206" s="74" customFormat="1"/>
    <row r="1207" s="74" customFormat="1"/>
    <row r="1208" s="74" customFormat="1"/>
    <row r="1209" s="74" customFormat="1"/>
    <row r="1210" s="74" customFormat="1"/>
    <row r="1211" s="74" customFormat="1"/>
    <row r="1212" s="74" customFormat="1"/>
    <row r="1213" s="74" customFormat="1"/>
    <row r="1214" s="74" customFormat="1"/>
    <row r="1215" s="74" customFormat="1"/>
    <row r="1216" s="74" customFormat="1"/>
    <row r="1217" s="74" customFormat="1"/>
    <row r="1218" s="74" customFormat="1"/>
    <row r="1219" s="74" customFormat="1"/>
    <row r="1220" s="74" customFormat="1"/>
    <row r="1221" s="74" customFormat="1"/>
    <row r="1222" s="74" customFormat="1"/>
    <row r="1223" s="74" customFormat="1"/>
    <row r="1224" s="74" customFormat="1"/>
    <row r="1225" s="74" customFormat="1"/>
    <row r="1226" s="74" customFormat="1"/>
    <row r="1227" s="74" customFormat="1"/>
    <row r="1228" s="74" customFormat="1"/>
    <row r="1229" s="74" customFormat="1"/>
    <row r="1230" s="74" customFormat="1"/>
    <row r="1231" s="74" customFormat="1"/>
    <row r="1232" s="74" customFormat="1"/>
    <row r="1233" s="74" customFormat="1"/>
    <row r="1234" s="74" customFormat="1"/>
    <row r="1235" s="74" customFormat="1"/>
    <row r="1236" s="74" customFormat="1"/>
    <row r="1237" s="74" customFormat="1"/>
    <row r="1238" s="74" customFormat="1"/>
    <row r="1239" s="74" customFormat="1"/>
    <row r="1240" s="74" customFormat="1"/>
    <row r="1241" s="74" customFormat="1"/>
    <row r="1242" s="74" customFormat="1"/>
    <row r="1243" s="74" customFormat="1"/>
    <row r="1244" s="74" customFormat="1"/>
    <row r="1245" s="74" customFormat="1"/>
    <row r="1246" s="74" customFormat="1"/>
    <row r="1247" s="74" customFormat="1"/>
    <row r="1248" s="74" customFormat="1"/>
    <row r="1249" s="74" customFormat="1"/>
    <row r="1250" s="74" customFormat="1"/>
    <row r="1251" s="74" customFormat="1"/>
    <row r="1252" s="74" customFormat="1"/>
    <row r="1253" s="74" customFormat="1"/>
    <row r="1254" s="74" customFormat="1"/>
    <row r="1255" s="74" customFormat="1"/>
    <row r="1256" s="74" customFormat="1"/>
    <row r="1257" s="74" customFormat="1"/>
    <row r="1258" s="74" customFormat="1"/>
    <row r="1259" s="74" customFormat="1"/>
    <row r="1260" s="74" customFormat="1"/>
    <row r="1261" s="74" customFormat="1"/>
    <row r="1262" s="74" customFormat="1"/>
    <row r="1263" s="74" customFormat="1"/>
    <row r="1264" s="74" customFormat="1"/>
    <row r="1265" s="74" customFormat="1"/>
    <row r="1266" s="74" customFormat="1"/>
    <row r="1267" s="74" customFormat="1"/>
    <row r="1268" s="74" customFormat="1"/>
    <row r="1269" s="74" customFormat="1"/>
    <row r="1270" s="74" customFormat="1"/>
    <row r="1271" s="74" customFormat="1"/>
    <row r="1272" s="74" customFormat="1"/>
    <row r="1273" s="74" customFormat="1"/>
    <row r="1274" s="74" customFormat="1"/>
    <row r="1275" s="74" customFormat="1"/>
    <row r="1276" s="74" customFormat="1"/>
    <row r="1277" s="74" customFormat="1"/>
    <row r="1278" s="74" customFormat="1"/>
    <row r="1279" s="74" customFormat="1"/>
    <row r="1280" s="74" customFormat="1"/>
    <row r="1281" s="74" customFormat="1"/>
    <row r="1282" s="74" customFormat="1"/>
    <row r="1283" s="74" customFormat="1"/>
    <row r="1284" s="74" customFormat="1"/>
    <row r="1285" s="74" customFormat="1"/>
    <row r="1286" s="74" customFormat="1"/>
    <row r="1287" s="74" customFormat="1"/>
    <row r="1288" s="74" customFormat="1"/>
    <row r="1289" s="74" customFormat="1"/>
    <row r="1290" s="74" customFormat="1"/>
    <row r="1291" s="74" customFormat="1"/>
    <row r="1292" s="74" customFormat="1"/>
    <row r="1293" s="74" customFormat="1"/>
    <row r="1294" s="74" customFormat="1"/>
    <row r="1295" s="74" customFormat="1"/>
    <row r="1296" s="74" customFormat="1"/>
    <row r="1297" s="74" customFormat="1"/>
    <row r="1298" s="74" customFormat="1"/>
    <row r="1299" s="74" customFormat="1"/>
    <row r="1300" s="74" customFormat="1"/>
    <row r="1301" s="74" customFormat="1"/>
    <row r="1302" s="74" customFormat="1"/>
    <row r="1303" s="74" customFormat="1"/>
    <row r="1304" s="74" customFormat="1"/>
    <row r="1305" s="74" customFormat="1"/>
    <row r="1306" s="74" customFormat="1"/>
    <row r="1307" s="74" customFormat="1"/>
    <row r="1308" s="74" customFormat="1"/>
    <row r="1309" s="74" customFormat="1"/>
    <row r="1310" s="74" customFormat="1"/>
    <row r="1311" s="74" customFormat="1"/>
    <row r="1312" s="74" customFormat="1"/>
    <row r="1313" s="74" customFormat="1"/>
    <row r="1314" s="74" customFormat="1"/>
    <row r="1315" s="74" customFormat="1"/>
    <row r="1316" s="74" customFormat="1"/>
    <row r="1317" s="74" customFormat="1"/>
    <row r="1318" s="74" customFormat="1"/>
    <row r="1319" s="74" customFormat="1"/>
    <row r="1320" s="74" customFormat="1"/>
    <row r="1321" s="74" customFormat="1"/>
    <row r="1322" s="74" customFormat="1"/>
    <row r="1323" s="74" customFormat="1"/>
    <row r="1324" s="74" customFormat="1"/>
    <row r="1325" s="74" customFormat="1"/>
    <row r="1326" s="74" customFormat="1"/>
    <row r="1327" s="74" customFormat="1"/>
    <row r="1328" s="74" customFormat="1"/>
    <row r="1329" s="74" customFormat="1"/>
    <row r="1330" s="74" customFormat="1"/>
    <row r="1331" s="74" customFormat="1"/>
    <row r="1332" s="74" customFormat="1"/>
    <row r="1333" s="74" customFormat="1"/>
    <row r="1334" s="74" customFormat="1"/>
    <row r="1335" s="74" customFormat="1"/>
    <row r="1336" s="74" customFormat="1"/>
    <row r="1337" s="74" customFormat="1"/>
    <row r="1338" s="74" customFormat="1"/>
    <row r="1339" s="74" customFormat="1"/>
    <row r="1340" s="74" customFormat="1"/>
    <row r="1341" s="74" customFormat="1"/>
    <row r="1342" s="74" customFormat="1"/>
    <row r="1343" s="74" customFormat="1"/>
    <row r="1344" s="74" customFormat="1"/>
    <row r="1345" s="74" customFormat="1"/>
    <row r="1346" s="74" customFormat="1"/>
    <row r="1347" s="74" customFormat="1"/>
    <row r="1348" s="74" customFormat="1"/>
    <row r="1349" s="74" customFormat="1"/>
    <row r="1350" s="74" customFormat="1"/>
    <row r="1351" s="74" customFormat="1"/>
    <row r="1352" s="74" customFormat="1"/>
    <row r="1353" s="74" customFormat="1"/>
    <row r="1354" s="74" customFormat="1"/>
    <row r="1355" s="74" customFormat="1"/>
    <row r="1356" s="74" customFormat="1"/>
    <row r="1357" s="74" customFormat="1"/>
    <row r="1358" s="74" customFormat="1"/>
    <row r="1359" s="74" customFormat="1"/>
    <row r="1360" s="74" customFormat="1"/>
    <row r="1361" s="74" customFormat="1"/>
    <row r="1362" s="74" customFormat="1"/>
    <row r="1363" s="74" customFormat="1"/>
    <row r="1364" s="74" customFormat="1"/>
    <row r="1365" s="74" customFormat="1"/>
    <row r="1366" s="74" customFormat="1"/>
    <row r="1367" s="74" customFormat="1"/>
    <row r="1368" s="74" customFormat="1"/>
    <row r="1369" s="74" customFormat="1"/>
    <row r="1370" s="74" customFormat="1"/>
    <row r="1371" s="74" customFormat="1"/>
    <row r="1372" s="74" customFormat="1"/>
    <row r="1373" s="74" customFormat="1"/>
    <row r="1374" s="74" customFormat="1"/>
    <row r="1375" s="74" customFormat="1"/>
    <row r="1376" s="74" customFormat="1"/>
    <row r="1377" s="74" customFormat="1"/>
    <row r="1378" s="74" customFormat="1"/>
    <row r="1379" s="74" customFormat="1"/>
    <row r="1380" s="74" customFormat="1"/>
    <row r="1381" s="74" customFormat="1"/>
    <row r="1382" s="74" customFormat="1"/>
    <row r="1383" s="74" customFormat="1"/>
    <row r="1384" s="74" customFormat="1"/>
    <row r="1385" s="74" customFormat="1"/>
    <row r="1386" s="74" customFormat="1"/>
    <row r="1387" s="74" customFormat="1"/>
    <row r="1388" s="74" customFormat="1"/>
    <row r="1389" s="74" customFormat="1"/>
    <row r="1390" s="74" customFormat="1"/>
    <row r="1391" s="74" customFormat="1"/>
    <row r="1392" s="74" customFormat="1"/>
    <row r="1393" s="74" customFormat="1"/>
    <row r="1394" s="74" customFormat="1"/>
    <row r="1395" s="74" customFormat="1"/>
    <row r="1396" s="74" customFormat="1"/>
    <row r="1397" s="74" customFormat="1"/>
    <row r="1398" s="74" customFormat="1"/>
    <row r="1399" s="74" customFormat="1"/>
    <row r="1400" s="74" customFormat="1"/>
    <row r="1401" s="74" customFormat="1"/>
    <row r="1402" s="74" customFormat="1"/>
    <row r="1403" s="74" customFormat="1"/>
    <row r="1404" s="74" customFormat="1"/>
    <row r="1405" s="74" customFormat="1"/>
    <row r="1406" s="74" customFormat="1"/>
    <row r="1407" s="74" customFormat="1"/>
    <row r="1408" s="74" customFormat="1"/>
    <row r="1409" s="74" customFormat="1"/>
    <row r="1410" s="74" customFormat="1"/>
    <row r="1411" s="74" customFormat="1"/>
    <row r="1412" s="74" customFormat="1"/>
    <row r="1413" s="74" customFormat="1"/>
    <row r="1414" s="74" customFormat="1"/>
    <row r="1415" s="74" customFormat="1"/>
    <row r="1416" s="74" customFormat="1"/>
    <row r="1417" s="74" customFormat="1"/>
    <row r="1418" s="74" customFormat="1"/>
    <row r="1419" s="74" customFormat="1"/>
    <row r="1420" s="74" customFormat="1"/>
    <row r="1421" s="74" customFormat="1"/>
    <row r="1422" s="74" customFormat="1"/>
    <row r="1423" s="74" customFormat="1"/>
    <row r="1424" s="74" customFormat="1"/>
    <row r="1425" s="74" customFormat="1"/>
    <row r="1426" s="74" customFormat="1"/>
    <row r="1427" s="74" customFormat="1"/>
    <row r="1428" s="74" customFormat="1"/>
    <row r="1429" s="74" customFormat="1"/>
    <row r="1430" s="74" customFormat="1"/>
    <row r="1431" s="74" customFormat="1"/>
    <row r="1432" s="74" customFormat="1"/>
    <row r="1433" s="74" customFormat="1"/>
    <row r="1434" s="74" customFormat="1"/>
    <row r="1435" s="74" customFormat="1"/>
    <row r="1436" s="74" customFormat="1"/>
    <row r="1437" s="74" customFormat="1"/>
    <row r="1438" s="74" customFormat="1"/>
    <row r="1439" s="74" customFormat="1"/>
    <row r="1440" s="74" customFormat="1"/>
    <row r="1441" s="74" customFormat="1"/>
    <row r="1442" s="74" customFormat="1"/>
    <row r="1443" s="74" customFormat="1"/>
    <row r="1444" s="74" customFormat="1"/>
    <row r="1445" s="74" customFormat="1"/>
    <row r="1446" s="74" customFormat="1"/>
    <row r="1447" s="74" customFormat="1"/>
    <row r="1448" s="74" customFormat="1"/>
    <row r="1449" s="74" customFormat="1"/>
    <row r="1450" s="74" customFormat="1"/>
    <row r="1451" s="74" customFormat="1"/>
    <row r="1452" s="74" customFormat="1"/>
    <row r="1453" s="74" customFormat="1"/>
    <row r="1454" s="74" customFormat="1"/>
    <row r="1455" s="74" customFormat="1"/>
    <row r="1456" s="74" customFormat="1"/>
    <row r="1457" s="74" customFormat="1"/>
    <row r="1458" s="74" customFormat="1"/>
    <row r="1459" s="74" customFormat="1"/>
    <row r="1460" s="74" customFormat="1"/>
    <row r="1461" s="74" customFormat="1"/>
    <row r="1462" s="74" customFormat="1"/>
    <row r="1463" s="74" customFormat="1"/>
    <row r="1464" s="74" customFormat="1"/>
    <row r="1465" s="74" customFormat="1"/>
    <row r="1466" s="74" customFormat="1"/>
    <row r="1467" s="74" customFormat="1"/>
    <row r="1468" s="74" customFormat="1"/>
    <row r="1469" s="74" customFormat="1"/>
    <row r="1470" s="74" customFormat="1"/>
    <row r="1471" s="74" customFormat="1"/>
    <row r="1472" s="74" customFormat="1"/>
    <row r="1473" s="74" customFormat="1"/>
    <row r="1474" s="74" customFormat="1"/>
    <row r="1475" s="74" customFormat="1"/>
    <row r="1476" s="74" customFormat="1"/>
    <row r="1477" s="74" customFormat="1"/>
    <row r="1478" s="74" customFormat="1"/>
    <row r="1479" s="74" customFormat="1"/>
    <row r="1480" s="74" customFormat="1"/>
    <row r="1481" s="74" customFormat="1"/>
    <row r="1482" s="74" customFormat="1"/>
    <row r="1483" s="74" customFormat="1"/>
    <row r="1484" s="74" customFormat="1"/>
    <row r="1485" s="74" customFormat="1"/>
    <row r="1486" s="74" customFormat="1"/>
    <row r="1487" s="74" customFormat="1"/>
    <row r="1488" s="74" customFormat="1"/>
    <row r="1489" s="74" customFormat="1"/>
    <row r="1490" s="74" customFormat="1"/>
    <row r="1491" s="74" customFormat="1"/>
    <row r="1492" s="74" customFormat="1"/>
    <row r="1493" s="74" customFormat="1"/>
    <row r="1494" s="74" customFormat="1"/>
    <row r="1495" s="74" customFormat="1"/>
    <row r="1496" s="74" customFormat="1"/>
    <row r="1497" s="74" customFormat="1"/>
    <row r="1498" s="74" customFormat="1"/>
    <row r="1499" s="74" customFormat="1"/>
    <row r="1500" s="74" customFormat="1"/>
    <row r="1501" s="74" customFormat="1"/>
    <row r="1502" s="74" customFormat="1"/>
    <row r="1503" s="74" customFormat="1"/>
    <row r="1504" s="74" customFormat="1"/>
    <row r="1505" s="74" customFormat="1"/>
    <row r="1506" s="74" customFormat="1"/>
    <row r="1507" s="74" customFormat="1"/>
    <row r="1508" s="74" customFormat="1"/>
    <row r="1509" s="74" customFormat="1"/>
    <row r="1510" s="74" customFormat="1"/>
    <row r="1511" s="74" customFormat="1"/>
    <row r="1512" s="74" customFormat="1"/>
    <row r="1513" s="74" customFormat="1"/>
    <row r="1514" s="74" customFormat="1"/>
    <row r="1515" s="74" customFormat="1"/>
    <row r="1516" s="74" customFormat="1"/>
    <row r="1517" s="74" customFormat="1"/>
    <row r="1518" s="74" customFormat="1"/>
    <row r="1519" s="74" customFormat="1"/>
    <row r="1520" s="74" customFormat="1"/>
    <row r="1521" s="74" customFormat="1"/>
    <row r="1522" s="74" customFormat="1"/>
    <row r="1523" s="74" customFormat="1"/>
    <row r="1524" s="74" customFormat="1"/>
    <row r="1525" s="74" customFormat="1"/>
    <row r="1526" s="74" customFormat="1"/>
    <row r="1527" s="74" customFormat="1"/>
    <row r="1528" s="74" customFormat="1"/>
    <row r="1529" s="74" customFormat="1"/>
    <row r="1530" s="74" customFormat="1"/>
    <row r="1531" s="74" customFormat="1"/>
    <row r="1532" s="74" customFormat="1"/>
    <row r="1533" s="74" customFormat="1"/>
    <row r="1534" s="74" customFormat="1"/>
    <row r="1535" s="74" customFormat="1"/>
    <row r="1536" s="74" customFormat="1"/>
    <row r="1537" s="74" customFormat="1"/>
    <row r="1538" s="74" customFormat="1"/>
    <row r="1539" s="74" customFormat="1"/>
    <row r="1540" s="74" customFormat="1"/>
    <row r="1541" s="74" customFormat="1"/>
    <row r="1542" s="74" customFormat="1"/>
    <row r="1543" s="74" customFormat="1"/>
    <row r="1544" s="74" customFormat="1"/>
    <row r="1545" s="74" customFormat="1"/>
    <row r="1546" s="74" customFormat="1"/>
    <row r="1547" s="74" customFormat="1"/>
    <row r="1548" s="74" customFormat="1"/>
    <row r="1549" s="74" customFormat="1"/>
    <row r="1550" s="74" customFormat="1"/>
    <row r="1551" s="74" customFormat="1"/>
    <row r="1552" s="74" customFormat="1"/>
    <row r="1553" s="74" customFormat="1"/>
    <row r="1554" s="74" customFormat="1"/>
    <row r="1555" s="74" customFormat="1"/>
    <row r="1556" s="74" customFormat="1"/>
    <row r="1557" s="74" customFormat="1"/>
    <row r="1558" s="74" customFormat="1"/>
    <row r="1559" s="74" customFormat="1"/>
    <row r="1560" s="74" customFormat="1"/>
    <row r="1561" s="74" customFormat="1"/>
    <row r="1562" s="74" customFormat="1"/>
    <row r="1563" s="74" customFormat="1"/>
    <row r="1564" s="74" customFormat="1"/>
    <row r="1565" s="74" customFormat="1"/>
    <row r="1566" s="74" customFormat="1"/>
    <row r="1567" s="74" customFormat="1"/>
    <row r="1568" s="74" customFormat="1"/>
    <row r="1569" s="74" customFormat="1"/>
    <row r="1570" s="74" customFormat="1"/>
    <row r="1571" s="74" customFormat="1"/>
    <row r="1572" s="74" customFormat="1"/>
    <row r="1573" s="74" customFormat="1"/>
    <row r="1574" s="74" customFormat="1"/>
    <row r="1575" s="74" customFormat="1"/>
    <row r="1576" s="74" customFormat="1"/>
    <row r="1577" s="74" customFormat="1"/>
    <row r="1578" s="74" customFormat="1"/>
    <row r="1579" s="74" customFormat="1"/>
    <row r="1580" s="74" customFormat="1"/>
    <row r="1581" s="74" customFormat="1"/>
    <row r="1582" s="74" customFormat="1"/>
    <row r="1583" s="74" customFormat="1"/>
    <row r="1584" s="74" customFormat="1"/>
    <row r="1585" s="74" customFormat="1"/>
    <row r="1586" s="74" customFormat="1"/>
    <row r="1587" s="74" customFormat="1"/>
    <row r="1588" s="74" customFormat="1"/>
    <row r="1589" s="74" customFormat="1"/>
    <row r="1590" s="74" customFormat="1"/>
    <row r="1591" s="74" customFormat="1"/>
    <row r="1592" s="74" customFormat="1"/>
    <row r="1593" s="74" customFormat="1"/>
    <row r="1594" s="74" customFormat="1"/>
    <row r="1595" s="74" customFormat="1"/>
    <row r="1596" s="74" customFormat="1"/>
    <row r="1597" s="74" customFormat="1"/>
    <row r="1598" s="74" customFormat="1"/>
    <row r="1599" s="74" customFormat="1"/>
    <row r="1600" s="74" customFormat="1"/>
    <row r="1601" s="74" customFormat="1"/>
    <row r="1602" s="74" customFormat="1"/>
    <row r="1603" s="74" customFormat="1"/>
    <row r="1604" s="74" customFormat="1"/>
    <row r="1605" s="74" customFormat="1"/>
    <row r="1606" s="74" customFormat="1"/>
    <row r="1607" s="74" customFormat="1"/>
    <row r="1608" s="74" customFormat="1"/>
    <row r="1609" s="74" customFormat="1"/>
    <row r="1610" s="74" customFormat="1"/>
    <row r="1611" s="74" customFormat="1"/>
    <row r="1612" s="74" customFormat="1"/>
    <row r="1613" s="74" customFormat="1"/>
    <row r="1614" s="74" customFormat="1"/>
    <row r="1615" s="74" customFormat="1"/>
    <row r="1616" s="74" customFormat="1"/>
    <row r="1617" s="74" customFormat="1"/>
    <row r="1618" s="74" customFormat="1"/>
    <row r="1619" s="74" customFormat="1"/>
    <row r="1620" s="74" customFormat="1"/>
    <row r="1621" s="74" customFormat="1"/>
    <row r="1622" s="74" customFormat="1"/>
    <row r="1623" s="74" customFormat="1"/>
    <row r="1624" s="74" customFormat="1"/>
    <row r="1625" s="74" customFormat="1"/>
    <row r="1626" s="74" customFormat="1"/>
    <row r="1627" s="74" customFormat="1"/>
    <row r="1628" s="74" customFormat="1"/>
    <row r="1629" s="74" customFormat="1"/>
    <row r="1630" s="74" customFormat="1"/>
    <row r="1631" s="74" customFormat="1"/>
    <row r="1632" s="74" customFormat="1"/>
    <row r="1633" s="74" customFormat="1"/>
    <row r="1634" s="74" customFormat="1"/>
    <row r="1635" s="74" customFormat="1"/>
    <row r="1636" s="74" customFormat="1"/>
    <row r="1637" s="74" customFormat="1"/>
    <row r="1638" s="74" customFormat="1"/>
    <row r="1639" s="74" customFormat="1"/>
    <row r="1640" s="74" customFormat="1"/>
    <row r="1641" s="74" customFormat="1"/>
    <row r="1642" s="74" customFormat="1"/>
    <row r="1643" s="74" customFormat="1"/>
    <row r="1644" s="74" customFormat="1"/>
    <row r="1645" s="74" customFormat="1"/>
    <row r="1646" s="74" customFormat="1"/>
    <row r="1647" s="74" customFormat="1"/>
    <row r="1648" s="74" customFormat="1"/>
    <row r="1649" s="74" customFormat="1"/>
    <row r="1650" s="74" customFormat="1"/>
    <row r="1651" s="74" customFormat="1"/>
    <row r="1652" s="74" customFormat="1"/>
    <row r="1653" s="74" customFormat="1"/>
    <row r="1654" s="74" customFormat="1"/>
    <row r="1655" s="74" customFormat="1"/>
    <row r="1656" s="74" customFormat="1"/>
    <row r="1657" s="74" customFormat="1"/>
    <row r="1658" s="74" customFormat="1"/>
    <row r="1659" s="74" customFormat="1"/>
    <row r="1660" s="74" customFormat="1"/>
    <row r="1661" s="74" customFormat="1"/>
    <row r="1662" s="74" customFormat="1"/>
    <row r="1663" s="74" customFormat="1"/>
    <row r="1664" s="74" customFormat="1"/>
    <row r="1665" s="74" customFormat="1"/>
    <row r="1666" s="74" customFormat="1"/>
    <row r="1667" s="74" customFormat="1"/>
    <row r="1668" s="74" customFormat="1"/>
    <row r="1669" s="74" customFormat="1"/>
    <row r="1670" s="74" customFormat="1"/>
    <row r="1671" s="74" customFormat="1"/>
    <row r="1672" s="74" customFormat="1"/>
    <row r="1673" s="74" customFormat="1"/>
    <row r="1674" s="74" customFormat="1"/>
    <row r="1675" s="74" customFormat="1"/>
    <row r="1676" s="74" customFormat="1"/>
    <row r="1677" s="74" customFormat="1"/>
    <row r="1678" s="74" customFormat="1"/>
    <row r="1679" s="74" customFormat="1"/>
    <row r="1680" s="74" customFormat="1"/>
    <row r="1681" s="74" customFormat="1"/>
    <row r="1682" s="74" customFormat="1"/>
    <row r="1683" s="74" customFormat="1"/>
    <row r="1684" s="74" customFormat="1"/>
    <row r="1685" s="74" customFormat="1"/>
    <row r="1686" s="74" customFormat="1"/>
    <row r="1687" s="74" customFormat="1"/>
    <row r="1688" s="74" customFormat="1"/>
    <row r="1689" s="74" customFormat="1"/>
    <row r="1690" s="74" customFormat="1"/>
    <row r="1691" s="74" customFormat="1"/>
    <row r="1692" s="74" customFormat="1"/>
    <row r="1693" s="74" customFormat="1"/>
    <row r="1694" s="74" customFormat="1"/>
    <row r="1695" s="74" customFormat="1"/>
    <row r="1696" s="74" customFormat="1"/>
    <row r="1697" s="74" customFormat="1"/>
    <row r="1698" s="74" customFormat="1"/>
    <row r="1699" s="74" customFormat="1"/>
    <row r="1700" s="74" customFormat="1"/>
    <row r="1701" s="74" customFormat="1"/>
    <row r="1702" s="74" customFormat="1"/>
    <row r="1703" s="74" customFormat="1"/>
    <row r="1704" s="74" customFormat="1"/>
    <row r="1705" s="74" customFormat="1"/>
    <row r="1706" s="74" customFormat="1"/>
    <row r="1707" s="74" customFormat="1"/>
    <row r="1708" s="74" customFormat="1"/>
    <row r="1709" s="74" customFormat="1"/>
    <row r="1710" s="74" customFormat="1"/>
    <row r="1711" s="74" customFormat="1"/>
    <row r="1712" s="74" customFormat="1"/>
    <row r="1713" s="74" customFormat="1"/>
    <row r="1714" s="74" customFormat="1"/>
    <row r="1715" s="74" customFormat="1"/>
    <row r="1716" s="74" customFormat="1"/>
    <row r="1717" s="74" customFormat="1"/>
    <row r="1718" s="74" customFormat="1"/>
    <row r="1719" s="74" customFormat="1"/>
    <row r="1720" s="74" customFormat="1"/>
    <row r="1721" s="74" customFormat="1"/>
    <row r="1722" s="74" customFormat="1"/>
    <row r="1723" s="74" customFormat="1"/>
    <row r="1724" s="74" customFormat="1"/>
    <row r="1725" s="74" customFormat="1"/>
    <row r="1726" s="74" customFormat="1"/>
    <row r="1727" s="74" customFormat="1"/>
    <row r="1728" s="74" customFormat="1"/>
    <row r="1729" s="74" customFormat="1"/>
    <row r="1730" s="74" customFormat="1"/>
    <row r="1731" s="74" customFormat="1"/>
    <row r="1732" s="74" customFormat="1"/>
    <row r="1733" s="74" customFormat="1"/>
    <row r="1734" s="74" customFormat="1"/>
    <row r="1735" s="74" customFormat="1"/>
    <row r="1736" s="74" customFormat="1"/>
    <row r="1737" s="74" customFormat="1"/>
    <row r="1738" s="74" customFormat="1"/>
    <row r="1739" s="74" customFormat="1"/>
    <row r="1740" s="74" customFormat="1"/>
    <row r="1741" s="74" customFormat="1"/>
    <row r="1742" s="74" customFormat="1"/>
    <row r="1743" s="74" customFormat="1"/>
    <row r="1744" s="74" customFormat="1"/>
    <row r="1745" s="74" customFormat="1"/>
    <row r="1746" s="74" customFormat="1"/>
    <row r="1747" s="74" customFormat="1"/>
    <row r="1748" s="74" customFormat="1"/>
    <row r="1749" s="74" customFormat="1"/>
    <row r="1750" s="74" customFormat="1"/>
    <row r="1751" s="74" customFormat="1"/>
    <row r="1752" s="74" customFormat="1"/>
    <row r="1753" s="74" customFormat="1"/>
    <row r="1754" s="74" customFormat="1"/>
    <row r="1755" s="74" customFormat="1"/>
    <row r="1756" s="74" customFormat="1"/>
    <row r="1757" s="74" customFormat="1"/>
    <row r="1758" s="74" customFormat="1"/>
    <row r="1759" s="74" customFormat="1"/>
    <row r="1760" s="74" customFormat="1"/>
    <row r="1761" s="74" customFormat="1"/>
    <row r="1762" s="74" customFormat="1"/>
    <row r="1763" s="74" customFormat="1"/>
    <row r="1764" s="74" customFormat="1"/>
    <row r="1765" s="74" customFormat="1"/>
    <row r="1766" s="74" customFormat="1"/>
    <row r="1767" s="74" customFormat="1"/>
    <row r="1768" s="74" customFormat="1"/>
    <row r="1769" s="74" customFormat="1"/>
    <row r="1770" s="74" customFormat="1"/>
    <row r="1771" s="74" customFormat="1"/>
    <row r="1772" s="74" customFormat="1"/>
    <row r="1773" s="74" customFormat="1"/>
    <row r="1774" s="74" customFormat="1"/>
    <row r="1775" s="74" customFormat="1"/>
    <row r="1776" s="74" customFormat="1"/>
    <row r="1777" s="74" customFormat="1"/>
    <row r="1778" s="74" customFormat="1"/>
    <row r="1779" s="74" customFormat="1"/>
    <row r="1780" s="74" customFormat="1"/>
    <row r="1781" s="74" customFormat="1"/>
    <row r="1782" s="74" customFormat="1"/>
    <row r="1783" s="74" customFormat="1"/>
    <row r="1784" s="74" customFormat="1"/>
    <row r="1785" s="74" customFormat="1"/>
    <row r="1786" s="74" customFormat="1"/>
    <row r="1787" s="74" customFormat="1"/>
    <row r="1788" s="74" customFormat="1"/>
    <row r="1789" s="74" customFormat="1"/>
    <row r="1790" s="74" customFormat="1"/>
    <row r="1791" s="74" customFormat="1"/>
    <row r="1792" s="74" customFormat="1"/>
    <row r="1793" s="74" customFormat="1"/>
    <row r="1794" s="74" customFormat="1"/>
    <row r="1795" s="74" customFormat="1"/>
    <row r="1796" s="74" customFormat="1"/>
    <row r="1797" s="74" customFormat="1"/>
    <row r="1798" s="74" customFormat="1"/>
    <row r="1799" s="74" customFormat="1"/>
    <row r="1800" s="74" customFormat="1"/>
    <row r="1801" s="74" customFormat="1"/>
    <row r="1802" s="74" customFormat="1"/>
    <row r="1803" s="74" customFormat="1"/>
    <row r="1804" s="74" customFormat="1"/>
    <row r="1805" s="74" customFormat="1"/>
    <row r="1806" s="74" customFormat="1"/>
    <row r="1807" s="74" customFormat="1"/>
    <row r="1808" s="74" customFormat="1"/>
    <row r="1809" s="74" customFormat="1"/>
    <row r="1810" s="74" customFormat="1"/>
    <row r="1811" s="74" customFormat="1"/>
    <row r="1812" s="74" customFormat="1"/>
    <row r="1813" s="74" customFormat="1"/>
    <row r="1814" s="74" customFormat="1"/>
    <row r="1815" s="74" customFormat="1"/>
    <row r="1816" s="74" customFormat="1"/>
    <row r="1817" s="74" customFormat="1"/>
    <row r="1818" s="74" customFormat="1"/>
    <row r="1819" s="74" customFormat="1"/>
    <row r="1820" s="74" customFormat="1"/>
    <row r="1821" s="74" customFormat="1"/>
    <row r="1822" s="74" customFormat="1"/>
    <row r="1823" s="74" customFormat="1"/>
    <row r="1824" s="74" customFormat="1"/>
    <row r="1825" s="74" customFormat="1"/>
    <row r="1826" s="74" customFormat="1"/>
    <row r="1827" s="74" customFormat="1"/>
    <row r="1828" s="74" customFormat="1"/>
    <row r="1829" s="74" customFormat="1"/>
    <row r="1830" s="74" customFormat="1"/>
    <row r="1831" s="74" customFormat="1"/>
    <row r="1832" s="74" customFormat="1"/>
    <row r="1833" s="74" customFormat="1"/>
    <row r="1834" s="74" customFormat="1"/>
    <row r="1835" s="74" customFormat="1"/>
    <row r="1836" s="74" customFormat="1"/>
    <row r="1837" s="74" customFormat="1"/>
    <row r="1838" s="74" customFormat="1"/>
    <row r="1839" s="74" customFormat="1"/>
    <row r="1840" s="74" customFormat="1"/>
    <row r="1841" s="74" customFormat="1"/>
    <row r="1842" s="74" customFormat="1"/>
    <row r="1843" s="74" customFormat="1"/>
    <row r="1844" s="74" customFormat="1"/>
    <row r="1845" s="74" customFormat="1"/>
    <row r="1846" s="74" customFormat="1"/>
    <row r="1847" s="74" customFormat="1"/>
    <row r="1848" s="74" customFormat="1"/>
    <row r="1849" s="74" customFormat="1"/>
    <row r="1850" s="74" customFormat="1"/>
    <row r="1851" s="74" customFormat="1"/>
    <row r="1852" s="74" customFormat="1"/>
    <row r="1853" s="74" customFormat="1"/>
    <row r="1854" s="74" customFormat="1"/>
    <row r="1855" s="74" customFormat="1"/>
    <row r="1856" s="74" customFormat="1"/>
    <row r="1857" s="74" customFormat="1"/>
    <row r="1858" s="74" customFormat="1"/>
    <row r="1859" s="74" customFormat="1"/>
    <row r="1860" s="74" customFormat="1"/>
    <row r="1861" s="74" customFormat="1"/>
    <row r="1862" s="74" customFormat="1"/>
    <row r="1863" s="74" customFormat="1"/>
    <row r="1864" s="74" customFormat="1"/>
    <row r="1865" s="74" customFormat="1"/>
    <row r="1866" s="74" customFormat="1"/>
    <row r="1867" s="74" customFormat="1"/>
    <row r="1868" s="74" customFormat="1"/>
    <row r="1869" s="74" customFormat="1"/>
    <row r="1870" s="74" customFormat="1"/>
    <row r="1871" s="74" customFormat="1"/>
    <row r="1872" s="74" customFormat="1"/>
    <row r="1873" s="74" customFormat="1"/>
    <row r="1874" s="74" customFormat="1"/>
    <row r="1875" s="74" customFormat="1"/>
    <row r="1876" s="74" customFormat="1"/>
    <row r="1877" s="74" customFormat="1"/>
    <row r="1878" s="74" customFormat="1"/>
    <row r="1879" s="74" customFormat="1"/>
    <row r="1880" s="74" customFormat="1"/>
    <row r="1881" s="74" customFormat="1"/>
    <row r="1882" s="74" customFormat="1"/>
    <row r="1883" s="74" customFormat="1"/>
    <row r="1884" s="74" customFormat="1"/>
    <row r="1885" s="74" customFormat="1"/>
    <row r="1886" s="74" customFormat="1"/>
    <row r="1887" s="74" customFormat="1"/>
    <row r="1888" s="74" customFormat="1"/>
    <row r="1889" s="74" customFormat="1"/>
    <row r="1890" s="74" customFormat="1"/>
    <row r="1891" s="74" customFormat="1"/>
    <row r="1892" s="74" customFormat="1"/>
    <row r="1893" s="74" customFormat="1"/>
    <row r="1894" s="74" customFormat="1"/>
    <row r="1895" s="74" customFormat="1"/>
    <row r="1896" s="74" customFormat="1"/>
    <row r="1897" s="74" customFormat="1"/>
    <row r="1898" s="74" customFormat="1"/>
    <row r="1899" s="74" customFormat="1"/>
    <row r="1900" s="74" customFormat="1"/>
    <row r="1901" s="74" customFormat="1"/>
    <row r="1902" s="74" customFormat="1"/>
    <row r="1903" s="74" customFormat="1"/>
    <row r="1904" s="74" customFormat="1"/>
    <row r="1905" s="74" customFormat="1"/>
    <row r="1906" s="74" customFormat="1"/>
    <row r="1907" s="74" customFormat="1"/>
    <row r="1908" s="74" customFormat="1"/>
    <row r="1909" s="74" customFormat="1"/>
    <row r="1910" s="74" customFormat="1"/>
    <row r="1911" s="74" customFormat="1"/>
    <row r="1912" s="74" customFormat="1"/>
    <row r="1913" s="74" customFormat="1"/>
    <row r="1914" s="74" customFormat="1"/>
    <row r="1915" s="74" customFormat="1"/>
    <row r="1916" s="74" customFormat="1"/>
    <row r="1917" s="74" customFormat="1"/>
    <row r="1918" s="74" customFormat="1"/>
    <row r="1919" s="74" customFormat="1"/>
    <row r="1920" s="74" customFormat="1"/>
    <row r="1921" s="74" customFormat="1"/>
    <row r="1922" s="74" customFormat="1"/>
    <row r="1923" s="74" customFormat="1"/>
    <row r="1924" s="74" customFormat="1"/>
    <row r="1925" s="74" customFormat="1"/>
    <row r="1926" s="74" customFormat="1"/>
    <row r="1927" s="74" customFormat="1"/>
    <row r="1928" s="74" customFormat="1"/>
    <row r="1929" s="74" customFormat="1"/>
    <row r="1930" s="74" customFormat="1"/>
    <row r="1931" s="74" customFormat="1"/>
    <row r="1932" s="74" customFormat="1"/>
    <row r="1933" s="74" customFormat="1"/>
    <row r="1934" s="74" customFormat="1"/>
    <row r="1935" s="74" customFormat="1"/>
    <row r="1936" s="74" customFormat="1"/>
    <row r="1937" s="74" customFormat="1"/>
    <row r="1938" s="74" customFormat="1"/>
    <row r="1939" s="74" customFormat="1"/>
    <row r="1940" s="74" customFormat="1"/>
    <row r="1941" s="74" customFormat="1"/>
    <row r="1942" s="74" customFormat="1"/>
    <row r="1943" s="74" customFormat="1"/>
    <row r="1944" s="74" customFormat="1"/>
    <row r="1945" s="74" customFormat="1"/>
    <row r="1946" s="74" customFormat="1"/>
    <row r="1947" s="74" customFormat="1"/>
    <row r="1948" s="74" customFormat="1"/>
    <row r="1949" s="74" customFormat="1"/>
    <row r="1950" s="74" customFormat="1"/>
    <row r="1951" s="74" customFormat="1"/>
    <row r="1952" s="74" customFormat="1"/>
    <row r="1953" s="74" customFormat="1"/>
    <row r="1954" s="74" customFormat="1"/>
    <row r="1955" s="74" customFormat="1"/>
    <row r="1956" s="74" customFormat="1"/>
    <row r="1957" s="74" customFormat="1"/>
    <row r="1958" s="74" customFormat="1"/>
    <row r="1959" s="74" customFormat="1"/>
    <row r="1960" s="74" customFormat="1"/>
    <row r="1961" s="74" customFormat="1"/>
    <row r="1962" s="74" customFormat="1"/>
    <row r="1963" s="74" customFormat="1"/>
    <row r="1964" s="74" customFormat="1"/>
    <row r="1965" s="74" customFormat="1"/>
    <row r="1966" s="74" customFormat="1"/>
    <row r="1967" s="74" customFormat="1"/>
    <row r="1968" s="74" customFormat="1"/>
    <row r="1969" s="74" customFormat="1"/>
    <row r="1970" s="74" customFormat="1"/>
    <row r="1971" s="74" customFormat="1"/>
    <row r="1972" s="74" customFormat="1"/>
    <row r="1973" s="74" customFormat="1"/>
    <row r="1974" s="74" customFormat="1"/>
    <row r="1975" s="74" customFormat="1"/>
    <row r="1976" s="74" customFormat="1"/>
    <row r="1977" s="74" customFormat="1"/>
    <row r="1978" s="74" customFormat="1"/>
    <row r="1979" s="74" customFormat="1"/>
    <row r="1980" s="74" customFormat="1"/>
    <row r="1981" s="74" customFormat="1"/>
    <row r="1982" s="74" customFormat="1"/>
    <row r="1983" s="74" customFormat="1"/>
    <row r="1984" s="74" customFormat="1"/>
    <row r="1985" s="74" customFormat="1"/>
    <row r="1986" s="74" customFormat="1"/>
    <row r="1987" s="74" customFormat="1"/>
    <row r="1988" s="74" customFormat="1"/>
    <row r="1989" s="74" customFormat="1"/>
    <row r="1990" s="74" customFormat="1"/>
    <row r="1991" s="74" customFormat="1"/>
    <row r="1992" s="74" customFormat="1"/>
    <row r="1993" s="74" customFormat="1"/>
    <row r="1994" s="74" customFormat="1"/>
    <row r="1995" s="74" customFormat="1"/>
    <row r="1996" s="74" customFormat="1"/>
    <row r="1997" s="74" customFormat="1"/>
    <row r="1998" s="74" customFormat="1"/>
    <row r="1999" s="74" customFormat="1"/>
    <row r="2000" s="74" customFormat="1"/>
    <row r="2001" s="74" customFormat="1"/>
    <row r="2002" s="74" customFormat="1"/>
    <row r="2003" s="74" customFormat="1"/>
    <row r="2004" s="74" customFormat="1"/>
    <row r="2005" s="74" customFormat="1"/>
    <row r="2006" s="74" customFormat="1"/>
    <row r="2007" s="74" customFormat="1"/>
    <row r="2008" s="74" customFormat="1"/>
    <row r="2009" s="74" customFormat="1"/>
    <row r="2010" s="74" customFormat="1"/>
    <row r="2011" s="74" customFormat="1"/>
    <row r="2012" s="74" customFormat="1"/>
    <row r="2013" s="74" customFormat="1"/>
    <row r="2014" s="74" customFormat="1"/>
    <row r="2015" s="74" customFormat="1"/>
    <row r="2016" s="74" customFormat="1"/>
    <row r="2017" s="74" customFormat="1"/>
    <row r="2018" s="74" customFormat="1"/>
    <row r="2019" s="74" customFormat="1"/>
    <row r="2020" s="74" customFormat="1"/>
    <row r="2021" s="74" customFormat="1"/>
    <row r="2022" s="74" customFormat="1"/>
    <row r="2023" s="74" customFormat="1"/>
    <row r="2024" s="74" customFormat="1"/>
    <row r="2025" s="74" customFormat="1"/>
    <row r="2026" s="74" customFormat="1"/>
    <row r="2027" s="74" customFormat="1"/>
    <row r="2028" s="74" customFormat="1"/>
    <row r="2029" s="74" customFormat="1"/>
    <row r="2030" s="74" customFormat="1"/>
    <row r="2031" s="74" customFormat="1"/>
    <row r="2032" s="74" customFormat="1"/>
    <row r="2033" s="74" customFormat="1"/>
    <row r="2034" s="74" customFormat="1"/>
    <row r="2035" s="74" customFormat="1"/>
    <row r="2036" s="74" customFormat="1"/>
    <row r="2037" s="74" customFormat="1"/>
    <row r="2038" s="74" customFormat="1"/>
    <row r="2039" s="74" customFormat="1"/>
    <row r="2040" s="74" customFormat="1"/>
    <row r="2041" s="74" customFormat="1"/>
    <row r="2042" s="74" customFormat="1"/>
    <row r="2043" s="74" customFormat="1"/>
    <row r="2044" s="74" customFormat="1"/>
    <row r="2045" s="74" customFormat="1"/>
    <row r="2046" s="74" customFormat="1"/>
    <row r="2047" s="74" customFormat="1"/>
    <row r="2048" s="74" customFormat="1"/>
    <row r="2049" s="74" customFormat="1"/>
    <row r="2050" s="74" customFormat="1"/>
    <row r="2051" s="74" customFormat="1"/>
    <row r="2052" s="74" customFormat="1"/>
    <row r="2053" s="74" customFormat="1"/>
    <row r="2054" s="74" customFormat="1"/>
    <row r="2055" s="74" customFormat="1"/>
    <row r="2056" s="74" customFormat="1"/>
    <row r="2057" s="74" customFormat="1"/>
    <row r="2058" s="74" customFormat="1"/>
    <row r="2059" s="74" customFormat="1"/>
    <row r="2060" s="74" customFormat="1"/>
    <row r="2061" s="74" customFormat="1"/>
    <row r="2062" s="74" customFormat="1"/>
    <row r="2063" s="74" customFormat="1"/>
    <row r="2064" s="74" customFormat="1"/>
    <row r="2065" s="74" customFormat="1"/>
    <row r="2066" s="74" customFormat="1"/>
    <row r="2067" s="74" customFormat="1"/>
    <row r="2068" s="74" customFormat="1"/>
    <row r="2069" s="74" customFormat="1"/>
    <row r="2070" s="74" customFormat="1"/>
    <row r="2071" s="74" customFormat="1"/>
    <row r="2072" s="74" customFormat="1"/>
    <row r="2073" s="74" customFormat="1"/>
    <row r="2074" s="74" customFormat="1"/>
    <row r="2075" s="74" customFormat="1"/>
    <row r="2076" s="74" customFormat="1"/>
    <row r="2077" s="74" customFormat="1"/>
    <row r="2078" s="74" customFormat="1"/>
    <row r="2079" s="74" customFormat="1"/>
    <row r="2080" s="74" customFormat="1"/>
    <row r="2081" s="74" customFormat="1"/>
    <row r="2082" s="74" customFormat="1"/>
    <row r="2083" s="74" customFormat="1"/>
    <row r="2084" s="74" customFormat="1"/>
    <row r="2085" s="74" customFormat="1"/>
    <row r="2086" s="74" customFormat="1"/>
    <row r="2087" s="74" customFormat="1"/>
    <row r="2088" s="74" customFormat="1"/>
    <row r="2089" s="74" customFormat="1"/>
    <row r="2090" s="74" customFormat="1"/>
    <row r="2091" s="74" customFormat="1"/>
    <row r="2092" s="74" customFormat="1"/>
    <row r="2093" s="74" customFormat="1"/>
    <row r="2094" s="74" customFormat="1"/>
    <row r="2095" s="74" customFormat="1"/>
    <row r="2096" s="74" customFormat="1"/>
    <row r="2097" s="74" customFormat="1"/>
    <row r="2098" s="74" customFormat="1"/>
    <row r="2099" s="74" customFormat="1"/>
    <row r="2100" s="74" customFormat="1"/>
    <row r="2101" s="74" customFormat="1"/>
    <row r="2102" s="74" customFormat="1"/>
    <row r="2103" s="74" customFormat="1"/>
    <row r="2104" s="74" customFormat="1"/>
    <row r="2105" s="74" customFormat="1"/>
    <row r="2106" s="74" customFormat="1"/>
    <row r="2107" s="74" customFormat="1"/>
    <row r="2108" s="74" customFormat="1"/>
    <row r="2109" s="74" customFormat="1"/>
    <row r="2110" s="74" customFormat="1"/>
    <row r="2111" s="74" customFormat="1"/>
    <row r="2112" s="74" customFormat="1"/>
    <row r="2113" s="74" customFormat="1"/>
    <row r="2114" s="74" customFormat="1"/>
    <row r="2115" s="74" customFormat="1"/>
    <row r="2116" s="74" customFormat="1"/>
    <row r="2117" s="74" customFormat="1"/>
    <row r="2118" s="74" customFormat="1"/>
    <row r="2119" s="74" customFormat="1"/>
    <row r="2120" s="74" customFormat="1"/>
    <row r="2121" s="74" customFormat="1"/>
    <row r="2122" s="74" customFormat="1"/>
    <row r="2123" s="74" customFormat="1"/>
    <row r="2124" s="74" customFormat="1"/>
    <row r="2125" s="74" customFormat="1"/>
    <row r="2126" s="74" customFormat="1"/>
    <row r="2127" s="74" customFormat="1"/>
    <row r="2128" s="74" customFormat="1"/>
    <row r="2129" s="74" customFormat="1"/>
    <row r="2130" s="74" customFormat="1"/>
    <row r="2131" s="74" customFormat="1"/>
    <row r="2132" s="74" customFormat="1"/>
    <row r="2133" s="74" customFormat="1"/>
    <row r="2134" s="74" customFormat="1"/>
    <row r="2135" s="74" customFormat="1"/>
    <row r="2136" s="74" customFormat="1"/>
    <row r="2137" s="74" customFormat="1"/>
    <row r="2138" s="74" customFormat="1"/>
    <row r="2139" s="74" customFormat="1"/>
    <row r="2140" s="74" customFormat="1"/>
    <row r="2141" s="74" customFormat="1"/>
    <row r="2142" s="74" customFormat="1"/>
    <row r="2143" s="74" customFormat="1"/>
    <row r="2144" s="74" customFormat="1"/>
    <row r="2145" s="74" customFormat="1"/>
    <row r="2146" s="74" customFormat="1"/>
    <row r="2147" s="74" customFormat="1"/>
    <row r="2148" s="74" customFormat="1"/>
    <row r="2149" s="74" customFormat="1"/>
    <row r="2150" s="74" customFormat="1"/>
    <row r="2151" s="74" customFormat="1"/>
    <row r="2152" s="74" customFormat="1"/>
    <row r="2153" s="74" customFormat="1"/>
    <row r="2154" s="74" customFormat="1"/>
    <row r="2155" s="74" customFormat="1"/>
    <row r="2156" s="74" customFormat="1"/>
    <row r="2157" s="74" customFormat="1"/>
    <row r="2158" s="74" customFormat="1"/>
    <row r="2159" s="74" customFormat="1"/>
    <row r="2160" s="74" customFormat="1"/>
    <row r="2161" s="74" customFormat="1"/>
    <row r="2162" s="74" customFormat="1"/>
    <row r="2163" s="74" customFormat="1"/>
    <row r="2164" s="74" customFormat="1"/>
    <row r="2165" s="74" customFormat="1"/>
    <row r="2166" s="74" customFormat="1"/>
    <row r="2167" s="74" customFormat="1"/>
    <row r="2168" s="74" customFormat="1"/>
    <row r="2169" s="74" customFormat="1"/>
    <row r="2170" s="74" customFormat="1"/>
    <row r="2171" s="74" customFormat="1"/>
    <row r="2172" s="74" customFormat="1"/>
    <row r="2173" s="74" customFormat="1"/>
    <row r="2174" s="74" customFormat="1"/>
    <row r="2175" s="74" customFormat="1"/>
    <row r="2176" s="74" customFormat="1"/>
    <row r="2177" s="74" customFormat="1"/>
    <row r="2178" s="74" customFormat="1"/>
    <row r="2179" s="74" customFormat="1"/>
    <row r="2180" s="74" customFormat="1"/>
    <row r="2181" s="74" customFormat="1"/>
    <row r="2182" s="74" customFormat="1"/>
    <row r="2183" s="74" customFormat="1"/>
    <row r="2184" s="74" customFormat="1"/>
    <row r="2185" s="74" customFormat="1"/>
    <row r="2186" s="74" customFormat="1"/>
    <row r="2187" s="74" customFormat="1"/>
    <row r="2188" s="74" customFormat="1"/>
    <row r="2189" s="74" customFormat="1"/>
    <row r="2190" s="74" customFormat="1"/>
    <row r="2191" s="74" customFormat="1"/>
    <row r="2192" s="74" customFormat="1"/>
    <row r="2193" s="74" customFormat="1"/>
    <row r="2194" s="74" customFormat="1"/>
    <row r="2195" s="74" customFormat="1"/>
    <row r="2196" s="74" customFormat="1"/>
    <row r="2197" s="74" customFormat="1"/>
    <row r="2198" s="74" customFormat="1"/>
    <row r="2199" s="74" customFormat="1"/>
    <row r="2200" s="74" customFormat="1"/>
    <row r="2201" s="74" customFormat="1"/>
    <row r="2202" s="74" customFormat="1"/>
    <row r="2203" s="74" customFormat="1"/>
    <row r="2204" s="74" customFormat="1"/>
    <row r="2205" s="74" customFormat="1"/>
    <row r="2206" s="74" customFormat="1"/>
    <row r="2207" s="74" customFormat="1"/>
    <row r="2208" s="74" customFormat="1"/>
    <row r="2209" s="74" customFormat="1"/>
    <row r="2210" s="74" customFormat="1"/>
    <row r="2211" s="74" customFormat="1"/>
    <row r="2212" s="74" customFormat="1"/>
    <row r="2213" s="74" customFormat="1"/>
    <row r="2214" s="74" customFormat="1"/>
    <row r="2215" s="74" customFormat="1"/>
    <row r="2216" s="74" customFormat="1"/>
    <row r="2217" s="74" customFormat="1"/>
    <row r="2218" s="74" customFormat="1"/>
    <row r="2219" s="74" customFormat="1"/>
    <row r="2220" s="74" customFormat="1"/>
    <row r="2221" s="74" customFormat="1"/>
    <row r="2222" s="74" customFormat="1"/>
    <row r="2223" s="74" customFormat="1"/>
    <row r="2224" s="74" customFormat="1"/>
    <row r="2225" s="74" customFormat="1"/>
    <row r="2226" s="74" customFormat="1"/>
    <row r="2227" s="74" customFormat="1"/>
    <row r="2228" s="74" customFormat="1"/>
    <row r="2229" s="74" customFormat="1"/>
    <row r="2230" s="74" customFormat="1"/>
    <row r="2231" s="74" customFormat="1"/>
    <row r="2232" s="74" customFormat="1"/>
    <row r="2233" s="74" customFormat="1"/>
    <row r="2234" s="74" customFormat="1"/>
    <row r="2235" s="74" customFormat="1"/>
    <row r="2236" s="74" customFormat="1"/>
    <row r="2237" s="74" customFormat="1"/>
    <row r="2238" s="74" customFormat="1"/>
    <row r="2239" s="74" customFormat="1"/>
    <row r="2240" s="74" customFormat="1"/>
    <row r="2241" s="74" customFormat="1"/>
    <row r="2242" s="74" customFormat="1"/>
    <row r="2243" s="74" customFormat="1"/>
    <row r="2244" s="74" customFormat="1"/>
    <row r="2245" s="74" customFormat="1"/>
    <row r="2246" s="74" customFormat="1"/>
    <row r="2247" s="74" customFormat="1"/>
    <row r="2248" s="74" customFormat="1"/>
    <row r="2249" s="74" customFormat="1"/>
    <row r="2250" s="74" customFormat="1"/>
    <row r="2251" s="74" customFormat="1"/>
    <row r="2252" s="74" customFormat="1"/>
    <row r="2253" s="74" customFormat="1"/>
    <row r="2254" s="74" customFormat="1"/>
    <row r="2255" s="74" customFormat="1"/>
    <row r="2256" s="74" customFormat="1"/>
    <row r="2257" s="74" customFormat="1"/>
    <row r="2258" s="74" customFormat="1"/>
    <row r="2259" s="74" customFormat="1"/>
    <row r="2260" s="74" customFormat="1"/>
    <row r="2261" s="74" customFormat="1"/>
    <row r="2262" s="74" customFormat="1"/>
    <row r="2263" s="74" customFormat="1"/>
    <row r="2264" s="74" customFormat="1"/>
    <row r="2265" s="74" customFormat="1"/>
    <row r="2266" s="74" customFormat="1"/>
    <row r="2267" s="74" customFormat="1"/>
    <row r="2268" s="74" customFormat="1"/>
    <row r="2269" s="74" customFormat="1"/>
    <row r="2270" s="74" customFormat="1"/>
    <row r="2271" s="74" customFormat="1"/>
    <row r="2272" s="74" customFormat="1"/>
    <row r="2273" s="74" customFormat="1"/>
    <row r="2274" s="74" customFormat="1"/>
    <row r="2275" s="74" customFormat="1"/>
    <row r="2276" s="74" customFormat="1"/>
    <row r="2277" s="74" customFormat="1"/>
    <row r="2278" s="74" customFormat="1"/>
    <row r="2279" s="74" customFormat="1"/>
    <row r="2280" s="74" customFormat="1"/>
    <row r="2281" s="74" customFormat="1"/>
    <row r="2282" s="74" customFormat="1"/>
    <row r="2283" s="74" customFormat="1"/>
    <row r="2284" s="74" customFormat="1"/>
    <row r="2285" s="74" customFormat="1"/>
    <row r="2286" s="74" customFormat="1"/>
    <row r="2287" s="74" customFormat="1"/>
    <row r="2288" s="74" customFormat="1"/>
    <row r="2289" s="74" customFormat="1"/>
    <row r="2290" s="74" customFormat="1"/>
    <row r="2291" s="74" customFormat="1"/>
    <row r="2292" s="74" customFormat="1"/>
    <row r="2293" s="74" customFormat="1"/>
    <row r="2294" s="74" customFormat="1"/>
    <row r="2295" s="74" customFormat="1"/>
    <row r="2296" s="74" customFormat="1"/>
    <row r="2297" s="74" customFormat="1"/>
    <row r="2298" s="74" customFormat="1"/>
    <row r="2299" s="74" customFormat="1"/>
    <row r="2300" s="74" customFormat="1"/>
    <row r="2301" s="74" customFormat="1"/>
    <row r="2302" s="74" customFormat="1"/>
    <row r="2303" s="74" customFormat="1"/>
    <row r="2304" s="74" customFormat="1"/>
    <row r="2305" s="74" customFormat="1"/>
    <row r="2306" s="74" customFormat="1"/>
    <row r="2307" s="74" customFormat="1"/>
    <row r="2308" s="74" customFormat="1"/>
    <row r="2309" s="74" customFormat="1"/>
    <row r="2310" s="74" customFormat="1"/>
    <row r="2311" s="74" customFormat="1"/>
    <row r="2312" s="74" customFormat="1"/>
    <row r="2313" s="74" customFormat="1"/>
    <row r="2314" s="74" customFormat="1"/>
    <row r="2315" s="74" customFormat="1"/>
    <row r="2316" s="74" customFormat="1"/>
    <row r="2317" s="74" customFormat="1"/>
    <row r="2318" s="74" customFormat="1"/>
    <row r="2319" s="74" customFormat="1"/>
    <row r="2320" s="74" customFormat="1"/>
    <row r="2321" s="74" customFormat="1"/>
    <row r="2322" s="74" customFormat="1"/>
    <row r="2323" s="74" customFormat="1"/>
    <row r="2324" s="74" customFormat="1"/>
    <row r="2325" s="74" customFormat="1"/>
    <row r="2326" s="74" customFormat="1"/>
    <row r="2327" s="74" customFormat="1"/>
    <row r="2328" s="74" customFormat="1"/>
    <row r="2329" s="74" customFormat="1"/>
    <row r="2330" s="74" customFormat="1"/>
    <row r="2331" s="74" customFormat="1"/>
    <row r="2332" s="74" customFormat="1"/>
    <row r="2333" s="74" customFormat="1"/>
    <row r="2334" s="74" customFormat="1"/>
    <row r="2335" s="74" customFormat="1"/>
    <row r="2336" s="74" customFormat="1"/>
    <row r="2337" s="74" customFormat="1"/>
    <row r="2338" s="74" customFormat="1"/>
    <row r="2339" s="74" customFormat="1"/>
    <row r="2340" s="74" customFormat="1"/>
    <row r="2341" s="74" customFormat="1"/>
    <row r="2342" s="74" customFormat="1"/>
    <row r="2343" s="74" customFormat="1"/>
    <row r="2344" s="74" customFormat="1"/>
    <row r="2345" s="74" customFormat="1"/>
    <row r="2346" s="74" customFormat="1"/>
    <row r="2347" s="74" customFormat="1"/>
    <row r="2348" s="74" customFormat="1"/>
    <row r="2349" s="74" customFormat="1"/>
    <row r="2350" s="74" customFormat="1"/>
    <row r="2351" s="74" customFormat="1"/>
    <row r="2352" s="74" customFormat="1"/>
    <row r="2353" s="74" customFormat="1"/>
    <row r="2354" s="74" customFormat="1"/>
    <row r="2355" s="74" customFormat="1"/>
    <row r="2356" s="74" customFormat="1"/>
    <row r="2357" s="74" customFormat="1"/>
    <row r="2358" s="74" customFormat="1"/>
    <row r="2359" s="74" customFormat="1"/>
    <row r="2360" s="74" customFormat="1"/>
    <row r="2361" s="74" customFormat="1"/>
    <row r="2362" s="74" customFormat="1"/>
    <row r="2363" s="74" customFormat="1"/>
    <row r="2364" s="74" customFormat="1"/>
    <row r="2365" s="74" customFormat="1"/>
    <row r="2366" s="74" customFormat="1"/>
    <row r="2367" s="74" customFormat="1"/>
    <row r="2368" s="74" customFormat="1"/>
    <row r="2369" s="74" customFormat="1"/>
    <row r="2370" s="74" customFormat="1"/>
    <row r="2371" s="74" customFormat="1"/>
    <row r="2372" s="74" customFormat="1"/>
    <row r="2373" s="74" customFormat="1"/>
    <row r="2374" s="74" customFormat="1"/>
    <row r="2375" s="74" customFormat="1"/>
    <row r="2376" s="74" customFormat="1"/>
    <row r="2377" s="74" customFormat="1"/>
    <row r="2378" s="74" customFormat="1"/>
    <row r="2379" s="74" customFormat="1"/>
    <row r="2380" s="74" customFormat="1"/>
    <row r="2381" s="74" customFormat="1"/>
    <row r="2382" s="74" customFormat="1"/>
    <row r="2383" s="74" customFormat="1"/>
    <row r="2384" s="74" customFormat="1"/>
    <row r="2385" s="74" customFormat="1"/>
    <row r="2386" s="74" customFormat="1"/>
    <row r="2387" s="74" customFormat="1"/>
    <row r="2388" s="74" customFormat="1"/>
    <row r="2389" s="74" customFormat="1"/>
    <row r="2390" s="74" customFormat="1"/>
    <row r="2391" s="74" customFormat="1"/>
    <row r="2392" s="74" customFormat="1"/>
    <row r="2393" s="74" customFormat="1"/>
    <row r="2394" s="74" customFormat="1"/>
    <row r="2395" s="74" customFormat="1"/>
    <row r="2396" s="74" customFormat="1"/>
    <row r="2397" s="74" customFormat="1"/>
    <row r="2398" s="74" customFormat="1"/>
    <row r="2399" s="74" customFormat="1"/>
    <row r="2400" s="74" customFormat="1"/>
    <row r="2401" s="74" customFormat="1"/>
    <row r="2402" s="74" customFormat="1"/>
    <row r="2403" s="74" customFormat="1"/>
    <row r="2404" s="74" customFormat="1"/>
    <row r="2405" s="74" customFormat="1"/>
    <row r="2406" s="74" customFormat="1"/>
    <row r="2407" s="74" customFormat="1"/>
    <row r="2408" s="74" customFormat="1"/>
    <row r="2409" s="74" customFormat="1"/>
    <row r="2410" s="74" customFormat="1"/>
    <row r="2411" s="74" customFormat="1"/>
    <row r="2412" s="74" customFormat="1"/>
    <row r="2413" s="74" customFormat="1"/>
    <row r="2414" s="74" customFormat="1"/>
    <row r="2415" s="74" customFormat="1"/>
    <row r="2416" s="74" customFormat="1"/>
    <row r="2417" s="74" customFormat="1"/>
    <row r="2418" s="74" customFormat="1"/>
    <row r="2419" s="74" customFormat="1"/>
    <row r="2420" s="74" customFormat="1"/>
    <row r="2421" s="74" customFormat="1"/>
    <row r="2422" s="74" customFormat="1"/>
    <row r="2423" s="74" customFormat="1"/>
    <row r="2424" s="74" customFormat="1"/>
    <row r="2425" s="74" customFormat="1"/>
    <row r="2426" s="74" customFormat="1"/>
    <row r="2427" s="74" customFormat="1"/>
    <row r="2428" s="74" customFormat="1"/>
    <row r="2429" s="74" customFormat="1"/>
    <row r="2430" s="74" customFormat="1"/>
    <row r="2431" s="74" customFormat="1"/>
    <row r="2432" s="74" customFormat="1"/>
    <row r="2433" s="74" customFormat="1"/>
    <row r="2434" s="74" customFormat="1"/>
    <row r="2435" s="74" customFormat="1"/>
    <row r="2436" s="74" customFormat="1"/>
    <row r="2437" s="74" customFormat="1"/>
    <row r="2438" s="74" customFormat="1"/>
    <row r="2439" s="74" customFormat="1"/>
    <row r="2440" s="74" customFormat="1"/>
    <row r="2441" s="74" customFormat="1"/>
    <row r="2442" s="74" customFormat="1"/>
    <row r="2443" s="74" customFormat="1"/>
    <row r="2444" s="74" customFormat="1"/>
    <row r="2445" s="74" customFormat="1"/>
    <row r="2446" s="74" customFormat="1"/>
    <row r="2447" s="74" customFormat="1"/>
    <row r="2448" s="74" customFormat="1"/>
    <row r="2449" s="74" customFormat="1"/>
    <row r="2450" s="74" customFormat="1"/>
    <row r="2451" s="74" customFormat="1"/>
    <row r="2452" s="74" customFormat="1"/>
    <row r="2453" s="74" customFormat="1"/>
    <row r="2454" s="74" customFormat="1"/>
    <row r="2455" s="74" customFormat="1"/>
    <row r="2456" s="74" customFormat="1"/>
    <row r="2457" s="74" customFormat="1"/>
    <row r="2458" s="74" customFormat="1"/>
    <row r="2459" s="74" customFormat="1"/>
    <row r="2460" s="74" customFormat="1"/>
    <row r="2461" s="74" customFormat="1"/>
    <row r="2462" s="74" customFormat="1"/>
    <row r="2463" s="74" customFormat="1"/>
    <row r="2464" s="74" customFormat="1"/>
    <row r="2465" s="74" customFormat="1"/>
    <row r="2466" s="74" customFormat="1"/>
    <row r="2467" s="74" customFormat="1"/>
    <row r="2468" s="74" customFormat="1"/>
    <row r="2469" s="74" customFormat="1"/>
    <row r="2470" s="74" customFormat="1"/>
    <row r="2471" s="74" customFormat="1"/>
    <row r="2472" s="74" customFormat="1"/>
    <row r="2473" s="74" customFormat="1"/>
    <row r="2474" s="74" customFormat="1"/>
    <row r="2475" s="74" customFormat="1"/>
    <row r="2476" s="74" customFormat="1"/>
    <row r="2477" s="74" customFormat="1"/>
    <row r="2478" s="74" customFormat="1"/>
    <row r="2479" s="74" customFormat="1"/>
    <row r="2480" s="74" customFormat="1"/>
    <row r="2481" s="74" customFormat="1"/>
    <row r="2482" s="74" customFormat="1"/>
    <row r="2483" s="74" customFormat="1"/>
  </sheetData>
  <sheetProtection selectLockedCells="1"/>
  <mergeCells count="18">
    <mergeCell ref="D124:F124"/>
    <mergeCell ref="L124:N124"/>
    <mergeCell ref="D85:F85"/>
    <mergeCell ref="L85:N85"/>
    <mergeCell ref="D98:F98"/>
    <mergeCell ref="L98:N98"/>
    <mergeCell ref="D111:F111"/>
    <mergeCell ref="L111:N111"/>
    <mergeCell ref="D59:F59"/>
    <mergeCell ref="L59:N59"/>
    <mergeCell ref="D72:F72"/>
    <mergeCell ref="L72:N72"/>
    <mergeCell ref="C21:H21"/>
    <mergeCell ref="F4:M4"/>
    <mergeCell ref="F6:M6"/>
    <mergeCell ref="C9:G9"/>
    <mergeCell ref="K9:M9"/>
    <mergeCell ref="O9:Q9"/>
  </mergeCells>
  <conditionalFormatting sqref="E32:P39">
    <cfRule type="cellIs" dxfId="559" priority="15" stopIfTrue="1" operator="equal">
      <formula>$I11</formula>
    </cfRule>
  </conditionalFormatting>
  <conditionalFormatting sqref="E32:P39">
    <cfRule type="cellIs" dxfId="558" priority="14" stopIfTrue="1" operator="notEqual">
      <formula>$I11</formula>
    </cfRule>
  </conditionalFormatting>
  <conditionalFormatting sqref="E32:P39">
    <cfRule type="expression" dxfId="557" priority="13" stopIfTrue="1">
      <formula>ISBLANK($I11)</formula>
    </cfRule>
  </conditionalFormatting>
  <conditionalFormatting sqref="E44:E51">
    <cfRule type="cellIs" dxfId="556" priority="12" stopIfTrue="1" operator="equal">
      <formula>$I61</formula>
    </cfRule>
  </conditionalFormatting>
  <conditionalFormatting sqref="F44:F51">
    <cfRule type="cellIs" dxfId="555" priority="11" stopIfTrue="1" operator="equal">
      <formula>$Q61</formula>
    </cfRule>
  </conditionalFormatting>
  <conditionalFormatting sqref="G44:G51">
    <cfRule type="cellIs" dxfId="554" priority="10" stopIfTrue="1" operator="equal">
      <formula>$I74</formula>
    </cfRule>
  </conditionalFormatting>
  <conditionalFormatting sqref="H44:H51">
    <cfRule type="cellIs" dxfId="553" priority="9" stopIfTrue="1" operator="equal">
      <formula>$Q74</formula>
    </cfRule>
  </conditionalFormatting>
  <conditionalFormatting sqref="I44:I51">
    <cfRule type="cellIs" dxfId="552" priority="8" stopIfTrue="1" operator="equal">
      <formula>$I87</formula>
    </cfRule>
  </conditionalFormatting>
  <conditionalFormatting sqref="J44:J51">
    <cfRule type="cellIs" dxfId="551" priority="7" stopIfTrue="1" operator="equal">
      <formula>$Q87</formula>
    </cfRule>
  </conditionalFormatting>
  <conditionalFormatting sqref="K44:K51">
    <cfRule type="cellIs" dxfId="550" priority="6" stopIfTrue="1" operator="equal">
      <formula>$I100</formula>
    </cfRule>
  </conditionalFormatting>
  <conditionalFormatting sqref="L44:L51">
    <cfRule type="cellIs" dxfId="549" priority="5" stopIfTrue="1" operator="equal">
      <formula>$Q100</formula>
    </cfRule>
  </conditionalFormatting>
  <conditionalFormatting sqref="M44:M51">
    <cfRule type="cellIs" dxfId="548" priority="4" stopIfTrue="1" operator="equal">
      <formula>$I113</formula>
    </cfRule>
  </conditionalFormatting>
  <conditionalFormatting sqref="N44:N51">
    <cfRule type="cellIs" dxfId="547" priority="3" stopIfTrue="1" operator="equal">
      <formula>$Q113</formula>
    </cfRule>
  </conditionalFormatting>
  <conditionalFormatting sqref="O44:O51">
    <cfRule type="cellIs" dxfId="546" priority="2" stopIfTrue="1" operator="equal">
      <formula>$I126</formula>
    </cfRule>
  </conditionalFormatting>
  <conditionalFormatting sqref="P44:P51">
    <cfRule type="cellIs" dxfId="545" priority="1" stopIfTrue="1" operator="equal">
      <formula>$Q126</formula>
    </cfRule>
  </conditionalFormatting>
  <pageMargins left="0.75" right="0.75" top="1" bottom="1" header="0.5" footer="0.5"/>
  <pageSetup paperSize="9" orientation="landscape" r:id="rId1"/>
  <headerFooter alignWithMargins="0"/>
  <drawing r:id="rId2"/>
  <tableParts count="1">
    <tablePart r:id="rId3"/>
  </tableParts>
</worksheet>
</file>

<file path=xl/worksheets/sheet40.xml><?xml version="1.0" encoding="utf-8"?>
<worksheet xmlns="http://schemas.openxmlformats.org/spreadsheetml/2006/main" xmlns:r="http://schemas.openxmlformats.org/officeDocument/2006/relationships">
  <dimension ref="A1"/>
  <sheetViews>
    <sheetView showGridLines="0" showRowColHeaders="0" workbookViewId="0">
      <selection activeCell="U26" sqref="U26"/>
    </sheetView>
  </sheetViews>
  <sheetFormatPr defaultRowHeight="12.75"/>
  <cols>
    <col min="1" max="16384" width="9.140625" style="169"/>
  </cols>
  <sheetData/>
  <pageMargins left="0.7" right="0.7" top="0.75" bottom="0.75" header="0.3" footer="0.3"/>
  <drawing r:id="rId1"/>
</worksheet>
</file>

<file path=xl/worksheets/sheet41.xml><?xml version="1.0" encoding="utf-8"?>
<worksheet xmlns="http://schemas.openxmlformats.org/spreadsheetml/2006/main" xmlns:r="http://schemas.openxmlformats.org/officeDocument/2006/relationships">
  <dimension ref="A1"/>
  <sheetViews>
    <sheetView showGridLines="0" showRowColHeaders="0" workbookViewId="0">
      <selection activeCell="U26" sqref="U26"/>
    </sheetView>
  </sheetViews>
  <sheetFormatPr defaultRowHeight="12.75"/>
  <cols>
    <col min="1" max="16384" width="9.140625" style="169"/>
  </cols>
  <sheetData/>
  <pageMargins left="0.7" right="0.7" top="0.75" bottom="0.75" header="0.3" footer="0.3"/>
  <drawing r:id="rId1"/>
</worksheet>
</file>

<file path=xl/worksheets/sheet42.xml><?xml version="1.0" encoding="utf-8"?>
<worksheet xmlns="http://schemas.openxmlformats.org/spreadsheetml/2006/main" xmlns:r="http://schemas.openxmlformats.org/officeDocument/2006/relationships">
  <dimension ref="A1"/>
  <sheetViews>
    <sheetView showGridLines="0" showRowColHeaders="0" workbookViewId="0">
      <selection activeCell="U26" sqref="U26"/>
    </sheetView>
  </sheetViews>
  <sheetFormatPr defaultRowHeight="12.75"/>
  <cols>
    <col min="1" max="16384" width="9.140625" style="169"/>
  </cols>
  <sheetData/>
  <pageMargins left="0.7" right="0.7" top="0.75" bottom="0.75" header="0.3" footer="0.3"/>
  <drawing r:id="rId1"/>
</worksheet>
</file>

<file path=xl/worksheets/sheet43.xml><?xml version="1.0" encoding="utf-8"?>
<worksheet xmlns="http://schemas.openxmlformats.org/spreadsheetml/2006/main" xmlns:r="http://schemas.openxmlformats.org/officeDocument/2006/relationships">
  <dimension ref="A1"/>
  <sheetViews>
    <sheetView showGridLines="0" showRowColHeaders="0" workbookViewId="0">
      <selection activeCell="U26" sqref="U26"/>
    </sheetView>
  </sheetViews>
  <sheetFormatPr defaultRowHeight="12.75"/>
  <cols>
    <col min="1" max="16384" width="9.140625" style="169"/>
  </cols>
  <sheetData/>
  <pageMargins left="0.7" right="0.7" top="0.75" bottom="0.75" header="0.3" footer="0.3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>
  <dimension ref="A1:FX2483"/>
  <sheetViews>
    <sheetView showGridLines="0" zoomScaleNormal="100" workbookViewId="0">
      <selection activeCell="M62" sqref="M62"/>
    </sheetView>
  </sheetViews>
  <sheetFormatPr defaultRowHeight="12.75"/>
  <cols>
    <col min="1" max="1" width="5.42578125" style="74" customWidth="1"/>
    <col min="2" max="2" width="8.140625" customWidth="1"/>
    <col min="3" max="3" width="14.5703125" customWidth="1"/>
    <col min="4" max="4" width="14.42578125" customWidth="1"/>
    <col min="5" max="5" width="10.42578125" customWidth="1"/>
    <col min="6" max="6" width="11.28515625" customWidth="1"/>
    <col min="7" max="7" width="10.28515625" customWidth="1"/>
    <col min="8" max="8" width="10" customWidth="1"/>
    <col min="9" max="9" width="10.7109375" customWidth="1"/>
    <col min="10" max="10" width="11.140625" customWidth="1"/>
    <col min="11" max="11" width="11" customWidth="1"/>
    <col min="12" max="12" width="13.28515625" customWidth="1"/>
    <col min="13" max="13" width="10.28515625" customWidth="1"/>
    <col min="14" max="14" width="10.85546875" customWidth="1"/>
    <col min="15" max="15" width="11.42578125" customWidth="1"/>
    <col min="16" max="16" width="12.28515625" customWidth="1"/>
    <col min="17" max="17" width="11.140625" customWidth="1"/>
    <col min="18" max="18" width="6.7109375" style="72" customWidth="1"/>
    <col min="19" max="19" width="11.5703125" style="74" customWidth="1"/>
    <col min="20" max="20" width="9.140625" style="74"/>
    <col min="21" max="23" width="10.42578125" style="74" hidden="1" customWidth="1"/>
    <col min="24" max="24" width="9.85546875" style="74" hidden="1" customWidth="1"/>
    <col min="25" max="26" width="9.140625" style="74"/>
    <col min="27" max="27" width="10" style="74" customWidth="1"/>
    <col min="28" max="28" width="10.28515625" style="74" customWidth="1"/>
    <col min="29" max="29" width="9.140625" style="74"/>
    <col min="30" max="30" width="10.42578125" style="74" customWidth="1"/>
    <col min="31" max="180" width="9.140625" style="74"/>
  </cols>
  <sheetData>
    <row r="1" spans="1:26" s="155" customFormat="1" ht="13.5" thickBot="1">
      <c r="A1" s="72"/>
      <c r="B1" s="72"/>
      <c r="C1" s="72"/>
      <c r="D1" s="72"/>
      <c r="E1" s="72"/>
      <c r="F1" s="72"/>
      <c r="G1" s="72"/>
      <c r="H1" s="72"/>
      <c r="I1" s="72"/>
      <c r="J1" s="72"/>
      <c r="K1" s="72"/>
      <c r="L1" s="72"/>
      <c r="M1" s="72"/>
      <c r="N1" s="72"/>
      <c r="O1" s="72"/>
      <c r="P1" s="72"/>
      <c r="Q1" s="72"/>
      <c r="R1" s="72"/>
      <c r="S1" s="72"/>
    </row>
    <row r="2" spans="1:26">
      <c r="A2" s="72"/>
      <c r="B2" s="64"/>
      <c r="C2" s="65"/>
      <c r="D2" s="65"/>
      <c r="E2" s="65"/>
      <c r="F2" s="65"/>
      <c r="G2" s="65"/>
      <c r="H2" s="65"/>
      <c r="I2" s="65"/>
      <c r="J2" s="65"/>
      <c r="K2" s="65"/>
      <c r="L2" s="65"/>
      <c r="M2" s="65"/>
      <c r="N2" s="65"/>
      <c r="O2" s="65"/>
      <c r="P2" s="65"/>
      <c r="Q2" s="65"/>
      <c r="R2" s="75"/>
      <c r="S2" s="72"/>
    </row>
    <row r="3" spans="1:26">
      <c r="A3" s="72"/>
      <c r="B3" s="66"/>
      <c r="C3" s="3"/>
      <c r="D3" s="3"/>
      <c r="E3" s="3"/>
      <c r="F3" s="3"/>
      <c r="G3" s="3"/>
      <c r="H3" s="3"/>
      <c r="I3" s="3"/>
      <c r="J3" s="3"/>
      <c r="K3" s="3"/>
      <c r="L3" s="3"/>
      <c r="M3" s="3"/>
      <c r="N3" s="3"/>
      <c r="O3" s="3"/>
      <c r="P3" s="3"/>
      <c r="Q3" s="3"/>
      <c r="R3" s="75"/>
      <c r="S3" s="72"/>
    </row>
    <row r="4" spans="1:26" ht="25.5">
      <c r="A4" s="72"/>
      <c r="B4" s="66"/>
      <c r="C4" s="3"/>
      <c r="D4" s="3"/>
      <c r="E4" s="3"/>
      <c r="F4" s="182" t="s">
        <v>132</v>
      </c>
      <c r="G4" s="183"/>
      <c r="H4" s="183"/>
      <c r="I4" s="183"/>
      <c r="J4" s="183"/>
      <c r="K4" s="183"/>
      <c r="L4" s="183"/>
      <c r="M4" s="184"/>
      <c r="N4" s="3"/>
      <c r="O4" s="3"/>
      <c r="P4" s="3"/>
      <c r="Q4" s="3"/>
      <c r="R4" s="75"/>
      <c r="S4" s="72"/>
    </row>
    <row r="5" spans="1:26" ht="15.75">
      <c r="A5" s="72"/>
      <c r="B5" s="66"/>
      <c r="C5" s="3"/>
      <c r="D5" s="3"/>
      <c r="E5" s="3"/>
      <c r="F5" s="46"/>
      <c r="G5" s="3"/>
      <c r="H5" s="3"/>
      <c r="I5" s="3"/>
      <c r="J5" s="3"/>
      <c r="K5" s="3"/>
      <c r="L5" s="3"/>
      <c r="M5" s="3"/>
      <c r="N5" s="3"/>
      <c r="O5" s="3"/>
      <c r="P5" s="3"/>
      <c r="Q5" s="3"/>
      <c r="R5" s="75"/>
      <c r="S5" s="72"/>
    </row>
    <row r="6" spans="1:26" ht="15.75">
      <c r="A6" s="72"/>
      <c r="B6" s="66"/>
      <c r="C6" s="3"/>
      <c r="D6" s="3"/>
      <c r="E6" s="3"/>
      <c r="F6" s="185" t="s">
        <v>166</v>
      </c>
      <c r="G6" s="183"/>
      <c r="H6" s="183"/>
      <c r="I6" s="183"/>
      <c r="J6" s="183"/>
      <c r="K6" s="183"/>
      <c r="L6" s="183"/>
      <c r="M6" s="184"/>
      <c r="N6" s="3"/>
      <c r="O6" s="3"/>
      <c r="P6" s="3"/>
      <c r="Q6" s="3"/>
      <c r="R6" s="75"/>
      <c r="S6" s="72"/>
    </row>
    <row r="7" spans="1:26">
      <c r="A7" s="72"/>
      <c r="B7" s="66"/>
      <c r="C7" s="3"/>
      <c r="D7" s="3"/>
      <c r="E7" s="3"/>
      <c r="F7" s="3"/>
      <c r="G7" s="3"/>
      <c r="H7" s="3"/>
      <c r="I7" s="3"/>
      <c r="J7" s="3"/>
      <c r="K7" s="3"/>
      <c r="L7" s="3"/>
      <c r="M7" s="3"/>
      <c r="N7" s="3"/>
      <c r="O7" s="3"/>
      <c r="P7" s="3"/>
      <c r="Q7" s="3"/>
      <c r="R7" s="75"/>
      <c r="S7" s="72"/>
    </row>
    <row r="8" spans="1:26" ht="18.75" customHeight="1" thickBot="1">
      <c r="A8" s="72"/>
      <c r="B8" s="66"/>
      <c r="C8" s="3"/>
      <c r="D8" s="3"/>
      <c r="E8" s="3"/>
      <c r="F8" s="3"/>
      <c r="G8" s="3"/>
      <c r="H8" s="3"/>
      <c r="I8" s="3"/>
      <c r="J8" s="3"/>
      <c r="K8" s="3"/>
      <c r="L8" s="3"/>
      <c r="M8" s="3"/>
      <c r="N8" s="3"/>
      <c r="O8" s="3"/>
      <c r="P8" s="3"/>
      <c r="Q8" s="3"/>
      <c r="R8" s="75"/>
      <c r="S8" s="72"/>
    </row>
    <row r="9" spans="1:26" ht="24.75" customHeight="1" thickBot="1">
      <c r="A9" s="72"/>
      <c r="B9" s="66"/>
      <c r="C9" s="199" t="s">
        <v>54</v>
      </c>
      <c r="D9" s="200"/>
      <c r="E9" s="200"/>
      <c r="F9" s="200"/>
      <c r="G9" s="201"/>
      <c r="H9" s="3"/>
      <c r="I9" s="45" t="s">
        <v>55</v>
      </c>
      <c r="J9" s="3"/>
      <c r="K9" s="179" t="s">
        <v>129</v>
      </c>
      <c r="L9" s="180"/>
      <c r="M9" s="181"/>
      <c r="O9" s="179" t="s">
        <v>130</v>
      </c>
      <c r="P9" s="180"/>
      <c r="Q9" s="181"/>
      <c r="R9" s="75"/>
      <c r="S9" s="72"/>
    </row>
    <row r="10" spans="1:26" ht="13.5" thickBot="1">
      <c r="A10" s="72"/>
      <c r="B10" s="66"/>
      <c r="C10" s="78" t="s">
        <v>0</v>
      </c>
      <c r="D10" s="79" t="s">
        <v>1</v>
      </c>
      <c r="E10" s="12">
        <v>1</v>
      </c>
      <c r="F10" s="12" t="s">
        <v>18</v>
      </c>
      <c r="G10" s="40">
        <v>2</v>
      </c>
      <c r="H10" s="3"/>
      <c r="I10" s="39" t="s">
        <v>6</v>
      </c>
      <c r="J10" s="3"/>
      <c r="K10" s="19" t="s">
        <v>97</v>
      </c>
      <c r="L10" s="20" t="s">
        <v>51</v>
      </c>
      <c r="M10" s="20" t="s">
        <v>25</v>
      </c>
      <c r="O10" s="19" t="s">
        <v>97</v>
      </c>
      <c r="P10" s="20" t="s">
        <v>51</v>
      </c>
      <c r="Q10" s="20" t="s">
        <v>25</v>
      </c>
      <c r="R10" s="75"/>
      <c r="S10" s="72"/>
    </row>
    <row r="11" spans="1:26">
      <c r="A11" s="72"/>
      <c r="B11" s="66"/>
      <c r="C11" s="115" t="s">
        <v>14</v>
      </c>
      <c r="D11" s="109" t="s">
        <v>15</v>
      </c>
      <c r="E11" s="112">
        <v>1.25</v>
      </c>
      <c r="F11" s="112">
        <v>5</v>
      </c>
      <c r="G11" s="116">
        <v>10</v>
      </c>
      <c r="H11" s="3"/>
      <c r="I11" s="162" t="s">
        <v>35</v>
      </c>
      <c r="J11" s="3"/>
      <c r="K11" s="139">
        <v>1</v>
      </c>
      <c r="L11" s="138" t="str">
        <f>VLOOKUP(SMALL($V$11:$V$22,1),$V$11:$X$22,2,FALSE)</f>
        <v>Maarten</v>
      </c>
      <c r="M11" s="146">
        <f>VLOOKUP(SMALL($V$11:$V$22,1),$V$11:$X$22,3,FALSE)</f>
        <v>13.850000000000001</v>
      </c>
      <c r="O11" s="139">
        <v>1</v>
      </c>
      <c r="P11" s="138" t="str">
        <f>VLOOKUP(SMALL($V$25:$V$36,1),$V$25:$X$36,2,FALSE)</f>
        <v>Maarten</v>
      </c>
      <c r="Q11" s="140">
        <f>VLOOKUP(SMALL($V$25:$V$36,1),$V$25:$X$36,3,FALSE)</f>
        <v>34.47</v>
      </c>
      <c r="R11" s="75"/>
      <c r="S11" s="72"/>
      <c r="U11" s="124">
        <f>RANK($E$40,$E$40:$P$40)</f>
        <v>3</v>
      </c>
      <c r="V11" s="124">
        <f>RANK($E$40,$E$40:$P$40)</f>
        <v>3</v>
      </c>
      <c r="W11" s="124" t="str">
        <f>E31</f>
        <v>Tim</v>
      </c>
      <c r="X11" s="125">
        <f>E40</f>
        <v>11.25</v>
      </c>
      <c r="Z11" s="126"/>
    </row>
    <row r="12" spans="1:26">
      <c r="A12" s="72"/>
      <c r="B12" s="66"/>
      <c r="C12" s="115" t="s">
        <v>21</v>
      </c>
      <c r="D12" s="109" t="s">
        <v>13</v>
      </c>
      <c r="E12" s="113">
        <v>1.5</v>
      </c>
      <c r="F12" s="113">
        <v>3.75</v>
      </c>
      <c r="G12" s="117">
        <v>6</v>
      </c>
      <c r="H12" s="3"/>
      <c r="I12" s="162">
        <v>1</v>
      </c>
      <c r="J12" s="3"/>
      <c r="K12" s="141">
        <f>IF(M12=M11,"",2)</f>
        <v>2</v>
      </c>
      <c r="L12" s="137" t="str">
        <f>VLOOKUP(SMALL($V$11:$V$22,2),$V$11:$X$22,2,FALSE)</f>
        <v>Grégory</v>
      </c>
      <c r="M12" s="147">
        <f>VLOOKUP(SMALL($V$11:$V$22,2),$V$11:$X$22,3,FALSE)</f>
        <v>12.45</v>
      </c>
      <c r="O12" s="141">
        <f>IF(Q12=Q11,"",2)</f>
        <v>2</v>
      </c>
      <c r="P12" s="137" t="str">
        <f>VLOOKUP(SMALL($V$25:$V$36,2),$V$25:$X$36,2,FALSE)</f>
        <v>Deborah</v>
      </c>
      <c r="Q12" s="142">
        <f>VLOOKUP(SMALL($V$25:$V$36,2),$V$25:$X$36,3,FALSE)</f>
        <v>31.540000000000003</v>
      </c>
      <c r="R12" s="75"/>
      <c r="S12" s="72"/>
      <c r="U12" s="124">
        <f>RANK($F$40,$E$40:$P$40)</f>
        <v>2</v>
      </c>
      <c r="V12" s="124">
        <f>IF(COUNTIF($U$11:U11,RANK($F$40,$E$40:$P$40))&gt;0,RANK($F$40,$E$40:$P$40)+COUNTIF($U$11:U11,RANK($F$40,$E$40:$P$40)),RANK($F$40,$E$40:$P$40))</f>
        <v>2</v>
      </c>
      <c r="W12" s="124" t="str">
        <f>F31</f>
        <v>Grégory</v>
      </c>
      <c r="X12" s="125">
        <f>F40</f>
        <v>12.45</v>
      </c>
      <c r="Z12" s="126"/>
    </row>
    <row r="13" spans="1:26">
      <c r="A13" s="72"/>
      <c r="B13" s="66"/>
      <c r="C13" s="118" t="s">
        <v>11</v>
      </c>
      <c r="D13" s="110" t="s">
        <v>12</v>
      </c>
      <c r="E13" s="113">
        <v>2.2999999999999998</v>
      </c>
      <c r="F13" s="113">
        <v>3.25</v>
      </c>
      <c r="G13" s="117">
        <v>2.8</v>
      </c>
      <c r="H13" s="3"/>
      <c r="I13" s="162">
        <v>2</v>
      </c>
      <c r="J13" s="3"/>
      <c r="K13" s="141">
        <f>IF(M13=M12,"",3)</f>
        <v>3</v>
      </c>
      <c r="L13" s="137" t="str">
        <f>VLOOKUP(SMALL($V$11:$V$22,3),$V$11:$X$22,2,FALSE)</f>
        <v>Tim</v>
      </c>
      <c r="M13" s="147">
        <f>VLOOKUP(SMALL($V$11:$V$22,3),$V$11:$X$22,3,FALSE)</f>
        <v>11.25</v>
      </c>
      <c r="O13" s="141">
        <f>IF(Q13=Q12,"",3)</f>
        <v>3</v>
      </c>
      <c r="P13" s="137" t="str">
        <f>VLOOKUP(SMALL($V$25:$V$36,3),$V$25:$X$36,2,FALSE)</f>
        <v>Grégory</v>
      </c>
      <c r="Q13" s="142">
        <f>VLOOKUP(SMALL($V$25:$V$36,3),$V$25:$X$36,3,FALSE)</f>
        <v>30.7</v>
      </c>
      <c r="R13" s="75"/>
      <c r="S13" s="72"/>
      <c r="U13" s="124">
        <f>RANK($G$40,$E$40:$P$40)</f>
        <v>12</v>
      </c>
      <c r="V13" s="124">
        <f>IF(COUNTIF($U$11:U12,RANK($G$40,$E$40:$P$40))&gt;0,RANK($G$40,$E$40:$P$40)+COUNTIF($U$11:U12,RANK($G$40,$E$40:$P$40)),RANK($G$40,$E$40:$P$40))</f>
        <v>12</v>
      </c>
      <c r="W13" s="124" t="str">
        <f>G31</f>
        <v>Christophe</v>
      </c>
      <c r="X13" s="125">
        <f>G40</f>
        <v>0</v>
      </c>
      <c r="Z13" s="126"/>
    </row>
    <row r="14" spans="1:26">
      <c r="A14" s="72"/>
      <c r="B14" s="66"/>
      <c r="C14" s="118" t="s">
        <v>22</v>
      </c>
      <c r="D14" s="110" t="s">
        <v>27</v>
      </c>
      <c r="E14" s="113">
        <v>1.8</v>
      </c>
      <c r="F14" s="113">
        <v>3.4</v>
      </c>
      <c r="G14" s="117">
        <v>4</v>
      </c>
      <c r="H14" s="3"/>
      <c r="I14" s="54">
        <v>2</v>
      </c>
      <c r="J14" s="4"/>
      <c r="K14" s="141">
        <f>IF(M14=M13,"",4)</f>
        <v>4</v>
      </c>
      <c r="L14" s="137" t="str">
        <f>VLOOKUP(SMALL($V$11:$V$22,4),$V$11:$X$22,2,FALSE)</f>
        <v>Didier</v>
      </c>
      <c r="M14" s="147">
        <f>VLOOKUP(SMALL($V$11:$V$22,4),$V$11:$X$22,3,FALSE)</f>
        <v>9.3500000000000014</v>
      </c>
      <c r="O14" s="141">
        <f>IF(Q14=Q13,"",4)</f>
        <v>4</v>
      </c>
      <c r="P14" s="137" t="str">
        <f>VLOOKUP(SMALL($V$25:$V$36,4),$V$25:$X$36,2,FALSE)</f>
        <v>Tim</v>
      </c>
      <c r="Q14" s="142">
        <f>VLOOKUP(SMALL($V$25:$V$36,4),$V$25:$X$36,3,FALSE)</f>
        <v>29.82</v>
      </c>
      <c r="R14" s="75"/>
      <c r="S14" s="72"/>
      <c r="U14" s="124">
        <f>RANK($H$40,$E$40:$P$40)</f>
        <v>8</v>
      </c>
      <c r="V14" s="124">
        <f>IF(COUNTIF($U$11:U13,RANK($H$40,$E$40:$P$40))&gt;0,RANK($H$40,$E$40:$P$40)+COUNTIF($U$11:U13,RANK($H$40,$E$40:$P$40)),RANK($H$40,$E$40:$P$40))</f>
        <v>8</v>
      </c>
      <c r="W14" s="124" t="str">
        <f>H31</f>
        <v>Ruben</v>
      </c>
      <c r="X14" s="125">
        <f>H40</f>
        <v>5.3000000000000007</v>
      </c>
      <c r="Z14" s="126"/>
    </row>
    <row r="15" spans="1:26">
      <c r="A15" s="72"/>
      <c r="B15" s="66"/>
      <c r="C15" s="118" t="s">
        <v>46</v>
      </c>
      <c r="D15" s="110" t="s">
        <v>9</v>
      </c>
      <c r="E15" s="113">
        <v>1.95</v>
      </c>
      <c r="F15" s="113">
        <v>3.3</v>
      </c>
      <c r="G15" s="117">
        <v>3.5</v>
      </c>
      <c r="H15" s="3"/>
      <c r="I15" s="162">
        <v>1</v>
      </c>
      <c r="J15" s="3"/>
      <c r="K15" s="141">
        <f>IF(M15=M14,"",5)</f>
        <v>5</v>
      </c>
      <c r="L15" s="137" t="str">
        <f>VLOOKUP(SMALL($V$11:$V$22,5),$V$11:$X$22,2,FALSE)</f>
        <v>Lien</v>
      </c>
      <c r="M15" s="147">
        <f>VLOOKUP(SMALL($V$11:$V$22,5),$V$11:$X$22,3,FALSE)</f>
        <v>8.75</v>
      </c>
      <c r="O15" s="141">
        <f>IF(Q15=Q14,"",5)</f>
        <v>5</v>
      </c>
      <c r="P15" s="137" t="str">
        <f>VLOOKUP(SMALL($V$25:$V$36,5),$V$25:$X$36,2,FALSE)</f>
        <v>Ruben</v>
      </c>
      <c r="Q15" s="142">
        <f>VLOOKUP(SMALL($V$25:$V$36,5),$V$25:$X$36,3,FALSE)</f>
        <v>29.64</v>
      </c>
      <c r="R15" s="75"/>
      <c r="S15" s="72"/>
      <c r="U15" s="124">
        <f>RANK($I$40,$E$40:$P$40)</f>
        <v>7</v>
      </c>
      <c r="V15" s="124">
        <f>IF(COUNTIF($U$11:U14,RANK($I$40,$E$40:$P$40))&gt;0,RANK($I$40,$E$40:$P$40)+COUNTIF($U$11:U14,RANK($I$40,$E$40:$P$40)),RANK($I$40,$E$40:$P$40))</f>
        <v>7</v>
      </c>
      <c r="W15" s="124" t="str">
        <f>I31</f>
        <v>Guillaume</v>
      </c>
      <c r="X15" s="125">
        <f>I40</f>
        <v>6.95</v>
      </c>
      <c r="Z15" s="126"/>
    </row>
    <row r="16" spans="1:26">
      <c r="A16" s="72"/>
      <c r="B16" s="66"/>
      <c r="C16" s="118" t="s">
        <v>43</v>
      </c>
      <c r="D16" s="110" t="s">
        <v>7</v>
      </c>
      <c r="E16" s="113">
        <v>3.75</v>
      </c>
      <c r="F16" s="113">
        <v>3.4</v>
      </c>
      <c r="G16" s="117">
        <v>1.85</v>
      </c>
      <c r="H16" s="3"/>
      <c r="I16" s="54">
        <v>2</v>
      </c>
      <c r="J16" s="3"/>
      <c r="K16" s="141">
        <f>IF(M16=M15,"",6)</f>
        <v>6</v>
      </c>
      <c r="L16" s="137" t="str">
        <f>VLOOKUP(SMALL($V$11:$V$22,6),$V$11:$X$22,2,FALSE)</f>
        <v>Lienkeuh</v>
      </c>
      <c r="M16" s="147">
        <f>VLOOKUP(SMALL($V$11:$V$22,6),$V$11:$X$22,3,FALSE)</f>
        <v>8.4499999999999993</v>
      </c>
      <c r="O16" s="141">
        <f>IF(Q16=Q15,"",6)</f>
        <v>6</v>
      </c>
      <c r="P16" s="137" t="str">
        <f>VLOOKUP(SMALL($V$25:$V$36,6),$V$25:$X$36,2,FALSE)</f>
        <v>Guillaume</v>
      </c>
      <c r="Q16" s="142">
        <f>VLOOKUP(SMALL($V$25:$V$36,6),$V$25:$X$36,3,FALSE)</f>
        <v>28.990000000000002</v>
      </c>
      <c r="R16" s="75"/>
      <c r="S16" s="72"/>
      <c r="U16" s="124">
        <f>RANK($J$40,$E$40:$P$40)</f>
        <v>1</v>
      </c>
      <c r="V16" s="124">
        <f>IF(COUNTIF($U$11:U15,RANK($J$40,$E$40:$P$40))&gt;0,RANK($J$40,$E$40:$P$40)+COUNTIF($U$11:U15,RANK($J$40,$E$40:$P$40)),RANK($J$40,$E$40:$P$40))</f>
        <v>1</v>
      </c>
      <c r="W16" s="124" t="str">
        <f>J31</f>
        <v>Maarten</v>
      </c>
      <c r="X16" s="125">
        <f>J40</f>
        <v>13.850000000000001</v>
      </c>
      <c r="Z16" s="126"/>
    </row>
    <row r="17" spans="1:180">
      <c r="A17" s="72"/>
      <c r="B17" s="66"/>
      <c r="C17" s="118" t="s">
        <v>10</v>
      </c>
      <c r="D17" s="110" t="s">
        <v>30</v>
      </c>
      <c r="E17" s="113">
        <v>1.3</v>
      </c>
      <c r="F17" s="113">
        <v>4.7</v>
      </c>
      <c r="G17" s="117">
        <v>8.5</v>
      </c>
      <c r="H17" s="47" t="s">
        <v>56</v>
      </c>
      <c r="I17" s="162" t="s">
        <v>35</v>
      </c>
      <c r="J17" s="3"/>
      <c r="K17" s="141">
        <f>IF(M17=M16,"",7)</f>
        <v>7</v>
      </c>
      <c r="L17" s="137" t="str">
        <f>VLOOKUP(SMALL($V$11:$V$22,7),$V$11:$X$22,2,FALSE)</f>
        <v>Guillaume</v>
      </c>
      <c r="M17" s="147">
        <f>VLOOKUP(SMALL($V$11:$V$22,7),$V$11:$X$22,3,FALSE)</f>
        <v>6.95</v>
      </c>
      <c r="O17" s="141">
        <f>IF(Q17=Q16,"",7)</f>
        <v>7</v>
      </c>
      <c r="P17" s="137" t="str">
        <f>VLOOKUP(SMALL($V$25:$V$36,7),$V$25:$X$36,2,FALSE)</f>
        <v>Didier</v>
      </c>
      <c r="Q17" s="142">
        <f>VLOOKUP(SMALL($V$25:$V$36,7),$V$25:$X$36,3,FALSE)</f>
        <v>28.12</v>
      </c>
      <c r="R17" s="75"/>
      <c r="S17" s="72"/>
      <c r="U17" s="124">
        <f>RANK($K$40,$E$40:$P$40)</f>
        <v>11</v>
      </c>
      <c r="V17" s="124">
        <f>IF(COUNTIF($U$11:U16,RANK($K$40,$E$40:$P$40))&gt;0,RANK($K$40,$E$40:$P$40)+COUNTIF($U$11:U16,RANK($K$40,$E$40:$P$40)),RANK($K$40,$E$40:$P$40))</f>
        <v>11</v>
      </c>
      <c r="W17" s="124" t="str">
        <f>K31</f>
        <v>Dieter</v>
      </c>
      <c r="X17" s="125">
        <f>K40</f>
        <v>3.45</v>
      </c>
      <c r="Z17" s="126"/>
    </row>
    <row r="18" spans="1:180" ht="13.5" thickBot="1">
      <c r="A18" s="72"/>
      <c r="B18" s="66"/>
      <c r="C18" s="119" t="s">
        <v>8</v>
      </c>
      <c r="D18" s="111" t="s">
        <v>19</v>
      </c>
      <c r="E18" s="114">
        <v>2.4500000000000002</v>
      </c>
      <c r="F18" s="114">
        <v>3.35</v>
      </c>
      <c r="G18" s="120">
        <v>2.5499999999999998</v>
      </c>
      <c r="H18" s="3"/>
      <c r="I18" s="55">
        <v>2</v>
      </c>
      <c r="J18" s="3"/>
      <c r="K18" s="141">
        <f>IF(M18=M17,"",8)</f>
        <v>8</v>
      </c>
      <c r="L18" s="137" t="str">
        <f>VLOOKUP(SMALL($V$11:$V$22,8),$V$11:$X$22,2,FALSE)</f>
        <v>Ruben</v>
      </c>
      <c r="M18" s="147">
        <f>VLOOKUP(SMALL($V$11:$V$22,8),$V$11:$X$22,3,FALSE)</f>
        <v>5.3000000000000007</v>
      </c>
      <c r="O18" s="141">
        <f>IF(Q18=Q17,"",8)</f>
        <v>8</v>
      </c>
      <c r="P18" s="137" t="str">
        <f>VLOOKUP(SMALL($V$25:$V$36,8),$V$25:$X$36,2,FALSE)</f>
        <v>Christophe</v>
      </c>
      <c r="Q18" s="142">
        <f>VLOOKUP(SMALL($V$25:$V$36,8),$V$25:$X$36,3,FALSE)</f>
        <v>27.990000000000002</v>
      </c>
      <c r="R18" s="75"/>
      <c r="S18" s="72"/>
      <c r="U18" s="124">
        <f>RANK($L$40,$E$40:$P$40)</f>
        <v>10</v>
      </c>
      <c r="V18" s="124">
        <f>IF(COUNTIF($U$11:U17,RANK($L$40,$E$40:$P$40))&gt;0,RANK($L$40,$E$40:$P$40)+COUNTIF($U$11:U17,RANK($L$40,$E$40:$P$40)),RANK($L$40,$E$40:$P$40))</f>
        <v>10</v>
      </c>
      <c r="W18" s="124" t="str">
        <f>L31</f>
        <v>Deborah</v>
      </c>
      <c r="X18" s="125">
        <f>L40</f>
        <v>3.8</v>
      </c>
      <c r="Z18" s="126"/>
    </row>
    <row r="19" spans="1:180">
      <c r="A19" s="72"/>
      <c r="B19" s="66"/>
      <c r="C19" s="3"/>
      <c r="D19" s="3"/>
      <c r="E19" s="3"/>
      <c r="F19" s="3"/>
      <c r="G19" s="3"/>
      <c r="H19" s="3"/>
      <c r="I19" s="3"/>
      <c r="J19" s="3"/>
      <c r="K19" s="141" t="str">
        <f>IF(M19=M18,"",9)</f>
        <v/>
      </c>
      <c r="L19" s="137" t="str">
        <f>VLOOKUP(SMALL($V$11:$V$22,9),$V$11:$X$22,2,FALSE)</f>
        <v>Pieter</v>
      </c>
      <c r="M19" s="147">
        <f>VLOOKUP(SMALL($V$11:$V$22,9),$V$11:$X$22,3,FALSE)</f>
        <v>5.3000000000000007</v>
      </c>
      <c r="O19" s="141">
        <f>IF(Q19=Q18,"",9)</f>
        <v>9</v>
      </c>
      <c r="P19" s="137" t="str">
        <f>VLOOKUP(SMALL($V$25:$V$36,9),$V$25:$X$36,2,FALSE)</f>
        <v>Lienkeuh</v>
      </c>
      <c r="Q19" s="142">
        <f>VLOOKUP(SMALL($V$25:$V$36,9),$V$25:$X$36,3,FALSE)</f>
        <v>21.12</v>
      </c>
      <c r="R19" s="75"/>
      <c r="S19" s="72"/>
      <c r="U19" s="124">
        <f>RANK($M$40,$E$40:$P$40)</f>
        <v>6</v>
      </c>
      <c r="V19" s="124">
        <f>IF(COUNTIF($U$11:U18,RANK($M$40,$E$40:$P$40))&gt;0,RANK($M$40,$E$40:$P$40)+COUNTIF($U$11:U18,RANK($M$40,$E$40:$P$40)),RANK($M$40,$E$40:$P$40))</f>
        <v>6</v>
      </c>
      <c r="W19" s="124" t="str">
        <f>M31</f>
        <v>Lienkeuh</v>
      </c>
      <c r="X19" s="125">
        <f>M40</f>
        <v>8.4499999999999993</v>
      </c>
      <c r="Z19" s="126"/>
    </row>
    <row r="20" spans="1:180" ht="12.75" customHeight="1" thickBot="1">
      <c r="A20" s="72"/>
      <c r="B20" s="66"/>
      <c r="I20" s="3"/>
      <c r="J20" s="3"/>
      <c r="K20" s="141">
        <f>IF(M20=M19,"",10)</f>
        <v>10</v>
      </c>
      <c r="L20" s="137" t="str">
        <f>VLOOKUP(SMALL($V$11:$V$22,10),$V$11:$X$22,2,FALSE)</f>
        <v>Deborah</v>
      </c>
      <c r="M20" s="147">
        <f>VLOOKUP(SMALL($V$11:$V$22,10),$V$11:$X$22,3,FALSE)</f>
        <v>3.8</v>
      </c>
      <c r="O20" s="141">
        <f>IF(Q20=Q19,"",10)</f>
        <v>10</v>
      </c>
      <c r="P20" s="137" t="str">
        <f>VLOOKUP(SMALL($V$25:$V$36,10),$V$25:$X$36,2,FALSE)</f>
        <v>Pieter</v>
      </c>
      <c r="Q20" s="142">
        <f>VLOOKUP(SMALL($V$25:$V$36,10),$V$25:$X$36,3,FALSE)</f>
        <v>20.170000000000002</v>
      </c>
      <c r="R20" s="75"/>
      <c r="S20" s="72"/>
      <c r="U20" s="124">
        <f>RANK($N$40,$E$40:$P$40)</f>
        <v>8</v>
      </c>
      <c r="V20" s="124">
        <f>IF(COUNTIF($U$11:U19,RANK($N$40,$E$40:$P$40))&gt;0,RANK($N$40,$E$40:$P$40)+COUNTIF($U$11:U19,RANK($N$40,$E$40:$P$40)),RANK($N$40,$E$40:$P$40))</f>
        <v>9</v>
      </c>
      <c r="W20" s="124" t="str">
        <f>N31</f>
        <v>Pieter</v>
      </c>
      <c r="X20" s="125">
        <f>N40</f>
        <v>5.3000000000000007</v>
      </c>
      <c r="Z20" s="126"/>
    </row>
    <row r="21" spans="1:180" ht="12.75" customHeight="1" thickBot="1">
      <c r="A21" s="72"/>
      <c r="B21" s="66"/>
      <c r="C21" s="186" t="s">
        <v>57</v>
      </c>
      <c r="D21" s="187"/>
      <c r="E21" s="187"/>
      <c r="F21" s="188"/>
      <c r="G21" s="188"/>
      <c r="H21" s="189"/>
      <c r="I21" s="3"/>
      <c r="J21" s="3"/>
      <c r="K21" s="141">
        <f>IF(M21=M20,"",11)</f>
        <v>11</v>
      </c>
      <c r="L21" s="137" t="str">
        <f>VLOOKUP(SMALL($V$11:$V$22,11),$V$11:$X$22,2,FALSE)</f>
        <v>Dieter</v>
      </c>
      <c r="M21" s="147">
        <f>VLOOKUP(SMALL($V$11:$V$22,11),$V$11:$X$22,3,FALSE)</f>
        <v>3.45</v>
      </c>
      <c r="O21" s="141">
        <f>IF(Q21=Q20,"",11)</f>
        <v>11</v>
      </c>
      <c r="P21" s="137" t="str">
        <f>VLOOKUP(SMALL($V$25:$V$36,11),$V$25:$X$36,2,FALSE)</f>
        <v xml:space="preserve">Lien </v>
      </c>
      <c r="Q21" s="142">
        <f>VLOOKUP(SMALL($V$25:$V$36,11),$V$25:$X$36,3,FALSE)</f>
        <v>19.920000000000002</v>
      </c>
      <c r="R21" s="75"/>
      <c r="S21" s="72"/>
      <c r="U21" s="124">
        <f>RANK($O$40,$E$40:$P$40)</f>
        <v>4</v>
      </c>
      <c r="V21" s="124">
        <f>IF(COUNTIF($U$11:U20,RANK($O$40,$E$40:$P$40))&gt;0,RANK($O$40,$E$40:$P$40)+COUNTIF($U$11:U20,RANK($O$40,$E$40:$P$40)),RANK($O$40,$E$40:$P$40))</f>
        <v>4</v>
      </c>
      <c r="W21" s="124" t="str">
        <f>O31</f>
        <v>Didier</v>
      </c>
      <c r="X21" s="125">
        <f>O40</f>
        <v>9.3500000000000014</v>
      </c>
      <c r="Z21" s="126"/>
    </row>
    <row r="22" spans="1:180" ht="12.75" customHeight="1" thickBot="1">
      <c r="A22" s="72"/>
      <c r="B22" s="66"/>
      <c r="C22" s="50" t="s">
        <v>20</v>
      </c>
      <c r="D22" s="173" t="s">
        <v>33</v>
      </c>
      <c r="E22" s="174" t="s">
        <v>161</v>
      </c>
      <c r="F22" s="131" t="str">
        <f>K31</f>
        <v>Dieter</v>
      </c>
      <c r="G22" s="175" t="s">
        <v>140</v>
      </c>
      <c r="H22" s="176" t="s">
        <v>164</v>
      </c>
      <c r="I22" s="3"/>
      <c r="J22" s="3"/>
      <c r="K22" s="143">
        <f>IF(M22=M21,"",12)</f>
        <v>12</v>
      </c>
      <c r="L22" s="144" t="str">
        <f>VLOOKUP(SMALL($V$11:$V$22,12),$V$11:$X$22,2,FALSE)</f>
        <v>Christophe</v>
      </c>
      <c r="M22" s="148">
        <f>VLOOKUP(SMALL($V$11:$V$22,12),$V$11:$X$22,3,FALSE)</f>
        <v>0</v>
      </c>
      <c r="O22" s="143">
        <f>IF(Q22=Q21,"",12)</f>
        <v>12</v>
      </c>
      <c r="P22" s="144" t="str">
        <f>VLOOKUP(SMALL($V$25:$V$36,12),$V$25:$X$36,2,FALSE)</f>
        <v>Dieter</v>
      </c>
      <c r="Q22" s="145">
        <f>VLOOKUP(SMALL($V$25:$V$36,12),$V$25:$X$36,3,FALSE)</f>
        <v>16.89</v>
      </c>
      <c r="R22" s="75"/>
      <c r="S22" s="72"/>
      <c r="U22" s="124">
        <f>RANK($P$40,$E$40:$P$40)</f>
        <v>5</v>
      </c>
      <c r="V22" s="124">
        <f>IF(COUNTIF($U$11:U21,RANK($P$40,$E$40:$P$40))&gt;0,RANK($P$40,$E$40:$P$40)+COUNTIF($U$11:U21,RANK($P$40,$E$40:$P$40)),RANK($P$40,$E$40:$P$40))</f>
        <v>5</v>
      </c>
      <c r="W22" s="124" t="str">
        <f>P31</f>
        <v>Lien</v>
      </c>
      <c r="X22" s="125">
        <f>P40</f>
        <v>8.75</v>
      </c>
      <c r="Z22" s="126"/>
    </row>
    <row r="23" spans="1:180">
      <c r="A23" s="72"/>
      <c r="B23" s="66"/>
      <c r="C23" s="48" t="s">
        <v>45</v>
      </c>
      <c r="D23" s="166" t="s">
        <v>140</v>
      </c>
      <c r="E23" s="167" t="s">
        <v>150</v>
      </c>
      <c r="F23" s="132" t="str">
        <f>L31</f>
        <v>Deborah</v>
      </c>
      <c r="G23" s="172" t="s">
        <v>140</v>
      </c>
      <c r="H23" s="167" t="s">
        <v>141</v>
      </c>
      <c r="I23" s="3"/>
      <c r="J23" s="3"/>
      <c r="K23" s="3"/>
      <c r="L23" s="3"/>
      <c r="M23" s="3"/>
      <c r="N23" s="3"/>
      <c r="O23" s="3"/>
      <c r="P23" s="3"/>
      <c r="Q23" s="3"/>
      <c r="R23" s="3"/>
      <c r="S23" s="72"/>
      <c r="U23" s="124"/>
      <c r="V23" s="124"/>
      <c r="W23" s="124"/>
      <c r="X23" s="124"/>
    </row>
    <row r="24" spans="1:180" s="3" customFormat="1">
      <c r="A24" s="127"/>
      <c r="C24" s="48" t="s">
        <v>24</v>
      </c>
      <c r="D24" s="172" t="s">
        <v>147</v>
      </c>
      <c r="E24" s="167" t="s">
        <v>157</v>
      </c>
      <c r="F24" s="132" t="str">
        <f>M31</f>
        <v>Lienkeuh</v>
      </c>
      <c r="G24" s="172" t="s">
        <v>147</v>
      </c>
      <c r="H24" s="167" t="s">
        <v>165</v>
      </c>
      <c r="S24" s="127"/>
      <c r="T24" s="75"/>
      <c r="U24" s="153"/>
      <c r="V24" s="153"/>
      <c r="W24" s="153"/>
      <c r="X24" s="153"/>
      <c r="Y24" s="75"/>
      <c r="Z24" s="75"/>
      <c r="AA24" s="75"/>
      <c r="AB24" s="75"/>
      <c r="AC24" s="75"/>
      <c r="AD24" s="75"/>
      <c r="AE24" s="75"/>
      <c r="AF24" s="75"/>
      <c r="AG24" s="75"/>
      <c r="AH24" s="75"/>
      <c r="AI24" s="75"/>
      <c r="AJ24" s="75"/>
      <c r="AK24" s="75"/>
      <c r="AL24" s="75"/>
      <c r="AM24" s="75"/>
      <c r="AN24" s="75"/>
      <c r="AO24" s="75"/>
      <c r="AP24" s="75"/>
      <c r="AQ24" s="75"/>
      <c r="AR24" s="75"/>
      <c r="AS24" s="75"/>
      <c r="AT24" s="75"/>
      <c r="AU24" s="75"/>
      <c r="AV24" s="75"/>
      <c r="AW24" s="75"/>
      <c r="AX24" s="75"/>
      <c r="AY24" s="75"/>
      <c r="AZ24" s="75"/>
      <c r="BA24" s="75"/>
      <c r="BB24" s="75"/>
      <c r="BC24" s="75"/>
      <c r="BD24" s="75"/>
      <c r="BE24" s="75"/>
      <c r="BF24" s="75"/>
      <c r="BG24" s="75"/>
      <c r="BH24" s="75"/>
      <c r="BI24" s="75"/>
      <c r="BJ24" s="75"/>
      <c r="BK24" s="75"/>
      <c r="BL24" s="75"/>
      <c r="BM24" s="75"/>
      <c r="BN24" s="75"/>
      <c r="BO24" s="75"/>
      <c r="BP24" s="75"/>
      <c r="BQ24" s="75"/>
      <c r="BR24" s="75"/>
      <c r="BS24" s="75"/>
      <c r="BT24" s="75"/>
      <c r="BU24" s="75"/>
      <c r="BV24" s="75"/>
      <c r="BW24" s="75"/>
      <c r="BX24" s="75"/>
      <c r="BY24" s="75"/>
      <c r="BZ24" s="75"/>
      <c r="CA24" s="75"/>
      <c r="CB24" s="75"/>
      <c r="CC24" s="75"/>
      <c r="CD24" s="75"/>
      <c r="CE24" s="75"/>
      <c r="CF24" s="75"/>
      <c r="CG24" s="75"/>
      <c r="CH24" s="75"/>
      <c r="CI24" s="75"/>
      <c r="CJ24" s="75"/>
      <c r="CK24" s="75"/>
      <c r="CL24" s="75"/>
      <c r="CM24" s="75"/>
      <c r="CN24" s="75"/>
      <c r="CO24" s="75"/>
      <c r="CP24" s="75"/>
      <c r="CQ24" s="75"/>
      <c r="CR24" s="75"/>
      <c r="CS24" s="75"/>
      <c r="CT24" s="75"/>
      <c r="CU24" s="75"/>
      <c r="CV24" s="75"/>
      <c r="CW24" s="75"/>
      <c r="CX24" s="75"/>
      <c r="CY24" s="75"/>
      <c r="CZ24" s="75"/>
      <c r="DA24" s="75"/>
      <c r="DB24" s="75"/>
      <c r="DC24" s="75"/>
      <c r="DD24" s="75"/>
      <c r="DE24" s="75"/>
      <c r="DF24" s="75"/>
      <c r="DG24" s="75"/>
      <c r="DH24" s="75"/>
      <c r="DI24" s="75"/>
      <c r="DJ24" s="75"/>
      <c r="DK24" s="75"/>
      <c r="DL24" s="75"/>
      <c r="DM24" s="75"/>
      <c r="DN24" s="75"/>
      <c r="DO24" s="75"/>
      <c r="DP24" s="75"/>
      <c r="DQ24" s="75"/>
      <c r="DR24" s="75"/>
      <c r="DS24" s="75"/>
      <c r="DT24" s="75"/>
      <c r="DU24" s="75"/>
      <c r="DV24" s="75"/>
      <c r="DW24" s="75"/>
      <c r="DX24" s="75"/>
      <c r="DY24" s="75"/>
      <c r="DZ24" s="75"/>
      <c r="EA24" s="75"/>
      <c r="EB24" s="75"/>
      <c r="EC24" s="75"/>
      <c r="ED24" s="75"/>
      <c r="EE24" s="75"/>
      <c r="EF24" s="75"/>
      <c r="EG24" s="75"/>
      <c r="EH24" s="75"/>
      <c r="EI24" s="75"/>
      <c r="EJ24" s="75"/>
      <c r="EK24" s="75"/>
      <c r="EL24" s="75"/>
      <c r="EM24" s="75"/>
      <c r="EN24" s="75"/>
      <c r="EO24" s="75"/>
      <c r="EP24" s="75"/>
      <c r="EQ24" s="75"/>
      <c r="ER24" s="75"/>
      <c r="ES24" s="75"/>
      <c r="ET24" s="75"/>
      <c r="EU24" s="75"/>
      <c r="EV24" s="75"/>
      <c r="EW24" s="75"/>
      <c r="EX24" s="75"/>
      <c r="EY24" s="75"/>
      <c r="EZ24" s="75"/>
      <c r="FA24" s="75"/>
      <c r="FB24" s="75"/>
      <c r="FC24" s="75"/>
      <c r="FD24" s="75"/>
      <c r="FE24" s="75"/>
      <c r="FF24" s="75"/>
      <c r="FG24" s="75"/>
      <c r="FH24" s="75"/>
      <c r="FI24" s="75"/>
      <c r="FJ24" s="75"/>
      <c r="FK24" s="75"/>
      <c r="FL24" s="75"/>
      <c r="FM24" s="75"/>
      <c r="FN24" s="75"/>
      <c r="FO24" s="75"/>
      <c r="FP24" s="75"/>
      <c r="FQ24" s="75"/>
      <c r="FR24" s="75"/>
      <c r="FS24" s="75"/>
      <c r="FT24" s="75"/>
      <c r="FU24" s="75"/>
      <c r="FV24" s="75"/>
      <c r="FW24" s="75"/>
      <c r="FX24" s="75"/>
    </row>
    <row r="25" spans="1:180" s="3" customFormat="1">
      <c r="A25" s="127"/>
      <c r="C25" s="48" t="s">
        <v>16</v>
      </c>
      <c r="D25" s="172" t="s">
        <v>140</v>
      </c>
      <c r="E25" s="167" t="s">
        <v>162</v>
      </c>
      <c r="F25" s="132" t="str">
        <f>N31</f>
        <v>Pieter</v>
      </c>
      <c r="G25" s="21"/>
      <c r="H25" s="22"/>
      <c r="S25" s="127"/>
      <c r="T25" s="75"/>
      <c r="U25" s="124">
        <f>RANK(Result!X7,Result!$X$7:$X$18)</f>
        <v>4</v>
      </c>
      <c r="V25" s="124">
        <f>RANK(Result!X7,Result!$X$7:$X$18)</f>
        <v>4</v>
      </c>
      <c r="W25" s="153" t="str">
        <f>Result!T7</f>
        <v>Tim</v>
      </c>
      <c r="X25" s="154">
        <f>Result!X7</f>
        <v>29.82</v>
      </c>
      <c r="Y25" s="75"/>
      <c r="Z25" s="75"/>
      <c r="AA25" s="75"/>
      <c r="AB25" s="75"/>
      <c r="AC25" s="75"/>
      <c r="AD25" s="75"/>
      <c r="AE25" s="75"/>
      <c r="AF25" s="75"/>
      <c r="AG25" s="75"/>
      <c r="AH25" s="75"/>
      <c r="AI25" s="75"/>
      <c r="AJ25" s="75"/>
      <c r="AK25" s="75"/>
      <c r="AL25" s="75"/>
      <c r="AM25" s="75"/>
      <c r="AN25" s="75"/>
      <c r="AO25" s="75"/>
      <c r="AP25" s="75"/>
      <c r="AQ25" s="75"/>
      <c r="AR25" s="75"/>
      <c r="AS25" s="75"/>
      <c r="AT25" s="75"/>
      <c r="AU25" s="75"/>
      <c r="AV25" s="75"/>
      <c r="AW25" s="75"/>
      <c r="AX25" s="75"/>
      <c r="AY25" s="75"/>
      <c r="AZ25" s="75"/>
      <c r="BA25" s="75"/>
      <c r="BB25" s="75"/>
      <c r="BC25" s="75"/>
      <c r="BD25" s="75"/>
      <c r="BE25" s="75"/>
      <c r="BF25" s="75"/>
      <c r="BG25" s="75"/>
      <c r="BH25" s="75"/>
      <c r="BI25" s="75"/>
      <c r="BJ25" s="75"/>
      <c r="BK25" s="75"/>
      <c r="BL25" s="75"/>
      <c r="BM25" s="75"/>
      <c r="BN25" s="75"/>
      <c r="BO25" s="75"/>
      <c r="BP25" s="75"/>
      <c r="BQ25" s="75"/>
      <c r="BR25" s="75"/>
      <c r="BS25" s="75"/>
      <c r="BT25" s="75"/>
      <c r="BU25" s="75"/>
      <c r="BV25" s="75"/>
      <c r="BW25" s="75"/>
      <c r="BX25" s="75"/>
      <c r="BY25" s="75"/>
      <c r="BZ25" s="75"/>
      <c r="CA25" s="75"/>
      <c r="CB25" s="75"/>
      <c r="CC25" s="75"/>
      <c r="CD25" s="75"/>
      <c r="CE25" s="75"/>
      <c r="CF25" s="75"/>
      <c r="CG25" s="75"/>
      <c r="CH25" s="75"/>
      <c r="CI25" s="75"/>
      <c r="CJ25" s="75"/>
      <c r="CK25" s="75"/>
      <c r="CL25" s="75"/>
      <c r="CM25" s="75"/>
      <c r="CN25" s="75"/>
      <c r="CO25" s="75"/>
      <c r="CP25" s="75"/>
      <c r="CQ25" s="75"/>
      <c r="CR25" s="75"/>
      <c r="CS25" s="75"/>
      <c r="CT25" s="75"/>
      <c r="CU25" s="75"/>
      <c r="CV25" s="75"/>
      <c r="CW25" s="75"/>
      <c r="CX25" s="75"/>
      <c r="CY25" s="75"/>
      <c r="CZ25" s="75"/>
      <c r="DA25" s="75"/>
      <c r="DB25" s="75"/>
      <c r="DC25" s="75"/>
      <c r="DD25" s="75"/>
      <c r="DE25" s="75"/>
      <c r="DF25" s="75"/>
      <c r="DG25" s="75"/>
      <c r="DH25" s="75"/>
      <c r="DI25" s="75"/>
      <c r="DJ25" s="75"/>
      <c r="DK25" s="75"/>
      <c r="DL25" s="75"/>
      <c r="DM25" s="75"/>
      <c r="DN25" s="75"/>
      <c r="DO25" s="75"/>
      <c r="DP25" s="75"/>
      <c r="DQ25" s="75"/>
      <c r="DR25" s="75"/>
      <c r="DS25" s="75"/>
      <c r="DT25" s="75"/>
      <c r="DU25" s="75"/>
      <c r="DV25" s="75"/>
      <c r="DW25" s="75"/>
      <c r="DX25" s="75"/>
      <c r="DY25" s="75"/>
      <c r="DZ25" s="75"/>
      <c r="EA25" s="75"/>
      <c r="EB25" s="75"/>
      <c r="EC25" s="75"/>
      <c r="ED25" s="75"/>
      <c r="EE25" s="75"/>
      <c r="EF25" s="75"/>
      <c r="EG25" s="75"/>
      <c r="EH25" s="75"/>
      <c r="EI25" s="75"/>
      <c r="EJ25" s="75"/>
      <c r="EK25" s="75"/>
      <c r="EL25" s="75"/>
      <c r="EM25" s="75"/>
      <c r="EN25" s="75"/>
      <c r="EO25" s="75"/>
      <c r="EP25" s="75"/>
      <c r="EQ25" s="75"/>
      <c r="ER25" s="75"/>
      <c r="ES25" s="75"/>
      <c r="ET25" s="75"/>
      <c r="EU25" s="75"/>
      <c r="EV25" s="75"/>
      <c r="EW25" s="75"/>
      <c r="EX25" s="75"/>
      <c r="EY25" s="75"/>
      <c r="EZ25" s="75"/>
      <c r="FA25" s="75"/>
      <c r="FB25" s="75"/>
      <c r="FC25" s="75"/>
      <c r="FD25" s="75"/>
      <c r="FE25" s="75"/>
      <c r="FF25" s="75"/>
      <c r="FG25" s="75"/>
      <c r="FH25" s="75"/>
      <c r="FI25" s="75"/>
      <c r="FJ25" s="75"/>
      <c r="FK25" s="75"/>
      <c r="FL25" s="75"/>
      <c r="FM25" s="75"/>
      <c r="FN25" s="75"/>
      <c r="FO25" s="75"/>
      <c r="FP25" s="75"/>
      <c r="FQ25" s="75"/>
      <c r="FR25" s="75"/>
      <c r="FS25" s="75"/>
      <c r="FT25" s="75"/>
      <c r="FU25" s="75"/>
      <c r="FV25" s="75"/>
      <c r="FW25" s="75"/>
      <c r="FX25" s="75"/>
    </row>
    <row r="26" spans="1:180">
      <c r="A26" s="72"/>
      <c r="B26" s="3"/>
      <c r="C26" s="48" t="s">
        <v>2</v>
      </c>
      <c r="D26" s="172" t="s">
        <v>147</v>
      </c>
      <c r="E26" s="167" t="s">
        <v>157</v>
      </c>
      <c r="F26" s="132" t="str">
        <f>O31</f>
        <v>Didier</v>
      </c>
      <c r="G26" s="172" t="s">
        <v>37</v>
      </c>
      <c r="H26" s="167" t="s">
        <v>151</v>
      </c>
      <c r="I26" s="3"/>
      <c r="J26" s="3"/>
      <c r="K26" s="3"/>
      <c r="L26" s="3"/>
      <c r="M26" s="3"/>
      <c r="N26" s="3"/>
      <c r="O26" s="3"/>
      <c r="P26" s="3"/>
      <c r="Q26" s="3"/>
      <c r="R26" s="3"/>
      <c r="S26" s="72"/>
      <c r="U26" s="124">
        <f>RANK(Result!X8,Result!$X$7:$X$18)</f>
        <v>3</v>
      </c>
      <c r="V26" s="124">
        <f>IF(COUNTIF($U$25:U25,RANK(Result!X8,Result!$X$7:$X$18))&gt;0,RANK(Result!X8,Result!$X$7:$X$18)+COUNTIF($U$25:U25,RANK(Result!X8,Result!$X$7:$X$18)),RANK(Result!X8,Result!$X$7:$X$18))</f>
        <v>3</v>
      </c>
      <c r="W26" s="153" t="str">
        <f>Result!T8</f>
        <v>Grégory</v>
      </c>
      <c r="X26" s="154">
        <f>Result!X8</f>
        <v>30.7</v>
      </c>
    </row>
    <row r="27" spans="1:180" ht="13.5" thickBot="1">
      <c r="A27" s="72"/>
      <c r="B27" s="3"/>
      <c r="C27" s="52" t="s">
        <v>3</v>
      </c>
      <c r="D27" s="170" t="s">
        <v>33</v>
      </c>
      <c r="E27" s="171" t="s">
        <v>163</v>
      </c>
      <c r="F27" s="133" t="str">
        <f>P31</f>
        <v>Lien</v>
      </c>
      <c r="G27" s="170" t="s">
        <v>44</v>
      </c>
      <c r="H27" s="171" t="s">
        <v>149</v>
      </c>
      <c r="I27" s="3"/>
      <c r="J27" s="3"/>
      <c r="K27" s="3"/>
      <c r="L27" s="3"/>
      <c r="M27" s="3"/>
      <c r="N27" s="3"/>
      <c r="O27" s="3"/>
      <c r="P27" s="3"/>
      <c r="Q27" s="3"/>
      <c r="R27" s="3"/>
      <c r="S27" s="72"/>
      <c r="U27" s="124">
        <f>RANK(Result!X9,Result!$X$7:$X$18)</f>
        <v>8</v>
      </c>
      <c r="V27" s="124">
        <f>IF(COUNTIF($U$25:U26,RANK(Result!X9,Result!$X$7:$X$18))&gt;0,RANK(Result!X9,Result!$X$7:$X$18)+COUNTIF($U$25:U26,RANK(Result!X9,Result!$X$7:$X$18)),RANK(Result!X9,Result!$X$7:$X$18))</f>
        <v>8</v>
      </c>
      <c r="W27" s="153" t="str">
        <f>Result!T9</f>
        <v>Christophe</v>
      </c>
      <c r="X27" s="154">
        <f>Result!X9</f>
        <v>27.990000000000002</v>
      </c>
    </row>
    <row r="28" spans="1:180" ht="16.5" customHeight="1">
      <c r="A28" s="72"/>
      <c r="B28" s="3"/>
      <c r="C28" s="3"/>
      <c r="D28" s="3"/>
      <c r="E28" s="3"/>
      <c r="F28" s="3"/>
      <c r="G28" s="3"/>
      <c r="H28" s="3"/>
      <c r="I28" s="3"/>
      <c r="J28" s="3"/>
      <c r="K28" s="3"/>
      <c r="L28" s="3"/>
      <c r="M28" s="3"/>
      <c r="N28" s="3"/>
      <c r="O28" s="3"/>
      <c r="P28" s="3"/>
      <c r="Q28" s="3"/>
      <c r="R28" s="3"/>
      <c r="S28" s="72"/>
      <c r="U28" s="124">
        <f>RANK(Result!X10,Result!$X$7:$X$18)</f>
        <v>5</v>
      </c>
      <c r="V28" s="124">
        <f>IF(COUNTIF($U$25:U27,RANK(Result!X10,Result!$X$7:$X$18))&gt;0,RANK(Result!X10,Result!$X$7:$X$18)+COUNTIF($U$25:U27,RANK(Result!X10,Result!$X$7:$X$18)),RANK(Result!X10,Result!$X$7:$X$18))</f>
        <v>5</v>
      </c>
      <c r="W28" s="153" t="str">
        <f>Result!T10</f>
        <v>Ruben</v>
      </c>
      <c r="X28" s="154">
        <f>Result!X10</f>
        <v>29.64</v>
      </c>
    </row>
    <row r="29" spans="1:180" s="155" customFormat="1" ht="13.5" thickBot="1">
      <c r="A29" s="72"/>
      <c r="B29" s="72"/>
      <c r="C29" s="72"/>
      <c r="D29" s="72"/>
      <c r="E29" s="72"/>
      <c r="F29" s="72"/>
      <c r="G29" s="72"/>
      <c r="H29" s="72"/>
      <c r="I29" s="72"/>
      <c r="J29" s="72"/>
      <c r="K29" s="72"/>
      <c r="L29" s="72"/>
      <c r="M29" s="72"/>
      <c r="N29" s="72"/>
      <c r="O29" s="72"/>
      <c r="P29" s="72"/>
      <c r="Q29" s="72"/>
      <c r="R29" s="72"/>
      <c r="S29" s="72"/>
      <c r="U29" s="124">
        <f>RANK(Result!X11,Result!$X$7:$X$18)</f>
        <v>6</v>
      </c>
      <c r="V29" s="124">
        <f>IF(COUNTIF($U$25:U28,RANK(Result!X11,Result!$X$7:$X$18))&gt;0,RANK(Result!X11,Result!$X$7:$X$18)+COUNTIF($U$25:U28,RANK(Result!X11,Result!$X$7:$X$18)),RANK(Result!X11,Result!$X$7:$X$18))</f>
        <v>6</v>
      </c>
      <c r="W29" s="157" t="str">
        <f>Result!T11</f>
        <v>Guillaume</v>
      </c>
      <c r="X29" s="154">
        <f>Result!X11</f>
        <v>28.990000000000002</v>
      </c>
    </row>
    <row r="30" spans="1:180" ht="13.5" thickBot="1">
      <c r="A30" s="72"/>
      <c r="B30" s="64"/>
      <c r="C30" s="65"/>
      <c r="D30" s="65"/>
      <c r="E30" s="65"/>
      <c r="F30" s="65"/>
      <c r="G30" s="65"/>
      <c r="H30" s="65"/>
      <c r="I30" s="65"/>
      <c r="J30" s="65"/>
      <c r="K30" s="65"/>
      <c r="L30" s="65"/>
      <c r="M30" s="65"/>
      <c r="N30" s="65"/>
      <c r="O30" s="65"/>
      <c r="P30" s="65"/>
      <c r="Q30" s="65"/>
      <c r="R30" s="75"/>
      <c r="S30" s="72"/>
      <c r="U30" s="124">
        <f>RANK(Result!X12,Result!$X$7:$X$18)</f>
        <v>1</v>
      </c>
      <c r="V30" s="124">
        <f>IF(COUNTIF($U$25:U29,RANK(Result!X12,Result!$X$7:$X$18))&gt;0,RANK(Result!X12,Result!$X$7:$X$18)+COUNTIF($U$25:U29,RANK(Result!X12,Result!$X$7:$X$18)),RANK(Result!X12,Result!$X$7:$X$18))</f>
        <v>1</v>
      </c>
      <c r="W30" s="153" t="str">
        <f>Result!T12</f>
        <v>Maarten</v>
      </c>
      <c r="X30" s="154">
        <f>Result!X12</f>
        <v>34.47</v>
      </c>
    </row>
    <row r="31" spans="1:180" ht="13.5" thickBot="1">
      <c r="A31" s="72"/>
      <c r="B31" s="66"/>
      <c r="C31" s="36" t="s">
        <v>0</v>
      </c>
      <c r="D31" s="37" t="s">
        <v>1</v>
      </c>
      <c r="E31" s="36" t="str">
        <f>D59</f>
        <v>Tim</v>
      </c>
      <c r="F31" s="38" t="str">
        <f>L59</f>
        <v>Grégory</v>
      </c>
      <c r="G31" s="38" t="str">
        <f>D72</f>
        <v>Christophe</v>
      </c>
      <c r="H31" s="38" t="str">
        <f>L72</f>
        <v>Ruben</v>
      </c>
      <c r="I31" s="38" t="str">
        <f>D85</f>
        <v>Guillaume</v>
      </c>
      <c r="J31" s="38" t="str">
        <f>L85</f>
        <v>Maarten</v>
      </c>
      <c r="K31" s="38" t="str">
        <f>D98</f>
        <v>Dieter</v>
      </c>
      <c r="L31" s="38" t="str">
        <f>L98</f>
        <v>Deborah</v>
      </c>
      <c r="M31" s="38" t="str">
        <f>D111</f>
        <v>Lienkeuh</v>
      </c>
      <c r="N31" s="38" t="str">
        <f>L111</f>
        <v>Pieter</v>
      </c>
      <c r="O31" s="38" t="str">
        <f>D124</f>
        <v>Didier</v>
      </c>
      <c r="P31" s="37" t="str">
        <f>L124</f>
        <v>Lien</v>
      </c>
      <c r="Q31" s="3"/>
      <c r="R31" s="75"/>
      <c r="S31" s="72"/>
      <c r="U31" s="124">
        <f>RANK(Result!X13,Result!$X$7:$X$18)</f>
        <v>12</v>
      </c>
      <c r="V31" s="124">
        <f>IF(COUNTIF($U$25:U30,RANK(Result!X13,Result!$X$7:$X$18))&gt;0,RANK(Result!X13,Result!$X$7:$X$18)+COUNTIF($U$25:U30,RANK(Result!X13,Result!$X$7:$X$18)),RANK(Result!X13,Result!$X$7:$X$18))</f>
        <v>12</v>
      </c>
      <c r="W31" s="153" t="str">
        <f>Result!T13</f>
        <v>Dieter</v>
      </c>
      <c r="X31" s="154">
        <f>Result!X13</f>
        <v>16.89</v>
      </c>
    </row>
    <row r="32" spans="1:180">
      <c r="A32" s="72"/>
      <c r="B32" s="66"/>
      <c r="C32" s="29" t="str">
        <f t="shared" ref="C32:D39" si="0">C11</f>
        <v>Standard</v>
      </c>
      <c r="D32" s="30" t="str">
        <f t="shared" si="0"/>
        <v>Charleroi</v>
      </c>
      <c r="E32" s="31">
        <f t="shared" ref="E32:E39" si="1">E61</f>
        <v>1</v>
      </c>
      <c r="F32" s="32" t="str">
        <f>M61</f>
        <v>x</v>
      </c>
      <c r="G32" s="32">
        <f>E74</f>
        <v>1</v>
      </c>
      <c r="H32" s="32">
        <f>M74</f>
        <v>1</v>
      </c>
      <c r="I32" s="32" t="str">
        <f>E87</f>
        <v>x</v>
      </c>
      <c r="J32" s="32">
        <f>M87</f>
        <v>2</v>
      </c>
      <c r="K32" s="32">
        <f>E100</f>
        <v>1</v>
      </c>
      <c r="L32" s="32">
        <f t="shared" ref="L32:L39" si="2">M100</f>
        <v>1</v>
      </c>
      <c r="M32" s="32" t="str">
        <f>E113</f>
        <v>x</v>
      </c>
      <c r="N32" s="32">
        <f t="shared" ref="N32:N39" si="3">M113</f>
        <v>1</v>
      </c>
      <c r="O32" s="32">
        <f>E126</f>
        <v>1</v>
      </c>
      <c r="P32" s="33">
        <f>M126</f>
        <v>1</v>
      </c>
      <c r="Q32" s="3"/>
      <c r="R32" s="75"/>
      <c r="S32" s="72"/>
      <c r="U32" s="124">
        <f>RANK(Result!X14,Result!$X$7:$X$18)</f>
        <v>2</v>
      </c>
      <c r="V32" s="124">
        <f>IF(COUNTIF($U$25:U31,RANK(Result!X14,Result!$X$7:$X$18))&gt;0,RANK(Result!X14,Result!$X$7:$X$18)+COUNTIF($U$25:U31,RANK(Result!X14,Result!$X$7:$X$18)),RANK(Result!X14,Result!$X$7:$X$18))</f>
        <v>2</v>
      </c>
      <c r="W32" s="153" t="str">
        <f>Result!T14</f>
        <v>Deborah</v>
      </c>
      <c r="X32" s="154">
        <f>Result!X14</f>
        <v>31.540000000000003</v>
      </c>
    </row>
    <row r="33" spans="1:24">
      <c r="A33" s="72"/>
      <c r="B33" s="66"/>
      <c r="C33" s="25" t="str">
        <f t="shared" si="0"/>
        <v>Gent</v>
      </c>
      <c r="D33" s="26" t="str">
        <f t="shared" si="0"/>
        <v>Lokeren</v>
      </c>
      <c r="E33" s="31" t="str">
        <f t="shared" si="1"/>
        <v>x</v>
      </c>
      <c r="F33" s="32">
        <f t="shared" ref="F33:F39" si="4">M62</f>
        <v>1</v>
      </c>
      <c r="G33" s="32" t="str">
        <f t="shared" ref="G33:G39" si="5">E75</f>
        <v>x</v>
      </c>
      <c r="H33" s="32">
        <f t="shared" ref="H33:H39" si="6">M75</f>
        <v>1</v>
      </c>
      <c r="I33" s="32" t="str">
        <f t="shared" ref="I33:I39" si="7">E88</f>
        <v>x</v>
      </c>
      <c r="J33" s="32">
        <f t="shared" ref="J33:J39" si="8">M88</f>
        <v>2</v>
      </c>
      <c r="K33" s="32">
        <f t="shared" ref="K33:K39" si="9">E101</f>
        <v>1</v>
      </c>
      <c r="L33" s="32">
        <f t="shared" si="2"/>
        <v>2</v>
      </c>
      <c r="M33" s="32">
        <f t="shared" ref="M33:M39" si="10">E114</f>
        <v>1</v>
      </c>
      <c r="N33" s="32">
        <f t="shared" si="3"/>
        <v>1</v>
      </c>
      <c r="O33" s="32" t="str">
        <f t="shared" ref="O33:O39" si="11">E127</f>
        <v>x</v>
      </c>
      <c r="P33" s="33">
        <f t="shared" ref="P33:P39" si="12">M127</f>
        <v>1</v>
      </c>
      <c r="Q33" s="3"/>
      <c r="R33" s="75"/>
      <c r="S33" s="72"/>
      <c r="U33" s="124">
        <f>RANK(Result!X15,Result!$X$7:$X$18)</f>
        <v>9</v>
      </c>
      <c r="V33" s="124">
        <f>IF(COUNTIF($U$25:U32,RANK(Result!X15,Result!$X$7:$X$18))&gt;0,RANK(Result!X15,Result!$X$7:$X$18)+COUNTIF($U$25:U32,RANK(Result!X15,Result!$X$7:$X$18)),RANK(Result!X15,Result!$X$7:$X$18))</f>
        <v>9</v>
      </c>
      <c r="W33" s="153" t="str">
        <f>Result!T15</f>
        <v>Lienkeuh</v>
      </c>
      <c r="X33" s="154">
        <f>Result!X15</f>
        <v>21.12</v>
      </c>
    </row>
    <row r="34" spans="1:24">
      <c r="A34" s="72"/>
      <c r="B34" s="66"/>
      <c r="C34" s="25" t="str">
        <f t="shared" si="0"/>
        <v>Moeskroen</v>
      </c>
      <c r="D34" s="26" t="str">
        <f t="shared" si="0"/>
        <v>Cercle Brugge</v>
      </c>
      <c r="E34" s="31" t="str">
        <f t="shared" si="1"/>
        <v>x</v>
      </c>
      <c r="F34" s="32" t="str">
        <f t="shared" si="4"/>
        <v>x</v>
      </c>
      <c r="G34" s="32" t="str">
        <f t="shared" si="5"/>
        <v>x</v>
      </c>
      <c r="H34" s="32" t="str">
        <f t="shared" si="6"/>
        <v>x</v>
      </c>
      <c r="I34" s="32" t="str">
        <f t="shared" si="7"/>
        <v>x</v>
      </c>
      <c r="J34" s="32">
        <f t="shared" si="8"/>
        <v>2</v>
      </c>
      <c r="K34" s="32">
        <f t="shared" si="9"/>
        <v>1</v>
      </c>
      <c r="L34" s="32">
        <f t="shared" si="2"/>
        <v>1</v>
      </c>
      <c r="M34" s="32">
        <f t="shared" si="10"/>
        <v>1</v>
      </c>
      <c r="N34" s="32" t="str">
        <f t="shared" si="3"/>
        <v>x</v>
      </c>
      <c r="O34" s="32">
        <f t="shared" si="11"/>
        <v>2</v>
      </c>
      <c r="P34" s="33" t="str">
        <f t="shared" si="12"/>
        <v>x</v>
      </c>
      <c r="Q34" s="3"/>
      <c r="R34" s="75"/>
      <c r="S34" s="72"/>
      <c r="U34" s="124">
        <f>RANK(Result!X16,Result!$X$7:$X$18)</f>
        <v>10</v>
      </c>
      <c r="V34" s="124">
        <f>IF(COUNTIF($U$25:U33,RANK(Result!X16,Result!$X$7:$X$18))&gt;0,RANK(Result!X16,Result!$X$7:$X$18)+COUNTIF($U$25:U33,RANK(Result!X16,Result!$X$7:$X$18)),RANK(Result!X16,Result!$X$7:$X$18))</f>
        <v>10</v>
      </c>
      <c r="W34" s="153" t="str">
        <f>Result!T16</f>
        <v>Pieter</v>
      </c>
      <c r="X34" s="154">
        <f>Result!X16</f>
        <v>20.170000000000002</v>
      </c>
    </row>
    <row r="35" spans="1:24">
      <c r="A35" s="72"/>
      <c r="B35" s="66"/>
      <c r="C35" s="25" t="str">
        <f t="shared" si="0"/>
        <v>GBA</v>
      </c>
      <c r="D35" s="26" t="str">
        <f t="shared" si="0"/>
        <v>Mechelen</v>
      </c>
      <c r="E35" s="31">
        <f t="shared" si="1"/>
        <v>2</v>
      </c>
      <c r="F35" s="32">
        <f t="shared" si="4"/>
        <v>2</v>
      </c>
      <c r="G35" s="32" t="str">
        <f t="shared" si="5"/>
        <v>x</v>
      </c>
      <c r="H35" s="32">
        <f t="shared" si="6"/>
        <v>1</v>
      </c>
      <c r="I35" s="32" t="str">
        <f t="shared" si="7"/>
        <v>x</v>
      </c>
      <c r="J35" s="32" t="str">
        <f t="shared" si="8"/>
        <v>x</v>
      </c>
      <c r="K35" s="32">
        <f t="shared" si="9"/>
        <v>1</v>
      </c>
      <c r="L35" s="32" t="str">
        <f t="shared" si="2"/>
        <v>x</v>
      </c>
      <c r="M35" s="32">
        <f t="shared" si="10"/>
        <v>1</v>
      </c>
      <c r="N35" s="32" t="str">
        <f t="shared" si="3"/>
        <v>x</v>
      </c>
      <c r="O35" s="32" t="str">
        <f t="shared" si="11"/>
        <v>x</v>
      </c>
      <c r="P35" s="33">
        <f t="shared" si="12"/>
        <v>1</v>
      </c>
      <c r="Q35" s="3"/>
      <c r="R35" s="75"/>
      <c r="S35" s="72"/>
      <c r="U35" s="124">
        <f>RANK(Result!X17,Result!$X$7:$X$18)</f>
        <v>7</v>
      </c>
      <c r="V35" s="124">
        <f>IF(COUNTIF($U$25:U34,RANK(Result!X17,Result!$X$7:$X$18))&gt;0,RANK(Result!X17,Result!$X$7:$X$18)+COUNTIF($U$25:U34,RANK(Result!X17,Result!$X$7:$X$18)),RANK(Result!X17,Result!$X$7:$X$18))</f>
        <v>7</v>
      </c>
      <c r="W35" s="153" t="str">
        <f>Result!T17</f>
        <v>Didier</v>
      </c>
      <c r="X35" s="154">
        <f>Result!X17</f>
        <v>28.12</v>
      </c>
    </row>
    <row r="36" spans="1:24">
      <c r="A36" s="72"/>
      <c r="B36" s="66"/>
      <c r="C36" s="25" t="str">
        <f t="shared" si="0"/>
        <v>Sint-Truiden</v>
      </c>
      <c r="D36" s="26" t="str">
        <f t="shared" si="0"/>
        <v>Roeselare</v>
      </c>
      <c r="E36" s="31" t="str">
        <f t="shared" si="1"/>
        <v>x</v>
      </c>
      <c r="F36" s="32">
        <f t="shared" si="4"/>
        <v>1</v>
      </c>
      <c r="G36" s="32" t="str">
        <f t="shared" si="5"/>
        <v>x</v>
      </c>
      <c r="H36" s="32">
        <f t="shared" si="6"/>
        <v>1</v>
      </c>
      <c r="I36" s="32">
        <f t="shared" si="7"/>
        <v>1</v>
      </c>
      <c r="J36" s="32">
        <f t="shared" si="8"/>
        <v>1</v>
      </c>
      <c r="K36" s="32">
        <f t="shared" si="9"/>
        <v>1</v>
      </c>
      <c r="L36" s="32">
        <f t="shared" si="2"/>
        <v>1</v>
      </c>
      <c r="M36" s="32">
        <f t="shared" si="10"/>
        <v>1</v>
      </c>
      <c r="N36" s="32">
        <f t="shared" si="3"/>
        <v>1</v>
      </c>
      <c r="O36" s="32" t="str">
        <f t="shared" si="11"/>
        <v>x</v>
      </c>
      <c r="P36" s="33">
        <f t="shared" si="12"/>
        <v>2</v>
      </c>
      <c r="Q36" s="3"/>
      <c r="R36" s="75"/>
      <c r="S36" s="72"/>
      <c r="U36" s="124">
        <f>RANK(Result!X18,Result!$X$7:$X$18)</f>
        <v>11</v>
      </c>
      <c r="V36" s="124">
        <f>IF(COUNTIF($U$25:U35,RANK(Result!X18,Result!$X$7:$X$18))&gt;0,RANK(Result!X18,Result!$X$7:$X$18)+COUNTIF($U$25:U35,RANK(Result!X18,Result!$X$7:$X$18)),RANK(Result!X18,Result!$X$7:$X$18))</f>
        <v>11</v>
      </c>
      <c r="W36" s="153" t="str">
        <f>Result!T18</f>
        <v xml:space="preserve">Lien </v>
      </c>
      <c r="X36" s="154">
        <f>Result!X18</f>
        <v>19.920000000000002</v>
      </c>
    </row>
    <row r="37" spans="1:24">
      <c r="A37" s="72"/>
      <c r="B37" s="66"/>
      <c r="C37" s="25" t="str">
        <f t="shared" si="0"/>
        <v>Zulte-Waregem</v>
      </c>
      <c r="D37" s="26" t="str">
        <f t="shared" si="0"/>
        <v>Anderlecht</v>
      </c>
      <c r="E37" s="31">
        <f t="shared" si="1"/>
        <v>1</v>
      </c>
      <c r="F37" s="32">
        <f t="shared" si="4"/>
        <v>1</v>
      </c>
      <c r="G37" s="32" t="str">
        <f t="shared" si="5"/>
        <v>x</v>
      </c>
      <c r="H37" s="32">
        <f t="shared" si="6"/>
        <v>2</v>
      </c>
      <c r="I37" s="32" t="str">
        <f t="shared" si="7"/>
        <v>x</v>
      </c>
      <c r="J37" s="32">
        <f t="shared" si="8"/>
        <v>2</v>
      </c>
      <c r="K37" s="32" t="str">
        <f t="shared" si="9"/>
        <v>x</v>
      </c>
      <c r="L37" s="32">
        <f t="shared" si="2"/>
        <v>2</v>
      </c>
      <c r="M37" s="32" t="str">
        <f t="shared" si="10"/>
        <v>x</v>
      </c>
      <c r="N37" s="32">
        <f t="shared" si="3"/>
        <v>2</v>
      </c>
      <c r="O37" s="32">
        <f t="shared" si="11"/>
        <v>2</v>
      </c>
      <c r="P37" s="33" t="str">
        <f t="shared" si="12"/>
        <v>x</v>
      </c>
      <c r="Q37" s="3"/>
      <c r="R37" s="75"/>
      <c r="S37" s="72"/>
      <c r="U37" s="124"/>
      <c r="V37" s="124"/>
      <c r="W37" s="124"/>
    </row>
    <row r="38" spans="1:24">
      <c r="A38" s="72"/>
      <c r="B38" s="66"/>
      <c r="C38" s="25" t="str">
        <f t="shared" si="0"/>
        <v>Club Brugge</v>
      </c>
      <c r="D38" s="26" t="str">
        <f t="shared" si="0"/>
        <v>Kortrijk</v>
      </c>
      <c r="E38" s="31" t="str">
        <f t="shared" si="1"/>
        <v>x</v>
      </c>
      <c r="F38" s="32">
        <f t="shared" si="4"/>
        <v>1</v>
      </c>
      <c r="G38" s="32">
        <f t="shared" si="5"/>
        <v>1</v>
      </c>
      <c r="H38" s="32">
        <f t="shared" si="6"/>
        <v>1</v>
      </c>
      <c r="I38" s="32">
        <f t="shared" si="7"/>
        <v>1</v>
      </c>
      <c r="J38" s="32" t="str">
        <f t="shared" si="8"/>
        <v>x</v>
      </c>
      <c r="K38" s="32">
        <f t="shared" si="9"/>
        <v>1</v>
      </c>
      <c r="L38" s="32">
        <f t="shared" si="2"/>
        <v>1</v>
      </c>
      <c r="M38" s="32">
        <f t="shared" si="10"/>
        <v>1</v>
      </c>
      <c r="N38" s="32">
        <f t="shared" si="3"/>
        <v>1</v>
      </c>
      <c r="O38" s="32" t="str">
        <f t="shared" si="11"/>
        <v>x</v>
      </c>
      <c r="P38" s="33" t="str">
        <f t="shared" si="12"/>
        <v>x</v>
      </c>
      <c r="Q38" s="3"/>
      <c r="R38" s="75"/>
      <c r="S38" s="72"/>
      <c r="U38" s="124"/>
      <c r="V38" s="124"/>
      <c r="W38" s="124"/>
    </row>
    <row r="39" spans="1:24" ht="13.5" thickBot="1">
      <c r="A39" s="72"/>
      <c r="B39" s="66"/>
      <c r="C39" s="27" t="str">
        <f t="shared" si="0"/>
        <v>Westerlo</v>
      </c>
      <c r="D39" s="28" t="str">
        <f t="shared" si="0"/>
        <v>Genk</v>
      </c>
      <c r="E39" s="31">
        <f t="shared" si="1"/>
        <v>2</v>
      </c>
      <c r="F39" s="32">
        <f t="shared" si="4"/>
        <v>1</v>
      </c>
      <c r="G39" s="32" t="str">
        <f t="shared" si="5"/>
        <v>x</v>
      </c>
      <c r="H39" s="32" t="str">
        <f t="shared" si="6"/>
        <v>x</v>
      </c>
      <c r="I39" s="32" t="str">
        <f t="shared" si="7"/>
        <v>x</v>
      </c>
      <c r="J39" s="32">
        <f t="shared" si="8"/>
        <v>2</v>
      </c>
      <c r="K39" s="32" t="str">
        <f t="shared" si="9"/>
        <v>x</v>
      </c>
      <c r="L39" s="32" t="str">
        <f t="shared" si="2"/>
        <v>x</v>
      </c>
      <c r="M39" s="32" t="str">
        <f t="shared" si="10"/>
        <v>x</v>
      </c>
      <c r="N39" s="32" t="str">
        <f t="shared" si="3"/>
        <v>x</v>
      </c>
      <c r="O39" s="32" t="str">
        <f t="shared" si="11"/>
        <v>x</v>
      </c>
      <c r="P39" s="33">
        <f t="shared" si="12"/>
        <v>2</v>
      </c>
      <c r="Q39" s="3"/>
      <c r="R39" s="75"/>
      <c r="S39" s="72"/>
      <c r="U39" s="124"/>
      <c r="V39" s="124"/>
      <c r="W39" s="124"/>
    </row>
    <row r="40" spans="1:24" ht="13.5" thickBot="1">
      <c r="A40" s="72"/>
      <c r="B40" s="66"/>
      <c r="C40" s="3"/>
      <c r="D40" s="3"/>
      <c r="E40" s="58">
        <f>I69</f>
        <v>11.25</v>
      </c>
      <c r="F40" s="59">
        <f>Q69</f>
        <v>12.45</v>
      </c>
      <c r="G40" s="59">
        <f>I82</f>
        <v>0</v>
      </c>
      <c r="H40" s="59">
        <f>Q82</f>
        <v>5.3000000000000007</v>
      </c>
      <c r="I40" s="59">
        <f>I95</f>
        <v>6.95</v>
      </c>
      <c r="J40" s="59">
        <f>Q95</f>
        <v>13.850000000000001</v>
      </c>
      <c r="K40" s="59">
        <f>I108</f>
        <v>3.45</v>
      </c>
      <c r="L40" s="59">
        <f>Q108</f>
        <v>3.8</v>
      </c>
      <c r="M40" s="59">
        <f>I121</f>
        <v>8.4499999999999993</v>
      </c>
      <c r="N40" s="59">
        <f>Q121</f>
        <v>5.3000000000000007</v>
      </c>
      <c r="O40" s="59">
        <f>I134</f>
        <v>9.3500000000000014</v>
      </c>
      <c r="P40" s="60">
        <f>Q134</f>
        <v>8.75</v>
      </c>
      <c r="Q40" s="3"/>
      <c r="R40" s="75"/>
      <c r="S40" s="72"/>
      <c r="U40" s="124"/>
      <c r="V40" s="124"/>
      <c r="W40" s="124"/>
    </row>
    <row r="41" spans="1:24">
      <c r="A41" s="72"/>
      <c r="B41" s="66"/>
      <c r="C41" s="3"/>
      <c r="D41" s="3"/>
      <c r="E41" s="3"/>
      <c r="F41" s="3"/>
      <c r="G41" s="3"/>
      <c r="H41" s="3"/>
      <c r="I41" s="3"/>
      <c r="J41" s="3"/>
      <c r="K41" s="3"/>
      <c r="L41" s="3"/>
      <c r="M41" s="3"/>
      <c r="N41" s="3"/>
      <c r="O41" s="3"/>
      <c r="P41" s="3"/>
      <c r="Q41" s="3"/>
      <c r="R41" s="75"/>
      <c r="S41" s="72"/>
    </row>
    <row r="42" spans="1:24" ht="13.5" thickBot="1">
      <c r="A42" s="72"/>
      <c r="B42" s="66"/>
      <c r="C42" s="3"/>
      <c r="D42" s="3"/>
      <c r="E42" s="3"/>
      <c r="F42" s="3"/>
      <c r="G42" s="3"/>
      <c r="H42" s="3"/>
      <c r="I42" s="3"/>
      <c r="J42" s="3"/>
      <c r="K42" s="3"/>
      <c r="L42" s="3"/>
      <c r="M42" s="3"/>
      <c r="N42" s="3"/>
      <c r="O42" s="3"/>
      <c r="P42" s="3"/>
      <c r="Q42" s="3"/>
      <c r="R42" s="75"/>
      <c r="S42" s="72"/>
    </row>
    <row r="43" spans="1:24" ht="13.5" thickBot="1">
      <c r="A43" s="72"/>
      <c r="B43" s="66"/>
      <c r="C43" s="36" t="s">
        <v>0</v>
      </c>
      <c r="D43" s="37" t="s">
        <v>1</v>
      </c>
      <c r="E43" s="36" t="str">
        <f t="shared" ref="E43:O43" si="13">E31</f>
        <v>Tim</v>
      </c>
      <c r="F43" s="38" t="str">
        <f t="shared" si="13"/>
        <v>Grégory</v>
      </c>
      <c r="G43" s="38" t="str">
        <f t="shared" si="13"/>
        <v>Christophe</v>
      </c>
      <c r="H43" s="38" t="str">
        <f t="shared" si="13"/>
        <v>Ruben</v>
      </c>
      <c r="I43" s="38" t="str">
        <f t="shared" si="13"/>
        <v>Guillaume</v>
      </c>
      <c r="J43" s="38" t="str">
        <f t="shared" si="13"/>
        <v>Maarten</v>
      </c>
      <c r="K43" s="38" t="str">
        <f t="shared" si="13"/>
        <v>Dieter</v>
      </c>
      <c r="L43" s="38" t="str">
        <f t="shared" si="13"/>
        <v>Deborah</v>
      </c>
      <c r="M43" s="38" t="str">
        <f t="shared" si="13"/>
        <v>Lienkeuh</v>
      </c>
      <c r="N43" s="38" t="str">
        <f t="shared" si="13"/>
        <v>Pieter</v>
      </c>
      <c r="O43" s="38" t="str">
        <f t="shared" si="13"/>
        <v>Didier</v>
      </c>
      <c r="P43" s="37" t="str">
        <f>L124</f>
        <v>Lien</v>
      </c>
      <c r="Q43" s="3"/>
      <c r="R43" s="75"/>
      <c r="S43" s="72"/>
    </row>
    <row r="44" spans="1:24">
      <c r="A44" s="72"/>
      <c r="B44" s="66"/>
      <c r="C44" s="29" t="str">
        <f t="shared" ref="C44:D51" si="14">K61</f>
        <v>Standard</v>
      </c>
      <c r="D44" s="69" t="str">
        <f t="shared" si="14"/>
        <v>Charleroi</v>
      </c>
      <c r="E44" s="56">
        <f>IF(E61=$F$60,F61,IF(E61=$G$60,G61,IF(E61=$H$60,H61,0)))</f>
        <v>1.25</v>
      </c>
      <c r="F44" s="56">
        <f>IF(M61=$N$60,N61,IF(M61=$O$60,O61,IF(M61=$P$60,P61,0)))</f>
        <v>5</v>
      </c>
      <c r="G44" s="56">
        <f>IF(E74=$F$73,F74,IF(E74=$G$73,G74,IF(E74=$H$73,H74,0)))</f>
        <v>1.25</v>
      </c>
      <c r="H44" s="56">
        <f>IF(M74=$N$73,N74,IF(M74=$O$73,O74,IF(M74=$P$73,P74,0)))</f>
        <v>1.25</v>
      </c>
      <c r="I44" s="56">
        <f>IF(E87=$F$86,F87,IF(E87=$G$86,G87,IF(E87=$H$86,H87,0)))</f>
        <v>5</v>
      </c>
      <c r="J44" s="56">
        <f>IF(M87=$N$86,N87,IF(M87=$O$86,O87,IF(M87=$P$86,P87,0)))</f>
        <v>10</v>
      </c>
      <c r="K44" s="56">
        <f>IF(E100=$F$99,F100,IF(E100=$G$99,G100,IF(E100=$H$99,H100,0)))</f>
        <v>1.25</v>
      </c>
      <c r="L44" s="56">
        <f>IF(M100=$N$99,N100,IF(M100=$O$99,O100,IF(M100=$P$99,P100,0)))</f>
        <v>1.25</v>
      </c>
      <c r="M44" s="56">
        <f>IF(E113=$F$112,F113,IF(E113=$G$112,G113,IF(E113=$H$112,H113,0)))</f>
        <v>5</v>
      </c>
      <c r="N44" s="56">
        <f>IF(M113=$N$112,N113,IF(M113=$O$112,O113,IF(M113=$P$112,P113,0)))</f>
        <v>1.25</v>
      </c>
      <c r="O44" s="56">
        <f>IF(E126=$F$125,F126,IF(E126=$G$125,G126,IF(E126=$H$125,H126,0)))</f>
        <v>1.25</v>
      </c>
      <c r="P44" s="57">
        <f>IF(M126=$N$125,N126,IF(M126=$O$125,O126,IF(M126=$P$125,P126,0)))</f>
        <v>1.25</v>
      </c>
      <c r="Q44" s="3"/>
      <c r="R44" s="75"/>
      <c r="S44" s="72"/>
    </row>
    <row r="45" spans="1:24">
      <c r="A45" s="72"/>
      <c r="B45" s="66"/>
      <c r="C45" s="25" t="str">
        <f t="shared" si="14"/>
        <v>Gent</v>
      </c>
      <c r="D45" s="70" t="str">
        <f t="shared" si="14"/>
        <v>Lokeren</v>
      </c>
      <c r="E45" s="56">
        <f t="shared" ref="E45:E51" si="15">IF(E62=$F$60,F62,IF(E62=$G$60,G62,IF(E62=$H$60,H62,0)))</f>
        <v>3.75</v>
      </c>
      <c r="F45" s="56">
        <f t="shared" ref="F45:F51" si="16">IF(M62=$N$60,N62,IF(M62=$O$60,O62,IF(M62=$P$60,P62,0)))</f>
        <v>1.5</v>
      </c>
      <c r="G45" s="56">
        <f t="shared" ref="G45:G51" si="17">IF(E75=$F$73,F75,IF(E75=$G$73,G75,IF(E75=$H$73,H75,0)))</f>
        <v>3.75</v>
      </c>
      <c r="H45" s="56">
        <f t="shared" ref="H45:H51" si="18">IF(M75=$N$73,N75,IF(M75=$O$73,O75,IF(M75=$P$73,P75,0)))</f>
        <v>1.5</v>
      </c>
      <c r="I45" s="56">
        <f t="shared" ref="I45:I51" si="19">IF(E88=$F$86,F88,IF(E88=$G$86,G88,IF(E88=$H$86,H88,0)))</f>
        <v>3.75</v>
      </c>
      <c r="J45" s="56">
        <f t="shared" ref="J45:J51" si="20">IF(M88=$N$86,N88,IF(M88=$O$86,O88,IF(M88=$P$86,P88,0)))</f>
        <v>6</v>
      </c>
      <c r="K45" s="56">
        <f t="shared" ref="K45:K51" si="21">IF(E101=$F$99,F101,IF(E101=$G$99,G101,IF(E101=$H$99,H101,0)))</f>
        <v>1.5</v>
      </c>
      <c r="L45" s="56">
        <f t="shared" ref="L45:L51" si="22">IF(M101=$N$99,N101,IF(M101=$O$99,O101,IF(M101=$P$99,P101,0)))</f>
        <v>6</v>
      </c>
      <c r="M45" s="56">
        <f t="shared" ref="M45:M51" si="23">IF(E114=$F$112,F114,IF(E114=$G$112,G114,IF(E114=$H$112,H114,0)))</f>
        <v>1.5</v>
      </c>
      <c r="N45" s="56">
        <f t="shared" ref="N45:N51" si="24">IF(M114=$N$112,N114,IF(M114=$O$112,O114,IF(M114=$P$112,P114,0)))</f>
        <v>1.5</v>
      </c>
      <c r="O45" s="56">
        <f t="shared" ref="O45:O51" si="25">IF(E127=$F$125,F127,IF(E127=$G$125,G127,IF(E127=$H$125,H127,0)))</f>
        <v>3.75</v>
      </c>
      <c r="P45" s="57">
        <f t="shared" ref="P45:P51" si="26">IF(M127=$N$125,N127,IF(M127=$O$125,O127,IF(M127=$P$125,P127,0)))</f>
        <v>1.5</v>
      </c>
      <c r="Q45" s="3"/>
      <c r="R45" s="75"/>
      <c r="S45" s="72"/>
    </row>
    <row r="46" spans="1:24">
      <c r="A46" s="72"/>
      <c r="B46" s="66"/>
      <c r="C46" s="25" t="str">
        <f t="shared" si="14"/>
        <v>Moeskroen</v>
      </c>
      <c r="D46" s="70" t="str">
        <f t="shared" si="14"/>
        <v>Cercle Brugge</v>
      </c>
      <c r="E46" s="56">
        <f t="shared" si="15"/>
        <v>3.25</v>
      </c>
      <c r="F46" s="56">
        <f t="shared" si="16"/>
        <v>3.25</v>
      </c>
      <c r="G46" s="56">
        <f t="shared" si="17"/>
        <v>3.25</v>
      </c>
      <c r="H46" s="56">
        <f t="shared" si="18"/>
        <v>3.25</v>
      </c>
      <c r="I46" s="56">
        <f t="shared" si="19"/>
        <v>3.25</v>
      </c>
      <c r="J46" s="56">
        <f t="shared" si="20"/>
        <v>2.8</v>
      </c>
      <c r="K46" s="56">
        <f t="shared" si="21"/>
        <v>2.2999999999999998</v>
      </c>
      <c r="L46" s="56">
        <f t="shared" si="22"/>
        <v>2.2999999999999998</v>
      </c>
      <c r="M46" s="56">
        <f t="shared" si="23"/>
        <v>2.2999999999999998</v>
      </c>
      <c r="N46" s="56">
        <f t="shared" si="24"/>
        <v>3.25</v>
      </c>
      <c r="O46" s="56">
        <f t="shared" si="25"/>
        <v>2.8</v>
      </c>
      <c r="P46" s="57">
        <f t="shared" si="26"/>
        <v>3.25</v>
      </c>
      <c r="Q46" s="3"/>
      <c r="R46" s="75"/>
      <c r="S46" s="72"/>
    </row>
    <row r="47" spans="1:24">
      <c r="A47" s="72"/>
      <c r="B47" s="66"/>
      <c r="C47" s="25" t="str">
        <f t="shared" si="14"/>
        <v>GBA</v>
      </c>
      <c r="D47" s="70" t="str">
        <f t="shared" si="14"/>
        <v>Mechelen</v>
      </c>
      <c r="E47" s="56">
        <f t="shared" si="15"/>
        <v>4</v>
      </c>
      <c r="F47" s="56">
        <f t="shared" si="16"/>
        <v>4</v>
      </c>
      <c r="G47" s="56">
        <f t="shared" si="17"/>
        <v>3.4</v>
      </c>
      <c r="H47" s="56">
        <f t="shared" si="18"/>
        <v>1.8</v>
      </c>
      <c r="I47" s="56">
        <f t="shared" si="19"/>
        <v>3.4</v>
      </c>
      <c r="J47" s="56">
        <f t="shared" si="20"/>
        <v>3.4</v>
      </c>
      <c r="K47" s="56">
        <f t="shared" si="21"/>
        <v>1.8</v>
      </c>
      <c r="L47" s="56">
        <f t="shared" si="22"/>
        <v>3.4</v>
      </c>
      <c r="M47" s="56">
        <f t="shared" si="23"/>
        <v>1.8</v>
      </c>
      <c r="N47" s="56">
        <f t="shared" si="24"/>
        <v>3.4</v>
      </c>
      <c r="O47" s="56">
        <f t="shared" si="25"/>
        <v>3.4</v>
      </c>
      <c r="P47" s="57">
        <f t="shared" si="26"/>
        <v>1.8</v>
      </c>
      <c r="Q47" s="3"/>
      <c r="R47" s="75"/>
      <c r="S47" s="72"/>
    </row>
    <row r="48" spans="1:24">
      <c r="A48" s="72"/>
      <c r="B48" s="66"/>
      <c r="C48" s="25" t="str">
        <f t="shared" si="14"/>
        <v>Sint-Truiden</v>
      </c>
      <c r="D48" s="70" t="str">
        <f t="shared" si="14"/>
        <v>Roeselare</v>
      </c>
      <c r="E48" s="56">
        <f t="shared" si="15"/>
        <v>3.3</v>
      </c>
      <c r="F48" s="56">
        <f t="shared" si="16"/>
        <v>1.95</v>
      </c>
      <c r="G48" s="56">
        <f t="shared" si="17"/>
        <v>3.3</v>
      </c>
      <c r="H48" s="56">
        <f t="shared" si="18"/>
        <v>1.95</v>
      </c>
      <c r="I48" s="56">
        <f t="shared" si="19"/>
        <v>1.95</v>
      </c>
      <c r="J48" s="56">
        <f t="shared" si="20"/>
        <v>1.95</v>
      </c>
      <c r="K48" s="56">
        <f t="shared" si="21"/>
        <v>1.95</v>
      </c>
      <c r="L48" s="56">
        <f t="shared" si="22"/>
        <v>1.95</v>
      </c>
      <c r="M48" s="56">
        <f t="shared" si="23"/>
        <v>1.95</v>
      </c>
      <c r="N48" s="56">
        <f t="shared" si="24"/>
        <v>1.95</v>
      </c>
      <c r="O48" s="56">
        <f t="shared" si="25"/>
        <v>3.3</v>
      </c>
      <c r="P48" s="57">
        <f t="shared" si="26"/>
        <v>3.5</v>
      </c>
      <c r="Q48" s="3"/>
      <c r="R48" s="75"/>
      <c r="S48" s="72"/>
    </row>
    <row r="49" spans="1:20">
      <c r="A49" s="72"/>
      <c r="B49" s="66"/>
      <c r="C49" s="25" t="str">
        <f t="shared" si="14"/>
        <v>Zulte-Waregem</v>
      </c>
      <c r="D49" s="70" t="str">
        <f t="shared" si="14"/>
        <v>Anderlecht</v>
      </c>
      <c r="E49" s="56">
        <f t="shared" si="15"/>
        <v>3.75</v>
      </c>
      <c r="F49" s="56">
        <f t="shared" si="16"/>
        <v>3.75</v>
      </c>
      <c r="G49" s="56">
        <f t="shared" si="17"/>
        <v>3.4</v>
      </c>
      <c r="H49" s="56">
        <f t="shared" si="18"/>
        <v>1.85</v>
      </c>
      <c r="I49" s="56">
        <f t="shared" si="19"/>
        <v>3.4</v>
      </c>
      <c r="J49" s="56">
        <f t="shared" si="20"/>
        <v>1.85</v>
      </c>
      <c r="K49" s="56">
        <f t="shared" si="21"/>
        <v>3.4</v>
      </c>
      <c r="L49" s="56">
        <f t="shared" si="22"/>
        <v>1.85</v>
      </c>
      <c r="M49" s="56">
        <f t="shared" si="23"/>
        <v>3.4</v>
      </c>
      <c r="N49" s="56">
        <f t="shared" si="24"/>
        <v>1.85</v>
      </c>
      <c r="O49" s="56">
        <f t="shared" si="25"/>
        <v>1.85</v>
      </c>
      <c r="P49" s="57">
        <f t="shared" si="26"/>
        <v>3.4</v>
      </c>
      <c r="Q49" s="3"/>
      <c r="R49" s="75"/>
      <c r="S49" s="72"/>
    </row>
    <row r="50" spans="1:20">
      <c r="A50" s="72"/>
      <c r="B50" s="66"/>
      <c r="C50" s="25" t="str">
        <f t="shared" si="14"/>
        <v>Club Brugge</v>
      </c>
      <c r="D50" s="70" t="str">
        <f t="shared" si="14"/>
        <v>Kortrijk</v>
      </c>
      <c r="E50" s="56">
        <f t="shared" si="15"/>
        <v>4.7</v>
      </c>
      <c r="F50" s="56">
        <f t="shared" si="16"/>
        <v>1.3</v>
      </c>
      <c r="G50" s="56">
        <f t="shared" si="17"/>
        <v>1.3</v>
      </c>
      <c r="H50" s="56">
        <f t="shared" si="18"/>
        <v>1.3</v>
      </c>
      <c r="I50" s="56">
        <f t="shared" si="19"/>
        <v>1.3</v>
      </c>
      <c r="J50" s="56">
        <f t="shared" si="20"/>
        <v>4.7</v>
      </c>
      <c r="K50" s="56">
        <f t="shared" si="21"/>
        <v>1.3</v>
      </c>
      <c r="L50" s="56">
        <f t="shared" si="22"/>
        <v>1.3</v>
      </c>
      <c r="M50" s="56">
        <f t="shared" si="23"/>
        <v>1.3</v>
      </c>
      <c r="N50" s="56">
        <f t="shared" si="24"/>
        <v>1.3</v>
      </c>
      <c r="O50" s="56">
        <f t="shared" si="25"/>
        <v>4.7</v>
      </c>
      <c r="P50" s="57">
        <f t="shared" si="26"/>
        <v>4.7</v>
      </c>
      <c r="Q50" s="3"/>
      <c r="R50" s="75"/>
      <c r="S50" s="72"/>
    </row>
    <row r="51" spans="1:20" ht="13.5" thickBot="1">
      <c r="A51" s="72"/>
      <c r="B51" s="66"/>
      <c r="C51" s="27" t="str">
        <f t="shared" si="14"/>
        <v>Westerlo</v>
      </c>
      <c r="D51" s="71" t="str">
        <f t="shared" si="14"/>
        <v>Genk</v>
      </c>
      <c r="E51" s="56">
        <f t="shared" si="15"/>
        <v>2.5499999999999998</v>
      </c>
      <c r="F51" s="56">
        <f t="shared" si="16"/>
        <v>2.4500000000000002</v>
      </c>
      <c r="G51" s="56">
        <f t="shared" si="17"/>
        <v>3.35</v>
      </c>
      <c r="H51" s="56">
        <f t="shared" si="18"/>
        <v>3.35</v>
      </c>
      <c r="I51" s="56">
        <f t="shared" si="19"/>
        <v>3.35</v>
      </c>
      <c r="J51" s="56">
        <f t="shared" si="20"/>
        <v>2.5499999999999998</v>
      </c>
      <c r="K51" s="56">
        <f t="shared" si="21"/>
        <v>3.35</v>
      </c>
      <c r="L51" s="56">
        <f t="shared" si="22"/>
        <v>3.35</v>
      </c>
      <c r="M51" s="56">
        <f t="shared" si="23"/>
        <v>3.35</v>
      </c>
      <c r="N51" s="56">
        <f t="shared" si="24"/>
        <v>3.35</v>
      </c>
      <c r="O51" s="56">
        <f t="shared" si="25"/>
        <v>3.35</v>
      </c>
      <c r="P51" s="57">
        <f t="shared" si="26"/>
        <v>2.5499999999999998</v>
      </c>
      <c r="Q51" s="3"/>
      <c r="R51" s="75"/>
      <c r="S51" s="72"/>
    </row>
    <row r="52" spans="1:20" ht="13.5" thickBot="1">
      <c r="A52" s="72"/>
      <c r="B52" s="66"/>
      <c r="C52" s="34" t="s">
        <v>34</v>
      </c>
      <c r="D52" s="35"/>
      <c r="E52" s="58">
        <f>SUM(E44:E51)</f>
        <v>26.55</v>
      </c>
      <c r="F52" s="59">
        <f t="shared" ref="F52:P52" si="27">SUM(F44:F51)</f>
        <v>23.2</v>
      </c>
      <c r="G52" s="59">
        <f t="shared" si="27"/>
        <v>23</v>
      </c>
      <c r="H52" s="59">
        <f t="shared" si="27"/>
        <v>16.25</v>
      </c>
      <c r="I52" s="59">
        <f t="shared" si="27"/>
        <v>25.400000000000002</v>
      </c>
      <c r="J52" s="59">
        <f t="shared" si="27"/>
        <v>33.25</v>
      </c>
      <c r="K52" s="59">
        <f t="shared" si="27"/>
        <v>16.850000000000001</v>
      </c>
      <c r="L52" s="59">
        <f t="shared" si="27"/>
        <v>21.400000000000002</v>
      </c>
      <c r="M52" s="59">
        <f t="shared" si="27"/>
        <v>20.6</v>
      </c>
      <c r="N52" s="59">
        <f t="shared" si="27"/>
        <v>17.850000000000001</v>
      </c>
      <c r="O52" s="59">
        <f t="shared" si="27"/>
        <v>24.400000000000002</v>
      </c>
      <c r="P52" s="60">
        <f t="shared" si="27"/>
        <v>21.950000000000003</v>
      </c>
      <c r="Q52" s="3"/>
      <c r="R52" s="75"/>
      <c r="S52" s="72"/>
    </row>
    <row r="53" spans="1:20" ht="13.5" thickBot="1">
      <c r="A53" s="72"/>
      <c r="B53" s="66"/>
      <c r="C53" s="34" t="s">
        <v>59</v>
      </c>
      <c r="D53" s="35"/>
      <c r="E53" s="58">
        <f>E40</f>
        <v>11.25</v>
      </c>
      <c r="F53" s="59">
        <f t="shared" ref="F53:P53" si="28">F40</f>
        <v>12.45</v>
      </c>
      <c r="G53" s="59">
        <f t="shared" si="28"/>
        <v>0</v>
      </c>
      <c r="H53" s="59">
        <f t="shared" si="28"/>
        <v>5.3000000000000007</v>
      </c>
      <c r="I53" s="59">
        <f t="shared" si="28"/>
        <v>6.95</v>
      </c>
      <c r="J53" s="59">
        <f t="shared" si="28"/>
        <v>13.850000000000001</v>
      </c>
      <c r="K53" s="59">
        <f t="shared" si="28"/>
        <v>3.45</v>
      </c>
      <c r="L53" s="59">
        <f t="shared" si="28"/>
        <v>3.8</v>
      </c>
      <c r="M53" s="59">
        <f t="shared" si="28"/>
        <v>8.4499999999999993</v>
      </c>
      <c r="N53" s="59">
        <f t="shared" si="28"/>
        <v>5.3000000000000007</v>
      </c>
      <c r="O53" s="59">
        <f t="shared" si="28"/>
        <v>9.3500000000000014</v>
      </c>
      <c r="P53" s="60">
        <f t="shared" si="28"/>
        <v>8.75</v>
      </c>
      <c r="Q53" s="3"/>
      <c r="R53" s="75"/>
      <c r="S53" s="72"/>
    </row>
    <row r="54" spans="1:20" ht="13.5" thickBot="1">
      <c r="A54" s="72"/>
      <c r="B54" s="66"/>
      <c r="C54" s="34" t="s">
        <v>60</v>
      </c>
      <c r="D54" s="35"/>
      <c r="E54" s="61">
        <f>E53/E52</f>
        <v>0.42372881355932202</v>
      </c>
      <c r="F54" s="62">
        <f t="shared" ref="F54:P54" si="29">F53/F52</f>
        <v>0.53663793103448276</v>
      </c>
      <c r="G54" s="62">
        <f t="shared" si="29"/>
        <v>0</v>
      </c>
      <c r="H54" s="62">
        <f t="shared" si="29"/>
        <v>0.32615384615384618</v>
      </c>
      <c r="I54" s="62">
        <f t="shared" si="29"/>
        <v>0.27362204724409445</v>
      </c>
      <c r="J54" s="62">
        <f t="shared" si="29"/>
        <v>0.41654135338345871</v>
      </c>
      <c r="K54" s="62">
        <f t="shared" si="29"/>
        <v>0.20474777448071216</v>
      </c>
      <c r="L54" s="62">
        <f t="shared" si="29"/>
        <v>0.17757009345794389</v>
      </c>
      <c r="M54" s="62">
        <f t="shared" si="29"/>
        <v>0.41019417475728148</v>
      </c>
      <c r="N54" s="62">
        <f t="shared" si="29"/>
        <v>0.2969187675070028</v>
      </c>
      <c r="O54" s="62">
        <f t="shared" si="29"/>
        <v>0.38319672131147542</v>
      </c>
      <c r="P54" s="63">
        <f t="shared" si="29"/>
        <v>0.398633257403189</v>
      </c>
      <c r="Q54" s="3"/>
      <c r="R54" s="75"/>
      <c r="S54" s="72"/>
    </row>
    <row r="55" spans="1:20" ht="13.5" thickBot="1">
      <c r="A55" s="72"/>
      <c r="B55" s="67"/>
      <c r="C55" s="68"/>
      <c r="D55" s="68"/>
      <c r="E55" s="68"/>
      <c r="F55" s="68"/>
      <c r="G55" s="68"/>
      <c r="H55" s="68"/>
      <c r="I55" s="68"/>
      <c r="J55" s="68"/>
      <c r="K55" s="68"/>
      <c r="L55" s="68"/>
      <c r="M55" s="68"/>
      <c r="N55" s="68"/>
      <c r="O55" s="68"/>
      <c r="P55" s="68"/>
      <c r="Q55" s="68"/>
      <c r="R55" s="68"/>
      <c r="S55" s="72"/>
    </row>
    <row r="56" spans="1:20" s="155" customFormat="1">
      <c r="A56" s="72"/>
      <c r="B56" s="72"/>
      <c r="C56" s="72"/>
      <c r="D56" s="72"/>
      <c r="E56" s="72"/>
      <c r="F56" s="72"/>
      <c r="G56" s="72"/>
      <c r="H56" s="72"/>
      <c r="I56" s="72"/>
      <c r="J56" s="72"/>
      <c r="K56" s="72"/>
      <c r="L56" s="72"/>
      <c r="M56" s="72"/>
      <c r="N56" s="72"/>
      <c r="O56" s="72"/>
      <c r="P56" s="72"/>
      <c r="Q56" s="72"/>
      <c r="R56" s="72"/>
      <c r="S56" s="72"/>
      <c r="T56" s="74"/>
    </row>
    <row r="57" spans="1:20">
      <c r="A57" s="72"/>
      <c r="R57" s="74"/>
      <c r="S57" s="72"/>
    </row>
    <row r="58" spans="1:20" ht="13.5" thickBot="1">
      <c r="A58" s="72"/>
      <c r="R58" s="74"/>
      <c r="S58" s="72"/>
    </row>
    <row r="59" spans="1:20" ht="18.75" customHeight="1" thickBot="1">
      <c r="A59" s="72"/>
      <c r="C59" s="1"/>
      <c r="D59" s="196" t="s">
        <v>20</v>
      </c>
      <c r="E59" s="197"/>
      <c r="F59" s="198"/>
      <c r="G59" s="8"/>
      <c r="H59" s="8"/>
      <c r="K59" s="1"/>
      <c r="L59" s="196" t="s">
        <v>45</v>
      </c>
      <c r="M59" s="194"/>
      <c r="N59" s="195"/>
      <c r="O59" s="8"/>
      <c r="P59" s="8"/>
      <c r="R59" s="74"/>
      <c r="S59" s="72"/>
    </row>
    <row r="60" spans="1:20" ht="13.5" thickBot="1">
      <c r="A60" s="72"/>
      <c r="C60" s="78" t="s">
        <v>0</v>
      </c>
      <c r="D60" s="79" t="s">
        <v>1</v>
      </c>
      <c r="E60" s="11"/>
      <c r="F60" s="12">
        <v>1</v>
      </c>
      <c r="G60" s="12" t="s">
        <v>18</v>
      </c>
      <c r="H60" s="12">
        <v>2</v>
      </c>
      <c r="I60" s="13" t="s">
        <v>5</v>
      </c>
      <c r="K60" s="78" t="s">
        <v>0</v>
      </c>
      <c r="L60" s="79" t="s">
        <v>1</v>
      </c>
      <c r="M60" s="11"/>
      <c r="N60" s="12">
        <v>1</v>
      </c>
      <c r="O60" s="12" t="s">
        <v>18</v>
      </c>
      <c r="P60" s="12">
        <v>2</v>
      </c>
      <c r="Q60" s="13" t="s">
        <v>5</v>
      </c>
      <c r="R60" s="74"/>
      <c r="S60" s="72"/>
    </row>
    <row r="61" spans="1:20">
      <c r="A61" s="72"/>
      <c r="C61" s="14" t="str">
        <f t="shared" ref="C61:D68" si="30">C11</f>
        <v>Standard</v>
      </c>
      <c r="D61" s="80" t="str">
        <f t="shared" si="30"/>
        <v>Charleroi</v>
      </c>
      <c r="E61" s="81">
        <v>1</v>
      </c>
      <c r="F61" s="82">
        <f>$E$11</f>
        <v>1.25</v>
      </c>
      <c r="G61" s="82">
        <f>$F$11</f>
        <v>5</v>
      </c>
      <c r="H61" s="82">
        <f>$G$11</f>
        <v>10</v>
      </c>
      <c r="I61" s="83" t="str">
        <f t="shared" ref="I61:I68" si="31">IF($E61=$I11,IF($E61=$F$60,$F61,IF($E61=$G$60,$G61,IF($E61=$H$60,$H61,""))),"-")</f>
        <v>-</v>
      </c>
      <c r="K61" s="14" t="str">
        <f t="shared" ref="K61:L68" si="32">C11</f>
        <v>Standard</v>
      </c>
      <c r="L61" s="80" t="str">
        <f t="shared" si="32"/>
        <v>Charleroi</v>
      </c>
      <c r="M61" s="159" t="s">
        <v>35</v>
      </c>
      <c r="N61" s="82">
        <f>$E$11</f>
        <v>1.25</v>
      </c>
      <c r="O61" s="82">
        <f>$F$11</f>
        <v>5</v>
      </c>
      <c r="P61" s="82">
        <f>$G$11</f>
        <v>10</v>
      </c>
      <c r="Q61" s="83">
        <f t="shared" ref="Q61:Q68" si="33">IF($M61=$I11,IF($M61=$N$60,$N61,IF($M61=$O$60,$O61,IF($M61=$P$60,$P61,""))),"-")</f>
        <v>5</v>
      </c>
      <c r="R61" s="74"/>
      <c r="S61" s="72"/>
    </row>
    <row r="62" spans="1:20">
      <c r="A62" s="72"/>
      <c r="C62" s="15" t="str">
        <f t="shared" si="30"/>
        <v>Gent</v>
      </c>
      <c r="D62" s="77" t="str">
        <f t="shared" si="30"/>
        <v>Lokeren</v>
      </c>
      <c r="E62" s="160" t="s">
        <v>35</v>
      </c>
      <c r="F62" s="17">
        <f>$E$12</f>
        <v>1.5</v>
      </c>
      <c r="G62" s="17">
        <f>$F$12</f>
        <v>3.75</v>
      </c>
      <c r="H62" s="17">
        <f>$G$12</f>
        <v>6</v>
      </c>
      <c r="I62" s="16" t="str">
        <f t="shared" si="31"/>
        <v>-</v>
      </c>
      <c r="K62" s="15" t="str">
        <f t="shared" si="32"/>
        <v>Gent</v>
      </c>
      <c r="L62" s="77" t="str">
        <f t="shared" si="32"/>
        <v>Lokeren</v>
      </c>
      <c r="M62" s="76">
        <v>1</v>
      </c>
      <c r="N62" s="17">
        <f>$E$12</f>
        <v>1.5</v>
      </c>
      <c r="O62" s="17">
        <f>$F$12</f>
        <v>3.75</v>
      </c>
      <c r="P62" s="17">
        <f>$G$12</f>
        <v>6</v>
      </c>
      <c r="Q62" s="16">
        <f t="shared" si="33"/>
        <v>1.5</v>
      </c>
      <c r="R62" s="74"/>
      <c r="S62" s="72"/>
    </row>
    <row r="63" spans="1:20">
      <c r="A63" s="72"/>
      <c r="C63" s="15" t="str">
        <f t="shared" si="30"/>
        <v>Moeskroen</v>
      </c>
      <c r="D63" s="77" t="str">
        <f t="shared" si="30"/>
        <v>Cercle Brugge</v>
      </c>
      <c r="E63" s="160" t="s">
        <v>35</v>
      </c>
      <c r="F63" s="17">
        <f>$E$13</f>
        <v>2.2999999999999998</v>
      </c>
      <c r="G63" s="17">
        <f>$F$13</f>
        <v>3.25</v>
      </c>
      <c r="H63" s="17">
        <f>$G$13</f>
        <v>2.8</v>
      </c>
      <c r="I63" s="16" t="str">
        <f t="shared" si="31"/>
        <v>-</v>
      </c>
      <c r="K63" s="15" t="str">
        <f t="shared" si="32"/>
        <v>Moeskroen</v>
      </c>
      <c r="L63" s="77" t="str">
        <f t="shared" si="32"/>
        <v>Cercle Brugge</v>
      </c>
      <c r="M63" s="160" t="s">
        <v>35</v>
      </c>
      <c r="N63" s="17">
        <f>$E$13</f>
        <v>2.2999999999999998</v>
      </c>
      <c r="O63" s="17">
        <f>$F$13</f>
        <v>3.25</v>
      </c>
      <c r="P63" s="17">
        <f>$G$13</f>
        <v>2.8</v>
      </c>
      <c r="Q63" s="16" t="str">
        <f t="shared" si="33"/>
        <v>-</v>
      </c>
      <c r="R63" s="74"/>
      <c r="S63" s="72"/>
    </row>
    <row r="64" spans="1:20">
      <c r="A64" s="72"/>
      <c r="C64" s="15" t="str">
        <f t="shared" si="30"/>
        <v>GBA</v>
      </c>
      <c r="D64" s="77" t="str">
        <f t="shared" si="30"/>
        <v>Mechelen</v>
      </c>
      <c r="E64" s="76">
        <v>2</v>
      </c>
      <c r="F64" s="17">
        <f>$E$14</f>
        <v>1.8</v>
      </c>
      <c r="G64" s="17">
        <f>$F$14</f>
        <v>3.4</v>
      </c>
      <c r="H64" s="17">
        <f>$G$14</f>
        <v>4</v>
      </c>
      <c r="I64" s="16">
        <f t="shared" si="31"/>
        <v>4</v>
      </c>
      <c r="K64" s="15" t="str">
        <f t="shared" si="32"/>
        <v>GBA</v>
      </c>
      <c r="L64" s="77" t="str">
        <f t="shared" si="32"/>
        <v>Mechelen</v>
      </c>
      <c r="M64" s="76">
        <v>2</v>
      </c>
      <c r="N64" s="17">
        <f>$E$14</f>
        <v>1.8</v>
      </c>
      <c r="O64" s="17">
        <f>$F$14</f>
        <v>3.4</v>
      </c>
      <c r="P64" s="17">
        <f>$G$14</f>
        <v>4</v>
      </c>
      <c r="Q64" s="16">
        <f t="shared" si="33"/>
        <v>4</v>
      </c>
      <c r="R64" s="74"/>
      <c r="S64" s="72"/>
    </row>
    <row r="65" spans="1:20">
      <c r="A65" s="72"/>
      <c r="C65" s="15" t="str">
        <f t="shared" si="30"/>
        <v>Sint-Truiden</v>
      </c>
      <c r="D65" s="77" t="str">
        <f t="shared" si="30"/>
        <v>Roeselare</v>
      </c>
      <c r="E65" s="160" t="s">
        <v>35</v>
      </c>
      <c r="F65" s="17">
        <f>$E$15</f>
        <v>1.95</v>
      </c>
      <c r="G65" s="17">
        <f>$F$15</f>
        <v>3.3</v>
      </c>
      <c r="H65" s="17">
        <f>$G$15</f>
        <v>3.5</v>
      </c>
      <c r="I65" s="16" t="str">
        <f t="shared" si="31"/>
        <v>-</v>
      </c>
      <c r="K65" s="15" t="str">
        <f t="shared" si="32"/>
        <v>Sint-Truiden</v>
      </c>
      <c r="L65" s="77" t="str">
        <f t="shared" si="32"/>
        <v>Roeselare</v>
      </c>
      <c r="M65" s="76">
        <v>1</v>
      </c>
      <c r="N65" s="17">
        <f>$E$15</f>
        <v>1.95</v>
      </c>
      <c r="O65" s="17">
        <f>$F$15</f>
        <v>3.3</v>
      </c>
      <c r="P65" s="17">
        <f>$G$15</f>
        <v>3.5</v>
      </c>
      <c r="Q65" s="16">
        <f t="shared" si="33"/>
        <v>1.95</v>
      </c>
      <c r="R65" s="74"/>
      <c r="S65" s="72"/>
    </row>
    <row r="66" spans="1:20">
      <c r="A66" s="72"/>
      <c r="C66" s="15" t="str">
        <f t="shared" si="30"/>
        <v>Zulte-Waregem</v>
      </c>
      <c r="D66" s="77" t="str">
        <f t="shared" si="30"/>
        <v>Anderlecht</v>
      </c>
      <c r="E66" s="76">
        <v>1</v>
      </c>
      <c r="F66" s="17">
        <f>$E$16</f>
        <v>3.75</v>
      </c>
      <c r="G66" s="17">
        <f>$F$16</f>
        <v>3.4</v>
      </c>
      <c r="H66" s="17">
        <f>$G$16</f>
        <v>1.85</v>
      </c>
      <c r="I66" s="16" t="str">
        <f t="shared" si="31"/>
        <v>-</v>
      </c>
      <c r="K66" s="15" t="str">
        <f t="shared" si="32"/>
        <v>Zulte-Waregem</v>
      </c>
      <c r="L66" s="77" t="str">
        <f t="shared" si="32"/>
        <v>Anderlecht</v>
      </c>
      <c r="M66" s="76">
        <v>1</v>
      </c>
      <c r="N66" s="17">
        <f>$E$16</f>
        <v>3.75</v>
      </c>
      <c r="O66" s="17">
        <f>$F$16</f>
        <v>3.4</v>
      </c>
      <c r="P66" s="17">
        <f>$G$16</f>
        <v>1.85</v>
      </c>
      <c r="Q66" s="16" t="str">
        <f t="shared" si="33"/>
        <v>-</v>
      </c>
      <c r="R66" s="74"/>
      <c r="S66" s="72"/>
    </row>
    <row r="67" spans="1:20">
      <c r="A67" s="72"/>
      <c r="C67" s="15" t="str">
        <f t="shared" si="30"/>
        <v>Club Brugge</v>
      </c>
      <c r="D67" s="77" t="str">
        <f t="shared" si="30"/>
        <v>Kortrijk</v>
      </c>
      <c r="E67" s="160" t="s">
        <v>35</v>
      </c>
      <c r="F67" s="17">
        <f>$E$17</f>
        <v>1.3</v>
      </c>
      <c r="G67" s="17">
        <f>$F$17</f>
        <v>4.7</v>
      </c>
      <c r="H67" s="17">
        <f>$G$17</f>
        <v>8.5</v>
      </c>
      <c r="I67" s="16">
        <f t="shared" si="31"/>
        <v>4.7</v>
      </c>
      <c r="K67" s="15" t="str">
        <f t="shared" si="32"/>
        <v>Club Brugge</v>
      </c>
      <c r="L67" s="77" t="str">
        <f t="shared" si="32"/>
        <v>Kortrijk</v>
      </c>
      <c r="M67" s="76">
        <v>1</v>
      </c>
      <c r="N67" s="17">
        <f>$E$17</f>
        <v>1.3</v>
      </c>
      <c r="O67" s="17">
        <f>$F$17</f>
        <v>4.7</v>
      </c>
      <c r="P67" s="17">
        <f>$G$17</f>
        <v>8.5</v>
      </c>
      <c r="Q67" s="16" t="str">
        <f t="shared" si="33"/>
        <v>-</v>
      </c>
      <c r="R67" s="74"/>
      <c r="S67" s="72"/>
    </row>
    <row r="68" spans="1:20" ht="13.5" thickBot="1">
      <c r="A68" s="72"/>
      <c r="C68" s="84" t="str">
        <f t="shared" si="30"/>
        <v>Westerlo</v>
      </c>
      <c r="D68" s="85" t="str">
        <f t="shared" si="30"/>
        <v>Genk</v>
      </c>
      <c r="E68" s="86">
        <v>2</v>
      </c>
      <c r="F68" s="87">
        <f>$E$18</f>
        <v>2.4500000000000002</v>
      </c>
      <c r="G68" s="87">
        <f>$F$18</f>
        <v>3.35</v>
      </c>
      <c r="H68" s="87">
        <f>$G$18</f>
        <v>2.5499999999999998</v>
      </c>
      <c r="I68" s="88">
        <f t="shared" si="31"/>
        <v>2.5499999999999998</v>
      </c>
      <c r="K68" s="84" t="str">
        <f t="shared" si="32"/>
        <v>Westerlo</v>
      </c>
      <c r="L68" s="85" t="str">
        <f t="shared" si="32"/>
        <v>Genk</v>
      </c>
      <c r="M68" s="86">
        <v>1</v>
      </c>
      <c r="N68" s="87">
        <f>$E$18</f>
        <v>2.4500000000000002</v>
      </c>
      <c r="O68" s="87">
        <f>$F$18</f>
        <v>3.35</v>
      </c>
      <c r="P68" s="87">
        <f>$G$18</f>
        <v>2.5499999999999998</v>
      </c>
      <c r="Q68" s="88" t="str">
        <f t="shared" si="33"/>
        <v>-</v>
      </c>
      <c r="R68" s="74"/>
      <c r="S68" s="72"/>
    </row>
    <row r="69" spans="1:20" ht="13.5" thickBot="1">
      <c r="A69" s="72"/>
      <c r="I69" s="89">
        <f>SUM(I61:I68)</f>
        <v>11.25</v>
      </c>
      <c r="Q69" s="89">
        <f>SUM(Q61:Q68)</f>
        <v>12.45</v>
      </c>
      <c r="R69" s="74"/>
      <c r="S69" s="72"/>
    </row>
    <row r="70" spans="1:20">
      <c r="A70" s="72"/>
      <c r="R70" s="74"/>
      <c r="S70" s="72"/>
    </row>
    <row r="71" spans="1:20" ht="12.75" customHeight="1" thickBot="1">
      <c r="A71" s="72"/>
      <c r="Q71" s="5"/>
      <c r="R71" s="5"/>
      <c r="S71" s="73"/>
      <c r="T71" s="6"/>
    </row>
    <row r="72" spans="1:20" ht="17.25" customHeight="1" thickBot="1">
      <c r="A72" s="72"/>
      <c r="C72" s="1"/>
      <c r="D72" s="193" t="s">
        <v>24</v>
      </c>
      <c r="E72" s="194"/>
      <c r="F72" s="195"/>
      <c r="G72" s="8"/>
      <c r="H72" s="8"/>
      <c r="K72" s="1"/>
      <c r="L72" s="193" t="s">
        <v>16</v>
      </c>
      <c r="M72" s="194"/>
      <c r="N72" s="195"/>
      <c r="O72" s="8"/>
      <c r="P72" s="8"/>
      <c r="R72" s="5"/>
      <c r="S72" s="73"/>
      <c r="T72" s="6"/>
    </row>
    <row r="73" spans="1:20" ht="13.5" thickBot="1">
      <c r="A73" s="72"/>
      <c r="C73" s="78" t="s">
        <v>0</v>
      </c>
      <c r="D73" s="79" t="s">
        <v>1</v>
      </c>
      <c r="E73" s="11"/>
      <c r="F73" s="12">
        <v>1</v>
      </c>
      <c r="G73" s="12" t="s">
        <v>18</v>
      </c>
      <c r="H73" s="12">
        <v>2</v>
      </c>
      <c r="I73" s="13" t="s">
        <v>5</v>
      </c>
      <c r="K73" s="78" t="s">
        <v>0</v>
      </c>
      <c r="L73" s="79" t="s">
        <v>1</v>
      </c>
      <c r="M73" s="11"/>
      <c r="N73" s="12">
        <v>1</v>
      </c>
      <c r="O73" s="12" t="s">
        <v>18</v>
      </c>
      <c r="P73" s="12">
        <v>2</v>
      </c>
      <c r="Q73" s="13" t="s">
        <v>5</v>
      </c>
      <c r="R73" s="5"/>
      <c r="S73" s="73"/>
      <c r="T73" s="6"/>
    </row>
    <row r="74" spans="1:20">
      <c r="A74" s="72"/>
      <c r="C74" s="14" t="str">
        <f t="shared" ref="C74:D81" si="34">C11</f>
        <v>Standard</v>
      </c>
      <c r="D74" s="80" t="str">
        <f t="shared" si="34"/>
        <v>Charleroi</v>
      </c>
      <c r="E74" s="81">
        <v>1</v>
      </c>
      <c r="F74" s="82">
        <f>$E$11</f>
        <v>1.25</v>
      </c>
      <c r="G74" s="82">
        <f>$F$11</f>
        <v>5</v>
      </c>
      <c r="H74" s="82">
        <f>$G$11</f>
        <v>10</v>
      </c>
      <c r="I74" s="83" t="str">
        <f t="shared" ref="I74:I81" si="35">IF($E74=$I11,IF($E74=$F$73,$F74,IF($E74=$G$73,$G74,IF($E74=$H$73,$H74,""))),"-")</f>
        <v>-</v>
      </c>
      <c r="K74" s="14" t="str">
        <f t="shared" ref="K74:L81" si="36">C11</f>
        <v>Standard</v>
      </c>
      <c r="L74" s="80" t="str">
        <f t="shared" si="36"/>
        <v>Charleroi</v>
      </c>
      <c r="M74" s="81">
        <v>1</v>
      </c>
      <c r="N74" s="82">
        <f>$E$11</f>
        <v>1.25</v>
      </c>
      <c r="O74" s="82">
        <f>$F$11</f>
        <v>5</v>
      </c>
      <c r="P74" s="82">
        <f>$G$11</f>
        <v>10</v>
      </c>
      <c r="Q74" s="83" t="str">
        <f t="shared" ref="Q74:Q81" si="37">IF($M74=$I11,IF($M74=$N$73,$N74,IF($M74=$O$73,$O74,IF($M74=$P$73,$P74,""))),"-")</f>
        <v>-</v>
      </c>
      <c r="R74" s="74"/>
      <c r="S74" s="72"/>
    </row>
    <row r="75" spans="1:20">
      <c r="A75" s="72"/>
      <c r="C75" s="15" t="str">
        <f t="shared" si="34"/>
        <v>Gent</v>
      </c>
      <c r="D75" s="77" t="str">
        <f t="shared" si="34"/>
        <v>Lokeren</v>
      </c>
      <c r="E75" s="160" t="s">
        <v>35</v>
      </c>
      <c r="F75" s="17">
        <f>$E$12</f>
        <v>1.5</v>
      </c>
      <c r="G75" s="17">
        <f>$F$12</f>
        <v>3.75</v>
      </c>
      <c r="H75" s="17">
        <f>$G$12</f>
        <v>6</v>
      </c>
      <c r="I75" s="16" t="str">
        <f t="shared" si="35"/>
        <v>-</v>
      </c>
      <c r="K75" s="15" t="str">
        <f t="shared" si="36"/>
        <v>Gent</v>
      </c>
      <c r="L75" s="77" t="str">
        <f t="shared" si="36"/>
        <v>Lokeren</v>
      </c>
      <c r="M75" s="76">
        <v>1</v>
      </c>
      <c r="N75" s="17">
        <f>$E$12</f>
        <v>1.5</v>
      </c>
      <c r="O75" s="17">
        <f>$F$12</f>
        <v>3.75</v>
      </c>
      <c r="P75" s="17">
        <f>$G$12</f>
        <v>6</v>
      </c>
      <c r="Q75" s="16">
        <f t="shared" si="37"/>
        <v>1.5</v>
      </c>
      <c r="R75" s="74"/>
      <c r="S75" s="72"/>
    </row>
    <row r="76" spans="1:20">
      <c r="A76" s="72"/>
      <c r="C76" s="15" t="str">
        <f t="shared" si="34"/>
        <v>Moeskroen</v>
      </c>
      <c r="D76" s="77" t="str">
        <f t="shared" si="34"/>
        <v>Cercle Brugge</v>
      </c>
      <c r="E76" s="160" t="s">
        <v>35</v>
      </c>
      <c r="F76" s="17">
        <f>$E$13</f>
        <v>2.2999999999999998</v>
      </c>
      <c r="G76" s="17">
        <f>$F$13</f>
        <v>3.25</v>
      </c>
      <c r="H76" s="17">
        <f>$G$13</f>
        <v>2.8</v>
      </c>
      <c r="I76" s="16" t="str">
        <f t="shared" si="35"/>
        <v>-</v>
      </c>
      <c r="J76" s="2"/>
      <c r="K76" s="15" t="str">
        <f t="shared" si="36"/>
        <v>Moeskroen</v>
      </c>
      <c r="L76" s="77" t="str">
        <f t="shared" si="36"/>
        <v>Cercle Brugge</v>
      </c>
      <c r="M76" s="160" t="s">
        <v>35</v>
      </c>
      <c r="N76" s="17">
        <f>$E$13</f>
        <v>2.2999999999999998</v>
      </c>
      <c r="O76" s="17">
        <f>$F$13</f>
        <v>3.25</v>
      </c>
      <c r="P76" s="17">
        <f>$G$13</f>
        <v>2.8</v>
      </c>
      <c r="Q76" s="16" t="str">
        <f t="shared" si="37"/>
        <v>-</v>
      </c>
      <c r="R76" s="74"/>
      <c r="S76" s="72"/>
    </row>
    <row r="77" spans="1:20">
      <c r="A77" s="72"/>
      <c r="C77" s="15" t="str">
        <f t="shared" si="34"/>
        <v>GBA</v>
      </c>
      <c r="D77" s="77" t="str">
        <f t="shared" si="34"/>
        <v>Mechelen</v>
      </c>
      <c r="E77" s="160" t="s">
        <v>35</v>
      </c>
      <c r="F77" s="17">
        <f>$E$14</f>
        <v>1.8</v>
      </c>
      <c r="G77" s="17">
        <f>$F$14</f>
        <v>3.4</v>
      </c>
      <c r="H77" s="17">
        <f>$G$14</f>
        <v>4</v>
      </c>
      <c r="I77" s="16" t="str">
        <f t="shared" si="35"/>
        <v>-</v>
      </c>
      <c r="K77" s="15" t="str">
        <f t="shared" si="36"/>
        <v>GBA</v>
      </c>
      <c r="L77" s="77" t="str">
        <f t="shared" si="36"/>
        <v>Mechelen</v>
      </c>
      <c r="M77" s="76">
        <v>1</v>
      </c>
      <c r="N77" s="17">
        <f>$E$14</f>
        <v>1.8</v>
      </c>
      <c r="O77" s="17">
        <f>$F$14</f>
        <v>3.4</v>
      </c>
      <c r="P77" s="17">
        <f>$G$14</f>
        <v>4</v>
      </c>
      <c r="Q77" s="16" t="str">
        <f t="shared" si="37"/>
        <v>-</v>
      </c>
      <c r="R77" s="74"/>
      <c r="S77" s="72"/>
    </row>
    <row r="78" spans="1:20">
      <c r="A78" s="72"/>
      <c r="C78" s="15" t="str">
        <f t="shared" si="34"/>
        <v>Sint-Truiden</v>
      </c>
      <c r="D78" s="77" t="str">
        <f t="shared" si="34"/>
        <v>Roeselare</v>
      </c>
      <c r="E78" s="160" t="s">
        <v>35</v>
      </c>
      <c r="F78" s="17">
        <f>$E$15</f>
        <v>1.95</v>
      </c>
      <c r="G78" s="17">
        <f>$F$15</f>
        <v>3.3</v>
      </c>
      <c r="H78" s="17">
        <f>$G$15</f>
        <v>3.5</v>
      </c>
      <c r="I78" s="16" t="str">
        <f t="shared" si="35"/>
        <v>-</v>
      </c>
      <c r="K78" s="15" t="str">
        <f t="shared" si="36"/>
        <v>Sint-Truiden</v>
      </c>
      <c r="L78" s="77" t="str">
        <f t="shared" si="36"/>
        <v>Roeselare</v>
      </c>
      <c r="M78" s="76">
        <v>1</v>
      </c>
      <c r="N78" s="17">
        <f>$E$15</f>
        <v>1.95</v>
      </c>
      <c r="O78" s="17">
        <f>$F$15</f>
        <v>3.3</v>
      </c>
      <c r="P78" s="17">
        <f>$G$15</f>
        <v>3.5</v>
      </c>
      <c r="Q78" s="16">
        <f t="shared" si="37"/>
        <v>1.95</v>
      </c>
      <c r="R78" s="74"/>
      <c r="S78" s="72"/>
    </row>
    <row r="79" spans="1:20">
      <c r="A79" s="72"/>
      <c r="C79" s="15" t="str">
        <f t="shared" si="34"/>
        <v>Zulte-Waregem</v>
      </c>
      <c r="D79" s="77" t="str">
        <f t="shared" si="34"/>
        <v>Anderlecht</v>
      </c>
      <c r="E79" s="160" t="s">
        <v>35</v>
      </c>
      <c r="F79" s="17">
        <f>$E$16</f>
        <v>3.75</v>
      </c>
      <c r="G79" s="17">
        <f>$F$16</f>
        <v>3.4</v>
      </c>
      <c r="H79" s="17">
        <f>$G$16</f>
        <v>1.85</v>
      </c>
      <c r="I79" s="16" t="str">
        <f t="shared" si="35"/>
        <v>-</v>
      </c>
      <c r="K79" s="15" t="str">
        <f t="shared" si="36"/>
        <v>Zulte-Waregem</v>
      </c>
      <c r="L79" s="77" t="str">
        <f t="shared" si="36"/>
        <v>Anderlecht</v>
      </c>
      <c r="M79" s="76">
        <v>2</v>
      </c>
      <c r="N79" s="17">
        <f>$E$16</f>
        <v>3.75</v>
      </c>
      <c r="O79" s="17">
        <f>$F$16</f>
        <v>3.4</v>
      </c>
      <c r="P79" s="17">
        <f>$G$16</f>
        <v>1.85</v>
      </c>
      <c r="Q79" s="16">
        <f t="shared" si="37"/>
        <v>1.85</v>
      </c>
      <c r="R79" s="74"/>
      <c r="S79" s="72"/>
    </row>
    <row r="80" spans="1:20">
      <c r="A80" s="72"/>
      <c r="C80" s="15" t="str">
        <f t="shared" si="34"/>
        <v>Club Brugge</v>
      </c>
      <c r="D80" s="77" t="str">
        <f t="shared" si="34"/>
        <v>Kortrijk</v>
      </c>
      <c r="E80" s="76">
        <v>1</v>
      </c>
      <c r="F80" s="17">
        <f>$E$17</f>
        <v>1.3</v>
      </c>
      <c r="G80" s="17">
        <f>$F$17</f>
        <v>4.7</v>
      </c>
      <c r="H80" s="17">
        <f>$G$17</f>
        <v>8.5</v>
      </c>
      <c r="I80" s="16" t="str">
        <f t="shared" si="35"/>
        <v>-</v>
      </c>
      <c r="K80" s="15" t="str">
        <f t="shared" si="36"/>
        <v>Club Brugge</v>
      </c>
      <c r="L80" s="77" t="str">
        <f t="shared" si="36"/>
        <v>Kortrijk</v>
      </c>
      <c r="M80" s="76">
        <v>1</v>
      </c>
      <c r="N80" s="17">
        <f>$E$17</f>
        <v>1.3</v>
      </c>
      <c r="O80" s="17">
        <f>$F$17</f>
        <v>4.7</v>
      </c>
      <c r="P80" s="17">
        <f>$G$17</f>
        <v>8.5</v>
      </c>
      <c r="Q80" s="16" t="str">
        <f t="shared" si="37"/>
        <v>-</v>
      </c>
      <c r="R80" s="74"/>
      <c r="S80" s="72"/>
    </row>
    <row r="81" spans="1:19" ht="13.5" thickBot="1">
      <c r="A81" s="72"/>
      <c r="C81" s="84" t="str">
        <f t="shared" si="34"/>
        <v>Westerlo</v>
      </c>
      <c r="D81" s="85" t="str">
        <f t="shared" si="34"/>
        <v>Genk</v>
      </c>
      <c r="E81" s="161" t="s">
        <v>35</v>
      </c>
      <c r="F81" s="87">
        <f>$E$18</f>
        <v>2.4500000000000002</v>
      </c>
      <c r="G81" s="87">
        <f>$F$18</f>
        <v>3.35</v>
      </c>
      <c r="H81" s="87">
        <f>$G$18</f>
        <v>2.5499999999999998</v>
      </c>
      <c r="I81" s="88" t="str">
        <f t="shared" si="35"/>
        <v>-</v>
      </c>
      <c r="K81" s="84" t="str">
        <f t="shared" si="36"/>
        <v>Westerlo</v>
      </c>
      <c r="L81" s="85" t="str">
        <f t="shared" si="36"/>
        <v>Genk</v>
      </c>
      <c r="M81" s="161" t="s">
        <v>35</v>
      </c>
      <c r="N81" s="87">
        <f>$E$18</f>
        <v>2.4500000000000002</v>
      </c>
      <c r="O81" s="87">
        <f>$F$18</f>
        <v>3.35</v>
      </c>
      <c r="P81" s="87">
        <f>$G$18</f>
        <v>2.5499999999999998</v>
      </c>
      <c r="Q81" s="88" t="str">
        <f t="shared" si="37"/>
        <v>-</v>
      </c>
      <c r="R81" s="74"/>
      <c r="S81" s="72"/>
    </row>
    <row r="82" spans="1:19" ht="13.5" thickBot="1">
      <c r="A82" s="72"/>
      <c r="I82" s="89">
        <f>SUM(I74:I81)</f>
        <v>0</v>
      </c>
      <c r="Q82" s="89">
        <f>SUM(Q74:Q81)</f>
        <v>5.3000000000000007</v>
      </c>
      <c r="R82" s="74"/>
      <c r="S82" s="72"/>
    </row>
    <row r="83" spans="1:19">
      <c r="A83" s="72"/>
      <c r="L83" s="7"/>
      <c r="R83" s="74"/>
      <c r="S83" s="72"/>
    </row>
    <row r="84" spans="1:19" ht="13.5" thickBot="1">
      <c r="A84" s="72"/>
      <c r="R84" s="74"/>
      <c r="S84" s="72"/>
    </row>
    <row r="85" spans="1:19" ht="18" customHeight="1" thickBot="1">
      <c r="A85" s="72"/>
      <c r="C85" s="1"/>
      <c r="D85" s="193" t="s">
        <v>2</v>
      </c>
      <c r="E85" s="194"/>
      <c r="F85" s="195"/>
      <c r="G85" s="8"/>
      <c r="H85" s="8"/>
      <c r="K85" s="1"/>
      <c r="L85" s="193" t="s">
        <v>3</v>
      </c>
      <c r="M85" s="194"/>
      <c r="N85" s="195"/>
      <c r="O85" s="8"/>
      <c r="P85" s="8"/>
      <c r="R85" s="74"/>
      <c r="S85" s="72"/>
    </row>
    <row r="86" spans="1:19" ht="13.5" thickBot="1">
      <c r="A86" s="72"/>
      <c r="C86" s="78" t="s">
        <v>0</v>
      </c>
      <c r="D86" s="79" t="s">
        <v>1</v>
      </c>
      <c r="E86" s="11"/>
      <c r="F86" s="12">
        <v>1</v>
      </c>
      <c r="G86" s="12" t="s">
        <v>18</v>
      </c>
      <c r="H86" s="12">
        <v>2</v>
      </c>
      <c r="I86" s="13" t="s">
        <v>5</v>
      </c>
      <c r="K86" s="78" t="s">
        <v>0</v>
      </c>
      <c r="L86" s="79" t="s">
        <v>1</v>
      </c>
      <c r="M86" s="11"/>
      <c r="N86" s="12">
        <v>1</v>
      </c>
      <c r="O86" s="12" t="s">
        <v>18</v>
      </c>
      <c r="P86" s="12">
        <v>2</v>
      </c>
      <c r="Q86" s="13" t="s">
        <v>5</v>
      </c>
      <c r="R86" s="74"/>
      <c r="S86" s="72"/>
    </row>
    <row r="87" spans="1:19">
      <c r="A87" s="72"/>
      <c r="C87" s="14" t="str">
        <f t="shared" ref="C87:D94" si="38">C11</f>
        <v>Standard</v>
      </c>
      <c r="D87" s="80" t="str">
        <f t="shared" si="38"/>
        <v>Charleroi</v>
      </c>
      <c r="E87" s="159" t="s">
        <v>35</v>
      </c>
      <c r="F87" s="82">
        <f>$E$11</f>
        <v>1.25</v>
      </c>
      <c r="G87" s="82">
        <f>$F$11</f>
        <v>5</v>
      </c>
      <c r="H87" s="82">
        <f>$G$11</f>
        <v>10</v>
      </c>
      <c r="I87" s="83">
        <f t="shared" ref="I87:I94" si="39">IF($E87=$I11,IF($E87=$F$86,$F87,IF($E87=$G$86,$G87,IF($E87=$H$86,$H87,""))),"-")</f>
        <v>5</v>
      </c>
      <c r="K87" s="14" t="str">
        <f t="shared" ref="K87:L94" si="40">C11</f>
        <v>Standard</v>
      </c>
      <c r="L87" s="80" t="str">
        <f t="shared" si="40"/>
        <v>Charleroi</v>
      </c>
      <c r="M87" s="81">
        <v>2</v>
      </c>
      <c r="N87" s="82">
        <f>$E$11</f>
        <v>1.25</v>
      </c>
      <c r="O87" s="82">
        <f>$F$11</f>
        <v>5</v>
      </c>
      <c r="P87" s="82">
        <f>$G$11</f>
        <v>10</v>
      </c>
      <c r="Q87" s="83" t="str">
        <f t="shared" ref="Q87:Q94" si="41">IF($M87=$I11,IF($M87=$N$86,$N87,IF($M87=$O$86,$O87,IF($M87=$P$86,$P87,""))),"-")</f>
        <v>-</v>
      </c>
      <c r="R87" s="74"/>
      <c r="S87" s="72"/>
    </row>
    <row r="88" spans="1:19">
      <c r="A88" s="72"/>
      <c r="C88" s="15" t="str">
        <f t="shared" si="38"/>
        <v>Gent</v>
      </c>
      <c r="D88" s="77" t="str">
        <f t="shared" si="38"/>
        <v>Lokeren</v>
      </c>
      <c r="E88" s="160" t="s">
        <v>35</v>
      </c>
      <c r="F88" s="17">
        <f>$E$12</f>
        <v>1.5</v>
      </c>
      <c r="G88" s="17">
        <f>$F$12</f>
        <v>3.75</v>
      </c>
      <c r="H88" s="17">
        <f>$G$12</f>
        <v>6</v>
      </c>
      <c r="I88" s="16" t="str">
        <f t="shared" si="39"/>
        <v>-</v>
      </c>
      <c r="K88" s="15" t="str">
        <f t="shared" si="40"/>
        <v>Gent</v>
      </c>
      <c r="L88" s="77" t="str">
        <f t="shared" si="40"/>
        <v>Lokeren</v>
      </c>
      <c r="M88" s="76">
        <v>2</v>
      </c>
      <c r="N88" s="17">
        <f>$E$12</f>
        <v>1.5</v>
      </c>
      <c r="O88" s="17">
        <f>$F$12</f>
        <v>3.75</v>
      </c>
      <c r="P88" s="17">
        <f>$G$12</f>
        <v>6</v>
      </c>
      <c r="Q88" s="16" t="str">
        <f t="shared" si="41"/>
        <v>-</v>
      </c>
      <c r="R88" s="74"/>
      <c r="S88" s="72"/>
    </row>
    <row r="89" spans="1:19">
      <c r="A89" s="72"/>
      <c r="C89" s="15" t="str">
        <f t="shared" si="38"/>
        <v>Moeskroen</v>
      </c>
      <c r="D89" s="77" t="str">
        <f t="shared" si="38"/>
        <v>Cercle Brugge</v>
      </c>
      <c r="E89" s="160" t="s">
        <v>35</v>
      </c>
      <c r="F89" s="17">
        <f>$E$13</f>
        <v>2.2999999999999998</v>
      </c>
      <c r="G89" s="17">
        <f>$F$13</f>
        <v>3.25</v>
      </c>
      <c r="H89" s="17">
        <f>$G$13</f>
        <v>2.8</v>
      </c>
      <c r="I89" s="16" t="str">
        <f t="shared" si="39"/>
        <v>-</v>
      </c>
      <c r="K89" s="15" t="str">
        <f t="shared" si="40"/>
        <v>Moeskroen</v>
      </c>
      <c r="L89" s="77" t="str">
        <f t="shared" si="40"/>
        <v>Cercle Brugge</v>
      </c>
      <c r="M89" s="76">
        <v>2</v>
      </c>
      <c r="N89" s="17">
        <f>$E$13</f>
        <v>2.2999999999999998</v>
      </c>
      <c r="O89" s="17">
        <f>$F$13</f>
        <v>3.25</v>
      </c>
      <c r="P89" s="17">
        <f>$G$13</f>
        <v>2.8</v>
      </c>
      <c r="Q89" s="16">
        <f t="shared" si="41"/>
        <v>2.8</v>
      </c>
      <c r="R89" s="74"/>
      <c r="S89" s="72"/>
    </row>
    <row r="90" spans="1:19">
      <c r="A90" s="72"/>
      <c r="C90" s="15" t="str">
        <f t="shared" si="38"/>
        <v>GBA</v>
      </c>
      <c r="D90" s="77" t="str">
        <f t="shared" si="38"/>
        <v>Mechelen</v>
      </c>
      <c r="E90" s="160" t="s">
        <v>35</v>
      </c>
      <c r="F90" s="17">
        <f>$E$14</f>
        <v>1.8</v>
      </c>
      <c r="G90" s="17">
        <f>$F$14</f>
        <v>3.4</v>
      </c>
      <c r="H90" s="17">
        <f>$G$14</f>
        <v>4</v>
      </c>
      <c r="I90" s="16" t="str">
        <f t="shared" si="39"/>
        <v>-</v>
      </c>
      <c r="J90" s="2"/>
      <c r="K90" s="15" t="str">
        <f t="shared" si="40"/>
        <v>GBA</v>
      </c>
      <c r="L90" s="77" t="str">
        <f t="shared" si="40"/>
        <v>Mechelen</v>
      </c>
      <c r="M90" s="160" t="s">
        <v>35</v>
      </c>
      <c r="N90" s="17">
        <f>$E$14</f>
        <v>1.8</v>
      </c>
      <c r="O90" s="17">
        <f>$F$14</f>
        <v>3.4</v>
      </c>
      <c r="P90" s="17">
        <f>$G$14</f>
        <v>4</v>
      </c>
      <c r="Q90" s="16" t="str">
        <f t="shared" si="41"/>
        <v>-</v>
      </c>
      <c r="R90" s="74"/>
      <c r="S90" s="72"/>
    </row>
    <row r="91" spans="1:19">
      <c r="A91" s="72"/>
      <c r="C91" s="15" t="str">
        <f t="shared" si="38"/>
        <v>Sint-Truiden</v>
      </c>
      <c r="D91" s="77" t="str">
        <f t="shared" si="38"/>
        <v>Roeselare</v>
      </c>
      <c r="E91" s="76">
        <v>1</v>
      </c>
      <c r="F91" s="17">
        <f>$E$15</f>
        <v>1.95</v>
      </c>
      <c r="G91" s="17">
        <f>$F$15</f>
        <v>3.3</v>
      </c>
      <c r="H91" s="17">
        <f>$G$15</f>
        <v>3.5</v>
      </c>
      <c r="I91" s="16">
        <f t="shared" si="39"/>
        <v>1.95</v>
      </c>
      <c r="K91" s="15" t="str">
        <f t="shared" si="40"/>
        <v>Sint-Truiden</v>
      </c>
      <c r="L91" s="77" t="str">
        <f t="shared" si="40"/>
        <v>Roeselare</v>
      </c>
      <c r="M91" s="76">
        <v>1</v>
      </c>
      <c r="N91" s="17">
        <f>$E$15</f>
        <v>1.95</v>
      </c>
      <c r="O91" s="17">
        <f>$F$15</f>
        <v>3.3</v>
      </c>
      <c r="P91" s="17">
        <f>$G$15</f>
        <v>3.5</v>
      </c>
      <c r="Q91" s="16">
        <f t="shared" si="41"/>
        <v>1.95</v>
      </c>
      <c r="R91" s="74"/>
      <c r="S91" s="72"/>
    </row>
    <row r="92" spans="1:19">
      <c r="A92" s="72"/>
      <c r="C92" s="15" t="str">
        <f t="shared" si="38"/>
        <v>Zulte-Waregem</v>
      </c>
      <c r="D92" s="77" t="str">
        <f t="shared" si="38"/>
        <v>Anderlecht</v>
      </c>
      <c r="E92" s="160" t="s">
        <v>35</v>
      </c>
      <c r="F92" s="17">
        <f>$E$16</f>
        <v>3.75</v>
      </c>
      <c r="G92" s="17">
        <f>$F$16</f>
        <v>3.4</v>
      </c>
      <c r="H92" s="17">
        <f>$G$16</f>
        <v>1.85</v>
      </c>
      <c r="I92" s="16" t="str">
        <f t="shared" si="39"/>
        <v>-</v>
      </c>
      <c r="K92" s="15" t="str">
        <f t="shared" si="40"/>
        <v>Zulte-Waregem</v>
      </c>
      <c r="L92" s="77" t="str">
        <f t="shared" si="40"/>
        <v>Anderlecht</v>
      </c>
      <c r="M92" s="76">
        <v>2</v>
      </c>
      <c r="N92" s="17">
        <f>$E$16</f>
        <v>3.75</v>
      </c>
      <c r="O92" s="17">
        <f>$F$16</f>
        <v>3.4</v>
      </c>
      <c r="P92" s="17">
        <f>$G$16</f>
        <v>1.85</v>
      </c>
      <c r="Q92" s="16">
        <f t="shared" si="41"/>
        <v>1.85</v>
      </c>
      <c r="R92" s="74"/>
      <c r="S92" s="72"/>
    </row>
    <row r="93" spans="1:19">
      <c r="A93" s="72"/>
      <c r="C93" s="15" t="str">
        <f t="shared" si="38"/>
        <v>Club Brugge</v>
      </c>
      <c r="D93" s="77" t="str">
        <f t="shared" si="38"/>
        <v>Kortrijk</v>
      </c>
      <c r="E93" s="76">
        <v>1</v>
      </c>
      <c r="F93" s="17">
        <f>$E$17</f>
        <v>1.3</v>
      </c>
      <c r="G93" s="17">
        <f>$F$17</f>
        <v>4.7</v>
      </c>
      <c r="H93" s="17">
        <f>$G$17</f>
        <v>8.5</v>
      </c>
      <c r="I93" s="16" t="str">
        <f t="shared" si="39"/>
        <v>-</v>
      </c>
      <c r="K93" s="15" t="str">
        <f t="shared" si="40"/>
        <v>Club Brugge</v>
      </c>
      <c r="L93" s="77" t="str">
        <f t="shared" si="40"/>
        <v>Kortrijk</v>
      </c>
      <c r="M93" s="160" t="s">
        <v>35</v>
      </c>
      <c r="N93" s="17">
        <f>$E$17</f>
        <v>1.3</v>
      </c>
      <c r="O93" s="17">
        <f>$F$17</f>
        <v>4.7</v>
      </c>
      <c r="P93" s="17">
        <f>$G$17</f>
        <v>8.5</v>
      </c>
      <c r="Q93" s="16">
        <f t="shared" si="41"/>
        <v>4.7</v>
      </c>
      <c r="R93" s="74"/>
      <c r="S93" s="72"/>
    </row>
    <row r="94" spans="1:19" ht="13.5" thickBot="1">
      <c r="A94" s="72"/>
      <c r="C94" s="84" t="str">
        <f t="shared" si="38"/>
        <v>Westerlo</v>
      </c>
      <c r="D94" s="85" t="str">
        <f t="shared" si="38"/>
        <v>Genk</v>
      </c>
      <c r="E94" s="161" t="s">
        <v>35</v>
      </c>
      <c r="F94" s="87">
        <f>$E$18</f>
        <v>2.4500000000000002</v>
      </c>
      <c r="G94" s="87">
        <f>$F$18</f>
        <v>3.35</v>
      </c>
      <c r="H94" s="87">
        <f>$G$18</f>
        <v>2.5499999999999998</v>
      </c>
      <c r="I94" s="88" t="str">
        <f t="shared" si="39"/>
        <v>-</v>
      </c>
      <c r="K94" s="84" t="str">
        <f t="shared" si="40"/>
        <v>Westerlo</v>
      </c>
      <c r="L94" s="85" t="str">
        <f t="shared" si="40"/>
        <v>Genk</v>
      </c>
      <c r="M94" s="86">
        <v>2</v>
      </c>
      <c r="N94" s="87">
        <f>$E$18</f>
        <v>2.4500000000000002</v>
      </c>
      <c r="O94" s="87">
        <f>$F$18</f>
        <v>3.35</v>
      </c>
      <c r="P94" s="87">
        <f>$G$18</f>
        <v>2.5499999999999998</v>
      </c>
      <c r="Q94" s="88">
        <f t="shared" si="41"/>
        <v>2.5499999999999998</v>
      </c>
      <c r="R94" s="74"/>
      <c r="S94" s="72"/>
    </row>
    <row r="95" spans="1:19" ht="13.5" thickBot="1">
      <c r="A95" s="72"/>
      <c r="I95" s="89">
        <f>SUM(I87:I94)</f>
        <v>6.95</v>
      </c>
      <c r="Q95" s="89">
        <f>SUM(Q87:Q94)</f>
        <v>13.850000000000001</v>
      </c>
      <c r="R95" s="74"/>
      <c r="S95" s="72"/>
    </row>
    <row r="96" spans="1:19">
      <c r="A96" s="72"/>
      <c r="R96" s="74"/>
      <c r="S96" s="72"/>
    </row>
    <row r="97" spans="1:19" ht="13.5" thickBot="1">
      <c r="A97" s="72"/>
      <c r="R97" s="74"/>
      <c r="S97" s="72"/>
    </row>
    <row r="98" spans="1:19" ht="13.5" thickBot="1">
      <c r="A98" s="72"/>
      <c r="C98" s="1"/>
      <c r="D98" s="193" t="s">
        <v>4</v>
      </c>
      <c r="E98" s="194"/>
      <c r="F98" s="195"/>
      <c r="G98" s="8"/>
      <c r="H98" s="8"/>
      <c r="K98" s="1"/>
      <c r="L98" s="193" t="s">
        <v>23</v>
      </c>
      <c r="M98" s="194"/>
      <c r="N98" s="195"/>
      <c r="O98" s="8"/>
      <c r="P98" s="8"/>
      <c r="R98" s="74"/>
      <c r="S98" s="72"/>
    </row>
    <row r="99" spans="1:19" ht="13.5" thickBot="1">
      <c r="A99" s="72"/>
      <c r="C99" s="78" t="s">
        <v>0</v>
      </c>
      <c r="D99" s="79" t="s">
        <v>1</v>
      </c>
      <c r="E99" s="11"/>
      <c r="F99" s="12">
        <v>1</v>
      </c>
      <c r="G99" s="12" t="s">
        <v>18</v>
      </c>
      <c r="H99" s="12">
        <v>2</v>
      </c>
      <c r="I99" s="13" t="s">
        <v>5</v>
      </c>
      <c r="K99" s="78" t="s">
        <v>0</v>
      </c>
      <c r="L99" s="79" t="s">
        <v>1</v>
      </c>
      <c r="M99" s="11"/>
      <c r="N99" s="12">
        <v>1</v>
      </c>
      <c r="O99" s="12" t="s">
        <v>18</v>
      </c>
      <c r="P99" s="12">
        <v>2</v>
      </c>
      <c r="Q99" s="13" t="s">
        <v>5</v>
      </c>
      <c r="R99" s="74"/>
      <c r="S99" s="72"/>
    </row>
    <row r="100" spans="1:19">
      <c r="A100" s="72"/>
      <c r="C100" s="14" t="str">
        <f t="shared" ref="C100:D107" si="42">C11</f>
        <v>Standard</v>
      </c>
      <c r="D100" s="80" t="str">
        <f t="shared" si="42"/>
        <v>Charleroi</v>
      </c>
      <c r="E100" s="81">
        <v>1</v>
      </c>
      <c r="F100" s="82">
        <f>$E$11</f>
        <v>1.25</v>
      </c>
      <c r="G100" s="82">
        <f>$F$11</f>
        <v>5</v>
      </c>
      <c r="H100" s="82">
        <f>$G$11</f>
        <v>10</v>
      </c>
      <c r="I100" s="83" t="str">
        <f t="shared" ref="I100:I107" si="43">IF($E100=$I11,IF($E100=$F$99,$F100,IF($E100=$G$99,$G100,IF($E100=$H$99,$H100,""))),"-")</f>
        <v>-</v>
      </c>
      <c r="K100" s="14" t="str">
        <f t="shared" ref="K100:L107" si="44">C11</f>
        <v>Standard</v>
      </c>
      <c r="L100" s="80" t="str">
        <f t="shared" si="44"/>
        <v>Charleroi</v>
      </c>
      <c r="M100" s="81">
        <v>1</v>
      </c>
      <c r="N100" s="82">
        <f>$E$11</f>
        <v>1.25</v>
      </c>
      <c r="O100" s="82">
        <f>$F$11</f>
        <v>5</v>
      </c>
      <c r="P100" s="82">
        <f>$G$11</f>
        <v>10</v>
      </c>
      <c r="Q100" s="83" t="str">
        <f t="shared" ref="Q100:Q107" si="45">IF($M100=$I11,IF($M100=$N$99,$N100,IF($M100=$O$99,$O100,IF($M100=$P$99,$P100,""))),"-")</f>
        <v>-</v>
      </c>
      <c r="R100" s="74"/>
      <c r="S100" s="72"/>
    </row>
    <row r="101" spans="1:19">
      <c r="A101" s="72"/>
      <c r="C101" s="15" t="str">
        <f t="shared" si="42"/>
        <v>Gent</v>
      </c>
      <c r="D101" s="77" t="str">
        <f t="shared" si="42"/>
        <v>Lokeren</v>
      </c>
      <c r="E101" s="76">
        <v>1</v>
      </c>
      <c r="F101" s="17">
        <f>$E$12</f>
        <v>1.5</v>
      </c>
      <c r="G101" s="17">
        <f>$F$12</f>
        <v>3.75</v>
      </c>
      <c r="H101" s="17">
        <f>$G$12</f>
        <v>6</v>
      </c>
      <c r="I101" s="16">
        <f t="shared" si="43"/>
        <v>1.5</v>
      </c>
      <c r="K101" s="15" t="str">
        <f t="shared" si="44"/>
        <v>Gent</v>
      </c>
      <c r="L101" s="77" t="str">
        <f t="shared" si="44"/>
        <v>Lokeren</v>
      </c>
      <c r="M101" s="76">
        <v>2</v>
      </c>
      <c r="N101" s="17">
        <f>$E$12</f>
        <v>1.5</v>
      </c>
      <c r="O101" s="17">
        <f>$F$12</f>
        <v>3.75</v>
      </c>
      <c r="P101" s="17">
        <f>$G$12</f>
        <v>6</v>
      </c>
      <c r="Q101" s="16" t="str">
        <f t="shared" si="45"/>
        <v>-</v>
      </c>
      <c r="R101" s="74"/>
      <c r="S101" s="72"/>
    </row>
    <row r="102" spans="1:19">
      <c r="A102" s="72"/>
      <c r="C102" s="15" t="str">
        <f t="shared" si="42"/>
        <v>Moeskroen</v>
      </c>
      <c r="D102" s="77" t="str">
        <f t="shared" si="42"/>
        <v>Cercle Brugge</v>
      </c>
      <c r="E102" s="76">
        <v>1</v>
      </c>
      <c r="F102" s="17">
        <f>$E$13</f>
        <v>2.2999999999999998</v>
      </c>
      <c r="G102" s="17">
        <f>$F$13</f>
        <v>3.25</v>
      </c>
      <c r="H102" s="17">
        <f>$G$13</f>
        <v>2.8</v>
      </c>
      <c r="I102" s="16" t="str">
        <f t="shared" si="43"/>
        <v>-</v>
      </c>
      <c r="K102" s="15" t="str">
        <f t="shared" si="44"/>
        <v>Moeskroen</v>
      </c>
      <c r="L102" s="77" t="str">
        <f t="shared" si="44"/>
        <v>Cercle Brugge</v>
      </c>
      <c r="M102" s="76">
        <v>1</v>
      </c>
      <c r="N102" s="17">
        <f>$E$13</f>
        <v>2.2999999999999998</v>
      </c>
      <c r="O102" s="17">
        <f>$F$13</f>
        <v>3.25</v>
      </c>
      <c r="P102" s="17">
        <f>$G$13</f>
        <v>2.8</v>
      </c>
      <c r="Q102" s="16" t="str">
        <f t="shared" si="45"/>
        <v>-</v>
      </c>
      <c r="R102" s="74"/>
      <c r="S102" s="72"/>
    </row>
    <row r="103" spans="1:19">
      <c r="A103" s="72"/>
      <c r="C103" s="15" t="str">
        <f t="shared" si="42"/>
        <v>GBA</v>
      </c>
      <c r="D103" s="77" t="str">
        <f t="shared" si="42"/>
        <v>Mechelen</v>
      </c>
      <c r="E103" s="76">
        <v>1</v>
      </c>
      <c r="F103" s="17">
        <f>$E$14</f>
        <v>1.8</v>
      </c>
      <c r="G103" s="17">
        <f>$F$14</f>
        <v>3.4</v>
      </c>
      <c r="H103" s="17">
        <f>$G$14</f>
        <v>4</v>
      </c>
      <c r="I103" s="16" t="str">
        <f t="shared" si="43"/>
        <v>-</v>
      </c>
      <c r="K103" s="15" t="str">
        <f t="shared" si="44"/>
        <v>GBA</v>
      </c>
      <c r="L103" s="77" t="str">
        <f t="shared" si="44"/>
        <v>Mechelen</v>
      </c>
      <c r="M103" s="160" t="s">
        <v>35</v>
      </c>
      <c r="N103" s="17">
        <f>$E$14</f>
        <v>1.8</v>
      </c>
      <c r="O103" s="17">
        <f>$F$14</f>
        <v>3.4</v>
      </c>
      <c r="P103" s="17">
        <f>$G$14</f>
        <v>4</v>
      </c>
      <c r="Q103" s="16" t="str">
        <f t="shared" si="45"/>
        <v>-</v>
      </c>
      <c r="R103" s="74"/>
      <c r="S103" s="72"/>
    </row>
    <row r="104" spans="1:19">
      <c r="A104" s="72"/>
      <c r="C104" s="15" t="str">
        <f t="shared" si="42"/>
        <v>Sint-Truiden</v>
      </c>
      <c r="D104" s="77" t="str">
        <f t="shared" si="42"/>
        <v>Roeselare</v>
      </c>
      <c r="E104" s="76">
        <v>1</v>
      </c>
      <c r="F104" s="17">
        <f>$E$15</f>
        <v>1.95</v>
      </c>
      <c r="G104" s="17">
        <f>$F$15</f>
        <v>3.3</v>
      </c>
      <c r="H104" s="17">
        <f>$G$15</f>
        <v>3.5</v>
      </c>
      <c r="I104" s="16">
        <f t="shared" si="43"/>
        <v>1.95</v>
      </c>
      <c r="K104" s="15" t="str">
        <f t="shared" si="44"/>
        <v>Sint-Truiden</v>
      </c>
      <c r="L104" s="77" t="str">
        <f t="shared" si="44"/>
        <v>Roeselare</v>
      </c>
      <c r="M104" s="76">
        <v>1</v>
      </c>
      <c r="N104" s="17">
        <f>$E$15</f>
        <v>1.95</v>
      </c>
      <c r="O104" s="17">
        <f>$F$15</f>
        <v>3.3</v>
      </c>
      <c r="P104" s="17">
        <f>$G$15</f>
        <v>3.5</v>
      </c>
      <c r="Q104" s="16">
        <f t="shared" si="45"/>
        <v>1.95</v>
      </c>
      <c r="R104" s="74"/>
      <c r="S104" s="72"/>
    </row>
    <row r="105" spans="1:19">
      <c r="A105" s="72"/>
      <c r="C105" s="15" t="str">
        <f t="shared" si="42"/>
        <v>Zulte-Waregem</v>
      </c>
      <c r="D105" s="77" t="str">
        <f t="shared" si="42"/>
        <v>Anderlecht</v>
      </c>
      <c r="E105" s="160" t="s">
        <v>35</v>
      </c>
      <c r="F105" s="17">
        <f>$E$16</f>
        <v>3.75</v>
      </c>
      <c r="G105" s="17">
        <f>$F$16</f>
        <v>3.4</v>
      </c>
      <c r="H105" s="17">
        <f>$G$16</f>
        <v>1.85</v>
      </c>
      <c r="I105" s="16" t="str">
        <f t="shared" si="43"/>
        <v>-</v>
      </c>
      <c r="K105" s="15" t="str">
        <f t="shared" si="44"/>
        <v>Zulte-Waregem</v>
      </c>
      <c r="L105" s="77" t="str">
        <f t="shared" si="44"/>
        <v>Anderlecht</v>
      </c>
      <c r="M105" s="76">
        <v>2</v>
      </c>
      <c r="N105" s="17">
        <f>$E$16</f>
        <v>3.75</v>
      </c>
      <c r="O105" s="17">
        <f>$F$16</f>
        <v>3.4</v>
      </c>
      <c r="P105" s="17">
        <f>$G$16</f>
        <v>1.85</v>
      </c>
      <c r="Q105" s="16">
        <f t="shared" si="45"/>
        <v>1.85</v>
      </c>
      <c r="R105" s="74"/>
      <c r="S105" s="72"/>
    </row>
    <row r="106" spans="1:19">
      <c r="A106" s="72"/>
      <c r="C106" s="15" t="str">
        <f t="shared" si="42"/>
        <v>Club Brugge</v>
      </c>
      <c r="D106" s="77" t="str">
        <f t="shared" si="42"/>
        <v>Kortrijk</v>
      </c>
      <c r="E106" s="76">
        <v>1</v>
      </c>
      <c r="F106" s="17">
        <f>$E$17</f>
        <v>1.3</v>
      </c>
      <c r="G106" s="17">
        <f>$F$17</f>
        <v>4.7</v>
      </c>
      <c r="H106" s="17">
        <f>$G$17</f>
        <v>8.5</v>
      </c>
      <c r="I106" s="16" t="str">
        <f t="shared" si="43"/>
        <v>-</v>
      </c>
      <c r="K106" s="15" t="str">
        <f t="shared" si="44"/>
        <v>Club Brugge</v>
      </c>
      <c r="L106" s="77" t="str">
        <f t="shared" si="44"/>
        <v>Kortrijk</v>
      </c>
      <c r="M106" s="76">
        <v>1</v>
      </c>
      <c r="N106" s="17">
        <f>$E$17</f>
        <v>1.3</v>
      </c>
      <c r="O106" s="17">
        <f>$F$17</f>
        <v>4.7</v>
      </c>
      <c r="P106" s="17">
        <f>$G$17</f>
        <v>8.5</v>
      </c>
      <c r="Q106" s="16" t="str">
        <f t="shared" si="45"/>
        <v>-</v>
      </c>
      <c r="R106" s="74"/>
      <c r="S106" s="72"/>
    </row>
    <row r="107" spans="1:19" ht="13.5" thickBot="1">
      <c r="A107" s="72"/>
      <c r="C107" s="84" t="str">
        <f t="shared" si="42"/>
        <v>Westerlo</v>
      </c>
      <c r="D107" s="85" t="str">
        <f t="shared" si="42"/>
        <v>Genk</v>
      </c>
      <c r="E107" s="161" t="s">
        <v>35</v>
      </c>
      <c r="F107" s="87">
        <f>$E$18</f>
        <v>2.4500000000000002</v>
      </c>
      <c r="G107" s="87">
        <f>$F$18</f>
        <v>3.35</v>
      </c>
      <c r="H107" s="87">
        <f>$G$18</f>
        <v>2.5499999999999998</v>
      </c>
      <c r="I107" s="88" t="str">
        <f t="shared" si="43"/>
        <v>-</v>
      </c>
      <c r="K107" s="84" t="str">
        <f t="shared" si="44"/>
        <v>Westerlo</v>
      </c>
      <c r="L107" s="85" t="str">
        <f t="shared" si="44"/>
        <v>Genk</v>
      </c>
      <c r="M107" s="161" t="s">
        <v>35</v>
      </c>
      <c r="N107" s="87">
        <f>$E$18</f>
        <v>2.4500000000000002</v>
      </c>
      <c r="O107" s="87">
        <f>$F$18</f>
        <v>3.35</v>
      </c>
      <c r="P107" s="87">
        <f>$G$18</f>
        <v>2.5499999999999998</v>
      </c>
      <c r="Q107" s="88" t="str">
        <f t="shared" si="45"/>
        <v>-</v>
      </c>
      <c r="R107" s="74"/>
      <c r="S107" s="72"/>
    </row>
    <row r="108" spans="1:19" ht="13.5" thickBot="1">
      <c r="A108" s="72"/>
      <c r="I108" s="89">
        <f>SUM(I100:I107)</f>
        <v>3.45</v>
      </c>
      <c r="Q108" s="89">
        <f>SUM(Q100:Q107)</f>
        <v>3.8</v>
      </c>
      <c r="R108" s="74"/>
      <c r="S108" s="72"/>
    </row>
    <row r="109" spans="1:19">
      <c r="A109" s="72"/>
      <c r="R109" s="74"/>
      <c r="S109" s="72"/>
    </row>
    <row r="110" spans="1:19" ht="13.5" thickBot="1">
      <c r="A110" s="72"/>
      <c r="R110" s="74"/>
      <c r="S110" s="72"/>
    </row>
    <row r="111" spans="1:19" ht="13.5" thickBot="1">
      <c r="A111" s="72"/>
      <c r="C111" s="1"/>
      <c r="D111" s="193" t="s">
        <v>29</v>
      </c>
      <c r="E111" s="194"/>
      <c r="F111" s="195"/>
      <c r="G111" s="8"/>
      <c r="H111" s="8"/>
      <c r="K111" s="1"/>
      <c r="L111" s="193" t="s">
        <v>31</v>
      </c>
      <c r="M111" s="194"/>
      <c r="N111" s="195"/>
      <c r="O111" s="8"/>
      <c r="P111" s="8"/>
      <c r="R111" s="74"/>
      <c r="S111" s="72"/>
    </row>
    <row r="112" spans="1:19" ht="13.5" thickBot="1">
      <c r="A112" s="72"/>
      <c r="C112" s="78" t="s">
        <v>0</v>
      </c>
      <c r="D112" s="79" t="s">
        <v>1</v>
      </c>
      <c r="E112" s="11"/>
      <c r="F112" s="12">
        <v>1</v>
      </c>
      <c r="G112" s="12" t="s">
        <v>18</v>
      </c>
      <c r="H112" s="12">
        <v>2</v>
      </c>
      <c r="I112" s="13" t="s">
        <v>5</v>
      </c>
      <c r="K112" s="78" t="s">
        <v>0</v>
      </c>
      <c r="L112" s="79" t="s">
        <v>1</v>
      </c>
      <c r="M112" s="11"/>
      <c r="N112" s="12">
        <v>1</v>
      </c>
      <c r="O112" s="12" t="s">
        <v>18</v>
      </c>
      <c r="P112" s="12">
        <v>2</v>
      </c>
      <c r="Q112" s="13" t="s">
        <v>5</v>
      </c>
      <c r="R112" s="74"/>
      <c r="S112" s="72"/>
    </row>
    <row r="113" spans="1:19">
      <c r="A113" s="72"/>
      <c r="C113" s="14" t="str">
        <f t="shared" ref="C113:D120" si="46">C11</f>
        <v>Standard</v>
      </c>
      <c r="D113" s="80" t="str">
        <f t="shared" si="46"/>
        <v>Charleroi</v>
      </c>
      <c r="E113" s="159" t="s">
        <v>35</v>
      </c>
      <c r="F113" s="82">
        <f>$E$11</f>
        <v>1.25</v>
      </c>
      <c r="G113" s="82">
        <f>$F$11</f>
        <v>5</v>
      </c>
      <c r="H113" s="82">
        <f>$G$11</f>
        <v>10</v>
      </c>
      <c r="I113" s="83">
        <f t="shared" ref="I113:I120" si="47">IF($E113=$I11,IF($E113=$F$112,$F113,IF($E113=$G$112,$G113,IF($E113=$H$112,$H113,""))),"-")</f>
        <v>5</v>
      </c>
      <c r="K113" s="14" t="str">
        <f t="shared" ref="K113:L120" si="48">C11</f>
        <v>Standard</v>
      </c>
      <c r="L113" s="80" t="str">
        <f t="shared" si="48"/>
        <v>Charleroi</v>
      </c>
      <c r="M113" s="81">
        <v>1</v>
      </c>
      <c r="N113" s="82">
        <f>$E$11</f>
        <v>1.25</v>
      </c>
      <c r="O113" s="82">
        <f>$F$11</f>
        <v>5</v>
      </c>
      <c r="P113" s="82">
        <f>$G$11</f>
        <v>10</v>
      </c>
      <c r="Q113" s="83" t="str">
        <f t="shared" ref="Q113:Q120" si="49">IF($M113=$I11,IF($M113=$N$112,$N113,IF($M113=$O$112,$O113,IF($M113=$P$112,$P113,""))),"-")</f>
        <v>-</v>
      </c>
      <c r="R113" s="74"/>
      <c r="S113" s="72"/>
    </row>
    <row r="114" spans="1:19">
      <c r="A114" s="72"/>
      <c r="C114" s="15" t="str">
        <f t="shared" si="46"/>
        <v>Gent</v>
      </c>
      <c r="D114" s="77" t="str">
        <f t="shared" si="46"/>
        <v>Lokeren</v>
      </c>
      <c r="E114" s="76">
        <v>1</v>
      </c>
      <c r="F114" s="17">
        <f>$E$12</f>
        <v>1.5</v>
      </c>
      <c r="G114" s="17">
        <f>$F$12</f>
        <v>3.75</v>
      </c>
      <c r="H114" s="17">
        <f>$G$12</f>
        <v>6</v>
      </c>
      <c r="I114" s="16">
        <f t="shared" si="47"/>
        <v>1.5</v>
      </c>
      <c r="K114" s="15" t="str">
        <f t="shared" si="48"/>
        <v>Gent</v>
      </c>
      <c r="L114" s="77" t="str">
        <f t="shared" si="48"/>
        <v>Lokeren</v>
      </c>
      <c r="M114" s="76">
        <v>1</v>
      </c>
      <c r="N114" s="17">
        <f>$E$12</f>
        <v>1.5</v>
      </c>
      <c r="O114" s="17">
        <f>$F$12</f>
        <v>3.75</v>
      </c>
      <c r="P114" s="17">
        <f>$G$12</f>
        <v>6</v>
      </c>
      <c r="Q114" s="16">
        <f t="shared" si="49"/>
        <v>1.5</v>
      </c>
      <c r="R114" s="74"/>
      <c r="S114" s="72"/>
    </row>
    <row r="115" spans="1:19">
      <c r="A115" s="72"/>
      <c r="C115" s="15" t="str">
        <f t="shared" si="46"/>
        <v>Moeskroen</v>
      </c>
      <c r="D115" s="77" t="str">
        <f t="shared" si="46"/>
        <v>Cercle Brugge</v>
      </c>
      <c r="E115" s="76">
        <v>1</v>
      </c>
      <c r="F115" s="17">
        <f>$E$13</f>
        <v>2.2999999999999998</v>
      </c>
      <c r="G115" s="17">
        <f>$F$13</f>
        <v>3.25</v>
      </c>
      <c r="H115" s="17">
        <f>$G$13</f>
        <v>2.8</v>
      </c>
      <c r="I115" s="16" t="str">
        <f t="shared" si="47"/>
        <v>-</v>
      </c>
      <c r="K115" s="15" t="str">
        <f t="shared" si="48"/>
        <v>Moeskroen</v>
      </c>
      <c r="L115" s="77" t="str">
        <f t="shared" si="48"/>
        <v>Cercle Brugge</v>
      </c>
      <c r="M115" s="160" t="s">
        <v>35</v>
      </c>
      <c r="N115" s="17">
        <f>$E$13</f>
        <v>2.2999999999999998</v>
      </c>
      <c r="O115" s="17">
        <f>$F$13</f>
        <v>3.25</v>
      </c>
      <c r="P115" s="17">
        <f>$G$13</f>
        <v>2.8</v>
      </c>
      <c r="Q115" s="16" t="str">
        <f t="shared" si="49"/>
        <v>-</v>
      </c>
      <c r="R115" s="74"/>
      <c r="S115" s="72"/>
    </row>
    <row r="116" spans="1:19">
      <c r="A116" s="72"/>
      <c r="C116" s="15" t="str">
        <f t="shared" si="46"/>
        <v>GBA</v>
      </c>
      <c r="D116" s="77" t="str">
        <f t="shared" si="46"/>
        <v>Mechelen</v>
      </c>
      <c r="E116" s="76">
        <v>1</v>
      </c>
      <c r="F116" s="17">
        <f>$E$14</f>
        <v>1.8</v>
      </c>
      <c r="G116" s="17">
        <f>$F$14</f>
        <v>3.4</v>
      </c>
      <c r="H116" s="17">
        <f>$G$14</f>
        <v>4</v>
      </c>
      <c r="I116" s="16" t="str">
        <f t="shared" si="47"/>
        <v>-</v>
      </c>
      <c r="K116" s="15" t="str">
        <f t="shared" si="48"/>
        <v>GBA</v>
      </c>
      <c r="L116" s="77" t="str">
        <f t="shared" si="48"/>
        <v>Mechelen</v>
      </c>
      <c r="M116" s="160" t="s">
        <v>35</v>
      </c>
      <c r="N116" s="17">
        <f>$E$14</f>
        <v>1.8</v>
      </c>
      <c r="O116" s="17">
        <f>$F$14</f>
        <v>3.4</v>
      </c>
      <c r="P116" s="17">
        <f>$G$14</f>
        <v>4</v>
      </c>
      <c r="Q116" s="16" t="str">
        <f t="shared" si="49"/>
        <v>-</v>
      </c>
      <c r="R116" s="74"/>
      <c r="S116" s="72"/>
    </row>
    <row r="117" spans="1:19">
      <c r="A117" s="72"/>
      <c r="C117" s="15" t="str">
        <f t="shared" si="46"/>
        <v>Sint-Truiden</v>
      </c>
      <c r="D117" s="77" t="str">
        <f t="shared" si="46"/>
        <v>Roeselare</v>
      </c>
      <c r="E117" s="76">
        <v>1</v>
      </c>
      <c r="F117" s="17">
        <f>$E$15</f>
        <v>1.95</v>
      </c>
      <c r="G117" s="17">
        <f>$F$15</f>
        <v>3.3</v>
      </c>
      <c r="H117" s="17">
        <f>$G$15</f>
        <v>3.5</v>
      </c>
      <c r="I117" s="16">
        <f t="shared" si="47"/>
        <v>1.95</v>
      </c>
      <c r="K117" s="15" t="str">
        <f t="shared" si="48"/>
        <v>Sint-Truiden</v>
      </c>
      <c r="L117" s="77" t="str">
        <f t="shared" si="48"/>
        <v>Roeselare</v>
      </c>
      <c r="M117" s="76">
        <v>1</v>
      </c>
      <c r="N117" s="17">
        <f>$E$15</f>
        <v>1.95</v>
      </c>
      <c r="O117" s="17">
        <f>$F$15</f>
        <v>3.3</v>
      </c>
      <c r="P117" s="17">
        <f>$G$15</f>
        <v>3.5</v>
      </c>
      <c r="Q117" s="16">
        <f t="shared" si="49"/>
        <v>1.95</v>
      </c>
      <c r="R117" s="74"/>
      <c r="S117" s="72"/>
    </row>
    <row r="118" spans="1:19">
      <c r="A118" s="72"/>
      <c r="C118" s="15" t="str">
        <f t="shared" si="46"/>
        <v>Zulte-Waregem</v>
      </c>
      <c r="D118" s="77" t="str">
        <f t="shared" si="46"/>
        <v>Anderlecht</v>
      </c>
      <c r="E118" s="160" t="s">
        <v>35</v>
      </c>
      <c r="F118" s="17">
        <f>$E$16</f>
        <v>3.75</v>
      </c>
      <c r="G118" s="17">
        <f>$F$16</f>
        <v>3.4</v>
      </c>
      <c r="H118" s="17">
        <f>$G$16</f>
        <v>1.85</v>
      </c>
      <c r="I118" s="16" t="str">
        <f t="shared" si="47"/>
        <v>-</v>
      </c>
      <c r="K118" s="15" t="str">
        <f t="shared" si="48"/>
        <v>Zulte-Waregem</v>
      </c>
      <c r="L118" s="77" t="str">
        <f t="shared" si="48"/>
        <v>Anderlecht</v>
      </c>
      <c r="M118" s="76">
        <v>2</v>
      </c>
      <c r="N118" s="17">
        <f>$E$16</f>
        <v>3.75</v>
      </c>
      <c r="O118" s="17">
        <f>$F$16</f>
        <v>3.4</v>
      </c>
      <c r="P118" s="17">
        <f>$G$16</f>
        <v>1.85</v>
      </c>
      <c r="Q118" s="16">
        <f t="shared" si="49"/>
        <v>1.85</v>
      </c>
      <c r="R118" s="74"/>
      <c r="S118" s="72"/>
    </row>
    <row r="119" spans="1:19">
      <c r="A119" s="72"/>
      <c r="C119" s="15" t="str">
        <f t="shared" si="46"/>
        <v>Club Brugge</v>
      </c>
      <c r="D119" s="77" t="str">
        <f t="shared" si="46"/>
        <v>Kortrijk</v>
      </c>
      <c r="E119" s="76">
        <v>1</v>
      </c>
      <c r="F119" s="17">
        <f>$E$17</f>
        <v>1.3</v>
      </c>
      <c r="G119" s="17">
        <f>$F$17</f>
        <v>4.7</v>
      </c>
      <c r="H119" s="17">
        <f>$G$17</f>
        <v>8.5</v>
      </c>
      <c r="I119" s="16" t="str">
        <f t="shared" si="47"/>
        <v>-</v>
      </c>
      <c r="K119" s="15" t="str">
        <f t="shared" si="48"/>
        <v>Club Brugge</v>
      </c>
      <c r="L119" s="77" t="str">
        <f t="shared" si="48"/>
        <v>Kortrijk</v>
      </c>
      <c r="M119" s="76">
        <v>1</v>
      </c>
      <c r="N119" s="17">
        <f>$E$17</f>
        <v>1.3</v>
      </c>
      <c r="O119" s="17">
        <f>$F$17</f>
        <v>4.7</v>
      </c>
      <c r="P119" s="17">
        <f>$G$17</f>
        <v>8.5</v>
      </c>
      <c r="Q119" s="16" t="str">
        <f t="shared" si="49"/>
        <v>-</v>
      </c>
      <c r="R119" s="74"/>
      <c r="S119" s="72"/>
    </row>
    <row r="120" spans="1:19" ht="13.5" thickBot="1">
      <c r="A120" s="72"/>
      <c r="C120" s="84" t="str">
        <f t="shared" si="46"/>
        <v>Westerlo</v>
      </c>
      <c r="D120" s="85" t="str">
        <f t="shared" si="46"/>
        <v>Genk</v>
      </c>
      <c r="E120" s="161" t="s">
        <v>35</v>
      </c>
      <c r="F120" s="87">
        <f>$E$18</f>
        <v>2.4500000000000002</v>
      </c>
      <c r="G120" s="87">
        <f>$F$18</f>
        <v>3.35</v>
      </c>
      <c r="H120" s="87">
        <f>$G$18</f>
        <v>2.5499999999999998</v>
      </c>
      <c r="I120" s="88" t="str">
        <f t="shared" si="47"/>
        <v>-</v>
      </c>
      <c r="K120" s="84" t="str">
        <f t="shared" si="48"/>
        <v>Westerlo</v>
      </c>
      <c r="L120" s="85" t="str">
        <f t="shared" si="48"/>
        <v>Genk</v>
      </c>
      <c r="M120" s="161" t="s">
        <v>35</v>
      </c>
      <c r="N120" s="87">
        <f>$E$18</f>
        <v>2.4500000000000002</v>
      </c>
      <c r="O120" s="87">
        <f>$F$18</f>
        <v>3.35</v>
      </c>
      <c r="P120" s="87">
        <f>$G$18</f>
        <v>2.5499999999999998</v>
      </c>
      <c r="Q120" s="88" t="str">
        <f t="shared" si="49"/>
        <v>-</v>
      </c>
      <c r="R120" s="74"/>
      <c r="S120" s="72"/>
    </row>
    <row r="121" spans="1:19" ht="13.5" thickBot="1">
      <c r="A121" s="72"/>
      <c r="I121" s="89">
        <f>SUM(I113:I120)</f>
        <v>8.4499999999999993</v>
      </c>
      <c r="Q121" s="89">
        <f>SUM(Q113:Q120)</f>
        <v>5.3000000000000007</v>
      </c>
      <c r="R121" s="74"/>
      <c r="S121" s="72"/>
    </row>
    <row r="122" spans="1:19">
      <c r="A122" s="72"/>
      <c r="R122" s="74"/>
      <c r="S122" s="72"/>
    </row>
    <row r="123" spans="1:19" ht="13.5" thickBot="1">
      <c r="A123" s="72"/>
      <c r="R123" s="74"/>
      <c r="S123" s="72"/>
    </row>
    <row r="124" spans="1:19" ht="13.5" thickBot="1">
      <c r="A124" s="72"/>
      <c r="C124" s="1"/>
      <c r="D124" s="193" t="s">
        <v>28</v>
      </c>
      <c r="E124" s="194"/>
      <c r="F124" s="195"/>
      <c r="G124" s="8"/>
      <c r="H124" s="8"/>
      <c r="K124" s="1"/>
      <c r="L124" s="193" t="s">
        <v>17</v>
      </c>
      <c r="M124" s="194"/>
      <c r="N124" s="195"/>
      <c r="O124" s="8"/>
      <c r="P124" s="8"/>
      <c r="R124" s="74"/>
      <c r="S124" s="72"/>
    </row>
    <row r="125" spans="1:19" ht="13.5" thickBot="1">
      <c r="A125" s="72"/>
      <c r="C125" s="78" t="s">
        <v>0</v>
      </c>
      <c r="D125" s="79" t="s">
        <v>1</v>
      </c>
      <c r="E125" s="11"/>
      <c r="F125" s="12">
        <v>1</v>
      </c>
      <c r="G125" s="12" t="s">
        <v>18</v>
      </c>
      <c r="H125" s="12">
        <v>2</v>
      </c>
      <c r="I125" s="13" t="s">
        <v>5</v>
      </c>
      <c r="K125" s="78" t="s">
        <v>0</v>
      </c>
      <c r="L125" s="79" t="s">
        <v>1</v>
      </c>
      <c r="M125" s="11"/>
      <c r="N125" s="12">
        <v>1</v>
      </c>
      <c r="O125" s="12" t="s">
        <v>18</v>
      </c>
      <c r="P125" s="12">
        <v>2</v>
      </c>
      <c r="Q125" s="13" t="s">
        <v>5</v>
      </c>
      <c r="R125" s="74"/>
      <c r="S125" s="72"/>
    </row>
    <row r="126" spans="1:19">
      <c r="A126" s="72"/>
      <c r="C126" s="14" t="str">
        <f t="shared" ref="C126:D133" si="50">K61</f>
        <v>Standard</v>
      </c>
      <c r="D126" s="80" t="str">
        <f t="shared" si="50"/>
        <v>Charleroi</v>
      </c>
      <c r="E126" s="81">
        <v>1</v>
      </c>
      <c r="F126" s="82">
        <f>$E$11</f>
        <v>1.25</v>
      </c>
      <c r="G126" s="82">
        <f>$F$11</f>
        <v>5</v>
      </c>
      <c r="H126" s="82">
        <f>$G$11</f>
        <v>10</v>
      </c>
      <c r="I126" s="83" t="str">
        <f t="shared" ref="I126:I133" si="51">IF($E126=$I11,IF($E126=$F$125,$F126,IF($E126=$G$125,$G126,IF($E126=$H$125,$H126,""))),"-")</f>
        <v>-</v>
      </c>
      <c r="K126" s="14" t="str">
        <f t="shared" ref="K126:L133" si="52">C74</f>
        <v>Standard</v>
      </c>
      <c r="L126" s="80" t="str">
        <f t="shared" si="52"/>
        <v>Charleroi</v>
      </c>
      <c r="M126" s="81">
        <v>1</v>
      </c>
      <c r="N126" s="82">
        <f>$E$11</f>
        <v>1.25</v>
      </c>
      <c r="O126" s="82">
        <f>$F$11</f>
        <v>5</v>
      </c>
      <c r="P126" s="82">
        <f>$G$11</f>
        <v>10</v>
      </c>
      <c r="Q126" s="83" t="str">
        <f t="shared" ref="Q126:Q133" si="53">IF($M126=$I11,IF($M126=$N$125,$N126,IF($M126=$O$125,$O126,IF($M126=$P$125,$P126,""))),"-")</f>
        <v>-</v>
      </c>
      <c r="R126" s="74"/>
      <c r="S126" s="72"/>
    </row>
    <row r="127" spans="1:19">
      <c r="A127" s="72"/>
      <c r="C127" s="15" t="str">
        <f t="shared" si="50"/>
        <v>Gent</v>
      </c>
      <c r="D127" s="77" t="str">
        <f t="shared" si="50"/>
        <v>Lokeren</v>
      </c>
      <c r="E127" s="160" t="s">
        <v>35</v>
      </c>
      <c r="F127" s="17">
        <f>$E$12</f>
        <v>1.5</v>
      </c>
      <c r="G127" s="17">
        <f>$F$12</f>
        <v>3.75</v>
      </c>
      <c r="H127" s="17">
        <f>$G$12</f>
        <v>6</v>
      </c>
      <c r="I127" s="16" t="str">
        <f t="shared" si="51"/>
        <v>-</v>
      </c>
      <c r="K127" s="15" t="str">
        <f t="shared" si="52"/>
        <v>Gent</v>
      </c>
      <c r="L127" s="77" t="str">
        <f t="shared" si="52"/>
        <v>Lokeren</v>
      </c>
      <c r="M127" s="76">
        <v>1</v>
      </c>
      <c r="N127" s="17">
        <f>$E$12</f>
        <v>1.5</v>
      </c>
      <c r="O127" s="17">
        <f>$F$12</f>
        <v>3.75</v>
      </c>
      <c r="P127" s="17">
        <f>$G$12</f>
        <v>6</v>
      </c>
      <c r="Q127" s="16">
        <f t="shared" si="53"/>
        <v>1.5</v>
      </c>
      <c r="R127" s="74"/>
      <c r="S127" s="72"/>
    </row>
    <row r="128" spans="1:19">
      <c r="A128" s="72"/>
      <c r="C128" s="15" t="str">
        <f t="shared" si="50"/>
        <v>Moeskroen</v>
      </c>
      <c r="D128" s="77" t="str">
        <f t="shared" si="50"/>
        <v>Cercle Brugge</v>
      </c>
      <c r="E128" s="76">
        <v>2</v>
      </c>
      <c r="F128" s="17">
        <f>$E$13</f>
        <v>2.2999999999999998</v>
      </c>
      <c r="G128" s="17">
        <f>$F$13</f>
        <v>3.25</v>
      </c>
      <c r="H128" s="17">
        <f>$G$13</f>
        <v>2.8</v>
      </c>
      <c r="I128" s="16">
        <f t="shared" si="51"/>
        <v>2.8</v>
      </c>
      <c r="K128" s="15" t="str">
        <f t="shared" si="52"/>
        <v>Moeskroen</v>
      </c>
      <c r="L128" s="77" t="str">
        <f t="shared" si="52"/>
        <v>Cercle Brugge</v>
      </c>
      <c r="M128" s="160" t="s">
        <v>35</v>
      </c>
      <c r="N128" s="17">
        <f>$E$13</f>
        <v>2.2999999999999998</v>
      </c>
      <c r="O128" s="17">
        <f>$F$13</f>
        <v>3.25</v>
      </c>
      <c r="P128" s="17">
        <f>$G$13</f>
        <v>2.8</v>
      </c>
      <c r="Q128" s="16" t="str">
        <f t="shared" si="53"/>
        <v>-</v>
      </c>
      <c r="R128" s="74"/>
      <c r="S128" s="72"/>
    </row>
    <row r="129" spans="1:19">
      <c r="A129" s="72"/>
      <c r="C129" s="15" t="str">
        <f t="shared" si="50"/>
        <v>GBA</v>
      </c>
      <c r="D129" s="77" t="str">
        <f t="shared" si="50"/>
        <v>Mechelen</v>
      </c>
      <c r="E129" s="160" t="s">
        <v>35</v>
      </c>
      <c r="F129" s="17">
        <f>$E$14</f>
        <v>1.8</v>
      </c>
      <c r="G129" s="17">
        <f>$F$14</f>
        <v>3.4</v>
      </c>
      <c r="H129" s="17">
        <f>$G$14</f>
        <v>4</v>
      </c>
      <c r="I129" s="16" t="str">
        <f t="shared" si="51"/>
        <v>-</v>
      </c>
      <c r="K129" s="15" t="str">
        <f t="shared" si="52"/>
        <v>GBA</v>
      </c>
      <c r="L129" s="77" t="str">
        <f t="shared" si="52"/>
        <v>Mechelen</v>
      </c>
      <c r="M129" s="76">
        <v>1</v>
      </c>
      <c r="N129" s="17">
        <f>$E$14</f>
        <v>1.8</v>
      </c>
      <c r="O129" s="17">
        <f>$F$14</f>
        <v>3.4</v>
      </c>
      <c r="P129" s="17">
        <f>$G$14</f>
        <v>4</v>
      </c>
      <c r="Q129" s="16" t="str">
        <f t="shared" si="53"/>
        <v>-</v>
      </c>
      <c r="R129" s="74"/>
      <c r="S129" s="72"/>
    </row>
    <row r="130" spans="1:19">
      <c r="A130" s="72"/>
      <c r="C130" s="15" t="str">
        <f t="shared" si="50"/>
        <v>Sint-Truiden</v>
      </c>
      <c r="D130" s="77" t="str">
        <f t="shared" si="50"/>
        <v>Roeselare</v>
      </c>
      <c r="E130" s="160" t="s">
        <v>35</v>
      </c>
      <c r="F130" s="17">
        <f>$E$15</f>
        <v>1.95</v>
      </c>
      <c r="G130" s="17">
        <f>$F$15</f>
        <v>3.3</v>
      </c>
      <c r="H130" s="17">
        <f>$G$15</f>
        <v>3.5</v>
      </c>
      <c r="I130" s="16" t="str">
        <f t="shared" si="51"/>
        <v>-</v>
      </c>
      <c r="K130" s="15" t="str">
        <f t="shared" si="52"/>
        <v>Sint-Truiden</v>
      </c>
      <c r="L130" s="77" t="str">
        <f t="shared" si="52"/>
        <v>Roeselare</v>
      </c>
      <c r="M130" s="76">
        <v>2</v>
      </c>
      <c r="N130" s="17">
        <f>$E$15</f>
        <v>1.95</v>
      </c>
      <c r="O130" s="17">
        <f>$F$15</f>
        <v>3.3</v>
      </c>
      <c r="P130" s="17">
        <f>$G$15</f>
        <v>3.5</v>
      </c>
      <c r="Q130" s="16" t="str">
        <f t="shared" si="53"/>
        <v>-</v>
      </c>
      <c r="R130" s="74"/>
      <c r="S130" s="72"/>
    </row>
    <row r="131" spans="1:19">
      <c r="A131" s="72"/>
      <c r="C131" s="15" t="str">
        <f t="shared" si="50"/>
        <v>Zulte-Waregem</v>
      </c>
      <c r="D131" s="77" t="str">
        <f t="shared" si="50"/>
        <v>Anderlecht</v>
      </c>
      <c r="E131" s="76">
        <v>2</v>
      </c>
      <c r="F131" s="17">
        <f>$E$16</f>
        <v>3.75</v>
      </c>
      <c r="G131" s="17">
        <f>$F$16</f>
        <v>3.4</v>
      </c>
      <c r="H131" s="17">
        <f>$G$16</f>
        <v>1.85</v>
      </c>
      <c r="I131" s="16">
        <f t="shared" si="51"/>
        <v>1.85</v>
      </c>
      <c r="K131" s="15" t="str">
        <f t="shared" si="52"/>
        <v>Zulte-Waregem</v>
      </c>
      <c r="L131" s="77" t="str">
        <f t="shared" si="52"/>
        <v>Anderlecht</v>
      </c>
      <c r="M131" s="160" t="s">
        <v>35</v>
      </c>
      <c r="N131" s="17">
        <f>$E$16</f>
        <v>3.75</v>
      </c>
      <c r="O131" s="17">
        <f>$F$16</f>
        <v>3.4</v>
      </c>
      <c r="P131" s="17">
        <f>$G$16</f>
        <v>1.85</v>
      </c>
      <c r="Q131" s="16" t="str">
        <f t="shared" si="53"/>
        <v>-</v>
      </c>
      <c r="R131" s="74"/>
      <c r="S131" s="72"/>
    </row>
    <row r="132" spans="1:19">
      <c r="A132" s="72"/>
      <c r="C132" s="15" t="str">
        <f t="shared" si="50"/>
        <v>Club Brugge</v>
      </c>
      <c r="D132" s="77" t="str">
        <f t="shared" si="50"/>
        <v>Kortrijk</v>
      </c>
      <c r="E132" s="160" t="s">
        <v>35</v>
      </c>
      <c r="F132" s="17">
        <f>$E$17</f>
        <v>1.3</v>
      </c>
      <c r="G132" s="17">
        <f>$F$17</f>
        <v>4.7</v>
      </c>
      <c r="H132" s="17">
        <f>$G$17</f>
        <v>8.5</v>
      </c>
      <c r="I132" s="16">
        <f t="shared" si="51"/>
        <v>4.7</v>
      </c>
      <c r="K132" s="15" t="str">
        <f t="shared" si="52"/>
        <v>Club Brugge</v>
      </c>
      <c r="L132" s="77" t="str">
        <f t="shared" si="52"/>
        <v>Kortrijk</v>
      </c>
      <c r="M132" s="160" t="s">
        <v>35</v>
      </c>
      <c r="N132" s="17">
        <f>$E$17</f>
        <v>1.3</v>
      </c>
      <c r="O132" s="17">
        <f>$F$17</f>
        <v>4.7</v>
      </c>
      <c r="P132" s="17">
        <f>$G$17</f>
        <v>8.5</v>
      </c>
      <c r="Q132" s="16">
        <f t="shared" si="53"/>
        <v>4.7</v>
      </c>
      <c r="R132" s="74"/>
      <c r="S132" s="72"/>
    </row>
    <row r="133" spans="1:19" ht="13.5" thickBot="1">
      <c r="A133" s="72"/>
      <c r="C133" s="84" t="str">
        <f t="shared" si="50"/>
        <v>Westerlo</v>
      </c>
      <c r="D133" s="85" t="str">
        <f t="shared" si="50"/>
        <v>Genk</v>
      </c>
      <c r="E133" s="161" t="s">
        <v>35</v>
      </c>
      <c r="F133" s="87">
        <f>$E$18</f>
        <v>2.4500000000000002</v>
      </c>
      <c r="G133" s="87">
        <f>$F$18</f>
        <v>3.35</v>
      </c>
      <c r="H133" s="87">
        <f>$G$18</f>
        <v>2.5499999999999998</v>
      </c>
      <c r="I133" s="88" t="str">
        <f t="shared" si="51"/>
        <v>-</v>
      </c>
      <c r="K133" s="84" t="str">
        <f t="shared" si="52"/>
        <v>Westerlo</v>
      </c>
      <c r="L133" s="85" t="str">
        <f t="shared" si="52"/>
        <v>Genk</v>
      </c>
      <c r="M133" s="86">
        <v>2</v>
      </c>
      <c r="N133" s="87">
        <f>$E$18</f>
        <v>2.4500000000000002</v>
      </c>
      <c r="O133" s="87">
        <f>$F$18</f>
        <v>3.35</v>
      </c>
      <c r="P133" s="87">
        <f>$G$18</f>
        <v>2.5499999999999998</v>
      </c>
      <c r="Q133" s="88">
        <f t="shared" si="53"/>
        <v>2.5499999999999998</v>
      </c>
      <c r="R133" s="74"/>
      <c r="S133" s="72"/>
    </row>
    <row r="134" spans="1:19" ht="13.5" thickBot="1">
      <c r="A134" s="72"/>
      <c r="I134" s="89">
        <f>SUM(I126:I133)</f>
        <v>9.3500000000000014</v>
      </c>
      <c r="Q134" s="89">
        <f>SUM(Q126:Q133)</f>
        <v>8.75</v>
      </c>
      <c r="R134" s="74"/>
      <c r="S134" s="72"/>
    </row>
    <row r="135" spans="1:19" ht="16.5" customHeight="1">
      <c r="A135" s="72"/>
      <c r="R135" s="74"/>
      <c r="S135" s="72"/>
    </row>
    <row r="136" spans="1:19" s="155" customFormat="1">
      <c r="A136" s="72"/>
      <c r="B136" s="72"/>
      <c r="C136" s="72"/>
      <c r="D136" s="72"/>
      <c r="E136" s="72"/>
      <c r="F136" s="72"/>
      <c r="G136" s="72"/>
      <c r="H136" s="72"/>
      <c r="I136" s="72"/>
      <c r="J136" s="72"/>
      <c r="K136" s="72"/>
      <c r="L136" s="72"/>
      <c r="M136" s="72"/>
      <c r="N136" s="72"/>
      <c r="O136" s="72"/>
      <c r="P136" s="72"/>
      <c r="Q136" s="72"/>
      <c r="R136" s="72"/>
      <c r="S136" s="72"/>
    </row>
    <row r="137" spans="1:19" s="155" customFormat="1">
      <c r="A137" s="72"/>
      <c r="B137" s="72"/>
      <c r="C137" s="72"/>
      <c r="D137" s="72"/>
      <c r="E137" s="72"/>
      <c r="F137" s="72"/>
      <c r="G137" s="72"/>
      <c r="H137" s="72"/>
      <c r="I137" s="72"/>
      <c r="J137" s="72"/>
      <c r="K137" s="72"/>
      <c r="L137" s="72"/>
      <c r="M137" s="72"/>
      <c r="N137" s="72"/>
      <c r="O137" s="72"/>
      <c r="P137" s="72"/>
      <c r="Q137" s="72"/>
      <c r="R137" s="72"/>
      <c r="S137" s="72"/>
    </row>
    <row r="138" spans="1:19" s="74" customFormat="1"/>
    <row r="139" spans="1:19" s="74" customFormat="1"/>
    <row r="140" spans="1:19" s="74" customFormat="1"/>
    <row r="141" spans="1:19" s="74" customFormat="1">
      <c r="J141" s="123"/>
    </row>
    <row r="142" spans="1:19" s="74" customFormat="1"/>
    <row r="143" spans="1:19" s="74" customFormat="1">
      <c r="J143" s="124"/>
      <c r="K143" s="124"/>
      <c r="L143" s="125"/>
    </row>
    <row r="144" spans="1:19" s="74" customFormat="1">
      <c r="J144" s="124"/>
      <c r="K144" s="124"/>
      <c r="L144" s="125"/>
    </row>
    <row r="145" spans="10:14" s="74" customFormat="1">
      <c r="J145" s="124"/>
      <c r="K145" s="124"/>
      <c r="L145" s="125"/>
    </row>
    <row r="146" spans="10:14" s="74" customFormat="1">
      <c r="J146" s="124"/>
      <c r="K146" s="124"/>
      <c r="L146" s="125"/>
    </row>
    <row r="147" spans="10:14" s="74" customFormat="1">
      <c r="J147" s="124"/>
      <c r="K147" s="124"/>
      <c r="L147" s="125"/>
      <c r="N147" s="75"/>
    </row>
    <row r="148" spans="10:14" s="74" customFormat="1">
      <c r="J148" s="124"/>
      <c r="K148" s="124"/>
      <c r="L148" s="125"/>
    </row>
    <row r="149" spans="10:14" s="74" customFormat="1">
      <c r="J149" s="124"/>
      <c r="K149" s="124"/>
      <c r="L149" s="125"/>
    </row>
    <row r="150" spans="10:14" s="74" customFormat="1">
      <c r="J150" s="124"/>
      <c r="K150" s="124"/>
      <c r="L150" s="125"/>
    </row>
    <row r="151" spans="10:14" s="74" customFormat="1">
      <c r="J151" s="124"/>
      <c r="K151" s="124"/>
      <c r="L151" s="125"/>
    </row>
    <row r="152" spans="10:14" s="74" customFormat="1">
      <c r="J152" s="124"/>
      <c r="K152" s="124"/>
      <c r="L152" s="125"/>
    </row>
    <row r="153" spans="10:14" s="74" customFormat="1">
      <c r="J153" s="124"/>
      <c r="K153" s="124"/>
      <c r="L153" s="125"/>
    </row>
    <row r="154" spans="10:14" s="74" customFormat="1">
      <c r="J154" s="124"/>
      <c r="K154" s="124"/>
      <c r="L154" s="125"/>
    </row>
    <row r="155" spans="10:14" s="74" customFormat="1"/>
    <row r="156" spans="10:14" s="74" customFormat="1"/>
    <row r="157" spans="10:14" s="74" customFormat="1"/>
    <row r="158" spans="10:14" s="74" customFormat="1"/>
    <row r="159" spans="10:14" s="74" customFormat="1"/>
    <row r="160" spans="10:14" s="74" customFormat="1"/>
    <row r="161" s="74" customFormat="1"/>
    <row r="162" s="74" customFormat="1"/>
    <row r="163" s="74" customFormat="1"/>
    <row r="164" s="74" customFormat="1"/>
    <row r="165" s="74" customFormat="1"/>
    <row r="166" s="74" customFormat="1"/>
    <row r="167" s="74" customFormat="1"/>
    <row r="168" s="74" customFormat="1"/>
    <row r="169" s="74" customFormat="1"/>
    <row r="170" s="74" customFormat="1"/>
    <row r="171" s="74" customFormat="1"/>
    <row r="172" s="74" customFormat="1"/>
    <row r="173" s="74" customFormat="1"/>
    <row r="174" s="74" customFormat="1"/>
    <row r="175" s="74" customFormat="1"/>
    <row r="176" s="74" customFormat="1"/>
    <row r="177" s="74" customFormat="1"/>
    <row r="178" s="74" customFormat="1"/>
    <row r="179" s="74" customFormat="1"/>
    <row r="180" s="74" customFormat="1"/>
    <row r="181" s="74" customFormat="1"/>
    <row r="182" s="74" customFormat="1"/>
    <row r="183" s="74" customFormat="1"/>
    <row r="184" s="74" customFormat="1"/>
    <row r="185" s="74" customFormat="1"/>
    <row r="186" s="74" customFormat="1"/>
    <row r="187" s="74" customFormat="1"/>
    <row r="188" s="74" customFormat="1"/>
    <row r="189" s="74" customFormat="1"/>
    <row r="190" s="74" customFormat="1"/>
    <row r="191" s="74" customFormat="1"/>
    <row r="192" s="74" customFormat="1"/>
    <row r="193" s="74" customFormat="1"/>
    <row r="194" s="74" customFormat="1"/>
    <row r="195" s="74" customFormat="1"/>
    <row r="196" s="74" customFormat="1"/>
    <row r="197" s="74" customFormat="1"/>
    <row r="198" s="74" customFormat="1"/>
    <row r="199" s="74" customFormat="1"/>
    <row r="200" s="74" customFormat="1"/>
    <row r="201" s="74" customFormat="1"/>
    <row r="202" s="74" customFormat="1"/>
    <row r="203" s="74" customFormat="1"/>
    <row r="204" s="74" customFormat="1"/>
    <row r="205" s="74" customFormat="1"/>
    <row r="206" s="74" customFormat="1"/>
    <row r="207" s="74" customFormat="1"/>
    <row r="208" s="74" customFormat="1"/>
    <row r="209" s="74" customFormat="1"/>
    <row r="210" s="74" customFormat="1"/>
    <row r="211" s="74" customFormat="1"/>
    <row r="212" s="74" customFormat="1"/>
    <row r="213" s="74" customFormat="1"/>
    <row r="214" s="74" customFormat="1"/>
    <row r="215" s="74" customFormat="1"/>
    <row r="216" s="74" customFormat="1"/>
    <row r="217" s="74" customFormat="1"/>
    <row r="218" s="74" customFormat="1"/>
    <row r="219" s="74" customFormat="1"/>
    <row r="220" s="74" customFormat="1"/>
    <row r="221" s="74" customFormat="1"/>
    <row r="222" s="74" customFormat="1"/>
    <row r="223" s="74" customFormat="1"/>
    <row r="224" s="74" customFormat="1"/>
    <row r="225" s="74" customFormat="1"/>
    <row r="226" s="74" customFormat="1"/>
    <row r="227" s="74" customFormat="1"/>
    <row r="228" s="74" customFormat="1"/>
    <row r="229" s="74" customFormat="1"/>
    <row r="230" s="74" customFormat="1"/>
    <row r="231" s="74" customFormat="1"/>
    <row r="232" s="74" customFormat="1"/>
    <row r="233" s="74" customFormat="1"/>
    <row r="234" s="74" customFormat="1"/>
    <row r="235" s="74" customFormat="1"/>
    <row r="236" s="74" customFormat="1"/>
    <row r="237" s="74" customFormat="1"/>
    <row r="238" s="74" customFormat="1"/>
    <row r="239" s="74" customFormat="1"/>
    <row r="240" s="74" customFormat="1"/>
    <row r="241" s="74" customFormat="1"/>
    <row r="242" s="74" customFormat="1"/>
    <row r="243" s="74" customFormat="1"/>
    <row r="244" s="74" customFormat="1"/>
    <row r="245" s="74" customFormat="1"/>
    <row r="246" s="74" customFormat="1"/>
    <row r="247" s="74" customFormat="1"/>
    <row r="248" s="74" customFormat="1"/>
    <row r="249" s="74" customFormat="1"/>
    <row r="250" s="74" customFormat="1"/>
    <row r="251" s="74" customFormat="1"/>
    <row r="252" s="74" customFormat="1"/>
    <row r="253" s="74" customFormat="1"/>
    <row r="254" s="74" customFormat="1"/>
    <row r="255" s="74" customFormat="1"/>
    <row r="256" s="74" customFormat="1"/>
    <row r="257" s="74" customFormat="1"/>
    <row r="258" s="74" customFormat="1"/>
    <row r="259" s="74" customFormat="1"/>
    <row r="260" s="74" customFormat="1"/>
    <row r="261" s="74" customFormat="1"/>
    <row r="262" s="74" customFormat="1"/>
    <row r="263" s="74" customFormat="1"/>
    <row r="264" s="74" customFormat="1"/>
    <row r="265" s="74" customFormat="1"/>
    <row r="266" s="74" customFormat="1"/>
    <row r="267" s="74" customFormat="1"/>
    <row r="268" s="74" customFormat="1"/>
    <row r="269" s="74" customFormat="1"/>
    <row r="270" s="74" customFormat="1"/>
    <row r="271" s="74" customFormat="1"/>
    <row r="272" s="74" customFormat="1"/>
    <row r="273" s="74" customFormat="1"/>
    <row r="274" s="74" customFormat="1"/>
    <row r="275" s="74" customFormat="1"/>
    <row r="276" s="74" customFormat="1"/>
    <row r="277" s="74" customFormat="1"/>
    <row r="278" s="74" customFormat="1"/>
    <row r="279" s="74" customFormat="1"/>
    <row r="280" s="74" customFormat="1"/>
    <row r="281" s="74" customFormat="1"/>
    <row r="282" s="74" customFormat="1"/>
    <row r="283" s="74" customFormat="1"/>
    <row r="284" s="74" customFormat="1"/>
    <row r="285" s="74" customFormat="1"/>
    <row r="286" s="74" customFormat="1"/>
    <row r="287" s="74" customFormat="1"/>
    <row r="288" s="74" customFormat="1"/>
    <row r="289" s="74" customFormat="1"/>
    <row r="290" s="74" customFormat="1"/>
    <row r="291" s="74" customFormat="1"/>
    <row r="292" s="74" customFormat="1"/>
    <row r="293" s="74" customFormat="1"/>
    <row r="294" s="74" customFormat="1"/>
    <row r="295" s="74" customFormat="1"/>
    <row r="296" s="74" customFormat="1"/>
    <row r="297" s="74" customFormat="1"/>
    <row r="298" s="74" customFormat="1"/>
    <row r="299" s="74" customFormat="1"/>
    <row r="300" s="74" customFormat="1"/>
    <row r="301" s="74" customFormat="1"/>
    <row r="302" s="74" customFormat="1"/>
    <row r="303" s="74" customFormat="1"/>
    <row r="304" s="74" customFormat="1"/>
    <row r="305" s="74" customFormat="1"/>
    <row r="306" s="74" customFormat="1"/>
    <row r="307" s="74" customFormat="1"/>
    <row r="308" s="74" customFormat="1"/>
    <row r="309" s="74" customFormat="1"/>
    <row r="310" s="74" customFormat="1"/>
    <row r="311" s="74" customFormat="1"/>
    <row r="312" s="74" customFormat="1"/>
    <row r="313" s="74" customFormat="1"/>
    <row r="314" s="74" customFormat="1"/>
    <row r="315" s="74" customFormat="1"/>
    <row r="316" s="74" customFormat="1"/>
    <row r="317" s="74" customFormat="1"/>
    <row r="318" s="74" customFormat="1"/>
    <row r="319" s="74" customFormat="1"/>
    <row r="320" s="74" customFormat="1"/>
    <row r="321" s="74" customFormat="1"/>
    <row r="322" s="74" customFormat="1"/>
    <row r="323" s="74" customFormat="1"/>
    <row r="324" s="74" customFormat="1"/>
    <row r="325" s="74" customFormat="1"/>
    <row r="326" s="74" customFormat="1"/>
    <row r="327" s="74" customFormat="1"/>
    <row r="328" s="74" customFormat="1"/>
    <row r="329" s="74" customFormat="1"/>
    <row r="330" s="74" customFormat="1"/>
    <row r="331" s="74" customFormat="1"/>
    <row r="332" s="74" customFormat="1"/>
    <row r="333" s="74" customFormat="1"/>
    <row r="334" s="74" customFormat="1"/>
    <row r="335" s="74" customFormat="1"/>
    <row r="336" s="74" customFormat="1"/>
    <row r="337" s="74" customFormat="1"/>
    <row r="338" s="74" customFormat="1"/>
    <row r="339" s="74" customFormat="1"/>
    <row r="340" s="74" customFormat="1"/>
    <row r="341" s="74" customFormat="1"/>
    <row r="342" s="74" customFormat="1"/>
    <row r="343" s="74" customFormat="1"/>
    <row r="344" s="74" customFormat="1"/>
    <row r="345" s="74" customFormat="1"/>
    <row r="346" s="74" customFormat="1"/>
    <row r="347" s="74" customFormat="1"/>
    <row r="348" s="74" customFormat="1"/>
    <row r="349" s="74" customFormat="1"/>
    <row r="350" s="74" customFormat="1"/>
    <row r="351" s="74" customFormat="1"/>
    <row r="352" s="74" customFormat="1"/>
    <row r="353" s="74" customFormat="1"/>
    <row r="354" s="74" customFormat="1"/>
    <row r="355" s="74" customFormat="1"/>
    <row r="356" s="74" customFormat="1"/>
    <row r="357" s="74" customFormat="1"/>
    <row r="358" s="74" customFormat="1"/>
    <row r="359" s="74" customFormat="1"/>
    <row r="360" s="74" customFormat="1"/>
    <row r="361" s="74" customFormat="1"/>
    <row r="362" s="74" customFormat="1"/>
    <row r="363" s="74" customFormat="1"/>
    <row r="364" s="74" customFormat="1"/>
    <row r="365" s="74" customFormat="1"/>
    <row r="366" s="74" customFormat="1"/>
    <row r="367" s="74" customFormat="1"/>
    <row r="368" s="74" customFormat="1"/>
    <row r="369" s="74" customFormat="1"/>
    <row r="370" s="74" customFormat="1"/>
    <row r="371" s="74" customFormat="1"/>
    <row r="372" s="74" customFormat="1"/>
    <row r="373" s="74" customFormat="1"/>
    <row r="374" s="74" customFormat="1"/>
    <row r="375" s="74" customFormat="1"/>
    <row r="376" s="74" customFormat="1"/>
    <row r="377" s="74" customFormat="1"/>
    <row r="378" s="74" customFormat="1"/>
    <row r="379" s="74" customFormat="1"/>
    <row r="380" s="74" customFormat="1"/>
    <row r="381" s="74" customFormat="1"/>
    <row r="382" s="74" customFormat="1"/>
    <row r="383" s="74" customFormat="1"/>
    <row r="384" s="74" customFormat="1"/>
    <row r="385" s="74" customFormat="1"/>
    <row r="386" s="74" customFormat="1"/>
    <row r="387" s="74" customFormat="1"/>
    <row r="388" s="74" customFormat="1"/>
    <row r="389" s="74" customFormat="1"/>
    <row r="390" s="74" customFormat="1"/>
    <row r="391" s="74" customFormat="1"/>
    <row r="392" s="74" customFormat="1"/>
    <row r="393" s="74" customFormat="1"/>
    <row r="394" s="74" customFormat="1"/>
    <row r="395" s="74" customFormat="1"/>
    <row r="396" s="74" customFormat="1"/>
    <row r="397" s="74" customFormat="1"/>
    <row r="398" s="74" customFormat="1"/>
    <row r="399" s="74" customFormat="1"/>
    <row r="400" s="74" customFormat="1"/>
    <row r="401" s="74" customFormat="1"/>
    <row r="402" s="74" customFormat="1"/>
    <row r="403" s="74" customFormat="1"/>
    <row r="404" s="74" customFormat="1"/>
    <row r="405" s="74" customFormat="1"/>
    <row r="406" s="74" customFormat="1"/>
    <row r="407" s="74" customFormat="1"/>
    <row r="408" s="74" customFormat="1"/>
    <row r="409" s="74" customFormat="1"/>
    <row r="410" s="74" customFormat="1"/>
    <row r="411" s="74" customFormat="1"/>
    <row r="412" s="74" customFormat="1"/>
    <row r="413" s="74" customFormat="1"/>
    <row r="414" s="74" customFormat="1"/>
    <row r="415" s="74" customFormat="1"/>
    <row r="416" s="74" customFormat="1"/>
    <row r="417" s="74" customFormat="1"/>
    <row r="418" s="74" customFormat="1"/>
    <row r="419" s="74" customFormat="1"/>
    <row r="420" s="74" customFormat="1"/>
    <row r="421" s="74" customFormat="1"/>
    <row r="422" s="74" customFormat="1"/>
    <row r="423" s="74" customFormat="1"/>
    <row r="424" s="74" customFormat="1"/>
    <row r="425" s="74" customFormat="1"/>
    <row r="426" s="74" customFormat="1"/>
    <row r="427" s="74" customFormat="1"/>
    <row r="428" s="74" customFormat="1"/>
    <row r="429" s="74" customFormat="1"/>
    <row r="430" s="74" customFormat="1"/>
    <row r="431" s="74" customFormat="1"/>
    <row r="432" s="74" customFormat="1"/>
    <row r="433" s="74" customFormat="1"/>
    <row r="434" s="74" customFormat="1"/>
    <row r="435" s="74" customFormat="1"/>
    <row r="436" s="74" customFormat="1"/>
    <row r="437" s="74" customFormat="1"/>
    <row r="438" s="74" customFormat="1"/>
    <row r="439" s="74" customFormat="1"/>
    <row r="440" s="74" customFormat="1"/>
    <row r="441" s="74" customFormat="1"/>
    <row r="442" s="74" customFormat="1"/>
    <row r="443" s="74" customFormat="1"/>
    <row r="444" s="74" customFormat="1"/>
    <row r="445" s="74" customFormat="1"/>
    <row r="446" s="74" customFormat="1"/>
    <row r="447" s="74" customFormat="1"/>
    <row r="448" s="74" customFormat="1"/>
    <row r="449" s="74" customFormat="1"/>
    <row r="450" s="74" customFormat="1"/>
    <row r="451" s="74" customFormat="1"/>
    <row r="452" s="74" customFormat="1"/>
    <row r="453" s="74" customFormat="1"/>
    <row r="454" s="74" customFormat="1"/>
    <row r="455" s="74" customFormat="1"/>
    <row r="456" s="74" customFormat="1"/>
    <row r="457" s="74" customFormat="1"/>
    <row r="458" s="74" customFormat="1"/>
    <row r="459" s="74" customFormat="1"/>
    <row r="460" s="74" customFormat="1"/>
    <row r="461" s="74" customFormat="1"/>
    <row r="462" s="74" customFormat="1"/>
    <row r="463" s="74" customFormat="1"/>
    <row r="464" s="74" customFormat="1"/>
    <row r="465" s="74" customFormat="1"/>
    <row r="466" s="74" customFormat="1"/>
    <row r="467" s="74" customFormat="1"/>
    <row r="468" s="74" customFormat="1"/>
    <row r="469" s="74" customFormat="1"/>
    <row r="470" s="74" customFormat="1"/>
    <row r="471" s="74" customFormat="1"/>
    <row r="472" s="74" customFormat="1"/>
    <row r="473" s="74" customFormat="1"/>
    <row r="474" s="74" customFormat="1"/>
    <row r="475" s="74" customFormat="1"/>
    <row r="476" s="74" customFormat="1"/>
    <row r="477" s="74" customFormat="1"/>
    <row r="478" s="74" customFormat="1"/>
    <row r="479" s="74" customFormat="1"/>
    <row r="480" s="74" customFormat="1"/>
    <row r="481" s="74" customFormat="1"/>
    <row r="482" s="74" customFormat="1"/>
    <row r="483" s="74" customFormat="1"/>
    <row r="484" s="74" customFormat="1"/>
    <row r="485" s="74" customFormat="1"/>
    <row r="486" s="74" customFormat="1"/>
    <row r="487" s="74" customFormat="1"/>
    <row r="488" s="74" customFormat="1"/>
    <row r="489" s="74" customFormat="1"/>
    <row r="490" s="74" customFormat="1"/>
    <row r="491" s="74" customFormat="1"/>
    <row r="492" s="74" customFormat="1"/>
    <row r="493" s="74" customFormat="1"/>
    <row r="494" s="74" customFormat="1"/>
    <row r="495" s="74" customFormat="1"/>
    <row r="496" s="74" customFormat="1"/>
    <row r="497" s="74" customFormat="1"/>
    <row r="498" s="74" customFormat="1"/>
    <row r="499" s="74" customFormat="1"/>
    <row r="500" s="74" customFormat="1"/>
    <row r="501" s="74" customFormat="1"/>
    <row r="502" s="74" customFormat="1"/>
    <row r="503" s="74" customFormat="1"/>
    <row r="504" s="74" customFormat="1"/>
    <row r="505" s="74" customFormat="1"/>
    <row r="506" s="74" customFormat="1"/>
    <row r="507" s="74" customFormat="1"/>
    <row r="508" s="74" customFormat="1"/>
    <row r="509" s="74" customFormat="1"/>
    <row r="510" s="74" customFormat="1"/>
    <row r="511" s="74" customFormat="1"/>
    <row r="512" s="74" customFormat="1"/>
    <row r="513" s="74" customFormat="1"/>
    <row r="514" s="74" customFormat="1"/>
    <row r="515" s="74" customFormat="1"/>
    <row r="516" s="74" customFormat="1"/>
    <row r="517" s="74" customFormat="1"/>
    <row r="518" s="74" customFormat="1"/>
    <row r="519" s="74" customFormat="1"/>
    <row r="520" s="74" customFormat="1"/>
    <row r="521" s="74" customFormat="1"/>
    <row r="522" s="74" customFormat="1"/>
    <row r="523" s="74" customFormat="1"/>
    <row r="524" s="74" customFormat="1"/>
    <row r="525" s="74" customFormat="1"/>
    <row r="526" s="74" customFormat="1"/>
    <row r="527" s="74" customFormat="1"/>
    <row r="528" s="74" customFormat="1"/>
    <row r="529" s="74" customFormat="1"/>
    <row r="530" s="74" customFormat="1"/>
    <row r="531" s="74" customFormat="1"/>
    <row r="532" s="74" customFormat="1"/>
    <row r="533" s="74" customFormat="1"/>
    <row r="534" s="74" customFormat="1"/>
    <row r="535" s="74" customFormat="1"/>
    <row r="536" s="74" customFormat="1"/>
    <row r="537" s="74" customFormat="1"/>
    <row r="538" s="74" customFormat="1"/>
    <row r="539" s="74" customFormat="1"/>
    <row r="540" s="74" customFormat="1"/>
    <row r="541" s="74" customFormat="1"/>
    <row r="542" s="74" customFormat="1"/>
    <row r="543" s="74" customFormat="1"/>
    <row r="544" s="74" customFormat="1"/>
    <row r="545" s="74" customFormat="1"/>
    <row r="546" s="74" customFormat="1"/>
    <row r="547" s="74" customFormat="1"/>
    <row r="548" s="74" customFormat="1"/>
    <row r="549" s="74" customFormat="1"/>
    <row r="550" s="74" customFormat="1"/>
    <row r="551" s="74" customFormat="1"/>
    <row r="552" s="74" customFormat="1"/>
    <row r="553" s="74" customFormat="1"/>
    <row r="554" s="74" customFormat="1"/>
    <row r="555" s="74" customFormat="1"/>
    <row r="556" s="74" customFormat="1"/>
    <row r="557" s="74" customFormat="1"/>
    <row r="558" s="74" customFormat="1"/>
    <row r="559" s="74" customFormat="1"/>
    <row r="560" s="74" customFormat="1"/>
    <row r="561" s="74" customFormat="1"/>
    <row r="562" s="74" customFormat="1"/>
    <row r="563" s="74" customFormat="1"/>
    <row r="564" s="74" customFormat="1"/>
    <row r="565" s="74" customFormat="1"/>
    <row r="566" s="74" customFormat="1"/>
    <row r="567" s="74" customFormat="1"/>
    <row r="568" s="74" customFormat="1"/>
    <row r="569" s="74" customFormat="1"/>
    <row r="570" s="74" customFormat="1"/>
    <row r="571" s="74" customFormat="1"/>
    <row r="572" s="74" customFormat="1"/>
    <row r="573" s="74" customFormat="1"/>
    <row r="574" s="74" customFormat="1"/>
    <row r="575" s="74" customFormat="1"/>
    <row r="576" s="74" customFormat="1"/>
    <row r="577" s="74" customFormat="1"/>
    <row r="578" s="74" customFormat="1"/>
    <row r="579" s="74" customFormat="1"/>
    <row r="580" s="74" customFormat="1"/>
    <row r="581" s="74" customFormat="1"/>
    <row r="582" s="74" customFormat="1"/>
    <row r="583" s="74" customFormat="1"/>
    <row r="584" s="74" customFormat="1"/>
    <row r="585" s="74" customFormat="1"/>
    <row r="586" s="74" customFormat="1"/>
    <row r="587" s="74" customFormat="1"/>
    <row r="588" s="74" customFormat="1"/>
    <row r="589" s="74" customFormat="1"/>
    <row r="590" s="74" customFormat="1"/>
    <row r="591" s="74" customFormat="1"/>
    <row r="592" s="74" customFormat="1"/>
    <row r="593" s="74" customFormat="1"/>
    <row r="594" s="74" customFormat="1"/>
    <row r="595" s="74" customFormat="1"/>
    <row r="596" s="74" customFormat="1"/>
    <row r="597" s="74" customFormat="1"/>
    <row r="598" s="74" customFormat="1"/>
    <row r="599" s="74" customFormat="1"/>
    <row r="600" s="74" customFormat="1"/>
    <row r="601" s="74" customFormat="1"/>
    <row r="602" s="74" customFormat="1"/>
    <row r="603" s="74" customFormat="1"/>
    <row r="604" s="74" customFormat="1"/>
    <row r="605" s="74" customFormat="1"/>
    <row r="606" s="74" customFormat="1"/>
    <row r="607" s="74" customFormat="1"/>
    <row r="608" s="74" customFormat="1"/>
    <row r="609" s="74" customFormat="1"/>
    <row r="610" s="74" customFormat="1"/>
    <row r="611" s="74" customFormat="1"/>
    <row r="612" s="74" customFormat="1"/>
    <row r="613" s="74" customFormat="1"/>
    <row r="614" s="74" customFormat="1"/>
    <row r="615" s="74" customFormat="1"/>
    <row r="616" s="74" customFormat="1"/>
    <row r="617" s="74" customFormat="1"/>
    <row r="618" s="74" customFormat="1"/>
    <row r="619" s="74" customFormat="1"/>
    <row r="620" s="74" customFormat="1"/>
    <row r="621" s="74" customFormat="1"/>
    <row r="622" s="74" customFormat="1"/>
    <row r="623" s="74" customFormat="1"/>
    <row r="624" s="74" customFormat="1"/>
    <row r="625" s="74" customFormat="1"/>
    <row r="626" s="74" customFormat="1"/>
    <row r="627" s="74" customFormat="1"/>
    <row r="628" s="74" customFormat="1"/>
    <row r="629" s="74" customFormat="1"/>
    <row r="630" s="74" customFormat="1"/>
    <row r="631" s="74" customFormat="1"/>
    <row r="632" s="74" customFormat="1"/>
    <row r="633" s="74" customFormat="1"/>
    <row r="634" s="74" customFormat="1"/>
    <row r="635" s="74" customFormat="1"/>
    <row r="636" s="74" customFormat="1"/>
    <row r="637" s="74" customFormat="1"/>
    <row r="638" s="74" customFormat="1"/>
    <row r="639" s="74" customFormat="1"/>
    <row r="640" s="74" customFormat="1"/>
    <row r="641" s="74" customFormat="1"/>
    <row r="642" s="74" customFormat="1"/>
    <row r="643" s="74" customFormat="1"/>
    <row r="644" s="74" customFormat="1"/>
    <row r="645" s="74" customFormat="1"/>
    <row r="646" s="74" customFormat="1"/>
    <row r="647" s="74" customFormat="1"/>
    <row r="648" s="74" customFormat="1"/>
    <row r="649" s="74" customFormat="1"/>
    <row r="650" s="74" customFormat="1"/>
    <row r="651" s="74" customFormat="1"/>
    <row r="652" s="74" customFormat="1"/>
    <row r="653" s="74" customFormat="1"/>
    <row r="654" s="74" customFormat="1"/>
    <row r="655" s="74" customFormat="1"/>
    <row r="656" s="74" customFormat="1"/>
    <row r="657" s="74" customFormat="1"/>
    <row r="658" s="74" customFormat="1"/>
    <row r="659" s="74" customFormat="1"/>
    <row r="660" s="74" customFormat="1"/>
    <row r="661" s="74" customFormat="1"/>
    <row r="662" s="74" customFormat="1"/>
    <row r="663" s="74" customFormat="1"/>
    <row r="664" s="74" customFormat="1"/>
    <row r="665" s="74" customFormat="1"/>
    <row r="666" s="74" customFormat="1"/>
    <row r="667" s="74" customFormat="1"/>
    <row r="668" s="74" customFormat="1"/>
    <row r="669" s="74" customFormat="1"/>
    <row r="670" s="74" customFormat="1"/>
    <row r="671" s="74" customFormat="1"/>
    <row r="672" s="74" customFormat="1"/>
    <row r="673" s="74" customFormat="1"/>
    <row r="674" s="74" customFormat="1"/>
    <row r="675" s="74" customFormat="1"/>
    <row r="676" s="74" customFormat="1"/>
    <row r="677" s="74" customFormat="1"/>
    <row r="678" s="74" customFormat="1"/>
    <row r="679" s="74" customFormat="1"/>
    <row r="680" s="74" customFormat="1"/>
    <row r="681" s="74" customFormat="1"/>
    <row r="682" s="74" customFormat="1"/>
    <row r="683" s="74" customFormat="1"/>
    <row r="684" s="74" customFormat="1"/>
    <row r="685" s="74" customFormat="1"/>
    <row r="686" s="74" customFormat="1"/>
    <row r="687" s="74" customFormat="1"/>
    <row r="688" s="74" customFormat="1"/>
    <row r="689" s="74" customFormat="1"/>
    <row r="690" s="74" customFormat="1"/>
    <row r="691" s="74" customFormat="1"/>
    <row r="692" s="74" customFormat="1"/>
    <row r="693" s="74" customFormat="1"/>
    <row r="694" s="74" customFormat="1"/>
    <row r="695" s="74" customFormat="1"/>
    <row r="696" s="74" customFormat="1"/>
    <row r="697" s="74" customFormat="1"/>
    <row r="698" s="74" customFormat="1"/>
    <row r="699" s="74" customFormat="1"/>
    <row r="700" s="74" customFormat="1"/>
    <row r="701" s="74" customFormat="1"/>
    <row r="702" s="74" customFormat="1"/>
    <row r="703" s="74" customFormat="1"/>
    <row r="704" s="74" customFormat="1"/>
    <row r="705" s="74" customFormat="1"/>
    <row r="706" s="74" customFormat="1"/>
    <row r="707" s="74" customFormat="1"/>
    <row r="708" s="74" customFormat="1"/>
    <row r="709" s="74" customFormat="1"/>
    <row r="710" s="74" customFormat="1"/>
    <row r="711" s="74" customFormat="1"/>
    <row r="712" s="74" customFormat="1"/>
    <row r="713" s="74" customFormat="1"/>
    <row r="714" s="74" customFormat="1"/>
    <row r="715" s="74" customFormat="1"/>
    <row r="716" s="74" customFormat="1"/>
    <row r="717" s="74" customFormat="1"/>
    <row r="718" s="74" customFormat="1"/>
    <row r="719" s="74" customFormat="1"/>
    <row r="720" s="74" customFormat="1"/>
    <row r="721" s="74" customFormat="1"/>
    <row r="722" s="74" customFormat="1"/>
    <row r="723" s="74" customFormat="1"/>
    <row r="724" s="74" customFormat="1"/>
    <row r="725" s="74" customFormat="1"/>
    <row r="726" s="74" customFormat="1"/>
    <row r="727" s="74" customFormat="1"/>
    <row r="728" s="74" customFormat="1"/>
    <row r="729" s="74" customFormat="1"/>
    <row r="730" s="74" customFormat="1"/>
    <row r="731" s="74" customFormat="1"/>
    <row r="732" s="74" customFormat="1"/>
    <row r="733" s="74" customFormat="1"/>
    <row r="734" s="74" customFormat="1"/>
    <row r="735" s="74" customFormat="1"/>
    <row r="736" s="74" customFormat="1"/>
    <row r="737" s="74" customFormat="1"/>
    <row r="738" s="74" customFormat="1"/>
    <row r="739" s="74" customFormat="1"/>
    <row r="740" s="74" customFormat="1"/>
    <row r="741" s="74" customFormat="1"/>
    <row r="742" s="74" customFormat="1"/>
    <row r="743" s="74" customFormat="1"/>
    <row r="744" s="74" customFormat="1"/>
    <row r="745" s="74" customFormat="1"/>
    <row r="746" s="74" customFormat="1"/>
    <row r="747" s="74" customFormat="1"/>
    <row r="748" s="74" customFormat="1"/>
    <row r="749" s="74" customFormat="1"/>
    <row r="750" s="74" customFormat="1"/>
    <row r="751" s="74" customFormat="1"/>
    <row r="752" s="74" customFormat="1"/>
    <row r="753" s="74" customFormat="1"/>
    <row r="754" s="74" customFormat="1"/>
    <row r="755" s="74" customFormat="1"/>
    <row r="756" s="74" customFormat="1"/>
    <row r="757" s="74" customFormat="1"/>
    <row r="758" s="74" customFormat="1"/>
    <row r="759" s="74" customFormat="1"/>
    <row r="760" s="74" customFormat="1"/>
    <row r="761" s="74" customFormat="1"/>
    <row r="762" s="74" customFormat="1"/>
    <row r="763" s="74" customFormat="1"/>
    <row r="764" s="74" customFormat="1"/>
    <row r="765" s="74" customFormat="1"/>
    <row r="766" s="74" customFormat="1"/>
    <row r="767" s="74" customFormat="1"/>
    <row r="768" s="74" customFormat="1"/>
    <row r="769" s="74" customFormat="1"/>
    <row r="770" s="74" customFormat="1"/>
    <row r="771" s="74" customFormat="1"/>
    <row r="772" s="74" customFormat="1"/>
    <row r="773" s="74" customFormat="1"/>
    <row r="774" s="74" customFormat="1"/>
    <row r="775" s="74" customFormat="1"/>
    <row r="776" s="74" customFormat="1"/>
    <row r="777" s="74" customFormat="1"/>
    <row r="778" s="74" customFormat="1"/>
    <row r="779" s="74" customFormat="1"/>
    <row r="780" s="74" customFormat="1"/>
    <row r="781" s="74" customFormat="1"/>
    <row r="782" s="74" customFormat="1"/>
    <row r="783" s="74" customFormat="1"/>
    <row r="784" s="74" customFormat="1"/>
    <row r="785" s="74" customFormat="1"/>
    <row r="786" s="74" customFormat="1"/>
    <row r="787" s="74" customFormat="1"/>
    <row r="788" s="74" customFormat="1"/>
    <row r="789" s="74" customFormat="1"/>
    <row r="790" s="74" customFormat="1"/>
    <row r="791" s="74" customFormat="1"/>
    <row r="792" s="74" customFormat="1"/>
    <row r="793" s="74" customFormat="1"/>
    <row r="794" s="74" customFormat="1"/>
    <row r="795" s="74" customFormat="1"/>
    <row r="796" s="74" customFormat="1"/>
    <row r="797" s="74" customFormat="1"/>
    <row r="798" s="74" customFormat="1"/>
    <row r="799" s="74" customFormat="1"/>
    <row r="800" s="74" customFormat="1"/>
    <row r="801" s="74" customFormat="1"/>
    <row r="802" s="74" customFormat="1"/>
    <row r="803" s="74" customFormat="1"/>
    <row r="804" s="74" customFormat="1"/>
    <row r="805" s="74" customFormat="1"/>
    <row r="806" s="74" customFormat="1"/>
    <row r="807" s="74" customFormat="1"/>
    <row r="808" s="74" customFormat="1"/>
    <row r="809" s="74" customFormat="1"/>
    <row r="810" s="74" customFormat="1"/>
    <row r="811" s="74" customFormat="1"/>
    <row r="812" s="74" customFormat="1"/>
    <row r="813" s="74" customFormat="1"/>
    <row r="814" s="74" customFormat="1"/>
    <row r="815" s="74" customFormat="1"/>
    <row r="816" s="74" customFormat="1"/>
    <row r="817" s="74" customFormat="1"/>
    <row r="818" s="74" customFormat="1"/>
    <row r="819" s="74" customFormat="1"/>
    <row r="820" s="74" customFormat="1"/>
    <row r="821" s="74" customFormat="1"/>
    <row r="822" s="74" customFormat="1"/>
    <row r="823" s="74" customFormat="1"/>
    <row r="824" s="74" customFormat="1"/>
    <row r="825" s="74" customFormat="1"/>
    <row r="826" s="74" customFormat="1"/>
    <row r="827" s="74" customFormat="1"/>
    <row r="828" s="74" customFormat="1"/>
    <row r="829" s="74" customFormat="1"/>
    <row r="830" s="74" customFormat="1"/>
    <row r="831" s="74" customFormat="1"/>
    <row r="832" s="74" customFormat="1"/>
    <row r="833" s="74" customFormat="1"/>
    <row r="834" s="74" customFormat="1"/>
    <row r="835" s="74" customFormat="1"/>
    <row r="836" s="74" customFormat="1"/>
    <row r="837" s="74" customFormat="1"/>
    <row r="838" s="74" customFormat="1"/>
    <row r="839" s="74" customFormat="1"/>
    <row r="840" s="74" customFormat="1"/>
    <row r="841" s="74" customFormat="1"/>
    <row r="842" s="74" customFormat="1"/>
    <row r="843" s="74" customFormat="1"/>
    <row r="844" s="74" customFormat="1"/>
    <row r="845" s="74" customFormat="1"/>
    <row r="846" s="74" customFormat="1"/>
    <row r="847" s="74" customFormat="1"/>
    <row r="848" s="74" customFormat="1"/>
    <row r="849" s="74" customFormat="1"/>
    <row r="850" s="74" customFormat="1"/>
    <row r="851" s="74" customFormat="1"/>
    <row r="852" s="74" customFormat="1"/>
    <row r="853" s="74" customFormat="1"/>
    <row r="854" s="74" customFormat="1"/>
    <row r="855" s="74" customFormat="1"/>
    <row r="856" s="74" customFormat="1"/>
    <row r="857" s="74" customFormat="1"/>
    <row r="858" s="74" customFormat="1"/>
    <row r="859" s="74" customFormat="1"/>
    <row r="860" s="74" customFormat="1"/>
    <row r="861" s="74" customFormat="1"/>
    <row r="862" s="74" customFormat="1"/>
    <row r="863" s="74" customFormat="1"/>
    <row r="864" s="74" customFormat="1"/>
    <row r="865" s="74" customFormat="1"/>
    <row r="866" s="74" customFormat="1"/>
    <row r="867" s="74" customFormat="1"/>
    <row r="868" s="74" customFormat="1"/>
    <row r="869" s="74" customFormat="1"/>
    <row r="870" s="74" customFormat="1"/>
    <row r="871" s="74" customFormat="1"/>
    <row r="872" s="74" customFormat="1"/>
    <row r="873" s="74" customFormat="1"/>
    <row r="874" s="74" customFormat="1"/>
    <row r="875" s="74" customFormat="1"/>
    <row r="876" s="74" customFormat="1"/>
    <row r="877" s="74" customFormat="1"/>
    <row r="878" s="74" customFormat="1"/>
    <row r="879" s="74" customFormat="1"/>
    <row r="880" s="74" customFormat="1"/>
    <row r="881" s="74" customFormat="1"/>
    <row r="882" s="74" customFormat="1"/>
    <row r="883" s="74" customFormat="1"/>
    <row r="884" s="74" customFormat="1"/>
    <row r="885" s="74" customFormat="1"/>
    <row r="886" s="74" customFormat="1"/>
    <row r="887" s="74" customFormat="1"/>
    <row r="888" s="74" customFormat="1"/>
    <row r="889" s="74" customFormat="1"/>
    <row r="890" s="74" customFormat="1"/>
    <row r="891" s="74" customFormat="1"/>
    <row r="892" s="74" customFormat="1"/>
    <row r="893" s="74" customFormat="1"/>
    <row r="894" s="74" customFormat="1"/>
    <row r="895" s="74" customFormat="1"/>
    <row r="896" s="74" customFormat="1"/>
    <row r="897" s="74" customFormat="1"/>
    <row r="898" s="74" customFormat="1"/>
    <row r="899" s="74" customFormat="1"/>
    <row r="900" s="74" customFormat="1"/>
    <row r="901" s="74" customFormat="1"/>
    <row r="902" s="74" customFormat="1"/>
    <row r="903" s="74" customFormat="1"/>
    <row r="904" s="74" customFormat="1"/>
    <row r="905" s="74" customFormat="1"/>
    <row r="906" s="74" customFormat="1"/>
    <row r="907" s="74" customFormat="1"/>
    <row r="908" s="74" customFormat="1"/>
    <row r="909" s="74" customFormat="1"/>
    <row r="910" s="74" customFormat="1"/>
    <row r="911" s="74" customFormat="1"/>
    <row r="912" s="74" customFormat="1"/>
    <row r="913" s="74" customFormat="1"/>
    <row r="914" s="74" customFormat="1"/>
    <row r="915" s="74" customFormat="1"/>
    <row r="916" s="74" customFormat="1"/>
    <row r="917" s="74" customFormat="1"/>
    <row r="918" s="74" customFormat="1"/>
    <row r="919" s="74" customFormat="1"/>
    <row r="920" s="74" customFormat="1"/>
    <row r="921" s="74" customFormat="1"/>
    <row r="922" s="74" customFormat="1"/>
    <row r="923" s="74" customFormat="1"/>
    <row r="924" s="74" customFormat="1"/>
    <row r="925" s="74" customFormat="1"/>
    <row r="926" s="74" customFormat="1"/>
    <row r="927" s="74" customFormat="1"/>
    <row r="928" s="74" customFormat="1"/>
    <row r="929" s="74" customFormat="1"/>
    <row r="930" s="74" customFormat="1"/>
    <row r="931" s="74" customFormat="1"/>
    <row r="932" s="74" customFormat="1"/>
    <row r="933" s="74" customFormat="1"/>
    <row r="934" s="74" customFormat="1"/>
    <row r="935" s="74" customFormat="1"/>
    <row r="936" s="74" customFormat="1"/>
    <row r="937" s="74" customFormat="1"/>
    <row r="938" s="74" customFormat="1"/>
    <row r="939" s="74" customFormat="1"/>
    <row r="940" s="74" customFormat="1"/>
    <row r="941" s="74" customFormat="1"/>
    <row r="942" s="74" customFormat="1"/>
    <row r="943" s="74" customFormat="1"/>
    <row r="944" s="74" customFormat="1"/>
    <row r="945" s="74" customFormat="1"/>
    <row r="946" s="74" customFormat="1"/>
    <row r="947" s="74" customFormat="1"/>
    <row r="948" s="74" customFormat="1"/>
    <row r="949" s="74" customFormat="1"/>
    <row r="950" s="74" customFormat="1"/>
    <row r="951" s="74" customFormat="1"/>
    <row r="952" s="74" customFormat="1"/>
    <row r="953" s="74" customFormat="1"/>
    <row r="954" s="74" customFormat="1"/>
    <row r="955" s="74" customFormat="1"/>
    <row r="956" s="74" customFormat="1"/>
    <row r="957" s="74" customFormat="1"/>
    <row r="958" s="74" customFormat="1"/>
    <row r="959" s="74" customFormat="1"/>
    <row r="960" s="74" customFormat="1"/>
    <row r="961" s="74" customFormat="1"/>
    <row r="962" s="74" customFormat="1"/>
    <row r="963" s="74" customFormat="1"/>
    <row r="964" s="74" customFormat="1"/>
    <row r="965" s="74" customFormat="1"/>
    <row r="966" s="74" customFormat="1"/>
    <row r="967" s="74" customFormat="1"/>
    <row r="968" s="74" customFormat="1"/>
    <row r="969" s="74" customFormat="1"/>
    <row r="970" s="74" customFormat="1"/>
    <row r="971" s="74" customFormat="1"/>
    <row r="972" s="74" customFormat="1"/>
    <row r="973" s="74" customFormat="1"/>
    <row r="974" s="74" customFormat="1"/>
    <row r="975" s="74" customFormat="1"/>
    <row r="976" s="74" customFormat="1"/>
    <row r="977" s="74" customFormat="1"/>
    <row r="978" s="74" customFormat="1"/>
    <row r="979" s="74" customFormat="1"/>
    <row r="980" s="74" customFormat="1"/>
    <row r="981" s="74" customFormat="1"/>
    <row r="982" s="74" customFormat="1"/>
    <row r="983" s="74" customFormat="1"/>
    <row r="984" s="74" customFormat="1"/>
    <row r="985" s="74" customFormat="1"/>
    <row r="986" s="74" customFormat="1"/>
    <row r="987" s="74" customFormat="1"/>
    <row r="988" s="74" customFormat="1"/>
    <row r="989" s="74" customFormat="1"/>
    <row r="990" s="74" customFormat="1"/>
    <row r="991" s="74" customFormat="1"/>
    <row r="992" s="74" customFormat="1"/>
    <row r="993" s="74" customFormat="1"/>
    <row r="994" s="74" customFormat="1"/>
    <row r="995" s="74" customFormat="1"/>
    <row r="996" s="74" customFormat="1"/>
    <row r="997" s="74" customFormat="1"/>
    <row r="998" s="74" customFormat="1"/>
    <row r="999" s="74" customFormat="1"/>
    <row r="1000" s="74" customFormat="1"/>
    <row r="1001" s="74" customFormat="1"/>
    <row r="1002" s="74" customFormat="1"/>
    <row r="1003" s="74" customFormat="1"/>
    <row r="1004" s="74" customFormat="1"/>
    <row r="1005" s="74" customFormat="1"/>
    <row r="1006" s="74" customFormat="1"/>
    <row r="1007" s="74" customFormat="1"/>
    <row r="1008" s="74" customFormat="1"/>
    <row r="1009" s="74" customFormat="1"/>
    <row r="1010" s="74" customFormat="1"/>
    <row r="1011" s="74" customFormat="1"/>
    <row r="1012" s="74" customFormat="1"/>
    <row r="1013" s="74" customFormat="1"/>
    <row r="1014" s="74" customFormat="1"/>
    <row r="1015" s="74" customFormat="1"/>
    <row r="1016" s="74" customFormat="1"/>
    <row r="1017" s="74" customFormat="1"/>
    <row r="1018" s="74" customFormat="1"/>
    <row r="1019" s="74" customFormat="1"/>
    <row r="1020" s="74" customFormat="1"/>
    <row r="1021" s="74" customFormat="1"/>
    <row r="1022" s="74" customFormat="1"/>
    <row r="1023" s="74" customFormat="1"/>
    <row r="1024" s="74" customFormat="1"/>
    <row r="1025" s="74" customFormat="1"/>
    <row r="1026" s="74" customFormat="1"/>
    <row r="1027" s="74" customFormat="1"/>
    <row r="1028" s="74" customFormat="1"/>
    <row r="1029" s="74" customFormat="1"/>
    <row r="1030" s="74" customFormat="1"/>
    <row r="1031" s="74" customFormat="1"/>
    <row r="1032" s="74" customFormat="1"/>
    <row r="1033" s="74" customFormat="1"/>
    <row r="1034" s="74" customFormat="1"/>
    <row r="1035" s="74" customFormat="1"/>
    <row r="1036" s="74" customFormat="1"/>
    <row r="1037" s="74" customFormat="1"/>
    <row r="1038" s="74" customFormat="1"/>
    <row r="1039" s="74" customFormat="1"/>
    <row r="1040" s="74" customFormat="1"/>
    <row r="1041" s="74" customFormat="1"/>
    <row r="1042" s="74" customFormat="1"/>
    <row r="1043" s="74" customFormat="1"/>
    <row r="1044" s="74" customFormat="1"/>
    <row r="1045" s="74" customFormat="1"/>
    <row r="1046" s="74" customFormat="1"/>
    <row r="1047" s="74" customFormat="1"/>
    <row r="1048" s="74" customFormat="1"/>
    <row r="1049" s="74" customFormat="1"/>
    <row r="1050" s="74" customFormat="1"/>
    <row r="1051" s="74" customFormat="1"/>
    <row r="1052" s="74" customFormat="1"/>
    <row r="1053" s="74" customFormat="1"/>
    <row r="1054" s="74" customFormat="1"/>
    <row r="1055" s="74" customFormat="1"/>
    <row r="1056" s="74" customFormat="1"/>
    <row r="1057" s="74" customFormat="1"/>
    <row r="1058" s="74" customFormat="1"/>
    <row r="1059" s="74" customFormat="1"/>
    <row r="1060" s="74" customFormat="1"/>
    <row r="1061" s="74" customFormat="1"/>
    <row r="1062" s="74" customFormat="1"/>
    <row r="1063" s="74" customFormat="1"/>
    <row r="1064" s="74" customFormat="1"/>
    <row r="1065" s="74" customFormat="1"/>
    <row r="1066" s="74" customFormat="1"/>
    <row r="1067" s="74" customFormat="1"/>
    <row r="1068" s="74" customFormat="1"/>
    <row r="1069" s="74" customFormat="1"/>
    <row r="1070" s="74" customFormat="1"/>
    <row r="1071" s="74" customFormat="1"/>
    <row r="1072" s="74" customFormat="1"/>
    <row r="1073" s="74" customFormat="1"/>
    <row r="1074" s="74" customFormat="1"/>
    <row r="1075" s="74" customFormat="1"/>
    <row r="1076" s="74" customFormat="1"/>
    <row r="1077" s="74" customFormat="1"/>
    <row r="1078" s="74" customFormat="1"/>
    <row r="1079" s="74" customFormat="1"/>
    <row r="1080" s="74" customFormat="1"/>
    <row r="1081" s="74" customFormat="1"/>
    <row r="1082" s="74" customFormat="1"/>
    <row r="1083" s="74" customFormat="1"/>
    <row r="1084" s="74" customFormat="1"/>
    <row r="1085" s="74" customFormat="1"/>
    <row r="1086" s="74" customFormat="1"/>
    <row r="1087" s="74" customFormat="1"/>
    <row r="1088" s="74" customFormat="1"/>
    <row r="1089" s="74" customFormat="1"/>
    <row r="1090" s="74" customFormat="1"/>
    <row r="1091" s="74" customFormat="1"/>
    <row r="1092" s="74" customFormat="1"/>
    <row r="1093" s="74" customFormat="1"/>
    <row r="1094" s="74" customFormat="1"/>
    <row r="1095" s="74" customFormat="1"/>
    <row r="1096" s="74" customFormat="1"/>
    <row r="1097" s="74" customFormat="1"/>
    <row r="1098" s="74" customFormat="1"/>
    <row r="1099" s="74" customFormat="1"/>
    <row r="1100" s="74" customFormat="1"/>
    <row r="1101" s="74" customFormat="1"/>
    <row r="1102" s="74" customFormat="1"/>
    <row r="1103" s="74" customFormat="1"/>
    <row r="1104" s="74" customFormat="1"/>
    <row r="1105" s="74" customFormat="1"/>
    <row r="1106" s="74" customFormat="1"/>
    <row r="1107" s="74" customFormat="1"/>
    <row r="1108" s="74" customFormat="1"/>
    <row r="1109" s="74" customFormat="1"/>
    <row r="1110" s="74" customFormat="1"/>
    <row r="1111" s="74" customFormat="1"/>
    <row r="1112" s="74" customFormat="1"/>
    <row r="1113" s="74" customFormat="1"/>
    <row r="1114" s="74" customFormat="1"/>
    <row r="1115" s="74" customFormat="1"/>
    <row r="1116" s="74" customFormat="1"/>
    <row r="1117" s="74" customFormat="1"/>
    <row r="1118" s="74" customFormat="1"/>
    <row r="1119" s="74" customFormat="1"/>
    <row r="1120" s="74" customFormat="1"/>
    <row r="1121" s="74" customFormat="1"/>
    <row r="1122" s="74" customFormat="1"/>
    <row r="1123" s="74" customFormat="1"/>
    <row r="1124" s="74" customFormat="1"/>
    <row r="1125" s="74" customFormat="1"/>
    <row r="1126" s="74" customFormat="1"/>
    <row r="1127" s="74" customFormat="1"/>
    <row r="1128" s="74" customFormat="1"/>
    <row r="1129" s="74" customFormat="1"/>
    <row r="1130" s="74" customFormat="1"/>
    <row r="1131" s="74" customFormat="1"/>
    <row r="1132" s="74" customFormat="1"/>
    <row r="1133" s="74" customFormat="1"/>
    <row r="1134" s="74" customFormat="1"/>
    <row r="1135" s="74" customFormat="1"/>
    <row r="1136" s="74" customFormat="1"/>
    <row r="1137" s="74" customFormat="1"/>
    <row r="1138" s="74" customFormat="1"/>
    <row r="1139" s="74" customFormat="1"/>
    <row r="1140" s="74" customFormat="1"/>
    <row r="1141" s="74" customFormat="1"/>
    <row r="1142" s="74" customFormat="1"/>
    <row r="1143" s="74" customFormat="1"/>
    <row r="1144" s="74" customFormat="1"/>
    <row r="1145" s="74" customFormat="1"/>
    <row r="1146" s="74" customFormat="1"/>
    <row r="1147" s="74" customFormat="1"/>
    <row r="1148" s="74" customFormat="1"/>
    <row r="1149" s="74" customFormat="1"/>
    <row r="1150" s="74" customFormat="1"/>
    <row r="1151" s="74" customFormat="1"/>
    <row r="1152" s="74" customFormat="1"/>
    <row r="1153" s="74" customFormat="1"/>
    <row r="1154" s="74" customFormat="1"/>
    <row r="1155" s="74" customFormat="1"/>
    <row r="1156" s="74" customFormat="1"/>
    <row r="1157" s="74" customFormat="1"/>
    <row r="1158" s="74" customFormat="1"/>
    <row r="1159" s="74" customFormat="1"/>
    <row r="1160" s="74" customFormat="1"/>
    <row r="1161" s="74" customFormat="1"/>
    <row r="1162" s="74" customFormat="1"/>
    <row r="1163" s="74" customFormat="1"/>
    <row r="1164" s="74" customFormat="1"/>
    <row r="1165" s="74" customFormat="1"/>
    <row r="1166" s="74" customFormat="1"/>
    <row r="1167" s="74" customFormat="1"/>
    <row r="1168" s="74" customFormat="1"/>
    <row r="1169" s="74" customFormat="1"/>
    <row r="1170" s="74" customFormat="1"/>
    <row r="1171" s="74" customFormat="1"/>
    <row r="1172" s="74" customFormat="1"/>
    <row r="1173" s="74" customFormat="1"/>
    <row r="1174" s="74" customFormat="1"/>
    <row r="1175" s="74" customFormat="1"/>
    <row r="1176" s="74" customFormat="1"/>
    <row r="1177" s="74" customFormat="1"/>
    <row r="1178" s="74" customFormat="1"/>
    <row r="1179" s="74" customFormat="1"/>
    <row r="1180" s="74" customFormat="1"/>
    <row r="1181" s="74" customFormat="1"/>
    <row r="1182" s="74" customFormat="1"/>
    <row r="1183" s="74" customFormat="1"/>
    <row r="1184" s="74" customFormat="1"/>
    <row r="1185" s="74" customFormat="1"/>
    <row r="1186" s="74" customFormat="1"/>
    <row r="1187" s="74" customFormat="1"/>
    <row r="1188" s="74" customFormat="1"/>
    <row r="1189" s="74" customFormat="1"/>
    <row r="1190" s="74" customFormat="1"/>
    <row r="1191" s="74" customFormat="1"/>
    <row r="1192" s="74" customFormat="1"/>
    <row r="1193" s="74" customFormat="1"/>
    <row r="1194" s="74" customFormat="1"/>
    <row r="1195" s="74" customFormat="1"/>
    <row r="1196" s="74" customFormat="1"/>
    <row r="1197" s="74" customFormat="1"/>
    <row r="1198" s="74" customFormat="1"/>
    <row r="1199" s="74" customFormat="1"/>
    <row r="1200" s="74" customFormat="1"/>
    <row r="1201" s="74" customFormat="1"/>
    <row r="1202" s="74" customFormat="1"/>
    <row r="1203" s="74" customFormat="1"/>
    <row r="1204" s="74" customFormat="1"/>
    <row r="1205" s="74" customFormat="1"/>
    <row r="1206" s="74" customFormat="1"/>
    <row r="1207" s="74" customFormat="1"/>
    <row r="1208" s="74" customFormat="1"/>
    <row r="1209" s="74" customFormat="1"/>
    <row r="1210" s="74" customFormat="1"/>
    <row r="1211" s="74" customFormat="1"/>
    <row r="1212" s="74" customFormat="1"/>
    <row r="1213" s="74" customFormat="1"/>
    <row r="1214" s="74" customFormat="1"/>
    <row r="1215" s="74" customFormat="1"/>
    <row r="1216" s="74" customFormat="1"/>
    <row r="1217" s="74" customFormat="1"/>
    <row r="1218" s="74" customFormat="1"/>
    <row r="1219" s="74" customFormat="1"/>
    <row r="1220" s="74" customFormat="1"/>
    <row r="1221" s="74" customFormat="1"/>
    <row r="1222" s="74" customFormat="1"/>
    <row r="1223" s="74" customFormat="1"/>
    <row r="1224" s="74" customFormat="1"/>
    <row r="1225" s="74" customFormat="1"/>
    <row r="1226" s="74" customFormat="1"/>
    <row r="1227" s="74" customFormat="1"/>
    <row r="1228" s="74" customFormat="1"/>
    <row r="1229" s="74" customFormat="1"/>
    <row r="1230" s="74" customFormat="1"/>
    <row r="1231" s="74" customFormat="1"/>
    <row r="1232" s="74" customFormat="1"/>
    <row r="1233" s="74" customFormat="1"/>
    <row r="1234" s="74" customFormat="1"/>
    <row r="1235" s="74" customFormat="1"/>
    <row r="1236" s="74" customFormat="1"/>
    <row r="1237" s="74" customFormat="1"/>
    <row r="1238" s="74" customFormat="1"/>
    <row r="1239" s="74" customFormat="1"/>
    <row r="1240" s="74" customFormat="1"/>
    <row r="1241" s="74" customFormat="1"/>
    <row r="1242" s="74" customFormat="1"/>
    <row r="1243" s="74" customFormat="1"/>
    <row r="1244" s="74" customFormat="1"/>
    <row r="1245" s="74" customFormat="1"/>
    <row r="1246" s="74" customFormat="1"/>
    <row r="1247" s="74" customFormat="1"/>
    <row r="1248" s="74" customFormat="1"/>
    <row r="1249" s="74" customFormat="1"/>
    <row r="1250" s="74" customFormat="1"/>
    <row r="1251" s="74" customFormat="1"/>
    <row r="1252" s="74" customFormat="1"/>
    <row r="1253" s="74" customFormat="1"/>
    <row r="1254" s="74" customFormat="1"/>
    <row r="1255" s="74" customFormat="1"/>
    <row r="1256" s="74" customFormat="1"/>
    <row r="1257" s="74" customFormat="1"/>
    <row r="1258" s="74" customFormat="1"/>
    <row r="1259" s="74" customFormat="1"/>
    <row r="1260" s="74" customFormat="1"/>
    <row r="1261" s="74" customFormat="1"/>
    <row r="1262" s="74" customFormat="1"/>
    <row r="1263" s="74" customFormat="1"/>
    <row r="1264" s="74" customFormat="1"/>
    <row r="1265" s="74" customFormat="1"/>
    <row r="1266" s="74" customFormat="1"/>
    <row r="1267" s="74" customFormat="1"/>
    <row r="1268" s="74" customFormat="1"/>
    <row r="1269" s="74" customFormat="1"/>
    <row r="1270" s="74" customFormat="1"/>
    <row r="1271" s="74" customFormat="1"/>
    <row r="1272" s="74" customFormat="1"/>
    <row r="1273" s="74" customFormat="1"/>
    <row r="1274" s="74" customFormat="1"/>
    <row r="1275" s="74" customFormat="1"/>
    <row r="1276" s="74" customFormat="1"/>
    <row r="1277" s="74" customFormat="1"/>
    <row r="1278" s="74" customFormat="1"/>
    <row r="1279" s="74" customFormat="1"/>
    <row r="1280" s="74" customFormat="1"/>
    <row r="1281" s="74" customFormat="1"/>
    <row r="1282" s="74" customFormat="1"/>
    <row r="1283" s="74" customFormat="1"/>
    <row r="1284" s="74" customFormat="1"/>
    <row r="1285" s="74" customFormat="1"/>
    <row r="1286" s="74" customFormat="1"/>
    <row r="1287" s="74" customFormat="1"/>
    <row r="1288" s="74" customFormat="1"/>
    <row r="1289" s="74" customFormat="1"/>
    <row r="1290" s="74" customFormat="1"/>
    <row r="1291" s="74" customFormat="1"/>
    <row r="1292" s="74" customFormat="1"/>
    <row r="1293" s="74" customFormat="1"/>
    <row r="1294" s="74" customFormat="1"/>
    <row r="1295" s="74" customFormat="1"/>
    <row r="1296" s="74" customFormat="1"/>
    <row r="1297" s="74" customFormat="1"/>
    <row r="1298" s="74" customFormat="1"/>
    <row r="1299" s="74" customFormat="1"/>
    <row r="1300" s="74" customFormat="1"/>
    <row r="1301" s="74" customFormat="1"/>
    <row r="1302" s="74" customFormat="1"/>
    <row r="1303" s="74" customFormat="1"/>
    <row r="1304" s="74" customFormat="1"/>
    <row r="1305" s="74" customFormat="1"/>
    <row r="1306" s="74" customFormat="1"/>
    <row r="1307" s="74" customFormat="1"/>
    <row r="1308" s="74" customFormat="1"/>
    <row r="1309" s="74" customFormat="1"/>
    <row r="1310" s="74" customFormat="1"/>
    <row r="1311" s="74" customFormat="1"/>
    <row r="1312" s="74" customFormat="1"/>
    <row r="1313" s="74" customFormat="1"/>
    <row r="1314" s="74" customFormat="1"/>
    <row r="1315" s="74" customFormat="1"/>
    <row r="1316" s="74" customFormat="1"/>
    <row r="1317" s="74" customFormat="1"/>
    <row r="1318" s="74" customFormat="1"/>
    <row r="1319" s="74" customFormat="1"/>
    <row r="1320" s="74" customFormat="1"/>
    <row r="1321" s="74" customFormat="1"/>
    <row r="1322" s="74" customFormat="1"/>
    <row r="1323" s="74" customFormat="1"/>
    <row r="1324" s="74" customFormat="1"/>
    <row r="1325" s="74" customFormat="1"/>
    <row r="1326" s="74" customFormat="1"/>
    <row r="1327" s="74" customFormat="1"/>
    <row r="1328" s="74" customFormat="1"/>
    <row r="1329" s="74" customFormat="1"/>
    <row r="1330" s="74" customFormat="1"/>
    <row r="1331" s="74" customFormat="1"/>
    <row r="1332" s="74" customFormat="1"/>
    <row r="1333" s="74" customFormat="1"/>
    <row r="1334" s="74" customFormat="1"/>
    <row r="1335" s="74" customFormat="1"/>
    <row r="1336" s="74" customFormat="1"/>
    <row r="1337" s="74" customFormat="1"/>
    <row r="1338" s="74" customFormat="1"/>
    <row r="1339" s="74" customFormat="1"/>
    <row r="1340" s="74" customFormat="1"/>
    <row r="1341" s="74" customFormat="1"/>
    <row r="1342" s="74" customFormat="1"/>
    <row r="1343" s="74" customFormat="1"/>
    <row r="1344" s="74" customFormat="1"/>
    <row r="1345" s="74" customFormat="1"/>
    <row r="1346" s="74" customFormat="1"/>
    <row r="1347" s="74" customFormat="1"/>
    <row r="1348" s="74" customFormat="1"/>
    <row r="1349" s="74" customFormat="1"/>
    <row r="1350" s="74" customFormat="1"/>
    <row r="1351" s="74" customFormat="1"/>
    <row r="1352" s="74" customFormat="1"/>
    <row r="1353" s="74" customFormat="1"/>
    <row r="1354" s="74" customFormat="1"/>
    <row r="1355" s="74" customFormat="1"/>
    <row r="1356" s="74" customFormat="1"/>
    <row r="1357" s="74" customFormat="1"/>
    <row r="1358" s="74" customFormat="1"/>
    <row r="1359" s="74" customFormat="1"/>
    <row r="1360" s="74" customFormat="1"/>
    <row r="1361" s="74" customFormat="1"/>
    <row r="1362" s="74" customFormat="1"/>
    <row r="1363" s="74" customFormat="1"/>
    <row r="1364" s="74" customFormat="1"/>
    <row r="1365" s="74" customFormat="1"/>
    <row r="1366" s="74" customFormat="1"/>
    <row r="1367" s="74" customFormat="1"/>
    <row r="1368" s="74" customFormat="1"/>
    <row r="1369" s="74" customFormat="1"/>
    <row r="1370" s="74" customFormat="1"/>
    <row r="1371" s="74" customFormat="1"/>
    <row r="1372" s="74" customFormat="1"/>
    <row r="1373" s="74" customFormat="1"/>
    <row r="1374" s="74" customFormat="1"/>
    <row r="1375" s="74" customFormat="1"/>
    <row r="1376" s="74" customFormat="1"/>
    <row r="1377" s="74" customFormat="1"/>
    <row r="1378" s="74" customFormat="1"/>
    <row r="1379" s="74" customFormat="1"/>
    <row r="1380" s="74" customFormat="1"/>
    <row r="1381" s="74" customFormat="1"/>
    <row r="1382" s="74" customFormat="1"/>
    <row r="1383" s="74" customFormat="1"/>
    <row r="1384" s="74" customFormat="1"/>
    <row r="1385" s="74" customFormat="1"/>
    <row r="1386" s="74" customFormat="1"/>
    <row r="1387" s="74" customFormat="1"/>
    <row r="1388" s="74" customFormat="1"/>
    <row r="1389" s="74" customFormat="1"/>
    <row r="1390" s="74" customFormat="1"/>
    <row r="1391" s="74" customFormat="1"/>
    <row r="1392" s="74" customFormat="1"/>
    <row r="1393" s="74" customFormat="1"/>
    <row r="1394" s="74" customFormat="1"/>
    <row r="1395" s="74" customFormat="1"/>
    <row r="1396" s="74" customFormat="1"/>
    <row r="1397" s="74" customFormat="1"/>
    <row r="1398" s="74" customFormat="1"/>
    <row r="1399" s="74" customFormat="1"/>
    <row r="1400" s="74" customFormat="1"/>
    <row r="1401" s="74" customFormat="1"/>
    <row r="1402" s="74" customFormat="1"/>
    <row r="1403" s="74" customFormat="1"/>
    <row r="1404" s="74" customFormat="1"/>
    <row r="1405" s="74" customFormat="1"/>
    <row r="1406" s="74" customFormat="1"/>
    <row r="1407" s="74" customFormat="1"/>
    <row r="1408" s="74" customFormat="1"/>
    <row r="1409" s="74" customFormat="1"/>
    <row r="1410" s="74" customFormat="1"/>
    <row r="1411" s="74" customFormat="1"/>
    <row r="1412" s="74" customFormat="1"/>
    <row r="1413" s="74" customFormat="1"/>
    <row r="1414" s="74" customFormat="1"/>
    <row r="1415" s="74" customFormat="1"/>
    <row r="1416" s="74" customFormat="1"/>
    <row r="1417" s="74" customFormat="1"/>
    <row r="1418" s="74" customFormat="1"/>
    <row r="1419" s="74" customFormat="1"/>
    <row r="1420" s="74" customFormat="1"/>
    <row r="1421" s="74" customFormat="1"/>
    <row r="1422" s="74" customFormat="1"/>
    <row r="1423" s="74" customFormat="1"/>
    <row r="1424" s="74" customFormat="1"/>
    <row r="1425" s="74" customFormat="1"/>
    <row r="1426" s="74" customFormat="1"/>
    <row r="1427" s="74" customFormat="1"/>
    <row r="1428" s="74" customFormat="1"/>
    <row r="1429" s="74" customFormat="1"/>
    <row r="1430" s="74" customFormat="1"/>
    <row r="1431" s="74" customFormat="1"/>
    <row r="1432" s="74" customFormat="1"/>
    <row r="1433" s="74" customFormat="1"/>
    <row r="1434" s="74" customFormat="1"/>
    <row r="1435" s="74" customFormat="1"/>
    <row r="1436" s="74" customFormat="1"/>
    <row r="1437" s="74" customFormat="1"/>
    <row r="1438" s="74" customFormat="1"/>
    <row r="1439" s="74" customFormat="1"/>
    <row r="1440" s="74" customFormat="1"/>
    <row r="1441" s="74" customFormat="1"/>
    <row r="1442" s="74" customFormat="1"/>
    <row r="1443" s="74" customFormat="1"/>
    <row r="1444" s="74" customFormat="1"/>
    <row r="1445" s="74" customFormat="1"/>
    <row r="1446" s="74" customFormat="1"/>
    <row r="1447" s="74" customFormat="1"/>
    <row r="1448" s="74" customFormat="1"/>
    <row r="1449" s="74" customFormat="1"/>
    <row r="1450" s="74" customFormat="1"/>
    <row r="1451" s="74" customFormat="1"/>
    <row r="1452" s="74" customFormat="1"/>
    <row r="1453" s="74" customFormat="1"/>
    <row r="1454" s="74" customFormat="1"/>
    <row r="1455" s="74" customFormat="1"/>
    <row r="1456" s="74" customFormat="1"/>
    <row r="1457" s="74" customFormat="1"/>
    <row r="1458" s="74" customFormat="1"/>
    <row r="1459" s="74" customFormat="1"/>
    <row r="1460" s="74" customFormat="1"/>
    <row r="1461" s="74" customFormat="1"/>
    <row r="1462" s="74" customFormat="1"/>
    <row r="1463" s="74" customFormat="1"/>
    <row r="1464" s="74" customFormat="1"/>
    <row r="1465" s="74" customFormat="1"/>
    <row r="1466" s="74" customFormat="1"/>
    <row r="1467" s="74" customFormat="1"/>
    <row r="1468" s="74" customFormat="1"/>
    <row r="1469" s="74" customFormat="1"/>
    <row r="1470" s="74" customFormat="1"/>
    <row r="1471" s="74" customFormat="1"/>
    <row r="1472" s="74" customFormat="1"/>
    <row r="1473" s="74" customFormat="1"/>
    <row r="1474" s="74" customFormat="1"/>
    <row r="1475" s="74" customFormat="1"/>
    <row r="1476" s="74" customFormat="1"/>
    <row r="1477" s="74" customFormat="1"/>
    <row r="1478" s="74" customFormat="1"/>
    <row r="1479" s="74" customFormat="1"/>
    <row r="1480" s="74" customFormat="1"/>
    <row r="1481" s="74" customFormat="1"/>
    <row r="1482" s="74" customFormat="1"/>
    <row r="1483" s="74" customFormat="1"/>
    <row r="1484" s="74" customFormat="1"/>
    <row r="1485" s="74" customFormat="1"/>
    <row r="1486" s="74" customFormat="1"/>
    <row r="1487" s="74" customFormat="1"/>
    <row r="1488" s="74" customFormat="1"/>
    <row r="1489" s="74" customFormat="1"/>
    <row r="1490" s="74" customFormat="1"/>
    <row r="1491" s="74" customFormat="1"/>
    <row r="1492" s="74" customFormat="1"/>
    <row r="1493" s="74" customFormat="1"/>
    <row r="1494" s="74" customFormat="1"/>
    <row r="1495" s="74" customFormat="1"/>
    <row r="1496" s="74" customFormat="1"/>
    <row r="1497" s="74" customFormat="1"/>
    <row r="1498" s="74" customFormat="1"/>
    <row r="1499" s="74" customFormat="1"/>
    <row r="1500" s="74" customFormat="1"/>
    <row r="1501" s="74" customFormat="1"/>
    <row r="1502" s="74" customFormat="1"/>
    <row r="1503" s="74" customFormat="1"/>
    <row r="1504" s="74" customFormat="1"/>
    <row r="1505" s="74" customFormat="1"/>
    <row r="1506" s="74" customFormat="1"/>
    <row r="1507" s="74" customFormat="1"/>
    <row r="1508" s="74" customFormat="1"/>
    <row r="1509" s="74" customFormat="1"/>
    <row r="1510" s="74" customFormat="1"/>
    <row r="1511" s="74" customFormat="1"/>
    <row r="1512" s="74" customFormat="1"/>
    <row r="1513" s="74" customFormat="1"/>
    <row r="1514" s="74" customFormat="1"/>
    <row r="1515" s="74" customFormat="1"/>
    <row r="1516" s="74" customFormat="1"/>
    <row r="1517" s="74" customFormat="1"/>
    <row r="1518" s="74" customFormat="1"/>
    <row r="1519" s="74" customFormat="1"/>
    <row r="1520" s="74" customFormat="1"/>
    <row r="1521" s="74" customFormat="1"/>
    <row r="1522" s="74" customFormat="1"/>
    <row r="1523" s="74" customFormat="1"/>
    <row r="1524" s="74" customFormat="1"/>
    <row r="1525" s="74" customFormat="1"/>
    <row r="1526" s="74" customFormat="1"/>
    <row r="1527" s="74" customFormat="1"/>
    <row r="1528" s="74" customFormat="1"/>
    <row r="1529" s="74" customFormat="1"/>
    <row r="1530" s="74" customFormat="1"/>
    <row r="1531" s="74" customFormat="1"/>
    <row r="1532" s="74" customFormat="1"/>
    <row r="1533" s="74" customFormat="1"/>
    <row r="1534" s="74" customFormat="1"/>
    <row r="1535" s="74" customFormat="1"/>
    <row r="1536" s="74" customFormat="1"/>
    <row r="1537" s="74" customFormat="1"/>
    <row r="1538" s="74" customFormat="1"/>
    <row r="1539" s="74" customFormat="1"/>
    <row r="1540" s="74" customFormat="1"/>
    <row r="1541" s="74" customFormat="1"/>
    <row r="1542" s="74" customFormat="1"/>
    <row r="1543" s="74" customFormat="1"/>
    <row r="1544" s="74" customFormat="1"/>
    <row r="1545" s="74" customFormat="1"/>
    <row r="1546" s="74" customFormat="1"/>
    <row r="1547" s="74" customFormat="1"/>
    <row r="1548" s="74" customFormat="1"/>
    <row r="1549" s="74" customFormat="1"/>
    <row r="1550" s="74" customFormat="1"/>
    <row r="1551" s="74" customFormat="1"/>
    <row r="1552" s="74" customFormat="1"/>
    <row r="1553" s="74" customFormat="1"/>
    <row r="1554" s="74" customFormat="1"/>
    <row r="1555" s="74" customFormat="1"/>
    <row r="1556" s="74" customFormat="1"/>
    <row r="1557" s="74" customFormat="1"/>
    <row r="1558" s="74" customFormat="1"/>
    <row r="1559" s="74" customFormat="1"/>
    <row r="1560" s="74" customFormat="1"/>
    <row r="1561" s="74" customFormat="1"/>
    <row r="1562" s="74" customFormat="1"/>
    <row r="1563" s="74" customFormat="1"/>
    <row r="1564" s="74" customFormat="1"/>
    <row r="1565" s="74" customFormat="1"/>
    <row r="1566" s="74" customFormat="1"/>
    <row r="1567" s="74" customFormat="1"/>
    <row r="1568" s="74" customFormat="1"/>
    <row r="1569" s="74" customFormat="1"/>
    <row r="1570" s="74" customFormat="1"/>
    <row r="1571" s="74" customFormat="1"/>
    <row r="1572" s="74" customFormat="1"/>
    <row r="1573" s="74" customFormat="1"/>
    <row r="1574" s="74" customFormat="1"/>
    <row r="1575" s="74" customFormat="1"/>
    <row r="1576" s="74" customFormat="1"/>
    <row r="1577" s="74" customFormat="1"/>
    <row r="1578" s="74" customFormat="1"/>
    <row r="1579" s="74" customFormat="1"/>
    <row r="1580" s="74" customFormat="1"/>
    <row r="1581" s="74" customFormat="1"/>
    <row r="1582" s="74" customFormat="1"/>
    <row r="1583" s="74" customFormat="1"/>
    <row r="1584" s="74" customFormat="1"/>
    <row r="1585" s="74" customFormat="1"/>
    <row r="1586" s="74" customFormat="1"/>
    <row r="1587" s="74" customFormat="1"/>
    <row r="1588" s="74" customFormat="1"/>
    <row r="1589" s="74" customFormat="1"/>
    <row r="1590" s="74" customFormat="1"/>
    <row r="1591" s="74" customFormat="1"/>
    <row r="1592" s="74" customFormat="1"/>
    <row r="1593" s="74" customFormat="1"/>
    <row r="1594" s="74" customFormat="1"/>
    <row r="1595" s="74" customFormat="1"/>
    <row r="1596" s="74" customFormat="1"/>
    <row r="1597" s="74" customFormat="1"/>
    <row r="1598" s="74" customFormat="1"/>
    <row r="1599" s="74" customFormat="1"/>
    <row r="1600" s="74" customFormat="1"/>
    <row r="1601" s="74" customFormat="1"/>
    <row r="1602" s="74" customFormat="1"/>
    <row r="1603" s="74" customFormat="1"/>
    <row r="1604" s="74" customFormat="1"/>
    <row r="1605" s="74" customFormat="1"/>
    <row r="1606" s="74" customFormat="1"/>
    <row r="1607" s="74" customFormat="1"/>
    <row r="1608" s="74" customFormat="1"/>
    <row r="1609" s="74" customFormat="1"/>
    <row r="1610" s="74" customFormat="1"/>
    <row r="1611" s="74" customFormat="1"/>
    <row r="1612" s="74" customFormat="1"/>
    <row r="1613" s="74" customFormat="1"/>
    <row r="1614" s="74" customFormat="1"/>
    <row r="1615" s="74" customFormat="1"/>
    <row r="1616" s="74" customFormat="1"/>
    <row r="1617" s="74" customFormat="1"/>
    <row r="1618" s="74" customFormat="1"/>
    <row r="1619" s="74" customFormat="1"/>
    <row r="1620" s="74" customFormat="1"/>
    <row r="1621" s="74" customFormat="1"/>
    <row r="1622" s="74" customFormat="1"/>
    <row r="1623" s="74" customFormat="1"/>
    <row r="1624" s="74" customFormat="1"/>
    <row r="1625" s="74" customFormat="1"/>
    <row r="1626" s="74" customFormat="1"/>
    <row r="1627" s="74" customFormat="1"/>
    <row r="1628" s="74" customFormat="1"/>
    <row r="1629" s="74" customFormat="1"/>
    <row r="1630" s="74" customFormat="1"/>
    <row r="1631" s="74" customFormat="1"/>
    <row r="1632" s="74" customFormat="1"/>
    <row r="1633" s="74" customFormat="1"/>
    <row r="1634" s="74" customFormat="1"/>
    <row r="1635" s="74" customFormat="1"/>
    <row r="1636" s="74" customFormat="1"/>
    <row r="1637" s="74" customFormat="1"/>
    <row r="1638" s="74" customFormat="1"/>
    <row r="1639" s="74" customFormat="1"/>
    <row r="1640" s="74" customFormat="1"/>
    <row r="1641" s="74" customFormat="1"/>
    <row r="1642" s="74" customFormat="1"/>
    <row r="1643" s="74" customFormat="1"/>
    <row r="1644" s="74" customFormat="1"/>
    <row r="1645" s="74" customFormat="1"/>
    <row r="1646" s="74" customFormat="1"/>
    <row r="1647" s="74" customFormat="1"/>
    <row r="1648" s="74" customFormat="1"/>
    <row r="1649" s="74" customFormat="1"/>
    <row r="1650" s="74" customFormat="1"/>
    <row r="1651" s="74" customFormat="1"/>
    <row r="1652" s="74" customFormat="1"/>
    <row r="1653" s="74" customFormat="1"/>
    <row r="1654" s="74" customFormat="1"/>
    <row r="1655" s="74" customFormat="1"/>
    <row r="1656" s="74" customFormat="1"/>
    <row r="1657" s="74" customFormat="1"/>
    <row r="1658" s="74" customFormat="1"/>
    <row r="1659" s="74" customFormat="1"/>
    <row r="1660" s="74" customFormat="1"/>
    <row r="1661" s="74" customFormat="1"/>
    <row r="1662" s="74" customFormat="1"/>
    <row r="1663" s="74" customFormat="1"/>
    <row r="1664" s="74" customFormat="1"/>
    <row r="1665" s="74" customFormat="1"/>
    <row r="1666" s="74" customFormat="1"/>
    <row r="1667" s="74" customFormat="1"/>
    <row r="1668" s="74" customFormat="1"/>
    <row r="1669" s="74" customFormat="1"/>
    <row r="1670" s="74" customFormat="1"/>
    <row r="1671" s="74" customFormat="1"/>
    <row r="1672" s="74" customFormat="1"/>
    <row r="1673" s="74" customFormat="1"/>
    <row r="1674" s="74" customFormat="1"/>
    <row r="1675" s="74" customFormat="1"/>
    <row r="1676" s="74" customFormat="1"/>
    <row r="1677" s="74" customFormat="1"/>
    <row r="1678" s="74" customFormat="1"/>
    <row r="1679" s="74" customFormat="1"/>
    <row r="1680" s="74" customFormat="1"/>
    <row r="1681" s="74" customFormat="1"/>
    <row r="1682" s="74" customFormat="1"/>
    <row r="1683" s="74" customFormat="1"/>
    <row r="1684" s="74" customFormat="1"/>
    <row r="1685" s="74" customFormat="1"/>
    <row r="1686" s="74" customFormat="1"/>
    <row r="1687" s="74" customFormat="1"/>
    <row r="1688" s="74" customFormat="1"/>
    <row r="1689" s="74" customFormat="1"/>
    <row r="1690" s="74" customFormat="1"/>
    <row r="1691" s="74" customFormat="1"/>
    <row r="1692" s="74" customFormat="1"/>
    <row r="1693" s="74" customFormat="1"/>
    <row r="1694" s="74" customFormat="1"/>
    <row r="1695" s="74" customFormat="1"/>
    <row r="1696" s="74" customFormat="1"/>
    <row r="1697" s="74" customFormat="1"/>
    <row r="1698" s="74" customFormat="1"/>
    <row r="1699" s="74" customFormat="1"/>
    <row r="1700" s="74" customFormat="1"/>
    <row r="1701" s="74" customFormat="1"/>
    <row r="1702" s="74" customFormat="1"/>
    <row r="1703" s="74" customFormat="1"/>
    <row r="1704" s="74" customFormat="1"/>
    <row r="1705" s="74" customFormat="1"/>
    <row r="1706" s="74" customFormat="1"/>
    <row r="1707" s="74" customFormat="1"/>
    <row r="1708" s="74" customFormat="1"/>
    <row r="1709" s="74" customFormat="1"/>
    <row r="1710" s="74" customFormat="1"/>
    <row r="1711" s="74" customFormat="1"/>
    <row r="1712" s="74" customFormat="1"/>
    <row r="1713" s="74" customFormat="1"/>
    <row r="1714" s="74" customFormat="1"/>
    <row r="1715" s="74" customFormat="1"/>
    <row r="1716" s="74" customFormat="1"/>
    <row r="1717" s="74" customFormat="1"/>
    <row r="1718" s="74" customFormat="1"/>
    <row r="1719" s="74" customFormat="1"/>
    <row r="1720" s="74" customFormat="1"/>
    <row r="1721" s="74" customFormat="1"/>
    <row r="1722" s="74" customFormat="1"/>
    <row r="1723" s="74" customFormat="1"/>
    <row r="1724" s="74" customFormat="1"/>
    <row r="1725" s="74" customFormat="1"/>
    <row r="1726" s="74" customFormat="1"/>
    <row r="1727" s="74" customFormat="1"/>
    <row r="1728" s="74" customFormat="1"/>
    <row r="1729" s="74" customFormat="1"/>
    <row r="1730" s="74" customFormat="1"/>
    <row r="1731" s="74" customFormat="1"/>
    <row r="1732" s="74" customFormat="1"/>
    <row r="1733" s="74" customFormat="1"/>
    <row r="1734" s="74" customFormat="1"/>
    <row r="1735" s="74" customFormat="1"/>
    <row r="1736" s="74" customFormat="1"/>
    <row r="1737" s="74" customFormat="1"/>
    <row r="1738" s="74" customFormat="1"/>
    <row r="1739" s="74" customFormat="1"/>
    <row r="1740" s="74" customFormat="1"/>
    <row r="1741" s="74" customFormat="1"/>
    <row r="1742" s="74" customFormat="1"/>
    <row r="1743" s="74" customFormat="1"/>
    <row r="1744" s="74" customFormat="1"/>
    <row r="1745" s="74" customFormat="1"/>
    <row r="1746" s="74" customFormat="1"/>
    <row r="1747" s="74" customFormat="1"/>
    <row r="1748" s="74" customFormat="1"/>
    <row r="1749" s="74" customFormat="1"/>
    <row r="1750" s="74" customFormat="1"/>
    <row r="1751" s="74" customFormat="1"/>
    <row r="1752" s="74" customFormat="1"/>
    <row r="1753" s="74" customFormat="1"/>
    <row r="1754" s="74" customFormat="1"/>
    <row r="1755" s="74" customFormat="1"/>
    <row r="1756" s="74" customFormat="1"/>
    <row r="1757" s="74" customFormat="1"/>
    <row r="1758" s="74" customFormat="1"/>
    <row r="1759" s="74" customFormat="1"/>
    <row r="1760" s="74" customFormat="1"/>
    <row r="1761" s="74" customFormat="1"/>
    <row r="1762" s="74" customFormat="1"/>
    <row r="1763" s="74" customFormat="1"/>
    <row r="1764" s="74" customFormat="1"/>
    <row r="1765" s="74" customFormat="1"/>
    <row r="1766" s="74" customFormat="1"/>
    <row r="1767" s="74" customFormat="1"/>
    <row r="1768" s="74" customFormat="1"/>
    <row r="1769" s="74" customFormat="1"/>
    <row r="1770" s="74" customFormat="1"/>
    <row r="1771" s="74" customFormat="1"/>
    <row r="1772" s="74" customFormat="1"/>
    <row r="1773" s="74" customFormat="1"/>
    <row r="1774" s="74" customFormat="1"/>
    <row r="1775" s="74" customFormat="1"/>
    <row r="1776" s="74" customFormat="1"/>
    <row r="1777" s="74" customFormat="1"/>
    <row r="1778" s="74" customFormat="1"/>
    <row r="1779" s="74" customFormat="1"/>
    <row r="1780" s="74" customFormat="1"/>
    <row r="1781" s="74" customFormat="1"/>
    <row r="1782" s="74" customFormat="1"/>
    <row r="1783" s="74" customFormat="1"/>
    <row r="1784" s="74" customFormat="1"/>
    <row r="1785" s="74" customFormat="1"/>
    <row r="1786" s="74" customFormat="1"/>
    <row r="1787" s="74" customFormat="1"/>
    <row r="1788" s="74" customFormat="1"/>
    <row r="1789" s="74" customFormat="1"/>
    <row r="1790" s="74" customFormat="1"/>
    <row r="1791" s="74" customFormat="1"/>
    <row r="1792" s="74" customFormat="1"/>
    <row r="1793" s="74" customFormat="1"/>
    <row r="1794" s="74" customFormat="1"/>
    <row r="1795" s="74" customFormat="1"/>
    <row r="1796" s="74" customFormat="1"/>
    <row r="1797" s="74" customFormat="1"/>
    <row r="1798" s="74" customFormat="1"/>
    <row r="1799" s="74" customFormat="1"/>
    <row r="1800" s="74" customFormat="1"/>
    <row r="1801" s="74" customFormat="1"/>
    <row r="1802" s="74" customFormat="1"/>
    <row r="1803" s="74" customFormat="1"/>
    <row r="1804" s="74" customFormat="1"/>
    <row r="1805" s="74" customFormat="1"/>
    <row r="1806" s="74" customFormat="1"/>
    <row r="1807" s="74" customFormat="1"/>
    <row r="1808" s="74" customFormat="1"/>
    <row r="1809" s="74" customFormat="1"/>
    <row r="1810" s="74" customFormat="1"/>
    <row r="1811" s="74" customFormat="1"/>
    <row r="1812" s="74" customFormat="1"/>
    <row r="1813" s="74" customFormat="1"/>
    <row r="1814" s="74" customFormat="1"/>
    <row r="1815" s="74" customFormat="1"/>
    <row r="1816" s="74" customFormat="1"/>
    <row r="1817" s="74" customFormat="1"/>
    <row r="1818" s="74" customFormat="1"/>
    <row r="1819" s="74" customFormat="1"/>
    <row r="1820" s="74" customFormat="1"/>
    <row r="1821" s="74" customFormat="1"/>
    <row r="1822" s="74" customFormat="1"/>
    <row r="1823" s="74" customFormat="1"/>
    <row r="1824" s="74" customFormat="1"/>
    <row r="1825" s="74" customFormat="1"/>
    <row r="1826" s="74" customFormat="1"/>
    <row r="1827" s="74" customFormat="1"/>
    <row r="1828" s="74" customFormat="1"/>
    <row r="1829" s="74" customFormat="1"/>
    <row r="1830" s="74" customFormat="1"/>
    <row r="1831" s="74" customFormat="1"/>
    <row r="1832" s="74" customFormat="1"/>
    <row r="1833" s="74" customFormat="1"/>
    <row r="1834" s="74" customFormat="1"/>
    <row r="1835" s="74" customFormat="1"/>
    <row r="1836" s="74" customFormat="1"/>
    <row r="1837" s="74" customFormat="1"/>
    <row r="1838" s="74" customFormat="1"/>
    <row r="1839" s="74" customFormat="1"/>
    <row r="1840" s="74" customFormat="1"/>
    <row r="1841" s="74" customFormat="1"/>
    <row r="1842" s="74" customFormat="1"/>
    <row r="1843" s="74" customFormat="1"/>
    <row r="1844" s="74" customFormat="1"/>
    <row r="1845" s="74" customFormat="1"/>
    <row r="1846" s="74" customFormat="1"/>
    <row r="1847" s="74" customFormat="1"/>
    <row r="1848" s="74" customFormat="1"/>
    <row r="1849" s="74" customFormat="1"/>
    <row r="1850" s="74" customFormat="1"/>
    <row r="1851" s="74" customFormat="1"/>
    <row r="1852" s="74" customFormat="1"/>
    <row r="1853" s="74" customFormat="1"/>
    <row r="1854" s="74" customFormat="1"/>
    <row r="1855" s="74" customFormat="1"/>
    <row r="1856" s="74" customFormat="1"/>
    <row r="1857" s="74" customFormat="1"/>
    <row r="1858" s="74" customFormat="1"/>
    <row r="1859" s="74" customFormat="1"/>
    <row r="1860" s="74" customFormat="1"/>
    <row r="1861" s="74" customFormat="1"/>
    <row r="1862" s="74" customFormat="1"/>
    <row r="1863" s="74" customFormat="1"/>
    <row r="1864" s="74" customFormat="1"/>
    <row r="1865" s="74" customFormat="1"/>
    <row r="1866" s="74" customFormat="1"/>
    <row r="1867" s="74" customFormat="1"/>
    <row r="1868" s="74" customFormat="1"/>
    <row r="1869" s="74" customFormat="1"/>
    <row r="1870" s="74" customFormat="1"/>
    <row r="1871" s="74" customFormat="1"/>
    <row r="1872" s="74" customFormat="1"/>
    <row r="1873" s="74" customFormat="1"/>
    <row r="1874" s="74" customFormat="1"/>
    <row r="1875" s="74" customFormat="1"/>
    <row r="1876" s="74" customFormat="1"/>
    <row r="1877" s="74" customFormat="1"/>
    <row r="1878" s="74" customFormat="1"/>
    <row r="1879" s="74" customFormat="1"/>
    <row r="1880" s="74" customFormat="1"/>
    <row r="1881" s="74" customFormat="1"/>
    <row r="1882" s="74" customFormat="1"/>
    <row r="1883" s="74" customFormat="1"/>
    <row r="1884" s="74" customFormat="1"/>
    <row r="1885" s="74" customFormat="1"/>
    <row r="1886" s="74" customFormat="1"/>
    <row r="1887" s="74" customFormat="1"/>
    <row r="1888" s="74" customFormat="1"/>
    <row r="1889" s="74" customFormat="1"/>
    <row r="1890" s="74" customFormat="1"/>
    <row r="1891" s="74" customFormat="1"/>
    <row r="1892" s="74" customFormat="1"/>
    <row r="1893" s="74" customFormat="1"/>
    <row r="1894" s="74" customFormat="1"/>
    <row r="1895" s="74" customFormat="1"/>
    <row r="1896" s="74" customFormat="1"/>
    <row r="1897" s="74" customFormat="1"/>
    <row r="1898" s="74" customFormat="1"/>
    <row r="1899" s="74" customFormat="1"/>
    <row r="1900" s="74" customFormat="1"/>
    <row r="1901" s="74" customFormat="1"/>
    <row r="1902" s="74" customFormat="1"/>
    <row r="1903" s="74" customFormat="1"/>
    <row r="1904" s="74" customFormat="1"/>
    <row r="1905" s="74" customFormat="1"/>
    <row r="1906" s="74" customFormat="1"/>
    <row r="1907" s="74" customFormat="1"/>
    <row r="1908" s="74" customFormat="1"/>
    <row r="1909" s="74" customFormat="1"/>
    <row r="1910" s="74" customFormat="1"/>
    <row r="1911" s="74" customFormat="1"/>
    <row r="1912" s="74" customFormat="1"/>
    <row r="1913" s="74" customFormat="1"/>
    <row r="1914" s="74" customFormat="1"/>
    <row r="1915" s="74" customFormat="1"/>
    <row r="1916" s="74" customFormat="1"/>
    <row r="1917" s="74" customFormat="1"/>
    <row r="1918" s="74" customFormat="1"/>
    <row r="1919" s="74" customFormat="1"/>
    <row r="1920" s="74" customFormat="1"/>
    <row r="1921" s="74" customFormat="1"/>
    <row r="1922" s="74" customFormat="1"/>
    <row r="1923" s="74" customFormat="1"/>
    <row r="1924" s="74" customFormat="1"/>
    <row r="1925" s="74" customFormat="1"/>
    <row r="1926" s="74" customFormat="1"/>
    <row r="1927" s="74" customFormat="1"/>
    <row r="1928" s="74" customFormat="1"/>
    <row r="1929" s="74" customFormat="1"/>
    <row r="1930" s="74" customFormat="1"/>
    <row r="1931" s="74" customFormat="1"/>
    <row r="1932" s="74" customFormat="1"/>
    <row r="1933" s="74" customFormat="1"/>
    <row r="1934" s="74" customFormat="1"/>
    <row r="1935" s="74" customFormat="1"/>
    <row r="1936" s="74" customFormat="1"/>
    <row r="1937" s="74" customFormat="1"/>
    <row r="1938" s="74" customFormat="1"/>
    <row r="1939" s="74" customFormat="1"/>
    <row r="1940" s="74" customFormat="1"/>
    <row r="1941" s="74" customFormat="1"/>
    <row r="1942" s="74" customFormat="1"/>
    <row r="1943" s="74" customFormat="1"/>
    <row r="1944" s="74" customFormat="1"/>
    <row r="1945" s="74" customFormat="1"/>
    <row r="1946" s="74" customFormat="1"/>
    <row r="1947" s="74" customFormat="1"/>
    <row r="1948" s="74" customFormat="1"/>
    <row r="1949" s="74" customFormat="1"/>
    <row r="1950" s="74" customFormat="1"/>
    <row r="1951" s="74" customFormat="1"/>
    <row r="1952" s="74" customFormat="1"/>
    <row r="1953" s="74" customFormat="1"/>
    <row r="1954" s="74" customFormat="1"/>
    <row r="1955" s="74" customFormat="1"/>
    <row r="1956" s="74" customFormat="1"/>
    <row r="1957" s="74" customFormat="1"/>
    <row r="1958" s="74" customFormat="1"/>
    <row r="1959" s="74" customFormat="1"/>
    <row r="1960" s="74" customFormat="1"/>
    <row r="1961" s="74" customFormat="1"/>
    <row r="1962" s="74" customFormat="1"/>
    <row r="1963" s="74" customFormat="1"/>
    <row r="1964" s="74" customFormat="1"/>
    <row r="1965" s="74" customFormat="1"/>
    <row r="1966" s="74" customFormat="1"/>
    <row r="1967" s="74" customFormat="1"/>
    <row r="1968" s="74" customFormat="1"/>
    <row r="1969" s="74" customFormat="1"/>
    <row r="1970" s="74" customFormat="1"/>
    <row r="1971" s="74" customFormat="1"/>
    <row r="1972" s="74" customFormat="1"/>
    <row r="1973" s="74" customFormat="1"/>
    <row r="1974" s="74" customFormat="1"/>
    <row r="1975" s="74" customFormat="1"/>
    <row r="1976" s="74" customFormat="1"/>
    <row r="1977" s="74" customFormat="1"/>
    <row r="1978" s="74" customFormat="1"/>
    <row r="1979" s="74" customFormat="1"/>
    <row r="1980" s="74" customFormat="1"/>
    <row r="1981" s="74" customFormat="1"/>
    <row r="1982" s="74" customFormat="1"/>
    <row r="1983" s="74" customFormat="1"/>
    <row r="1984" s="74" customFormat="1"/>
    <row r="1985" s="74" customFormat="1"/>
    <row r="1986" s="74" customFormat="1"/>
    <row r="1987" s="74" customFormat="1"/>
    <row r="1988" s="74" customFormat="1"/>
    <row r="1989" s="74" customFormat="1"/>
    <row r="1990" s="74" customFormat="1"/>
    <row r="1991" s="74" customFormat="1"/>
    <row r="1992" s="74" customFormat="1"/>
    <row r="1993" s="74" customFormat="1"/>
    <row r="1994" s="74" customFormat="1"/>
    <row r="1995" s="74" customFormat="1"/>
    <row r="1996" s="74" customFormat="1"/>
    <row r="1997" s="74" customFormat="1"/>
    <row r="1998" s="74" customFormat="1"/>
    <row r="1999" s="74" customFormat="1"/>
    <row r="2000" s="74" customFormat="1"/>
    <row r="2001" s="74" customFormat="1"/>
    <row r="2002" s="74" customFormat="1"/>
    <row r="2003" s="74" customFormat="1"/>
    <row r="2004" s="74" customFormat="1"/>
    <row r="2005" s="74" customFormat="1"/>
    <row r="2006" s="74" customFormat="1"/>
    <row r="2007" s="74" customFormat="1"/>
    <row r="2008" s="74" customFormat="1"/>
    <row r="2009" s="74" customFormat="1"/>
    <row r="2010" s="74" customFormat="1"/>
    <row r="2011" s="74" customFormat="1"/>
    <row r="2012" s="74" customFormat="1"/>
    <row r="2013" s="74" customFormat="1"/>
    <row r="2014" s="74" customFormat="1"/>
    <row r="2015" s="74" customFormat="1"/>
    <row r="2016" s="74" customFormat="1"/>
    <row r="2017" s="74" customFormat="1"/>
    <row r="2018" s="74" customFormat="1"/>
    <row r="2019" s="74" customFormat="1"/>
    <row r="2020" s="74" customFormat="1"/>
    <row r="2021" s="74" customFormat="1"/>
    <row r="2022" s="74" customFormat="1"/>
    <row r="2023" s="74" customFormat="1"/>
    <row r="2024" s="74" customFormat="1"/>
    <row r="2025" s="74" customFormat="1"/>
    <row r="2026" s="74" customFormat="1"/>
    <row r="2027" s="74" customFormat="1"/>
    <row r="2028" s="74" customFormat="1"/>
    <row r="2029" s="74" customFormat="1"/>
    <row r="2030" s="74" customFormat="1"/>
    <row r="2031" s="74" customFormat="1"/>
    <row r="2032" s="74" customFormat="1"/>
    <row r="2033" s="74" customFormat="1"/>
    <row r="2034" s="74" customFormat="1"/>
    <row r="2035" s="74" customFormat="1"/>
    <row r="2036" s="74" customFormat="1"/>
    <row r="2037" s="74" customFormat="1"/>
    <row r="2038" s="74" customFormat="1"/>
    <row r="2039" s="74" customFormat="1"/>
    <row r="2040" s="74" customFormat="1"/>
    <row r="2041" s="74" customFormat="1"/>
    <row r="2042" s="74" customFormat="1"/>
    <row r="2043" s="74" customFormat="1"/>
    <row r="2044" s="74" customFormat="1"/>
    <row r="2045" s="74" customFormat="1"/>
    <row r="2046" s="74" customFormat="1"/>
    <row r="2047" s="74" customFormat="1"/>
    <row r="2048" s="74" customFormat="1"/>
    <row r="2049" s="74" customFormat="1"/>
    <row r="2050" s="74" customFormat="1"/>
    <row r="2051" s="74" customFormat="1"/>
    <row r="2052" s="74" customFormat="1"/>
    <row r="2053" s="74" customFormat="1"/>
    <row r="2054" s="74" customFormat="1"/>
    <row r="2055" s="74" customFormat="1"/>
    <row r="2056" s="74" customFormat="1"/>
    <row r="2057" s="74" customFormat="1"/>
    <row r="2058" s="74" customFormat="1"/>
    <row r="2059" s="74" customFormat="1"/>
    <row r="2060" s="74" customFormat="1"/>
    <row r="2061" s="74" customFormat="1"/>
    <row r="2062" s="74" customFormat="1"/>
    <row r="2063" s="74" customFormat="1"/>
    <row r="2064" s="74" customFormat="1"/>
    <row r="2065" s="74" customFormat="1"/>
    <row r="2066" s="74" customFormat="1"/>
    <row r="2067" s="74" customFormat="1"/>
    <row r="2068" s="74" customFormat="1"/>
    <row r="2069" s="74" customFormat="1"/>
    <row r="2070" s="74" customFormat="1"/>
    <row r="2071" s="74" customFormat="1"/>
    <row r="2072" s="74" customFormat="1"/>
    <row r="2073" s="74" customFormat="1"/>
    <row r="2074" s="74" customFormat="1"/>
    <row r="2075" s="74" customFormat="1"/>
    <row r="2076" s="74" customFormat="1"/>
    <row r="2077" s="74" customFormat="1"/>
    <row r="2078" s="74" customFormat="1"/>
    <row r="2079" s="74" customFormat="1"/>
    <row r="2080" s="74" customFormat="1"/>
    <row r="2081" s="74" customFormat="1"/>
    <row r="2082" s="74" customFormat="1"/>
    <row r="2083" s="74" customFormat="1"/>
    <row r="2084" s="74" customFormat="1"/>
    <row r="2085" s="74" customFormat="1"/>
    <row r="2086" s="74" customFormat="1"/>
    <row r="2087" s="74" customFormat="1"/>
    <row r="2088" s="74" customFormat="1"/>
    <row r="2089" s="74" customFormat="1"/>
    <row r="2090" s="74" customFormat="1"/>
    <row r="2091" s="74" customFormat="1"/>
    <row r="2092" s="74" customFormat="1"/>
    <row r="2093" s="74" customFormat="1"/>
    <row r="2094" s="74" customFormat="1"/>
    <row r="2095" s="74" customFormat="1"/>
    <row r="2096" s="74" customFormat="1"/>
    <row r="2097" s="74" customFormat="1"/>
    <row r="2098" s="74" customFormat="1"/>
    <row r="2099" s="74" customFormat="1"/>
    <row r="2100" s="74" customFormat="1"/>
    <row r="2101" s="74" customFormat="1"/>
    <row r="2102" s="74" customFormat="1"/>
    <row r="2103" s="74" customFormat="1"/>
    <row r="2104" s="74" customFormat="1"/>
    <row r="2105" s="74" customFormat="1"/>
    <row r="2106" s="74" customFormat="1"/>
    <row r="2107" s="74" customFormat="1"/>
    <row r="2108" s="74" customFormat="1"/>
    <row r="2109" s="74" customFormat="1"/>
    <row r="2110" s="74" customFormat="1"/>
    <row r="2111" s="74" customFormat="1"/>
    <row r="2112" s="74" customFormat="1"/>
    <row r="2113" s="74" customFormat="1"/>
    <row r="2114" s="74" customFormat="1"/>
    <row r="2115" s="74" customFormat="1"/>
    <row r="2116" s="74" customFormat="1"/>
    <row r="2117" s="74" customFormat="1"/>
    <row r="2118" s="74" customFormat="1"/>
    <row r="2119" s="74" customFormat="1"/>
    <row r="2120" s="74" customFormat="1"/>
    <row r="2121" s="74" customFormat="1"/>
    <row r="2122" s="74" customFormat="1"/>
    <row r="2123" s="74" customFormat="1"/>
    <row r="2124" s="74" customFormat="1"/>
    <row r="2125" s="74" customFormat="1"/>
    <row r="2126" s="74" customFormat="1"/>
    <row r="2127" s="74" customFormat="1"/>
    <row r="2128" s="74" customFormat="1"/>
    <row r="2129" s="74" customFormat="1"/>
    <row r="2130" s="74" customFormat="1"/>
    <row r="2131" s="74" customFormat="1"/>
    <row r="2132" s="74" customFormat="1"/>
    <row r="2133" s="74" customFormat="1"/>
    <row r="2134" s="74" customFormat="1"/>
    <row r="2135" s="74" customFormat="1"/>
    <row r="2136" s="74" customFormat="1"/>
    <row r="2137" s="74" customFormat="1"/>
    <row r="2138" s="74" customFormat="1"/>
    <row r="2139" s="74" customFormat="1"/>
    <row r="2140" s="74" customFormat="1"/>
    <row r="2141" s="74" customFormat="1"/>
    <row r="2142" s="74" customFormat="1"/>
    <row r="2143" s="74" customFormat="1"/>
    <row r="2144" s="74" customFormat="1"/>
    <row r="2145" s="74" customFormat="1"/>
    <row r="2146" s="74" customFormat="1"/>
    <row r="2147" s="74" customFormat="1"/>
    <row r="2148" s="74" customFormat="1"/>
    <row r="2149" s="74" customFormat="1"/>
    <row r="2150" s="74" customFormat="1"/>
    <row r="2151" s="74" customFormat="1"/>
    <row r="2152" s="74" customFormat="1"/>
    <row r="2153" s="74" customFormat="1"/>
    <row r="2154" s="74" customFormat="1"/>
    <row r="2155" s="74" customFormat="1"/>
    <row r="2156" s="74" customFormat="1"/>
    <row r="2157" s="74" customFormat="1"/>
    <row r="2158" s="74" customFormat="1"/>
    <row r="2159" s="74" customFormat="1"/>
    <row r="2160" s="74" customFormat="1"/>
    <row r="2161" s="74" customFormat="1"/>
    <row r="2162" s="74" customFormat="1"/>
    <row r="2163" s="74" customFormat="1"/>
    <row r="2164" s="74" customFormat="1"/>
    <row r="2165" s="74" customFormat="1"/>
    <row r="2166" s="74" customFormat="1"/>
    <row r="2167" s="74" customFormat="1"/>
    <row r="2168" s="74" customFormat="1"/>
    <row r="2169" s="74" customFormat="1"/>
    <row r="2170" s="74" customFormat="1"/>
    <row r="2171" s="74" customFormat="1"/>
    <row r="2172" s="74" customFormat="1"/>
    <row r="2173" s="74" customFormat="1"/>
    <row r="2174" s="74" customFormat="1"/>
    <row r="2175" s="74" customFormat="1"/>
    <row r="2176" s="74" customFormat="1"/>
    <row r="2177" s="74" customFormat="1"/>
    <row r="2178" s="74" customFormat="1"/>
    <row r="2179" s="74" customFormat="1"/>
    <row r="2180" s="74" customFormat="1"/>
    <row r="2181" s="74" customFormat="1"/>
    <row r="2182" s="74" customFormat="1"/>
    <row r="2183" s="74" customFormat="1"/>
    <row r="2184" s="74" customFormat="1"/>
    <row r="2185" s="74" customFormat="1"/>
    <row r="2186" s="74" customFormat="1"/>
    <row r="2187" s="74" customFormat="1"/>
    <row r="2188" s="74" customFormat="1"/>
    <row r="2189" s="74" customFormat="1"/>
    <row r="2190" s="74" customFormat="1"/>
    <row r="2191" s="74" customFormat="1"/>
    <row r="2192" s="74" customFormat="1"/>
    <row r="2193" s="74" customFormat="1"/>
    <row r="2194" s="74" customFormat="1"/>
    <row r="2195" s="74" customFormat="1"/>
    <row r="2196" s="74" customFormat="1"/>
    <row r="2197" s="74" customFormat="1"/>
    <row r="2198" s="74" customFormat="1"/>
    <row r="2199" s="74" customFormat="1"/>
    <row r="2200" s="74" customFormat="1"/>
    <row r="2201" s="74" customFormat="1"/>
    <row r="2202" s="74" customFormat="1"/>
    <row r="2203" s="74" customFormat="1"/>
    <row r="2204" s="74" customFormat="1"/>
    <row r="2205" s="74" customFormat="1"/>
    <row r="2206" s="74" customFormat="1"/>
    <row r="2207" s="74" customFormat="1"/>
    <row r="2208" s="74" customFormat="1"/>
    <row r="2209" s="74" customFormat="1"/>
    <row r="2210" s="74" customFormat="1"/>
    <row r="2211" s="74" customFormat="1"/>
    <row r="2212" s="74" customFormat="1"/>
    <row r="2213" s="74" customFormat="1"/>
    <row r="2214" s="74" customFormat="1"/>
    <row r="2215" s="74" customFormat="1"/>
    <row r="2216" s="74" customFormat="1"/>
    <row r="2217" s="74" customFormat="1"/>
    <row r="2218" s="74" customFormat="1"/>
    <row r="2219" s="74" customFormat="1"/>
    <row r="2220" s="74" customFormat="1"/>
    <row r="2221" s="74" customFormat="1"/>
    <row r="2222" s="74" customFormat="1"/>
    <row r="2223" s="74" customFormat="1"/>
    <row r="2224" s="74" customFormat="1"/>
    <row r="2225" s="74" customFormat="1"/>
    <row r="2226" s="74" customFormat="1"/>
    <row r="2227" s="74" customFormat="1"/>
    <row r="2228" s="74" customFormat="1"/>
    <row r="2229" s="74" customFormat="1"/>
    <row r="2230" s="74" customFormat="1"/>
    <row r="2231" s="74" customFormat="1"/>
    <row r="2232" s="74" customFormat="1"/>
    <row r="2233" s="74" customFormat="1"/>
    <row r="2234" s="74" customFormat="1"/>
    <row r="2235" s="74" customFormat="1"/>
    <row r="2236" s="74" customFormat="1"/>
    <row r="2237" s="74" customFormat="1"/>
    <row r="2238" s="74" customFormat="1"/>
    <row r="2239" s="74" customFormat="1"/>
    <row r="2240" s="74" customFormat="1"/>
    <row r="2241" s="74" customFormat="1"/>
    <row r="2242" s="74" customFormat="1"/>
    <row r="2243" s="74" customFormat="1"/>
    <row r="2244" s="74" customFormat="1"/>
    <row r="2245" s="74" customFormat="1"/>
    <row r="2246" s="74" customFormat="1"/>
    <row r="2247" s="74" customFormat="1"/>
    <row r="2248" s="74" customFormat="1"/>
    <row r="2249" s="74" customFormat="1"/>
    <row r="2250" s="74" customFormat="1"/>
    <row r="2251" s="74" customFormat="1"/>
    <row r="2252" s="74" customFormat="1"/>
    <row r="2253" s="74" customFormat="1"/>
    <row r="2254" s="74" customFormat="1"/>
    <row r="2255" s="74" customFormat="1"/>
    <row r="2256" s="74" customFormat="1"/>
    <row r="2257" s="74" customFormat="1"/>
    <row r="2258" s="74" customFormat="1"/>
    <row r="2259" s="74" customFormat="1"/>
    <row r="2260" s="74" customFormat="1"/>
    <row r="2261" s="74" customFormat="1"/>
    <row r="2262" s="74" customFormat="1"/>
    <row r="2263" s="74" customFormat="1"/>
    <row r="2264" s="74" customFormat="1"/>
    <row r="2265" s="74" customFormat="1"/>
    <row r="2266" s="74" customFormat="1"/>
    <row r="2267" s="74" customFormat="1"/>
    <row r="2268" s="74" customFormat="1"/>
    <row r="2269" s="74" customFormat="1"/>
    <row r="2270" s="74" customFormat="1"/>
    <row r="2271" s="74" customFormat="1"/>
    <row r="2272" s="74" customFormat="1"/>
    <row r="2273" s="74" customFormat="1"/>
    <row r="2274" s="74" customFormat="1"/>
    <row r="2275" s="74" customFormat="1"/>
    <row r="2276" s="74" customFormat="1"/>
    <row r="2277" s="74" customFormat="1"/>
    <row r="2278" s="74" customFormat="1"/>
    <row r="2279" s="74" customFormat="1"/>
    <row r="2280" s="74" customFormat="1"/>
    <row r="2281" s="74" customFormat="1"/>
    <row r="2282" s="74" customFormat="1"/>
    <row r="2283" s="74" customFormat="1"/>
    <row r="2284" s="74" customFormat="1"/>
    <row r="2285" s="74" customFormat="1"/>
    <row r="2286" s="74" customFormat="1"/>
    <row r="2287" s="74" customFormat="1"/>
    <row r="2288" s="74" customFormat="1"/>
    <row r="2289" s="74" customFormat="1"/>
    <row r="2290" s="74" customFormat="1"/>
    <row r="2291" s="74" customFormat="1"/>
    <row r="2292" s="74" customFormat="1"/>
    <row r="2293" s="74" customFormat="1"/>
    <row r="2294" s="74" customFormat="1"/>
    <row r="2295" s="74" customFormat="1"/>
    <row r="2296" s="74" customFormat="1"/>
    <row r="2297" s="74" customFormat="1"/>
    <row r="2298" s="74" customFormat="1"/>
    <row r="2299" s="74" customFormat="1"/>
    <row r="2300" s="74" customFormat="1"/>
    <row r="2301" s="74" customFormat="1"/>
    <row r="2302" s="74" customFormat="1"/>
    <row r="2303" s="74" customFormat="1"/>
    <row r="2304" s="74" customFormat="1"/>
    <row r="2305" s="74" customFormat="1"/>
    <row r="2306" s="74" customFormat="1"/>
    <row r="2307" s="74" customFormat="1"/>
    <row r="2308" s="74" customFormat="1"/>
    <row r="2309" s="74" customFormat="1"/>
    <row r="2310" s="74" customFormat="1"/>
    <row r="2311" s="74" customFormat="1"/>
    <row r="2312" s="74" customFormat="1"/>
    <row r="2313" s="74" customFormat="1"/>
    <row r="2314" s="74" customFormat="1"/>
    <row r="2315" s="74" customFormat="1"/>
    <row r="2316" s="74" customFormat="1"/>
    <row r="2317" s="74" customFormat="1"/>
    <row r="2318" s="74" customFormat="1"/>
    <row r="2319" s="74" customFormat="1"/>
    <row r="2320" s="74" customFormat="1"/>
    <row r="2321" s="74" customFormat="1"/>
    <row r="2322" s="74" customFormat="1"/>
    <row r="2323" s="74" customFormat="1"/>
    <row r="2324" s="74" customFormat="1"/>
    <row r="2325" s="74" customFormat="1"/>
    <row r="2326" s="74" customFormat="1"/>
    <row r="2327" s="74" customFormat="1"/>
    <row r="2328" s="74" customFormat="1"/>
    <row r="2329" s="74" customFormat="1"/>
    <row r="2330" s="74" customFormat="1"/>
    <row r="2331" s="74" customFormat="1"/>
    <row r="2332" s="74" customFormat="1"/>
    <row r="2333" s="74" customFormat="1"/>
    <row r="2334" s="74" customFormat="1"/>
    <row r="2335" s="74" customFormat="1"/>
    <row r="2336" s="74" customFormat="1"/>
    <row r="2337" s="74" customFormat="1"/>
    <row r="2338" s="74" customFormat="1"/>
    <row r="2339" s="74" customFormat="1"/>
    <row r="2340" s="74" customFormat="1"/>
    <row r="2341" s="74" customFormat="1"/>
    <row r="2342" s="74" customFormat="1"/>
    <row r="2343" s="74" customFormat="1"/>
    <row r="2344" s="74" customFormat="1"/>
    <row r="2345" s="74" customFormat="1"/>
    <row r="2346" s="74" customFormat="1"/>
    <row r="2347" s="74" customFormat="1"/>
    <row r="2348" s="74" customFormat="1"/>
    <row r="2349" s="74" customFormat="1"/>
    <row r="2350" s="74" customFormat="1"/>
    <row r="2351" s="74" customFormat="1"/>
    <row r="2352" s="74" customFormat="1"/>
    <row r="2353" s="74" customFormat="1"/>
    <row r="2354" s="74" customFormat="1"/>
    <row r="2355" s="74" customFormat="1"/>
    <row r="2356" s="74" customFormat="1"/>
    <row r="2357" s="74" customFormat="1"/>
    <row r="2358" s="74" customFormat="1"/>
    <row r="2359" s="74" customFormat="1"/>
    <row r="2360" s="74" customFormat="1"/>
    <row r="2361" s="74" customFormat="1"/>
    <row r="2362" s="74" customFormat="1"/>
    <row r="2363" s="74" customFormat="1"/>
    <row r="2364" s="74" customFormat="1"/>
    <row r="2365" s="74" customFormat="1"/>
    <row r="2366" s="74" customFormat="1"/>
    <row r="2367" s="74" customFormat="1"/>
    <row r="2368" s="74" customFormat="1"/>
    <row r="2369" s="74" customFormat="1"/>
    <row r="2370" s="74" customFormat="1"/>
    <row r="2371" s="74" customFormat="1"/>
    <row r="2372" s="74" customFormat="1"/>
    <row r="2373" s="74" customFormat="1"/>
    <row r="2374" s="74" customFormat="1"/>
    <row r="2375" s="74" customFormat="1"/>
    <row r="2376" s="74" customFormat="1"/>
    <row r="2377" s="74" customFormat="1"/>
    <row r="2378" s="74" customFormat="1"/>
    <row r="2379" s="74" customFormat="1"/>
    <row r="2380" s="74" customFormat="1"/>
    <row r="2381" s="74" customFormat="1"/>
    <row r="2382" s="74" customFormat="1"/>
    <row r="2383" s="74" customFormat="1"/>
    <row r="2384" s="74" customFormat="1"/>
    <row r="2385" s="74" customFormat="1"/>
    <row r="2386" s="74" customFormat="1"/>
    <row r="2387" s="74" customFormat="1"/>
    <row r="2388" s="74" customFormat="1"/>
    <row r="2389" s="74" customFormat="1"/>
    <row r="2390" s="74" customFormat="1"/>
    <row r="2391" s="74" customFormat="1"/>
    <row r="2392" s="74" customFormat="1"/>
    <row r="2393" s="74" customFormat="1"/>
    <row r="2394" s="74" customFormat="1"/>
    <row r="2395" s="74" customFormat="1"/>
    <row r="2396" s="74" customFormat="1"/>
    <row r="2397" s="74" customFormat="1"/>
    <row r="2398" s="74" customFormat="1"/>
    <row r="2399" s="74" customFormat="1"/>
    <row r="2400" s="74" customFormat="1"/>
    <row r="2401" s="74" customFormat="1"/>
    <row r="2402" s="74" customFormat="1"/>
    <row r="2403" s="74" customFormat="1"/>
    <row r="2404" s="74" customFormat="1"/>
    <row r="2405" s="74" customFormat="1"/>
    <row r="2406" s="74" customFormat="1"/>
    <row r="2407" s="74" customFormat="1"/>
    <row r="2408" s="74" customFormat="1"/>
    <row r="2409" s="74" customFormat="1"/>
    <row r="2410" s="74" customFormat="1"/>
    <row r="2411" s="74" customFormat="1"/>
    <row r="2412" s="74" customFormat="1"/>
    <row r="2413" s="74" customFormat="1"/>
    <row r="2414" s="74" customFormat="1"/>
    <row r="2415" s="74" customFormat="1"/>
    <row r="2416" s="74" customFormat="1"/>
    <row r="2417" s="74" customFormat="1"/>
    <row r="2418" s="74" customFormat="1"/>
    <row r="2419" s="74" customFormat="1"/>
    <row r="2420" s="74" customFormat="1"/>
    <row r="2421" s="74" customFormat="1"/>
    <row r="2422" s="74" customFormat="1"/>
    <row r="2423" s="74" customFormat="1"/>
    <row r="2424" s="74" customFormat="1"/>
    <row r="2425" s="74" customFormat="1"/>
    <row r="2426" s="74" customFormat="1"/>
    <row r="2427" s="74" customFormat="1"/>
    <row r="2428" s="74" customFormat="1"/>
    <row r="2429" s="74" customFormat="1"/>
    <row r="2430" s="74" customFormat="1"/>
    <row r="2431" s="74" customFormat="1"/>
    <row r="2432" s="74" customFormat="1"/>
    <row r="2433" s="74" customFormat="1"/>
    <row r="2434" s="74" customFormat="1"/>
    <row r="2435" s="74" customFormat="1"/>
    <row r="2436" s="74" customFormat="1"/>
    <row r="2437" s="74" customFormat="1"/>
    <row r="2438" s="74" customFormat="1"/>
    <row r="2439" s="74" customFormat="1"/>
    <row r="2440" s="74" customFormat="1"/>
    <row r="2441" s="74" customFormat="1"/>
    <row r="2442" s="74" customFormat="1"/>
    <row r="2443" s="74" customFormat="1"/>
    <row r="2444" s="74" customFormat="1"/>
    <row r="2445" s="74" customFormat="1"/>
    <row r="2446" s="74" customFormat="1"/>
    <row r="2447" s="74" customFormat="1"/>
    <row r="2448" s="74" customFormat="1"/>
    <row r="2449" s="74" customFormat="1"/>
    <row r="2450" s="74" customFormat="1"/>
    <row r="2451" s="74" customFormat="1"/>
    <row r="2452" s="74" customFormat="1"/>
    <row r="2453" s="74" customFormat="1"/>
    <row r="2454" s="74" customFormat="1"/>
    <row r="2455" s="74" customFormat="1"/>
    <row r="2456" s="74" customFormat="1"/>
    <row r="2457" s="74" customFormat="1"/>
    <row r="2458" s="74" customFormat="1"/>
    <row r="2459" s="74" customFormat="1"/>
    <row r="2460" s="74" customFormat="1"/>
    <row r="2461" s="74" customFormat="1"/>
    <row r="2462" s="74" customFormat="1"/>
    <row r="2463" s="74" customFormat="1"/>
    <row r="2464" s="74" customFormat="1"/>
    <row r="2465" s="74" customFormat="1"/>
    <row r="2466" s="74" customFormat="1"/>
    <row r="2467" s="74" customFormat="1"/>
    <row r="2468" s="74" customFormat="1"/>
    <row r="2469" s="74" customFormat="1"/>
    <row r="2470" s="74" customFormat="1"/>
    <row r="2471" s="74" customFormat="1"/>
    <row r="2472" s="74" customFormat="1"/>
    <row r="2473" s="74" customFormat="1"/>
    <row r="2474" s="74" customFormat="1"/>
    <row r="2475" s="74" customFormat="1"/>
    <row r="2476" s="74" customFormat="1"/>
    <row r="2477" s="74" customFormat="1"/>
    <row r="2478" s="74" customFormat="1"/>
    <row r="2479" s="74" customFormat="1"/>
    <row r="2480" s="74" customFormat="1"/>
    <row r="2481" s="74" customFormat="1"/>
    <row r="2482" s="74" customFormat="1"/>
    <row r="2483" s="74" customFormat="1"/>
  </sheetData>
  <sheetProtection selectLockedCells="1"/>
  <mergeCells count="18">
    <mergeCell ref="D124:F124"/>
    <mergeCell ref="L124:N124"/>
    <mergeCell ref="D85:F85"/>
    <mergeCell ref="L85:N85"/>
    <mergeCell ref="D98:F98"/>
    <mergeCell ref="L98:N98"/>
    <mergeCell ref="D111:F111"/>
    <mergeCell ref="L111:N111"/>
    <mergeCell ref="D59:F59"/>
    <mergeCell ref="L59:N59"/>
    <mergeCell ref="D72:F72"/>
    <mergeCell ref="L72:N72"/>
    <mergeCell ref="C21:H21"/>
    <mergeCell ref="F4:M4"/>
    <mergeCell ref="F6:M6"/>
    <mergeCell ref="C9:G9"/>
    <mergeCell ref="K9:M9"/>
    <mergeCell ref="O9:Q9"/>
  </mergeCells>
  <conditionalFormatting sqref="E32:P39">
    <cfRule type="cellIs" dxfId="539" priority="15" stopIfTrue="1" operator="equal">
      <formula>$I11</formula>
    </cfRule>
  </conditionalFormatting>
  <conditionalFormatting sqref="E32:P39">
    <cfRule type="cellIs" dxfId="538" priority="14" stopIfTrue="1" operator="notEqual">
      <formula>$I11</formula>
    </cfRule>
  </conditionalFormatting>
  <conditionalFormatting sqref="E32:P39">
    <cfRule type="expression" dxfId="537" priority="13" stopIfTrue="1">
      <formula>ISBLANK($I11)</formula>
    </cfRule>
  </conditionalFormatting>
  <conditionalFormatting sqref="E44:E51">
    <cfRule type="cellIs" dxfId="536" priority="12" stopIfTrue="1" operator="equal">
      <formula>$I61</formula>
    </cfRule>
  </conditionalFormatting>
  <conditionalFormatting sqref="F44:F51">
    <cfRule type="cellIs" dxfId="535" priority="11" stopIfTrue="1" operator="equal">
      <formula>$Q61</formula>
    </cfRule>
  </conditionalFormatting>
  <conditionalFormatting sqref="G44:G51">
    <cfRule type="cellIs" dxfId="534" priority="10" stopIfTrue="1" operator="equal">
      <formula>$I74</formula>
    </cfRule>
  </conditionalFormatting>
  <conditionalFormatting sqref="H44:H51">
    <cfRule type="cellIs" dxfId="533" priority="9" stopIfTrue="1" operator="equal">
      <formula>$Q74</formula>
    </cfRule>
  </conditionalFormatting>
  <conditionalFormatting sqref="I44:I51">
    <cfRule type="cellIs" dxfId="532" priority="8" stopIfTrue="1" operator="equal">
      <formula>$I87</formula>
    </cfRule>
  </conditionalFormatting>
  <conditionalFormatting sqref="J44:J51">
    <cfRule type="cellIs" dxfId="531" priority="7" stopIfTrue="1" operator="equal">
      <formula>$Q87</formula>
    </cfRule>
  </conditionalFormatting>
  <conditionalFormatting sqref="K44:K51">
    <cfRule type="cellIs" dxfId="530" priority="6" stopIfTrue="1" operator="equal">
      <formula>$I100</formula>
    </cfRule>
  </conditionalFormatting>
  <conditionalFormatting sqref="L44:L51">
    <cfRule type="cellIs" dxfId="529" priority="5" stopIfTrue="1" operator="equal">
      <formula>$Q100</formula>
    </cfRule>
  </conditionalFormatting>
  <conditionalFormatting sqref="M44:M51">
    <cfRule type="cellIs" dxfId="528" priority="4" stopIfTrue="1" operator="equal">
      <formula>$I113</formula>
    </cfRule>
  </conditionalFormatting>
  <conditionalFormatting sqref="N44:N51">
    <cfRule type="cellIs" dxfId="527" priority="3" stopIfTrue="1" operator="equal">
      <formula>$Q113</formula>
    </cfRule>
  </conditionalFormatting>
  <conditionalFormatting sqref="O44:O51">
    <cfRule type="cellIs" dxfId="526" priority="2" stopIfTrue="1" operator="equal">
      <formula>$I126</formula>
    </cfRule>
  </conditionalFormatting>
  <conditionalFormatting sqref="P44:P51">
    <cfRule type="cellIs" dxfId="525" priority="1" stopIfTrue="1" operator="equal">
      <formula>$Q126</formula>
    </cfRule>
  </conditionalFormatting>
  <pageMargins left="0.75" right="0.75" top="1" bottom="1" header="0.5" footer="0.5"/>
  <pageSetup paperSize="9" orientation="landscape" r:id="rId1"/>
  <headerFooter alignWithMargins="0"/>
  <drawing r:id="rId2"/>
  <tableParts count="1">
    <tablePart r:id="rId3"/>
  </tableParts>
</worksheet>
</file>

<file path=xl/worksheets/sheet6.xml><?xml version="1.0" encoding="utf-8"?>
<worksheet xmlns="http://schemas.openxmlformats.org/spreadsheetml/2006/main" xmlns:r="http://schemas.openxmlformats.org/officeDocument/2006/relationships">
  <dimension ref="A1:FX2483"/>
  <sheetViews>
    <sheetView showGridLines="0" zoomScaleNormal="100" workbookViewId="0">
      <selection activeCell="M62" sqref="M62"/>
    </sheetView>
  </sheetViews>
  <sheetFormatPr defaultRowHeight="12.75"/>
  <cols>
    <col min="1" max="1" width="5.42578125" style="74" customWidth="1"/>
    <col min="2" max="2" width="8.140625" customWidth="1"/>
    <col min="3" max="3" width="14.5703125" customWidth="1"/>
    <col min="4" max="4" width="14.42578125" customWidth="1"/>
    <col min="5" max="5" width="10.42578125" customWidth="1"/>
    <col min="6" max="6" width="11.28515625" customWidth="1"/>
    <col min="7" max="7" width="10.28515625" customWidth="1"/>
    <col min="8" max="8" width="10" customWidth="1"/>
    <col min="9" max="9" width="10.7109375" customWidth="1"/>
    <col min="10" max="10" width="11.140625" customWidth="1"/>
    <col min="11" max="11" width="11" customWidth="1"/>
    <col min="12" max="12" width="13.28515625" customWidth="1"/>
    <col min="13" max="13" width="10.28515625" customWidth="1"/>
    <col min="14" max="14" width="10.85546875" customWidth="1"/>
    <col min="15" max="15" width="11.42578125" customWidth="1"/>
    <col min="16" max="16" width="12.28515625" customWidth="1"/>
    <col min="17" max="17" width="11.140625" customWidth="1"/>
    <col min="18" max="18" width="6.7109375" style="72" customWidth="1"/>
    <col min="19" max="19" width="11.5703125" style="74" customWidth="1"/>
    <col min="20" max="20" width="9.140625" style="74"/>
    <col min="21" max="23" width="10.42578125" style="74" hidden="1" customWidth="1"/>
    <col min="24" max="24" width="9.85546875" style="74" hidden="1" customWidth="1"/>
    <col min="25" max="26" width="9.140625" style="74"/>
    <col min="27" max="27" width="10" style="74" customWidth="1"/>
    <col min="28" max="28" width="10.28515625" style="74" customWidth="1"/>
    <col min="29" max="29" width="9.140625" style="74"/>
    <col min="30" max="30" width="10.42578125" style="74" customWidth="1"/>
    <col min="31" max="180" width="9.140625" style="74"/>
  </cols>
  <sheetData>
    <row r="1" spans="1:26" s="155" customFormat="1" ht="13.5" thickBot="1">
      <c r="A1" s="72"/>
      <c r="B1" s="72"/>
      <c r="C1" s="72"/>
      <c r="D1" s="72"/>
      <c r="E1" s="72"/>
      <c r="F1" s="72"/>
      <c r="G1" s="72"/>
      <c r="H1" s="72"/>
      <c r="I1" s="72"/>
      <c r="J1" s="72"/>
      <c r="K1" s="72"/>
      <c r="L1" s="72"/>
      <c r="M1" s="72"/>
      <c r="N1" s="72"/>
      <c r="O1" s="72"/>
      <c r="P1" s="72"/>
      <c r="Q1" s="72"/>
      <c r="R1" s="72"/>
      <c r="S1" s="72"/>
    </row>
    <row r="2" spans="1:26">
      <c r="A2" s="72"/>
      <c r="B2" s="64"/>
      <c r="C2" s="65"/>
      <c r="D2" s="65"/>
      <c r="E2" s="65"/>
      <c r="F2" s="65"/>
      <c r="G2" s="65"/>
      <c r="H2" s="65"/>
      <c r="I2" s="65"/>
      <c r="J2" s="65"/>
      <c r="K2" s="65"/>
      <c r="L2" s="65"/>
      <c r="M2" s="65"/>
      <c r="N2" s="65"/>
      <c r="O2" s="65"/>
      <c r="P2" s="65"/>
      <c r="Q2" s="65"/>
      <c r="R2" s="75"/>
      <c r="S2" s="72"/>
    </row>
    <row r="3" spans="1:26">
      <c r="A3" s="72"/>
      <c r="B3" s="66"/>
      <c r="C3" s="3"/>
      <c r="D3" s="3"/>
      <c r="E3" s="3"/>
      <c r="F3" s="3"/>
      <c r="G3" s="3"/>
      <c r="H3" s="3"/>
      <c r="I3" s="3"/>
      <c r="J3" s="3"/>
      <c r="K3" s="3"/>
      <c r="L3" s="3"/>
      <c r="M3" s="3"/>
      <c r="N3" s="3"/>
      <c r="O3" s="3"/>
      <c r="P3" s="3"/>
      <c r="Q3" s="3"/>
      <c r="R3" s="75"/>
      <c r="S3" s="72"/>
    </row>
    <row r="4" spans="1:26" ht="25.5">
      <c r="A4" s="72"/>
      <c r="B4" s="66"/>
      <c r="C4" s="3"/>
      <c r="D4" s="3"/>
      <c r="E4" s="3"/>
      <c r="F4" s="182" t="s">
        <v>133</v>
      </c>
      <c r="G4" s="183"/>
      <c r="H4" s="183"/>
      <c r="I4" s="183"/>
      <c r="J4" s="183"/>
      <c r="K4" s="183"/>
      <c r="L4" s="183"/>
      <c r="M4" s="184"/>
      <c r="N4" s="3"/>
      <c r="O4" s="3"/>
      <c r="P4" s="3"/>
      <c r="Q4" s="3"/>
      <c r="R4" s="75"/>
      <c r="S4" s="72"/>
    </row>
    <row r="5" spans="1:26" ht="15.75">
      <c r="A5" s="72"/>
      <c r="B5" s="66"/>
      <c r="C5" s="3"/>
      <c r="D5" s="3"/>
      <c r="E5" s="3"/>
      <c r="F5" s="46"/>
      <c r="G5" s="3"/>
      <c r="H5" s="3"/>
      <c r="I5" s="3"/>
      <c r="J5" s="3"/>
      <c r="K5" s="3"/>
      <c r="L5" s="3"/>
      <c r="M5" s="3"/>
      <c r="N5" s="3"/>
      <c r="O5" s="3"/>
      <c r="P5" s="3"/>
      <c r="Q5" s="3"/>
      <c r="R5" s="75"/>
      <c r="S5" s="72"/>
    </row>
    <row r="6" spans="1:26" ht="15.75">
      <c r="A6" s="72"/>
      <c r="B6" s="66"/>
      <c r="C6" s="3"/>
      <c r="D6" s="3"/>
      <c r="E6" s="3"/>
      <c r="F6" s="185" t="s">
        <v>168</v>
      </c>
      <c r="G6" s="183"/>
      <c r="H6" s="183"/>
      <c r="I6" s="183"/>
      <c r="J6" s="183"/>
      <c r="K6" s="183"/>
      <c r="L6" s="183"/>
      <c r="M6" s="184"/>
      <c r="N6" s="3"/>
      <c r="O6" s="3"/>
      <c r="P6" s="3"/>
      <c r="Q6" s="3"/>
      <c r="R6" s="75"/>
      <c r="S6" s="72"/>
    </row>
    <row r="7" spans="1:26">
      <c r="A7" s="72"/>
      <c r="B7" s="66"/>
      <c r="C7" s="3"/>
      <c r="D7" s="3"/>
      <c r="E7" s="3"/>
      <c r="F7" s="3"/>
      <c r="G7" s="3"/>
      <c r="H7" s="3"/>
      <c r="I7" s="3"/>
      <c r="J7" s="3"/>
      <c r="K7" s="3"/>
      <c r="L7" s="3"/>
      <c r="M7" s="3"/>
      <c r="N7" s="3"/>
      <c r="O7" s="3"/>
      <c r="P7" s="3"/>
      <c r="Q7" s="3"/>
      <c r="R7" s="75"/>
      <c r="S7" s="72"/>
    </row>
    <row r="8" spans="1:26" ht="18.75" customHeight="1" thickBot="1">
      <c r="A8" s="72"/>
      <c r="B8" s="66"/>
      <c r="C8" s="3"/>
      <c r="D8" s="3"/>
      <c r="E8" s="3"/>
      <c r="F8" s="3"/>
      <c r="G8" s="3"/>
      <c r="H8" s="3"/>
      <c r="I8" s="3"/>
      <c r="J8" s="3"/>
      <c r="K8" s="3"/>
      <c r="L8" s="3"/>
      <c r="M8" s="3"/>
      <c r="N8" s="3"/>
      <c r="O8" s="3"/>
      <c r="P8" s="3"/>
      <c r="Q8" s="3"/>
      <c r="R8" s="75"/>
      <c r="S8" s="72"/>
    </row>
    <row r="9" spans="1:26" ht="24.75" customHeight="1" thickBot="1">
      <c r="A9" s="72"/>
      <c r="B9" s="66"/>
      <c r="C9" s="199" t="s">
        <v>54</v>
      </c>
      <c r="D9" s="200"/>
      <c r="E9" s="200"/>
      <c r="F9" s="200"/>
      <c r="G9" s="201"/>
      <c r="H9" s="3"/>
      <c r="I9" s="45" t="s">
        <v>55</v>
      </c>
      <c r="J9" s="3"/>
      <c r="K9" s="179" t="s">
        <v>129</v>
      </c>
      <c r="L9" s="180"/>
      <c r="M9" s="181"/>
      <c r="O9" s="179" t="s">
        <v>130</v>
      </c>
      <c r="P9" s="180"/>
      <c r="Q9" s="181"/>
      <c r="R9" s="75"/>
      <c r="S9" s="72"/>
    </row>
    <row r="10" spans="1:26" ht="13.5" thickBot="1">
      <c r="A10" s="72"/>
      <c r="B10" s="66"/>
      <c r="C10" s="78" t="s">
        <v>0</v>
      </c>
      <c r="D10" s="79" t="s">
        <v>1</v>
      </c>
      <c r="E10" s="12">
        <v>1</v>
      </c>
      <c r="F10" s="12" t="s">
        <v>18</v>
      </c>
      <c r="G10" s="40">
        <v>2</v>
      </c>
      <c r="H10" s="3"/>
      <c r="I10" s="39" t="s">
        <v>6</v>
      </c>
      <c r="J10" s="3"/>
      <c r="K10" s="19" t="s">
        <v>97</v>
      </c>
      <c r="L10" s="20" t="s">
        <v>51</v>
      </c>
      <c r="M10" s="20" t="s">
        <v>25</v>
      </c>
      <c r="O10" s="19" t="s">
        <v>97</v>
      </c>
      <c r="P10" s="20" t="s">
        <v>51</v>
      </c>
      <c r="Q10" s="20" t="s">
        <v>25</v>
      </c>
      <c r="R10" s="75"/>
      <c r="S10" s="72"/>
    </row>
    <row r="11" spans="1:26">
      <c r="A11" s="72"/>
      <c r="B11" s="66"/>
      <c r="C11" s="115" t="s">
        <v>8</v>
      </c>
      <c r="D11" s="109" t="s">
        <v>43</v>
      </c>
      <c r="E11" s="112">
        <v>2.4</v>
      </c>
      <c r="F11" s="112">
        <v>3.35</v>
      </c>
      <c r="G11" s="116">
        <v>2.6</v>
      </c>
      <c r="H11" s="3"/>
      <c r="I11" s="162">
        <v>2</v>
      </c>
      <c r="J11" s="3"/>
      <c r="K11" s="139">
        <v>1</v>
      </c>
      <c r="L11" s="138" t="str">
        <f>VLOOKUP(SMALL($V$11:$V$22,1),$V$11:$X$22,2,FALSE)</f>
        <v>Lienkeuh</v>
      </c>
      <c r="M11" s="146">
        <f>VLOOKUP(SMALL($V$11:$V$22,1),$V$11:$X$22,3,FALSE)</f>
        <v>11.3</v>
      </c>
      <c r="O11" s="139">
        <v>1</v>
      </c>
      <c r="P11" s="138" t="str">
        <f>VLOOKUP(SMALL($V$25:$V$36,1),$V$25:$X$36,2,FALSE)</f>
        <v>Grégory</v>
      </c>
      <c r="Q11" s="140">
        <f>VLOOKUP(SMALL($V$25:$V$36,1),$V$25:$X$36,3,FALSE)</f>
        <v>39.799999999999997</v>
      </c>
      <c r="R11" s="75"/>
      <c r="S11" s="72"/>
      <c r="U11" s="124">
        <f>RANK($E$40,$E$40:$P$40)</f>
        <v>6</v>
      </c>
      <c r="V11" s="124">
        <f>RANK($E$40,$E$40:$P$40)</f>
        <v>6</v>
      </c>
      <c r="W11" s="124" t="str">
        <f>E31</f>
        <v>Tim</v>
      </c>
      <c r="X11" s="125">
        <f>E40</f>
        <v>5.8000000000000007</v>
      </c>
      <c r="Z11" s="126"/>
    </row>
    <row r="12" spans="1:26">
      <c r="A12" s="72"/>
      <c r="B12" s="66"/>
      <c r="C12" s="115" t="s">
        <v>30</v>
      </c>
      <c r="D12" s="109" t="s">
        <v>21</v>
      </c>
      <c r="E12" s="113">
        <v>3.75</v>
      </c>
      <c r="F12" s="113">
        <v>3.4</v>
      </c>
      <c r="G12" s="117">
        <v>1.85</v>
      </c>
      <c r="H12" s="3"/>
      <c r="I12" s="54">
        <v>1</v>
      </c>
      <c r="J12" s="3"/>
      <c r="K12" s="141">
        <f>IF(M12=M11,"",2)</f>
        <v>2</v>
      </c>
      <c r="L12" s="137" t="str">
        <f>VLOOKUP(SMALL($V$11:$V$22,2),$V$11:$X$22,2,FALSE)</f>
        <v>Christophe</v>
      </c>
      <c r="M12" s="147">
        <f>VLOOKUP(SMALL($V$11:$V$22,2),$V$11:$X$22,3,FALSE)</f>
        <v>10.7</v>
      </c>
      <c r="O12" s="141">
        <f>IF(Q12=Q11,"",2)</f>
        <v>2</v>
      </c>
      <c r="P12" s="137" t="str">
        <f>VLOOKUP(SMALL($V$25:$V$36,2),$V$25:$X$36,2,FALSE)</f>
        <v>Maarten</v>
      </c>
      <c r="Q12" s="142">
        <f>VLOOKUP(SMALL($V$25:$V$36,2),$V$25:$X$36,3,FALSE)</f>
        <v>38.97</v>
      </c>
      <c r="R12" s="75"/>
      <c r="S12" s="72"/>
      <c r="U12" s="124">
        <f>RANK($F$40,$E$40:$P$40)</f>
        <v>4</v>
      </c>
      <c r="V12" s="124">
        <f>IF(COUNTIF($U$11:U11,RANK($F$40,$E$40:$P$40))&gt;0,RANK($F$40,$E$40:$P$40)+COUNTIF($U$11:U11,RANK($F$40,$E$40:$P$40)),RANK($F$40,$E$40:$P$40))</f>
        <v>4</v>
      </c>
      <c r="W12" s="124" t="str">
        <f>F31</f>
        <v>Grégory</v>
      </c>
      <c r="X12" s="125">
        <f>F40</f>
        <v>9.1000000000000014</v>
      </c>
      <c r="Z12" s="126"/>
    </row>
    <row r="13" spans="1:26">
      <c r="A13" s="72"/>
      <c r="B13" s="66"/>
      <c r="C13" s="118" t="s">
        <v>27</v>
      </c>
      <c r="D13" s="110" t="s">
        <v>46</v>
      </c>
      <c r="E13" s="113">
        <v>1.8</v>
      </c>
      <c r="F13" s="113">
        <v>3.4</v>
      </c>
      <c r="G13" s="117">
        <v>4</v>
      </c>
      <c r="H13" s="3"/>
      <c r="I13" s="54">
        <v>2</v>
      </c>
      <c r="J13" s="3"/>
      <c r="K13" s="141">
        <f>IF(M13=M12,"",3)</f>
        <v>3</v>
      </c>
      <c r="L13" s="137" t="str">
        <f>VLOOKUP(SMALL($V$11:$V$22,3),$V$11:$X$22,2,FALSE)</f>
        <v>Lien</v>
      </c>
      <c r="M13" s="147">
        <f>VLOOKUP(SMALL($V$11:$V$22,3),$V$11:$X$22,3,FALSE)</f>
        <v>9.8999999999999986</v>
      </c>
      <c r="O13" s="141">
        <f>IF(Q13=Q12,"",3)</f>
        <v>3</v>
      </c>
      <c r="P13" s="137" t="str">
        <f>VLOOKUP(SMALL($V$25:$V$36,3),$V$25:$X$36,2,FALSE)</f>
        <v>Christophe</v>
      </c>
      <c r="Q13" s="142">
        <f>VLOOKUP(SMALL($V$25:$V$36,3),$V$25:$X$36,3,FALSE)</f>
        <v>38.69</v>
      </c>
      <c r="R13" s="75"/>
      <c r="S13" s="72"/>
      <c r="U13" s="124">
        <f>RANK($G$40,$E$40:$P$40)</f>
        <v>2</v>
      </c>
      <c r="V13" s="124">
        <f>IF(COUNTIF($U$11:U12,RANK($G$40,$E$40:$P$40))&gt;0,RANK($G$40,$E$40:$P$40)+COUNTIF($U$11:U12,RANK($G$40,$E$40:$P$40)),RANK($G$40,$E$40:$P$40))</f>
        <v>2</v>
      </c>
      <c r="W13" s="124" t="str">
        <f>G31</f>
        <v>Christophe</v>
      </c>
      <c r="X13" s="125">
        <f>G40</f>
        <v>10.7</v>
      </c>
      <c r="Z13" s="126"/>
    </row>
    <row r="14" spans="1:26">
      <c r="A14" s="72"/>
      <c r="B14" s="66"/>
      <c r="C14" s="118" t="s">
        <v>9</v>
      </c>
      <c r="D14" s="110" t="s">
        <v>15</v>
      </c>
      <c r="E14" s="113">
        <v>2.4500000000000002</v>
      </c>
      <c r="F14" s="113">
        <v>3.35</v>
      </c>
      <c r="G14" s="117">
        <v>2.5499999999999998</v>
      </c>
      <c r="H14" s="3"/>
      <c r="I14" s="54">
        <v>2</v>
      </c>
      <c r="J14" s="4"/>
      <c r="K14" s="141">
        <f>IF(M14=M13,"",4)</f>
        <v>4</v>
      </c>
      <c r="L14" s="137" t="str">
        <f>VLOOKUP(SMALL($V$11:$V$22,4),$V$11:$X$22,2,FALSE)</f>
        <v>Grégory</v>
      </c>
      <c r="M14" s="147">
        <f>VLOOKUP(SMALL($V$11:$V$22,4),$V$11:$X$22,3,FALSE)</f>
        <v>9.1000000000000014</v>
      </c>
      <c r="O14" s="141">
        <f>IF(Q14=Q13,"",4)</f>
        <v>4</v>
      </c>
      <c r="P14" s="137" t="str">
        <f>VLOOKUP(SMALL($V$25:$V$36,4),$V$25:$X$36,2,FALSE)</f>
        <v>Tim</v>
      </c>
      <c r="Q14" s="142">
        <f>VLOOKUP(SMALL($V$25:$V$36,4),$V$25:$X$36,3,FALSE)</f>
        <v>35.620000000000005</v>
      </c>
      <c r="R14" s="75"/>
      <c r="S14" s="72"/>
      <c r="U14" s="124">
        <f>RANK($H$40,$E$40:$P$40)</f>
        <v>7</v>
      </c>
      <c r="V14" s="124">
        <f>IF(COUNTIF($U$11:U13,RANK($H$40,$E$40:$P$40))&gt;0,RANK($H$40,$E$40:$P$40)+COUNTIF($U$11:U13,RANK($H$40,$E$40:$P$40)),RANK($H$40,$E$40:$P$40))</f>
        <v>7</v>
      </c>
      <c r="W14" s="124" t="str">
        <f>H31</f>
        <v>Ruben</v>
      </c>
      <c r="X14" s="125">
        <f>H40</f>
        <v>5.45</v>
      </c>
      <c r="Z14" s="126"/>
    </row>
    <row r="15" spans="1:26">
      <c r="A15" s="72"/>
      <c r="B15" s="66"/>
      <c r="C15" s="118" t="s">
        <v>13</v>
      </c>
      <c r="D15" s="110" t="s">
        <v>11</v>
      </c>
      <c r="E15" s="113">
        <v>1.9</v>
      </c>
      <c r="F15" s="113">
        <v>3.25</v>
      </c>
      <c r="G15" s="117">
        <v>3.75</v>
      </c>
      <c r="H15" s="3"/>
      <c r="I15" s="54">
        <v>1</v>
      </c>
      <c r="J15" s="3"/>
      <c r="K15" s="141">
        <f>IF(M15=M14,"",5)</f>
        <v>5</v>
      </c>
      <c r="L15" s="137" t="str">
        <f>VLOOKUP(SMALL($V$11:$V$22,5),$V$11:$X$22,2,FALSE)</f>
        <v>Dieter</v>
      </c>
      <c r="M15" s="147">
        <f>VLOOKUP(SMALL($V$11:$V$22,5),$V$11:$X$22,3,FALSE)</f>
        <v>6.75</v>
      </c>
      <c r="O15" s="141">
        <f>IF(Q15=Q14,"",5)</f>
        <v>5</v>
      </c>
      <c r="P15" s="137" t="str">
        <f>VLOOKUP(SMALL($V$25:$V$36,5),$V$25:$X$36,2,FALSE)</f>
        <v>Ruben</v>
      </c>
      <c r="Q15" s="142">
        <f>VLOOKUP(SMALL($V$25:$V$36,5),$V$25:$X$36,3,FALSE)</f>
        <v>35.090000000000003</v>
      </c>
      <c r="R15" s="75"/>
      <c r="S15" s="72"/>
      <c r="U15" s="124">
        <f>RANK($I$40,$E$40:$P$40)</f>
        <v>11</v>
      </c>
      <c r="V15" s="124">
        <f>IF(COUNTIF($U$11:U14,RANK($I$40,$E$40:$P$40))&gt;0,RANK($I$40,$E$40:$P$40)+COUNTIF($U$11:U14,RANK($I$40,$E$40:$P$40)),RANK($I$40,$E$40:$P$40))</f>
        <v>11</v>
      </c>
      <c r="W15" s="124" t="str">
        <f>I31</f>
        <v>Guillaume</v>
      </c>
      <c r="X15" s="125">
        <f>I40</f>
        <v>3.2</v>
      </c>
      <c r="Z15" s="126"/>
    </row>
    <row r="16" spans="1:26">
      <c r="A16" s="72"/>
      <c r="B16" s="66"/>
      <c r="C16" s="118" t="s">
        <v>12</v>
      </c>
      <c r="D16" s="110" t="s">
        <v>10</v>
      </c>
      <c r="E16" s="113">
        <v>2.85</v>
      </c>
      <c r="F16" s="113">
        <v>3.3</v>
      </c>
      <c r="G16" s="117">
        <v>2.25</v>
      </c>
      <c r="H16" s="3"/>
      <c r="I16" s="54">
        <v>2</v>
      </c>
      <c r="J16" s="3"/>
      <c r="K16" s="141">
        <f>IF(M16=M15,"",6)</f>
        <v>6</v>
      </c>
      <c r="L16" s="137" t="str">
        <f>VLOOKUP(SMALL($V$11:$V$22,6),$V$11:$X$22,2,FALSE)</f>
        <v>Tim</v>
      </c>
      <c r="M16" s="147">
        <f>VLOOKUP(SMALL($V$11:$V$22,6),$V$11:$X$22,3,FALSE)</f>
        <v>5.8000000000000007</v>
      </c>
      <c r="O16" s="141">
        <f>IF(Q16=Q15,"",6)</f>
        <v>6</v>
      </c>
      <c r="P16" s="137" t="str">
        <f>VLOOKUP(SMALL($V$25:$V$36,6),$V$25:$X$36,2,FALSE)</f>
        <v>Deborah</v>
      </c>
      <c r="Q16" s="142">
        <f>VLOOKUP(SMALL($V$25:$V$36,6),$V$25:$X$36,3,FALSE)</f>
        <v>33.790000000000006</v>
      </c>
      <c r="R16" s="75"/>
      <c r="S16" s="72"/>
      <c r="U16" s="124">
        <f>RANK($J$40,$E$40:$P$40)</f>
        <v>9</v>
      </c>
      <c r="V16" s="124">
        <f>IF(COUNTIF($U$11:U15,RANK($J$40,$E$40:$P$40))&gt;0,RANK($J$40,$E$40:$P$40)+COUNTIF($U$11:U15,RANK($J$40,$E$40:$P$40)),RANK($J$40,$E$40:$P$40))</f>
        <v>9</v>
      </c>
      <c r="W16" s="124" t="str">
        <f>J31</f>
        <v>Maarten</v>
      </c>
      <c r="X16" s="125">
        <f>J40</f>
        <v>4.5</v>
      </c>
      <c r="Z16" s="126"/>
    </row>
    <row r="17" spans="1:180">
      <c r="A17" s="72"/>
      <c r="B17" s="66"/>
      <c r="C17" s="118" t="s">
        <v>19</v>
      </c>
      <c r="D17" s="110" t="s">
        <v>22</v>
      </c>
      <c r="E17" s="113">
        <v>1.9</v>
      </c>
      <c r="F17" s="113">
        <v>3.3</v>
      </c>
      <c r="G17" s="117">
        <v>3.7</v>
      </c>
      <c r="H17" s="47" t="s">
        <v>56</v>
      </c>
      <c r="I17" s="162" t="s">
        <v>35</v>
      </c>
      <c r="J17" s="3"/>
      <c r="K17" s="141">
        <f>IF(M17=M16,"",7)</f>
        <v>7</v>
      </c>
      <c r="L17" s="137" t="str">
        <f>VLOOKUP(SMALL($V$11:$V$22,7),$V$11:$X$22,2,FALSE)</f>
        <v>Ruben</v>
      </c>
      <c r="M17" s="147">
        <f>VLOOKUP(SMALL($V$11:$V$22,7),$V$11:$X$22,3,FALSE)</f>
        <v>5.45</v>
      </c>
      <c r="O17" s="141">
        <f>IF(Q17=Q16,"",7)</f>
        <v>7</v>
      </c>
      <c r="P17" s="137" t="str">
        <f>VLOOKUP(SMALL($V$25:$V$36,7),$V$25:$X$36,2,FALSE)</f>
        <v>Didier</v>
      </c>
      <c r="Q17" s="142">
        <f>VLOOKUP(SMALL($V$25:$V$36,7),$V$25:$X$36,3,FALSE)</f>
        <v>32.620000000000005</v>
      </c>
      <c r="R17" s="75"/>
      <c r="S17" s="72"/>
      <c r="U17" s="124">
        <f>RANK($K$40,$E$40:$P$40)</f>
        <v>5</v>
      </c>
      <c r="V17" s="124">
        <f>IF(COUNTIF($U$11:U16,RANK($K$40,$E$40:$P$40))&gt;0,RANK($K$40,$E$40:$P$40)+COUNTIF($U$11:U16,RANK($K$40,$E$40:$P$40)),RANK($K$40,$E$40:$P$40))</f>
        <v>5</v>
      </c>
      <c r="W17" s="124" t="str">
        <f>K31</f>
        <v>Dieter</v>
      </c>
      <c r="X17" s="125">
        <f>K40</f>
        <v>6.75</v>
      </c>
      <c r="Z17" s="126"/>
    </row>
    <row r="18" spans="1:180" ht="13.5" thickBot="1">
      <c r="A18" s="72"/>
      <c r="B18" s="66"/>
      <c r="C18" s="119" t="s">
        <v>7</v>
      </c>
      <c r="D18" s="111" t="s">
        <v>14</v>
      </c>
      <c r="E18" s="114">
        <v>2</v>
      </c>
      <c r="F18" s="114">
        <v>3.2</v>
      </c>
      <c r="G18" s="120">
        <v>3.5</v>
      </c>
      <c r="H18" s="3"/>
      <c r="I18" s="163" t="s">
        <v>35</v>
      </c>
      <c r="J18" s="3"/>
      <c r="K18" s="141">
        <f>IF(M18=M17,"",8)</f>
        <v>8</v>
      </c>
      <c r="L18" s="137" t="str">
        <f>VLOOKUP(SMALL($V$11:$V$22,8),$V$11:$X$22,2,FALSE)</f>
        <v>Pieter</v>
      </c>
      <c r="M18" s="147">
        <f>VLOOKUP(SMALL($V$11:$V$22,8),$V$11:$X$22,3,FALSE)</f>
        <v>4.8</v>
      </c>
      <c r="O18" s="141">
        <f>IF(Q18=Q17,"",8)</f>
        <v>8</v>
      </c>
      <c r="P18" s="137" t="str">
        <f>VLOOKUP(SMALL($V$25:$V$36,8),$V$25:$X$36,2,FALSE)</f>
        <v>Lienkeuh</v>
      </c>
      <c r="Q18" s="142">
        <f>VLOOKUP(SMALL($V$25:$V$36,8),$V$25:$X$36,3,FALSE)</f>
        <v>32.42</v>
      </c>
      <c r="R18" s="75"/>
      <c r="S18" s="72"/>
      <c r="U18" s="124">
        <f>RANK($L$40,$E$40:$P$40)</f>
        <v>12</v>
      </c>
      <c r="V18" s="124">
        <f>IF(COUNTIF($U$11:U17,RANK($L$40,$E$40:$P$40))&gt;0,RANK($L$40,$E$40:$P$40)+COUNTIF($U$11:U17,RANK($L$40,$E$40:$P$40)),RANK($L$40,$E$40:$P$40))</f>
        <v>12</v>
      </c>
      <c r="W18" s="124" t="str">
        <f>L31</f>
        <v>Deborah</v>
      </c>
      <c r="X18" s="125">
        <f>L40</f>
        <v>2.25</v>
      </c>
      <c r="Z18" s="126"/>
    </row>
    <row r="19" spans="1:180">
      <c r="A19" s="72"/>
      <c r="B19" s="66"/>
      <c r="C19" s="3"/>
      <c r="D19" s="3"/>
      <c r="E19" s="3"/>
      <c r="F19" s="3"/>
      <c r="G19" s="3"/>
      <c r="H19" s="3"/>
      <c r="I19" s="3"/>
      <c r="J19" s="3"/>
      <c r="K19" s="141">
        <f>IF(M19=M18,"",9)</f>
        <v>9</v>
      </c>
      <c r="L19" s="137" t="str">
        <f>VLOOKUP(SMALL($V$11:$V$22,9),$V$11:$X$22,2,FALSE)</f>
        <v>Maarten</v>
      </c>
      <c r="M19" s="147">
        <f>VLOOKUP(SMALL($V$11:$V$22,9),$V$11:$X$22,3,FALSE)</f>
        <v>4.5</v>
      </c>
      <c r="O19" s="141">
        <f>IF(Q19=Q18,"",9)</f>
        <v>9</v>
      </c>
      <c r="P19" s="137" t="str">
        <f>VLOOKUP(SMALL($V$25:$V$36,9),$V$25:$X$36,2,FALSE)</f>
        <v>Guillaume</v>
      </c>
      <c r="Q19" s="142">
        <f>VLOOKUP(SMALL($V$25:$V$36,9),$V$25:$X$36,3,FALSE)</f>
        <v>32.190000000000005</v>
      </c>
      <c r="R19" s="75"/>
      <c r="S19" s="72"/>
      <c r="U19" s="124">
        <f>RANK($M$40,$E$40:$P$40)</f>
        <v>1</v>
      </c>
      <c r="V19" s="124">
        <f>IF(COUNTIF($U$11:U18,RANK($M$40,$E$40:$P$40))&gt;0,RANK($M$40,$E$40:$P$40)+COUNTIF($U$11:U18,RANK($M$40,$E$40:$P$40)),RANK($M$40,$E$40:$P$40))</f>
        <v>1</v>
      </c>
      <c r="W19" s="124" t="str">
        <f>M31</f>
        <v>Lienkeuh</v>
      </c>
      <c r="X19" s="125">
        <f>M40</f>
        <v>11.3</v>
      </c>
      <c r="Z19" s="126"/>
    </row>
    <row r="20" spans="1:180" ht="12.75" customHeight="1" thickBot="1">
      <c r="A20" s="72"/>
      <c r="B20" s="66"/>
      <c r="I20" s="3"/>
      <c r="J20" s="3"/>
      <c r="K20" s="141" t="str">
        <f>IF(M20=M19,"",10)</f>
        <v/>
      </c>
      <c r="L20" s="137" t="str">
        <f>VLOOKUP(SMALL($V$11:$V$22,10),$V$11:$X$22,2,FALSE)</f>
        <v>Didier</v>
      </c>
      <c r="M20" s="147">
        <f>VLOOKUP(SMALL($V$11:$V$22,10),$V$11:$X$22,3,FALSE)</f>
        <v>4.5</v>
      </c>
      <c r="O20" s="141">
        <f>IF(Q20=Q19,"",10)</f>
        <v>10</v>
      </c>
      <c r="P20" s="137" t="str">
        <f>VLOOKUP(SMALL($V$25:$V$36,10),$V$25:$X$36,2,FALSE)</f>
        <v xml:space="preserve">Lien </v>
      </c>
      <c r="Q20" s="142">
        <f>VLOOKUP(SMALL($V$25:$V$36,10),$V$25:$X$36,3,FALSE)</f>
        <v>29.82</v>
      </c>
      <c r="R20" s="75"/>
      <c r="S20" s="72"/>
      <c r="U20" s="124">
        <f>RANK($N$40,$E$40:$P$40)</f>
        <v>8</v>
      </c>
      <c r="V20" s="124">
        <f>IF(COUNTIF($U$11:U19,RANK($N$40,$E$40:$P$40))&gt;0,RANK($N$40,$E$40:$P$40)+COUNTIF($U$11:U19,RANK($N$40,$E$40:$P$40)),RANK($N$40,$E$40:$P$40))</f>
        <v>8</v>
      </c>
      <c r="W20" s="124" t="str">
        <f>N31</f>
        <v>Pieter</v>
      </c>
      <c r="X20" s="125">
        <f>N40</f>
        <v>4.8</v>
      </c>
      <c r="Z20" s="126"/>
    </row>
    <row r="21" spans="1:180" ht="12.75" customHeight="1" thickBot="1">
      <c r="A21" s="72"/>
      <c r="B21" s="66"/>
      <c r="C21" s="186" t="s">
        <v>57</v>
      </c>
      <c r="D21" s="187"/>
      <c r="E21" s="187"/>
      <c r="F21" s="188"/>
      <c r="G21" s="188"/>
      <c r="H21" s="189"/>
      <c r="I21" s="3"/>
      <c r="J21" s="3"/>
      <c r="K21" s="141">
        <f>IF(M21=M20,"",11)</f>
        <v>11</v>
      </c>
      <c r="L21" s="137" t="str">
        <f>VLOOKUP(SMALL($V$11:$V$22,11),$V$11:$X$22,2,FALSE)</f>
        <v>Guillaume</v>
      </c>
      <c r="M21" s="147">
        <f>VLOOKUP(SMALL($V$11:$V$22,11),$V$11:$X$22,3,FALSE)</f>
        <v>3.2</v>
      </c>
      <c r="O21" s="141">
        <f>IF(Q21=Q20,"",11)</f>
        <v>11</v>
      </c>
      <c r="P21" s="137" t="str">
        <f>VLOOKUP(SMALL($V$25:$V$36,11),$V$25:$X$36,2,FALSE)</f>
        <v>Pieter</v>
      </c>
      <c r="Q21" s="142">
        <f>VLOOKUP(SMALL($V$25:$V$36,11),$V$25:$X$36,3,FALSE)</f>
        <v>24.970000000000002</v>
      </c>
      <c r="R21" s="75"/>
      <c r="S21" s="72"/>
      <c r="U21" s="124">
        <f>RANK($O$40,$E$40:$P$40)</f>
        <v>9</v>
      </c>
      <c r="V21" s="124">
        <f>IF(COUNTIF($U$11:U20,RANK($O$40,$E$40:$P$40))&gt;0,RANK($O$40,$E$40:$P$40)+COUNTIF($U$11:U20,RANK($O$40,$E$40:$P$40)),RANK($O$40,$E$40:$P$40))</f>
        <v>10</v>
      </c>
      <c r="W21" s="124" t="str">
        <f>O31</f>
        <v>Didier</v>
      </c>
      <c r="X21" s="125">
        <f>O40</f>
        <v>4.5</v>
      </c>
      <c r="Z21" s="126"/>
    </row>
    <row r="22" spans="1:180" ht="12.75" customHeight="1" thickBot="1">
      <c r="A22" s="72"/>
      <c r="B22" s="66"/>
      <c r="C22" s="50" t="s">
        <v>20</v>
      </c>
      <c r="D22" s="173" t="s">
        <v>140</v>
      </c>
      <c r="E22" s="174" t="s">
        <v>171</v>
      </c>
      <c r="F22" s="131" t="str">
        <f>K31</f>
        <v>Dieter</v>
      </c>
      <c r="G22" s="175" t="s">
        <v>32</v>
      </c>
      <c r="H22" s="176" t="s">
        <v>146</v>
      </c>
      <c r="I22" s="3"/>
      <c r="J22" s="3"/>
      <c r="K22" s="143">
        <f>IF(M22=M21,"",12)</f>
        <v>12</v>
      </c>
      <c r="L22" s="144" t="str">
        <f>VLOOKUP(SMALL($V$11:$V$22,12),$V$11:$X$22,2,FALSE)</f>
        <v>Deborah</v>
      </c>
      <c r="M22" s="148">
        <f>VLOOKUP(SMALL($V$11:$V$22,12),$V$11:$X$22,3,FALSE)</f>
        <v>2.25</v>
      </c>
      <c r="O22" s="143">
        <f>IF(Q22=Q21,"",12)</f>
        <v>12</v>
      </c>
      <c r="P22" s="144" t="str">
        <f>VLOOKUP(SMALL($V$25:$V$36,12),$V$25:$X$36,2,FALSE)</f>
        <v>Dieter</v>
      </c>
      <c r="Q22" s="145">
        <f>VLOOKUP(SMALL($V$25:$V$36,12),$V$25:$X$36,3,FALSE)</f>
        <v>23.64</v>
      </c>
      <c r="R22" s="75"/>
      <c r="S22" s="72"/>
      <c r="U22" s="124">
        <f>RANK($P$40,$E$40:$P$40)</f>
        <v>3</v>
      </c>
      <c r="V22" s="124">
        <f>IF(COUNTIF($U$11:U21,RANK($P$40,$E$40:$P$40))&gt;0,RANK($P$40,$E$40:$P$40)+COUNTIF($U$11:U21,RANK($P$40,$E$40:$P$40)),RANK($P$40,$E$40:$P$40))</f>
        <v>3</v>
      </c>
      <c r="W22" s="124" t="str">
        <f>P31</f>
        <v>Lien</v>
      </c>
      <c r="X22" s="125">
        <f>P40</f>
        <v>9.8999999999999986</v>
      </c>
      <c r="Z22" s="126"/>
    </row>
    <row r="23" spans="1:180">
      <c r="A23" s="72"/>
      <c r="B23" s="66"/>
      <c r="C23" s="48" t="s">
        <v>45</v>
      </c>
      <c r="D23" s="172" t="s">
        <v>37</v>
      </c>
      <c r="E23" s="167" t="s">
        <v>150</v>
      </c>
      <c r="F23" s="132" t="str">
        <f>L31</f>
        <v>Deborah</v>
      </c>
      <c r="G23" s="172" t="s">
        <v>140</v>
      </c>
      <c r="H23" s="167" t="s">
        <v>141</v>
      </c>
      <c r="I23" s="3"/>
      <c r="J23" s="3"/>
      <c r="K23" s="3"/>
      <c r="L23" s="3"/>
      <c r="M23" s="3"/>
      <c r="N23" s="3"/>
      <c r="O23" s="3"/>
      <c r="P23" s="3"/>
      <c r="Q23" s="3"/>
      <c r="R23" s="3"/>
      <c r="S23" s="72"/>
      <c r="U23" s="124"/>
      <c r="V23" s="124"/>
      <c r="W23" s="124"/>
      <c r="X23" s="124"/>
    </row>
    <row r="24" spans="1:180" s="3" customFormat="1">
      <c r="A24" s="127"/>
      <c r="C24" s="48" t="s">
        <v>24</v>
      </c>
      <c r="D24" s="172" t="s">
        <v>37</v>
      </c>
      <c r="E24" s="167" t="s">
        <v>148</v>
      </c>
      <c r="F24" s="132" t="str">
        <f>M31</f>
        <v>Lienkeuh</v>
      </c>
      <c r="G24" s="172" t="s">
        <v>37</v>
      </c>
      <c r="H24" s="167" t="s">
        <v>150</v>
      </c>
      <c r="S24" s="127"/>
      <c r="T24" s="75"/>
      <c r="U24" s="153"/>
      <c r="V24" s="153"/>
      <c r="W24" s="153"/>
      <c r="X24" s="153"/>
      <c r="Y24" s="75"/>
      <c r="Z24" s="75"/>
      <c r="AA24" s="75"/>
      <c r="AB24" s="75"/>
      <c r="AC24" s="75"/>
      <c r="AD24" s="75"/>
      <c r="AE24" s="75"/>
      <c r="AF24" s="75"/>
      <c r="AG24" s="75"/>
      <c r="AH24" s="75"/>
      <c r="AI24" s="75"/>
      <c r="AJ24" s="75"/>
      <c r="AK24" s="75"/>
      <c r="AL24" s="75"/>
      <c r="AM24" s="75"/>
      <c r="AN24" s="75"/>
      <c r="AO24" s="75"/>
      <c r="AP24" s="75"/>
      <c r="AQ24" s="75"/>
      <c r="AR24" s="75"/>
      <c r="AS24" s="75"/>
      <c r="AT24" s="75"/>
      <c r="AU24" s="75"/>
      <c r="AV24" s="75"/>
      <c r="AW24" s="75"/>
      <c r="AX24" s="75"/>
      <c r="AY24" s="75"/>
      <c r="AZ24" s="75"/>
      <c r="BA24" s="75"/>
      <c r="BB24" s="75"/>
      <c r="BC24" s="75"/>
      <c r="BD24" s="75"/>
      <c r="BE24" s="75"/>
      <c r="BF24" s="75"/>
      <c r="BG24" s="75"/>
      <c r="BH24" s="75"/>
      <c r="BI24" s="75"/>
      <c r="BJ24" s="75"/>
      <c r="BK24" s="75"/>
      <c r="BL24" s="75"/>
      <c r="BM24" s="75"/>
      <c r="BN24" s="75"/>
      <c r="BO24" s="75"/>
      <c r="BP24" s="75"/>
      <c r="BQ24" s="75"/>
      <c r="BR24" s="75"/>
      <c r="BS24" s="75"/>
      <c r="BT24" s="75"/>
      <c r="BU24" s="75"/>
      <c r="BV24" s="75"/>
      <c r="BW24" s="75"/>
      <c r="BX24" s="75"/>
      <c r="BY24" s="75"/>
      <c r="BZ24" s="75"/>
      <c r="CA24" s="75"/>
      <c r="CB24" s="75"/>
      <c r="CC24" s="75"/>
      <c r="CD24" s="75"/>
      <c r="CE24" s="75"/>
      <c r="CF24" s="75"/>
      <c r="CG24" s="75"/>
      <c r="CH24" s="75"/>
      <c r="CI24" s="75"/>
      <c r="CJ24" s="75"/>
      <c r="CK24" s="75"/>
      <c r="CL24" s="75"/>
      <c r="CM24" s="75"/>
      <c r="CN24" s="75"/>
      <c r="CO24" s="75"/>
      <c r="CP24" s="75"/>
      <c r="CQ24" s="75"/>
      <c r="CR24" s="75"/>
      <c r="CS24" s="75"/>
      <c r="CT24" s="75"/>
      <c r="CU24" s="75"/>
      <c r="CV24" s="75"/>
      <c r="CW24" s="75"/>
      <c r="CX24" s="75"/>
      <c r="CY24" s="75"/>
      <c r="CZ24" s="75"/>
      <c r="DA24" s="75"/>
      <c r="DB24" s="75"/>
      <c r="DC24" s="75"/>
      <c r="DD24" s="75"/>
      <c r="DE24" s="75"/>
      <c r="DF24" s="75"/>
      <c r="DG24" s="75"/>
      <c r="DH24" s="75"/>
      <c r="DI24" s="75"/>
      <c r="DJ24" s="75"/>
      <c r="DK24" s="75"/>
      <c r="DL24" s="75"/>
      <c r="DM24" s="75"/>
      <c r="DN24" s="75"/>
      <c r="DO24" s="75"/>
      <c r="DP24" s="75"/>
      <c r="DQ24" s="75"/>
      <c r="DR24" s="75"/>
      <c r="DS24" s="75"/>
      <c r="DT24" s="75"/>
      <c r="DU24" s="75"/>
      <c r="DV24" s="75"/>
      <c r="DW24" s="75"/>
      <c r="DX24" s="75"/>
      <c r="DY24" s="75"/>
      <c r="DZ24" s="75"/>
      <c r="EA24" s="75"/>
      <c r="EB24" s="75"/>
      <c r="EC24" s="75"/>
      <c r="ED24" s="75"/>
      <c r="EE24" s="75"/>
      <c r="EF24" s="75"/>
      <c r="EG24" s="75"/>
      <c r="EH24" s="75"/>
      <c r="EI24" s="75"/>
      <c r="EJ24" s="75"/>
      <c r="EK24" s="75"/>
      <c r="EL24" s="75"/>
      <c r="EM24" s="75"/>
      <c r="EN24" s="75"/>
      <c r="EO24" s="75"/>
      <c r="EP24" s="75"/>
      <c r="EQ24" s="75"/>
      <c r="ER24" s="75"/>
      <c r="ES24" s="75"/>
      <c r="ET24" s="75"/>
      <c r="EU24" s="75"/>
      <c r="EV24" s="75"/>
      <c r="EW24" s="75"/>
      <c r="EX24" s="75"/>
      <c r="EY24" s="75"/>
      <c r="EZ24" s="75"/>
      <c r="FA24" s="75"/>
      <c r="FB24" s="75"/>
      <c r="FC24" s="75"/>
      <c r="FD24" s="75"/>
      <c r="FE24" s="75"/>
      <c r="FF24" s="75"/>
      <c r="FG24" s="75"/>
      <c r="FH24" s="75"/>
      <c r="FI24" s="75"/>
      <c r="FJ24" s="75"/>
      <c r="FK24" s="75"/>
      <c r="FL24" s="75"/>
      <c r="FM24" s="75"/>
      <c r="FN24" s="75"/>
      <c r="FO24" s="75"/>
      <c r="FP24" s="75"/>
      <c r="FQ24" s="75"/>
      <c r="FR24" s="75"/>
      <c r="FS24" s="75"/>
      <c r="FT24" s="75"/>
      <c r="FU24" s="75"/>
      <c r="FV24" s="75"/>
      <c r="FW24" s="75"/>
      <c r="FX24" s="75"/>
    </row>
    <row r="25" spans="1:180" s="3" customFormat="1">
      <c r="A25" s="127"/>
      <c r="C25" s="48" t="s">
        <v>16</v>
      </c>
      <c r="D25" s="172" t="s">
        <v>147</v>
      </c>
      <c r="E25" s="167" t="s">
        <v>157</v>
      </c>
      <c r="F25" s="132" t="str">
        <f>N31</f>
        <v>Pieter</v>
      </c>
      <c r="G25" s="172" t="s">
        <v>172</v>
      </c>
      <c r="H25" s="167" t="s">
        <v>173</v>
      </c>
      <c r="S25" s="127"/>
      <c r="T25" s="75"/>
      <c r="U25" s="124">
        <f>RANK(Result!Y7,Result!$Y$7:$Y$18)</f>
        <v>4</v>
      </c>
      <c r="V25" s="124">
        <f>RANK(Result!Y7,Result!$Y$7:$Y$18)</f>
        <v>4</v>
      </c>
      <c r="W25" s="153" t="str">
        <f>Result!T7</f>
        <v>Tim</v>
      </c>
      <c r="X25" s="154">
        <f>Result!Y7</f>
        <v>35.620000000000005</v>
      </c>
      <c r="Y25" s="75"/>
      <c r="Z25" s="75"/>
      <c r="AA25" s="75"/>
      <c r="AB25" s="75"/>
      <c r="AC25" s="75"/>
      <c r="AD25" s="75"/>
      <c r="AE25" s="75"/>
      <c r="AF25" s="75"/>
      <c r="AG25" s="75"/>
      <c r="AH25" s="75"/>
      <c r="AI25" s="75"/>
      <c r="AJ25" s="75"/>
      <c r="AK25" s="75"/>
      <c r="AL25" s="75"/>
      <c r="AM25" s="75"/>
      <c r="AN25" s="75"/>
      <c r="AO25" s="75"/>
      <c r="AP25" s="75"/>
      <c r="AQ25" s="75"/>
      <c r="AR25" s="75"/>
      <c r="AS25" s="75"/>
      <c r="AT25" s="75"/>
      <c r="AU25" s="75"/>
      <c r="AV25" s="75"/>
      <c r="AW25" s="75"/>
      <c r="AX25" s="75"/>
      <c r="AY25" s="75"/>
      <c r="AZ25" s="75"/>
      <c r="BA25" s="75"/>
      <c r="BB25" s="75"/>
      <c r="BC25" s="75"/>
      <c r="BD25" s="75"/>
      <c r="BE25" s="75"/>
      <c r="BF25" s="75"/>
      <c r="BG25" s="75"/>
      <c r="BH25" s="75"/>
      <c r="BI25" s="75"/>
      <c r="BJ25" s="75"/>
      <c r="BK25" s="75"/>
      <c r="BL25" s="75"/>
      <c r="BM25" s="75"/>
      <c r="BN25" s="75"/>
      <c r="BO25" s="75"/>
      <c r="BP25" s="75"/>
      <c r="BQ25" s="75"/>
      <c r="BR25" s="75"/>
      <c r="BS25" s="75"/>
      <c r="BT25" s="75"/>
      <c r="BU25" s="75"/>
      <c r="BV25" s="75"/>
      <c r="BW25" s="75"/>
      <c r="BX25" s="75"/>
      <c r="BY25" s="75"/>
      <c r="BZ25" s="75"/>
      <c r="CA25" s="75"/>
      <c r="CB25" s="75"/>
      <c r="CC25" s="75"/>
      <c r="CD25" s="75"/>
      <c r="CE25" s="75"/>
      <c r="CF25" s="75"/>
      <c r="CG25" s="75"/>
      <c r="CH25" s="75"/>
      <c r="CI25" s="75"/>
      <c r="CJ25" s="75"/>
      <c r="CK25" s="75"/>
      <c r="CL25" s="75"/>
      <c r="CM25" s="75"/>
      <c r="CN25" s="75"/>
      <c r="CO25" s="75"/>
      <c r="CP25" s="75"/>
      <c r="CQ25" s="75"/>
      <c r="CR25" s="75"/>
      <c r="CS25" s="75"/>
      <c r="CT25" s="75"/>
      <c r="CU25" s="75"/>
      <c r="CV25" s="75"/>
      <c r="CW25" s="75"/>
      <c r="CX25" s="75"/>
      <c r="CY25" s="75"/>
      <c r="CZ25" s="75"/>
      <c r="DA25" s="75"/>
      <c r="DB25" s="75"/>
      <c r="DC25" s="75"/>
      <c r="DD25" s="75"/>
      <c r="DE25" s="75"/>
      <c r="DF25" s="75"/>
      <c r="DG25" s="75"/>
      <c r="DH25" s="75"/>
      <c r="DI25" s="75"/>
      <c r="DJ25" s="75"/>
      <c r="DK25" s="75"/>
      <c r="DL25" s="75"/>
      <c r="DM25" s="75"/>
      <c r="DN25" s="75"/>
      <c r="DO25" s="75"/>
      <c r="DP25" s="75"/>
      <c r="DQ25" s="75"/>
      <c r="DR25" s="75"/>
      <c r="DS25" s="75"/>
      <c r="DT25" s="75"/>
      <c r="DU25" s="75"/>
      <c r="DV25" s="75"/>
      <c r="DW25" s="75"/>
      <c r="DX25" s="75"/>
      <c r="DY25" s="75"/>
      <c r="DZ25" s="75"/>
      <c r="EA25" s="75"/>
      <c r="EB25" s="75"/>
      <c r="EC25" s="75"/>
      <c r="ED25" s="75"/>
      <c r="EE25" s="75"/>
      <c r="EF25" s="75"/>
      <c r="EG25" s="75"/>
      <c r="EH25" s="75"/>
      <c r="EI25" s="75"/>
      <c r="EJ25" s="75"/>
      <c r="EK25" s="75"/>
      <c r="EL25" s="75"/>
      <c r="EM25" s="75"/>
      <c r="EN25" s="75"/>
      <c r="EO25" s="75"/>
      <c r="EP25" s="75"/>
      <c r="EQ25" s="75"/>
      <c r="ER25" s="75"/>
      <c r="ES25" s="75"/>
      <c r="ET25" s="75"/>
      <c r="EU25" s="75"/>
      <c r="EV25" s="75"/>
      <c r="EW25" s="75"/>
      <c r="EX25" s="75"/>
      <c r="EY25" s="75"/>
      <c r="EZ25" s="75"/>
      <c r="FA25" s="75"/>
      <c r="FB25" s="75"/>
      <c r="FC25" s="75"/>
      <c r="FD25" s="75"/>
      <c r="FE25" s="75"/>
      <c r="FF25" s="75"/>
      <c r="FG25" s="75"/>
      <c r="FH25" s="75"/>
      <c r="FI25" s="75"/>
      <c r="FJ25" s="75"/>
      <c r="FK25" s="75"/>
      <c r="FL25" s="75"/>
      <c r="FM25" s="75"/>
      <c r="FN25" s="75"/>
      <c r="FO25" s="75"/>
      <c r="FP25" s="75"/>
      <c r="FQ25" s="75"/>
      <c r="FR25" s="75"/>
      <c r="FS25" s="75"/>
      <c r="FT25" s="75"/>
      <c r="FU25" s="75"/>
      <c r="FV25" s="75"/>
      <c r="FW25" s="75"/>
      <c r="FX25" s="75"/>
    </row>
    <row r="26" spans="1:180">
      <c r="A26" s="72"/>
      <c r="B26" s="3"/>
      <c r="C26" s="48" t="s">
        <v>2</v>
      </c>
      <c r="D26" s="172" t="s">
        <v>26</v>
      </c>
      <c r="E26" s="167" t="s">
        <v>170</v>
      </c>
      <c r="F26" s="132" t="str">
        <f>O31</f>
        <v>Didier</v>
      </c>
      <c r="G26" s="172" t="s">
        <v>140</v>
      </c>
      <c r="H26" s="167" t="s">
        <v>151</v>
      </c>
      <c r="I26" s="3"/>
      <c r="J26" s="3"/>
      <c r="K26" s="3"/>
      <c r="L26" s="3"/>
      <c r="M26" s="3"/>
      <c r="N26" s="3"/>
      <c r="O26" s="3"/>
      <c r="P26" s="3"/>
      <c r="Q26" s="3"/>
      <c r="R26" s="3"/>
      <c r="S26" s="72"/>
      <c r="U26" s="124">
        <f>RANK(Result!Y8,Result!$Y$7:$Y$18)</f>
        <v>1</v>
      </c>
      <c r="V26" s="124">
        <f>IF(COUNTIF($U$25:U25,RANK(Result!Y8,Result!$Y$7:$Y$18))&gt;0,RANK(Result!Y8,Result!$Y$7:$Y$18)+COUNTIF($U$25:U25,RANK(Result!Y8,Result!$Y$7:$Y$18)),RANK(Result!Y8,Result!$Y$7:$Y$18))</f>
        <v>1</v>
      </c>
      <c r="W26" s="153" t="str">
        <f>Result!T8</f>
        <v>Grégory</v>
      </c>
      <c r="X26" s="154">
        <f>Result!Y8</f>
        <v>39.799999999999997</v>
      </c>
    </row>
    <row r="27" spans="1:180" ht="13.5" thickBot="1">
      <c r="A27" s="72"/>
      <c r="B27" s="3"/>
      <c r="C27" s="52" t="s">
        <v>3</v>
      </c>
      <c r="D27" s="170" t="s">
        <v>32</v>
      </c>
      <c r="E27" s="171" t="s">
        <v>169</v>
      </c>
      <c r="F27" s="133" t="str">
        <f>P31</f>
        <v>Lien</v>
      </c>
      <c r="G27" s="170" t="s">
        <v>44</v>
      </c>
      <c r="H27" s="171" t="s">
        <v>149</v>
      </c>
      <c r="I27" s="3"/>
      <c r="J27" s="3"/>
      <c r="K27" s="3"/>
      <c r="L27" s="3"/>
      <c r="M27" s="3"/>
      <c r="N27" s="3"/>
      <c r="O27" s="3"/>
      <c r="P27" s="3"/>
      <c r="Q27" s="3"/>
      <c r="R27" s="3"/>
      <c r="S27" s="72"/>
      <c r="U27" s="124">
        <f>RANK(Result!Y9,Result!$Y$7:$Y$18)</f>
        <v>3</v>
      </c>
      <c r="V27" s="124">
        <f>IF(COUNTIF($U$25:U26,RANK(Result!Y9,Result!$Y$7:$Y$18))&gt;0,RANK(Result!Y9,Result!$Y$7:$Y$18)+COUNTIF($U$25:U26,RANK(Result!Y9,Result!$Y$7:$Y$18)),RANK(Result!Y9,Result!$Y$7:$Y$18))</f>
        <v>3</v>
      </c>
      <c r="W27" s="153" t="str">
        <f>Result!T9</f>
        <v>Christophe</v>
      </c>
      <c r="X27" s="154">
        <f>Result!Y9</f>
        <v>38.69</v>
      </c>
    </row>
    <row r="28" spans="1:180" ht="16.5" customHeight="1">
      <c r="A28" s="72"/>
      <c r="B28" s="3"/>
      <c r="C28" s="3"/>
      <c r="D28" s="3"/>
      <c r="E28" s="3"/>
      <c r="F28" s="3"/>
      <c r="G28" s="3"/>
      <c r="H28" s="3"/>
      <c r="I28" s="3"/>
      <c r="J28" s="3"/>
      <c r="K28" s="3"/>
      <c r="L28" s="3"/>
      <c r="M28" s="3"/>
      <c r="N28" s="3"/>
      <c r="O28" s="3"/>
      <c r="P28" s="3"/>
      <c r="Q28" s="3"/>
      <c r="R28" s="3"/>
      <c r="S28" s="72"/>
      <c r="U28" s="124">
        <f>RANK(Result!Y10,Result!$Y$7:$Y$18)</f>
        <v>5</v>
      </c>
      <c r="V28" s="124">
        <f>IF(COUNTIF($U$25:U27,RANK(Result!Y10,Result!$Y$7:$Y$18))&gt;0,RANK(Result!Y10,Result!$Y$7:$Y$18)+COUNTIF($U$25:U27,RANK(Result!Y10,Result!$Y$7:$Y$18)),RANK(Result!Y10,Result!$Y$7:$Y$18))</f>
        <v>5</v>
      </c>
      <c r="W28" s="153" t="str">
        <f>Result!T10</f>
        <v>Ruben</v>
      </c>
      <c r="X28" s="154">
        <f>Result!Y10</f>
        <v>35.090000000000003</v>
      </c>
    </row>
    <row r="29" spans="1:180" s="155" customFormat="1" ht="13.5" thickBot="1">
      <c r="A29" s="72"/>
      <c r="B29" s="72"/>
      <c r="C29" s="72"/>
      <c r="D29" s="72"/>
      <c r="E29" s="72"/>
      <c r="F29" s="72"/>
      <c r="G29" s="72"/>
      <c r="H29" s="72"/>
      <c r="I29" s="72"/>
      <c r="J29" s="72"/>
      <c r="K29" s="72"/>
      <c r="L29" s="72"/>
      <c r="M29" s="72"/>
      <c r="N29" s="72"/>
      <c r="O29" s="72"/>
      <c r="P29" s="72"/>
      <c r="Q29" s="72"/>
      <c r="R29" s="72"/>
      <c r="S29" s="72"/>
      <c r="U29" s="124">
        <f>RANK(Result!Y11,Result!$Y$7:$Y$18)</f>
        <v>9</v>
      </c>
      <c r="V29" s="124">
        <f>IF(COUNTIF($U$25:U28,RANK(Result!Y11,Result!$Y$7:$Y$18))&gt;0,RANK(Result!Y11,Result!$Y$7:$Y$18)+COUNTIF($U$25:U28,RANK(Result!Y11,Result!$Y$7:$Y$18)),RANK(Result!Y11,Result!$Y$7:$Y$18))</f>
        <v>9</v>
      </c>
      <c r="W29" s="157" t="str">
        <f>Result!T11</f>
        <v>Guillaume</v>
      </c>
      <c r="X29" s="154">
        <f>Result!Y11</f>
        <v>32.190000000000005</v>
      </c>
    </row>
    <row r="30" spans="1:180" ht="13.5" thickBot="1">
      <c r="A30" s="72"/>
      <c r="B30" s="64"/>
      <c r="C30" s="65"/>
      <c r="D30" s="65"/>
      <c r="E30" s="65"/>
      <c r="F30" s="65"/>
      <c r="G30" s="65"/>
      <c r="H30" s="65"/>
      <c r="I30" s="65"/>
      <c r="J30" s="65"/>
      <c r="K30" s="65"/>
      <c r="L30" s="65"/>
      <c r="M30" s="65"/>
      <c r="N30" s="65"/>
      <c r="O30" s="65"/>
      <c r="P30" s="65"/>
      <c r="Q30" s="65"/>
      <c r="R30" s="75"/>
      <c r="S30" s="72"/>
      <c r="U30" s="124">
        <f>RANK(Result!Y12,Result!$Y$7:$Y$18)</f>
        <v>2</v>
      </c>
      <c r="V30" s="124">
        <f>IF(COUNTIF($U$25:U29,RANK(Result!Y12,Result!$Y$7:$Y$18))&gt;0,RANK(Result!Y12,Result!$Y$7:$Y$18)+COUNTIF($U$25:U29,RANK(Result!Y12,Result!$Y$7:$Y$18)),RANK(Result!Y12,Result!$Y$7:$Y$18))</f>
        <v>2</v>
      </c>
      <c r="W30" s="153" t="str">
        <f>Result!T12</f>
        <v>Maarten</v>
      </c>
      <c r="X30" s="154">
        <f>Result!Y12</f>
        <v>38.97</v>
      </c>
    </row>
    <row r="31" spans="1:180" ht="13.5" thickBot="1">
      <c r="A31" s="72"/>
      <c r="B31" s="66"/>
      <c r="C31" s="36" t="s">
        <v>0</v>
      </c>
      <c r="D31" s="37" t="s">
        <v>1</v>
      </c>
      <c r="E31" s="36" t="str">
        <f>D59</f>
        <v>Tim</v>
      </c>
      <c r="F31" s="38" t="str">
        <f>L59</f>
        <v>Grégory</v>
      </c>
      <c r="G31" s="38" t="str">
        <f>D72</f>
        <v>Christophe</v>
      </c>
      <c r="H31" s="38" t="str">
        <f>L72</f>
        <v>Ruben</v>
      </c>
      <c r="I31" s="38" t="str">
        <f>D85</f>
        <v>Guillaume</v>
      </c>
      <c r="J31" s="38" t="str">
        <f>L85</f>
        <v>Maarten</v>
      </c>
      <c r="K31" s="38" t="str">
        <f>D98</f>
        <v>Dieter</v>
      </c>
      <c r="L31" s="38" t="str">
        <f>L98</f>
        <v>Deborah</v>
      </c>
      <c r="M31" s="38" t="str">
        <f>D111</f>
        <v>Lienkeuh</v>
      </c>
      <c r="N31" s="38" t="str">
        <f>L111</f>
        <v>Pieter</v>
      </c>
      <c r="O31" s="38" t="str">
        <f>D124</f>
        <v>Didier</v>
      </c>
      <c r="P31" s="37" t="str">
        <f>L124</f>
        <v>Lien</v>
      </c>
      <c r="Q31" s="3"/>
      <c r="R31" s="75"/>
      <c r="S31" s="72"/>
      <c r="U31" s="124">
        <f>RANK(Result!Y13,Result!$Y$7:$Y$18)</f>
        <v>12</v>
      </c>
      <c r="V31" s="124">
        <f>IF(COUNTIF($U$25:U30,RANK(Result!Y13,Result!$Y$7:$Y$18))&gt;0,RANK(Result!Y13,Result!$Y$7:$Y$18)+COUNTIF($U$25:U30,RANK(Result!Y13,Result!$Y$7:$Y$18)),RANK(Result!Y13,Result!$Y$7:$Y$18))</f>
        <v>12</v>
      </c>
      <c r="W31" s="153" t="str">
        <f>Result!T13</f>
        <v>Dieter</v>
      </c>
      <c r="X31" s="154">
        <f>Result!Y13</f>
        <v>23.64</v>
      </c>
    </row>
    <row r="32" spans="1:180">
      <c r="A32" s="72"/>
      <c r="B32" s="66"/>
      <c r="C32" s="29" t="str">
        <f t="shared" ref="C32:D39" si="0">C11</f>
        <v>Westerlo</v>
      </c>
      <c r="D32" s="30" t="str">
        <f t="shared" si="0"/>
        <v>Zulte-Waregem</v>
      </c>
      <c r="E32" s="31">
        <f t="shared" ref="E32:E39" si="1">E61</f>
        <v>2</v>
      </c>
      <c r="F32" s="32">
        <f>M61</f>
        <v>2</v>
      </c>
      <c r="G32" s="32">
        <f>E74</f>
        <v>2</v>
      </c>
      <c r="H32" s="32" t="str">
        <f>M74</f>
        <v>x</v>
      </c>
      <c r="I32" s="32" t="str">
        <f>E87</f>
        <v>x</v>
      </c>
      <c r="J32" s="32">
        <f>M87</f>
        <v>2</v>
      </c>
      <c r="K32" s="32">
        <f>E100</f>
        <v>2</v>
      </c>
      <c r="L32" s="32">
        <f t="shared" ref="L32:L39" si="2">M100</f>
        <v>1</v>
      </c>
      <c r="M32" s="32">
        <f>E113</f>
        <v>1</v>
      </c>
      <c r="N32" s="32">
        <f t="shared" ref="N32:N39" si="3">M113</f>
        <v>1</v>
      </c>
      <c r="O32" s="32">
        <f>E126</f>
        <v>2</v>
      </c>
      <c r="P32" s="33">
        <f>M126</f>
        <v>2</v>
      </c>
      <c r="Q32" s="3"/>
      <c r="R32" s="75"/>
      <c r="S32" s="72"/>
      <c r="U32" s="124">
        <f>RANK(Result!Y14,Result!$Y$7:$Y$18)</f>
        <v>6</v>
      </c>
      <c r="V32" s="124">
        <f>IF(COUNTIF($U$25:U31,RANK(Result!Y14,Result!$Y$7:$Y$18))&gt;0,RANK(Result!Y14,Result!$Y$7:$Y$18)+COUNTIF($U$25:U31,RANK(Result!Y14,Result!$Y$7:$Y$18)),RANK(Result!Y14,Result!$Y$7:$Y$18))</f>
        <v>6</v>
      </c>
      <c r="W32" s="153" t="str">
        <f>Result!T14</f>
        <v>Deborah</v>
      </c>
      <c r="X32" s="154">
        <f>Result!Y14</f>
        <v>33.790000000000006</v>
      </c>
    </row>
    <row r="33" spans="1:24">
      <c r="A33" s="72"/>
      <c r="B33" s="66"/>
      <c r="C33" s="25" t="str">
        <f t="shared" si="0"/>
        <v>Kortrijk</v>
      </c>
      <c r="D33" s="26" t="str">
        <f t="shared" si="0"/>
        <v>Gent</v>
      </c>
      <c r="E33" s="31">
        <f t="shared" si="1"/>
        <v>2</v>
      </c>
      <c r="F33" s="32">
        <f t="shared" ref="F33:F39" si="4">M62</f>
        <v>2</v>
      </c>
      <c r="G33" s="32">
        <f t="shared" ref="G33:G39" si="5">E75</f>
        <v>2</v>
      </c>
      <c r="H33" s="32">
        <f t="shared" ref="H33:H39" si="6">M75</f>
        <v>2</v>
      </c>
      <c r="I33" s="32">
        <f t="shared" ref="I33:I39" si="7">E88</f>
        <v>2</v>
      </c>
      <c r="J33" s="32">
        <f t="shared" ref="J33:J39" si="8">M88</f>
        <v>2</v>
      </c>
      <c r="K33" s="32">
        <f t="shared" ref="K33:K39" si="9">E101</f>
        <v>2</v>
      </c>
      <c r="L33" s="32">
        <f t="shared" si="2"/>
        <v>2</v>
      </c>
      <c r="M33" s="32">
        <f t="shared" ref="M33:M39" si="10">E114</f>
        <v>2</v>
      </c>
      <c r="N33" s="32">
        <f t="shared" si="3"/>
        <v>2</v>
      </c>
      <c r="O33" s="32">
        <f t="shared" ref="O33:O39" si="11">E127</f>
        <v>2</v>
      </c>
      <c r="P33" s="33">
        <f t="shared" ref="P33:P39" si="12">M127</f>
        <v>2</v>
      </c>
      <c r="Q33" s="3"/>
      <c r="R33" s="75"/>
      <c r="S33" s="72"/>
      <c r="U33" s="124">
        <f>RANK(Result!Y15,Result!$Y$7:$Y$18)</f>
        <v>8</v>
      </c>
      <c r="V33" s="124">
        <f>IF(COUNTIF($U$25:U32,RANK(Result!Y15,Result!$Y$7:$Y$18))&gt;0,RANK(Result!Y15,Result!$Y$7:$Y$18)+COUNTIF($U$25:U32,RANK(Result!Y15,Result!$Y$7:$Y$18)),RANK(Result!Y15,Result!$Y$7:$Y$18))</f>
        <v>8</v>
      </c>
      <c r="W33" s="153" t="str">
        <f>Result!T15</f>
        <v>Lienkeuh</v>
      </c>
      <c r="X33" s="154">
        <f>Result!Y15</f>
        <v>32.42</v>
      </c>
    </row>
    <row r="34" spans="1:24">
      <c r="A34" s="72"/>
      <c r="B34" s="66"/>
      <c r="C34" s="25" t="str">
        <f t="shared" si="0"/>
        <v>Mechelen</v>
      </c>
      <c r="D34" s="26" t="str">
        <f t="shared" si="0"/>
        <v>Sint-Truiden</v>
      </c>
      <c r="E34" s="31">
        <f t="shared" si="1"/>
        <v>1</v>
      </c>
      <c r="F34" s="32">
        <f t="shared" si="4"/>
        <v>1</v>
      </c>
      <c r="G34" s="32">
        <f t="shared" si="5"/>
        <v>1</v>
      </c>
      <c r="H34" s="32">
        <f t="shared" si="6"/>
        <v>1</v>
      </c>
      <c r="I34" s="32">
        <f t="shared" si="7"/>
        <v>1</v>
      </c>
      <c r="J34" s="32" t="str">
        <f t="shared" si="8"/>
        <v>x</v>
      </c>
      <c r="K34" s="32">
        <f t="shared" si="9"/>
        <v>1</v>
      </c>
      <c r="L34" s="32" t="str">
        <f t="shared" si="2"/>
        <v>x</v>
      </c>
      <c r="M34" s="32" t="str">
        <f t="shared" si="10"/>
        <v>x</v>
      </c>
      <c r="N34" s="32">
        <f t="shared" si="3"/>
        <v>1</v>
      </c>
      <c r="O34" s="32" t="str">
        <f t="shared" si="11"/>
        <v>x</v>
      </c>
      <c r="P34" s="33">
        <f t="shared" si="12"/>
        <v>2</v>
      </c>
      <c r="Q34" s="3"/>
      <c r="R34" s="75"/>
      <c r="S34" s="72"/>
      <c r="U34" s="124">
        <f>RANK(Result!Y16,Result!$Y$7:$Y$18)</f>
        <v>11</v>
      </c>
      <c r="V34" s="124">
        <f>IF(COUNTIF($U$25:U33,RANK(Result!Y16,Result!$Y$7:$Y$18))&gt;0,RANK(Result!Y16,Result!$Y$7:$Y$18)+COUNTIF($U$25:U33,RANK(Result!Y16,Result!$Y$7:$Y$18)),RANK(Result!Y16,Result!$Y$7:$Y$18))</f>
        <v>11</v>
      </c>
      <c r="W34" s="153" t="str">
        <f>Result!T16</f>
        <v>Pieter</v>
      </c>
      <c r="X34" s="154">
        <f>Result!Y16</f>
        <v>24.970000000000002</v>
      </c>
    </row>
    <row r="35" spans="1:24">
      <c r="A35" s="72"/>
      <c r="B35" s="66"/>
      <c r="C35" s="25" t="str">
        <f t="shared" si="0"/>
        <v>Roeselare</v>
      </c>
      <c r="D35" s="26" t="str">
        <f t="shared" si="0"/>
        <v>Charleroi</v>
      </c>
      <c r="E35" s="31" t="str">
        <f t="shared" si="1"/>
        <v>x</v>
      </c>
      <c r="F35" s="32">
        <f t="shared" si="4"/>
        <v>1</v>
      </c>
      <c r="G35" s="32">
        <f t="shared" si="5"/>
        <v>2</v>
      </c>
      <c r="H35" s="32" t="str">
        <f t="shared" si="6"/>
        <v>x</v>
      </c>
      <c r="I35" s="32">
        <f t="shared" si="7"/>
        <v>1</v>
      </c>
      <c r="J35" s="32" t="str">
        <f t="shared" si="8"/>
        <v>x</v>
      </c>
      <c r="K35" s="32">
        <f t="shared" si="9"/>
        <v>1</v>
      </c>
      <c r="L35" s="32" t="str">
        <f t="shared" si="2"/>
        <v>x</v>
      </c>
      <c r="M35" s="32">
        <f t="shared" si="10"/>
        <v>2</v>
      </c>
      <c r="N35" s="32">
        <f t="shared" si="3"/>
        <v>2</v>
      </c>
      <c r="O35" s="32">
        <f t="shared" si="11"/>
        <v>1</v>
      </c>
      <c r="P35" s="33">
        <f t="shared" si="12"/>
        <v>1</v>
      </c>
      <c r="Q35" s="3"/>
      <c r="R35" s="75"/>
      <c r="S35" s="72"/>
      <c r="U35" s="124">
        <f>RANK(Result!Y17,Result!$Y$7:$Y$18)</f>
        <v>7</v>
      </c>
      <c r="V35" s="124">
        <f>IF(COUNTIF($U$25:U34,RANK(Result!Y17,Result!$Y$7:$Y$18))&gt;0,RANK(Result!Y17,Result!$Y$7:$Y$18)+COUNTIF($U$25:U34,RANK(Result!Y17,Result!$Y$7:$Y$18)),RANK(Result!Y17,Result!$Y$7:$Y$18))</f>
        <v>7</v>
      </c>
      <c r="W35" s="153" t="str">
        <f>Result!T17</f>
        <v>Didier</v>
      </c>
      <c r="X35" s="154">
        <f>Result!Y17</f>
        <v>32.620000000000005</v>
      </c>
    </row>
    <row r="36" spans="1:24">
      <c r="A36" s="72"/>
      <c r="B36" s="66"/>
      <c r="C36" s="25" t="str">
        <f t="shared" si="0"/>
        <v>Lokeren</v>
      </c>
      <c r="D36" s="26" t="str">
        <f t="shared" si="0"/>
        <v>Moeskroen</v>
      </c>
      <c r="E36" s="31" t="str">
        <f t="shared" si="1"/>
        <v>x</v>
      </c>
      <c r="F36" s="32" t="str">
        <f t="shared" si="4"/>
        <v>x</v>
      </c>
      <c r="G36" s="32" t="str">
        <f t="shared" si="5"/>
        <v>x</v>
      </c>
      <c r="H36" s="32" t="str">
        <f t="shared" si="6"/>
        <v>x</v>
      </c>
      <c r="I36" s="32" t="str">
        <f t="shared" si="7"/>
        <v>x</v>
      </c>
      <c r="J36" s="32">
        <f t="shared" si="8"/>
        <v>1</v>
      </c>
      <c r="K36" s="32">
        <f t="shared" si="9"/>
        <v>1</v>
      </c>
      <c r="L36" s="32">
        <f t="shared" si="2"/>
        <v>2</v>
      </c>
      <c r="M36" s="32" t="str">
        <f t="shared" si="10"/>
        <v>x</v>
      </c>
      <c r="N36" s="32" t="str">
        <f t="shared" si="3"/>
        <v>x</v>
      </c>
      <c r="O36" s="32">
        <f t="shared" si="11"/>
        <v>1</v>
      </c>
      <c r="P36" s="33" t="str">
        <f t="shared" si="12"/>
        <v>x</v>
      </c>
      <c r="Q36" s="3"/>
      <c r="R36" s="75"/>
      <c r="S36" s="72"/>
      <c r="U36" s="124">
        <f>RANK(Result!Y18,Result!$Y$7:$Y$18)</f>
        <v>10</v>
      </c>
      <c r="V36" s="124">
        <f>IF(COUNTIF($U$25:U35,RANK(Result!Y18,Result!$Y$7:$Y$18))&gt;0,RANK(Result!Y18,Result!$Y$7:$Y$18)+COUNTIF($U$25:U35,RANK(Result!Y18,Result!$Y$7:$Y$18)),RANK(Result!Y18,Result!$Y$7:$Y$18))</f>
        <v>10</v>
      </c>
      <c r="W36" s="153" t="str">
        <f>Result!T18</f>
        <v xml:space="preserve">Lien </v>
      </c>
      <c r="X36" s="154">
        <f>Result!Y18</f>
        <v>29.82</v>
      </c>
    </row>
    <row r="37" spans="1:24">
      <c r="A37" s="72"/>
      <c r="B37" s="66"/>
      <c r="C37" s="25" t="str">
        <f t="shared" si="0"/>
        <v>Cercle Brugge</v>
      </c>
      <c r="D37" s="26" t="str">
        <f t="shared" si="0"/>
        <v>Club Brugge</v>
      </c>
      <c r="E37" s="31" t="str">
        <f t="shared" si="1"/>
        <v>x</v>
      </c>
      <c r="F37" s="32" t="str">
        <f t="shared" si="4"/>
        <v>x</v>
      </c>
      <c r="G37" s="32">
        <f t="shared" si="5"/>
        <v>2</v>
      </c>
      <c r="H37" s="32">
        <f t="shared" si="6"/>
        <v>2</v>
      </c>
      <c r="I37" s="32" t="str">
        <f t="shared" si="7"/>
        <v>x</v>
      </c>
      <c r="J37" s="32" t="str">
        <f t="shared" si="8"/>
        <v>x</v>
      </c>
      <c r="K37" s="32">
        <f t="shared" si="9"/>
        <v>2</v>
      </c>
      <c r="L37" s="32">
        <f t="shared" si="2"/>
        <v>2</v>
      </c>
      <c r="M37" s="32">
        <f t="shared" si="10"/>
        <v>2</v>
      </c>
      <c r="N37" s="32">
        <f t="shared" si="3"/>
        <v>2</v>
      </c>
      <c r="O37" s="32">
        <f t="shared" si="11"/>
        <v>1</v>
      </c>
      <c r="P37" s="33">
        <f t="shared" si="12"/>
        <v>1</v>
      </c>
      <c r="Q37" s="3"/>
      <c r="R37" s="75"/>
      <c r="S37" s="72"/>
      <c r="U37" s="124"/>
      <c r="V37" s="124"/>
      <c r="W37" s="124"/>
    </row>
    <row r="38" spans="1:24">
      <c r="A38" s="72"/>
      <c r="B38" s="66"/>
      <c r="C38" s="25" t="str">
        <f t="shared" si="0"/>
        <v>Genk</v>
      </c>
      <c r="D38" s="26" t="str">
        <f t="shared" si="0"/>
        <v>GBA</v>
      </c>
      <c r="E38" s="31">
        <f t="shared" si="1"/>
        <v>1</v>
      </c>
      <c r="F38" s="32" t="str">
        <f t="shared" si="4"/>
        <v>x</v>
      </c>
      <c r="G38" s="32" t="str">
        <f t="shared" si="5"/>
        <v>x</v>
      </c>
      <c r="H38" s="32">
        <f t="shared" si="6"/>
        <v>1</v>
      </c>
      <c r="I38" s="32">
        <f t="shared" si="7"/>
        <v>2</v>
      </c>
      <c r="J38" s="32">
        <f t="shared" si="8"/>
        <v>2</v>
      </c>
      <c r="K38" s="32">
        <f t="shared" si="9"/>
        <v>2</v>
      </c>
      <c r="L38" s="32">
        <f t="shared" si="2"/>
        <v>2</v>
      </c>
      <c r="M38" s="32" t="str">
        <f t="shared" si="10"/>
        <v>x</v>
      </c>
      <c r="N38" s="32">
        <f t="shared" si="3"/>
        <v>2</v>
      </c>
      <c r="O38" s="32">
        <f t="shared" si="11"/>
        <v>2</v>
      </c>
      <c r="P38" s="33" t="str">
        <f t="shared" si="12"/>
        <v>x</v>
      </c>
      <c r="Q38" s="3"/>
      <c r="R38" s="75"/>
      <c r="S38" s="72"/>
      <c r="U38" s="124"/>
      <c r="V38" s="124"/>
      <c r="W38" s="124"/>
    </row>
    <row r="39" spans="1:24" ht="13.5" thickBot="1">
      <c r="A39" s="72"/>
      <c r="B39" s="66"/>
      <c r="C39" s="27" t="str">
        <f t="shared" si="0"/>
        <v>Anderlecht</v>
      </c>
      <c r="D39" s="28" t="str">
        <f t="shared" si="0"/>
        <v>Standard</v>
      </c>
      <c r="E39" s="31" t="str">
        <f t="shared" si="1"/>
        <v>x</v>
      </c>
      <c r="F39" s="32" t="str">
        <f t="shared" si="4"/>
        <v>x</v>
      </c>
      <c r="G39" s="32">
        <f t="shared" si="5"/>
        <v>1</v>
      </c>
      <c r="H39" s="32" t="str">
        <f t="shared" si="6"/>
        <v>x</v>
      </c>
      <c r="I39" s="32" t="str">
        <f t="shared" si="7"/>
        <v>x</v>
      </c>
      <c r="J39" s="32">
        <f t="shared" si="8"/>
        <v>2</v>
      </c>
      <c r="K39" s="32">
        <f t="shared" si="9"/>
        <v>2</v>
      </c>
      <c r="L39" s="32">
        <f t="shared" si="2"/>
        <v>2</v>
      </c>
      <c r="M39" s="32" t="str">
        <f t="shared" si="10"/>
        <v>x</v>
      </c>
      <c r="N39" s="32">
        <f t="shared" si="3"/>
        <v>1</v>
      </c>
      <c r="O39" s="32">
        <f t="shared" si="11"/>
        <v>1</v>
      </c>
      <c r="P39" s="33">
        <f t="shared" si="12"/>
        <v>2</v>
      </c>
      <c r="Q39" s="3"/>
      <c r="R39" s="75"/>
      <c r="S39" s="72"/>
      <c r="U39" s="124"/>
      <c r="V39" s="124"/>
      <c r="W39" s="124"/>
    </row>
    <row r="40" spans="1:24" ht="13.5" thickBot="1">
      <c r="A40" s="72"/>
      <c r="B40" s="66"/>
      <c r="C40" s="3"/>
      <c r="D40" s="3"/>
      <c r="E40" s="58">
        <f>I69</f>
        <v>5.8000000000000007</v>
      </c>
      <c r="F40" s="59">
        <f>Q69</f>
        <v>9.1000000000000014</v>
      </c>
      <c r="G40" s="59">
        <f>I82</f>
        <v>10.7</v>
      </c>
      <c r="H40" s="59">
        <f>Q82</f>
        <v>5.45</v>
      </c>
      <c r="I40" s="59">
        <f>I95</f>
        <v>3.2</v>
      </c>
      <c r="J40" s="59">
        <f>Q95</f>
        <v>4.5</v>
      </c>
      <c r="K40" s="59">
        <f>I108</f>
        <v>6.75</v>
      </c>
      <c r="L40" s="59">
        <f>Q108</f>
        <v>2.25</v>
      </c>
      <c r="M40" s="59">
        <f>I121</f>
        <v>11.3</v>
      </c>
      <c r="N40" s="59">
        <f>Q121</f>
        <v>4.8</v>
      </c>
      <c r="O40" s="59">
        <f>I134</f>
        <v>4.5</v>
      </c>
      <c r="P40" s="60">
        <f>Q134</f>
        <v>9.8999999999999986</v>
      </c>
      <c r="Q40" s="3"/>
      <c r="R40" s="75"/>
      <c r="S40" s="72"/>
      <c r="U40" s="124"/>
      <c r="V40" s="124"/>
      <c r="W40" s="124"/>
    </row>
    <row r="41" spans="1:24">
      <c r="A41" s="72"/>
      <c r="B41" s="66"/>
      <c r="C41" s="3"/>
      <c r="D41" s="3"/>
      <c r="E41" s="3"/>
      <c r="F41" s="3"/>
      <c r="G41" s="3"/>
      <c r="H41" s="3"/>
      <c r="I41" s="3"/>
      <c r="J41" s="3"/>
      <c r="K41" s="3"/>
      <c r="L41" s="3"/>
      <c r="M41" s="3"/>
      <c r="N41" s="3"/>
      <c r="O41" s="3"/>
      <c r="P41" s="3"/>
      <c r="Q41" s="3"/>
      <c r="R41" s="75"/>
      <c r="S41" s="72"/>
    </row>
    <row r="42" spans="1:24" ht="13.5" thickBot="1">
      <c r="A42" s="72"/>
      <c r="B42" s="66"/>
      <c r="C42" s="3"/>
      <c r="D42" s="3"/>
      <c r="E42" s="3"/>
      <c r="F42" s="3"/>
      <c r="G42" s="3"/>
      <c r="H42" s="3"/>
      <c r="I42" s="3"/>
      <c r="J42" s="3"/>
      <c r="K42" s="3"/>
      <c r="L42" s="3"/>
      <c r="M42" s="3"/>
      <c r="N42" s="3"/>
      <c r="O42" s="3"/>
      <c r="P42" s="3"/>
      <c r="Q42" s="3"/>
      <c r="R42" s="75"/>
      <c r="S42" s="72"/>
    </row>
    <row r="43" spans="1:24" ht="13.5" thickBot="1">
      <c r="A43" s="72"/>
      <c r="B43" s="66"/>
      <c r="C43" s="36" t="s">
        <v>0</v>
      </c>
      <c r="D43" s="37" t="s">
        <v>1</v>
      </c>
      <c r="E43" s="36" t="str">
        <f t="shared" ref="E43:O43" si="13">E31</f>
        <v>Tim</v>
      </c>
      <c r="F43" s="38" t="str">
        <f t="shared" si="13"/>
        <v>Grégory</v>
      </c>
      <c r="G43" s="38" t="str">
        <f t="shared" si="13"/>
        <v>Christophe</v>
      </c>
      <c r="H43" s="38" t="str">
        <f t="shared" si="13"/>
        <v>Ruben</v>
      </c>
      <c r="I43" s="38" t="str">
        <f t="shared" si="13"/>
        <v>Guillaume</v>
      </c>
      <c r="J43" s="38" t="str">
        <f t="shared" si="13"/>
        <v>Maarten</v>
      </c>
      <c r="K43" s="38" t="str">
        <f t="shared" si="13"/>
        <v>Dieter</v>
      </c>
      <c r="L43" s="38" t="str">
        <f t="shared" si="13"/>
        <v>Deborah</v>
      </c>
      <c r="M43" s="38" t="str">
        <f t="shared" si="13"/>
        <v>Lienkeuh</v>
      </c>
      <c r="N43" s="38" t="str">
        <f t="shared" si="13"/>
        <v>Pieter</v>
      </c>
      <c r="O43" s="38" t="str">
        <f t="shared" si="13"/>
        <v>Didier</v>
      </c>
      <c r="P43" s="37" t="str">
        <f>L124</f>
        <v>Lien</v>
      </c>
      <c r="Q43" s="3"/>
      <c r="R43" s="75"/>
      <c r="S43" s="72"/>
    </row>
    <row r="44" spans="1:24">
      <c r="A44" s="72"/>
      <c r="B44" s="66"/>
      <c r="C44" s="29" t="str">
        <f t="shared" ref="C44:D51" si="14">K61</f>
        <v>Westerlo</v>
      </c>
      <c r="D44" s="69" t="str">
        <f t="shared" si="14"/>
        <v>Zulte-Waregem</v>
      </c>
      <c r="E44" s="56">
        <f>IF(E61=$F$60,F61,IF(E61=$G$60,G61,IF(E61=$H$60,H61,0)))</f>
        <v>2.6</v>
      </c>
      <c r="F44" s="56">
        <f>IF(M61=$N$60,N61,IF(M61=$O$60,O61,IF(M61=$P$60,P61,0)))</f>
        <v>2.6</v>
      </c>
      <c r="G44" s="56">
        <f>IF(E74=$F$73,F74,IF(E74=$G$73,G74,IF(E74=$H$73,H74,0)))</f>
        <v>2.6</v>
      </c>
      <c r="H44" s="56">
        <f>IF(M74=$N$73,N74,IF(M74=$O$73,O74,IF(M74=$P$73,P74,0)))</f>
        <v>3.35</v>
      </c>
      <c r="I44" s="56">
        <f>IF(E87=$F$86,F87,IF(E87=$G$86,G87,IF(E87=$H$86,H87,0)))</f>
        <v>3.35</v>
      </c>
      <c r="J44" s="56">
        <f>IF(M87=$N$86,N87,IF(M87=$O$86,O87,IF(M87=$P$86,P87,0)))</f>
        <v>2.6</v>
      </c>
      <c r="K44" s="56">
        <f>IF(E100=$F$99,F100,IF(E100=$G$99,G100,IF(E100=$H$99,H100,0)))</f>
        <v>2.6</v>
      </c>
      <c r="L44" s="56">
        <f>IF(M100=$N$99,N100,IF(M100=$O$99,O100,IF(M100=$P$99,P100,0)))</f>
        <v>2.4</v>
      </c>
      <c r="M44" s="56">
        <f>IF(E113=$F$112,F113,IF(E113=$G$112,G113,IF(E113=$H$112,H113,0)))</f>
        <v>2.4</v>
      </c>
      <c r="N44" s="56">
        <f>IF(M113=$N$112,N113,IF(M113=$O$112,O113,IF(M113=$P$112,P113,0)))</f>
        <v>2.4</v>
      </c>
      <c r="O44" s="56">
        <f>IF(E126=$F$125,F126,IF(E126=$G$125,G126,IF(E126=$H$125,H126,0)))</f>
        <v>2.6</v>
      </c>
      <c r="P44" s="57">
        <f>IF(M126=$N$125,N126,IF(M126=$O$125,O126,IF(M126=$P$125,P126,0)))</f>
        <v>2.6</v>
      </c>
      <c r="Q44" s="3"/>
      <c r="R44" s="75"/>
      <c r="S44" s="72"/>
    </row>
    <row r="45" spans="1:24">
      <c r="A45" s="72"/>
      <c r="B45" s="66"/>
      <c r="C45" s="25" t="str">
        <f t="shared" si="14"/>
        <v>Kortrijk</v>
      </c>
      <c r="D45" s="70" t="str">
        <f t="shared" si="14"/>
        <v>Gent</v>
      </c>
      <c r="E45" s="56">
        <f t="shared" ref="E45:E51" si="15">IF(E62=$F$60,F62,IF(E62=$G$60,G62,IF(E62=$H$60,H62,0)))</f>
        <v>1.85</v>
      </c>
      <c r="F45" s="56">
        <f t="shared" ref="F45:F51" si="16">IF(M62=$N$60,N62,IF(M62=$O$60,O62,IF(M62=$P$60,P62,0)))</f>
        <v>1.85</v>
      </c>
      <c r="G45" s="56">
        <f t="shared" ref="G45:G51" si="17">IF(E75=$F$73,F75,IF(E75=$G$73,G75,IF(E75=$H$73,H75,0)))</f>
        <v>1.85</v>
      </c>
      <c r="H45" s="56">
        <f t="shared" ref="H45:H51" si="18">IF(M75=$N$73,N75,IF(M75=$O$73,O75,IF(M75=$P$73,P75,0)))</f>
        <v>1.85</v>
      </c>
      <c r="I45" s="56">
        <f t="shared" ref="I45:I51" si="19">IF(E88=$F$86,F88,IF(E88=$G$86,G88,IF(E88=$H$86,H88,0)))</f>
        <v>1.85</v>
      </c>
      <c r="J45" s="56">
        <f t="shared" ref="J45:J51" si="20">IF(M88=$N$86,N88,IF(M88=$O$86,O88,IF(M88=$P$86,P88,0)))</f>
        <v>1.85</v>
      </c>
      <c r="K45" s="56">
        <f t="shared" ref="K45:K51" si="21">IF(E101=$F$99,F101,IF(E101=$G$99,G101,IF(E101=$H$99,H101,0)))</f>
        <v>1.85</v>
      </c>
      <c r="L45" s="56">
        <f t="shared" ref="L45:L51" si="22">IF(M101=$N$99,N101,IF(M101=$O$99,O101,IF(M101=$P$99,P101,0)))</f>
        <v>1.85</v>
      </c>
      <c r="M45" s="56">
        <f t="shared" ref="M45:M51" si="23">IF(E114=$F$112,F114,IF(E114=$G$112,G114,IF(E114=$H$112,H114,0)))</f>
        <v>1.85</v>
      </c>
      <c r="N45" s="56">
        <f t="shared" ref="N45:N51" si="24">IF(M114=$N$112,N114,IF(M114=$O$112,O114,IF(M114=$P$112,P114,0)))</f>
        <v>1.85</v>
      </c>
      <c r="O45" s="56">
        <f t="shared" ref="O45:O51" si="25">IF(E127=$F$125,F127,IF(E127=$G$125,G127,IF(E127=$H$125,H127,0)))</f>
        <v>1.85</v>
      </c>
      <c r="P45" s="57">
        <f t="shared" ref="P45:P51" si="26">IF(M127=$N$125,N127,IF(M127=$O$125,O127,IF(M127=$P$125,P127,0)))</f>
        <v>1.85</v>
      </c>
      <c r="Q45" s="3"/>
      <c r="R45" s="75"/>
      <c r="S45" s="72"/>
    </row>
    <row r="46" spans="1:24">
      <c r="A46" s="72"/>
      <c r="B46" s="66"/>
      <c r="C46" s="25" t="str">
        <f t="shared" si="14"/>
        <v>Mechelen</v>
      </c>
      <c r="D46" s="70" t="str">
        <f t="shared" si="14"/>
        <v>Sint-Truiden</v>
      </c>
      <c r="E46" s="56">
        <f t="shared" si="15"/>
        <v>1.8</v>
      </c>
      <c r="F46" s="56">
        <f t="shared" si="16"/>
        <v>1.8</v>
      </c>
      <c r="G46" s="56">
        <f t="shared" si="17"/>
        <v>1.8</v>
      </c>
      <c r="H46" s="56">
        <f t="shared" si="18"/>
        <v>1.8</v>
      </c>
      <c r="I46" s="56">
        <f t="shared" si="19"/>
        <v>1.8</v>
      </c>
      <c r="J46" s="56">
        <f t="shared" si="20"/>
        <v>3.4</v>
      </c>
      <c r="K46" s="56">
        <f t="shared" si="21"/>
        <v>1.8</v>
      </c>
      <c r="L46" s="56">
        <f t="shared" si="22"/>
        <v>3.4</v>
      </c>
      <c r="M46" s="56">
        <f t="shared" si="23"/>
        <v>3.4</v>
      </c>
      <c r="N46" s="56">
        <f t="shared" si="24"/>
        <v>1.8</v>
      </c>
      <c r="O46" s="56">
        <f t="shared" si="25"/>
        <v>3.4</v>
      </c>
      <c r="P46" s="57">
        <f t="shared" si="26"/>
        <v>4</v>
      </c>
      <c r="Q46" s="3"/>
      <c r="R46" s="75"/>
      <c r="S46" s="72"/>
    </row>
    <row r="47" spans="1:24">
      <c r="A47" s="72"/>
      <c r="B47" s="66"/>
      <c r="C47" s="25" t="str">
        <f t="shared" si="14"/>
        <v>Roeselare</v>
      </c>
      <c r="D47" s="70" t="str">
        <f t="shared" si="14"/>
        <v>Charleroi</v>
      </c>
      <c r="E47" s="56">
        <f t="shared" si="15"/>
        <v>3.35</v>
      </c>
      <c r="F47" s="56">
        <f t="shared" si="16"/>
        <v>2.4500000000000002</v>
      </c>
      <c r="G47" s="56">
        <f t="shared" si="17"/>
        <v>2.5499999999999998</v>
      </c>
      <c r="H47" s="56">
        <f t="shared" si="18"/>
        <v>3.35</v>
      </c>
      <c r="I47" s="56">
        <f t="shared" si="19"/>
        <v>2.4500000000000002</v>
      </c>
      <c r="J47" s="56">
        <f t="shared" si="20"/>
        <v>3.35</v>
      </c>
      <c r="K47" s="56">
        <f t="shared" si="21"/>
        <v>2.4500000000000002</v>
      </c>
      <c r="L47" s="56">
        <f t="shared" si="22"/>
        <v>3.35</v>
      </c>
      <c r="M47" s="56">
        <f t="shared" si="23"/>
        <v>2.5499999999999998</v>
      </c>
      <c r="N47" s="56">
        <f t="shared" si="24"/>
        <v>2.5499999999999998</v>
      </c>
      <c r="O47" s="56">
        <f t="shared" si="25"/>
        <v>2.4500000000000002</v>
      </c>
      <c r="P47" s="57">
        <f t="shared" si="26"/>
        <v>2.4500000000000002</v>
      </c>
      <c r="Q47" s="3"/>
      <c r="R47" s="75"/>
      <c r="S47" s="72"/>
    </row>
    <row r="48" spans="1:24">
      <c r="A48" s="72"/>
      <c r="B48" s="66"/>
      <c r="C48" s="25" t="str">
        <f t="shared" si="14"/>
        <v>Lokeren</v>
      </c>
      <c r="D48" s="70" t="str">
        <f t="shared" si="14"/>
        <v>Moeskroen</v>
      </c>
      <c r="E48" s="56">
        <f t="shared" si="15"/>
        <v>3.25</v>
      </c>
      <c r="F48" s="56">
        <f t="shared" si="16"/>
        <v>3.25</v>
      </c>
      <c r="G48" s="56">
        <f t="shared" si="17"/>
        <v>3.25</v>
      </c>
      <c r="H48" s="56">
        <f t="shared" si="18"/>
        <v>3.25</v>
      </c>
      <c r="I48" s="56">
        <f t="shared" si="19"/>
        <v>3.25</v>
      </c>
      <c r="J48" s="56">
        <f t="shared" si="20"/>
        <v>1.9</v>
      </c>
      <c r="K48" s="56">
        <f t="shared" si="21"/>
        <v>1.9</v>
      </c>
      <c r="L48" s="56">
        <f t="shared" si="22"/>
        <v>3.75</v>
      </c>
      <c r="M48" s="56">
        <f t="shared" si="23"/>
        <v>3.25</v>
      </c>
      <c r="N48" s="56">
        <f t="shared" si="24"/>
        <v>3.25</v>
      </c>
      <c r="O48" s="56">
        <f t="shared" si="25"/>
        <v>1.9</v>
      </c>
      <c r="P48" s="57">
        <f t="shared" si="26"/>
        <v>3.25</v>
      </c>
      <c r="Q48" s="3"/>
      <c r="R48" s="75"/>
      <c r="S48" s="72"/>
    </row>
    <row r="49" spans="1:20">
      <c r="A49" s="72"/>
      <c r="B49" s="66"/>
      <c r="C49" s="25" t="str">
        <f t="shared" si="14"/>
        <v>Cercle Brugge</v>
      </c>
      <c r="D49" s="70" t="str">
        <f t="shared" si="14"/>
        <v>Club Brugge</v>
      </c>
      <c r="E49" s="56">
        <f t="shared" si="15"/>
        <v>3.3</v>
      </c>
      <c r="F49" s="56">
        <f t="shared" si="16"/>
        <v>3.3</v>
      </c>
      <c r="G49" s="56">
        <f t="shared" si="17"/>
        <v>2.25</v>
      </c>
      <c r="H49" s="56">
        <f t="shared" si="18"/>
        <v>2.25</v>
      </c>
      <c r="I49" s="56">
        <f t="shared" si="19"/>
        <v>3.3</v>
      </c>
      <c r="J49" s="56">
        <f t="shared" si="20"/>
        <v>3.3</v>
      </c>
      <c r="K49" s="56">
        <f t="shared" si="21"/>
        <v>2.25</v>
      </c>
      <c r="L49" s="56">
        <f t="shared" si="22"/>
        <v>2.25</v>
      </c>
      <c r="M49" s="56">
        <f t="shared" si="23"/>
        <v>2.25</v>
      </c>
      <c r="N49" s="56">
        <f t="shared" si="24"/>
        <v>2.25</v>
      </c>
      <c r="O49" s="56">
        <f t="shared" si="25"/>
        <v>2.85</v>
      </c>
      <c r="P49" s="57">
        <f t="shared" si="26"/>
        <v>2.85</v>
      </c>
      <c r="Q49" s="3"/>
      <c r="R49" s="75"/>
      <c r="S49" s="72"/>
    </row>
    <row r="50" spans="1:20">
      <c r="A50" s="72"/>
      <c r="B50" s="66"/>
      <c r="C50" s="25" t="str">
        <f t="shared" si="14"/>
        <v>Genk</v>
      </c>
      <c r="D50" s="70" t="str">
        <f t="shared" si="14"/>
        <v>GBA</v>
      </c>
      <c r="E50" s="56">
        <f t="shared" si="15"/>
        <v>1.9</v>
      </c>
      <c r="F50" s="56">
        <f t="shared" si="16"/>
        <v>3.3</v>
      </c>
      <c r="G50" s="56">
        <f t="shared" si="17"/>
        <v>3.3</v>
      </c>
      <c r="H50" s="56">
        <f t="shared" si="18"/>
        <v>1.9</v>
      </c>
      <c r="I50" s="56">
        <f t="shared" si="19"/>
        <v>3.7</v>
      </c>
      <c r="J50" s="56">
        <f t="shared" si="20"/>
        <v>3.7</v>
      </c>
      <c r="K50" s="56">
        <f t="shared" si="21"/>
        <v>3.7</v>
      </c>
      <c r="L50" s="56">
        <f t="shared" si="22"/>
        <v>3.7</v>
      </c>
      <c r="M50" s="56">
        <f t="shared" si="23"/>
        <v>3.3</v>
      </c>
      <c r="N50" s="56">
        <f t="shared" si="24"/>
        <v>3.7</v>
      </c>
      <c r="O50" s="56">
        <f t="shared" si="25"/>
        <v>3.7</v>
      </c>
      <c r="P50" s="57">
        <f t="shared" si="26"/>
        <v>3.3</v>
      </c>
      <c r="Q50" s="3"/>
      <c r="R50" s="75"/>
      <c r="S50" s="72"/>
    </row>
    <row r="51" spans="1:20" ht="13.5" thickBot="1">
      <c r="A51" s="72"/>
      <c r="B51" s="66"/>
      <c r="C51" s="27" t="str">
        <f t="shared" si="14"/>
        <v>Anderlecht</v>
      </c>
      <c r="D51" s="71" t="str">
        <f t="shared" si="14"/>
        <v>Standard</v>
      </c>
      <c r="E51" s="56">
        <f t="shared" si="15"/>
        <v>3.2</v>
      </c>
      <c r="F51" s="56">
        <f t="shared" si="16"/>
        <v>3.2</v>
      </c>
      <c r="G51" s="56">
        <f t="shared" si="17"/>
        <v>2</v>
      </c>
      <c r="H51" s="56">
        <f t="shared" si="18"/>
        <v>3.2</v>
      </c>
      <c r="I51" s="56">
        <f t="shared" si="19"/>
        <v>3.2</v>
      </c>
      <c r="J51" s="56">
        <f t="shared" si="20"/>
        <v>3.5</v>
      </c>
      <c r="K51" s="56">
        <f t="shared" si="21"/>
        <v>3.5</v>
      </c>
      <c r="L51" s="56">
        <f t="shared" si="22"/>
        <v>3.5</v>
      </c>
      <c r="M51" s="56">
        <f t="shared" si="23"/>
        <v>3.2</v>
      </c>
      <c r="N51" s="56">
        <f t="shared" si="24"/>
        <v>2</v>
      </c>
      <c r="O51" s="56">
        <f t="shared" si="25"/>
        <v>2</v>
      </c>
      <c r="P51" s="57">
        <f t="shared" si="26"/>
        <v>3.5</v>
      </c>
      <c r="Q51" s="3"/>
      <c r="R51" s="75"/>
      <c r="S51" s="72"/>
    </row>
    <row r="52" spans="1:20" ht="13.5" thickBot="1">
      <c r="A52" s="72"/>
      <c r="B52" s="66"/>
      <c r="C52" s="34" t="s">
        <v>34</v>
      </c>
      <c r="D52" s="35"/>
      <c r="E52" s="58">
        <f>SUM(E44:E51)</f>
        <v>21.249999999999996</v>
      </c>
      <c r="F52" s="59">
        <f t="shared" ref="F52:P52" si="27">SUM(F44:F51)</f>
        <v>21.75</v>
      </c>
      <c r="G52" s="59">
        <f t="shared" si="27"/>
        <v>19.600000000000001</v>
      </c>
      <c r="H52" s="59">
        <f t="shared" si="27"/>
        <v>20.95</v>
      </c>
      <c r="I52" s="59">
        <f t="shared" si="27"/>
        <v>22.9</v>
      </c>
      <c r="J52" s="59">
        <f t="shared" si="27"/>
        <v>23.599999999999998</v>
      </c>
      <c r="K52" s="59">
        <f t="shared" si="27"/>
        <v>20.05</v>
      </c>
      <c r="L52" s="59">
        <f t="shared" si="27"/>
        <v>24.2</v>
      </c>
      <c r="M52" s="59">
        <f t="shared" si="27"/>
        <v>22.2</v>
      </c>
      <c r="N52" s="59">
        <f t="shared" si="27"/>
        <v>19.8</v>
      </c>
      <c r="O52" s="59">
        <f t="shared" si="27"/>
        <v>20.75</v>
      </c>
      <c r="P52" s="60">
        <f t="shared" si="27"/>
        <v>23.8</v>
      </c>
      <c r="Q52" s="3"/>
      <c r="R52" s="75"/>
      <c r="S52" s="72"/>
    </row>
    <row r="53" spans="1:20" ht="13.5" thickBot="1">
      <c r="A53" s="72"/>
      <c r="B53" s="66"/>
      <c r="C53" s="34" t="s">
        <v>59</v>
      </c>
      <c r="D53" s="35"/>
      <c r="E53" s="58">
        <f>E40</f>
        <v>5.8000000000000007</v>
      </c>
      <c r="F53" s="59">
        <f t="shared" ref="F53:P53" si="28">F40</f>
        <v>9.1000000000000014</v>
      </c>
      <c r="G53" s="59">
        <f t="shared" si="28"/>
        <v>10.7</v>
      </c>
      <c r="H53" s="59">
        <f t="shared" si="28"/>
        <v>5.45</v>
      </c>
      <c r="I53" s="59">
        <f t="shared" si="28"/>
        <v>3.2</v>
      </c>
      <c r="J53" s="59">
        <f t="shared" si="28"/>
        <v>4.5</v>
      </c>
      <c r="K53" s="59">
        <f t="shared" si="28"/>
        <v>6.75</v>
      </c>
      <c r="L53" s="59">
        <f t="shared" si="28"/>
        <v>2.25</v>
      </c>
      <c r="M53" s="59">
        <f t="shared" si="28"/>
        <v>11.3</v>
      </c>
      <c r="N53" s="59">
        <f t="shared" si="28"/>
        <v>4.8</v>
      </c>
      <c r="O53" s="59">
        <f t="shared" si="28"/>
        <v>4.5</v>
      </c>
      <c r="P53" s="60">
        <f t="shared" si="28"/>
        <v>9.8999999999999986</v>
      </c>
      <c r="Q53" s="3"/>
      <c r="R53" s="75"/>
      <c r="S53" s="72"/>
    </row>
    <row r="54" spans="1:20" ht="13.5" thickBot="1">
      <c r="A54" s="72"/>
      <c r="B54" s="66"/>
      <c r="C54" s="34" t="s">
        <v>60</v>
      </c>
      <c r="D54" s="35"/>
      <c r="E54" s="61">
        <f>E53/E52</f>
        <v>0.2729411764705883</v>
      </c>
      <c r="F54" s="62">
        <f t="shared" ref="F54:P54" si="29">F53/F52</f>
        <v>0.41839080459770123</v>
      </c>
      <c r="G54" s="62">
        <f t="shared" si="29"/>
        <v>0.54591836734693866</v>
      </c>
      <c r="H54" s="62">
        <f t="shared" si="29"/>
        <v>0.26014319809069214</v>
      </c>
      <c r="I54" s="62">
        <f t="shared" si="29"/>
        <v>0.13973799126637557</v>
      </c>
      <c r="J54" s="62">
        <f t="shared" si="29"/>
        <v>0.19067796610169493</v>
      </c>
      <c r="K54" s="62">
        <f t="shared" si="29"/>
        <v>0.33665835411471323</v>
      </c>
      <c r="L54" s="62">
        <f t="shared" si="29"/>
        <v>9.2975206611570257E-2</v>
      </c>
      <c r="M54" s="62">
        <f t="shared" si="29"/>
        <v>0.50900900900900903</v>
      </c>
      <c r="N54" s="62">
        <f t="shared" si="29"/>
        <v>0.2424242424242424</v>
      </c>
      <c r="O54" s="62">
        <f t="shared" si="29"/>
        <v>0.21686746987951808</v>
      </c>
      <c r="P54" s="63">
        <f t="shared" si="29"/>
        <v>0.41596638655462176</v>
      </c>
      <c r="Q54" s="3"/>
      <c r="R54" s="75"/>
      <c r="S54" s="72"/>
    </row>
    <row r="55" spans="1:20" ht="13.5" thickBot="1">
      <c r="A55" s="72"/>
      <c r="B55" s="67"/>
      <c r="C55" s="68"/>
      <c r="D55" s="68"/>
      <c r="E55" s="68"/>
      <c r="F55" s="68"/>
      <c r="G55" s="68"/>
      <c r="H55" s="68"/>
      <c r="I55" s="68"/>
      <c r="J55" s="68"/>
      <c r="K55" s="68"/>
      <c r="L55" s="68"/>
      <c r="M55" s="68"/>
      <c r="N55" s="68"/>
      <c r="O55" s="68"/>
      <c r="P55" s="68"/>
      <c r="Q55" s="68"/>
      <c r="R55" s="68"/>
      <c r="S55" s="72"/>
    </row>
    <row r="56" spans="1:20" s="155" customFormat="1">
      <c r="A56" s="72"/>
      <c r="B56" s="72"/>
      <c r="C56" s="72"/>
      <c r="D56" s="72"/>
      <c r="E56" s="72"/>
      <c r="F56" s="72"/>
      <c r="G56" s="72"/>
      <c r="H56" s="72"/>
      <c r="I56" s="72"/>
      <c r="J56" s="72"/>
      <c r="K56" s="72"/>
      <c r="L56" s="72"/>
      <c r="M56" s="72"/>
      <c r="N56" s="72"/>
      <c r="O56" s="72"/>
      <c r="P56" s="72"/>
      <c r="Q56" s="72"/>
      <c r="R56" s="72"/>
      <c r="S56" s="72"/>
      <c r="T56" s="74"/>
    </row>
    <row r="57" spans="1:20">
      <c r="A57" s="72"/>
      <c r="R57" s="74"/>
      <c r="S57" s="72"/>
    </row>
    <row r="58" spans="1:20" ht="13.5" thickBot="1">
      <c r="A58" s="72"/>
      <c r="R58" s="74"/>
      <c r="S58" s="72"/>
    </row>
    <row r="59" spans="1:20" ht="18.75" customHeight="1" thickBot="1">
      <c r="A59" s="72"/>
      <c r="C59" s="1"/>
      <c r="D59" s="196" t="s">
        <v>20</v>
      </c>
      <c r="E59" s="197"/>
      <c r="F59" s="198"/>
      <c r="G59" s="8"/>
      <c r="H59" s="8"/>
      <c r="K59" s="1"/>
      <c r="L59" s="196" t="s">
        <v>45</v>
      </c>
      <c r="M59" s="194"/>
      <c r="N59" s="195"/>
      <c r="O59" s="8"/>
      <c r="P59" s="8"/>
      <c r="R59" s="74"/>
      <c r="S59" s="72"/>
    </row>
    <row r="60" spans="1:20" ht="13.5" thickBot="1">
      <c r="A60" s="72"/>
      <c r="C60" s="78" t="s">
        <v>0</v>
      </c>
      <c r="D60" s="79" t="s">
        <v>1</v>
      </c>
      <c r="E60" s="11"/>
      <c r="F60" s="12">
        <v>1</v>
      </c>
      <c r="G60" s="12" t="s">
        <v>18</v>
      </c>
      <c r="H60" s="12">
        <v>2</v>
      </c>
      <c r="I60" s="13" t="s">
        <v>5</v>
      </c>
      <c r="K60" s="78" t="s">
        <v>0</v>
      </c>
      <c r="L60" s="79" t="s">
        <v>1</v>
      </c>
      <c r="M60" s="11"/>
      <c r="N60" s="12">
        <v>1</v>
      </c>
      <c r="O60" s="12" t="s">
        <v>18</v>
      </c>
      <c r="P60" s="12">
        <v>2</v>
      </c>
      <c r="Q60" s="13" t="s">
        <v>5</v>
      </c>
      <c r="R60" s="74"/>
      <c r="S60" s="72"/>
    </row>
    <row r="61" spans="1:20">
      <c r="A61" s="72"/>
      <c r="C61" s="14" t="str">
        <f t="shared" ref="C61:D68" si="30">C11</f>
        <v>Westerlo</v>
      </c>
      <c r="D61" s="80" t="str">
        <f t="shared" si="30"/>
        <v>Zulte-Waregem</v>
      </c>
      <c r="E61" s="159">
        <v>2</v>
      </c>
      <c r="F61" s="82">
        <f>$E$11</f>
        <v>2.4</v>
      </c>
      <c r="G61" s="82">
        <f>$F$11</f>
        <v>3.35</v>
      </c>
      <c r="H61" s="82">
        <f>$G$11</f>
        <v>2.6</v>
      </c>
      <c r="I61" s="83">
        <f t="shared" ref="I61:I68" si="31">IF($E61=$I11,IF($E61=$F$60,$F61,IF($E61=$G$60,$G61,IF($E61=$H$60,$H61,""))),"-")</f>
        <v>2.6</v>
      </c>
      <c r="K61" s="14" t="str">
        <f t="shared" ref="K61:L68" si="32">C11</f>
        <v>Westerlo</v>
      </c>
      <c r="L61" s="80" t="str">
        <f t="shared" si="32"/>
        <v>Zulte-Waregem</v>
      </c>
      <c r="M61" s="81">
        <v>2</v>
      </c>
      <c r="N61" s="82">
        <f>$E$11</f>
        <v>2.4</v>
      </c>
      <c r="O61" s="82">
        <f>$F$11</f>
        <v>3.35</v>
      </c>
      <c r="P61" s="82">
        <f>$G$11</f>
        <v>2.6</v>
      </c>
      <c r="Q61" s="83">
        <f t="shared" ref="Q61:Q68" si="33">IF($M61=$I11,IF($M61=$N$60,$N61,IF($M61=$O$60,$O61,IF($M61=$P$60,$P61,""))),"-")</f>
        <v>2.6</v>
      </c>
      <c r="R61" s="74"/>
      <c r="S61" s="72"/>
    </row>
    <row r="62" spans="1:20">
      <c r="A62" s="72"/>
      <c r="C62" s="15" t="str">
        <f t="shared" si="30"/>
        <v>Kortrijk</v>
      </c>
      <c r="D62" s="77" t="str">
        <f t="shared" si="30"/>
        <v>Gent</v>
      </c>
      <c r="E62" s="76">
        <v>2</v>
      </c>
      <c r="F62" s="17">
        <f>$E$12</f>
        <v>3.75</v>
      </c>
      <c r="G62" s="17">
        <f>$F$12</f>
        <v>3.4</v>
      </c>
      <c r="H62" s="17">
        <f>$G$12</f>
        <v>1.85</v>
      </c>
      <c r="I62" s="16" t="str">
        <f t="shared" si="31"/>
        <v>-</v>
      </c>
      <c r="K62" s="15" t="str">
        <f t="shared" si="32"/>
        <v>Kortrijk</v>
      </c>
      <c r="L62" s="77" t="str">
        <f t="shared" si="32"/>
        <v>Gent</v>
      </c>
      <c r="M62" s="76">
        <v>2</v>
      </c>
      <c r="N62" s="17">
        <f>$E$12</f>
        <v>3.75</v>
      </c>
      <c r="O62" s="17">
        <f>$F$12</f>
        <v>3.4</v>
      </c>
      <c r="P62" s="17">
        <f>$G$12</f>
        <v>1.85</v>
      </c>
      <c r="Q62" s="16" t="str">
        <f t="shared" si="33"/>
        <v>-</v>
      </c>
      <c r="R62" s="74"/>
      <c r="S62" s="72"/>
    </row>
    <row r="63" spans="1:20">
      <c r="A63" s="72"/>
      <c r="C63" s="15" t="str">
        <f t="shared" si="30"/>
        <v>Mechelen</v>
      </c>
      <c r="D63" s="77" t="str">
        <f t="shared" si="30"/>
        <v>Sint-Truiden</v>
      </c>
      <c r="E63" s="76">
        <v>1</v>
      </c>
      <c r="F63" s="17">
        <f>$E$13</f>
        <v>1.8</v>
      </c>
      <c r="G63" s="17">
        <f>$F$13</f>
        <v>3.4</v>
      </c>
      <c r="H63" s="17">
        <f>$G$13</f>
        <v>4</v>
      </c>
      <c r="I63" s="16" t="str">
        <f t="shared" si="31"/>
        <v>-</v>
      </c>
      <c r="K63" s="15" t="str">
        <f t="shared" si="32"/>
        <v>Mechelen</v>
      </c>
      <c r="L63" s="77" t="str">
        <f t="shared" si="32"/>
        <v>Sint-Truiden</v>
      </c>
      <c r="M63" s="76">
        <v>1</v>
      </c>
      <c r="N63" s="17">
        <f>$E$13</f>
        <v>1.8</v>
      </c>
      <c r="O63" s="17">
        <f>$F$13</f>
        <v>3.4</v>
      </c>
      <c r="P63" s="17">
        <f>$G$13</f>
        <v>4</v>
      </c>
      <c r="Q63" s="16" t="str">
        <f t="shared" si="33"/>
        <v>-</v>
      </c>
      <c r="R63" s="74"/>
      <c r="S63" s="72"/>
    </row>
    <row r="64" spans="1:20">
      <c r="A64" s="72"/>
      <c r="C64" s="15" t="str">
        <f t="shared" si="30"/>
        <v>Roeselare</v>
      </c>
      <c r="D64" s="77" t="str">
        <f t="shared" si="30"/>
        <v>Charleroi</v>
      </c>
      <c r="E64" s="160" t="s">
        <v>35</v>
      </c>
      <c r="F64" s="17">
        <f>$E$14</f>
        <v>2.4500000000000002</v>
      </c>
      <c r="G64" s="17">
        <f>$F$14</f>
        <v>3.35</v>
      </c>
      <c r="H64" s="17">
        <f>$G$14</f>
        <v>2.5499999999999998</v>
      </c>
      <c r="I64" s="16" t="str">
        <f t="shared" si="31"/>
        <v>-</v>
      </c>
      <c r="K64" s="15" t="str">
        <f t="shared" si="32"/>
        <v>Roeselare</v>
      </c>
      <c r="L64" s="77" t="str">
        <f t="shared" si="32"/>
        <v>Charleroi</v>
      </c>
      <c r="M64" s="76">
        <v>1</v>
      </c>
      <c r="N64" s="17">
        <f>$E$14</f>
        <v>2.4500000000000002</v>
      </c>
      <c r="O64" s="17">
        <f>$F$14</f>
        <v>3.35</v>
      </c>
      <c r="P64" s="17">
        <f>$G$14</f>
        <v>2.5499999999999998</v>
      </c>
      <c r="Q64" s="16" t="str">
        <f t="shared" si="33"/>
        <v>-</v>
      </c>
      <c r="R64" s="74"/>
      <c r="S64" s="72"/>
    </row>
    <row r="65" spans="1:20">
      <c r="A65" s="72"/>
      <c r="C65" s="15" t="str">
        <f t="shared" si="30"/>
        <v>Lokeren</v>
      </c>
      <c r="D65" s="77" t="str">
        <f t="shared" si="30"/>
        <v>Moeskroen</v>
      </c>
      <c r="E65" s="160" t="s">
        <v>35</v>
      </c>
      <c r="F65" s="17">
        <f>$E$15</f>
        <v>1.9</v>
      </c>
      <c r="G65" s="17">
        <f>$F$15</f>
        <v>3.25</v>
      </c>
      <c r="H65" s="17">
        <f>$G$15</f>
        <v>3.75</v>
      </c>
      <c r="I65" s="16" t="str">
        <f t="shared" si="31"/>
        <v>-</v>
      </c>
      <c r="K65" s="15" t="str">
        <f t="shared" si="32"/>
        <v>Lokeren</v>
      </c>
      <c r="L65" s="77" t="str">
        <f t="shared" si="32"/>
        <v>Moeskroen</v>
      </c>
      <c r="M65" s="160" t="s">
        <v>35</v>
      </c>
      <c r="N65" s="17">
        <f>$E$15</f>
        <v>1.9</v>
      </c>
      <c r="O65" s="17">
        <f>$F$15</f>
        <v>3.25</v>
      </c>
      <c r="P65" s="17">
        <f>$G$15</f>
        <v>3.75</v>
      </c>
      <c r="Q65" s="16" t="str">
        <f t="shared" si="33"/>
        <v>-</v>
      </c>
      <c r="R65" s="74"/>
      <c r="S65" s="72"/>
    </row>
    <row r="66" spans="1:20">
      <c r="A66" s="72"/>
      <c r="C66" s="15" t="str">
        <f t="shared" si="30"/>
        <v>Cercle Brugge</v>
      </c>
      <c r="D66" s="77" t="str">
        <f t="shared" si="30"/>
        <v>Club Brugge</v>
      </c>
      <c r="E66" s="160" t="s">
        <v>35</v>
      </c>
      <c r="F66" s="17">
        <f>$E$16</f>
        <v>2.85</v>
      </c>
      <c r="G66" s="17">
        <f>$F$16</f>
        <v>3.3</v>
      </c>
      <c r="H66" s="17">
        <f>$G$16</f>
        <v>2.25</v>
      </c>
      <c r="I66" s="16" t="str">
        <f t="shared" si="31"/>
        <v>-</v>
      </c>
      <c r="K66" s="15" t="str">
        <f t="shared" si="32"/>
        <v>Cercle Brugge</v>
      </c>
      <c r="L66" s="77" t="str">
        <f t="shared" si="32"/>
        <v>Club Brugge</v>
      </c>
      <c r="M66" s="160" t="s">
        <v>35</v>
      </c>
      <c r="N66" s="17">
        <f>$E$16</f>
        <v>2.85</v>
      </c>
      <c r="O66" s="17">
        <f>$F$16</f>
        <v>3.3</v>
      </c>
      <c r="P66" s="17">
        <f>$G$16</f>
        <v>2.25</v>
      </c>
      <c r="Q66" s="16" t="str">
        <f t="shared" si="33"/>
        <v>-</v>
      </c>
      <c r="R66" s="74"/>
      <c r="S66" s="72"/>
    </row>
    <row r="67" spans="1:20">
      <c r="A67" s="72"/>
      <c r="C67" s="15" t="str">
        <f t="shared" si="30"/>
        <v>Genk</v>
      </c>
      <c r="D67" s="77" t="str">
        <f t="shared" si="30"/>
        <v>GBA</v>
      </c>
      <c r="E67" s="76">
        <v>1</v>
      </c>
      <c r="F67" s="17">
        <f>$E$17</f>
        <v>1.9</v>
      </c>
      <c r="G67" s="17">
        <f>$F$17</f>
        <v>3.3</v>
      </c>
      <c r="H67" s="17">
        <f>$G$17</f>
        <v>3.7</v>
      </c>
      <c r="I67" s="16" t="str">
        <f t="shared" si="31"/>
        <v>-</v>
      </c>
      <c r="K67" s="15" t="str">
        <f t="shared" si="32"/>
        <v>Genk</v>
      </c>
      <c r="L67" s="77" t="str">
        <f t="shared" si="32"/>
        <v>GBA</v>
      </c>
      <c r="M67" s="160" t="s">
        <v>35</v>
      </c>
      <c r="N67" s="17">
        <f>$E$17</f>
        <v>1.9</v>
      </c>
      <c r="O67" s="17">
        <f>$F$17</f>
        <v>3.3</v>
      </c>
      <c r="P67" s="17">
        <f>$G$17</f>
        <v>3.7</v>
      </c>
      <c r="Q67" s="16">
        <f t="shared" si="33"/>
        <v>3.3</v>
      </c>
      <c r="R67" s="74"/>
      <c r="S67" s="72"/>
    </row>
    <row r="68" spans="1:20" ht="13.5" thickBot="1">
      <c r="A68" s="72"/>
      <c r="C68" s="84" t="str">
        <f t="shared" si="30"/>
        <v>Anderlecht</v>
      </c>
      <c r="D68" s="85" t="str">
        <f t="shared" si="30"/>
        <v>Standard</v>
      </c>
      <c r="E68" s="161" t="s">
        <v>35</v>
      </c>
      <c r="F68" s="87">
        <f>$E$18</f>
        <v>2</v>
      </c>
      <c r="G68" s="87">
        <f>$F$18</f>
        <v>3.2</v>
      </c>
      <c r="H68" s="87">
        <f>$G$18</f>
        <v>3.5</v>
      </c>
      <c r="I68" s="88">
        <f t="shared" si="31"/>
        <v>3.2</v>
      </c>
      <c r="K68" s="84" t="str">
        <f t="shared" si="32"/>
        <v>Anderlecht</v>
      </c>
      <c r="L68" s="85" t="str">
        <f t="shared" si="32"/>
        <v>Standard</v>
      </c>
      <c r="M68" s="161" t="s">
        <v>35</v>
      </c>
      <c r="N68" s="87">
        <f>$E$18</f>
        <v>2</v>
      </c>
      <c r="O68" s="87">
        <f>$F$18</f>
        <v>3.2</v>
      </c>
      <c r="P68" s="87">
        <f>$G$18</f>
        <v>3.5</v>
      </c>
      <c r="Q68" s="88">
        <f t="shared" si="33"/>
        <v>3.2</v>
      </c>
      <c r="R68" s="74"/>
      <c r="S68" s="72"/>
    </row>
    <row r="69" spans="1:20" ht="13.5" thickBot="1">
      <c r="A69" s="72"/>
      <c r="I69" s="89">
        <f>SUM(I61:I68)</f>
        <v>5.8000000000000007</v>
      </c>
      <c r="Q69" s="89">
        <f>SUM(Q61:Q68)</f>
        <v>9.1000000000000014</v>
      </c>
      <c r="R69" s="74"/>
      <c r="S69" s="72"/>
    </row>
    <row r="70" spans="1:20">
      <c r="A70" s="72"/>
      <c r="R70" s="74"/>
      <c r="S70" s="72"/>
    </row>
    <row r="71" spans="1:20" ht="12.75" customHeight="1" thickBot="1">
      <c r="A71" s="72"/>
      <c r="Q71" s="5"/>
      <c r="R71" s="5"/>
      <c r="S71" s="73"/>
      <c r="T71" s="6"/>
    </row>
    <row r="72" spans="1:20" ht="17.25" customHeight="1" thickBot="1">
      <c r="A72" s="72"/>
      <c r="C72" s="1"/>
      <c r="D72" s="193" t="s">
        <v>24</v>
      </c>
      <c r="E72" s="194"/>
      <c r="F72" s="195"/>
      <c r="G72" s="8"/>
      <c r="H72" s="8"/>
      <c r="K72" s="1"/>
      <c r="L72" s="193" t="s">
        <v>16</v>
      </c>
      <c r="M72" s="194"/>
      <c r="N72" s="195"/>
      <c r="O72" s="8"/>
      <c r="P72" s="8"/>
      <c r="R72" s="5"/>
      <c r="S72" s="73"/>
      <c r="T72" s="6"/>
    </row>
    <row r="73" spans="1:20" ht="13.5" thickBot="1">
      <c r="A73" s="72"/>
      <c r="C73" s="78" t="s">
        <v>0</v>
      </c>
      <c r="D73" s="79" t="s">
        <v>1</v>
      </c>
      <c r="E73" s="11"/>
      <c r="F73" s="12">
        <v>1</v>
      </c>
      <c r="G73" s="12" t="s">
        <v>18</v>
      </c>
      <c r="H73" s="12">
        <v>2</v>
      </c>
      <c r="I73" s="13" t="s">
        <v>5</v>
      </c>
      <c r="K73" s="78" t="s">
        <v>0</v>
      </c>
      <c r="L73" s="79" t="s">
        <v>1</v>
      </c>
      <c r="M73" s="11"/>
      <c r="N73" s="12">
        <v>1</v>
      </c>
      <c r="O73" s="12" t="s">
        <v>18</v>
      </c>
      <c r="P73" s="12">
        <v>2</v>
      </c>
      <c r="Q73" s="13" t="s">
        <v>5</v>
      </c>
      <c r="R73" s="5"/>
      <c r="S73" s="73"/>
      <c r="T73" s="6"/>
    </row>
    <row r="74" spans="1:20">
      <c r="A74" s="72"/>
      <c r="C74" s="14" t="str">
        <f t="shared" ref="C74:D81" si="34">C11</f>
        <v>Westerlo</v>
      </c>
      <c r="D74" s="80" t="str">
        <f t="shared" si="34"/>
        <v>Zulte-Waregem</v>
      </c>
      <c r="E74" s="81">
        <v>2</v>
      </c>
      <c r="F74" s="82">
        <f>$E$11</f>
        <v>2.4</v>
      </c>
      <c r="G74" s="82">
        <f>$F$11</f>
        <v>3.35</v>
      </c>
      <c r="H74" s="82">
        <f>$G$11</f>
        <v>2.6</v>
      </c>
      <c r="I74" s="83">
        <f t="shared" ref="I74:I81" si="35">IF($E74=$I11,IF($E74=$F$73,$F74,IF($E74=$G$73,$G74,IF($E74=$H$73,$H74,""))),"-")</f>
        <v>2.6</v>
      </c>
      <c r="K74" s="14" t="str">
        <f t="shared" ref="K74:L81" si="36">C11</f>
        <v>Westerlo</v>
      </c>
      <c r="L74" s="80" t="str">
        <f t="shared" si="36"/>
        <v>Zulte-Waregem</v>
      </c>
      <c r="M74" s="159" t="s">
        <v>35</v>
      </c>
      <c r="N74" s="82">
        <f>$E$11</f>
        <v>2.4</v>
      </c>
      <c r="O74" s="82">
        <f>$F$11</f>
        <v>3.35</v>
      </c>
      <c r="P74" s="82">
        <f>$G$11</f>
        <v>2.6</v>
      </c>
      <c r="Q74" s="83" t="str">
        <f t="shared" ref="Q74:Q81" si="37">IF($M74=$I11,IF($M74=$N$73,$N74,IF($M74=$O$73,$O74,IF($M74=$P$73,$P74,""))),"-")</f>
        <v>-</v>
      </c>
      <c r="R74" s="74"/>
      <c r="S74" s="72"/>
    </row>
    <row r="75" spans="1:20">
      <c r="A75" s="72"/>
      <c r="C75" s="15" t="str">
        <f t="shared" si="34"/>
        <v>Kortrijk</v>
      </c>
      <c r="D75" s="77" t="str">
        <f t="shared" si="34"/>
        <v>Gent</v>
      </c>
      <c r="E75" s="76">
        <v>2</v>
      </c>
      <c r="F75" s="17">
        <f>$E$12</f>
        <v>3.75</v>
      </c>
      <c r="G75" s="17">
        <f>$F$12</f>
        <v>3.4</v>
      </c>
      <c r="H75" s="17">
        <f>$G$12</f>
        <v>1.85</v>
      </c>
      <c r="I75" s="16" t="str">
        <f t="shared" si="35"/>
        <v>-</v>
      </c>
      <c r="K75" s="15" t="str">
        <f t="shared" si="36"/>
        <v>Kortrijk</v>
      </c>
      <c r="L75" s="77" t="str">
        <f t="shared" si="36"/>
        <v>Gent</v>
      </c>
      <c r="M75" s="76">
        <v>2</v>
      </c>
      <c r="N75" s="17">
        <f>$E$12</f>
        <v>3.75</v>
      </c>
      <c r="O75" s="17">
        <f>$F$12</f>
        <v>3.4</v>
      </c>
      <c r="P75" s="17">
        <f>$G$12</f>
        <v>1.85</v>
      </c>
      <c r="Q75" s="16" t="str">
        <f t="shared" si="37"/>
        <v>-</v>
      </c>
      <c r="R75" s="74"/>
      <c r="S75" s="72"/>
    </row>
    <row r="76" spans="1:20">
      <c r="A76" s="72"/>
      <c r="C76" s="15" t="str">
        <f t="shared" si="34"/>
        <v>Mechelen</v>
      </c>
      <c r="D76" s="77" t="str">
        <f t="shared" si="34"/>
        <v>Sint-Truiden</v>
      </c>
      <c r="E76" s="76">
        <v>1</v>
      </c>
      <c r="F76" s="17">
        <f>$E$13</f>
        <v>1.8</v>
      </c>
      <c r="G76" s="17">
        <f>$F$13</f>
        <v>3.4</v>
      </c>
      <c r="H76" s="17">
        <f>$G$13</f>
        <v>4</v>
      </c>
      <c r="I76" s="16" t="str">
        <f t="shared" si="35"/>
        <v>-</v>
      </c>
      <c r="J76" s="2"/>
      <c r="K76" s="15" t="str">
        <f t="shared" si="36"/>
        <v>Mechelen</v>
      </c>
      <c r="L76" s="77" t="str">
        <f t="shared" si="36"/>
        <v>Sint-Truiden</v>
      </c>
      <c r="M76" s="76">
        <v>1</v>
      </c>
      <c r="N76" s="17">
        <f>$E$13</f>
        <v>1.8</v>
      </c>
      <c r="O76" s="17">
        <f>$F$13</f>
        <v>3.4</v>
      </c>
      <c r="P76" s="17">
        <f>$G$13</f>
        <v>4</v>
      </c>
      <c r="Q76" s="16" t="str">
        <f t="shared" si="37"/>
        <v>-</v>
      </c>
      <c r="R76" s="74"/>
      <c r="S76" s="72"/>
    </row>
    <row r="77" spans="1:20">
      <c r="A77" s="72"/>
      <c r="C77" s="15" t="str">
        <f t="shared" si="34"/>
        <v>Roeselare</v>
      </c>
      <c r="D77" s="77" t="str">
        <f t="shared" si="34"/>
        <v>Charleroi</v>
      </c>
      <c r="E77" s="76">
        <v>2</v>
      </c>
      <c r="F77" s="17">
        <f>$E$14</f>
        <v>2.4500000000000002</v>
      </c>
      <c r="G77" s="17">
        <f>$F$14</f>
        <v>3.35</v>
      </c>
      <c r="H77" s="17">
        <f>$G$14</f>
        <v>2.5499999999999998</v>
      </c>
      <c r="I77" s="16">
        <f t="shared" si="35"/>
        <v>2.5499999999999998</v>
      </c>
      <c r="K77" s="15" t="str">
        <f t="shared" si="36"/>
        <v>Roeselare</v>
      </c>
      <c r="L77" s="77" t="str">
        <f t="shared" si="36"/>
        <v>Charleroi</v>
      </c>
      <c r="M77" s="160" t="s">
        <v>35</v>
      </c>
      <c r="N77" s="17">
        <f>$E$14</f>
        <v>2.4500000000000002</v>
      </c>
      <c r="O77" s="17">
        <f>$F$14</f>
        <v>3.35</v>
      </c>
      <c r="P77" s="17">
        <f>$G$14</f>
        <v>2.5499999999999998</v>
      </c>
      <c r="Q77" s="16" t="str">
        <f t="shared" si="37"/>
        <v>-</v>
      </c>
      <c r="R77" s="74"/>
      <c r="S77" s="72"/>
    </row>
    <row r="78" spans="1:20">
      <c r="A78" s="72"/>
      <c r="C78" s="15" t="str">
        <f t="shared" si="34"/>
        <v>Lokeren</v>
      </c>
      <c r="D78" s="77" t="str">
        <f t="shared" si="34"/>
        <v>Moeskroen</v>
      </c>
      <c r="E78" s="160" t="s">
        <v>35</v>
      </c>
      <c r="F78" s="17">
        <f>$E$15</f>
        <v>1.9</v>
      </c>
      <c r="G78" s="17">
        <f>$F$15</f>
        <v>3.25</v>
      </c>
      <c r="H78" s="17">
        <f>$G$15</f>
        <v>3.75</v>
      </c>
      <c r="I78" s="16" t="str">
        <f t="shared" si="35"/>
        <v>-</v>
      </c>
      <c r="K78" s="15" t="str">
        <f t="shared" si="36"/>
        <v>Lokeren</v>
      </c>
      <c r="L78" s="77" t="str">
        <f t="shared" si="36"/>
        <v>Moeskroen</v>
      </c>
      <c r="M78" s="160" t="s">
        <v>35</v>
      </c>
      <c r="N78" s="17">
        <f>$E$15</f>
        <v>1.9</v>
      </c>
      <c r="O78" s="17">
        <f>$F$15</f>
        <v>3.25</v>
      </c>
      <c r="P78" s="17">
        <f>$G$15</f>
        <v>3.75</v>
      </c>
      <c r="Q78" s="16" t="str">
        <f t="shared" si="37"/>
        <v>-</v>
      </c>
      <c r="R78" s="74"/>
      <c r="S78" s="72"/>
    </row>
    <row r="79" spans="1:20">
      <c r="A79" s="72"/>
      <c r="C79" s="15" t="str">
        <f t="shared" si="34"/>
        <v>Cercle Brugge</v>
      </c>
      <c r="D79" s="77" t="str">
        <f t="shared" si="34"/>
        <v>Club Brugge</v>
      </c>
      <c r="E79" s="76">
        <v>2</v>
      </c>
      <c r="F79" s="17">
        <f>$E$16</f>
        <v>2.85</v>
      </c>
      <c r="G79" s="17">
        <f>$F$16</f>
        <v>3.3</v>
      </c>
      <c r="H79" s="17">
        <f>$G$16</f>
        <v>2.25</v>
      </c>
      <c r="I79" s="16">
        <f t="shared" si="35"/>
        <v>2.25</v>
      </c>
      <c r="K79" s="15" t="str">
        <f t="shared" si="36"/>
        <v>Cercle Brugge</v>
      </c>
      <c r="L79" s="77" t="str">
        <f t="shared" si="36"/>
        <v>Club Brugge</v>
      </c>
      <c r="M79" s="76">
        <v>2</v>
      </c>
      <c r="N79" s="17">
        <f>$E$16</f>
        <v>2.85</v>
      </c>
      <c r="O79" s="17">
        <f>$F$16</f>
        <v>3.3</v>
      </c>
      <c r="P79" s="17">
        <f>$G$16</f>
        <v>2.25</v>
      </c>
      <c r="Q79" s="16">
        <f t="shared" si="37"/>
        <v>2.25</v>
      </c>
      <c r="R79" s="74"/>
      <c r="S79" s="72"/>
    </row>
    <row r="80" spans="1:20">
      <c r="A80" s="72"/>
      <c r="C80" s="15" t="str">
        <f t="shared" si="34"/>
        <v>Genk</v>
      </c>
      <c r="D80" s="77" t="str">
        <f t="shared" si="34"/>
        <v>GBA</v>
      </c>
      <c r="E80" s="160" t="s">
        <v>35</v>
      </c>
      <c r="F80" s="17">
        <f>$E$17</f>
        <v>1.9</v>
      </c>
      <c r="G80" s="17">
        <f>$F$17</f>
        <v>3.3</v>
      </c>
      <c r="H80" s="17">
        <f>$G$17</f>
        <v>3.7</v>
      </c>
      <c r="I80" s="16">
        <f t="shared" si="35"/>
        <v>3.3</v>
      </c>
      <c r="K80" s="15" t="str">
        <f t="shared" si="36"/>
        <v>Genk</v>
      </c>
      <c r="L80" s="77" t="str">
        <f t="shared" si="36"/>
        <v>GBA</v>
      </c>
      <c r="M80" s="76">
        <v>1</v>
      </c>
      <c r="N80" s="17">
        <f>$E$17</f>
        <v>1.9</v>
      </c>
      <c r="O80" s="17">
        <f>$F$17</f>
        <v>3.3</v>
      </c>
      <c r="P80" s="17">
        <f>$G$17</f>
        <v>3.7</v>
      </c>
      <c r="Q80" s="16" t="str">
        <f t="shared" si="37"/>
        <v>-</v>
      </c>
      <c r="R80" s="74"/>
      <c r="S80" s="72"/>
    </row>
    <row r="81" spans="1:19" ht="13.5" thickBot="1">
      <c r="A81" s="72"/>
      <c r="C81" s="84" t="str">
        <f t="shared" si="34"/>
        <v>Anderlecht</v>
      </c>
      <c r="D81" s="85" t="str">
        <f t="shared" si="34"/>
        <v>Standard</v>
      </c>
      <c r="E81" s="86">
        <v>1</v>
      </c>
      <c r="F81" s="87">
        <f>$E$18</f>
        <v>2</v>
      </c>
      <c r="G81" s="87">
        <f>$F$18</f>
        <v>3.2</v>
      </c>
      <c r="H81" s="87">
        <f>$G$18</f>
        <v>3.5</v>
      </c>
      <c r="I81" s="88" t="str">
        <f t="shared" si="35"/>
        <v>-</v>
      </c>
      <c r="K81" s="84" t="str">
        <f t="shared" si="36"/>
        <v>Anderlecht</v>
      </c>
      <c r="L81" s="85" t="str">
        <f t="shared" si="36"/>
        <v>Standard</v>
      </c>
      <c r="M81" s="161" t="s">
        <v>35</v>
      </c>
      <c r="N81" s="87">
        <f>$E$18</f>
        <v>2</v>
      </c>
      <c r="O81" s="87">
        <f>$F$18</f>
        <v>3.2</v>
      </c>
      <c r="P81" s="87">
        <f>$G$18</f>
        <v>3.5</v>
      </c>
      <c r="Q81" s="88">
        <f t="shared" si="37"/>
        <v>3.2</v>
      </c>
      <c r="R81" s="74"/>
      <c r="S81" s="72"/>
    </row>
    <row r="82" spans="1:19" ht="13.5" thickBot="1">
      <c r="A82" s="72"/>
      <c r="I82" s="89">
        <f>SUM(I74:I81)</f>
        <v>10.7</v>
      </c>
      <c r="Q82" s="89">
        <f>SUM(Q74:Q81)</f>
        <v>5.45</v>
      </c>
      <c r="R82" s="74"/>
      <c r="S82" s="72"/>
    </row>
    <row r="83" spans="1:19">
      <c r="A83" s="72"/>
      <c r="L83" s="7"/>
      <c r="R83" s="74"/>
      <c r="S83" s="72"/>
    </row>
    <row r="84" spans="1:19" ht="13.5" thickBot="1">
      <c r="A84" s="72"/>
      <c r="R84" s="74"/>
      <c r="S84" s="72"/>
    </row>
    <row r="85" spans="1:19" ht="18" customHeight="1" thickBot="1">
      <c r="A85" s="72"/>
      <c r="C85" s="1"/>
      <c r="D85" s="193" t="s">
        <v>2</v>
      </c>
      <c r="E85" s="194"/>
      <c r="F85" s="195"/>
      <c r="G85" s="8"/>
      <c r="H85" s="8"/>
      <c r="K85" s="1"/>
      <c r="L85" s="193" t="s">
        <v>3</v>
      </c>
      <c r="M85" s="194"/>
      <c r="N85" s="195"/>
      <c r="O85" s="8"/>
      <c r="P85" s="8"/>
      <c r="R85" s="74"/>
      <c r="S85" s="72"/>
    </row>
    <row r="86" spans="1:19" ht="13.5" thickBot="1">
      <c r="A86" s="72"/>
      <c r="C86" s="78" t="s">
        <v>0</v>
      </c>
      <c r="D86" s="79" t="s">
        <v>1</v>
      </c>
      <c r="E86" s="11"/>
      <c r="F86" s="12">
        <v>1</v>
      </c>
      <c r="G86" s="12" t="s">
        <v>18</v>
      </c>
      <c r="H86" s="12">
        <v>2</v>
      </c>
      <c r="I86" s="13" t="s">
        <v>5</v>
      </c>
      <c r="K86" s="78" t="s">
        <v>0</v>
      </c>
      <c r="L86" s="79" t="s">
        <v>1</v>
      </c>
      <c r="M86" s="11"/>
      <c r="N86" s="12">
        <v>1</v>
      </c>
      <c r="O86" s="12" t="s">
        <v>18</v>
      </c>
      <c r="P86" s="12">
        <v>2</v>
      </c>
      <c r="Q86" s="13" t="s">
        <v>5</v>
      </c>
      <c r="R86" s="74"/>
      <c r="S86" s="72"/>
    </row>
    <row r="87" spans="1:19">
      <c r="A87" s="72"/>
      <c r="C87" s="14" t="str">
        <f t="shared" ref="C87:D94" si="38">C11</f>
        <v>Westerlo</v>
      </c>
      <c r="D87" s="80" t="str">
        <f t="shared" si="38"/>
        <v>Zulte-Waregem</v>
      </c>
      <c r="E87" s="159" t="s">
        <v>35</v>
      </c>
      <c r="F87" s="82">
        <f>$E$11</f>
        <v>2.4</v>
      </c>
      <c r="G87" s="82">
        <f>$F$11</f>
        <v>3.35</v>
      </c>
      <c r="H87" s="82">
        <f>$G$11</f>
        <v>2.6</v>
      </c>
      <c r="I87" s="83" t="str">
        <f t="shared" ref="I87:I94" si="39">IF($E87=$I11,IF($E87=$F$86,$F87,IF($E87=$G$86,$G87,IF($E87=$H$86,$H87,""))),"-")</f>
        <v>-</v>
      </c>
      <c r="K87" s="14" t="str">
        <f t="shared" ref="K87:L94" si="40">C11</f>
        <v>Westerlo</v>
      </c>
      <c r="L87" s="80" t="str">
        <f t="shared" si="40"/>
        <v>Zulte-Waregem</v>
      </c>
      <c r="M87" s="81">
        <v>2</v>
      </c>
      <c r="N87" s="82">
        <f>$E$11</f>
        <v>2.4</v>
      </c>
      <c r="O87" s="82">
        <f>$F$11</f>
        <v>3.35</v>
      </c>
      <c r="P87" s="82">
        <f>$G$11</f>
        <v>2.6</v>
      </c>
      <c r="Q87" s="83">
        <f t="shared" ref="Q87:Q94" si="41">IF($M87=$I11,IF($M87=$N$86,$N87,IF($M87=$O$86,$O87,IF($M87=$P$86,$P87,""))),"-")</f>
        <v>2.6</v>
      </c>
      <c r="R87" s="74"/>
      <c r="S87" s="72"/>
    </row>
    <row r="88" spans="1:19">
      <c r="A88" s="72"/>
      <c r="C88" s="15" t="str">
        <f t="shared" si="38"/>
        <v>Kortrijk</v>
      </c>
      <c r="D88" s="77" t="str">
        <f t="shared" si="38"/>
        <v>Gent</v>
      </c>
      <c r="E88" s="76">
        <v>2</v>
      </c>
      <c r="F88" s="17">
        <f>$E$12</f>
        <v>3.75</v>
      </c>
      <c r="G88" s="17">
        <f>$F$12</f>
        <v>3.4</v>
      </c>
      <c r="H88" s="17">
        <f>$G$12</f>
        <v>1.85</v>
      </c>
      <c r="I88" s="16" t="str">
        <f t="shared" si="39"/>
        <v>-</v>
      </c>
      <c r="K88" s="15" t="str">
        <f t="shared" si="40"/>
        <v>Kortrijk</v>
      </c>
      <c r="L88" s="77" t="str">
        <f t="shared" si="40"/>
        <v>Gent</v>
      </c>
      <c r="M88" s="76">
        <v>2</v>
      </c>
      <c r="N88" s="17">
        <f>$E$12</f>
        <v>3.75</v>
      </c>
      <c r="O88" s="17">
        <f>$F$12</f>
        <v>3.4</v>
      </c>
      <c r="P88" s="17">
        <f>$G$12</f>
        <v>1.85</v>
      </c>
      <c r="Q88" s="16" t="str">
        <f t="shared" si="41"/>
        <v>-</v>
      </c>
      <c r="R88" s="74"/>
      <c r="S88" s="72"/>
    </row>
    <row r="89" spans="1:19">
      <c r="A89" s="72"/>
      <c r="C89" s="15" t="str">
        <f t="shared" si="38"/>
        <v>Mechelen</v>
      </c>
      <c r="D89" s="77" t="str">
        <f t="shared" si="38"/>
        <v>Sint-Truiden</v>
      </c>
      <c r="E89" s="76">
        <v>1</v>
      </c>
      <c r="F89" s="17">
        <f>$E$13</f>
        <v>1.8</v>
      </c>
      <c r="G89" s="17">
        <f>$F$13</f>
        <v>3.4</v>
      </c>
      <c r="H89" s="17">
        <f>$G$13</f>
        <v>4</v>
      </c>
      <c r="I89" s="16" t="str">
        <f t="shared" si="39"/>
        <v>-</v>
      </c>
      <c r="K89" s="15" t="str">
        <f t="shared" si="40"/>
        <v>Mechelen</v>
      </c>
      <c r="L89" s="77" t="str">
        <f t="shared" si="40"/>
        <v>Sint-Truiden</v>
      </c>
      <c r="M89" s="160" t="s">
        <v>35</v>
      </c>
      <c r="N89" s="17">
        <f>$E$13</f>
        <v>1.8</v>
      </c>
      <c r="O89" s="17">
        <f>$F$13</f>
        <v>3.4</v>
      </c>
      <c r="P89" s="17">
        <f>$G$13</f>
        <v>4</v>
      </c>
      <c r="Q89" s="16" t="str">
        <f t="shared" si="41"/>
        <v>-</v>
      </c>
      <c r="R89" s="74"/>
      <c r="S89" s="72"/>
    </row>
    <row r="90" spans="1:19">
      <c r="A90" s="72"/>
      <c r="C90" s="15" t="str">
        <f t="shared" si="38"/>
        <v>Roeselare</v>
      </c>
      <c r="D90" s="77" t="str">
        <f t="shared" si="38"/>
        <v>Charleroi</v>
      </c>
      <c r="E90" s="76">
        <v>1</v>
      </c>
      <c r="F90" s="17">
        <f>$E$14</f>
        <v>2.4500000000000002</v>
      </c>
      <c r="G90" s="17">
        <f>$F$14</f>
        <v>3.35</v>
      </c>
      <c r="H90" s="17">
        <f>$G$14</f>
        <v>2.5499999999999998</v>
      </c>
      <c r="I90" s="16" t="str">
        <f t="shared" si="39"/>
        <v>-</v>
      </c>
      <c r="J90" s="2"/>
      <c r="K90" s="15" t="str">
        <f t="shared" si="40"/>
        <v>Roeselare</v>
      </c>
      <c r="L90" s="77" t="str">
        <f t="shared" si="40"/>
        <v>Charleroi</v>
      </c>
      <c r="M90" s="160" t="s">
        <v>35</v>
      </c>
      <c r="N90" s="17">
        <f>$E$14</f>
        <v>2.4500000000000002</v>
      </c>
      <c r="O90" s="17">
        <f>$F$14</f>
        <v>3.35</v>
      </c>
      <c r="P90" s="17">
        <f>$G$14</f>
        <v>2.5499999999999998</v>
      </c>
      <c r="Q90" s="16" t="str">
        <f t="shared" si="41"/>
        <v>-</v>
      </c>
      <c r="R90" s="74"/>
      <c r="S90" s="72"/>
    </row>
    <row r="91" spans="1:19">
      <c r="A91" s="72"/>
      <c r="C91" s="15" t="str">
        <f t="shared" si="38"/>
        <v>Lokeren</v>
      </c>
      <c r="D91" s="77" t="str">
        <f t="shared" si="38"/>
        <v>Moeskroen</v>
      </c>
      <c r="E91" s="160" t="s">
        <v>35</v>
      </c>
      <c r="F91" s="17">
        <f>$E$15</f>
        <v>1.9</v>
      </c>
      <c r="G91" s="17">
        <f>$F$15</f>
        <v>3.25</v>
      </c>
      <c r="H91" s="17">
        <f>$G$15</f>
        <v>3.75</v>
      </c>
      <c r="I91" s="16" t="str">
        <f t="shared" si="39"/>
        <v>-</v>
      </c>
      <c r="K91" s="15" t="str">
        <f t="shared" si="40"/>
        <v>Lokeren</v>
      </c>
      <c r="L91" s="77" t="str">
        <f t="shared" si="40"/>
        <v>Moeskroen</v>
      </c>
      <c r="M91" s="76">
        <v>1</v>
      </c>
      <c r="N91" s="17">
        <f>$E$15</f>
        <v>1.9</v>
      </c>
      <c r="O91" s="17">
        <f>$F$15</f>
        <v>3.25</v>
      </c>
      <c r="P91" s="17">
        <f>$G$15</f>
        <v>3.75</v>
      </c>
      <c r="Q91" s="16">
        <f t="shared" si="41"/>
        <v>1.9</v>
      </c>
      <c r="R91" s="74"/>
      <c r="S91" s="72"/>
    </row>
    <row r="92" spans="1:19">
      <c r="A92" s="72"/>
      <c r="C92" s="15" t="str">
        <f t="shared" si="38"/>
        <v>Cercle Brugge</v>
      </c>
      <c r="D92" s="77" t="str">
        <f t="shared" si="38"/>
        <v>Club Brugge</v>
      </c>
      <c r="E92" s="160" t="s">
        <v>35</v>
      </c>
      <c r="F92" s="17">
        <f>$E$16</f>
        <v>2.85</v>
      </c>
      <c r="G92" s="17">
        <f>$F$16</f>
        <v>3.3</v>
      </c>
      <c r="H92" s="17">
        <f>$G$16</f>
        <v>2.25</v>
      </c>
      <c r="I92" s="16" t="str">
        <f t="shared" si="39"/>
        <v>-</v>
      </c>
      <c r="K92" s="15" t="str">
        <f t="shared" si="40"/>
        <v>Cercle Brugge</v>
      </c>
      <c r="L92" s="77" t="str">
        <f t="shared" si="40"/>
        <v>Club Brugge</v>
      </c>
      <c r="M92" s="160" t="s">
        <v>35</v>
      </c>
      <c r="N92" s="17">
        <f>$E$16</f>
        <v>2.85</v>
      </c>
      <c r="O92" s="17">
        <f>$F$16</f>
        <v>3.3</v>
      </c>
      <c r="P92" s="17">
        <f>$G$16</f>
        <v>2.25</v>
      </c>
      <c r="Q92" s="16" t="str">
        <f t="shared" si="41"/>
        <v>-</v>
      </c>
      <c r="R92" s="74"/>
      <c r="S92" s="72"/>
    </row>
    <row r="93" spans="1:19">
      <c r="A93" s="72"/>
      <c r="C93" s="15" t="str">
        <f t="shared" si="38"/>
        <v>Genk</v>
      </c>
      <c r="D93" s="77" t="str">
        <f t="shared" si="38"/>
        <v>GBA</v>
      </c>
      <c r="E93" s="76">
        <v>2</v>
      </c>
      <c r="F93" s="17">
        <f>$E$17</f>
        <v>1.9</v>
      </c>
      <c r="G93" s="17">
        <f>$F$17</f>
        <v>3.3</v>
      </c>
      <c r="H93" s="17">
        <f>$G$17</f>
        <v>3.7</v>
      </c>
      <c r="I93" s="16" t="str">
        <f t="shared" si="39"/>
        <v>-</v>
      </c>
      <c r="K93" s="15" t="str">
        <f t="shared" si="40"/>
        <v>Genk</v>
      </c>
      <c r="L93" s="77" t="str">
        <f t="shared" si="40"/>
        <v>GBA</v>
      </c>
      <c r="M93" s="76">
        <v>2</v>
      </c>
      <c r="N93" s="17">
        <f>$E$17</f>
        <v>1.9</v>
      </c>
      <c r="O93" s="17">
        <f>$F$17</f>
        <v>3.3</v>
      </c>
      <c r="P93" s="17">
        <f>$G$17</f>
        <v>3.7</v>
      </c>
      <c r="Q93" s="16" t="str">
        <f t="shared" si="41"/>
        <v>-</v>
      </c>
      <c r="R93" s="74"/>
      <c r="S93" s="72"/>
    </row>
    <row r="94" spans="1:19" ht="13.5" thickBot="1">
      <c r="A94" s="72"/>
      <c r="C94" s="84" t="str">
        <f t="shared" si="38"/>
        <v>Anderlecht</v>
      </c>
      <c r="D94" s="85" t="str">
        <f t="shared" si="38"/>
        <v>Standard</v>
      </c>
      <c r="E94" s="161" t="s">
        <v>35</v>
      </c>
      <c r="F94" s="87">
        <f>$E$18</f>
        <v>2</v>
      </c>
      <c r="G94" s="87">
        <f>$F$18</f>
        <v>3.2</v>
      </c>
      <c r="H94" s="87">
        <f>$G$18</f>
        <v>3.5</v>
      </c>
      <c r="I94" s="88">
        <f t="shared" si="39"/>
        <v>3.2</v>
      </c>
      <c r="K94" s="84" t="str">
        <f t="shared" si="40"/>
        <v>Anderlecht</v>
      </c>
      <c r="L94" s="85" t="str">
        <f t="shared" si="40"/>
        <v>Standard</v>
      </c>
      <c r="M94" s="86">
        <v>2</v>
      </c>
      <c r="N94" s="87">
        <f>$E$18</f>
        <v>2</v>
      </c>
      <c r="O94" s="87">
        <f>$F$18</f>
        <v>3.2</v>
      </c>
      <c r="P94" s="87">
        <f>$G$18</f>
        <v>3.5</v>
      </c>
      <c r="Q94" s="88" t="str">
        <f t="shared" si="41"/>
        <v>-</v>
      </c>
      <c r="R94" s="74"/>
      <c r="S94" s="72"/>
    </row>
    <row r="95" spans="1:19" ht="13.5" thickBot="1">
      <c r="A95" s="72"/>
      <c r="I95" s="89">
        <f>SUM(I87:I94)</f>
        <v>3.2</v>
      </c>
      <c r="Q95" s="89">
        <f>SUM(Q87:Q94)</f>
        <v>4.5</v>
      </c>
      <c r="R95" s="74"/>
      <c r="S95" s="72"/>
    </row>
    <row r="96" spans="1:19">
      <c r="A96" s="72"/>
      <c r="R96" s="74"/>
      <c r="S96" s="72"/>
    </row>
    <row r="97" spans="1:19" ht="13.5" thickBot="1">
      <c r="A97" s="72"/>
      <c r="R97" s="74"/>
      <c r="S97" s="72"/>
    </row>
    <row r="98" spans="1:19" ht="13.5" thickBot="1">
      <c r="A98" s="72"/>
      <c r="C98" s="1"/>
      <c r="D98" s="193" t="s">
        <v>4</v>
      </c>
      <c r="E98" s="194"/>
      <c r="F98" s="195"/>
      <c r="G98" s="8"/>
      <c r="H98" s="8"/>
      <c r="K98" s="1"/>
      <c r="L98" s="193" t="s">
        <v>23</v>
      </c>
      <c r="M98" s="194"/>
      <c r="N98" s="195"/>
      <c r="O98" s="8"/>
      <c r="P98" s="8"/>
      <c r="R98" s="74"/>
      <c r="S98" s="72"/>
    </row>
    <row r="99" spans="1:19" ht="13.5" thickBot="1">
      <c r="A99" s="72"/>
      <c r="C99" s="78" t="s">
        <v>0</v>
      </c>
      <c r="D99" s="79" t="s">
        <v>1</v>
      </c>
      <c r="E99" s="11"/>
      <c r="F99" s="12">
        <v>1</v>
      </c>
      <c r="G99" s="12" t="s">
        <v>18</v>
      </c>
      <c r="H99" s="12">
        <v>2</v>
      </c>
      <c r="I99" s="13" t="s">
        <v>5</v>
      </c>
      <c r="K99" s="78" t="s">
        <v>0</v>
      </c>
      <c r="L99" s="79" t="s">
        <v>1</v>
      </c>
      <c r="M99" s="11"/>
      <c r="N99" s="12">
        <v>1</v>
      </c>
      <c r="O99" s="12" t="s">
        <v>18</v>
      </c>
      <c r="P99" s="12">
        <v>2</v>
      </c>
      <c r="Q99" s="13" t="s">
        <v>5</v>
      </c>
      <c r="R99" s="74"/>
      <c r="S99" s="72"/>
    </row>
    <row r="100" spans="1:19">
      <c r="A100" s="72"/>
      <c r="C100" s="14" t="str">
        <f t="shared" ref="C100:D107" si="42">C11</f>
        <v>Westerlo</v>
      </c>
      <c r="D100" s="80" t="str">
        <f t="shared" si="42"/>
        <v>Zulte-Waregem</v>
      </c>
      <c r="E100" s="81">
        <v>2</v>
      </c>
      <c r="F100" s="82">
        <f>$E$11</f>
        <v>2.4</v>
      </c>
      <c r="G100" s="82">
        <f>$F$11</f>
        <v>3.35</v>
      </c>
      <c r="H100" s="82">
        <f>$G$11</f>
        <v>2.6</v>
      </c>
      <c r="I100" s="83">
        <f t="shared" ref="I100:I107" si="43">IF($E100=$I11,IF($E100=$F$99,$F100,IF($E100=$G$99,$G100,IF($E100=$H$99,$H100,""))),"-")</f>
        <v>2.6</v>
      </c>
      <c r="K100" s="14" t="str">
        <f t="shared" ref="K100:L107" si="44">C11</f>
        <v>Westerlo</v>
      </c>
      <c r="L100" s="80" t="str">
        <f t="shared" si="44"/>
        <v>Zulte-Waregem</v>
      </c>
      <c r="M100" s="81">
        <v>1</v>
      </c>
      <c r="N100" s="82">
        <f>$E$11</f>
        <v>2.4</v>
      </c>
      <c r="O100" s="82">
        <f>$F$11</f>
        <v>3.35</v>
      </c>
      <c r="P100" s="82">
        <f>$G$11</f>
        <v>2.6</v>
      </c>
      <c r="Q100" s="83" t="str">
        <f t="shared" ref="Q100:Q107" si="45">IF($M100=$I11,IF($M100=$N$99,$N100,IF($M100=$O$99,$O100,IF($M100=$P$99,$P100,""))),"-")</f>
        <v>-</v>
      </c>
      <c r="R100" s="74"/>
      <c r="S100" s="72"/>
    </row>
    <row r="101" spans="1:19">
      <c r="A101" s="72"/>
      <c r="C101" s="15" t="str">
        <f t="shared" si="42"/>
        <v>Kortrijk</v>
      </c>
      <c r="D101" s="77" t="str">
        <f t="shared" si="42"/>
        <v>Gent</v>
      </c>
      <c r="E101" s="76">
        <v>2</v>
      </c>
      <c r="F101" s="17">
        <f>$E$12</f>
        <v>3.75</v>
      </c>
      <c r="G101" s="17">
        <f>$F$12</f>
        <v>3.4</v>
      </c>
      <c r="H101" s="17">
        <f>$G$12</f>
        <v>1.85</v>
      </c>
      <c r="I101" s="16" t="str">
        <f t="shared" si="43"/>
        <v>-</v>
      </c>
      <c r="K101" s="15" t="str">
        <f t="shared" si="44"/>
        <v>Kortrijk</v>
      </c>
      <c r="L101" s="77" t="str">
        <f t="shared" si="44"/>
        <v>Gent</v>
      </c>
      <c r="M101" s="76">
        <v>2</v>
      </c>
      <c r="N101" s="17">
        <f>$E$12</f>
        <v>3.75</v>
      </c>
      <c r="O101" s="17">
        <f>$F$12</f>
        <v>3.4</v>
      </c>
      <c r="P101" s="17">
        <f>$G$12</f>
        <v>1.85</v>
      </c>
      <c r="Q101" s="16" t="str">
        <f t="shared" si="45"/>
        <v>-</v>
      </c>
      <c r="R101" s="74"/>
      <c r="S101" s="72"/>
    </row>
    <row r="102" spans="1:19">
      <c r="A102" s="72"/>
      <c r="C102" s="15" t="str">
        <f t="shared" si="42"/>
        <v>Mechelen</v>
      </c>
      <c r="D102" s="77" t="str">
        <f t="shared" si="42"/>
        <v>Sint-Truiden</v>
      </c>
      <c r="E102" s="76">
        <v>1</v>
      </c>
      <c r="F102" s="17">
        <f>$E$13</f>
        <v>1.8</v>
      </c>
      <c r="G102" s="17">
        <f>$F$13</f>
        <v>3.4</v>
      </c>
      <c r="H102" s="17">
        <f>$G$13</f>
        <v>4</v>
      </c>
      <c r="I102" s="16" t="str">
        <f t="shared" si="43"/>
        <v>-</v>
      </c>
      <c r="K102" s="15" t="str">
        <f t="shared" si="44"/>
        <v>Mechelen</v>
      </c>
      <c r="L102" s="77" t="str">
        <f t="shared" si="44"/>
        <v>Sint-Truiden</v>
      </c>
      <c r="M102" s="160" t="s">
        <v>35</v>
      </c>
      <c r="N102" s="17">
        <f>$E$13</f>
        <v>1.8</v>
      </c>
      <c r="O102" s="17">
        <f>$F$13</f>
        <v>3.4</v>
      </c>
      <c r="P102" s="17">
        <f>$G$13</f>
        <v>4</v>
      </c>
      <c r="Q102" s="16" t="str">
        <f t="shared" si="45"/>
        <v>-</v>
      </c>
      <c r="R102" s="74"/>
      <c r="S102" s="72"/>
    </row>
    <row r="103" spans="1:19">
      <c r="A103" s="72"/>
      <c r="C103" s="15" t="str">
        <f t="shared" si="42"/>
        <v>Roeselare</v>
      </c>
      <c r="D103" s="77" t="str">
        <f t="shared" si="42"/>
        <v>Charleroi</v>
      </c>
      <c r="E103" s="76">
        <v>1</v>
      </c>
      <c r="F103" s="17">
        <f>$E$14</f>
        <v>2.4500000000000002</v>
      </c>
      <c r="G103" s="17">
        <f>$F$14</f>
        <v>3.35</v>
      </c>
      <c r="H103" s="17">
        <f>$G$14</f>
        <v>2.5499999999999998</v>
      </c>
      <c r="I103" s="16" t="str">
        <f t="shared" si="43"/>
        <v>-</v>
      </c>
      <c r="K103" s="15" t="str">
        <f t="shared" si="44"/>
        <v>Roeselare</v>
      </c>
      <c r="L103" s="77" t="str">
        <f t="shared" si="44"/>
        <v>Charleroi</v>
      </c>
      <c r="M103" s="160" t="s">
        <v>35</v>
      </c>
      <c r="N103" s="17">
        <f>$E$14</f>
        <v>2.4500000000000002</v>
      </c>
      <c r="O103" s="17">
        <f>$F$14</f>
        <v>3.35</v>
      </c>
      <c r="P103" s="17">
        <f>$G$14</f>
        <v>2.5499999999999998</v>
      </c>
      <c r="Q103" s="16" t="str">
        <f t="shared" si="45"/>
        <v>-</v>
      </c>
      <c r="R103" s="74"/>
      <c r="S103" s="72"/>
    </row>
    <row r="104" spans="1:19">
      <c r="A104" s="72"/>
      <c r="C104" s="15" t="str">
        <f t="shared" si="42"/>
        <v>Lokeren</v>
      </c>
      <c r="D104" s="77" t="str">
        <f t="shared" si="42"/>
        <v>Moeskroen</v>
      </c>
      <c r="E104" s="76">
        <v>1</v>
      </c>
      <c r="F104" s="17">
        <f>$E$15</f>
        <v>1.9</v>
      </c>
      <c r="G104" s="17">
        <f>$F$15</f>
        <v>3.25</v>
      </c>
      <c r="H104" s="17">
        <f>$G$15</f>
        <v>3.75</v>
      </c>
      <c r="I104" s="16">
        <f t="shared" si="43"/>
        <v>1.9</v>
      </c>
      <c r="K104" s="15" t="str">
        <f t="shared" si="44"/>
        <v>Lokeren</v>
      </c>
      <c r="L104" s="77" t="str">
        <f t="shared" si="44"/>
        <v>Moeskroen</v>
      </c>
      <c r="M104" s="76">
        <v>2</v>
      </c>
      <c r="N104" s="17">
        <f>$E$15</f>
        <v>1.9</v>
      </c>
      <c r="O104" s="17">
        <f>$F$15</f>
        <v>3.25</v>
      </c>
      <c r="P104" s="17">
        <f>$G$15</f>
        <v>3.75</v>
      </c>
      <c r="Q104" s="16" t="str">
        <f t="shared" si="45"/>
        <v>-</v>
      </c>
      <c r="R104" s="74"/>
      <c r="S104" s="72"/>
    </row>
    <row r="105" spans="1:19">
      <c r="A105" s="72"/>
      <c r="C105" s="15" t="str">
        <f t="shared" si="42"/>
        <v>Cercle Brugge</v>
      </c>
      <c r="D105" s="77" t="str">
        <f t="shared" si="42"/>
        <v>Club Brugge</v>
      </c>
      <c r="E105" s="76">
        <v>2</v>
      </c>
      <c r="F105" s="17">
        <f>$E$16</f>
        <v>2.85</v>
      </c>
      <c r="G105" s="17">
        <f>$F$16</f>
        <v>3.3</v>
      </c>
      <c r="H105" s="17">
        <f>$G$16</f>
        <v>2.25</v>
      </c>
      <c r="I105" s="16">
        <f t="shared" si="43"/>
        <v>2.25</v>
      </c>
      <c r="K105" s="15" t="str">
        <f t="shared" si="44"/>
        <v>Cercle Brugge</v>
      </c>
      <c r="L105" s="77" t="str">
        <f t="shared" si="44"/>
        <v>Club Brugge</v>
      </c>
      <c r="M105" s="76">
        <v>2</v>
      </c>
      <c r="N105" s="17">
        <f>$E$16</f>
        <v>2.85</v>
      </c>
      <c r="O105" s="17">
        <f>$F$16</f>
        <v>3.3</v>
      </c>
      <c r="P105" s="17">
        <f>$G$16</f>
        <v>2.25</v>
      </c>
      <c r="Q105" s="16">
        <f t="shared" si="45"/>
        <v>2.25</v>
      </c>
      <c r="R105" s="74"/>
      <c r="S105" s="72"/>
    </row>
    <row r="106" spans="1:19">
      <c r="A106" s="72"/>
      <c r="C106" s="15" t="str">
        <f t="shared" si="42"/>
        <v>Genk</v>
      </c>
      <c r="D106" s="77" t="str">
        <f t="shared" si="42"/>
        <v>GBA</v>
      </c>
      <c r="E106" s="76">
        <v>2</v>
      </c>
      <c r="F106" s="17">
        <f>$E$17</f>
        <v>1.9</v>
      </c>
      <c r="G106" s="17">
        <f>$F$17</f>
        <v>3.3</v>
      </c>
      <c r="H106" s="17">
        <f>$G$17</f>
        <v>3.7</v>
      </c>
      <c r="I106" s="16" t="str">
        <f t="shared" si="43"/>
        <v>-</v>
      </c>
      <c r="K106" s="15" t="str">
        <f t="shared" si="44"/>
        <v>Genk</v>
      </c>
      <c r="L106" s="77" t="str">
        <f t="shared" si="44"/>
        <v>GBA</v>
      </c>
      <c r="M106" s="76">
        <v>2</v>
      </c>
      <c r="N106" s="17">
        <f>$E$17</f>
        <v>1.9</v>
      </c>
      <c r="O106" s="17">
        <f>$F$17</f>
        <v>3.3</v>
      </c>
      <c r="P106" s="17">
        <f>$G$17</f>
        <v>3.7</v>
      </c>
      <c r="Q106" s="16" t="str">
        <f t="shared" si="45"/>
        <v>-</v>
      </c>
      <c r="R106" s="74"/>
      <c r="S106" s="72"/>
    </row>
    <row r="107" spans="1:19" ht="13.5" thickBot="1">
      <c r="A107" s="72"/>
      <c r="C107" s="84" t="str">
        <f t="shared" si="42"/>
        <v>Anderlecht</v>
      </c>
      <c r="D107" s="85" t="str">
        <f t="shared" si="42"/>
        <v>Standard</v>
      </c>
      <c r="E107" s="86">
        <v>2</v>
      </c>
      <c r="F107" s="87">
        <f>$E$18</f>
        <v>2</v>
      </c>
      <c r="G107" s="87">
        <f>$F$18</f>
        <v>3.2</v>
      </c>
      <c r="H107" s="87">
        <f>$G$18</f>
        <v>3.5</v>
      </c>
      <c r="I107" s="88" t="str">
        <f t="shared" si="43"/>
        <v>-</v>
      </c>
      <c r="K107" s="84" t="str">
        <f t="shared" si="44"/>
        <v>Anderlecht</v>
      </c>
      <c r="L107" s="85" t="str">
        <f t="shared" si="44"/>
        <v>Standard</v>
      </c>
      <c r="M107" s="86">
        <v>2</v>
      </c>
      <c r="N107" s="87">
        <f>$E$18</f>
        <v>2</v>
      </c>
      <c r="O107" s="87">
        <f>$F$18</f>
        <v>3.2</v>
      </c>
      <c r="P107" s="87">
        <f>$G$18</f>
        <v>3.5</v>
      </c>
      <c r="Q107" s="88" t="str">
        <f t="shared" si="45"/>
        <v>-</v>
      </c>
      <c r="R107" s="74"/>
      <c r="S107" s="72"/>
    </row>
    <row r="108" spans="1:19" ht="13.5" thickBot="1">
      <c r="A108" s="72"/>
      <c r="I108" s="89">
        <f>SUM(I100:I107)</f>
        <v>6.75</v>
      </c>
      <c r="Q108" s="89">
        <f>SUM(Q100:Q107)</f>
        <v>2.25</v>
      </c>
      <c r="R108" s="74"/>
      <c r="S108" s="72"/>
    </row>
    <row r="109" spans="1:19">
      <c r="A109" s="72"/>
      <c r="R109" s="74"/>
      <c r="S109" s="72"/>
    </row>
    <row r="110" spans="1:19" ht="13.5" thickBot="1">
      <c r="A110" s="72"/>
      <c r="R110" s="74"/>
      <c r="S110" s="72"/>
    </row>
    <row r="111" spans="1:19" ht="13.5" thickBot="1">
      <c r="A111" s="72"/>
      <c r="C111" s="1"/>
      <c r="D111" s="193" t="s">
        <v>29</v>
      </c>
      <c r="E111" s="194"/>
      <c r="F111" s="195"/>
      <c r="G111" s="8"/>
      <c r="H111" s="8"/>
      <c r="K111" s="1"/>
      <c r="L111" s="193" t="s">
        <v>31</v>
      </c>
      <c r="M111" s="194"/>
      <c r="N111" s="195"/>
      <c r="O111" s="8"/>
      <c r="P111" s="8"/>
      <c r="R111" s="74"/>
      <c r="S111" s="72"/>
    </row>
    <row r="112" spans="1:19" ht="13.5" thickBot="1">
      <c r="A112" s="72"/>
      <c r="C112" s="78" t="s">
        <v>0</v>
      </c>
      <c r="D112" s="79" t="s">
        <v>1</v>
      </c>
      <c r="E112" s="11"/>
      <c r="F112" s="12">
        <v>1</v>
      </c>
      <c r="G112" s="12" t="s">
        <v>18</v>
      </c>
      <c r="H112" s="12">
        <v>2</v>
      </c>
      <c r="I112" s="13" t="s">
        <v>5</v>
      </c>
      <c r="K112" s="78" t="s">
        <v>0</v>
      </c>
      <c r="L112" s="79" t="s">
        <v>1</v>
      </c>
      <c r="M112" s="11"/>
      <c r="N112" s="12">
        <v>1</v>
      </c>
      <c r="O112" s="12" t="s">
        <v>18</v>
      </c>
      <c r="P112" s="12">
        <v>2</v>
      </c>
      <c r="Q112" s="13" t="s">
        <v>5</v>
      </c>
      <c r="R112" s="74"/>
      <c r="S112" s="72"/>
    </row>
    <row r="113" spans="1:19">
      <c r="A113" s="72"/>
      <c r="C113" s="14" t="str">
        <f t="shared" ref="C113:D120" si="46">C11</f>
        <v>Westerlo</v>
      </c>
      <c r="D113" s="80" t="str">
        <f t="shared" si="46"/>
        <v>Zulte-Waregem</v>
      </c>
      <c r="E113" s="81">
        <v>1</v>
      </c>
      <c r="F113" s="82">
        <f>$E$11</f>
        <v>2.4</v>
      </c>
      <c r="G113" s="82">
        <f>$F$11</f>
        <v>3.35</v>
      </c>
      <c r="H113" s="82">
        <f>$G$11</f>
        <v>2.6</v>
      </c>
      <c r="I113" s="83" t="str">
        <f t="shared" ref="I113:I120" si="47">IF($E113=$I11,IF($E113=$F$112,$F113,IF($E113=$G$112,$G113,IF($E113=$H$112,$H113,""))),"-")</f>
        <v>-</v>
      </c>
      <c r="K113" s="14" t="str">
        <f t="shared" ref="K113:L120" si="48">C11</f>
        <v>Westerlo</v>
      </c>
      <c r="L113" s="80" t="str">
        <f t="shared" si="48"/>
        <v>Zulte-Waregem</v>
      </c>
      <c r="M113" s="81">
        <v>1</v>
      </c>
      <c r="N113" s="82">
        <f>$E$11</f>
        <v>2.4</v>
      </c>
      <c r="O113" s="82">
        <f>$F$11</f>
        <v>3.35</v>
      </c>
      <c r="P113" s="82">
        <f>$G$11</f>
        <v>2.6</v>
      </c>
      <c r="Q113" s="83" t="str">
        <f t="shared" ref="Q113:Q120" si="49">IF($M113=$I11,IF($M113=$N$112,$N113,IF($M113=$O$112,$O113,IF($M113=$P$112,$P113,""))),"-")</f>
        <v>-</v>
      </c>
      <c r="R113" s="74"/>
      <c r="S113" s="72"/>
    </row>
    <row r="114" spans="1:19">
      <c r="A114" s="72"/>
      <c r="C114" s="15" t="str">
        <f t="shared" si="46"/>
        <v>Kortrijk</v>
      </c>
      <c r="D114" s="77" t="str">
        <f t="shared" si="46"/>
        <v>Gent</v>
      </c>
      <c r="E114" s="76">
        <v>2</v>
      </c>
      <c r="F114" s="17">
        <f>$E$12</f>
        <v>3.75</v>
      </c>
      <c r="G114" s="17">
        <f>$F$12</f>
        <v>3.4</v>
      </c>
      <c r="H114" s="17">
        <f>$G$12</f>
        <v>1.85</v>
      </c>
      <c r="I114" s="16" t="str">
        <f t="shared" si="47"/>
        <v>-</v>
      </c>
      <c r="K114" s="15" t="str">
        <f t="shared" si="48"/>
        <v>Kortrijk</v>
      </c>
      <c r="L114" s="77" t="str">
        <f t="shared" si="48"/>
        <v>Gent</v>
      </c>
      <c r="M114" s="76">
        <v>2</v>
      </c>
      <c r="N114" s="17">
        <f>$E$12</f>
        <v>3.75</v>
      </c>
      <c r="O114" s="17">
        <f>$F$12</f>
        <v>3.4</v>
      </c>
      <c r="P114" s="17">
        <f>$G$12</f>
        <v>1.85</v>
      </c>
      <c r="Q114" s="16" t="str">
        <f t="shared" si="49"/>
        <v>-</v>
      </c>
      <c r="R114" s="74"/>
      <c r="S114" s="72"/>
    </row>
    <row r="115" spans="1:19">
      <c r="A115" s="72"/>
      <c r="C115" s="15" t="str">
        <f t="shared" si="46"/>
        <v>Mechelen</v>
      </c>
      <c r="D115" s="77" t="str">
        <f t="shared" si="46"/>
        <v>Sint-Truiden</v>
      </c>
      <c r="E115" s="160" t="s">
        <v>35</v>
      </c>
      <c r="F115" s="17">
        <f>$E$13</f>
        <v>1.8</v>
      </c>
      <c r="G115" s="17">
        <f>$F$13</f>
        <v>3.4</v>
      </c>
      <c r="H115" s="17">
        <f>$G$13</f>
        <v>4</v>
      </c>
      <c r="I115" s="16" t="str">
        <f t="shared" si="47"/>
        <v>-</v>
      </c>
      <c r="K115" s="15" t="str">
        <f t="shared" si="48"/>
        <v>Mechelen</v>
      </c>
      <c r="L115" s="77" t="str">
        <f t="shared" si="48"/>
        <v>Sint-Truiden</v>
      </c>
      <c r="M115" s="76">
        <v>1</v>
      </c>
      <c r="N115" s="17">
        <f>$E$13</f>
        <v>1.8</v>
      </c>
      <c r="O115" s="17">
        <f>$F$13</f>
        <v>3.4</v>
      </c>
      <c r="P115" s="17">
        <f>$G$13</f>
        <v>4</v>
      </c>
      <c r="Q115" s="16" t="str">
        <f t="shared" si="49"/>
        <v>-</v>
      </c>
      <c r="R115" s="74"/>
      <c r="S115" s="72"/>
    </row>
    <row r="116" spans="1:19">
      <c r="A116" s="72"/>
      <c r="C116" s="15" t="str">
        <f t="shared" si="46"/>
        <v>Roeselare</v>
      </c>
      <c r="D116" s="77" t="str">
        <f t="shared" si="46"/>
        <v>Charleroi</v>
      </c>
      <c r="E116" s="76">
        <v>2</v>
      </c>
      <c r="F116" s="17">
        <f>$E$14</f>
        <v>2.4500000000000002</v>
      </c>
      <c r="G116" s="17">
        <f>$F$14</f>
        <v>3.35</v>
      </c>
      <c r="H116" s="17">
        <f>$G$14</f>
        <v>2.5499999999999998</v>
      </c>
      <c r="I116" s="16">
        <f t="shared" si="47"/>
        <v>2.5499999999999998</v>
      </c>
      <c r="K116" s="15" t="str">
        <f t="shared" si="48"/>
        <v>Roeselare</v>
      </c>
      <c r="L116" s="77" t="str">
        <f t="shared" si="48"/>
        <v>Charleroi</v>
      </c>
      <c r="M116" s="76">
        <v>2</v>
      </c>
      <c r="N116" s="17">
        <f>$E$14</f>
        <v>2.4500000000000002</v>
      </c>
      <c r="O116" s="17">
        <f>$F$14</f>
        <v>3.35</v>
      </c>
      <c r="P116" s="17">
        <f>$G$14</f>
        <v>2.5499999999999998</v>
      </c>
      <c r="Q116" s="16">
        <f t="shared" si="49"/>
        <v>2.5499999999999998</v>
      </c>
      <c r="R116" s="74"/>
      <c r="S116" s="72"/>
    </row>
    <row r="117" spans="1:19">
      <c r="A117" s="72"/>
      <c r="C117" s="15" t="str">
        <f t="shared" si="46"/>
        <v>Lokeren</v>
      </c>
      <c r="D117" s="77" t="str">
        <f t="shared" si="46"/>
        <v>Moeskroen</v>
      </c>
      <c r="E117" s="160" t="s">
        <v>35</v>
      </c>
      <c r="F117" s="17">
        <f>$E$15</f>
        <v>1.9</v>
      </c>
      <c r="G117" s="17">
        <f>$F$15</f>
        <v>3.25</v>
      </c>
      <c r="H117" s="17">
        <f>$G$15</f>
        <v>3.75</v>
      </c>
      <c r="I117" s="16" t="str">
        <f t="shared" si="47"/>
        <v>-</v>
      </c>
      <c r="K117" s="15" t="str">
        <f t="shared" si="48"/>
        <v>Lokeren</v>
      </c>
      <c r="L117" s="77" t="str">
        <f t="shared" si="48"/>
        <v>Moeskroen</v>
      </c>
      <c r="M117" s="160" t="s">
        <v>35</v>
      </c>
      <c r="N117" s="17">
        <f>$E$15</f>
        <v>1.9</v>
      </c>
      <c r="O117" s="17">
        <f>$F$15</f>
        <v>3.25</v>
      </c>
      <c r="P117" s="17">
        <f>$G$15</f>
        <v>3.75</v>
      </c>
      <c r="Q117" s="16" t="str">
        <f t="shared" si="49"/>
        <v>-</v>
      </c>
      <c r="R117" s="74"/>
      <c r="S117" s="72"/>
    </row>
    <row r="118" spans="1:19">
      <c r="A118" s="72"/>
      <c r="C118" s="15" t="str">
        <f t="shared" si="46"/>
        <v>Cercle Brugge</v>
      </c>
      <c r="D118" s="77" t="str">
        <f t="shared" si="46"/>
        <v>Club Brugge</v>
      </c>
      <c r="E118" s="76">
        <v>2</v>
      </c>
      <c r="F118" s="17">
        <f>$E$16</f>
        <v>2.85</v>
      </c>
      <c r="G118" s="17">
        <f>$F$16</f>
        <v>3.3</v>
      </c>
      <c r="H118" s="17">
        <f>$G$16</f>
        <v>2.25</v>
      </c>
      <c r="I118" s="16">
        <f t="shared" si="47"/>
        <v>2.25</v>
      </c>
      <c r="K118" s="15" t="str">
        <f t="shared" si="48"/>
        <v>Cercle Brugge</v>
      </c>
      <c r="L118" s="77" t="str">
        <f t="shared" si="48"/>
        <v>Club Brugge</v>
      </c>
      <c r="M118" s="76">
        <v>2</v>
      </c>
      <c r="N118" s="17">
        <f>$E$16</f>
        <v>2.85</v>
      </c>
      <c r="O118" s="17">
        <f>$F$16</f>
        <v>3.3</v>
      </c>
      <c r="P118" s="17">
        <f>$G$16</f>
        <v>2.25</v>
      </c>
      <c r="Q118" s="16">
        <f t="shared" si="49"/>
        <v>2.25</v>
      </c>
      <c r="R118" s="74"/>
      <c r="S118" s="72"/>
    </row>
    <row r="119" spans="1:19">
      <c r="A119" s="72"/>
      <c r="C119" s="15" t="str">
        <f t="shared" si="46"/>
        <v>Genk</v>
      </c>
      <c r="D119" s="77" t="str">
        <f t="shared" si="46"/>
        <v>GBA</v>
      </c>
      <c r="E119" s="160" t="s">
        <v>35</v>
      </c>
      <c r="F119" s="17">
        <f>$E$17</f>
        <v>1.9</v>
      </c>
      <c r="G119" s="17">
        <f>$F$17</f>
        <v>3.3</v>
      </c>
      <c r="H119" s="17">
        <f>$G$17</f>
        <v>3.7</v>
      </c>
      <c r="I119" s="16">
        <f t="shared" si="47"/>
        <v>3.3</v>
      </c>
      <c r="K119" s="15" t="str">
        <f t="shared" si="48"/>
        <v>Genk</v>
      </c>
      <c r="L119" s="77" t="str">
        <f t="shared" si="48"/>
        <v>GBA</v>
      </c>
      <c r="M119" s="76">
        <v>2</v>
      </c>
      <c r="N119" s="17">
        <f>$E$17</f>
        <v>1.9</v>
      </c>
      <c r="O119" s="17">
        <f>$F$17</f>
        <v>3.3</v>
      </c>
      <c r="P119" s="17">
        <f>$G$17</f>
        <v>3.7</v>
      </c>
      <c r="Q119" s="16" t="str">
        <f t="shared" si="49"/>
        <v>-</v>
      </c>
      <c r="R119" s="74"/>
      <c r="S119" s="72"/>
    </row>
    <row r="120" spans="1:19" ht="13.5" thickBot="1">
      <c r="A120" s="72"/>
      <c r="C120" s="84" t="str">
        <f t="shared" si="46"/>
        <v>Anderlecht</v>
      </c>
      <c r="D120" s="85" t="str">
        <f t="shared" si="46"/>
        <v>Standard</v>
      </c>
      <c r="E120" s="161" t="s">
        <v>35</v>
      </c>
      <c r="F120" s="87">
        <f>$E$18</f>
        <v>2</v>
      </c>
      <c r="G120" s="87">
        <f>$F$18</f>
        <v>3.2</v>
      </c>
      <c r="H120" s="87">
        <f>$G$18</f>
        <v>3.5</v>
      </c>
      <c r="I120" s="88">
        <f t="shared" si="47"/>
        <v>3.2</v>
      </c>
      <c r="K120" s="84" t="str">
        <f t="shared" si="48"/>
        <v>Anderlecht</v>
      </c>
      <c r="L120" s="85" t="str">
        <f t="shared" si="48"/>
        <v>Standard</v>
      </c>
      <c r="M120" s="86">
        <v>1</v>
      </c>
      <c r="N120" s="87">
        <f>$E$18</f>
        <v>2</v>
      </c>
      <c r="O120" s="87">
        <f>$F$18</f>
        <v>3.2</v>
      </c>
      <c r="P120" s="87">
        <f>$G$18</f>
        <v>3.5</v>
      </c>
      <c r="Q120" s="88" t="str">
        <f t="shared" si="49"/>
        <v>-</v>
      </c>
      <c r="R120" s="74"/>
      <c r="S120" s="72"/>
    </row>
    <row r="121" spans="1:19" ht="13.5" thickBot="1">
      <c r="A121" s="72"/>
      <c r="I121" s="89">
        <f>SUM(I113:I120)</f>
        <v>11.3</v>
      </c>
      <c r="Q121" s="89">
        <f>SUM(Q113:Q120)</f>
        <v>4.8</v>
      </c>
      <c r="R121" s="74"/>
      <c r="S121" s="72"/>
    </row>
    <row r="122" spans="1:19">
      <c r="A122" s="72"/>
      <c r="R122" s="74"/>
      <c r="S122" s="72"/>
    </row>
    <row r="123" spans="1:19" ht="13.5" thickBot="1">
      <c r="A123" s="72"/>
      <c r="R123" s="74"/>
      <c r="S123" s="72"/>
    </row>
    <row r="124" spans="1:19" ht="13.5" thickBot="1">
      <c r="A124" s="72"/>
      <c r="C124" s="1"/>
      <c r="D124" s="193" t="s">
        <v>28</v>
      </c>
      <c r="E124" s="194"/>
      <c r="F124" s="195"/>
      <c r="G124" s="8"/>
      <c r="H124" s="8"/>
      <c r="K124" s="1"/>
      <c r="L124" s="193" t="s">
        <v>17</v>
      </c>
      <c r="M124" s="194"/>
      <c r="N124" s="195"/>
      <c r="O124" s="8"/>
      <c r="P124" s="8"/>
      <c r="R124" s="74"/>
      <c r="S124" s="72"/>
    </row>
    <row r="125" spans="1:19" ht="13.5" thickBot="1">
      <c r="A125" s="72"/>
      <c r="C125" s="78" t="s">
        <v>0</v>
      </c>
      <c r="D125" s="79" t="s">
        <v>1</v>
      </c>
      <c r="E125" s="11"/>
      <c r="F125" s="12">
        <v>1</v>
      </c>
      <c r="G125" s="12" t="s">
        <v>18</v>
      </c>
      <c r="H125" s="12">
        <v>2</v>
      </c>
      <c r="I125" s="13" t="s">
        <v>5</v>
      </c>
      <c r="K125" s="78" t="s">
        <v>0</v>
      </c>
      <c r="L125" s="79" t="s">
        <v>1</v>
      </c>
      <c r="M125" s="11"/>
      <c r="N125" s="12">
        <v>1</v>
      </c>
      <c r="O125" s="12" t="s">
        <v>18</v>
      </c>
      <c r="P125" s="12">
        <v>2</v>
      </c>
      <c r="Q125" s="13" t="s">
        <v>5</v>
      </c>
      <c r="R125" s="74"/>
      <c r="S125" s="72"/>
    </row>
    <row r="126" spans="1:19">
      <c r="A126" s="72"/>
      <c r="C126" s="14" t="str">
        <f t="shared" ref="C126:D133" si="50">K61</f>
        <v>Westerlo</v>
      </c>
      <c r="D126" s="80" t="str">
        <f t="shared" si="50"/>
        <v>Zulte-Waregem</v>
      </c>
      <c r="E126" s="81">
        <v>2</v>
      </c>
      <c r="F126" s="82">
        <f>$E$11</f>
        <v>2.4</v>
      </c>
      <c r="G126" s="82">
        <f>$F$11</f>
        <v>3.35</v>
      </c>
      <c r="H126" s="82">
        <f>$G$11</f>
        <v>2.6</v>
      </c>
      <c r="I126" s="83">
        <f t="shared" ref="I126:I133" si="51">IF($E126=$I11,IF($E126=$F$125,$F126,IF($E126=$G$125,$G126,IF($E126=$H$125,$H126,""))),"-")</f>
        <v>2.6</v>
      </c>
      <c r="K126" s="14" t="str">
        <f t="shared" ref="K126:L133" si="52">C74</f>
        <v>Westerlo</v>
      </c>
      <c r="L126" s="80" t="str">
        <f t="shared" si="52"/>
        <v>Zulte-Waregem</v>
      </c>
      <c r="M126" s="81">
        <v>2</v>
      </c>
      <c r="N126" s="82">
        <f>$E$11</f>
        <v>2.4</v>
      </c>
      <c r="O126" s="82">
        <f>$F$11</f>
        <v>3.35</v>
      </c>
      <c r="P126" s="82">
        <f>$G$11</f>
        <v>2.6</v>
      </c>
      <c r="Q126" s="83">
        <f t="shared" ref="Q126:Q133" si="53">IF($M126=$I11,IF($M126=$N$125,$N126,IF($M126=$O$125,$O126,IF($M126=$P$125,$P126,""))),"-")</f>
        <v>2.6</v>
      </c>
      <c r="R126" s="74"/>
      <c r="S126" s="72"/>
    </row>
    <row r="127" spans="1:19">
      <c r="A127" s="72"/>
      <c r="C127" s="15" t="str">
        <f t="shared" si="50"/>
        <v>Kortrijk</v>
      </c>
      <c r="D127" s="77" t="str">
        <f t="shared" si="50"/>
        <v>Gent</v>
      </c>
      <c r="E127" s="76">
        <v>2</v>
      </c>
      <c r="F127" s="17">
        <f>$E$12</f>
        <v>3.75</v>
      </c>
      <c r="G127" s="17">
        <f>$F$12</f>
        <v>3.4</v>
      </c>
      <c r="H127" s="17">
        <f>$G$12</f>
        <v>1.85</v>
      </c>
      <c r="I127" s="16" t="str">
        <f t="shared" si="51"/>
        <v>-</v>
      </c>
      <c r="K127" s="15" t="str">
        <f t="shared" si="52"/>
        <v>Kortrijk</v>
      </c>
      <c r="L127" s="77" t="str">
        <f t="shared" si="52"/>
        <v>Gent</v>
      </c>
      <c r="M127" s="76">
        <v>2</v>
      </c>
      <c r="N127" s="17">
        <f>$E$12</f>
        <v>3.75</v>
      </c>
      <c r="O127" s="17">
        <f>$F$12</f>
        <v>3.4</v>
      </c>
      <c r="P127" s="17">
        <f>$G$12</f>
        <v>1.85</v>
      </c>
      <c r="Q127" s="16" t="str">
        <f t="shared" si="53"/>
        <v>-</v>
      </c>
      <c r="R127" s="74"/>
      <c r="S127" s="72"/>
    </row>
    <row r="128" spans="1:19">
      <c r="A128" s="72"/>
      <c r="C128" s="15" t="str">
        <f t="shared" si="50"/>
        <v>Mechelen</v>
      </c>
      <c r="D128" s="77" t="str">
        <f t="shared" si="50"/>
        <v>Sint-Truiden</v>
      </c>
      <c r="E128" s="160" t="s">
        <v>35</v>
      </c>
      <c r="F128" s="17">
        <f>$E$13</f>
        <v>1.8</v>
      </c>
      <c r="G128" s="17">
        <f>$F$13</f>
        <v>3.4</v>
      </c>
      <c r="H128" s="17">
        <f>$G$13</f>
        <v>4</v>
      </c>
      <c r="I128" s="16" t="str">
        <f t="shared" si="51"/>
        <v>-</v>
      </c>
      <c r="K128" s="15" t="str">
        <f t="shared" si="52"/>
        <v>Mechelen</v>
      </c>
      <c r="L128" s="77" t="str">
        <f t="shared" si="52"/>
        <v>Sint-Truiden</v>
      </c>
      <c r="M128" s="76">
        <v>2</v>
      </c>
      <c r="N128" s="17">
        <f>$E$13</f>
        <v>1.8</v>
      </c>
      <c r="O128" s="17">
        <f>$F$13</f>
        <v>3.4</v>
      </c>
      <c r="P128" s="17">
        <f>$G$13</f>
        <v>4</v>
      </c>
      <c r="Q128" s="16">
        <f t="shared" si="53"/>
        <v>4</v>
      </c>
      <c r="R128" s="74"/>
      <c r="S128" s="72"/>
    </row>
    <row r="129" spans="1:19">
      <c r="A129" s="72"/>
      <c r="C129" s="15" t="str">
        <f t="shared" si="50"/>
        <v>Roeselare</v>
      </c>
      <c r="D129" s="77" t="str">
        <f t="shared" si="50"/>
        <v>Charleroi</v>
      </c>
      <c r="E129" s="76">
        <v>1</v>
      </c>
      <c r="F129" s="17">
        <f>$E$14</f>
        <v>2.4500000000000002</v>
      </c>
      <c r="G129" s="17">
        <f>$F$14</f>
        <v>3.35</v>
      </c>
      <c r="H129" s="17">
        <f>$G$14</f>
        <v>2.5499999999999998</v>
      </c>
      <c r="I129" s="16" t="str">
        <f t="shared" si="51"/>
        <v>-</v>
      </c>
      <c r="K129" s="15" t="str">
        <f t="shared" si="52"/>
        <v>Roeselare</v>
      </c>
      <c r="L129" s="77" t="str">
        <f t="shared" si="52"/>
        <v>Charleroi</v>
      </c>
      <c r="M129" s="76">
        <v>1</v>
      </c>
      <c r="N129" s="17">
        <f>$E$14</f>
        <v>2.4500000000000002</v>
      </c>
      <c r="O129" s="17">
        <f>$F$14</f>
        <v>3.35</v>
      </c>
      <c r="P129" s="17">
        <f>$G$14</f>
        <v>2.5499999999999998</v>
      </c>
      <c r="Q129" s="16" t="str">
        <f t="shared" si="53"/>
        <v>-</v>
      </c>
      <c r="R129" s="74"/>
      <c r="S129" s="72"/>
    </row>
    <row r="130" spans="1:19">
      <c r="A130" s="72"/>
      <c r="C130" s="15" t="str">
        <f t="shared" si="50"/>
        <v>Lokeren</v>
      </c>
      <c r="D130" s="77" t="str">
        <f t="shared" si="50"/>
        <v>Moeskroen</v>
      </c>
      <c r="E130" s="76">
        <v>1</v>
      </c>
      <c r="F130" s="17">
        <f>$E$15</f>
        <v>1.9</v>
      </c>
      <c r="G130" s="17">
        <f>$F$15</f>
        <v>3.25</v>
      </c>
      <c r="H130" s="17">
        <f>$G$15</f>
        <v>3.75</v>
      </c>
      <c r="I130" s="16">
        <f t="shared" si="51"/>
        <v>1.9</v>
      </c>
      <c r="K130" s="15" t="str">
        <f t="shared" si="52"/>
        <v>Lokeren</v>
      </c>
      <c r="L130" s="77" t="str">
        <f t="shared" si="52"/>
        <v>Moeskroen</v>
      </c>
      <c r="M130" s="160" t="s">
        <v>35</v>
      </c>
      <c r="N130" s="17">
        <f>$E$15</f>
        <v>1.9</v>
      </c>
      <c r="O130" s="17">
        <f>$F$15</f>
        <v>3.25</v>
      </c>
      <c r="P130" s="17">
        <f>$G$15</f>
        <v>3.75</v>
      </c>
      <c r="Q130" s="16" t="str">
        <f t="shared" si="53"/>
        <v>-</v>
      </c>
      <c r="R130" s="74"/>
      <c r="S130" s="72"/>
    </row>
    <row r="131" spans="1:19">
      <c r="A131" s="72"/>
      <c r="C131" s="15" t="str">
        <f t="shared" si="50"/>
        <v>Cercle Brugge</v>
      </c>
      <c r="D131" s="77" t="str">
        <f t="shared" si="50"/>
        <v>Club Brugge</v>
      </c>
      <c r="E131" s="76">
        <v>1</v>
      </c>
      <c r="F131" s="17">
        <f>$E$16</f>
        <v>2.85</v>
      </c>
      <c r="G131" s="17">
        <f>$F$16</f>
        <v>3.3</v>
      </c>
      <c r="H131" s="17">
        <f>$G$16</f>
        <v>2.25</v>
      </c>
      <c r="I131" s="16" t="str">
        <f t="shared" si="51"/>
        <v>-</v>
      </c>
      <c r="K131" s="15" t="str">
        <f t="shared" si="52"/>
        <v>Cercle Brugge</v>
      </c>
      <c r="L131" s="77" t="str">
        <f t="shared" si="52"/>
        <v>Club Brugge</v>
      </c>
      <c r="M131" s="76">
        <v>1</v>
      </c>
      <c r="N131" s="17">
        <f>$E$16</f>
        <v>2.85</v>
      </c>
      <c r="O131" s="17">
        <f>$F$16</f>
        <v>3.3</v>
      </c>
      <c r="P131" s="17">
        <f>$G$16</f>
        <v>2.25</v>
      </c>
      <c r="Q131" s="16" t="str">
        <f t="shared" si="53"/>
        <v>-</v>
      </c>
      <c r="R131" s="74"/>
      <c r="S131" s="72"/>
    </row>
    <row r="132" spans="1:19">
      <c r="A132" s="72"/>
      <c r="C132" s="15" t="str">
        <f t="shared" si="50"/>
        <v>Genk</v>
      </c>
      <c r="D132" s="77" t="str">
        <f t="shared" si="50"/>
        <v>GBA</v>
      </c>
      <c r="E132" s="76">
        <v>2</v>
      </c>
      <c r="F132" s="17">
        <f>$E$17</f>
        <v>1.9</v>
      </c>
      <c r="G132" s="17">
        <f>$F$17</f>
        <v>3.3</v>
      </c>
      <c r="H132" s="17">
        <f>$G$17</f>
        <v>3.7</v>
      </c>
      <c r="I132" s="16" t="str">
        <f t="shared" si="51"/>
        <v>-</v>
      </c>
      <c r="K132" s="15" t="str">
        <f t="shared" si="52"/>
        <v>Genk</v>
      </c>
      <c r="L132" s="77" t="str">
        <f t="shared" si="52"/>
        <v>GBA</v>
      </c>
      <c r="M132" s="160" t="s">
        <v>35</v>
      </c>
      <c r="N132" s="17">
        <f>$E$17</f>
        <v>1.9</v>
      </c>
      <c r="O132" s="17">
        <f>$F$17</f>
        <v>3.3</v>
      </c>
      <c r="P132" s="17">
        <f>$G$17</f>
        <v>3.7</v>
      </c>
      <c r="Q132" s="16">
        <f t="shared" si="53"/>
        <v>3.3</v>
      </c>
      <c r="R132" s="74"/>
      <c r="S132" s="72"/>
    </row>
    <row r="133" spans="1:19" ht="13.5" thickBot="1">
      <c r="A133" s="72"/>
      <c r="C133" s="84" t="str">
        <f t="shared" si="50"/>
        <v>Anderlecht</v>
      </c>
      <c r="D133" s="85" t="str">
        <f t="shared" si="50"/>
        <v>Standard</v>
      </c>
      <c r="E133" s="86">
        <v>1</v>
      </c>
      <c r="F133" s="87">
        <f>$E$18</f>
        <v>2</v>
      </c>
      <c r="G133" s="87">
        <f>$F$18</f>
        <v>3.2</v>
      </c>
      <c r="H133" s="87">
        <f>$G$18</f>
        <v>3.5</v>
      </c>
      <c r="I133" s="88" t="str">
        <f t="shared" si="51"/>
        <v>-</v>
      </c>
      <c r="K133" s="84" t="str">
        <f t="shared" si="52"/>
        <v>Anderlecht</v>
      </c>
      <c r="L133" s="85" t="str">
        <f t="shared" si="52"/>
        <v>Standard</v>
      </c>
      <c r="M133" s="86">
        <v>2</v>
      </c>
      <c r="N133" s="87">
        <f>$E$18</f>
        <v>2</v>
      </c>
      <c r="O133" s="87">
        <f>$F$18</f>
        <v>3.2</v>
      </c>
      <c r="P133" s="87">
        <f>$G$18</f>
        <v>3.5</v>
      </c>
      <c r="Q133" s="88" t="str">
        <f t="shared" si="53"/>
        <v>-</v>
      </c>
      <c r="R133" s="74"/>
      <c r="S133" s="72"/>
    </row>
    <row r="134" spans="1:19" ht="13.5" thickBot="1">
      <c r="A134" s="72"/>
      <c r="I134" s="89">
        <f>SUM(I126:I133)</f>
        <v>4.5</v>
      </c>
      <c r="Q134" s="89">
        <f>SUM(Q126:Q133)</f>
        <v>9.8999999999999986</v>
      </c>
      <c r="R134" s="74"/>
      <c r="S134" s="72"/>
    </row>
    <row r="135" spans="1:19" ht="16.5" customHeight="1">
      <c r="A135" s="72"/>
      <c r="R135" s="74"/>
      <c r="S135" s="72"/>
    </row>
    <row r="136" spans="1:19" s="155" customFormat="1">
      <c r="A136" s="72"/>
      <c r="B136" s="72"/>
      <c r="C136" s="72"/>
      <c r="D136" s="72"/>
      <c r="E136" s="72"/>
      <c r="F136" s="72"/>
      <c r="G136" s="72"/>
      <c r="H136" s="72"/>
      <c r="I136" s="72"/>
      <c r="J136" s="72"/>
      <c r="K136" s="72"/>
      <c r="L136" s="72"/>
      <c r="M136" s="72"/>
      <c r="N136" s="72"/>
      <c r="O136" s="72"/>
      <c r="P136" s="72"/>
      <c r="Q136" s="72"/>
      <c r="R136" s="72"/>
      <c r="S136" s="72"/>
    </row>
    <row r="137" spans="1:19" s="155" customFormat="1">
      <c r="A137" s="72"/>
      <c r="B137" s="72"/>
      <c r="C137" s="72"/>
      <c r="D137" s="72"/>
      <c r="E137" s="72"/>
      <c r="F137" s="72"/>
      <c r="G137" s="72"/>
      <c r="H137" s="72"/>
      <c r="I137" s="72"/>
      <c r="J137" s="72"/>
      <c r="K137" s="72"/>
      <c r="L137" s="72"/>
      <c r="M137" s="72"/>
      <c r="N137" s="72"/>
      <c r="O137" s="72"/>
      <c r="P137" s="72"/>
      <c r="Q137" s="72"/>
      <c r="R137" s="72"/>
      <c r="S137" s="72"/>
    </row>
    <row r="138" spans="1:19" s="74" customFormat="1"/>
    <row r="139" spans="1:19" s="74" customFormat="1"/>
    <row r="140" spans="1:19" s="74" customFormat="1"/>
    <row r="141" spans="1:19" s="74" customFormat="1">
      <c r="J141" s="123"/>
    </row>
    <row r="142" spans="1:19" s="74" customFormat="1"/>
    <row r="143" spans="1:19" s="74" customFormat="1">
      <c r="J143" s="124"/>
      <c r="K143" s="124"/>
      <c r="L143" s="125"/>
    </row>
    <row r="144" spans="1:19" s="74" customFormat="1">
      <c r="J144" s="124"/>
      <c r="K144" s="124"/>
      <c r="L144" s="125"/>
    </row>
    <row r="145" spans="10:14" s="74" customFormat="1">
      <c r="J145" s="124"/>
      <c r="K145" s="124"/>
      <c r="L145" s="125"/>
    </row>
    <row r="146" spans="10:14" s="74" customFormat="1">
      <c r="J146" s="124"/>
      <c r="K146" s="124"/>
      <c r="L146" s="125"/>
    </row>
    <row r="147" spans="10:14" s="74" customFormat="1">
      <c r="J147" s="124"/>
      <c r="K147" s="124"/>
      <c r="L147" s="125"/>
      <c r="N147" s="75"/>
    </row>
    <row r="148" spans="10:14" s="74" customFormat="1">
      <c r="J148" s="124"/>
      <c r="K148" s="124"/>
      <c r="L148" s="125"/>
    </row>
    <row r="149" spans="10:14" s="74" customFormat="1">
      <c r="J149" s="124"/>
      <c r="K149" s="124"/>
      <c r="L149" s="125"/>
    </row>
    <row r="150" spans="10:14" s="74" customFormat="1">
      <c r="J150" s="124"/>
      <c r="K150" s="124"/>
      <c r="L150" s="125"/>
    </row>
    <row r="151" spans="10:14" s="74" customFormat="1">
      <c r="J151" s="124"/>
      <c r="K151" s="124"/>
      <c r="L151" s="125"/>
    </row>
    <row r="152" spans="10:14" s="74" customFormat="1">
      <c r="J152" s="124"/>
      <c r="K152" s="124"/>
      <c r="L152" s="125"/>
    </row>
    <row r="153" spans="10:14" s="74" customFormat="1">
      <c r="J153" s="124"/>
      <c r="K153" s="124"/>
      <c r="L153" s="125"/>
    </row>
    <row r="154" spans="10:14" s="74" customFormat="1">
      <c r="J154" s="124"/>
      <c r="K154" s="124"/>
      <c r="L154" s="125"/>
    </row>
    <row r="155" spans="10:14" s="74" customFormat="1"/>
    <row r="156" spans="10:14" s="74" customFormat="1"/>
    <row r="157" spans="10:14" s="74" customFormat="1"/>
    <row r="158" spans="10:14" s="74" customFormat="1"/>
    <row r="159" spans="10:14" s="74" customFormat="1"/>
    <row r="160" spans="10:14" s="74" customFormat="1"/>
    <row r="161" s="74" customFormat="1"/>
    <row r="162" s="74" customFormat="1"/>
    <row r="163" s="74" customFormat="1"/>
    <row r="164" s="74" customFormat="1"/>
    <row r="165" s="74" customFormat="1"/>
    <row r="166" s="74" customFormat="1"/>
    <row r="167" s="74" customFormat="1"/>
    <row r="168" s="74" customFormat="1"/>
    <row r="169" s="74" customFormat="1"/>
    <row r="170" s="74" customFormat="1"/>
    <row r="171" s="74" customFormat="1"/>
    <row r="172" s="74" customFormat="1"/>
    <row r="173" s="74" customFormat="1"/>
    <row r="174" s="74" customFormat="1"/>
    <row r="175" s="74" customFormat="1"/>
    <row r="176" s="74" customFormat="1"/>
    <row r="177" s="74" customFormat="1"/>
    <row r="178" s="74" customFormat="1"/>
    <row r="179" s="74" customFormat="1"/>
    <row r="180" s="74" customFormat="1"/>
    <row r="181" s="74" customFormat="1"/>
    <row r="182" s="74" customFormat="1"/>
    <row r="183" s="74" customFormat="1"/>
    <row r="184" s="74" customFormat="1"/>
    <row r="185" s="74" customFormat="1"/>
    <row r="186" s="74" customFormat="1"/>
    <row r="187" s="74" customFormat="1"/>
    <row r="188" s="74" customFormat="1"/>
    <row r="189" s="74" customFormat="1"/>
    <row r="190" s="74" customFormat="1"/>
    <row r="191" s="74" customFormat="1"/>
    <row r="192" s="74" customFormat="1"/>
    <row r="193" s="74" customFormat="1"/>
    <row r="194" s="74" customFormat="1"/>
    <row r="195" s="74" customFormat="1"/>
    <row r="196" s="74" customFormat="1"/>
    <row r="197" s="74" customFormat="1"/>
    <row r="198" s="74" customFormat="1"/>
    <row r="199" s="74" customFormat="1"/>
    <row r="200" s="74" customFormat="1"/>
    <row r="201" s="74" customFormat="1"/>
    <row r="202" s="74" customFormat="1"/>
    <row r="203" s="74" customFormat="1"/>
    <row r="204" s="74" customFormat="1"/>
    <row r="205" s="74" customFormat="1"/>
    <row r="206" s="74" customFormat="1"/>
    <row r="207" s="74" customFormat="1"/>
    <row r="208" s="74" customFormat="1"/>
    <row r="209" s="74" customFormat="1"/>
    <row r="210" s="74" customFormat="1"/>
    <row r="211" s="74" customFormat="1"/>
    <row r="212" s="74" customFormat="1"/>
    <row r="213" s="74" customFormat="1"/>
    <row r="214" s="74" customFormat="1"/>
    <row r="215" s="74" customFormat="1"/>
    <row r="216" s="74" customFormat="1"/>
    <row r="217" s="74" customFormat="1"/>
    <row r="218" s="74" customFormat="1"/>
    <row r="219" s="74" customFormat="1"/>
    <row r="220" s="74" customFormat="1"/>
    <row r="221" s="74" customFormat="1"/>
    <row r="222" s="74" customFormat="1"/>
    <row r="223" s="74" customFormat="1"/>
    <row r="224" s="74" customFormat="1"/>
    <row r="225" s="74" customFormat="1"/>
    <row r="226" s="74" customFormat="1"/>
    <row r="227" s="74" customFormat="1"/>
    <row r="228" s="74" customFormat="1"/>
    <row r="229" s="74" customFormat="1"/>
    <row r="230" s="74" customFormat="1"/>
    <row r="231" s="74" customFormat="1"/>
    <row r="232" s="74" customFormat="1"/>
    <row r="233" s="74" customFormat="1"/>
    <row r="234" s="74" customFormat="1"/>
    <row r="235" s="74" customFormat="1"/>
    <row r="236" s="74" customFormat="1"/>
    <row r="237" s="74" customFormat="1"/>
    <row r="238" s="74" customFormat="1"/>
    <row r="239" s="74" customFormat="1"/>
    <row r="240" s="74" customFormat="1"/>
    <row r="241" s="74" customFormat="1"/>
    <row r="242" s="74" customFormat="1"/>
    <row r="243" s="74" customFormat="1"/>
    <row r="244" s="74" customFormat="1"/>
    <row r="245" s="74" customFormat="1"/>
    <row r="246" s="74" customFormat="1"/>
    <row r="247" s="74" customFormat="1"/>
    <row r="248" s="74" customFormat="1"/>
    <row r="249" s="74" customFormat="1"/>
    <row r="250" s="74" customFormat="1"/>
    <row r="251" s="74" customFormat="1"/>
    <row r="252" s="74" customFormat="1"/>
    <row r="253" s="74" customFormat="1"/>
    <row r="254" s="74" customFormat="1"/>
    <row r="255" s="74" customFormat="1"/>
    <row r="256" s="74" customFormat="1"/>
    <row r="257" s="74" customFormat="1"/>
    <row r="258" s="74" customFormat="1"/>
    <row r="259" s="74" customFormat="1"/>
    <row r="260" s="74" customFormat="1"/>
    <row r="261" s="74" customFormat="1"/>
    <row r="262" s="74" customFormat="1"/>
    <row r="263" s="74" customFormat="1"/>
    <row r="264" s="74" customFormat="1"/>
    <row r="265" s="74" customFormat="1"/>
    <row r="266" s="74" customFormat="1"/>
    <row r="267" s="74" customFormat="1"/>
    <row r="268" s="74" customFormat="1"/>
    <row r="269" s="74" customFormat="1"/>
    <row r="270" s="74" customFormat="1"/>
    <row r="271" s="74" customFormat="1"/>
    <row r="272" s="74" customFormat="1"/>
    <row r="273" s="74" customFormat="1"/>
    <row r="274" s="74" customFormat="1"/>
    <row r="275" s="74" customFormat="1"/>
    <row r="276" s="74" customFormat="1"/>
    <row r="277" s="74" customFormat="1"/>
    <row r="278" s="74" customFormat="1"/>
    <row r="279" s="74" customFormat="1"/>
    <row r="280" s="74" customFormat="1"/>
    <row r="281" s="74" customFormat="1"/>
    <row r="282" s="74" customFormat="1"/>
    <row r="283" s="74" customFormat="1"/>
    <row r="284" s="74" customFormat="1"/>
    <row r="285" s="74" customFormat="1"/>
    <row r="286" s="74" customFormat="1"/>
    <row r="287" s="74" customFormat="1"/>
    <row r="288" s="74" customFormat="1"/>
    <row r="289" s="74" customFormat="1"/>
    <row r="290" s="74" customFormat="1"/>
    <row r="291" s="74" customFormat="1"/>
    <row r="292" s="74" customFormat="1"/>
    <row r="293" s="74" customFormat="1"/>
    <row r="294" s="74" customFormat="1"/>
    <row r="295" s="74" customFormat="1"/>
    <row r="296" s="74" customFormat="1"/>
    <row r="297" s="74" customFormat="1"/>
    <row r="298" s="74" customFormat="1"/>
    <row r="299" s="74" customFormat="1"/>
    <row r="300" s="74" customFormat="1"/>
    <row r="301" s="74" customFormat="1"/>
    <row r="302" s="74" customFormat="1"/>
    <row r="303" s="74" customFormat="1"/>
    <row r="304" s="74" customFormat="1"/>
    <row r="305" s="74" customFormat="1"/>
    <row r="306" s="74" customFormat="1"/>
    <row r="307" s="74" customFormat="1"/>
    <row r="308" s="74" customFormat="1"/>
    <row r="309" s="74" customFormat="1"/>
    <row r="310" s="74" customFormat="1"/>
    <row r="311" s="74" customFormat="1"/>
    <row r="312" s="74" customFormat="1"/>
    <row r="313" s="74" customFormat="1"/>
    <row r="314" s="74" customFormat="1"/>
    <row r="315" s="74" customFormat="1"/>
    <row r="316" s="74" customFormat="1"/>
    <row r="317" s="74" customFormat="1"/>
    <row r="318" s="74" customFormat="1"/>
    <row r="319" s="74" customFormat="1"/>
    <row r="320" s="74" customFormat="1"/>
    <row r="321" s="74" customFormat="1"/>
    <row r="322" s="74" customFormat="1"/>
    <row r="323" s="74" customFormat="1"/>
    <row r="324" s="74" customFormat="1"/>
    <row r="325" s="74" customFormat="1"/>
    <row r="326" s="74" customFormat="1"/>
    <row r="327" s="74" customFormat="1"/>
    <row r="328" s="74" customFormat="1"/>
    <row r="329" s="74" customFormat="1"/>
    <row r="330" s="74" customFormat="1"/>
    <row r="331" s="74" customFormat="1"/>
    <row r="332" s="74" customFormat="1"/>
    <row r="333" s="74" customFormat="1"/>
    <row r="334" s="74" customFormat="1"/>
    <row r="335" s="74" customFormat="1"/>
    <row r="336" s="74" customFormat="1"/>
    <row r="337" s="74" customFormat="1"/>
    <row r="338" s="74" customFormat="1"/>
    <row r="339" s="74" customFormat="1"/>
    <row r="340" s="74" customFormat="1"/>
    <row r="341" s="74" customFormat="1"/>
    <row r="342" s="74" customFormat="1"/>
    <row r="343" s="74" customFormat="1"/>
    <row r="344" s="74" customFormat="1"/>
    <row r="345" s="74" customFormat="1"/>
    <row r="346" s="74" customFormat="1"/>
    <row r="347" s="74" customFormat="1"/>
    <row r="348" s="74" customFormat="1"/>
    <row r="349" s="74" customFormat="1"/>
    <row r="350" s="74" customFormat="1"/>
    <row r="351" s="74" customFormat="1"/>
    <row r="352" s="74" customFormat="1"/>
    <row r="353" s="74" customFormat="1"/>
    <row r="354" s="74" customFormat="1"/>
    <row r="355" s="74" customFormat="1"/>
    <row r="356" s="74" customFormat="1"/>
    <row r="357" s="74" customFormat="1"/>
    <row r="358" s="74" customFormat="1"/>
    <row r="359" s="74" customFormat="1"/>
    <row r="360" s="74" customFormat="1"/>
    <row r="361" s="74" customFormat="1"/>
    <row r="362" s="74" customFormat="1"/>
    <row r="363" s="74" customFormat="1"/>
    <row r="364" s="74" customFormat="1"/>
    <row r="365" s="74" customFormat="1"/>
    <row r="366" s="74" customFormat="1"/>
    <row r="367" s="74" customFormat="1"/>
    <row r="368" s="74" customFormat="1"/>
    <row r="369" s="74" customFormat="1"/>
    <row r="370" s="74" customFormat="1"/>
    <row r="371" s="74" customFormat="1"/>
    <row r="372" s="74" customFormat="1"/>
    <row r="373" s="74" customFormat="1"/>
    <row r="374" s="74" customFormat="1"/>
    <row r="375" s="74" customFormat="1"/>
    <row r="376" s="74" customFormat="1"/>
    <row r="377" s="74" customFormat="1"/>
    <row r="378" s="74" customFormat="1"/>
    <row r="379" s="74" customFormat="1"/>
    <row r="380" s="74" customFormat="1"/>
    <row r="381" s="74" customFormat="1"/>
    <row r="382" s="74" customFormat="1"/>
    <row r="383" s="74" customFormat="1"/>
    <row r="384" s="74" customFormat="1"/>
    <row r="385" s="74" customFormat="1"/>
    <row r="386" s="74" customFormat="1"/>
    <row r="387" s="74" customFormat="1"/>
    <row r="388" s="74" customFormat="1"/>
    <row r="389" s="74" customFormat="1"/>
    <row r="390" s="74" customFormat="1"/>
    <row r="391" s="74" customFormat="1"/>
    <row r="392" s="74" customFormat="1"/>
    <row r="393" s="74" customFormat="1"/>
    <row r="394" s="74" customFormat="1"/>
    <row r="395" s="74" customFormat="1"/>
    <row r="396" s="74" customFormat="1"/>
    <row r="397" s="74" customFormat="1"/>
    <row r="398" s="74" customFormat="1"/>
    <row r="399" s="74" customFormat="1"/>
    <row r="400" s="74" customFormat="1"/>
    <row r="401" s="74" customFormat="1"/>
    <row r="402" s="74" customFormat="1"/>
    <row r="403" s="74" customFormat="1"/>
    <row r="404" s="74" customFormat="1"/>
    <row r="405" s="74" customFormat="1"/>
    <row r="406" s="74" customFormat="1"/>
    <row r="407" s="74" customFormat="1"/>
    <row r="408" s="74" customFormat="1"/>
    <row r="409" s="74" customFormat="1"/>
    <row r="410" s="74" customFormat="1"/>
    <row r="411" s="74" customFormat="1"/>
    <row r="412" s="74" customFormat="1"/>
    <row r="413" s="74" customFormat="1"/>
    <row r="414" s="74" customFormat="1"/>
    <row r="415" s="74" customFormat="1"/>
    <row r="416" s="74" customFormat="1"/>
    <row r="417" s="74" customFormat="1"/>
    <row r="418" s="74" customFormat="1"/>
    <row r="419" s="74" customFormat="1"/>
    <row r="420" s="74" customFormat="1"/>
    <row r="421" s="74" customFormat="1"/>
    <row r="422" s="74" customFormat="1"/>
    <row r="423" s="74" customFormat="1"/>
    <row r="424" s="74" customFormat="1"/>
    <row r="425" s="74" customFormat="1"/>
    <row r="426" s="74" customFormat="1"/>
    <row r="427" s="74" customFormat="1"/>
    <row r="428" s="74" customFormat="1"/>
    <row r="429" s="74" customFormat="1"/>
    <row r="430" s="74" customFormat="1"/>
    <row r="431" s="74" customFormat="1"/>
    <row r="432" s="74" customFormat="1"/>
    <row r="433" s="74" customFormat="1"/>
    <row r="434" s="74" customFormat="1"/>
    <row r="435" s="74" customFormat="1"/>
    <row r="436" s="74" customFormat="1"/>
    <row r="437" s="74" customFormat="1"/>
    <row r="438" s="74" customFormat="1"/>
    <row r="439" s="74" customFormat="1"/>
    <row r="440" s="74" customFormat="1"/>
    <row r="441" s="74" customFormat="1"/>
    <row r="442" s="74" customFormat="1"/>
    <row r="443" s="74" customFormat="1"/>
    <row r="444" s="74" customFormat="1"/>
    <row r="445" s="74" customFormat="1"/>
    <row r="446" s="74" customFormat="1"/>
    <row r="447" s="74" customFormat="1"/>
    <row r="448" s="74" customFormat="1"/>
    <row r="449" s="74" customFormat="1"/>
    <row r="450" s="74" customFormat="1"/>
    <row r="451" s="74" customFormat="1"/>
    <row r="452" s="74" customFormat="1"/>
    <row r="453" s="74" customFormat="1"/>
    <row r="454" s="74" customFormat="1"/>
    <row r="455" s="74" customFormat="1"/>
    <row r="456" s="74" customFormat="1"/>
    <row r="457" s="74" customFormat="1"/>
    <row r="458" s="74" customFormat="1"/>
    <row r="459" s="74" customFormat="1"/>
    <row r="460" s="74" customFormat="1"/>
    <row r="461" s="74" customFormat="1"/>
    <row r="462" s="74" customFormat="1"/>
    <row r="463" s="74" customFormat="1"/>
    <row r="464" s="74" customFormat="1"/>
    <row r="465" s="74" customFormat="1"/>
    <row r="466" s="74" customFormat="1"/>
    <row r="467" s="74" customFormat="1"/>
    <row r="468" s="74" customFormat="1"/>
    <row r="469" s="74" customFormat="1"/>
    <row r="470" s="74" customFormat="1"/>
    <row r="471" s="74" customFormat="1"/>
    <row r="472" s="74" customFormat="1"/>
    <row r="473" s="74" customFormat="1"/>
    <row r="474" s="74" customFormat="1"/>
    <row r="475" s="74" customFormat="1"/>
    <row r="476" s="74" customFormat="1"/>
    <row r="477" s="74" customFormat="1"/>
    <row r="478" s="74" customFormat="1"/>
    <row r="479" s="74" customFormat="1"/>
    <row r="480" s="74" customFormat="1"/>
    <row r="481" s="74" customFormat="1"/>
    <row r="482" s="74" customFormat="1"/>
    <row r="483" s="74" customFormat="1"/>
    <row r="484" s="74" customFormat="1"/>
    <row r="485" s="74" customFormat="1"/>
    <row r="486" s="74" customFormat="1"/>
    <row r="487" s="74" customFormat="1"/>
    <row r="488" s="74" customFormat="1"/>
    <row r="489" s="74" customFormat="1"/>
    <row r="490" s="74" customFormat="1"/>
    <row r="491" s="74" customFormat="1"/>
    <row r="492" s="74" customFormat="1"/>
    <row r="493" s="74" customFormat="1"/>
    <row r="494" s="74" customFormat="1"/>
    <row r="495" s="74" customFormat="1"/>
    <row r="496" s="74" customFormat="1"/>
    <row r="497" s="74" customFormat="1"/>
    <row r="498" s="74" customFormat="1"/>
    <row r="499" s="74" customFormat="1"/>
    <row r="500" s="74" customFormat="1"/>
    <row r="501" s="74" customFormat="1"/>
    <row r="502" s="74" customFormat="1"/>
    <row r="503" s="74" customFormat="1"/>
    <row r="504" s="74" customFormat="1"/>
    <row r="505" s="74" customFormat="1"/>
    <row r="506" s="74" customFormat="1"/>
    <row r="507" s="74" customFormat="1"/>
    <row r="508" s="74" customFormat="1"/>
    <row r="509" s="74" customFormat="1"/>
    <row r="510" s="74" customFormat="1"/>
    <row r="511" s="74" customFormat="1"/>
    <row r="512" s="74" customFormat="1"/>
    <row r="513" s="74" customFormat="1"/>
    <row r="514" s="74" customFormat="1"/>
    <row r="515" s="74" customFormat="1"/>
    <row r="516" s="74" customFormat="1"/>
    <row r="517" s="74" customFormat="1"/>
    <row r="518" s="74" customFormat="1"/>
    <row r="519" s="74" customFormat="1"/>
    <row r="520" s="74" customFormat="1"/>
    <row r="521" s="74" customFormat="1"/>
    <row r="522" s="74" customFormat="1"/>
    <row r="523" s="74" customFormat="1"/>
    <row r="524" s="74" customFormat="1"/>
    <row r="525" s="74" customFormat="1"/>
    <row r="526" s="74" customFormat="1"/>
    <row r="527" s="74" customFormat="1"/>
    <row r="528" s="74" customFormat="1"/>
    <row r="529" s="74" customFormat="1"/>
    <row r="530" s="74" customFormat="1"/>
    <row r="531" s="74" customFormat="1"/>
    <row r="532" s="74" customFormat="1"/>
    <row r="533" s="74" customFormat="1"/>
    <row r="534" s="74" customFormat="1"/>
    <row r="535" s="74" customFormat="1"/>
    <row r="536" s="74" customFormat="1"/>
    <row r="537" s="74" customFormat="1"/>
    <row r="538" s="74" customFormat="1"/>
    <row r="539" s="74" customFormat="1"/>
    <row r="540" s="74" customFormat="1"/>
    <row r="541" s="74" customFormat="1"/>
    <row r="542" s="74" customFormat="1"/>
    <row r="543" s="74" customFormat="1"/>
    <row r="544" s="74" customFormat="1"/>
    <row r="545" s="74" customFormat="1"/>
    <row r="546" s="74" customFormat="1"/>
    <row r="547" s="74" customFormat="1"/>
    <row r="548" s="74" customFormat="1"/>
    <row r="549" s="74" customFormat="1"/>
    <row r="550" s="74" customFormat="1"/>
    <row r="551" s="74" customFormat="1"/>
    <row r="552" s="74" customFormat="1"/>
    <row r="553" s="74" customFormat="1"/>
    <row r="554" s="74" customFormat="1"/>
    <row r="555" s="74" customFormat="1"/>
    <row r="556" s="74" customFormat="1"/>
    <row r="557" s="74" customFormat="1"/>
    <row r="558" s="74" customFormat="1"/>
    <row r="559" s="74" customFormat="1"/>
    <row r="560" s="74" customFormat="1"/>
    <row r="561" s="74" customFormat="1"/>
    <row r="562" s="74" customFormat="1"/>
    <row r="563" s="74" customFormat="1"/>
    <row r="564" s="74" customFormat="1"/>
    <row r="565" s="74" customFormat="1"/>
    <row r="566" s="74" customFormat="1"/>
    <row r="567" s="74" customFormat="1"/>
    <row r="568" s="74" customFormat="1"/>
    <row r="569" s="74" customFormat="1"/>
    <row r="570" s="74" customFormat="1"/>
    <row r="571" s="74" customFormat="1"/>
    <row r="572" s="74" customFormat="1"/>
    <row r="573" s="74" customFormat="1"/>
    <row r="574" s="74" customFormat="1"/>
    <row r="575" s="74" customFormat="1"/>
    <row r="576" s="74" customFormat="1"/>
    <row r="577" s="74" customFormat="1"/>
    <row r="578" s="74" customFormat="1"/>
    <row r="579" s="74" customFormat="1"/>
    <row r="580" s="74" customFormat="1"/>
    <row r="581" s="74" customFormat="1"/>
    <row r="582" s="74" customFormat="1"/>
    <row r="583" s="74" customFormat="1"/>
    <row r="584" s="74" customFormat="1"/>
    <row r="585" s="74" customFormat="1"/>
    <row r="586" s="74" customFormat="1"/>
    <row r="587" s="74" customFormat="1"/>
    <row r="588" s="74" customFormat="1"/>
    <row r="589" s="74" customFormat="1"/>
    <row r="590" s="74" customFormat="1"/>
    <row r="591" s="74" customFormat="1"/>
    <row r="592" s="74" customFormat="1"/>
    <row r="593" s="74" customFormat="1"/>
    <row r="594" s="74" customFormat="1"/>
    <row r="595" s="74" customFormat="1"/>
    <row r="596" s="74" customFormat="1"/>
    <row r="597" s="74" customFormat="1"/>
    <row r="598" s="74" customFormat="1"/>
    <row r="599" s="74" customFormat="1"/>
    <row r="600" s="74" customFormat="1"/>
    <row r="601" s="74" customFormat="1"/>
    <row r="602" s="74" customFormat="1"/>
    <row r="603" s="74" customFormat="1"/>
    <row r="604" s="74" customFormat="1"/>
    <row r="605" s="74" customFormat="1"/>
    <row r="606" s="74" customFormat="1"/>
    <row r="607" s="74" customFormat="1"/>
    <row r="608" s="74" customFormat="1"/>
    <row r="609" s="74" customFormat="1"/>
    <row r="610" s="74" customFormat="1"/>
    <row r="611" s="74" customFormat="1"/>
    <row r="612" s="74" customFormat="1"/>
    <row r="613" s="74" customFormat="1"/>
    <row r="614" s="74" customFormat="1"/>
    <row r="615" s="74" customFormat="1"/>
    <row r="616" s="74" customFormat="1"/>
    <row r="617" s="74" customFormat="1"/>
    <row r="618" s="74" customFormat="1"/>
    <row r="619" s="74" customFormat="1"/>
    <row r="620" s="74" customFormat="1"/>
    <row r="621" s="74" customFormat="1"/>
    <row r="622" s="74" customFormat="1"/>
    <row r="623" s="74" customFormat="1"/>
    <row r="624" s="74" customFormat="1"/>
    <row r="625" s="74" customFormat="1"/>
    <row r="626" s="74" customFormat="1"/>
    <row r="627" s="74" customFormat="1"/>
    <row r="628" s="74" customFormat="1"/>
    <row r="629" s="74" customFormat="1"/>
    <row r="630" s="74" customFormat="1"/>
    <row r="631" s="74" customFormat="1"/>
    <row r="632" s="74" customFormat="1"/>
    <row r="633" s="74" customFormat="1"/>
    <row r="634" s="74" customFormat="1"/>
    <row r="635" s="74" customFormat="1"/>
    <row r="636" s="74" customFormat="1"/>
    <row r="637" s="74" customFormat="1"/>
    <row r="638" s="74" customFormat="1"/>
    <row r="639" s="74" customFormat="1"/>
    <row r="640" s="74" customFormat="1"/>
    <row r="641" s="74" customFormat="1"/>
    <row r="642" s="74" customFormat="1"/>
    <row r="643" s="74" customFormat="1"/>
    <row r="644" s="74" customFormat="1"/>
    <row r="645" s="74" customFormat="1"/>
    <row r="646" s="74" customFormat="1"/>
    <row r="647" s="74" customFormat="1"/>
    <row r="648" s="74" customFormat="1"/>
    <row r="649" s="74" customFormat="1"/>
    <row r="650" s="74" customFormat="1"/>
    <row r="651" s="74" customFormat="1"/>
    <row r="652" s="74" customFormat="1"/>
    <row r="653" s="74" customFormat="1"/>
    <row r="654" s="74" customFormat="1"/>
    <row r="655" s="74" customFormat="1"/>
    <row r="656" s="74" customFormat="1"/>
    <row r="657" s="74" customFormat="1"/>
    <row r="658" s="74" customFormat="1"/>
    <row r="659" s="74" customFormat="1"/>
    <row r="660" s="74" customFormat="1"/>
    <row r="661" s="74" customFormat="1"/>
    <row r="662" s="74" customFormat="1"/>
    <row r="663" s="74" customFormat="1"/>
    <row r="664" s="74" customFormat="1"/>
    <row r="665" s="74" customFormat="1"/>
    <row r="666" s="74" customFormat="1"/>
    <row r="667" s="74" customFormat="1"/>
    <row r="668" s="74" customFormat="1"/>
    <row r="669" s="74" customFormat="1"/>
    <row r="670" s="74" customFormat="1"/>
    <row r="671" s="74" customFormat="1"/>
    <row r="672" s="74" customFormat="1"/>
    <row r="673" s="74" customFormat="1"/>
    <row r="674" s="74" customFormat="1"/>
    <row r="675" s="74" customFormat="1"/>
    <row r="676" s="74" customFormat="1"/>
    <row r="677" s="74" customFormat="1"/>
    <row r="678" s="74" customFormat="1"/>
    <row r="679" s="74" customFormat="1"/>
    <row r="680" s="74" customFormat="1"/>
    <row r="681" s="74" customFormat="1"/>
    <row r="682" s="74" customFormat="1"/>
    <row r="683" s="74" customFormat="1"/>
    <row r="684" s="74" customFormat="1"/>
    <row r="685" s="74" customFormat="1"/>
    <row r="686" s="74" customFormat="1"/>
    <row r="687" s="74" customFormat="1"/>
    <row r="688" s="74" customFormat="1"/>
    <row r="689" s="74" customFormat="1"/>
    <row r="690" s="74" customFormat="1"/>
    <row r="691" s="74" customFormat="1"/>
    <row r="692" s="74" customFormat="1"/>
    <row r="693" s="74" customFormat="1"/>
    <row r="694" s="74" customFormat="1"/>
    <row r="695" s="74" customFormat="1"/>
    <row r="696" s="74" customFormat="1"/>
    <row r="697" s="74" customFormat="1"/>
    <row r="698" s="74" customFormat="1"/>
    <row r="699" s="74" customFormat="1"/>
    <row r="700" s="74" customFormat="1"/>
    <row r="701" s="74" customFormat="1"/>
    <row r="702" s="74" customFormat="1"/>
    <row r="703" s="74" customFormat="1"/>
    <row r="704" s="74" customFormat="1"/>
    <row r="705" s="74" customFormat="1"/>
    <row r="706" s="74" customFormat="1"/>
    <row r="707" s="74" customFormat="1"/>
    <row r="708" s="74" customFormat="1"/>
    <row r="709" s="74" customFormat="1"/>
    <row r="710" s="74" customFormat="1"/>
    <row r="711" s="74" customFormat="1"/>
    <row r="712" s="74" customFormat="1"/>
    <row r="713" s="74" customFormat="1"/>
    <row r="714" s="74" customFormat="1"/>
    <row r="715" s="74" customFormat="1"/>
    <row r="716" s="74" customFormat="1"/>
    <row r="717" s="74" customFormat="1"/>
    <row r="718" s="74" customFormat="1"/>
    <row r="719" s="74" customFormat="1"/>
    <row r="720" s="74" customFormat="1"/>
    <row r="721" s="74" customFormat="1"/>
    <row r="722" s="74" customFormat="1"/>
    <row r="723" s="74" customFormat="1"/>
    <row r="724" s="74" customFormat="1"/>
    <row r="725" s="74" customFormat="1"/>
    <row r="726" s="74" customFormat="1"/>
    <row r="727" s="74" customFormat="1"/>
    <row r="728" s="74" customFormat="1"/>
    <row r="729" s="74" customFormat="1"/>
    <row r="730" s="74" customFormat="1"/>
    <row r="731" s="74" customFormat="1"/>
    <row r="732" s="74" customFormat="1"/>
    <row r="733" s="74" customFormat="1"/>
    <row r="734" s="74" customFormat="1"/>
    <row r="735" s="74" customFormat="1"/>
    <row r="736" s="74" customFormat="1"/>
    <row r="737" s="74" customFormat="1"/>
    <row r="738" s="74" customFormat="1"/>
    <row r="739" s="74" customFormat="1"/>
    <row r="740" s="74" customFormat="1"/>
    <row r="741" s="74" customFormat="1"/>
    <row r="742" s="74" customFormat="1"/>
    <row r="743" s="74" customFormat="1"/>
    <row r="744" s="74" customFormat="1"/>
    <row r="745" s="74" customFormat="1"/>
    <row r="746" s="74" customFormat="1"/>
    <row r="747" s="74" customFormat="1"/>
    <row r="748" s="74" customFormat="1"/>
    <row r="749" s="74" customFormat="1"/>
    <row r="750" s="74" customFormat="1"/>
    <row r="751" s="74" customFormat="1"/>
    <row r="752" s="74" customFormat="1"/>
    <row r="753" s="74" customFormat="1"/>
    <row r="754" s="74" customFormat="1"/>
    <row r="755" s="74" customFormat="1"/>
    <row r="756" s="74" customFormat="1"/>
    <row r="757" s="74" customFormat="1"/>
    <row r="758" s="74" customFormat="1"/>
    <row r="759" s="74" customFormat="1"/>
    <row r="760" s="74" customFormat="1"/>
    <row r="761" s="74" customFormat="1"/>
    <row r="762" s="74" customFormat="1"/>
    <row r="763" s="74" customFormat="1"/>
    <row r="764" s="74" customFormat="1"/>
    <row r="765" s="74" customFormat="1"/>
    <row r="766" s="74" customFormat="1"/>
    <row r="767" s="74" customFormat="1"/>
    <row r="768" s="74" customFormat="1"/>
    <row r="769" s="74" customFormat="1"/>
    <row r="770" s="74" customFormat="1"/>
    <row r="771" s="74" customFormat="1"/>
    <row r="772" s="74" customFormat="1"/>
    <row r="773" s="74" customFormat="1"/>
    <row r="774" s="74" customFormat="1"/>
    <row r="775" s="74" customFormat="1"/>
    <row r="776" s="74" customFormat="1"/>
    <row r="777" s="74" customFormat="1"/>
    <row r="778" s="74" customFormat="1"/>
    <row r="779" s="74" customFormat="1"/>
    <row r="780" s="74" customFormat="1"/>
    <row r="781" s="74" customFormat="1"/>
    <row r="782" s="74" customFormat="1"/>
    <row r="783" s="74" customFormat="1"/>
    <row r="784" s="74" customFormat="1"/>
    <row r="785" s="74" customFormat="1"/>
    <row r="786" s="74" customFormat="1"/>
    <row r="787" s="74" customFormat="1"/>
    <row r="788" s="74" customFormat="1"/>
    <row r="789" s="74" customFormat="1"/>
    <row r="790" s="74" customFormat="1"/>
    <row r="791" s="74" customFormat="1"/>
    <row r="792" s="74" customFormat="1"/>
    <row r="793" s="74" customFormat="1"/>
    <row r="794" s="74" customFormat="1"/>
    <row r="795" s="74" customFormat="1"/>
    <row r="796" s="74" customFormat="1"/>
    <row r="797" s="74" customFormat="1"/>
    <row r="798" s="74" customFormat="1"/>
    <row r="799" s="74" customFormat="1"/>
    <row r="800" s="74" customFormat="1"/>
    <row r="801" s="74" customFormat="1"/>
    <row r="802" s="74" customFormat="1"/>
    <row r="803" s="74" customFormat="1"/>
    <row r="804" s="74" customFormat="1"/>
    <row r="805" s="74" customFormat="1"/>
    <row r="806" s="74" customFormat="1"/>
    <row r="807" s="74" customFormat="1"/>
    <row r="808" s="74" customFormat="1"/>
    <row r="809" s="74" customFormat="1"/>
    <row r="810" s="74" customFormat="1"/>
    <row r="811" s="74" customFormat="1"/>
    <row r="812" s="74" customFormat="1"/>
    <row r="813" s="74" customFormat="1"/>
    <row r="814" s="74" customFormat="1"/>
    <row r="815" s="74" customFormat="1"/>
    <row r="816" s="74" customFormat="1"/>
    <row r="817" s="74" customFormat="1"/>
    <row r="818" s="74" customFormat="1"/>
    <row r="819" s="74" customFormat="1"/>
    <row r="820" s="74" customFormat="1"/>
    <row r="821" s="74" customFormat="1"/>
    <row r="822" s="74" customFormat="1"/>
    <row r="823" s="74" customFormat="1"/>
    <row r="824" s="74" customFormat="1"/>
    <row r="825" s="74" customFormat="1"/>
    <row r="826" s="74" customFormat="1"/>
    <row r="827" s="74" customFormat="1"/>
    <row r="828" s="74" customFormat="1"/>
    <row r="829" s="74" customFormat="1"/>
    <row r="830" s="74" customFormat="1"/>
    <row r="831" s="74" customFormat="1"/>
    <row r="832" s="74" customFormat="1"/>
    <row r="833" s="74" customFormat="1"/>
    <row r="834" s="74" customFormat="1"/>
    <row r="835" s="74" customFormat="1"/>
    <row r="836" s="74" customFormat="1"/>
    <row r="837" s="74" customFormat="1"/>
    <row r="838" s="74" customFormat="1"/>
    <row r="839" s="74" customFormat="1"/>
    <row r="840" s="74" customFormat="1"/>
    <row r="841" s="74" customFormat="1"/>
    <row r="842" s="74" customFormat="1"/>
    <row r="843" s="74" customFormat="1"/>
    <row r="844" s="74" customFormat="1"/>
    <row r="845" s="74" customFormat="1"/>
    <row r="846" s="74" customFormat="1"/>
    <row r="847" s="74" customFormat="1"/>
    <row r="848" s="74" customFormat="1"/>
    <row r="849" s="74" customFormat="1"/>
    <row r="850" s="74" customFormat="1"/>
    <row r="851" s="74" customFormat="1"/>
    <row r="852" s="74" customFormat="1"/>
    <row r="853" s="74" customFormat="1"/>
    <row r="854" s="74" customFormat="1"/>
    <row r="855" s="74" customFormat="1"/>
    <row r="856" s="74" customFormat="1"/>
    <row r="857" s="74" customFormat="1"/>
    <row r="858" s="74" customFormat="1"/>
    <row r="859" s="74" customFormat="1"/>
    <row r="860" s="74" customFormat="1"/>
    <row r="861" s="74" customFormat="1"/>
    <row r="862" s="74" customFormat="1"/>
    <row r="863" s="74" customFormat="1"/>
    <row r="864" s="74" customFormat="1"/>
    <row r="865" s="74" customFormat="1"/>
    <row r="866" s="74" customFormat="1"/>
    <row r="867" s="74" customFormat="1"/>
    <row r="868" s="74" customFormat="1"/>
    <row r="869" s="74" customFormat="1"/>
    <row r="870" s="74" customFormat="1"/>
    <row r="871" s="74" customFormat="1"/>
    <row r="872" s="74" customFormat="1"/>
    <row r="873" s="74" customFormat="1"/>
    <row r="874" s="74" customFormat="1"/>
    <row r="875" s="74" customFormat="1"/>
    <row r="876" s="74" customFormat="1"/>
    <row r="877" s="74" customFormat="1"/>
    <row r="878" s="74" customFormat="1"/>
    <row r="879" s="74" customFormat="1"/>
    <row r="880" s="74" customFormat="1"/>
    <row r="881" s="74" customFormat="1"/>
    <row r="882" s="74" customFormat="1"/>
    <row r="883" s="74" customFormat="1"/>
    <row r="884" s="74" customFormat="1"/>
    <row r="885" s="74" customFormat="1"/>
    <row r="886" s="74" customFormat="1"/>
    <row r="887" s="74" customFormat="1"/>
    <row r="888" s="74" customFormat="1"/>
    <row r="889" s="74" customFormat="1"/>
    <row r="890" s="74" customFormat="1"/>
    <row r="891" s="74" customFormat="1"/>
    <row r="892" s="74" customFormat="1"/>
    <row r="893" s="74" customFormat="1"/>
    <row r="894" s="74" customFormat="1"/>
    <row r="895" s="74" customFormat="1"/>
    <row r="896" s="74" customFormat="1"/>
    <row r="897" s="74" customFormat="1"/>
    <row r="898" s="74" customFormat="1"/>
    <row r="899" s="74" customFormat="1"/>
    <row r="900" s="74" customFormat="1"/>
    <row r="901" s="74" customFormat="1"/>
    <row r="902" s="74" customFormat="1"/>
    <row r="903" s="74" customFormat="1"/>
    <row r="904" s="74" customFormat="1"/>
    <row r="905" s="74" customFormat="1"/>
    <row r="906" s="74" customFormat="1"/>
    <row r="907" s="74" customFormat="1"/>
    <row r="908" s="74" customFormat="1"/>
    <row r="909" s="74" customFormat="1"/>
    <row r="910" s="74" customFormat="1"/>
    <row r="911" s="74" customFormat="1"/>
    <row r="912" s="74" customFormat="1"/>
    <row r="913" s="74" customFormat="1"/>
    <row r="914" s="74" customFormat="1"/>
    <row r="915" s="74" customFormat="1"/>
    <row r="916" s="74" customFormat="1"/>
    <row r="917" s="74" customFormat="1"/>
    <row r="918" s="74" customFormat="1"/>
    <row r="919" s="74" customFormat="1"/>
    <row r="920" s="74" customFormat="1"/>
    <row r="921" s="74" customFormat="1"/>
    <row r="922" s="74" customFormat="1"/>
    <row r="923" s="74" customFormat="1"/>
    <row r="924" s="74" customFormat="1"/>
    <row r="925" s="74" customFormat="1"/>
    <row r="926" s="74" customFormat="1"/>
    <row r="927" s="74" customFormat="1"/>
    <row r="928" s="74" customFormat="1"/>
    <row r="929" s="74" customFormat="1"/>
    <row r="930" s="74" customFormat="1"/>
    <row r="931" s="74" customFormat="1"/>
    <row r="932" s="74" customFormat="1"/>
    <row r="933" s="74" customFormat="1"/>
    <row r="934" s="74" customFormat="1"/>
    <row r="935" s="74" customFormat="1"/>
    <row r="936" s="74" customFormat="1"/>
    <row r="937" s="74" customFormat="1"/>
    <row r="938" s="74" customFormat="1"/>
    <row r="939" s="74" customFormat="1"/>
    <row r="940" s="74" customFormat="1"/>
    <row r="941" s="74" customFormat="1"/>
    <row r="942" s="74" customFormat="1"/>
    <row r="943" s="74" customFormat="1"/>
    <row r="944" s="74" customFormat="1"/>
    <row r="945" s="74" customFormat="1"/>
    <row r="946" s="74" customFormat="1"/>
    <row r="947" s="74" customFormat="1"/>
    <row r="948" s="74" customFormat="1"/>
    <row r="949" s="74" customFormat="1"/>
    <row r="950" s="74" customFormat="1"/>
    <row r="951" s="74" customFormat="1"/>
    <row r="952" s="74" customFormat="1"/>
    <row r="953" s="74" customFormat="1"/>
    <row r="954" s="74" customFormat="1"/>
    <row r="955" s="74" customFormat="1"/>
    <row r="956" s="74" customFormat="1"/>
    <row r="957" s="74" customFormat="1"/>
    <row r="958" s="74" customFormat="1"/>
    <row r="959" s="74" customFormat="1"/>
    <row r="960" s="74" customFormat="1"/>
    <row r="961" s="74" customFormat="1"/>
    <row r="962" s="74" customFormat="1"/>
    <row r="963" s="74" customFormat="1"/>
    <row r="964" s="74" customFormat="1"/>
    <row r="965" s="74" customFormat="1"/>
    <row r="966" s="74" customFormat="1"/>
    <row r="967" s="74" customFormat="1"/>
    <row r="968" s="74" customFormat="1"/>
    <row r="969" s="74" customFormat="1"/>
    <row r="970" s="74" customFormat="1"/>
    <row r="971" s="74" customFormat="1"/>
    <row r="972" s="74" customFormat="1"/>
    <row r="973" s="74" customFormat="1"/>
    <row r="974" s="74" customFormat="1"/>
    <row r="975" s="74" customFormat="1"/>
    <row r="976" s="74" customFormat="1"/>
    <row r="977" s="74" customFormat="1"/>
    <row r="978" s="74" customFormat="1"/>
    <row r="979" s="74" customFormat="1"/>
    <row r="980" s="74" customFormat="1"/>
    <row r="981" s="74" customFormat="1"/>
    <row r="982" s="74" customFormat="1"/>
    <row r="983" s="74" customFormat="1"/>
    <row r="984" s="74" customFormat="1"/>
    <row r="985" s="74" customFormat="1"/>
    <row r="986" s="74" customFormat="1"/>
    <row r="987" s="74" customFormat="1"/>
    <row r="988" s="74" customFormat="1"/>
    <row r="989" s="74" customFormat="1"/>
    <row r="990" s="74" customFormat="1"/>
    <row r="991" s="74" customFormat="1"/>
    <row r="992" s="74" customFormat="1"/>
    <row r="993" s="74" customFormat="1"/>
    <row r="994" s="74" customFormat="1"/>
    <row r="995" s="74" customFormat="1"/>
    <row r="996" s="74" customFormat="1"/>
    <row r="997" s="74" customFormat="1"/>
    <row r="998" s="74" customFormat="1"/>
    <row r="999" s="74" customFormat="1"/>
    <row r="1000" s="74" customFormat="1"/>
    <row r="1001" s="74" customFormat="1"/>
    <row r="1002" s="74" customFormat="1"/>
    <row r="1003" s="74" customFormat="1"/>
    <row r="1004" s="74" customFormat="1"/>
    <row r="1005" s="74" customFormat="1"/>
    <row r="1006" s="74" customFormat="1"/>
    <row r="1007" s="74" customFormat="1"/>
    <row r="1008" s="74" customFormat="1"/>
    <row r="1009" s="74" customFormat="1"/>
    <row r="1010" s="74" customFormat="1"/>
    <row r="1011" s="74" customFormat="1"/>
    <row r="1012" s="74" customFormat="1"/>
    <row r="1013" s="74" customFormat="1"/>
    <row r="1014" s="74" customFormat="1"/>
    <row r="1015" s="74" customFormat="1"/>
    <row r="1016" s="74" customFormat="1"/>
    <row r="1017" s="74" customFormat="1"/>
    <row r="1018" s="74" customFormat="1"/>
    <row r="1019" s="74" customFormat="1"/>
    <row r="1020" s="74" customFormat="1"/>
    <row r="1021" s="74" customFormat="1"/>
    <row r="1022" s="74" customFormat="1"/>
    <row r="1023" s="74" customFormat="1"/>
    <row r="1024" s="74" customFormat="1"/>
    <row r="1025" s="74" customFormat="1"/>
    <row r="1026" s="74" customFormat="1"/>
    <row r="1027" s="74" customFormat="1"/>
    <row r="1028" s="74" customFormat="1"/>
    <row r="1029" s="74" customFormat="1"/>
    <row r="1030" s="74" customFormat="1"/>
    <row r="1031" s="74" customFormat="1"/>
    <row r="1032" s="74" customFormat="1"/>
    <row r="1033" s="74" customFormat="1"/>
    <row r="1034" s="74" customFormat="1"/>
    <row r="1035" s="74" customFormat="1"/>
    <row r="1036" s="74" customFormat="1"/>
    <row r="1037" s="74" customFormat="1"/>
    <row r="1038" s="74" customFormat="1"/>
    <row r="1039" s="74" customFormat="1"/>
    <row r="1040" s="74" customFormat="1"/>
    <row r="1041" s="74" customFormat="1"/>
    <row r="1042" s="74" customFormat="1"/>
    <row r="1043" s="74" customFormat="1"/>
    <row r="1044" s="74" customFormat="1"/>
    <row r="1045" s="74" customFormat="1"/>
    <row r="1046" s="74" customFormat="1"/>
    <row r="1047" s="74" customFormat="1"/>
    <row r="1048" s="74" customFormat="1"/>
    <row r="1049" s="74" customFormat="1"/>
    <row r="1050" s="74" customFormat="1"/>
    <row r="1051" s="74" customFormat="1"/>
    <row r="1052" s="74" customFormat="1"/>
    <row r="1053" s="74" customFormat="1"/>
    <row r="1054" s="74" customFormat="1"/>
    <row r="1055" s="74" customFormat="1"/>
    <row r="1056" s="74" customFormat="1"/>
    <row r="1057" s="74" customFormat="1"/>
    <row r="1058" s="74" customFormat="1"/>
    <row r="1059" s="74" customFormat="1"/>
    <row r="1060" s="74" customFormat="1"/>
    <row r="1061" s="74" customFormat="1"/>
    <row r="1062" s="74" customFormat="1"/>
    <row r="1063" s="74" customFormat="1"/>
    <row r="1064" s="74" customFormat="1"/>
    <row r="1065" s="74" customFormat="1"/>
    <row r="1066" s="74" customFormat="1"/>
    <row r="1067" s="74" customFormat="1"/>
    <row r="1068" s="74" customFormat="1"/>
    <row r="1069" s="74" customFormat="1"/>
    <row r="1070" s="74" customFormat="1"/>
    <row r="1071" s="74" customFormat="1"/>
    <row r="1072" s="74" customFormat="1"/>
    <row r="1073" s="74" customFormat="1"/>
    <row r="1074" s="74" customFormat="1"/>
    <row r="1075" s="74" customFormat="1"/>
    <row r="1076" s="74" customFormat="1"/>
    <row r="1077" s="74" customFormat="1"/>
    <row r="1078" s="74" customFormat="1"/>
    <row r="1079" s="74" customFormat="1"/>
    <row r="1080" s="74" customFormat="1"/>
    <row r="1081" s="74" customFormat="1"/>
    <row r="1082" s="74" customFormat="1"/>
    <row r="1083" s="74" customFormat="1"/>
    <row r="1084" s="74" customFormat="1"/>
    <row r="1085" s="74" customFormat="1"/>
    <row r="1086" s="74" customFormat="1"/>
    <row r="1087" s="74" customFormat="1"/>
    <row r="1088" s="74" customFormat="1"/>
    <row r="1089" s="74" customFormat="1"/>
    <row r="1090" s="74" customFormat="1"/>
    <row r="1091" s="74" customFormat="1"/>
    <row r="1092" s="74" customFormat="1"/>
    <row r="1093" s="74" customFormat="1"/>
    <row r="1094" s="74" customFormat="1"/>
    <row r="1095" s="74" customFormat="1"/>
    <row r="1096" s="74" customFormat="1"/>
    <row r="1097" s="74" customFormat="1"/>
    <row r="1098" s="74" customFormat="1"/>
    <row r="1099" s="74" customFormat="1"/>
    <row r="1100" s="74" customFormat="1"/>
    <row r="1101" s="74" customFormat="1"/>
    <row r="1102" s="74" customFormat="1"/>
    <row r="1103" s="74" customFormat="1"/>
    <row r="1104" s="74" customFormat="1"/>
    <row r="1105" s="74" customFormat="1"/>
    <row r="1106" s="74" customFormat="1"/>
    <row r="1107" s="74" customFormat="1"/>
    <row r="1108" s="74" customFormat="1"/>
    <row r="1109" s="74" customFormat="1"/>
    <row r="1110" s="74" customFormat="1"/>
    <row r="1111" s="74" customFormat="1"/>
    <row r="1112" s="74" customFormat="1"/>
    <row r="1113" s="74" customFormat="1"/>
    <row r="1114" s="74" customFormat="1"/>
    <row r="1115" s="74" customFormat="1"/>
    <row r="1116" s="74" customFormat="1"/>
    <row r="1117" s="74" customFormat="1"/>
    <row r="1118" s="74" customFormat="1"/>
    <row r="1119" s="74" customFormat="1"/>
    <row r="1120" s="74" customFormat="1"/>
    <row r="1121" s="74" customFormat="1"/>
    <row r="1122" s="74" customFormat="1"/>
    <row r="1123" s="74" customFormat="1"/>
    <row r="1124" s="74" customFormat="1"/>
    <row r="1125" s="74" customFormat="1"/>
    <row r="1126" s="74" customFormat="1"/>
    <row r="1127" s="74" customFormat="1"/>
    <row r="1128" s="74" customFormat="1"/>
    <row r="1129" s="74" customFormat="1"/>
    <row r="1130" s="74" customFormat="1"/>
    <row r="1131" s="74" customFormat="1"/>
    <row r="1132" s="74" customFormat="1"/>
    <row r="1133" s="74" customFormat="1"/>
    <row r="1134" s="74" customFormat="1"/>
    <row r="1135" s="74" customFormat="1"/>
    <row r="1136" s="74" customFormat="1"/>
    <row r="1137" s="74" customFormat="1"/>
    <row r="1138" s="74" customFormat="1"/>
    <row r="1139" s="74" customFormat="1"/>
    <row r="1140" s="74" customFormat="1"/>
    <row r="1141" s="74" customFormat="1"/>
    <row r="1142" s="74" customFormat="1"/>
    <row r="1143" s="74" customFormat="1"/>
    <row r="1144" s="74" customFormat="1"/>
    <row r="1145" s="74" customFormat="1"/>
    <row r="1146" s="74" customFormat="1"/>
    <row r="1147" s="74" customFormat="1"/>
    <row r="1148" s="74" customFormat="1"/>
    <row r="1149" s="74" customFormat="1"/>
    <row r="1150" s="74" customFormat="1"/>
    <row r="1151" s="74" customFormat="1"/>
    <row r="1152" s="74" customFormat="1"/>
    <row r="1153" s="74" customFormat="1"/>
    <row r="1154" s="74" customFormat="1"/>
    <row r="1155" s="74" customFormat="1"/>
    <row r="1156" s="74" customFormat="1"/>
    <row r="1157" s="74" customFormat="1"/>
    <row r="1158" s="74" customFormat="1"/>
    <row r="1159" s="74" customFormat="1"/>
    <row r="1160" s="74" customFormat="1"/>
    <row r="1161" s="74" customFormat="1"/>
    <row r="1162" s="74" customFormat="1"/>
    <row r="1163" s="74" customFormat="1"/>
    <row r="1164" s="74" customFormat="1"/>
    <row r="1165" s="74" customFormat="1"/>
    <row r="1166" s="74" customFormat="1"/>
    <row r="1167" s="74" customFormat="1"/>
    <row r="1168" s="74" customFormat="1"/>
    <row r="1169" s="74" customFormat="1"/>
    <row r="1170" s="74" customFormat="1"/>
    <row r="1171" s="74" customFormat="1"/>
    <row r="1172" s="74" customFormat="1"/>
    <row r="1173" s="74" customFormat="1"/>
    <row r="1174" s="74" customFormat="1"/>
    <row r="1175" s="74" customFormat="1"/>
    <row r="1176" s="74" customFormat="1"/>
    <row r="1177" s="74" customFormat="1"/>
    <row r="1178" s="74" customFormat="1"/>
    <row r="1179" s="74" customFormat="1"/>
    <row r="1180" s="74" customFormat="1"/>
    <row r="1181" s="74" customFormat="1"/>
    <row r="1182" s="74" customFormat="1"/>
    <row r="1183" s="74" customFormat="1"/>
    <row r="1184" s="74" customFormat="1"/>
    <row r="1185" s="74" customFormat="1"/>
    <row r="1186" s="74" customFormat="1"/>
    <row r="1187" s="74" customFormat="1"/>
    <row r="1188" s="74" customFormat="1"/>
    <row r="1189" s="74" customFormat="1"/>
    <row r="1190" s="74" customFormat="1"/>
    <row r="1191" s="74" customFormat="1"/>
    <row r="1192" s="74" customFormat="1"/>
    <row r="1193" s="74" customFormat="1"/>
    <row r="1194" s="74" customFormat="1"/>
    <row r="1195" s="74" customFormat="1"/>
    <row r="1196" s="74" customFormat="1"/>
    <row r="1197" s="74" customFormat="1"/>
    <row r="1198" s="74" customFormat="1"/>
    <row r="1199" s="74" customFormat="1"/>
    <row r="1200" s="74" customFormat="1"/>
    <row r="1201" s="74" customFormat="1"/>
    <row r="1202" s="74" customFormat="1"/>
    <row r="1203" s="74" customFormat="1"/>
    <row r="1204" s="74" customFormat="1"/>
    <row r="1205" s="74" customFormat="1"/>
    <row r="1206" s="74" customFormat="1"/>
    <row r="1207" s="74" customFormat="1"/>
    <row r="1208" s="74" customFormat="1"/>
    <row r="1209" s="74" customFormat="1"/>
    <row r="1210" s="74" customFormat="1"/>
    <row r="1211" s="74" customFormat="1"/>
    <row r="1212" s="74" customFormat="1"/>
    <row r="1213" s="74" customFormat="1"/>
    <row r="1214" s="74" customFormat="1"/>
    <row r="1215" s="74" customFormat="1"/>
    <row r="1216" s="74" customFormat="1"/>
    <row r="1217" s="74" customFormat="1"/>
    <row r="1218" s="74" customFormat="1"/>
    <row r="1219" s="74" customFormat="1"/>
    <row r="1220" s="74" customFormat="1"/>
    <row r="1221" s="74" customFormat="1"/>
    <row r="1222" s="74" customFormat="1"/>
    <row r="1223" s="74" customFormat="1"/>
    <row r="1224" s="74" customFormat="1"/>
    <row r="1225" s="74" customFormat="1"/>
    <row r="1226" s="74" customFormat="1"/>
    <row r="1227" s="74" customFormat="1"/>
    <row r="1228" s="74" customFormat="1"/>
    <row r="1229" s="74" customFormat="1"/>
    <row r="1230" s="74" customFormat="1"/>
    <row r="1231" s="74" customFormat="1"/>
    <row r="1232" s="74" customFormat="1"/>
    <row r="1233" s="74" customFormat="1"/>
    <row r="1234" s="74" customFormat="1"/>
    <row r="1235" s="74" customFormat="1"/>
    <row r="1236" s="74" customFormat="1"/>
    <row r="1237" s="74" customFormat="1"/>
    <row r="1238" s="74" customFormat="1"/>
    <row r="1239" s="74" customFormat="1"/>
    <row r="1240" s="74" customFormat="1"/>
    <row r="1241" s="74" customFormat="1"/>
    <row r="1242" s="74" customFormat="1"/>
    <row r="1243" s="74" customFormat="1"/>
    <row r="1244" s="74" customFormat="1"/>
    <row r="1245" s="74" customFormat="1"/>
    <row r="1246" s="74" customFormat="1"/>
    <row r="1247" s="74" customFormat="1"/>
    <row r="1248" s="74" customFormat="1"/>
    <row r="1249" s="74" customFormat="1"/>
    <row r="1250" s="74" customFormat="1"/>
    <row r="1251" s="74" customFormat="1"/>
    <row r="1252" s="74" customFormat="1"/>
    <row r="1253" s="74" customFormat="1"/>
    <row r="1254" s="74" customFormat="1"/>
    <row r="1255" s="74" customFormat="1"/>
    <row r="1256" s="74" customFormat="1"/>
    <row r="1257" s="74" customFormat="1"/>
    <row r="1258" s="74" customFormat="1"/>
    <row r="1259" s="74" customFormat="1"/>
    <row r="1260" s="74" customFormat="1"/>
    <row r="1261" s="74" customFormat="1"/>
    <row r="1262" s="74" customFormat="1"/>
    <row r="1263" s="74" customFormat="1"/>
    <row r="1264" s="74" customFormat="1"/>
    <row r="1265" s="74" customFormat="1"/>
    <row r="1266" s="74" customFormat="1"/>
    <row r="1267" s="74" customFormat="1"/>
    <row r="1268" s="74" customFormat="1"/>
    <row r="1269" s="74" customFormat="1"/>
    <row r="1270" s="74" customFormat="1"/>
    <row r="1271" s="74" customFormat="1"/>
    <row r="1272" s="74" customFormat="1"/>
    <row r="1273" s="74" customFormat="1"/>
    <row r="1274" s="74" customFormat="1"/>
    <row r="1275" s="74" customFormat="1"/>
    <row r="1276" s="74" customFormat="1"/>
    <row r="1277" s="74" customFormat="1"/>
    <row r="1278" s="74" customFormat="1"/>
    <row r="1279" s="74" customFormat="1"/>
    <row r="1280" s="74" customFormat="1"/>
    <row r="1281" s="74" customFormat="1"/>
    <row r="1282" s="74" customFormat="1"/>
    <row r="1283" s="74" customFormat="1"/>
    <row r="1284" s="74" customFormat="1"/>
    <row r="1285" s="74" customFormat="1"/>
    <row r="1286" s="74" customFormat="1"/>
    <row r="1287" s="74" customFormat="1"/>
    <row r="1288" s="74" customFormat="1"/>
    <row r="1289" s="74" customFormat="1"/>
    <row r="1290" s="74" customFormat="1"/>
    <row r="1291" s="74" customFormat="1"/>
    <row r="1292" s="74" customFormat="1"/>
    <row r="1293" s="74" customFormat="1"/>
    <row r="1294" s="74" customFormat="1"/>
    <row r="1295" s="74" customFormat="1"/>
    <row r="1296" s="74" customFormat="1"/>
    <row r="1297" s="74" customFormat="1"/>
    <row r="1298" s="74" customFormat="1"/>
    <row r="1299" s="74" customFormat="1"/>
    <row r="1300" s="74" customFormat="1"/>
    <row r="1301" s="74" customFormat="1"/>
    <row r="1302" s="74" customFormat="1"/>
    <row r="1303" s="74" customFormat="1"/>
    <row r="1304" s="74" customFormat="1"/>
    <row r="1305" s="74" customFormat="1"/>
    <row r="1306" s="74" customFormat="1"/>
    <row r="1307" s="74" customFormat="1"/>
    <row r="1308" s="74" customFormat="1"/>
    <row r="1309" s="74" customFormat="1"/>
    <row r="1310" s="74" customFormat="1"/>
    <row r="1311" s="74" customFormat="1"/>
    <row r="1312" s="74" customFormat="1"/>
    <row r="1313" s="74" customFormat="1"/>
    <row r="1314" s="74" customFormat="1"/>
    <row r="1315" s="74" customFormat="1"/>
    <row r="1316" s="74" customFormat="1"/>
    <row r="1317" s="74" customFormat="1"/>
    <row r="1318" s="74" customFormat="1"/>
    <row r="1319" s="74" customFormat="1"/>
    <row r="1320" s="74" customFormat="1"/>
    <row r="1321" s="74" customFormat="1"/>
    <row r="1322" s="74" customFormat="1"/>
    <row r="1323" s="74" customFormat="1"/>
    <row r="1324" s="74" customFormat="1"/>
    <row r="1325" s="74" customFormat="1"/>
    <row r="1326" s="74" customFormat="1"/>
    <row r="1327" s="74" customFormat="1"/>
    <row r="1328" s="74" customFormat="1"/>
    <row r="1329" s="74" customFormat="1"/>
    <row r="1330" s="74" customFormat="1"/>
    <row r="1331" s="74" customFormat="1"/>
    <row r="1332" s="74" customFormat="1"/>
    <row r="1333" s="74" customFormat="1"/>
    <row r="1334" s="74" customFormat="1"/>
    <row r="1335" s="74" customFormat="1"/>
    <row r="1336" s="74" customFormat="1"/>
    <row r="1337" s="74" customFormat="1"/>
    <row r="1338" s="74" customFormat="1"/>
    <row r="1339" s="74" customFormat="1"/>
    <row r="1340" s="74" customFormat="1"/>
    <row r="1341" s="74" customFormat="1"/>
    <row r="1342" s="74" customFormat="1"/>
    <row r="1343" s="74" customFormat="1"/>
    <row r="1344" s="74" customFormat="1"/>
    <row r="1345" s="74" customFormat="1"/>
    <row r="1346" s="74" customFormat="1"/>
    <row r="1347" s="74" customFormat="1"/>
    <row r="1348" s="74" customFormat="1"/>
    <row r="1349" s="74" customFormat="1"/>
    <row r="1350" s="74" customFormat="1"/>
    <row r="1351" s="74" customFormat="1"/>
    <row r="1352" s="74" customFormat="1"/>
    <row r="1353" s="74" customFormat="1"/>
    <row r="1354" s="74" customFormat="1"/>
    <row r="1355" s="74" customFormat="1"/>
    <row r="1356" s="74" customFormat="1"/>
    <row r="1357" s="74" customFormat="1"/>
    <row r="1358" s="74" customFormat="1"/>
    <row r="1359" s="74" customFormat="1"/>
    <row r="1360" s="74" customFormat="1"/>
    <row r="1361" s="74" customFormat="1"/>
    <row r="1362" s="74" customFormat="1"/>
    <row r="1363" s="74" customFormat="1"/>
    <row r="1364" s="74" customFormat="1"/>
    <row r="1365" s="74" customFormat="1"/>
    <row r="1366" s="74" customFormat="1"/>
    <row r="1367" s="74" customFormat="1"/>
    <row r="1368" s="74" customFormat="1"/>
    <row r="1369" s="74" customFormat="1"/>
    <row r="1370" s="74" customFormat="1"/>
    <row r="1371" s="74" customFormat="1"/>
    <row r="1372" s="74" customFormat="1"/>
    <row r="1373" s="74" customFormat="1"/>
    <row r="1374" s="74" customFormat="1"/>
    <row r="1375" s="74" customFormat="1"/>
    <row r="1376" s="74" customFormat="1"/>
    <row r="1377" s="74" customFormat="1"/>
    <row r="1378" s="74" customFormat="1"/>
    <row r="1379" s="74" customFormat="1"/>
    <row r="1380" s="74" customFormat="1"/>
    <row r="1381" s="74" customFormat="1"/>
    <row r="1382" s="74" customFormat="1"/>
    <row r="1383" s="74" customFormat="1"/>
    <row r="1384" s="74" customFormat="1"/>
    <row r="1385" s="74" customFormat="1"/>
    <row r="1386" s="74" customFormat="1"/>
    <row r="1387" s="74" customFormat="1"/>
    <row r="1388" s="74" customFormat="1"/>
    <row r="1389" s="74" customFormat="1"/>
    <row r="1390" s="74" customFormat="1"/>
    <row r="1391" s="74" customFormat="1"/>
    <row r="1392" s="74" customFormat="1"/>
    <row r="1393" s="74" customFormat="1"/>
    <row r="1394" s="74" customFormat="1"/>
    <row r="1395" s="74" customFormat="1"/>
    <row r="1396" s="74" customFormat="1"/>
    <row r="1397" s="74" customFormat="1"/>
    <row r="1398" s="74" customFormat="1"/>
    <row r="1399" s="74" customFormat="1"/>
    <row r="1400" s="74" customFormat="1"/>
    <row r="1401" s="74" customFormat="1"/>
    <row r="1402" s="74" customFormat="1"/>
    <row r="1403" s="74" customFormat="1"/>
    <row r="1404" s="74" customFormat="1"/>
    <row r="1405" s="74" customFormat="1"/>
    <row r="1406" s="74" customFormat="1"/>
    <row r="1407" s="74" customFormat="1"/>
    <row r="1408" s="74" customFormat="1"/>
    <row r="1409" s="74" customFormat="1"/>
    <row r="1410" s="74" customFormat="1"/>
    <row r="1411" s="74" customFormat="1"/>
    <row r="1412" s="74" customFormat="1"/>
    <row r="1413" s="74" customFormat="1"/>
    <row r="1414" s="74" customFormat="1"/>
    <row r="1415" s="74" customFormat="1"/>
    <row r="1416" s="74" customFormat="1"/>
    <row r="1417" s="74" customFormat="1"/>
    <row r="1418" s="74" customFormat="1"/>
    <row r="1419" s="74" customFormat="1"/>
    <row r="1420" s="74" customFormat="1"/>
    <row r="1421" s="74" customFormat="1"/>
    <row r="1422" s="74" customFormat="1"/>
    <row r="1423" s="74" customFormat="1"/>
    <row r="1424" s="74" customFormat="1"/>
    <row r="1425" s="74" customFormat="1"/>
    <row r="1426" s="74" customFormat="1"/>
    <row r="1427" s="74" customFormat="1"/>
    <row r="1428" s="74" customFormat="1"/>
    <row r="1429" s="74" customFormat="1"/>
    <row r="1430" s="74" customFormat="1"/>
    <row r="1431" s="74" customFormat="1"/>
    <row r="1432" s="74" customFormat="1"/>
    <row r="1433" s="74" customFormat="1"/>
    <row r="1434" s="74" customFormat="1"/>
    <row r="1435" s="74" customFormat="1"/>
    <row r="1436" s="74" customFormat="1"/>
    <row r="1437" s="74" customFormat="1"/>
    <row r="1438" s="74" customFormat="1"/>
    <row r="1439" s="74" customFormat="1"/>
    <row r="1440" s="74" customFormat="1"/>
    <row r="1441" s="74" customFormat="1"/>
    <row r="1442" s="74" customFormat="1"/>
    <row r="1443" s="74" customFormat="1"/>
    <row r="1444" s="74" customFormat="1"/>
    <row r="1445" s="74" customFormat="1"/>
    <row r="1446" s="74" customFormat="1"/>
    <row r="1447" s="74" customFormat="1"/>
    <row r="1448" s="74" customFormat="1"/>
    <row r="1449" s="74" customFormat="1"/>
    <row r="1450" s="74" customFormat="1"/>
    <row r="1451" s="74" customFormat="1"/>
    <row r="1452" s="74" customFormat="1"/>
    <row r="1453" s="74" customFormat="1"/>
    <row r="1454" s="74" customFormat="1"/>
    <row r="1455" s="74" customFormat="1"/>
    <row r="1456" s="74" customFormat="1"/>
    <row r="1457" s="74" customFormat="1"/>
    <row r="1458" s="74" customFormat="1"/>
    <row r="1459" s="74" customFormat="1"/>
    <row r="1460" s="74" customFormat="1"/>
    <row r="1461" s="74" customFormat="1"/>
    <row r="1462" s="74" customFormat="1"/>
    <row r="1463" s="74" customFormat="1"/>
    <row r="1464" s="74" customFormat="1"/>
    <row r="1465" s="74" customFormat="1"/>
    <row r="1466" s="74" customFormat="1"/>
    <row r="1467" s="74" customFormat="1"/>
    <row r="1468" s="74" customFormat="1"/>
    <row r="1469" s="74" customFormat="1"/>
    <row r="1470" s="74" customFormat="1"/>
    <row r="1471" s="74" customFormat="1"/>
    <row r="1472" s="74" customFormat="1"/>
    <row r="1473" s="74" customFormat="1"/>
    <row r="1474" s="74" customFormat="1"/>
    <row r="1475" s="74" customFormat="1"/>
    <row r="1476" s="74" customFormat="1"/>
    <row r="1477" s="74" customFormat="1"/>
    <row r="1478" s="74" customFormat="1"/>
    <row r="1479" s="74" customFormat="1"/>
    <row r="1480" s="74" customFormat="1"/>
    <row r="1481" s="74" customFormat="1"/>
    <row r="1482" s="74" customFormat="1"/>
    <row r="1483" s="74" customFormat="1"/>
    <row r="1484" s="74" customFormat="1"/>
    <row r="1485" s="74" customFormat="1"/>
    <row r="1486" s="74" customFormat="1"/>
    <row r="1487" s="74" customFormat="1"/>
    <row r="1488" s="74" customFormat="1"/>
    <row r="1489" s="74" customFormat="1"/>
    <row r="1490" s="74" customFormat="1"/>
    <row r="1491" s="74" customFormat="1"/>
    <row r="1492" s="74" customFormat="1"/>
    <row r="1493" s="74" customFormat="1"/>
    <row r="1494" s="74" customFormat="1"/>
    <row r="1495" s="74" customFormat="1"/>
    <row r="1496" s="74" customFormat="1"/>
    <row r="1497" s="74" customFormat="1"/>
    <row r="1498" s="74" customFormat="1"/>
    <row r="1499" s="74" customFormat="1"/>
    <row r="1500" s="74" customFormat="1"/>
    <row r="1501" s="74" customFormat="1"/>
    <row r="1502" s="74" customFormat="1"/>
    <row r="1503" s="74" customFormat="1"/>
    <row r="1504" s="74" customFormat="1"/>
    <row r="1505" s="74" customFormat="1"/>
    <row r="1506" s="74" customFormat="1"/>
    <row r="1507" s="74" customFormat="1"/>
    <row r="1508" s="74" customFormat="1"/>
    <row r="1509" s="74" customFormat="1"/>
    <row r="1510" s="74" customFormat="1"/>
    <row r="1511" s="74" customFormat="1"/>
    <row r="1512" s="74" customFormat="1"/>
    <row r="1513" s="74" customFormat="1"/>
    <row r="1514" s="74" customFormat="1"/>
    <row r="1515" s="74" customFormat="1"/>
    <row r="1516" s="74" customFormat="1"/>
    <row r="1517" s="74" customFormat="1"/>
    <row r="1518" s="74" customFormat="1"/>
    <row r="1519" s="74" customFormat="1"/>
    <row r="1520" s="74" customFormat="1"/>
    <row r="1521" s="74" customFormat="1"/>
    <row r="1522" s="74" customFormat="1"/>
    <row r="1523" s="74" customFormat="1"/>
    <row r="1524" s="74" customFormat="1"/>
    <row r="1525" s="74" customFormat="1"/>
    <row r="1526" s="74" customFormat="1"/>
    <row r="1527" s="74" customFormat="1"/>
    <row r="1528" s="74" customFormat="1"/>
    <row r="1529" s="74" customFormat="1"/>
    <row r="1530" s="74" customFormat="1"/>
    <row r="1531" s="74" customFormat="1"/>
    <row r="1532" s="74" customFormat="1"/>
    <row r="1533" s="74" customFormat="1"/>
    <row r="1534" s="74" customFormat="1"/>
    <row r="1535" s="74" customFormat="1"/>
    <row r="1536" s="74" customFormat="1"/>
    <row r="1537" s="74" customFormat="1"/>
    <row r="1538" s="74" customFormat="1"/>
    <row r="1539" s="74" customFormat="1"/>
    <row r="1540" s="74" customFormat="1"/>
    <row r="1541" s="74" customFormat="1"/>
    <row r="1542" s="74" customFormat="1"/>
    <row r="1543" s="74" customFormat="1"/>
    <row r="1544" s="74" customFormat="1"/>
    <row r="1545" s="74" customFormat="1"/>
    <row r="1546" s="74" customFormat="1"/>
    <row r="1547" s="74" customFormat="1"/>
    <row r="1548" s="74" customFormat="1"/>
    <row r="1549" s="74" customFormat="1"/>
    <row r="1550" s="74" customFormat="1"/>
    <row r="1551" s="74" customFormat="1"/>
    <row r="1552" s="74" customFormat="1"/>
    <row r="1553" s="74" customFormat="1"/>
    <row r="1554" s="74" customFormat="1"/>
    <row r="1555" s="74" customFormat="1"/>
    <row r="1556" s="74" customFormat="1"/>
    <row r="1557" s="74" customFormat="1"/>
    <row r="1558" s="74" customFormat="1"/>
    <row r="1559" s="74" customFormat="1"/>
    <row r="1560" s="74" customFormat="1"/>
    <row r="1561" s="74" customFormat="1"/>
    <row r="1562" s="74" customFormat="1"/>
    <row r="1563" s="74" customFormat="1"/>
    <row r="1564" s="74" customFormat="1"/>
    <row r="1565" s="74" customFormat="1"/>
    <row r="1566" s="74" customFormat="1"/>
    <row r="1567" s="74" customFormat="1"/>
    <row r="1568" s="74" customFormat="1"/>
    <row r="1569" s="74" customFormat="1"/>
    <row r="1570" s="74" customFormat="1"/>
    <row r="1571" s="74" customFormat="1"/>
    <row r="1572" s="74" customFormat="1"/>
    <row r="1573" s="74" customFormat="1"/>
    <row r="1574" s="74" customFormat="1"/>
    <row r="1575" s="74" customFormat="1"/>
    <row r="1576" s="74" customFormat="1"/>
    <row r="1577" s="74" customFormat="1"/>
    <row r="1578" s="74" customFormat="1"/>
    <row r="1579" s="74" customFormat="1"/>
    <row r="1580" s="74" customFormat="1"/>
    <row r="1581" s="74" customFormat="1"/>
    <row r="1582" s="74" customFormat="1"/>
    <row r="1583" s="74" customFormat="1"/>
    <row r="1584" s="74" customFormat="1"/>
    <row r="1585" s="74" customFormat="1"/>
    <row r="1586" s="74" customFormat="1"/>
    <row r="1587" s="74" customFormat="1"/>
    <row r="1588" s="74" customFormat="1"/>
    <row r="1589" s="74" customFormat="1"/>
    <row r="1590" s="74" customFormat="1"/>
    <row r="1591" s="74" customFormat="1"/>
    <row r="1592" s="74" customFormat="1"/>
    <row r="1593" s="74" customFormat="1"/>
    <row r="1594" s="74" customFormat="1"/>
    <row r="1595" s="74" customFormat="1"/>
    <row r="1596" s="74" customFormat="1"/>
    <row r="1597" s="74" customFormat="1"/>
    <row r="1598" s="74" customFormat="1"/>
    <row r="1599" s="74" customFormat="1"/>
    <row r="1600" s="74" customFormat="1"/>
    <row r="1601" s="74" customFormat="1"/>
    <row r="1602" s="74" customFormat="1"/>
    <row r="1603" s="74" customFormat="1"/>
    <row r="1604" s="74" customFormat="1"/>
    <row r="1605" s="74" customFormat="1"/>
    <row r="1606" s="74" customFormat="1"/>
    <row r="1607" s="74" customFormat="1"/>
    <row r="1608" s="74" customFormat="1"/>
    <row r="1609" s="74" customFormat="1"/>
    <row r="1610" s="74" customFormat="1"/>
    <row r="1611" s="74" customFormat="1"/>
    <row r="1612" s="74" customFormat="1"/>
    <row r="1613" s="74" customFormat="1"/>
    <row r="1614" s="74" customFormat="1"/>
    <row r="1615" s="74" customFormat="1"/>
    <row r="1616" s="74" customFormat="1"/>
    <row r="1617" s="74" customFormat="1"/>
    <row r="1618" s="74" customFormat="1"/>
    <row r="1619" s="74" customFormat="1"/>
    <row r="1620" s="74" customFormat="1"/>
    <row r="1621" s="74" customFormat="1"/>
    <row r="1622" s="74" customFormat="1"/>
    <row r="1623" s="74" customFormat="1"/>
    <row r="1624" s="74" customFormat="1"/>
    <row r="1625" s="74" customFormat="1"/>
    <row r="1626" s="74" customFormat="1"/>
    <row r="1627" s="74" customFormat="1"/>
    <row r="1628" s="74" customFormat="1"/>
    <row r="1629" s="74" customFormat="1"/>
    <row r="1630" s="74" customFormat="1"/>
    <row r="1631" s="74" customFormat="1"/>
    <row r="1632" s="74" customFormat="1"/>
    <row r="1633" s="74" customFormat="1"/>
    <row r="1634" s="74" customFormat="1"/>
    <row r="1635" s="74" customFormat="1"/>
    <row r="1636" s="74" customFormat="1"/>
    <row r="1637" s="74" customFormat="1"/>
    <row r="1638" s="74" customFormat="1"/>
    <row r="1639" s="74" customFormat="1"/>
    <row r="1640" s="74" customFormat="1"/>
    <row r="1641" s="74" customFormat="1"/>
    <row r="1642" s="74" customFormat="1"/>
    <row r="1643" s="74" customFormat="1"/>
    <row r="1644" s="74" customFormat="1"/>
    <row r="1645" s="74" customFormat="1"/>
    <row r="1646" s="74" customFormat="1"/>
    <row r="1647" s="74" customFormat="1"/>
    <row r="1648" s="74" customFormat="1"/>
    <row r="1649" s="74" customFormat="1"/>
    <row r="1650" s="74" customFormat="1"/>
    <row r="1651" s="74" customFormat="1"/>
    <row r="1652" s="74" customFormat="1"/>
    <row r="1653" s="74" customFormat="1"/>
    <row r="1654" s="74" customFormat="1"/>
    <row r="1655" s="74" customFormat="1"/>
    <row r="1656" s="74" customFormat="1"/>
    <row r="1657" s="74" customFormat="1"/>
    <row r="1658" s="74" customFormat="1"/>
    <row r="1659" s="74" customFormat="1"/>
    <row r="1660" s="74" customFormat="1"/>
    <row r="1661" s="74" customFormat="1"/>
    <row r="1662" s="74" customFormat="1"/>
    <row r="1663" s="74" customFormat="1"/>
    <row r="1664" s="74" customFormat="1"/>
    <row r="1665" s="74" customFormat="1"/>
    <row r="1666" s="74" customFormat="1"/>
    <row r="1667" s="74" customFormat="1"/>
    <row r="1668" s="74" customFormat="1"/>
    <row r="1669" s="74" customFormat="1"/>
    <row r="1670" s="74" customFormat="1"/>
    <row r="1671" s="74" customFormat="1"/>
    <row r="1672" s="74" customFormat="1"/>
    <row r="1673" s="74" customFormat="1"/>
    <row r="1674" s="74" customFormat="1"/>
    <row r="1675" s="74" customFormat="1"/>
    <row r="1676" s="74" customFormat="1"/>
    <row r="1677" s="74" customFormat="1"/>
    <row r="1678" s="74" customFormat="1"/>
    <row r="1679" s="74" customFormat="1"/>
    <row r="1680" s="74" customFormat="1"/>
    <row r="1681" s="74" customFormat="1"/>
    <row r="1682" s="74" customFormat="1"/>
    <row r="1683" s="74" customFormat="1"/>
    <row r="1684" s="74" customFormat="1"/>
    <row r="1685" s="74" customFormat="1"/>
    <row r="1686" s="74" customFormat="1"/>
    <row r="1687" s="74" customFormat="1"/>
    <row r="1688" s="74" customFormat="1"/>
    <row r="1689" s="74" customFormat="1"/>
    <row r="1690" s="74" customFormat="1"/>
    <row r="1691" s="74" customFormat="1"/>
    <row r="1692" s="74" customFormat="1"/>
    <row r="1693" s="74" customFormat="1"/>
    <row r="1694" s="74" customFormat="1"/>
    <row r="1695" s="74" customFormat="1"/>
    <row r="1696" s="74" customFormat="1"/>
    <row r="1697" s="74" customFormat="1"/>
    <row r="1698" s="74" customFormat="1"/>
    <row r="1699" s="74" customFormat="1"/>
    <row r="1700" s="74" customFormat="1"/>
    <row r="1701" s="74" customFormat="1"/>
    <row r="1702" s="74" customFormat="1"/>
    <row r="1703" s="74" customFormat="1"/>
    <row r="1704" s="74" customFormat="1"/>
    <row r="1705" s="74" customFormat="1"/>
    <row r="1706" s="74" customFormat="1"/>
    <row r="1707" s="74" customFormat="1"/>
    <row r="1708" s="74" customFormat="1"/>
    <row r="1709" s="74" customFormat="1"/>
    <row r="1710" s="74" customFormat="1"/>
    <row r="1711" s="74" customFormat="1"/>
    <row r="1712" s="74" customFormat="1"/>
    <row r="1713" s="74" customFormat="1"/>
    <row r="1714" s="74" customFormat="1"/>
    <row r="1715" s="74" customFormat="1"/>
    <row r="1716" s="74" customFormat="1"/>
    <row r="1717" s="74" customFormat="1"/>
    <row r="1718" s="74" customFormat="1"/>
    <row r="1719" s="74" customFormat="1"/>
    <row r="1720" s="74" customFormat="1"/>
    <row r="1721" s="74" customFormat="1"/>
    <row r="1722" s="74" customFormat="1"/>
    <row r="1723" s="74" customFormat="1"/>
    <row r="1724" s="74" customFormat="1"/>
    <row r="1725" s="74" customFormat="1"/>
    <row r="1726" s="74" customFormat="1"/>
    <row r="1727" s="74" customFormat="1"/>
    <row r="1728" s="74" customFormat="1"/>
    <row r="1729" s="74" customFormat="1"/>
    <row r="1730" s="74" customFormat="1"/>
    <row r="1731" s="74" customFormat="1"/>
    <row r="1732" s="74" customFormat="1"/>
    <row r="1733" s="74" customFormat="1"/>
    <row r="1734" s="74" customFormat="1"/>
    <row r="1735" s="74" customFormat="1"/>
    <row r="1736" s="74" customFormat="1"/>
    <row r="1737" s="74" customFormat="1"/>
    <row r="1738" s="74" customFormat="1"/>
    <row r="1739" s="74" customFormat="1"/>
    <row r="1740" s="74" customFormat="1"/>
    <row r="1741" s="74" customFormat="1"/>
    <row r="1742" s="74" customFormat="1"/>
    <row r="1743" s="74" customFormat="1"/>
    <row r="1744" s="74" customFormat="1"/>
    <row r="1745" s="74" customFormat="1"/>
    <row r="1746" s="74" customFormat="1"/>
    <row r="1747" s="74" customFormat="1"/>
    <row r="1748" s="74" customFormat="1"/>
    <row r="1749" s="74" customFormat="1"/>
    <row r="1750" s="74" customFormat="1"/>
    <row r="1751" s="74" customFormat="1"/>
    <row r="1752" s="74" customFormat="1"/>
    <row r="1753" s="74" customFormat="1"/>
    <row r="1754" s="74" customFormat="1"/>
    <row r="1755" s="74" customFormat="1"/>
    <row r="1756" s="74" customFormat="1"/>
    <row r="1757" s="74" customFormat="1"/>
    <row r="1758" s="74" customFormat="1"/>
    <row r="1759" s="74" customFormat="1"/>
    <row r="1760" s="74" customFormat="1"/>
    <row r="1761" s="74" customFormat="1"/>
    <row r="1762" s="74" customFormat="1"/>
    <row r="1763" s="74" customFormat="1"/>
    <row r="1764" s="74" customFormat="1"/>
    <row r="1765" s="74" customFormat="1"/>
    <row r="1766" s="74" customFormat="1"/>
    <row r="1767" s="74" customFormat="1"/>
    <row r="1768" s="74" customFormat="1"/>
    <row r="1769" s="74" customFormat="1"/>
    <row r="1770" s="74" customFormat="1"/>
    <row r="1771" s="74" customFormat="1"/>
    <row r="1772" s="74" customFormat="1"/>
    <row r="1773" s="74" customFormat="1"/>
    <row r="1774" s="74" customFormat="1"/>
    <row r="1775" s="74" customFormat="1"/>
    <row r="1776" s="74" customFormat="1"/>
    <row r="1777" s="74" customFormat="1"/>
    <row r="1778" s="74" customFormat="1"/>
    <row r="1779" s="74" customFormat="1"/>
    <row r="1780" s="74" customFormat="1"/>
    <row r="1781" s="74" customFormat="1"/>
    <row r="1782" s="74" customFormat="1"/>
    <row r="1783" s="74" customFormat="1"/>
    <row r="1784" s="74" customFormat="1"/>
    <row r="1785" s="74" customFormat="1"/>
    <row r="1786" s="74" customFormat="1"/>
    <row r="1787" s="74" customFormat="1"/>
    <row r="1788" s="74" customFormat="1"/>
    <row r="1789" s="74" customFormat="1"/>
    <row r="1790" s="74" customFormat="1"/>
    <row r="1791" s="74" customFormat="1"/>
    <row r="1792" s="74" customFormat="1"/>
    <row r="1793" s="74" customFormat="1"/>
    <row r="1794" s="74" customFormat="1"/>
    <row r="1795" s="74" customFormat="1"/>
    <row r="1796" s="74" customFormat="1"/>
    <row r="1797" s="74" customFormat="1"/>
    <row r="1798" s="74" customFormat="1"/>
    <row r="1799" s="74" customFormat="1"/>
    <row r="1800" s="74" customFormat="1"/>
    <row r="1801" s="74" customFormat="1"/>
    <row r="1802" s="74" customFormat="1"/>
    <row r="1803" s="74" customFormat="1"/>
    <row r="1804" s="74" customFormat="1"/>
    <row r="1805" s="74" customFormat="1"/>
    <row r="1806" s="74" customFormat="1"/>
    <row r="1807" s="74" customFormat="1"/>
    <row r="1808" s="74" customFormat="1"/>
    <row r="1809" s="74" customFormat="1"/>
    <row r="1810" s="74" customFormat="1"/>
    <row r="1811" s="74" customFormat="1"/>
    <row r="1812" s="74" customFormat="1"/>
    <row r="1813" s="74" customFormat="1"/>
    <row r="1814" s="74" customFormat="1"/>
    <row r="1815" s="74" customFormat="1"/>
    <row r="1816" s="74" customFormat="1"/>
    <row r="1817" s="74" customFormat="1"/>
    <row r="1818" s="74" customFormat="1"/>
    <row r="1819" s="74" customFormat="1"/>
    <row r="1820" s="74" customFormat="1"/>
    <row r="1821" s="74" customFormat="1"/>
    <row r="1822" s="74" customFormat="1"/>
    <row r="1823" s="74" customFormat="1"/>
    <row r="1824" s="74" customFormat="1"/>
    <row r="1825" s="74" customFormat="1"/>
    <row r="1826" s="74" customFormat="1"/>
    <row r="1827" s="74" customFormat="1"/>
    <row r="1828" s="74" customFormat="1"/>
    <row r="1829" s="74" customFormat="1"/>
    <row r="1830" s="74" customFormat="1"/>
    <row r="1831" s="74" customFormat="1"/>
    <row r="1832" s="74" customFormat="1"/>
    <row r="1833" s="74" customFormat="1"/>
    <row r="1834" s="74" customFormat="1"/>
    <row r="1835" s="74" customFormat="1"/>
    <row r="1836" s="74" customFormat="1"/>
    <row r="1837" s="74" customFormat="1"/>
    <row r="1838" s="74" customFormat="1"/>
    <row r="1839" s="74" customFormat="1"/>
    <row r="1840" s="74" customFormat="1"/>
    <row r="1841" s="74" customFormat="1"/>
    <row r="1842" s="74" customFormat="1"/>
    <row r="1843" s="74" customFormat="1"/>
    <row r="1844" s="74" customFormat="1"/>
    <row r="1845" s="74" customFormat="1"/>
    <row r="1846" s="74" customFormat="1"/>
    <row r="1847" s="74" customFormat="1"/>
    <row r="1848" s="74" customFormat="1"/>
    <row r="1849" s="74" customFormat="1"/>
    <row r="1850" s="74" customFormat="1"/>
    <row r="1851" s="74" customFormat="1"/>
    <row r="1852" s="74" customFormat="1"/>
    <row r="1853" s="74" customFormat="1"/>
    <row r="1854" s="74" customFormat="1"/>
    <row r="1855" s="74" customFormat="1"/>
    <row r="1856" s="74" customFormat="1"/>
    <row r="1857" s="74" customFormat="1"/>
    <row r="1858" s="74" customFormat="1"/>
    <row r="1859" s="74" customFormat="1"/>
    <row r="1860" s="74" customFormat="1"/>
    <row r="1861" s="74" customFormat="1"/>
    <row r="1862" s="74" customFormat="1"/>
    <row r="1863" s="74" customFormat="1"/>
    <row r="1864" s="74" customFormat="1"/>
    <row r="1865" s="74" customFormat="1"/>
    <row r="1866" s="74" customFormat="1"/>
    <row r="1867" s="74" customFormat="1"/>
    <row r="1868" s="74" customFormat="1"/>
    <row r="1869" s="74" customFormat="1"/>
    <row r="1870" s="74" customFormat="1"/>
    <row r="1871" s="74" customFormat="1"/>
    <row r="1872" s="74" customFormat="1"/>
    <row r="1873" s="74" customFormat="1"/>
    <row r="1874" s="74" customFormat="1"/>
    <row r="1875" s="74" customFormat="1"/>
    <row r="1876" s="74" customFormat="1"/>
    <row r="1877" s="74" customFormat="1"/>
    <row r="1878" s="74" customFormat="1"/>
    <row r="1879" s="74" customFormat="1"/>
    <row r="1880" s="74" customFormat="1"/>
    <row r="1881" s="74" customFormat="1"/>
    <row r="1882" s="74" customFormat="1"/>
    <row r="1883" s="74" customFormat="1"/>
    <row r="1884" s="74" customFormat="1"/>
    <row r="1885" s="74" customFormat="1"/>
    <row r="1886" s="74" customFormat="1"/>
    <row r="1887" s="74" customFormat="1"/>
    <row r="1888" s="74" customFormat="1"/>
    <row r="1889" s="74" customFormat="1"/>
    <row r="1890" s="74" customFormat="1"/>
    <row r="1891" s="74" customFormat="1"/>
    <row r="1892" s="74" customFormat="1"/>
    <row r="1893" s="74" customFormat="1"/>
    <row r="1894" s="74" customFormat="1"/>
    <row r="1895" s="74" customFormat="1"/>
    <row r="1896" s="74" customFormat="1"/>
    <row r="1897" s="74" customFormat="1"/>
    <row r="1898" s="74" customFormat="1"/>
    <row r="1899" s="74" customFormat="1"/>
    <row r="1900" s="74" customFormat="1"/>
    <row r="1901" s="74" customFormat="1"/>
    <row r="1902" s="74" customFormat="1"/>
    <row r="1903" s="74" customFormat="1"/>
    <row r="1904" s="74" customFormat="1"/>
    <row r="1905" s="74" customFormat="1"/>
    <row r="1906" s="74" customFormat="1"/>
    <row r="1907" s="74" customFormat="1"/>
    <row r="1908" s="74" customFormat="1"/>
    <row r="1909" s="74" customFormat="1"/>
    <row r="1910" s="74" customFormat="1"/>
    <row r="1911" s="74" customFormat="1"/>
    <row r="1912" s="74" customFormat="1"/>
    <row r="1913" s="74" customFormat="1"/>
    <row r="1914" s="74" customFormat="1"/>
    <row r="1915" s="74" customFormat="1"/>
    <row r="1916" s="74" customFormat="1"/>
    <row r="1917" s="74" customFormat="1"/>
    <row r="1918" s="74" customFormat="1"/>
    <row r="1919" s="74" customFormat="1"/>
    <row r="1920" s="74" customFormat="1"/>
    <row r="1921" s="74" customFormat="1"/>
    <row r="1922" s="74" customFormat="1"/>
    <row r="1923" s="74" customFormat="1"/>
    <row r="1924" s="74" customFormat="1"/>
    <row r="1925" s="74" customFormat="1"/>
    <row r="1926" s="74" customFormat="1"/>
    <row r="1927" s="74" customFormat="1"/>
    <row r="1928" s="74" customFormat="1"/>
    <row r="1929" s="74" customFormat="1"/>
    <row r="1930" s="74" customFormat="1"/>
    <row r="1931" s="74" customFormat="1"/>
    <row r="1932" s="74" customFormat="1"/>
    <row r="1933" s="74" customFormat="1"/>
    <row r="1934" s="74" customFormat="1"/>
    <row r="1935" s="74" customFormat="1"/>
    <row r="1936" s="74" customFormat="1"/>
    <row r="1937" s="74" customFormat="1"/>
    <row r="1938" s="74" customFormat="1"/>
    <row r="1939" s="74" customFormat="1"/>
    <row r="1940" s="74" customFormat="1"/>
    <row r="1941" s="74" customFormat="1"/>
    <row r="1942" s="74" customFormat="1"/>
    <row r="1943" s="74" customFormat="1"/>
    <row r="1944" s="74" customFormat="1"/>
    <row r="1945" s="74" customFormat="1"/>
    <row r="1946" s="74" customFormat="1"/>
    <row r="1947" s="74" customFormat="1"/>
    <row r="1948" s="74" customFormat="1"/>
    <row r="1949" s="74" customFormat="1"/>
    <row r="1950" s="74" customFormat="1"/>
    <row r="1951" s="74" customFormat="1"/>
    <row r="1952" s="74" customFormat="1"/>
    <row r="1953" s="74" customFormat="1"/>
    <row r="1954" s="74" customFormat="1"/>
    <row r="1955" s="74" customFormat="1"/>
    <row r="1956" s="74" customFormat="1"/>
    <row r="1957" s="74" customFormat="1"/>
    <row r="1958" s="74" customFormat="1"/>
    <row r="1959" s="74" customFormat="1"/>
    <row r="1960" s="74" customFormat="1"/>
    <row r="1961" s="74" customFormat="1"/>
    <row r="1962" s="74" customFormat="1"/>
    <row r="1963" s="74" customFormat="1"/>
    <row r="1964" s="74" customFormat="1"/>
    <row r="1965" s="74" customFormat="1"/>
    <row r="1966" s="74" customFormat="1"/>
    <row r="1967" s="74" customFormat="1"/>
    <row r="1968" s="74" customFormat="1"/>
    <row r="1969" s="74" customFormat="1"/>
    <row r="1970" s="74" customFormat="1"/>
    <row r="1971" s="74" customFormat="1"/>
    <row r="1972" s="74" customFormat="1"/>
    <row r="1973" s="74" customFormat="1"/>
    <row r="1974" s="74" customFormat="1"/>
    <row r="1975" s="74" customFormat="1"/>
    <row r="1976" s="74" customFormat="1"/>
    <row r="1977" s="74" customFormat="1"/>
    <row r="1978" s="74" customFormat="1"/>
    <row r="1979" s="74" customFormat="1"/>
    <row r="1980" s="74" customFormat="1"/>
    <row r="1981" s="74" customFormat="1"/>
    <row r="1982" s="74" customFormat="1"/>
    <row r="1983" s="74" customFormat="1"/>
    <row r="1984" s="74" customFormat="1"/>
    <row r="1985" s="74" customFormat="1"/>
    <row r="1986" s="74" customFormat="1"/>
    <row r="1987" s="74" customFormat="1"/>
    <row r="1988" s="74" customFormat="1"/>
    <row r="1989" s="74" customFormat="1"/>
    <row r="1990" s="74" customFormat="1"/>
    <row r="1991" s="74" customFormat="1"/>
    <row r="1992" s="74" customFormat="1"/>
    <row r="1993" s="74" customFormat="1"/>
    <row r="1994" s="74" customFormat="1"/>
    <row r="1995" s="74" customFormat="1"/>
    <row r="1996" s="74" customFormat="1"/>
    <row r="1997" s="74" customFormat="1"/>
    <row r="1998" s="74" customFormat="1"/>
    <row r="1999" s="74" customFormat="1"/>
    <row r="2000" s="74" customFormat="1"/>
    <row r="2001" s="74" customFormat="1"/>
    <row r="2002" s="74" customFormat="1"/>
    <row r="2003" s="74" customFormat="1"/>
    <row r="2004" s="74" customFormat="1"/>
    <row r="2005" s="74" customFormat="1"/>
    <row r="2006" s="74" customFormat="1"/>
    <row r="2007" s="74" customFormat="1"/>
    <row r="2008" s="74" customFormat="1"/>
    <row r="2009" s="74" customFormat="1"/>
    <row r="2010" s="74" customFormat="1"/>
    <row r="2011" s="74" customFormat="1"/>
    <row r="2012" s="74" customFormat="1"/>
    <row r="2013" s="74" customFormat="1"/>
    <row r="2014" s="74" customFormat="1"/>
    <row r="2015" s="74" customFormat="1"/>
    <row r="2016" s="74" customFormat="1"/>
    <row r="2017" s="74" customFormat="1"/>
    <row r="2018" s="74" customFormat="1"/>
    <row r="2019" s="74" customFormat="1"/>
    <row r="2020" s="74" customFormat="1"/>
    <row r="2021" s="74" customFormat="1"/>
    <row r="2022" s="74" customFormat="1"/>
    <row r="2023" s="74" customFormat="1"/>
    <row r="2024" s="74" customFormat="1"/>
    <row r="2025" s="74" customFormat="1"/>
    <row r="2026" s="74" customFormat="1"/>
    <row r="2027" s="74" customFormat="1"/>
    <row r="2028" s="74" customFormat="1"/>
    <row r="2029" s="74" customFormat="1"/>
    <row r="2030" s="74" customFormat="1"/>
    <row r="2031" s="74" customFormat="1"/>
    <row r="2032" s="74" customFormat="1"/>
    <row r="2033" s="74" customFormat="1"/>
    <row r="2034" s="74" customFormat="1"/>
    <row r="2035" s="74" customFormat="1"/>
    <row r="2036" s="74" customFormat="1"/>
    <row r="2037" s="74" customFormat="1"/>
    <row r="2038" s="74" customFormat="1"/>
    <row r="2039" s="74" customFormat="1"/>
    <row r="2040" s="74" customFormat="1"/>
    <row r="2041" s="74" customFormat="1"/>
    <row r="2042" s="74" customFormat="1"/>
    <row r="2043" s="74" customFormat="1"/>
    <row r="2044" s="74" customFormat="1"/>
    <row r="2045" s="74" customFormat="1"/>
    <row r="2046" s="74" customFormat="1"/>
    <row r="2047" s="74" customFormat="1"/>
    <row r="2048" s="74" customFormat="1"/>
    <row r="2049" s="74" customFormat="1"/>
    <row r="2050" s="74" customFormat="1"/>
    <row r="2051" s="74" customFormat="1"/>
    <row r="2052" s="74" customFormat="1"/>
    <row r="2053" s="74" customFormat="1"/>
    <row r="2054" s="74" customFormat="1"/>
    <row r="2055" s="74" customFormat="1"/>
    <row r="2056" s="74" customFormat="1"/>
    <row r="2057" s="74" customFormat="1"/>
    <row r="2058" s="74" customFormat="1"/>
    <row r="2059" s="74" customFormat="1"/>
    <row r="2060" s="74" customFormat="1"/>
    <row r="2061" s="74" customFormat="1"/>
    <row r="2062" s="74" customFormat="1"/>
    <row r="2063" s="74" customFormat="1"/>
    <row r="2064" s="74" customFormat="1"/>
    <row r="2065" s="74" customFormat="1"/>
    <row r="2066" s="74" customFormat="1"/>
    <row r="2067" s="74" customFormat="1"/>
    <row r="2068" s="74" customFormat="1"/>
    <row r="2069" s="74" customFormat="1"/>
    <row r="2070" s="74" customFormat="1"/>
    <row r="2071" s="74" customFormat="1"/>
    <row r="2072" s="74" customFormat="1"/>
    <row r="2073" s="74" customFormat="1"/>
    <row r="2074" s="74" customFormat="1"/>
    <row r="2075" s="74" customFormat="1"/>
    <row r="2076" s="74" customFormat="1"/>
    <row r="2077" s="74" customFormat="1"/>
    <row r="2078" s="74" customFormat="1"/>
    <row r="2079" s="74" customFormat="1"/>
    <row r="2080" s="74" customFormat="1"/>
    <row r="2081" s="74" customFormat="1"/>
    <row r="2082" s="74" customFormat="1"/>
    <row r="2083" s="74" customFormat="1"/>
    <row r="2084" s="74" customFormat="1"/>
    <row r="2085" s="74" customFormat="1"/>
    <row r="2086" s="74" customFormat="1"/>
    <row r="2087" s="74" customFormat="1"/>
    <row r="2088" s="74" customFormat="1"/>
    <row r="2089" s="74" customFormat="1"/>
    <row r="2090" s="74" customFormat="1"/>
    <row r="2091" s="74" customFormat="1"/>
    <row r="2092" s="74" customFormat="1"/>
    <row r="2093" s="74" customFormat="1"/>
    <row r="2094" s="74" customFormat="1"/>
    <row r="2095" s="74" customFormat="1"/>
    <row r="2096" s="74" customFormat="1"/>
    <row r="2097" s="74" customFormat="1"/>
    <row r="2098" s="74" customFormat="1"/>
    <row r="2099" s="74" customFormat="1"/>
    <row r="2100" s="74" customFormat="1"/>
    <row r="2101" s="74" customFormat="1"/>
    <row r="2102" s="74" customFormat="1"/>
    <row r="2103" s="74" customFormat="1"/>
    <row r="2104" s="74" customFormat="1"/>
    <row r="2105" s="74" customFormat="1"/>
    <row r="2106" s="74" customFormat="1"/>
    <row r="2107" s="74" customFormat="1"/>
    <row r="2108" s="74" customFormat="1"/>
    <row r="2109" s="74" customFormat="1"/>
    <row r="2110" s="74" customFormat="1"/>
    <row r="2111" s="74" customFormat="1"/>
    <row r="2112" s="74" customFormat="1"/>
    <row r="2113" s="74" customFormat="1"/>
    <row r="2114" s="74" customFormat="1"/>
    <row r="2115" s="74" customFormat="1"/>
    <row r="2116" s="74" customFormat="1"/>
    <row r="2117" s="74" customFormat="1"/>
    <row r="2118" s="74" customFormat="1"/>
    <row r="2119" s="74" customFormat="1"/>
    <row r="2120" s="74" customFormat="1"/>
    <row r="2121" s="74" customFormat="1"/>
    <row r="2122" s="74" customFormat="1"/>
    <row r="2123" s="74" customFormat="1"/>
    <row r="2124" s="74" customFormat="1"/>
    <row r="2125" s="74" customFormat="1"/>
    <row r="2126" s="74" customFormat="1"/>
    <row r="2127" s="74" customFormat="1"/>
    <row r="2128" s="74" customFormat="1"/>
    <row r="2129" s="74" customFormat="1"/>
    <row r="2130" s="74" customFormat="1"/>
    <row r="2131" s="74" customFormat="1"/>
    <row r="2132" s="74" customFormat="1"/>
    <row r="2133" s="74" customFormat="1"/>
    <row r="2134" s="74" customFormat="1"/>
    <row r="2135" s="74" customFormat="1"/>
    <row r="2136" s="74" customFormat="1"/>
    <row r="2137" s="74" customFormat="1"/>
    <row r="2138" s="74" customFormat="1"/>
    <row r="2139" s="74" customFormat="1"/>
    <row r="2140" s="74" customFormat="1"/>
    <row r="2141" s="74" customFormat="1"/>
    <row r="2142" s="74" customFormat="1"/>
    <row r="2143" s="74" customFormat="1"/>
    <row r="2144" s="74" customFormat="1"/>
    <row r="2145" s="74" customFormat="1"/>
    <row r="2146" s="74" customFormat="1"/>
    <row r="2147" s="74" customFormat="1"/>
    <row r="2148" s="74" customFormat="1"/>
    <row r="2149" s="74" customFormat="1"/>
    <row r="2150" s="74" customFormat="1"/>
    <row r="2151" s="74" customFormat="1"/>
    <row r="2152" s="74" customFormat="1"/>
    <row r="2153" s="74" customFormat="1"/>
    <row r="2154" s="74" customFormat="1"/>
    <row r="2155" s="74" customFormat="1"/>
    <row r="2156" s="74" customFormat="1"/>
    <row r="2157" s="74" customFormat="1"/>
    <row r="2158" s="74" customFormat="1"/>
    <row r="2159" s="74" customFormat="1"/>
    <row r="2160" s="74" customFormat="1"/>
    <row r="2161" s="74" customFormat="1"/>
    <row r="2162" s="74" customFormat="1"/>
    <row r="2163" s="74" customFormat="1"/>
    <row r="2164" s="74" customFormat="1"/>
    <row r="2165" s="74" customFormat="1"/>
    <row r="2166" s="74" customFormat="1"/>
    <row r="2167" s="74" customFormat="1"/>
    <row r="2168" s="74" customFormat="1"/>
    <row r="2169" s="74" customFormat="1"/>
    <row r="2170" s="74" customFormat="1"/>
    <row r="2171" s="74" customFormat="1"/>
    <row r="2172" s="74" customFormat="1"/>
    <row r="2173" s="74" customFormat="1"/>
    <row r="2174" s="74" customFormat="1"/>
    <row r="2175" s="74" customFormat="1"/>
    <row r="2176" s="74" customFormat="1"/>
    <row r="2177" s="74" customFormat="1"/>
    <row r="2178" s="74" customFormat="1"/>
    <row r="2179" s="74" customFormat="1"/>
    <row r="2180" s="74" customFormat="1"/>
    <row r="2181" s="74" customFormat="1"/>
    <row r="2182" s="74" customFormat="1"/>
    <row r="2183" s="74" customFormat="1"/>
    <row r="2184" s="74" customFormat="1"/>
    <row r="2185" s="74" customFormat="1"/>
    <row r="2186" s="74" customFormat="1"/>
    <row r="2187" s="74" customFormat="1"/>
    <row r="2188" s="74" customFormat="1"/>
    <row r="2189" s="74" customFormat="1"/>
    <row r="2190" s="74" customFormat="1"/>
    <row r="2191" s="74" customFormat="1"/>
    <row r="2192" s="74" customFormat="1"/>
    <row r="2193" s="74" customFormat="1"/>
    <row r="2194" s="74" customFormat="1"/>
    <row r="2195" s="74" customFormat="1"/>
    <row r="2196" s="74" customFormat="1"/>
    <row r="2197" s="74" customFormat="1"/>
    <row r="2198" s="74" customFormat="1"/>
    <row r="2199" s="74" customFormat="1"/>
    <row r="2200" s="74" customFormat="1"/>
    <row r="2201" s="74" customFormat="1"/>
    <row r="2202" s="74" customFormat="1"/>
    <row r="2203" s="74" customFormat="1"/>
    <row r="2204" s="74" customFormat="1"/>
    <row r="2205" s="74" customFormat="1"/>
    <row r="2206" s="74" customFormat="1"/>
    <row r="2207" s="74" customFormat="1"/>
    <row r="2208" s="74" customFormat="1"/>
    <row r="2209" s="74" customFormat="1"/>
    <row r="2210" s="74" customFormat="1"/>
    <row r="2211" s="74" customFormat="1"/>
    <row r="2212" s="74" customFormat="1"/>
    <row r="2213" s="74" customFormat="1"/>
    <row r="2214" s="74" customFormat="1"/>
    <row r="2215" s="74" customFormat="1"/>
    <row r="2216" s="74" customFormat="1"/>
    <row r="2217" s="74" customFormat="1"/>
    <row r="2218" s="74" customFormat="1"/>
    <row r="2219" s="74" customFormat="1"/>
    <row r="2220" s="74" customFormat="1"/>
    <row r="2221" s="74" customFormat="1"/>
    <row r="2222" s="74" customFormat="1"/>
    <row r="2223" s="74" customFormat="1"/>
    <row r="2224" s="74" customFormat="1"/>
    <row r="2225" s="74" customFormat="1"/>
    <row r="2226" s="74" customFormat="1"/>
    <row r="2227" s="74" customFormat="1"/>
    <row r="2228" s="74" customFormat="1"/>
    <row r="2229" s="74" customFormat="1"/>
    <row r="2230" s="74" customFormat="1"/>
    <row r="2231" s="74" customFormat="1"/>
    <row r="2232" s="74" customFormat="1"/>
    <row r="2233" s="74" customFormat="1"/>
    <row r="2234" s="74" customFormat="1"/>
    <row r="2235" s="74" customFormat="1"/>
    <row r="2236" s="74" customFormat="1"/>
    <row r="2237" s="74" customFormat="1"/>
    <row r="2238" s="74" customFormat="1"/>
    <row r="2239" s="74" customFormat="1"/>
    <row r="2240" s="74" customFormat="1"/>
    <row r="2241" s="74" customFormat="1"/>
    <row r="2242" s="74" customFormat="1"/>
    <row r="2243" s="74" customFormat="1"/>
    <row r="2244" s="74" customFormat="1"/>
    <row r="2245" s="74" customFormat="1"/>
    <row r="2246" s="74" customFormat="1"/>
    <row r="2247" s="74" customFormat="1"/>
    <row r="2248" s="74" customFormat="1"/>
    <row r="2249" s="74" customFormat="1"/>
    <row r="2250" s="74" customFormat="1"/>
    <row r="2251" s="74" customFormat="1"/>
    <row r="2252" s="74" customFormat="1"/>
    <row r="2253" s="74" customFormat="1"/>
    <row r="2254" s="74" customFormat="1"/>
    <row r="2255" s="74" customFormat="1"/>
    <row r="2256" s="74" customFormat="1"/>
    <row r="2257" s="74" customFormat="1"/>
    <row r="2258" s="74" customFormat="1"/>
    <row r="2259" s="74" customFormat="1"/>
    <row r="2260" s="74" customFormat="1"/>
    <row r="2261" s="74" customFormat="1"/>
    <row r="2262" s="74" customFormat="1"/>
    <row r="2263" s="74" customFormat="1"/>
    <row r="2264" s="74" customFormat="1"/>
    <row r="2265" s="74" customFormat="1"/>
    <row r="2266" s="74" customFormat="1"/>
    <row r="2267" s="74" customFormat="1"/>
    <row r="2268" s="74" customFormat="1"/>
    <row r="2269" s="74" customFormat="1"/>
    <row r="2270" s="74" customFormat="1"/>
    <row r="2271" s="74" customFormat="1"/>
    <row r="2272" s="74" customFormat="1"/>
    <row r="2273" s="74" customFormat="1"/>
    <row r="2274" s="74" customFormat="1"/>
    <row r="2275" s="74" customFormat="1"/>
    <row r="2276" s="74" customFormat="1"/>
    <row r="2277" s="74" customFormat="1"/>
    <row r="2278" s="74" customFormat="1"/>
    <row r="2279" s="74" customFormat="1"/>
    <row r="2280" s="74" customFormat="1"/>
    <row r="2281" s="74" customFormat="1"/>
    <row r="2282" s="74" customFormat="1"/>
    <row r="2283" s="74" customFormat="1"/>
    <row r="2284" s="74" customFormat="1"/>
    <row r="2285" s="74" customFormat="1"/>
    <row r="2286" s="74" customFormat="1"/>
    <row r="2287" s="74" customFormat="1"/>
    <row r="2288" s="74" customFormat="1"/>
    <row r="2289" s="74" customFormat="1"/>
    <row r="2290" s="74" customFormat="1"/>
    <row r="2291" s="74" customFormat="1"/>
    <row r="2292" s="74" customFormat="1"/>
    <row r="2293" s="74" customFormat="1"/>
    <row r="2294" s="74" customFormat="1"/>
    <row r="2295" s="74" customFormat="1"/>
    <row r="2296" s="74" customFormat="1"/>
    <row r="2297" s="74" customFormat="1"/>
    <row r="2298" s="74" customFormat="1"/>
    <row r="2299" s="74" customFormat="1"/>
    <row r="2300" s="74" customFormat="1"/>
    <row r="2301" s="74" customFormat="1"/>
    <row r="2302" s="74" customFormat="1"/>
    <row r="2303" s="74" customFormat="1"/>
    <row r="2304" s="74" customFormat="1"/>
    <row r="2305" s="74" customFormat="1"/>
    <row r="2306" s="74" customFormat="1"/>
    <row r="2307" s="74" customFormat="1"/>
    <row r="2308" s="74" customFormat="1"/>
    <row r="2309" s="74" customFormat="1"/>
    <row r="2310" s="74" customFormat="1"/>
    <row r="2311" s="74" customFormat="1"/>
    <row r="2312" s="74" customFormat="1"/>
    <row r="2313" s="74" customFormat="1"/>
    <row r="2314" s="74" customFormat="1"/>
    <row r="2315" s="74" customFormat="1"/>
    <row r="2316" s="74" customFormat="1"/>
    <row r="2317" s="74" customFormat="1"/>
    <row r="2318" s="74" customFormat="1"/>
    <row r="2319" s="74" customFormat="1"/>
    <row r="2320" s="74" customFormat="1"/>
    <row r="2321" s="74" customFormat="1"/>
    <row r="2322" s="74" customFormat="1"/>
    <row r="2323" s="74" customFormat="1"/>
    <row r="2324" s="74" customFormat="1"/>
    <row r="2325" s="74" customFormat="1"/>
    <row r="2326" s="74" customFormat="1"/>
    <row r="2327" s="74" customFormat="1"/>
    <row r="2328" s="74" customFormat="1"/>
    <row r="2329" s="74" customFormat="1"/>
    <row r="2330" s="74" customFormat="1"/>
    <row r="2331" s="74" customFormat="1"/>
    <row r="2332" s="74" customFormat="1"/>
    <row r="2333" s="74" customFormat="1"/>
    <row r="2334" s="74" customFormat="1"/>
    <row r="2335" s="74" customFormat="1"/>
    <row r="2336" s="74" customFormat="1"/>
    <row r="2337" s="74" customFormat="1"/>
    <row r="2338" s="74" customFormat="1"/>
    <row r="2339" s="74" customFormat="1"/>
    <row r="2340" s="74" customFormat="1"/>
    <row r="2341" s="74" customFormat="1"/>
    <row r="2342" s="74" customFormat="1"/>
    <row r="2343" s="74" customFormat="1"/>
    <row r="2344" s="74" customFormat="1"/>
    <row r="2345" s="74" customFormat="1"/>
    <row r="2346" s="74" customFormat="1"/>
    <row r="2347" s="74" customFormat="1"/>
    <row r="2348" s="74" customFormat="1"/>
    <row r="2349" s="74" customFormat="1"/>
    <row r="2350" s="74" customFormat="1"/>
    <row r="2351" s="74" customFormat="1"/>
    <row r="2352" s="74" customFormat="1"/>
    <row r="2353" s="74" customFormat="1"/>
    <row r="2354" s="74" customFormat="1"/>
    <row r="2355" s="74" customFormat="1"/>
    <row r="2356" s="74" customFormat="1"/>
    <row r="2357" s="74" customFormat="1"/>
    <row r="2358" s="74" customFormat="1"/>
    <row r="2359" s="74" customFormat="1"/>
    <row r="2360" s="74" customFormat="1"/>
    <row r="2361" s="74" customFormat="1"/>
    <row r="2362" s="74" customFormat="1"/>
    <row r="2363" s="74" customFormat="1"/>
    <row r="2364" s="74" customFormat="1"/>
    <row r="2365" s="74" customFormat="1"/>
    <row r="2366" s="74" customFormat="1"/>
    <row r="2367" s="74" customFormat="1"/>
    <row r="2368" s="74" customFormat="1"/>
    <row r="2369" s="74" customFormat="1"/>
    <row r="2370" s="74" customFormat="1"/>
    <row r="2371" s="74" customFormat="1"/>
    <row r="2372" s="74" customFormat="1"/>
    <row r="2373" s="74" customFormat="1"/>
    <row r="2374" s="74" customFormat="1"/>
    <row r="2375" s="74" customFormat="1"/>
    <row r="2376" s="74" customFormat="1"/>
    <row r="2377" s="74" customFormat="1"/>
    <row r="2378" s="74" customFormat="1"/>
    <row r="2379" s="74" customFormat="1"/>
    <row r="2380" s="74" customFormat="1"/>
    <row r="2381" s="74" customFormat="1"/>
    <row r="2382" s="74" customFormat="1"/>
    <row r="2383" s="74" customFormat="1"/>
    <row r="2384" s="74" customFormat="1"/>
    <row r="2385" s="74" customFormat="1"/>
    <row r="2386" s="74" customFormat="1"/>
    <row r="2387" s="74" customFormat="1"/>
    <row r="2388" s="74" customFormat="1"/>
    <row r="2389" s="74" customFormat="1"/>
    <row r="2390" s="74" customFormat="1"/>
    <row r="2391" s="74" customFormat="1"/>
    <row r="2392" s="74" customFormat="1"/>
    <row r="2393" s="74" customFormat="1"/>
    <row r="2394" s="74" customFormat="1"/>
    <row r="2395" s="74" customFormat="1"/>
    <row r="2396" s="74" customFormat="1"/>
    <row r="2397" s="74" customFormat="1"/>
    <row r="2398" s="74" customFormat="1"/>
    <row r="2399" s="74" customFormat="1"/>
    <row r="2400" s="74" customFormat="1"/>
    <row r="2401" s="74" customFormat="1"/>
    <row r="2402" s="74" customFormat="1"/>
    <row r="2403" s="74" customFormat="1"/>
    <row r="2404" s="74" customFormat="1"/>
    <row r="2405" s="74" customFormat="1"/>
    <row r="2406" s="74" customFormat="1"/>
    <row r="2407" s="74" customFormat="1"/>
    <row r="2408" s="74" customFormat="1"/>
    <row r="2409" s="74" customFormat="1"/>
    <row r="2410" s="74" customFormat="1"/>
    <row r="2411" s="74" customFormat="1"/>
    <row r="2412" s="74" customFormat="1"/>
    <row r="2413" s="74" customFormat="1"/>
    <row r="2414" s="74" customFormat="1"/>
    <row r="2415" s="74" customFormat="1"/>
    <row r="2416" s="74" customFormat="1"/>
    <row r="2417" s="74" customFormat="1"/>
    <row r="2418" s="74" customFormat="1"/>
    <row r="2419" s="74" customFormat="1"/>
    <row r="2420" s="74" customFormat="1"/>
    <row r="2421" s="74" customFormat="1"/>
    <row r="2422" s="74" customFormat="1"/>
    <row r="2423" s="74" customFormat="1"/>
    <row r="2424" s="74" customFormat="1"/>
    <row r="2425" s="74" customFormat="1"/>
    <row r="2426" s="74" customFormat="1"/>
    <row r="2427" s="74" customFormat="1"/>
    <row r="2428" s="74" customFormat="1"/>
    <row r="2429" s="74" customFormat="1"/>
    <row r="2430" s="74" customFormat="1"/>
    <row r="2431" s="74" customFormat="1"/>
    <row r="2432" s="74" customFormat="1"/>
    <row r="2433" s="74" customFormat="1"/>
    <row r="2434" s="74" customFormat="1"/>
    <row r="2435" s="74" customFormat="1"/>
    <row r="2436" s="74" customFormat="1"/>
    <row r="2437" s="74" customFormat="1"/>
    <row r="2438" s="74" customFormat="1"/>
    <row r="2439" s="74" customFormat="1"/>
    <row r="2440" s="74" customFormat="1"/>
    <row r="2441" s="74" customFormat="1"/>
    <row r="2442" s="74" customFormat="1"/>
    <row r="2443" s="74" customFormat="1"/>
    <row r="2444" s="74" customFormat="1"/>
    <row r="2445" s="74" customFormat="1"/>
    <row r="2446" s="74" customFormat="1"/>
    <row r="2447" s="74" customFormat="1"/>
    <row r="2448" s="74" customFormat="1"/>
    <row r="2449" s="74" customFormat="1"/>
    <row r="2450" s="74" customFormat="1"/>
    <row r="2451" s="74" customFormat="1"/>
    <row r="2452" s="74" customFormat="1"/>
    <row r="2453" s="74" customFormat="1"/>
    <row r="2454" s="74" customFormat="1"/>
    <row r="2455" s="74" customFormat="1"/>
    <row r="2456" s="74" customFormat="1"/>
    <row r="2457" s="74" customFormat="1"/>
    <row r="2458" s="74" customFormat="1"/>
    <row r="2459" s="74" customFormat="1"/>
    <row r="2460" s="74" customFormat="1"/>
    <row r="2461" s="74" customFormat="1"/>
    <row r="2462" s="74" customFormat="1"/>
    <row r="2463" s="74" customFormat="1"/>
    <row r="2464" s="74" customFormat="1"/>
    <row r="2465" s="74" customFormat="1"/>
    <row r="2466" s="74" customFormat="1"/>
    <row r="2467" s="74" customFormat="1"/>
    <row r="2468" s="74" customFormat="1"/>
    <row r="2469" s="74" customFormat="1"/>
    <row r="2470" s="74" customFormat="1"/>
    <row r="2471" s="74" customFormat="1"/>
    <row r="2472" s="74" customFormat="1"/>
    <row r="2473" s="74" customFormat="1"/>
    <row r="2474" s="74" customFormat="1"/>
    <row r="2475" s="74" customFormat="1"/>
    <row r="2476" s="74" customFormat="1"/>
    <row r="2477" s="74" customFormat="1"/>
    <row r="2478" s="74" customFormat="1"/>
    <row r="2479" s="74" customFormat="1"/>
    <row r="2480" s="74" customFormat="1"/>
    <row r="2481" s="74" customFormat="1"/>
    <row r="2482" s="74" customFormat="1"/>
    <row r="2483" s="74" customFormat="1"/>
  </sheetData>
  <sheetProtection selectLockedCells="1"/>
  <mergeCells count="18">
    <mergeCell ref="D124:F124"/>
    <mergeCell ref="L124:N124"/>
    <mergeCell ref="D85:F85"/>
    <mergeCell ref="L85:N85"/>
    <mergeCell ref="D98:F98"/>
    <mergeCell ref="L98:N98"/>
    <mergeCell ref="D111:F111"/>
    <mergeCell ref="L111:N111"/>
    <mergeCell ref="D59:F59"/>
    <mergeCell ref="L59:N59"/>
    <mergeCell ref="D72:F72"/>
    <mergeCell ref="L72:N72"/>
    <mergeCell ref="C21:H21"/>
    <mergeCell ref="F4:M4"/>
    <mergeCell ref="F6:M6"/>
    <mergeCell ref="C9:G9"/>
    <mergeCell ref="K9:M9"/>
    <mergeCell ref="O9:Q9"/>
  </mergeCells>
  <conditionalFormatting sqref="E32:P39">
    <cfRule type="cellIs" dxfId="519" priority="15" stopIfTrue="1" operator="equal">
      <formula>$I11</formula>
    </cfRule>
  </conditionalFormatting>
  <conditionalFormatting sqref="E32:P39">
    <cfRule type="cellIs" dxfId="518" priority="14" stopIfTrue="1" operator="notEqual">
      <formula>$I11</formula>
    </cfRule>
  </conditionalFormatting>
  <conditionalFormatting sqref="E32:P39">
    <cfRule type="expression" dxfId="517" priority="13" stopIfTrue="1">
      <formula>ISBLANK($I11)</formula>
    </cfRule>
  </conditionalFormatting>
  <conditionalFormatting sqref="E44:E51">
    <cfRule type="cellIs" dxfId="516" priority="12" stopIfTrue="1" operator="equal">
      <formula>$I61</formula>
    </cfRule>
  </conditionalFormatting>
  <conditionalFormatting sqref="F44:F51">
    <cfRule type="cellIs" dxfId="515" priority="11" stopIfTrue="1" operator="equal">
      <formula>$Q61</formula>
    </cfRule>
  </conditionalFormatting>
  <conditionalFormatting sqref="G44:G51">
    <cfRule type="cellIs" dxfId="514" priority="10" stopIfTrue="1" operator="equal">
      <formula>$I74</formula>
    </cfRule>
  </conditionalFormatting>
  <conditionalFormatting sqref="H44:H51">
    <cfRule type="cellIs" dxfId="513" priority="9" stopIfTrue="1" operator="equal">
      <formula>$Q74</formula>
    </cfRule>
  </conditionalFormatting>
  <conditionalFormatting sqref="I44:I51">
    <cfRule type="cellIs" dxfId="512" priority="8" stopIfTrue="1" operator="equal">
      <formula>$I87</formula>
    </cfRule>
  </conditionalFormatting>
  <conditionalFormatting sqref="J44:J51">
    <cfRule type="cellIs" dxfId="511" priority="7" stopIfTrue="1" operator="equal">
      <formula>$Q87</formula>
    </cfRule>
  </conditionalFormatting>
  <conditionalFormatting sqref="K44:K51">
    <cfRule type="cellIs" dxfId="510" priority="6" stopIfTrue="1" operator="equal">
      <formula>$I100</formula>
    </cfRule>
  </conditionalFormatting>
  <conditionalFormatting sqref="L44:L51">
    <cfRule type="cellIs" dxfId="509" priority="5" stopIfTrue="1" operator="equal">
      <formula>$Q100</formula>
    </cfRule>
  </conditionalFormatting>
  <conditionalFormatting sqref="M44:M51">
    <cfRule type="cellIs" dxfId="508" priority="4" stopIfTrue="1" operator="equal">
      <formula>$I113</formula>
    </cfRule>
  </conditionalFormatting>
  <conditionalFormatting sqref="N44:N51">
    <cfRule type="cellIs" dxfId="507" priority="3" stopIfTrue="1" operator="equal">
      <formula>$Q113</formula>
    </cfRule>
  </conditionalFormatting>
  <conditionalFormatting sqref="O44:O51">
    <cfRule type="cellIs" dxfId="506" priority="2" stopIfTrue="1" operator="equal">
      <formula>$I126</formula>
    </cfRule>
  </conditionalFormatting>
  <conditionalFormatting sqref="P44:P51">
    <cfRule type="cellIs" dxfId="505" priority="1" stopIfTrue="1" operator="equal">
      <formula>$Q126</formula>
    </cfRule>
  </conditionalFormatting>
  <pageMargins left="0.75" right="0.75" top="1" bottom="1" header="0.5" footer="0.5"/>
  <pageSetup paperSize="9" orientation="landscape" r:id="rId1"/>
  <headerFooter alignWithMargins="0"/>
  <drawing r:id="rId2"/>
  <tableParts count="1">
    <tablePart r:id="rId3"/>
  </tableParts>
</worksheet>
</file>

<file path=xl/worksheets/sheet7.xml><?xml version="1.0" encoding="utf-8"?>
<worksheet xmlns="http://schemas.openxmlformats.org/spreadsheetml/2006/main" xmlns:r="http://schemas.openxmlformats.org/officeDocument/2006/relationships">
  <dimension ref="A1:FX2483"/>
  <sheetViews>
    <sheetView showGridLines="0" zoomScaleNormal="100" workbookViewId="0">
      <selection activeCell="M62" sqref="M62"/>
    </sheetView>
  </sheetViews>
  <sheetFormatPr defaultRowHeight="12.75"/>
  <cols>
    <col min="1" max="1" width="5.42578125" style="74" customWidth="1"/>
    <col min="2" max="2" width="8.140625" customWidth="1"/>
    <col min="3" max="3" width="14.5703125" customWidth="1"/>
    <col min="4" max="4" width="14.42578125" customWidth="1"/>
    <col min="5" max="5" width="10.42578125" customWidth="1"/>
    <col min="6" max="6" width="11.28515625" customWidth="1"/>
    <col min="7" max="7" width="10.28515625" customWidth="1"/>
    <col min="8" max="8" width="10" customWidth="1"/>
    <col min="9" max="9" width="10.7109375" customWidth="1"/>
    <col min="10" max="10" width="11.140625" customWidth="1"/>
    <col min="11" max="11" width="11" customWidth="1"/>
    <col min="12" max="12" width="13.28515625" customWidth="1"/>
    <col min="13" max="13" width="10.28515625" customWidth="1"/>
    <col min="14" max="14" width="10.85546875" customWidth="1"/>
    <col min="15" max="15" width="11.42578125" customWidth="1"/>
    <col min="16" max="16" width="12.28515625" customWidth="1"/>
    <col min="17" max="17" width="11.140625" customWidth="1"/>
    <col min="18" max="18" width="6.7109375" style="72" customWidth="1"/>
    <col min="19" max="19" width="11.5703125" style="74" customWidth="1"/>
    <col min="20" max="20" width="9.140625" style="74"/>
    <col min="21" max="23" width="10.42578125" style="74" hidden="1" customWidth="1"/>
    <col min="24" max="24" width="9.85546875" style="74" hidden="1" customWidth="1"/>
    <col min="25" max="26" width="9.140625" style="74"/>
    <col min="27" max="27" width="10" style="74" customWidth="1"/>
    <col min="28" max="28" width="10.28515625" style="74" customWidth="1"/>
    <col min="29" max="29" width="9.140625" style="74"/>
    <col min="30" max="30" width="10.42578125" style="74" customWidth="1"/>
    <col min="31" max="180" width="9.140625" style="74"/>
  </cols>
  <sheetData>
    <row r="1" spans="1:26" s="155" customFormat="1" ht="13.5" thickBot="1">
      <c r="A1" s="72"/>
      <c r="B1" s="72"/>
      <c r="C1" s="72"/>
      <c r="D1" s="72"/>
      <c r="E1" s="72"/>
      <c r="F1" s="72"/>
      <c r="G1" s="72"/>
      <c r="H1" s="72"/>
      <c r="I1" s="72"/>
      <c r="J1" s="72"/>
      <c r="K1" s="72"/>
      <c r="L1" s="72"/>
      <c r="M1" s="72"/>
      <c r="N1" s="72"/>
      <c r="O1" s="72"/>
      <c r="P1" s="72"/>
      <c r="Q1" s="72"/>
      <c r="R1" s="72"/>
      <c r="S1" s="72"/>
    </row>
    <row r="2" spans="1:26">
      <c r="A2" s="72"/>
      <c r="B2" s="64"/>
      <c r="C2" s="65"/>
      <c r="D2" s="65"/>
      <c r="E2" s="65"/>
      <c r="F2" s="65"/>
      <c r="G2" s="65"/>
      <c r="H2" s="65"/>
      <c r="I2" s="65"/>
      <c r="J2" s="65"/>
      <c r="K2" s="65"/>
      <c r="L2" s="65"/>
      <c r="M2" s="65"/>
      <c r="N2" s="65"/>
      <c r="O2" s="65"/>
      <c r="P2" s="65"/>
      <c r="Q2" s="65"/>
      <c r="R2" s="75"/>
      <c r="S2" s="72"/>
    </row>
    <row r="3" spans="1:26">
      <c r="A3" s="72"/>
      <c r="B3" s="66"/>
      <c r="C3" s="3"/>
      <c r="D3" s="3"/>
      <c r="E3" s="3"/>
      <c r="F3" s="3"/>
      <c r="G3" s="3"/>
      <c r="H3" s="3"/>
      <c r="I3" s="3"/>
      <c r="J3" s="3"/>
      <c r="K3" s="3"/>
      <c r="L3" s="3"/>
      <c r="M3" s="3"/>
      <c r="N3" s="3"/>
      <c r="O3" s="3"/>
      <c r="P3" s="3"/>
      <c r="Q3" s="3"/>
      <c r="R3" s="75"/>
      <c r="S3" s="72"/>
    </row>
    <row r="4" spans="1:26" ht="25.5">
      <c r="A4" s="72"/>
      <c r="B4" s="66"/>
      <c r="C4" s="3"/>
      <c r="D4" s="3"/>
      <c r="E4" s="3"/>
      <c r="F4" s="182" t="s">
        <v>135</v>
      </c>
      <c r="G4" s="183"/>
      <c r="H4" s="183"/>
      <c r="I4" s="183"/>
      <c r="J4" s="183"/>
      <c r="K4" s="183"/>
      <c r="L4" s="183"/>
      <c r="M4" s="184"/>
      <c r="N4" s="3"/>
      <c r="O4" s="3"/>
      <c r="P4" s="3"/>
      <c r="Q4" s="3"/>
      <c r="R4" s="75"/>
      <c r="S4" s="72"/>
    </row>
    <row r="5" spans="1:26" ht="15.75">
      <c r="A5" s="72"/>
      <c r="B5" s="66"/>
      <c r="C5" s="3"/>
      <c r="D5" s="3"/>
      <c r="E5" s="3"/>
      <c r="F5" s="46"/>
      <c r="G5" s="3"/>
      <c r="H5" s="3"/>
      <c r="I5" s="3"/>
      <c r="J5" s="3"/>
      <c r="K5" s="3"/>
      <c r="L5" s="3"/>
      <c r="M5" s="3"/>
      <c r="N5" s="3"/>
      <c r="O5" s="3"/>
      <c r="P5" s="3"/>
      <c r="Q5" s="3"/>
      <c r="R5" s="75"/>
      <c r="S5" s="72"/>
    </row>
    <row r="6" spans="1:26" ht="15.75">
      <c r="A6" s="72"/>
      <c r="B6" s="66"/>
      <c r="C6" s="3"/>
      <c r="D6" s="3"/>
      <c r="E6" s="3"/>
      <c r="F6" s="185" t="s">
        <v>174</v>
      </c>
      <c r="G6" s="183"/>
      <c r="H6" s="183"/>
      <c r="I6" s="183"/>
      <c r="J6" s="183"/>
      <c r="K6" s="183"/>
      <c r="L6" s="183"/>
      <c r="M6" s="184"/>
      <c r="N6" s="3"/>
      <c r="O6" s="3"/>
      <c r="P6" s="3"/>
      <c r="Q6" s="3"/>
      <c r="R6" s="75"/>
      <c r="S6" s="72"/>
    </row>
    <row r="7" spans="1:26">
      <c r="A7" s="72"/>
      <c r="B7" s="66"/>
      <c r="C7" s="3"/>
      <c r="D7" s="3"/>
      <c r="E7" s="3"/>
      <c r="F7" s="3"/>
      <c r="G7" s="3"/>
      <c r="H7" s="3"/>
      <c r="I7" s="3"/>
      <c r="J7" s="3"/>
      <c r="K7" s="3"/>
      <c r="L7" s="3"/>
      <c r="M7" s="3"/>
      <c r="N7" s="3"/>
      <c r="O7" s="3"/>
      <c r="P7" s="3"/>
      <c r="Q7" s="3"/>
      <c r="R7" s="75"/>
      <c r="S7" s="72"/>
    </row>
    <row r="8" spans="1:26" ht="18.75" customHeight="1" thickBot="1">
      <c r="A8" s="72"/>
      <c r="B8" s="66"/>
      <c r="C8" s="3"/>
      <c r="D8" s="3"/>
      <c r="E8" s="3"/>
      <c r="F8" s="3"/>
      <c r="G8" s="3"/>
      <c r="H8" s="3"/>
      <c r="I8" s="3"/>
      <c r="J8" s="3"/>
      <c r="K8" s="3"/>
      <c r="L8" s="3"/>
      <c r="M8" s="3"/>
      <c r="N8" s="3"/>
      <c r="O8" s="3"/>
      <c r="P8" s="3"/>
      <c r="Q8" s="3"/>
      <c r="R8" s="75"/>
      <c r="S8" s="72"/>
    </row>
    <row r="9" spans="1:26" ht="24.75" customHeight="1" thickBot="1">
      <c r="A9" s="72"/>
      <c r="B9" s="66"/>
      <c r="C9" s="199" t="s">
        <v>54</v>
      </c>
      <c r="D9" s="200"/>
      <c r="E9" s="200"/>
      <c r="F9" s="200"/>
      <c r="G9" s="201"/>
      <c r="H9" s="3"/>
      <c r="I9" s="45" t="s">
        <v>55</v>
      </c>
      <c r="J9" s="3"/>
      <c r="K9" s="179" t="s">
        <v>129</v>
      </c>
      <c r="L9" s="180"/>
      <c r="M9" s="181"/>
      <c r="O9" s="179" t="s">
        <v>130</v>
      </c>
      <c r="P9" s="180"/>
      <c r="Q9" s="181"/>
      <c r="R9" s="75"/>
      <c r="S9" s="72"/>
    </row>
    <row r="10" spans="1:26" ht="13.5" thickBot="1">
      <c r="A10" s="72"/>
      <c r="B10" s="66"/>
      <c r="C10" s="78" t="s">
        <v>0</v>
      </c>
      <c r="D10" s="79" t="s">
        <v>1</v>
      </c>
      <c r="E10" s="12">
        <v>1</v>
      </c>
      <c r="F10" s="12" t="s">
        <v>18</v>
      </c>
      <c r="G10" s="40">
        <v>2</v>
      </c>
      <c r="H10" s="3"/>
      <c r="I10" s="39" t="s">
        <v>6</v>
      </c>
      <c r="J10" s="3"/>
      <c r="K10" s="19" t="s">
        <v>97</v>
      </c>
      <c r="L10" s="20" t="s">
        <v>51</v>
      </c>
      <c r="M10" s="20" t="s">
        <v>25</v>
      </c>
      <c r="O10" s="19" t="s">
        <v>97</v>
      </c>
      <c r="P10" s="20" t="s">
        <v>51</v>
      </c>
      <c r="Q10" s="20" t="s">
        <v>25</v>
      </c>
      <c r="R10" s="75"/>
      <c r="S10" s="72"/>
    </row>
    <row r="11" spans="1:26">
      <c r="A11" s="72"/>
      <c r="B11" s="66"/>
      <c r="C11" s="115" t="s">
        <v>46</v>
      </c>
      <c r="D11" s="109" t="s">
        <v>7</v>
      </c>
      <c r="E11" s="112">
        <v>4.25</v>
      </c>
      <c r="F11" s="112">
        <v>3.4</v>
      </c>
      <c r="G11" s="116">
        <v>1.75</v>
      </c>
      <c r="H11" s="3"/>
      <c r="I11" s="54">
        <v>1</v>
      </c>
      <c r="J11" s="3"/>
      <c r="K11" s="139">
        <v>1</v>
      </c>
      <c r="L11" s="138" t="str">
        <f>VLOOKUP(SMALL($V$11:$V$22,1),$V$11:$X$22,2,FALSE)</f>
        <v>Pieter</v>
      </c>
      <c r="M11" s="146">
        <f>VLOOKUP(SMALL($V$11:$V$22,1),$V$11:$X$22,3,FALSE)</f>
        <v>11.88</v>
      </c>
      <c r="O11" s="139">
        <v>1</v>
      </c>
      <c r="P11" s="138" t="str">
        <f>VLOOKUP(SMALL($V$25:$V$36,1),$V$25:$X$36,2,FALSE)</f>
        <v>Maarten</v>
      </c>
      <c r="Q11" s="140">
        <f>VLOOKUP(SMALL($V$25:$V$36,1),$V$25:$X$36,3,FALSE)</f>
        <v>47.18</v>
      </c>
      <c r="R11" s="75"/>
      <c r="S11" s="72"/>
      <c r="U11" s="124">
        <f>RANK($E$40,$E$40:$P$40)</f>
        <v>6</v>
      </c>
      <c r="V11" s="124">
        <f>RANK($E$40,$E$40:$P$40)</f>
        <v>6</v>
      </c>
      <c r="W11" s="124" t="str">
        <f>E31</f>
        <v>Tim</v>
      </c>
      <c r="X11" s="125">
        <f>E40</f>
        <v>5.98</v>
      </c>
      <c r="Z11" s="126"/>
    </row>
    <row r="12" spans="1:26">
      <c r="A12" s="72"/>
      <c r="B12" s="66"/>
      <c r="C12" s="115" t="s">
        <v>21</v>
      </c>
      <c r="D12" s="109" t="s">
        <v>9</v>
      </c>
      <c r="E12" s="113">
        <v>1.25</v>
      </c>
      <c r="F12" s="113">
        <v>4.75</v>
      </c>
      <c r="G12" s="117">
        <v>11</v>
      </c>
      <c r="H12" s="3"/>
      <c r="I12" s="54">
        <v>1</v>
      </c>
      <c r="J12" s="3"/>
      <c r="K12" s="141">
        <f>IF(M12=M11,"",2)</f>
        <v>2</v>
      </c>
      <c r="L12" s="137" t="str">
        <f>VLOOKUP(SMALL($V$11:$V$22,2),$V$11:$X$22,2,FALSE)</f>
        <v>Guillaume</v>
      </c>
      <c r="M12" s="147">
        <f>VLOOKUP(SMALL($V$11:$V$22,2),$V$11:$X$22,3,FALSE)</f>
        <v>8.35</v>
      </c>
      <c r="O12" s="141">
        <f>IF(Q12=Q11,"",2)</f>
        <v>2</v>
      </c>
      <c r="P12" s="137" t="str">
        <f>VLOOKUP(SMALL($V$25:$V$36,2),$V$25:$X$36,2,FALSE)</f>
        <v>Ruben</v>
      </c>
      <c r="Q12" s="142">
        <f>VLOOKUP(SMALL($V$25:$V$36,2),$V$25:$X$36,3,FALSE)</f>
        <v>43.300000000000004</v>
      </c>
      <c r="R12" s="75"/>
      <c r="S12" s="72"/>
      <c r="U12" s="124">
        <f>RANK($F$40,$E$40:$P$40)</f>
        <v>11</v>
      </c>
      <c r="V12" s="124">
        <f>IF(COUNTIF($U$11:U11,RANK($F$40,$E$40:$P$40))&gt;0,RANK($F$40,$E$40:$P$40)+COUNTIF($U$11:U11,RANK($F$40,$E$40:$P$40)),RANK($F$40,$E$40:$P$40))</f>
        <v>11</v>
      </c>
      <c r="W12" s="124" t="str">
        <f>F31</f>
        <v>Grégory</v>
      </c>
      <c r="X12" s="125">
        <f>F40</f>
        <v>2.58</v>
      </c>
      <c r="Z12" s="126"/>
    </row>
    <row r="13" spans="1:26">
      <c r="A13" s="72"/>
      <c r="B13" s="66"/>
      <c r="C13" s="118" t="s">
        <v>15</v>
      </c>
      <c r="D13" s="110" t="s">
        <v>12</v>
      </c>
      <c r="E13" s="113">
        <v>1.88</v>
      </c>
      <c r="F13" s="113">
        <v>3.3</v>
      </c>
      <c r="G13" s="117">
        <v>3.75</v>
      </c>
      <c r="H13" s="3"/>
      <c r="I13" s="54">
        <v>2</v>
      </c>
      <c r="J13" s="3"/>
      <c r="K13" s="141">
        <f>IF(M13=M12,"",3)</f>
        <v>3</v>
      </c>
      <c r="L13" s="137" t="str">
        <f>VLOOKUP(SMALL($V$11:$V$22,3),$V$11:$X$22,2,FALSE)</f>
        <v>Ruben</v>
      </c>
      <c r="M13" s="147">
        <f>VLOOKUP(SMALL($V$11:$V$22,3),$V$11:$X$22,3,FALSE)</f>
        <v>8.2100000000000009</v>
      </c>
      <c r="O13" s="141">
        <f>IF(Q13=Q12,"",3)</f>
        <v>3</v>
      </c>
      <c r="P13" s="137" t="str">
        <f>VLOOKUP(SMALL($V$25:$V$36,3),$V$25:$X$36,2,FALSE)</f>
        <v>Grégory</v>
      </c>
      <c r="Q13" s="142">
        <f>VLOOKUP(SMALL($V$25:$V$36,3),$V$25:$X$36,3,FALSE)</f>
        <v>42.379999999999995</v>
      </c>
      <c r="R13" s="75"/>
      <c r="S13" s="72"/>
      <c r="U13" s="124">
        <f>RANK($G$40,$E$40:$P$40)</f>
        <v>11</v>
      </c>
      <c r="V13" s="124">
        <f>IF(COUNTIF($U$11:U12,RANK($G$40,$E$40:$P$40))&gt;0,RANK($G$40,$E$40:$P$40)+COUNTIF($U$11:U12,RANK($G$40,$E$40:$P$40)),RANK($G$40,$E$40:$P$40))</f>
        <v>12</v>
      </c>
      <c r="W13" s="124" t="str">
        <f>G31</f>
        <v>Christophe</v>
      </c>
      <c r="X13" s="125">
        <f>G40</f>
        <v>2.58</v>
      </c>
      <c r="Z13" s="126"/>
    </row>
    <row r="14" spans="1:26">
      <c r="A14" s="72"/>
      <c r="B14" s="66"/>
      <c r="C14" s="118" t="s">
        <v>11</v>
      </c>
      <c r="D14" s="110" t="s">
        <v>8</v>
      </c>
      <c r="E14" s="113">
        <v>2.25</v>
      </c>
      <c r="F14" s="113">
        <v>3.3</v>
      </c>
      <c r="G14" s="117">
        <v>2.85</v>
      </c>
      <c r="H14" s="3"/>
      <c r="I14" s="54">
        <v>2</v>
      </c>
      <c r="J14" s="4"/>
      <c r="K14" s="141" t="str">
        <f>IF(M14=M13,"",4)</f>
        <v/>
      </c>
      <c r="L14" s="137" t="str">
        <f>VLOOKUP(SMALL($V$11:$V$22,4),$V$11:$X$22,2,FALSE)</f>
        <v>Maarten</v>
      </c>
      <c r="M14" s="147">
        <f>VLOOKUP(SMALL($V$11:$V$22,4),$V$11:$X$22,3,FALSE)</f>
        <v>8.2100000000000009</v>
      </c>
      <c r="O14" s="141">
        <f>IF(Q14=Q13,"",4)</f>
        <v>4</v>
      </c>
      <c r="P14" s="137" t="str">
        <f>VLOOKUP(SMALL($V$25:$V$36,4),$V$25:$X$36,2,FALSE)</f>
        <v>Tim</v>
      </c>
      <c r="Q14" s="142">
        <f>VLOOKUP(SMALL($V$25:$V$36,4),$V$25:$X$36,3,FALSE)</f>
        <v>41.600000000000009</v>
      </c>
      <c r="R14" s="75"/>
      <c r="S14" s="72"/>
      <c r="U14" s="124">
        <f>RANK($H$40,$E$40:$P$40)</f>
        <v>3</v>
      </c>
      <c r="V14" s="124">
        <f>IF(COUNTIF($U$11:U13,RANK($H$40,$E$40:$P$40))&gt;0,RANK($H$40,$E$40:$P$40)+COUNTIF($U$11:U13,RANK($H$40,$E$40:$P$40)),RANK($H$40,$E$40:$P$40))</f>
        <v>3</v>
      </c>
      <c r="W14" s="124" t="str">
        <f>H31</f>
        <v>Ruben</v>
      </c>
      <c r="X14" s="125">
        <f>H40</f>
        <v>8.2100000000000009</v>
      </c>
      <c r="Z14" s="126"/>
    </row>
    <row r="15" spans="1:26">
      <c r="A15" s="72"/>
      <c r="B15" s="66"/>
      <c r="C15" s="118" t="s">
        <v>14</v>
      </c>
      <c r="D15" s="110" t="s">
        <v>27</v>
      </c>
      <c r="E15" s="113">
        <v>1.33</v>
      </c>
      <c r="F15" s="113">
        <v>4.5</v>
      </c>
      <c r="G15" s="117">
        <v>8</v>
      </c>
      <c r="H15" s="3"/>
      <c r="I15" s="54">
        <v>1</v>
      </c>
      <c r="J15" s="3"/>
      <c r="K15" s="141">
        <f>IF(M15=M14,"",5)</f>
        <v>5</v>
      </c>
      <c r="L15" s="137" t="str">
        <f>VLOOKUP(SMALL($V$11:$V$22,5),$V$11:$X$22,2,FALSE)</f>
        <v>Lien</v>
      </c>
      <c r="M15" s="147">
        <f>VLOOKUP(SMALL($V$11:$V$22,5),$V$11:$X$22,3,FALSE)</f>
        <v>6.33</v>
      </c>
      <c r="O15" s="141">
        <f>IF(Q15=Q14,"",5)</f>
        <v>5</v>
      </c>
      <c r="P15" s="137" t="str">
        <f>VLOOKUP(SMALL($V$25:$V$36,5),$V$25:$X$36,2,FALSE)</f>
        <v>Christophe</v>
      </c>
      <c r="Q15" s="142">
        <f>VLOOKUP(SMALL($V$25:$V$36,5),$V$25:$X$36,3,FALSE)</f>
        <v>41.269999999999996</v>
      </c>
      <c r="R15" s="75"/>
      <c r="S15" s="72"/>
      <c r="U15" s="124">
        <f>RANK($I$40,$E$40:$P$40)</f>
        <v>2</v>
      </c>
      <c r="V15" s="124">
        <f>IF(COUNTIF($U$11:U14,RANK($I$40,$E$40:$P$40))&gt;0,RANK($I$40,$E$40:$P$40)+COUNTIF($U$11:U14,RANK($I$40,$E$40:$P$40)),RANK($I$40,$E$40:$P$40))</f>
        <v>2</v>
      </c>
      <c r="W15" s="124" t="str">
        <f>I31</f>
        <v>Guillaume</v>
      </c>
      <c r="X15" s="125">
        <f>I40</f>
        <v>8.35</v>
      </c>
      <c r="Z15" s="126"/>
    </row>
    <row r="16" spans="1:26">
      <c r="A16" s="72"/>
      <c r="B16" s="66"/>
      <c r="C16" s="118" t="s">
        <v>43</v>
      </c>
      <c r="D16" s="110" t="s">
        <v>30</v>
      </c>
      <c r="E16" s="113">
        <v>1.72</v>
      </c>
      <c r="F16" s="113">
        <v>3.4</v>
      </c>
      <c r="G16" s="117">
        <v>4.5</v>
      </c>
      <c r="H16" s="3"/>
      <c r="I16" s="54">
        <v>2</v>
      </c>
      <c r="J16" s="3"/>
      <c r="K16" s="141">
        <f>IF(M16=M15,"",6)</f>
        <v>6</v>
      </c>
      <c r="L16" s="137" t="str">
        <f>VLOOKUP(SMALL($V$11:$V$22,6),$V$11:$X$22,2,FALSE)</f>
        <v>Tim</v>
      </c>
      <c r="M16" s="147">
        <f>VLOOKUP(SMALL($V$11:$V$22,6),$V$11:$X$22,3,FALSE)</f>
        <v>5.98</v>
      </c>
      <c r="O16" s="141">
        <f>IF(Q16=Q15,"",6)</f>
        <v>6</v>
      </c>
      <c r="P16" s="137" t="str">
        <f>VLOOKUP(SMALL($V$25:$V$36,6),$V$25:$X$36,2,FALSE)</f>
        <v>Guillaume</v>
      </c>
      <c r="Q16" s="142">
        <f>VLOOKUP(SMALL($V$25:$V$36,6),$V$25:$X$36,3,FALSE)</f>
        <v>40.540000000000006</v>
      </c>
      <c r="R16" s="75"/>
      <c r="S16" s="72"/>
      <c r="U16" s="124">
        <f>RANK($J$40,$E$40:$P$40)</f>
        <v>3</v>
      </c>
      <c r="V16" s="124">
        <f>IF(COUNTIF($U$11:U15,RANK($J$40,$E$40:$P$40))&gt;0,RANK($J$40,$E$40:$P$40)+COUNTIF($U$11:U15,RANK($J$40,$E$40:$P$40)),RANK($J$40,$E$40:$P$40))</f>
        <v>4</v>
      </c>
      <c r="W16" s="124" t="str">
        <f>J31</f>
        <v>Maarten</v>
      </c>
      <c r="X16" s="125">
        <f>J40</f>
        <v>8.2100000000000009</v>
      </c>
      <c r="Z16" s="126"/>
    </row>
    <row r="17" spans="1:180">
      <c r="A17" s="72"/>
      <c r="B17" s="66"/>
      <c r="C17" s="118" t="s">
        <v>22</v>
      </c>
      <c r="D17" s="110" t="s">
        <v>13</v>
      </c>
      <c r="E17" s="113">
        <v>1.88</v>
      </c>
      <c r="F17" s="113">
        <v>3.3</v>
      </c>
      <c r="G17" s="117">
        <v>3.75</v>
      </c>
      <c r="H17" s="47" t="s">
        <v>56</v>
      </c>
      <c r="I17" s="162">
        <v>1</v>
      </c>
      <c r="J17" s="3"/>
      <c r="K17" s="141">
        <f>IF(M17=M16,"",7)</f>
        <v>7</v>
      </c>
      <c r="L17" s="137" t="str">
        <f>VLOOKUP(SMALL($V$11:$V$22,7),$V$11:$X$22,2,FALSE)</f>
        <v>Lienkeuh</v>
      </c>
      <c r="M17" s="147">
        <f>VLOOKUP(SMALL($V$11:$V$22,7),$V$11:$X$22,3,FALSE)</f>
        <v>5.5</v>
      </c>
      <c r="O17" s="141">
        <f>IF(Q17=Q16,"",7)</f>
        <v>7</v>
      </c>
      <c r="P17" s="137" t="str">
        <f>VLOOKUP(SMALL($V$25:$V$36,7),$V$25:$X$36,2,FALSE)</f>
        <v>Deborah</v>
      </c>
      <c r="Q17" s="142">
        <f>VLOOKUP(SMALL($V$25:$V$36,7),$V$25:$X$36,3,FALSE)</f>
        <v>38.870000000000005</v>
      </c>
      <c r="R17" s="75"/>
      <c r="S17" s="72"/>
      <c r="U17" s="124">
        <f>RANK($K$40,$E$40:$P$40)</f>
        <v>10</v>
      </c>
      <c r="V17" s="124">
        <f>IF(COUNTIF($U$11:U16,RANK($K$40,$E$40:$P$40))&gt;0,RANK($K$40,$E$40:$P$40)+COUNTIF($U$11:U16,RANK($K$40,$E$40:$P$40)),RANK($K$40,$E$40:$P$40))</f>
        <v>10</v>
      </c>
      <c r="W17" s="124" t="str">
        <f>K31</f>
        <v>Dieter</v>
      </c>
      <c r="X17" s="125">
        <f>K40</f>
        <v>4.46</v>
      </c>
      <c r="Z17" s="126"/>
    </row>
    <row r="18" spans="1:180" ht="13.5" thickBot="1">
      <c r="A18" s="72"/>
      <c r="B18" s="66"/>
      <c r="C18" s="119" t="s">
        <v>10</v>
      </c>
      <c r="D18" s="111" t="s">
        <v>19</v>
      </c>
      <c r="E18" s="114">
        <v>1.75</v>
      </c>
      <c r="F18" s="114">
        <v>3.4</v>
      </c>
      <c r="G18" s="120">
        <v>4.25</v>
      </c>
      <c r="H18" s="3"/>
      <c r="I18" s="163" t="s">
        <v>35</v>
      </c>
      <c r="J18" s="3"/>
      <c r="K18" s="141">
        <f>IF(M18=M17,"",8)</f>
        <v>8</v>
      </c>
      <c r="L18" s="137" t="str">
        <f>VLOOKUP(SMALL($V$11:$V$22,8),$V$11:$X$22,2,FALSE)</f>
        <v>Deborah</v>
      </c>
      <c r="M18" s="147">
        <f>VLOOKUP(SMALL($V$11:$V$22,8),$V$11:$X$22,3,FALSE)</f>
        <v>5.08</v>
      </c>
      <c r="O18" s="141">
        <f>IF(Q18=Q17,"",8)</f>
        <v>8</v>
      </c>
      <c r="P18" s="137" t="str">
        <f>VLOOKUP(SMALL($V$25:$V$36,8),$V$25:$X$36,2,FALSE)</f>
        <v>Lienkeuh</v>
      </c>
      <c r="Q18" s="142">
        <f>VLOOKUP(SMALL($V$25:$V$36,8),$V$25:$X$36,3,FALSE)</f>
        <v>37.92</v>
      </c>
      <c r="R18" s="75"/>
      <c r="S18" s="72"/>
      <c r="U18" s="124">
        <f>RANK($L$40,$E$40:$P$40)</f>
        <v>8</v>
      </c>
      <c r="V18" s="124">
        <f>IF(COUNTIF($U$11:U17,RANK($L$40,$E$40:$P$40))&gt;0,RANK($L$40,$E$40:$P$40)+COUNTIF($U$11:U17,RANK($L$40,$E$40:$P$40)),RANK($L$40,$E$40:$P$40))</f>
        <v>8</v>
      </c>
      <c r="W18" s="124" t="str">
        <f>L31</f>
        <v>Deborah</v>
      </c>
      <c r="X18" s="125">
        <f>L40</f>
        <v>5.08</v>
      </c>
      <c r="Z18" s="126"/>
    </row>
    <row r="19" spans="1:180">
      <c r="A19" s="72"/>
      <c r="B19" s="66"/>
      <c r="C19" s="3"/>
      <c r="D19" s="3"/>
      <c r="E19" s="3"/>
      <c r="F19" s="3"/>
      <c r="G19" s="3"/>
      <c r="H19" s="3"/>
      <c r="I19" s="3"/>
      <c r="J19" s="3"/>
      <c r="K19" s="141">
        <f>IF(M19=M18,"",9)</f>
        <v>9</v>
      </c>
      <c r="L19" s="137" t="str">
        <f>VLOOKUP(SMALL($V$11:$V$22,9),$V$11:$X$22,2,FALSE)</f>
        <v>Didier</v>
      </c>
      <c r="M19" s="147">
        <f>VLOOKUP(SMALL($V$11:$V$22,9),$V$11:$X$22,3,FALSE)</f>
        <v>5</v>
      </c>
      <c r="O19" s="141">
        <f>IF(Q19=Q18,"",9)</f>
        <v>9</v>
      </c>
      <c r="P19" s="137" t="str">
        <f>VLOOKUP(SMALL($V$25:$V$36,9),$V$25:$X$36,2,FALSE)</f>
        <v>Didier</v>
      </c>
      <c r="Q19" s="142">
        <f>VLOOKUP(SMALL($V$25:$V$36,9),$V$25:$X$36,3,FALSE)</f>
        <v>37.620000000000005</v>
      </c>
      <c r="R19" s="75"/>
      <c r="S19" s="72"/>
      <c r="U19" s="124">
        <f>RANK($M$40,$E$40:$P$40)</f>
        <v>7</v>
      </c>
      <c r="V19" s="124">
        <f>IF(COUNTIF($U$11:U18,RANK($M$40,$E$40:$P$40))&gt;0,RANK($M$40,$E$40:$P$40)+COUNTIF($U$11:U18,RANK($M$40,$E$40:$P$40)),RANK($M$40,$E$40:$P$40))</f>
        <v>7</v>
      </c>
      <c r="W19" s="124" t="str">
        <f>M31</f>
        <v>Lienkeuh</v>
      </c>
      <c r="X19" s="125">
        <f>M40</f>
        <v>5.5</v>
      </c>
      <c r="Z19" s="126"/>
    </row>
    <row r="20" spans="1:180" ht="12.75" customHeight="1" thickBot="1">
      <c r="A20" s="72"/>
      <c r="B20" s="66"/>
      <c r="I20" s="3"/>
      <c r="J20" s="3"/>
      <c r="K20" s="141">
        <f>IF(M20=M19,"",10)</f>
        <v>10</v>
      </c>
      <c r="L20" s="137" t="str">
        <f>VLOOKUP(SMALL($V$11:$V$22,10),$V$11:$X$22,2,FALSE)</f>
        <v>Dieter</v>
      </c>
      <c r="M20" s="147">
        <f>VLOOKUP(SMALL($V$11:$V$22,10),$V$11:$X$22,3,FALSE)</f>
        <v>4.46</v>
      </c>
      <c r="O20" s="141">
        <f>IF(Q20=Q19,"",10)</f>
        <v>10</v>
      </c>
      <c r="P20" s="137" t="str">
        <f>VLOOKUP(SMALL($V$25:$V$36,10),$V$25:$X$36,2,FALSE)</f>
        <v>Pieter</v>
      </c>
      <c r="Q20" s="142">
        <f>VLOOKUP(SMALL($V$25:$V$36,10),$V$25:$X$36,3,FALSE)</f>
        <v>36.85</v>
      </c>
      <c r="R20" s="75"/>
      <c r="S20" s="72"/>
      <c r="U20" s="124">
        <f>RANK($N$40,$E$40:$P$40)</f>
        <v>1</v>
      </c>
      <c r="V20" s="124">
        <f>IF(COUNTIF($U$11:U19,RANK($N$40,$E$40:$P$40))&gt;0,RANK($N$40,$E$40:$P$40)+COUNTIF($U$11:U19,RANK($N$40,$E$40:$P$40)),RANK($N$40,$E$40:$P$40))</f>
        <v>1</v>
      </c>
      <c r="W20" s="124" t="str">
        <f>N31</f>
        <v>Pieter</v>
      </c>
      <c r="X20" s="125">
        <f>N40</f>
        <v>11.88</v>
      </c>
      <c r="Z20" s="126"/>
    </row>
    <row r="21" spans="1:180" ht="12.75" customHeight="1" thickBot="1">
      <c r="A21" s="72"/>
      <c r="B21" s="66"/>
      <c r="C21" s="186" t="s">
        <v>57</v>
      </c>
      <c r="D21" s="187"/>
      <c r="E21" s="187"/>
      <c r="F21" s="188"/>
      <c r="G21" s="188"/>
      <c r="H21" s="189"/>
      <c r="I21" s="3"/>
      <c r="J21" s="3"/>
      <c r="K21" s="141">
        <f>IF(M21=M20,"",11)</f>
        <v>11</v>
      </c>
      <c r="L21" s="137" t="str">
        <f>VLOOKUP(SMALL($V$11:$V$22,11),$V$11:$X$22,2,FALSE)</f>
        <v>Grégory</v>
      </c>
      <c r="M21" s="147">
        <f>VLOOKUP(SMALL($V$11:$V$22,11),$V$11:$X$22,3,FALSE)</f>
        <v>2.58</v>
      </c>
      <c r="O21" s="141">
        <f>IF(Q21=Q20,"",11)</f>
        <v>11</v>
      </c>
      <c r="P21" s="137" t="str">
        <f>VLOOKUP(SMALL($V$25:$V$36,11),$V$25:$X$36,2,FALSE)</f>
        <v xml:space="preserve">Lien </v>
      </c>
      <c r="Q21" s="142">
        <f>VLOOKUP(SMALL($V$25:$V$36,11),$V$25:$X$36,3,FALSE)</f>
        <v>36.15</v>
      </c>
      <c r="R21" s="75"/>
      <c r="S21" s="72"/>
      <c r="U21" s="124">
        <f>RANK($O$40,$E$40:$P$40)</f>
        <v>9</v>
      </c>
      <c r="V21" s="124">
        <f>IF(COUNTIF($U$11:U20,RANK($O$40,$E$40:$P$40))&gt;0,RANK($O$40,$E$40:$P$40)+COUNTIF($U$11:U20,RANK($O$40,$E$40:$P$40)),RANK($O$40,$E$40:$P$40))</f>
        <v>9</v>
      </c>
      <c r="W21" s="124" t="str">
        <f>O31</f>
        <v>Didier</v>
      </c>
      <c r="X21" s="125">
        <f>O40</f>
        <v>5</v>
      </c>
      <c r="Z21" s="126"/>
    </row>
    <row r="22" spans="1:180" ht="12.75" customHeight="1" thickBot="1">
      <c r="A22" s="72"/>
      <c r="B22" s="66"/>
      <c r="C22" s="50" t="s">
        <v>20</v>
      </c>
      <c r="D22" s="173" t="s">
        <v>176</v>
      </c>
      <c r="E22" s="174" t="s">
        <v>164</v>
      </c>
      <c r="F22" s="131" t="str">
        <f>K31</f>
        <v>Dieter</v>
      </c>
      <c r="G22" s="175" t="s">
        <v>147</v>
      </c>
      <c r="H22" s="176" t="s">
        <v>171</v>
      </c>
      <c r="I22" s="3"/>
      <c r="J22" s="3"/>
      <c r="K22" s="143" t="str">
        <f>IF(M22=M21,"",12)</f>
        <v/>
      </c>
      <c r="L22" s="144" t="str">
        <f>VLOOKUP(SMALL($V$11:$V$22,12),$V$11:$X$22,2,FALSE)</f>
        <v>Christophe</v>
      </c>
      <c r="M22" s="148">
        <f>VLOOKUP(SMALL($V$11:$V$22,12),$V$11:$X$22,3,FALSE)</f>
        <v>2.58</v>
      </c>
      <c r="O22" s="143">
        <f>IF(Q22=Q21,"",12)</f>
        <v>12</v>
      </c>
      <c r="P22" s="144" t="str">
        <f>VLOOKUP(SMALL($V$25:$V$36,12),$V$25:$X$36,2,FALSE)</f>
        <v>Dieter</v>
      </c>
      <c r="Q22" s="145">
        <f>VLOOKUP(SMALL($V$25:$V$36,12),$V$25:$X$36,3,FALSE)</f>
        <v>28.1</v>
      </c>
      <c r="R22" s="75"/>
      <c r="S22" s="72"/>
      <c r="U22" s="124">
        <f>RANK($P$40,$E$40:$P$40)</f>
        <v>5</v>
      </c>
      <c r="V22" s="124">
        <f>IF(COUNTIF($U$11:U21,RANK($P$40,$E$40:$P$40))&gt;0,RANK($P$40,$E$40:$P$40)+COUNTIF($U$11:U21,RANK($P$40,$E$40:$P$40)),RANK($P$40,$E$40:$P$40))</f>
        <v>5</v>
      </c>
      <c r="W22" s="124" t="str">
        <f>P31</f>
        <v>Lien</v>
      </c>
      <c r="X22" s="125">
        <f>P40</f>
        <v>6.33</v>
      </c>
      <c r="Z22" s="126"/>
    </row>
    <row r="23" spans="1:180">
      <c r="A23" s="72"/>
      <c r="B23" s="66"/>
      <c r="C23" s="48" t="s">
        <v>45</v>
      </c>
      <c r="D23" s="172" t="s">
        <v>33</v>
      </c>
      <c r="E23" s="167" t="s">
        <v>150</v>
      </c>
      <c r="F23" s="132" t="str">
        <f>L31</f>
        <v>Deborah</v>
      </c>
      <c r="G23" s="172" t="s">
        <v>140</v>
      </c>
      <c r="H23" s="167" t="s">
        <v>141</v>
      </c>
      <c r="I23" s="3"/>
      <c r="J23" s="3"/>
      <c r="K23" s="3"/>
      <c r="L23" s="3"/>
      <c r="M23" s="3"/>
      <c r="N23" s="3"/>
      <c r="O23" s="3"/>
      <c r="P23" s="3"/>
      <c r="Q23" s="3"/>
      <c r="R23" s="3"/>
      <c r="S23" s="72"/>
      <c r="U23" s="124"/>
      <c r="V23" s="124"/>
      <c r="W23" s="124"/>
      <c r="X23" s="124"/>
    </row>
    <row r="24" spans="1:180" s="3" customFormat="1">
      <c r="A24" s="127"/>
      <c r="C24" s="48" t="s">
        <v>24</v>
      </c>
      <c r="D24" s="172" t="s">
        <v>33</v>
      </c>
      <c r="E24" s="22"/>
      <c r="F24" s="132" t="str">
        <f>M31</f>
        <v>Lienkeuh</v>
      </c>
      <c r="G24" s="172" t="s">
        <v>37</v>
      </c>
      <c r="H24" s="167" t="s">
        <v>159</v>
      </c>
      <c r="S24" s="127"/>
      <c r="T24" s="75"/>
      <c r="U24" s="153"/>
      <c r="V24" s="153"/>
      <c r="W24" s="153"/>
      <c r="X24" s="153"/>
      <c r="Y24" s="75"/>
      <c r="Z24" s="75"/>
      <c r="AA24" s="75"/>
      <c r="AB24" s="75"/>
      <c r="AC24" s="75"/>
      <c r="AD24" s="75"/>
      <c r="AE24" s="75"/>
      <c r="AF24" s="75"/>
      <c r="AG24" s="75"/>
      <c r="AH24" s="75"/>
      <c r="AI24" s="75"/>
      <c r="AJ24" s="75"/>
      <c r="AK24" s="75"/>
      <c r="AL24" s="75"/>
      <c r="AM24" s="75"/>
      <c r="AN24" s="75"/>
      <c r="AO24" s="75"/>
      <c r="AP24" s="75"/>
      <c r="AQ24" s="75"/>
      <c r="AR24" s="75"/>
      <c r="AS24" s="75"/>
      <c r="AT24" s="75"/>
      <c r="AU24" s="75"/>
      <c r="AV24" s="75"/>
      <c r="AW24" s="75"/>
      <c r="AX24" s="75"/>
      <c r="AY24" s="75"/>
      <c r="AZ24" s="75"/>
      <c r="BA24" s="75"/>
      <c r="BB24" s="75"/>
      <c r="BC24" s="75"/>
      <c r="BD24" s="75"/>
      <c r="BE24" s="75"/>
      <c r="BF24" s="75"/>
      <c r="BG24" s="75"/>
      <c r="BH24" s="75"/>
      <c r="BI24" s="75"/>
      <c r="BJ24" s="75"/>
      <c r="BK24" s="75"/>
      <c r="BL24" s="75"/>
      <c r="BM24" s="75"/>
      <c r="BN24" s="75"/>
      <c r="BO24" s="75"/>
      <c r="BP24" s="75"/>
      <c r="BQ24" s="75"/>
      <c r="BR24" s="75"/>
      <c r="BS24" s="75"/>
      <c r="BT24" s="75"/>
      <c r="BU24" s="75"/>
      <c r="BV24" s="75"/>
      <c r="BW24" s="75"/>
      <c r="BX24" s="75"/>
      <c r="BY24" s="75"/>
      <c r="BZ24" s="75"/>
      <c r="CA24" s="75"/>
      <c r="CB24" s="75"/>
      <c r="CC24" s="75"/>
      <c r="CD24" s="75"/>
      <c r="CE24" s="75"/>
      <c r="CF24" s="75"/>
      <c r="CG24" s="75"/>
      <c r="CH24" s="75"/>
      <c r="CI24" s="75"/>
      <c r="CJ24" s="75"/>
      <c r="CK24" s="75"/>
      <c r="CL24" s="75"/>
      <c r="CM24" s="75"/>
      <c r="CN24" s="75"/>
      <c r="CO24" s="75"/>
      <c r="CP24" s="75"/>
      <c r="CQ24" s="75"/>
      <c r="CR24" s="75"/>
      <c r="CS24" s="75"/>
      <c r="CT24" s="75"/>
      <c r="CU24" s="75"/>
      <c r="CV24" s="75"/>
      <c r="CW24" s="75"/>
      <c r="CX24" s="75"/>
      <c r="CY24" s="75"/>
      <c r="CZ24" s="75"/>
      <c r="DA24" s="75"/>
      <c r="DB24" s="75"/>
      <c r="DC24" s="75"/>
      <c r="DD24" s="75"/>
      <c r="DE24" s="75"/>
      <c r="DF24" s="75"/>
      <c r="DG24" s="75"/>
      <c r="DH24" s="75"/>
      <c r="DI24" s="75"/>
      <c r="DJ24" s="75"/>
      <c r="DK24" s="75"/>
      <c r="DL24" s="75"/>
      <c r="DM24" s="75"/>
      <c r="DN24" s="75"/>
      <c r="DO24" s="75"/>
      <c r="DP24" s="75"/>
      <c r="DQ24" s="75"/>
      <c r="DR24" s="75"/>
      <c r="DS24" s="75"/>
      <c r="DT24" s="75"/>
      <c r="DU24" s="75"/>
      <c r="DV24" s="75"/>
      <c r="DW24" s="75"/>
      <c r="DX24" s="75"/>
      <c r="DY24" s="75"/>
      <c r="DZ24" s="75"/>
      <c r="EA24" s="75"/>
      <c r="EB24" s="75"/>
      <c r="EC24" s="75"/>
      <c r="ED24" s="75"/>
      <c r="EE24" s="75"/>
      <c r="EF24" s="75"/>
      <c r="EG24" s="75"/>
      <c r="EH24" s="75"/>
      <c r="EI24" s="75"/>
      <c r="EJ24" s="75"/>
      <c r="EK24" s="75"/>
      <c r="EL24" s="75"/>
      <c r="EM24" s="75"/>
      <c r="EN24" s="75"/>
      <c r="EO24" s="75"/>
      <c r="EP24" s="75"/>
      <c r="EQ24" s="75"/>
      <c r="ER24" s="75"/>
      <c r="ES24" s="75"/>
      <c r="ET24" s="75"/>
      <c r="EU24" s="75"/>
      <c r="EV24" s="75"/>
      <c r="EW24" s="75"/>
      <c r="EX24" s="75"/>
      <c r="EY24" s="75"/>
      <c r="EZ24" s="75"/>
      <c r="FA24" s="75"/>
      <c r="FB24" s="75"/>
      <c r="FC24" s="75"/>
      <c r="FD24" s="75"/>
      <c r="FE24" s="75"/>
      <c r="FF24" s="75"/>
      <c r="FG24" s="75"/>
      <c r="FH24" s="75"/>
      <c r="FI24" s="75"/>
      <c r="FJ24" s="75"/>
      <c r="FK24" s="75"/>
      <c r="FL24" s="75"/>
      <c r="FM24" s="75"/>
      <c r="FN24" s="75"/>
      <c r="FO24" s="75"/>
      <c r="FP24" s="75"/>
      <c r="FQ24" s="75"/>
      <c r="FR24" s="75"/>
      <c r="FS24" s="75"/>
      <c r="FT24" s="75"/>
      <c r="FU24" s="75"/>
      <c r="FV24" s="75"/>
      <c r="FW24" s="75"/>
      <c r="FX24" s="75"/>
    </row>
    <row r="25" spans="1:180" s="3" customFormat="1">
      <c r="A25" s="127"/>
      <c r="C25" s="48" t="s">
        <v>16</v>
      </c>
      <c r="D25" s="172" t="s">
        <v>140</v>
      </c>
      <c r="E25" s="167" t="s">
        <v>146</v>
      </c>
      <c r="F25" s="132" t="str">
        <f>N31</f>
        <v>Pieter</v>
      </c>
      <c r="G25" s="172" t="s">
        <v>140</v>
      </c>
      <c r="H25" s="167" t="s">
        <v>175</v>
      </c>
      <c r="S25" s="127"/>
      <c r="T25" s="75"/>
      <c r="U25" s="124">
        <f>RANK(Result!Z7,Result!$Z$7:$Z$18)</f>
        <v>4</v>
      </c>
      <c r="V25" s="124">
        <f>RANK(Result!Z7,Result!$Z$7:$Z$18)</f>
        <v>4</v>
      </c>
      <c r="W25" s="153" t="str">
        <f>Result!T7</f>
        <v>Tim</v>
      </c>
      <c r="X25" s="154">
        <f>Result!Z7</f>
        <v>41.600000000000009</v>
      </c>
      <c r="Y25" s="75"/>
      <c r="Z25" s="75"/>
      <c r="AA25" s="75"/>
      <c r="AB25" s="75"/>
      <c r="AC25" s="75"/>
      <c r="AD25" s="75"/>
      <c r="AE25" s="75"/>
      <c r="AF25" s="75"/>
      <c r="AG25" s="75"/>
      <c r="AH25" s="75"/>
      <c r="AI25" s="75"/>
      <c r="AJ25" s="75"/>
      <c r="AK25" s="75"/>
      <c r="AL25" s="75"/>
      <c r="AM25" s="75"/>
      <c r="AN25" s="75"/>
      <c r="AO25" s="75"/>
      <c r="AP25" s="75"/>
      <c r="AQ25" s="75"/>
      <c r="AR25" s="75"/>
      <c r="AS25" s="75"/>
      <c r="AT25" s="75"/>
      <c r="AU25" s="75"/>
      <c r="AV25" s="75"/>
      <c r="AW25" s="75"/>
      <c r="AX25" s="75"/>
      <c r="AY25" s="75"/>
      <c r="AZ25" s="75"/>
      <c r="BA25" s="75"/>
      <c r="BB25" s="75"/>
      <c r="BC25" s="75"/>
      <c r="BD25" s="75"/>
      <c r="BE25" s="75"/>
      <c r="BF25" s="75"/>
      <c r="BG25" s="75"/>
      <c r="BH25" s="75"/>
      <c r="BI25" s="75"/>
      <c r="BJ25" s="75"/>
      <c r="BK25" s="75"/>
      <c r="BL25" s="75"/>
      <c r="BM25" s="75"/>
      <c r="BN25" s="75"/>
      <c r="BO25" s="75"/>
      <c r="BP25" s="75"/>
      <c r="BQ25" s="75"/>
      <c r="BR25" s="75"/>
      <c r="BS25" s="75"/>
      <c r="BT25" s="75"/>
      <c r="BU25" s="75"/>
      <c r="BV25" s="75"/>
      <c r="BW25" s="75"/>
      <c r="BX25" s="75"/>
      <c r="BY25" s="75"/>
      <c r="BZ25" s="75"/>
      <c r="CA25" s="75"/>
      <c r="CB25" s="75"/>
      <c r="CC25" s="75"/>
      <c r="CD25" s="75"/>
      <c r="CE25" s="75"/>
      <c r="CF25" s="75"/>
      <c r="CG25" s="75"/>
      <c r="CH25" s="75"/>
      <c r="CI25" s="75"/>
      <c r="CJ25" s="75"/>
      <c r="CK25" s="75"/>
      <c r="CL25" s="75"/>
      <c r="CM25" s="75"/>
      <c r="CN25" s="75"/>
      <c r="CO25" s="75"/>
      <c r="CP25" s="75"/>
      <c r="CQ25" s="75"/>
      <c r="CR25" s="75"/>
      <c r="CS25" s="75"/>
      <c r="CT25" s="75"/>
      <c r="CU25" s="75"/>
      <c r="CV25" s="75"/>
      <c r="CW25" s="75"/>
      <c r="CX25" s="75"/>
      <c r="CY25" s="75"/>
      <c r="CZ25" s="75"/>
      <c r="DA25" s="75"/>
      <c r="DB25" s="75"/>
      <c r="DC25" s="75"/>
      <c r="DD25" s="75"/>
      <c r="DE25" s="75"/>
      <c r="DF25" s="75"/>
      <c r="DG25" s="75"/>
      <c r="DH25" s="75"/>
      <c r="DI25" s="75"/>
      <c r="DJ25" s="75"/>
      <c r="DK25" s="75"/>
      <c r="DL25" s="75"/>
      <c r="DM25" s="75"/>
      <c r="DN25" s="75"/>
      <c r="DO25" s="75"/>
      <c r="DP25" s="75"/>
      <c r="DQ25" s="75"/>
      <c r="DR25" s="75"/>
      <c r="DS25" s="75"/>
      <c r="DT25" s="75"/>
      <c r="DU25" s="75"/>
      <c r="DV25" s="75"/>
      <c r="DW25" s="75"/>
      <c r="DX25" s="75"/>
      <c r="DY25" s="75"/>
      <c r="DZ25" s="75"/>
      <c r="EA25" s="75"/>
      <c r="EB25" s="75"/>
      <c r="EC25" s="75"/>
      <c r="ED25" s="75"/>
      <c r="EE25" s="75"/>
      <c r="EF25" s="75"/>
      <c r="EG25" s="75"/>
      <c r="EH25" s="75"/>
      <c r="EI25" s="75"/>
      <c r="EJ25" s="75"/>
      <c r="EK25" s="75"/>
      <c r="EL25" s="75"/>
      <c r="EM25" s="75"/>
      <c r="EN25" s="75"/>
      <c r="EO25" s="75"/>
      <c r="EP25" s="75"/>
      <c r="EQ25" s="75"/>
      <c r="ER25" s="75"/>
      <c r="ES25" s="75"/>
      <c r="ET25" s="75"/>
      <c r="EU25" s="75"/>
      <c r="EV25" s="75"/>
      <c r="EW25" s="75"/>
      <c r="EX25" s="75"/>
      <c r="EY25" s="75"/>
      <c r="EZ25" s="75"/>
      <c r="FA25" s="75"/>
      <c r="FB25" s="75"/>
      <c r="FC25" s="75"/>
      <c r="FD25" s="75"/>
      <c r="FE25" s="75"/>
      <c r="FF25" s="75"/>
      <c r="FG25" s="75"/>
      <c r="FH25" s="75"/>
      <c r="FI25" s="75"/>
      <c r="FJ25" s="75"/>
      <c r="FK25" s="75"/>
      <c r="FL25" s="75"/>
      <c r="FM25" s="75"/>
      <c r="FN25" s="75"/>
      <c r="FO25" s="75"/>
      <c r="FP25" s="75"/>
      <c r="FQ25" s="75"/>
      <c r="FR25" s="75"/>
      <c r="FS25" s="75"/>
      <c r="FT25" s="75"/>
      <c r="FU25" s="75"/>
      <c r="FV25" s="75"/>
      <c r="FW25" s="75"/>
      <c r="FX25" s="75"/>
    </row>
    <row r="26" spans="1:180">
      <c r="A26" s="72"/>
      <c r="B26" s="3"/>
      <c r="C26" s="48" t="s">
        <v>2</v>
      </c>
      <c r="D26" s="172" t="s">
        <v>177</v>
      </c>
      <c r="E26" s="167" t="s">
        <v>178</v>
      </c>
      <c r="F26" s="132" t="str">
        <f>O31</f>
        <v>Didier</v>
      </c>
      <c r="G26" s="172" t="s">
        <v>33</v>
      </c>
      <c r="H26" s="167" t="s">
        <v>151</v>
      </c>
      <c r="I26" s="3"/>
      <c r="J26" s="3"/>
      <c r="K26" s="3"/>
      <c r="L26" s="3"/>
      <c r="M26" s="3"/>
      <c r="N26" s="3"/>
      <c r="O26" s="3"/>
      <c r="P26" s="3"/>
      <c r="Q26" s="3"/>
      <c r="R26" s="3"/>
      <c r="S26" s="72"/>
      <c r="U26" s="124">
        <f>RANK(Result!Z8,Result!$Z$7:$Z$18)</f>
        <v>3</v>
      </c>
      <c r="V26" s="124">
        <f>IF(COUNTIF($U$25:U25,RANK(Result!Z8,Result!$Z$7:$Z$18))&gt;0,RANK(Result!Z8,Result!$Z$7:$Z$18)+COUNTIF($U$25:U25,RANK(Result!Z8,Result!$Z$7:$Z$18)),RANK(Result!Z8,Result!$Z$7:$Z$18))</f>
        <v>3</v>
      </c>
      <c r="W26" s="153" t="str">
        <f>Result!T8</f>
        <v>Grégory</v>
      </c>
      <c r="X26" s="154">
        <f>Result!Z8</f>
        <v>42.379999999999995</v>
      </c>
    </row>
    <row r="27" spans="1:180" ht="13.5" thickBot="1">
      <c r="A27" s="72"/>
      <c r="B27" s="3"/>
      <c r="C27" s="52" t="s">
        <v>3</v>
      </c>
      <c r="D27" s="170" t="s">
        <v>44</v>
      </c>
      <c r="E27" s="171" t="s">
        <v>179</v>
      </c>
      <c r="F27" s="133" t="str">
        <f>P31</f>
        <v>Lien</v>
      </c>
      <c r="G27" s="170" t="s">
        <v>44</v>
      </c>
      <c r="H27" s="171" t="s">
        <v>150</v>
      </c>
      <c r="I27" s="3"/>
      <c r="J27" s="3"/>
      <c r="K27" s="3"/>
      <c r="L27" s="3"/>
      <c r="M27" s="3"/>
      <c r="N27" s="3"/>
      <c r="O27" s="3"/>
      <c r="P27" s="3"/>
      <c r="Q27" s="3"/>
      <c r="R27" s="3"/>
      <c r="S27" s="72"/>
      <c r="U27" s="124">
        <f>RANK(Result!Z9,Result!$Z$7:$Z$18)</f>
        <v>5</v>
      </c>
      <c r="V27" s="124">
        <f>IF(COUNTIF($U$25:U26,RANK(Result!Z9,Result!$Z$7:$Z$18))&gt;0,RANK(Result!Z9,Result!$Z$7:$Z$18)+COUNTIF($U$25:U26,RANK(Result!Z9,Result!$Z$7:$Z$18)),RANK(Result!Z9,Result!$Z$7:$Z$18))</f>
        <v>5</v>
      </c>
      <c r="W27" s="153" t="str">
        <f>Result!T9</f>
        <v>Christophe</v>
      </c>
      <c r="X27" s="154">
        <f>Result!Z9</f>
        <v>41.269999999999996</v>
      </c>
    </row>
    <row r="28" spans="1:180" ht="16.5" customHeight="1">
      <c r="A28" s="72"/>
      <c r="B28" s="3"/>
      <c r="C28" s="3"/>
      <c r="D28" s="3"/>
      <c r="E28" s="3"/>
      <c r="F28" s="3"/>
      <c r="G28" s="3"/>
      <c r="H28" s="3"/>
      <c r="I28" s="3"/>
      <c r="J28" s="3"/>
      <c r="K28" s="3"/>
      <c r="L28" s="3"/>
      <c r="M28" s="3"/>
      <c r="N28" s="3"/>
      <c r="O28" s="3"/>
      <c r="P28" s="3"/>
      <c r="Q28" s="3"/>
      <c r="R28" s="3"/>
      <c r="S28" s="72"/>
      <c r="U28" s="124">
        <f>RANK(Result!Z10,Result!$Z$7:$Z$18)</f>
        <v>2</v>
      </c>
      <c r="V28" s="124">
        <f>IF(COUNTIF($U$25:U27,RANK(Result!Z10,Result!$Z$7:$Z$18))&gt;0,RANK(Result!Z10,Result!$Z$7:$Z$18)+COUNTIF($U$25:U27,RANK(Result!Z10,Result!$Z$7:$Z$18)),RANK(Result!Z10,Result!$Z$7:$Z$18))</f>
        <v>2</v>
      </c>
      <c r="W28" s="153" t="str">
        <f>Result!T10</f>
        <v>Ruben</v>
      </c>
      <c r="X28" s="154">
        <f>Result!Z10</f>
        <v>43.300000000000004</v>
      </c>
    </row>
    <row r="29" spans="1:180" s="155" customFormat="1" ht="13.5" thickBot="1">
      <c r="A29" s="72"/>
      <c r="B29" s="72"/>
      <c r="C29" s="72"/>
      <c r="D29" s="72"/>
      <c r="E29" s="72"/>
      <c r="F29" s="72"/>
      <c r="G29" s="72"/>
      <c r="H29" s="72"/>
      <c r="I29" s="72"/>
      <c r="J29" s="72"/>
      <c r="K29" s="72"/>
      <c r="L29" s="72"/>
      <c r="M29" s="72"/>
      <c r="N29" s="72"/>
      <c r="O29" s="72"/>
      <c r="P29" s="72"/>
      <c r="Q29" s="72"/>
      <c r="R29" s="72"/>
      <c r="S29" s="72"/>
      <c r="U29" s="124">
        <f>RANK(Result!Z11,Result!$Z$7:$Z$18)</f>
        <v>6</v>
      </c>
      <c r="V29" s="124">
        <f>IF(COUNTIF($U$25:U28,RANK(Result!Z11,Result!$Z$7:$Z$18))&gt;0,RANK(Result!Z11,Result!$Z$7:$Z$18)+COUNTIF($U$25:U28,RANK(Result!Z11,Result!$Z$7:$Z$18)),RANK(Result!Z11,Result!$Z$7:$Z$18))</f>
        <v>6</v>
      </c>
      <c r="W29" s="157" t="str">
        <f>Result!T11</f>
        <v>Guillaume</v>
      </c>
      <c r="X29" s="154">
        <f>Result!Z11</f>
        <v>40.540000000000006</v>
      </c>
    </row>
    <row r="30" spans="1:180" ht="13.5" thickBot="1">
      <c r="A30" s="72"/>
      <c r="B30" s="64"/>
      <c r="C30" s="65"/>
      <c r="D30" s="65"/>
      <c r="E30" s="65"/>
      <c r="F30" s="65"/>
      <c r="G30" s="65"/>
      <c r="H30" s="65"/>
      <c r="I30" s="65"/>
      <c r="J30" s="65"/>
      <c r="K30" s="65"/>
      <c r="L30" s="65"/>
      <c r="M30" s="65"/>
      <c r="N30" s="65"/>
      <c r="O30" s="65"/>
      <c r="P30" s="65"/>
      <c r="Q30" s="65"/>
      <c r="R30" s="75"/>
      <c r="S30" s="72"/>
      <c r="U30" s="124">
        <f>RANK(Result!Z12,Result!$Z$7:$Z$18)</f>
        <v>1</v>
      </c>
      <c r="V30" s="124">
        <f>IF(COUNTIF($U$25:U29,RANK(Result!Z12,Result!$Z$7:$Z$18))&gt;0,RANK(Result!Z12,Result!$Z$7:$Z$18)+COUNTIF($U$25:U29,RANK(Result!Z12,Result!$Z$7:$Z$18)),RANK(Result!Z12,Result!$Z$7:$Z$18))</f>
        <v>1</v>
      </c>
      <c r="W30" s="153" t="str">
        <f>Result!T12</f>
        <v>Maarten</v>
      </c>
      <c r="X30" s="154">
        <f>Result!Z12</f>
        <v>47.18</v>
      </c>
    </row>
    <row r="31" spans="1:180" ht="13.5" thickBot="1">
      <c r="A31" s="72"/>
      <c r="B31" s="66"/>
      <c r="C31" s="36" t="s">
        <v>0</v>
      </c>
      <c r="D31" s="37" t="s">
        <v>1</v>
      </c>
      <c r="E31" s="36" t="str">
        <f>D59</f>
        <v>Tim</v>
      </c>
      <c r="F31" s="38" t="str">
        <f>L59</f>
        <v>Grégory</v>
      </c>
      <c r="G31" s="38" t="str">
        <f>D72</f>
        <v>Christophe</v>
      </c>
      <c r="H31" s="38" t="str">
        <f>L72</f>
        <v>Ruben</v>
      </c>
      <c r="I31" s="38" t="str">
        <f>D85</f>
        <v>Guillaume</v>
      </c>
      <c r="J31" s="38" t="str">
        <f>L85</f>
        <v>Maarten</v>
      </c>
      <c r="K31" s="38" t="str">
        <f>D98</f>
        <v>Dieter</v>
      </c>
      <c r="L31" s="38" t="str">
        <f>L98</f>
        <v>Deborah</v>
      </c>
      <c r="M31" s="38" t="str">
        <f>D111</f>
        <v>Lienkeuh</v>
      </c>
      <c r="N31" s="38" t="str">
        <f>L111</f>
        <v>Pieter</v>
      </c>
      <c r="O31" s="38" t="str">
        <f>D124</f>
        <v>Didier</v>
      </c>
      <c r="P31" s="37" t="str">
        <f>L124</f>
        <v>Lien</v>
      </c>
      <c r="Q31" s="3"/>
      <c r="R31" s="75"/>
      <c r="S31" s="72"/>
      <c r="U31" s="124">
        <f>RANK(Result!Z13,Result!$Z$7:$Z$18)</f>
        <v>12</v>
      </c>
      <c r="V31" s="124">
        <f>IF(COUNTIF($U$25:U30,RANK(Result!Z13,Result!$Z$7:$Z$18))&gt;0,RANK(Result!Z13,Result!$Z$7:$Z$18)+COUNTIF($U$25:U30,RANK(Result!Z13,Result!$Z$7:$Z$18)),RANK(Result!Z13,Result!$Z$7:$Z$18))</f>
        <v>12</v>
      </c>
      <c r="W31" s="153" t="str">
        <f>Result!T13</f>
        <v>Dieter</v>
      </c>
      <c r="X31" s="154">
        <f>Result!Z13</f>
        <v>28.1</v>
      </c>
    </row>
    <row r="32" spans="1:180">
      <c r="A32" s="72"/>
      <c r="B32" s="66"/>
      <c r="C32" s="29" t="str">
        <f t="shared" ref="C32:D39" si="0">C11</f>
        <v>Sint-Truiden</v>
      </c>
      <c r="D32" s="30" t="str">
        <f t="shared" si="0"/>
        <v>Anderlecht</v>
      </c>
      <c r="E32" s="31">
        <f t="shared" ref="E32:E39" si="1">E61</f>
        <v>2</v>
      </c>
      <c r="F32" s="32" t="str">
        <f>M61</f>
        <v>x</v>
      </c>
      <c r="G32" s="32">
        <f>E74</f>
        <v>2</v>
      </c>
      <c r="H32" s="32">
        <f>M74</f>
        <v>2</v>
      </c>
      <c r="I32" s="32">
        <f>E87</f>
        <v>1</v>
      </c>
      <c r="J32" s="32">
        <f>M87</f>
        <v>2</v>
      </c>
      <c r="K32" s="32" t="str">
        <f>E100</f>
        <v>x</v>
      </c>
      <c r="L32" s="32">
        <f t="shared" ref="L32:L39" si="2">M100</f>
        <v>2</v>
      </c>
      <c r="M32" s="32">
        <f>E113</f>
        <v>1</v>
      </c>
      <c r="N32" s="32">
        <f t="shared" ref="N32:N39" si="3">M113</f>
        <v>2</v>
      </c>
      <c r="O32" s="32">
        <f>E126</f>
        <v>2</v>
      </c>
      <c r="P32" s="33">
        <f>M126</f>
        <v>2</v>
      </c>
      <c r="Q32" s="3"/>
      <c r="R32" s="75"/>
      <c r="S32" s="72"/>
      <c r="U32" s="124">
        <f>RANK(Result!Z14,Result!$Z$7:$Z$18)</f>
        <v>7</v>
      </c>
      <c r="V32" s="124">
        <f>IF(COUNTIF($U$25:U31,RANK(Result!Z14,Result!$Z$7:$Z$18))&gt;0,RANK(Result!Z14,Result!$Z$7:$Z$18)+COUNTIF($U$25:U31,RANK(Result!Z14,Result!$Z$7:$Z$18)),RANK(Result!Z14,Result!$Z$7:$Z$18))</f>
        <v>7</v>
      </c>
      <c r="W32" s="153" t="str">
        <f>Result!T14</f>
        <v>Deborah</v>
      </c>
      <c r="X32" s="154">
        <f>Result!Z14</f>
        <v>38.870000000000005</v>
      </c>
    </row>
    <row r="33" spans="1:24">
      <c r="A33" s="72"/>
      <c r="B33" s="66"/>
      <c r="C33" s="25" t="str">
        <f t="shared" si="0"/>
        <v>Gent</v>
      </c>
      <c r="D33" s="26" t="str">
        <f t="shared" si="0"/>
        <v>Roeselare</v>
      </c>
      <c r="E33" s="31">
        <f t="shared" si="1"/>
        <v>1</v>
      </c>
      <c r="F33" s="32">
        <f t="shared" ref="F33:F39" si="4">M62</f>
        <v>1</v>
      </c>
      <c r="G33" s="32">
        <f t="shared" ref="G33:G39" si="5">E75</f>
        <v>1</v>
      </c>
      <c r="H33" s="32">
        <f t="shared" ref="H33:H39" si="6">M75</f>
        <v>1</v>
      </c>
      <c r="I33" s="32">
        <f t="shared" ref="I33:I39" si="7">E88</f>
        <v>1</v>
      </c>
      <c r="J33" s="32">
        <f t="shared" ref="J33:J39" si="8">M88</f>
        <v>1</v>
      </c>
      <c r="K33" s="32">
        <f t="shared" ref="K33:K39" si="9">E101</f>
        <v>1</v>
      </c>
      <c r="L33" s="32" t="str">
        <f t="shared" si="2"/>
        <v>x</v>
      </c>
      <c r="M33" s="32">
        <f t="shared" ref="M33:M39" si="10">E114</f>
        <v>1</v>
      </c>
      <c r="N33" s="32">
        <f t="shared" si="3"/>
        <v>2</v>
      </c>
      <c r="O33" s="32">
        <f t="shared" ref="O33:O39" si="11">E127</f>
        <v>1</v>
      </c>
      <c r="P33" s="33">
        <f t="shared" ref="P33:P39" si="12">M127</f>
        <v>1</v>
      </c>
      <c r="Q33" s="3"/>
      <c r="R33" s="75"/>
      <c r="S33" s="72"/>
      <c r="U33" s="124">
        <f>RANK(Result!Z15,Result!$Z$7:$Z$18)</f>
        <v>8</v>
      </c>
      <c r="V33" s="124">
        <f>IF(COUNTIF($U$25:U32,RANK(Result!Z15,Result!$Z$7:$Z$18))&gt;0,RANK(Result!Z15,Result!$Z$7:$Z$18)+COUNTIF($U$25:U32,RANK(Result!Z15,Result!$Z$7:$Z$18)),RANK(Result!Z15,Result!$Z$7:$Z$18))</f>
        <v>8</v>
      </c>
      <c r="W33" s="153" t="str">
        <f>Result!T15</f>
        <v>Lienkeuh</v>
      </c>
      <c r="X33" s="154">
        <f>Result!Z15</f>
        <v>37.92</v>
      </c>
    </row>
    <row r="34" spans="1:24">
      <c r="A34" s="72"/>
      <c r="B34" s="66"/>
      <c r="C34" s="25" t="str">
        <f t="shared" si="0"/>
        <v>Charleroi</v>
      </c>
      <c r="D34" s="26" t="str">
        <f t="shared" si="0"/>
        <v>Cercle Brugge</v>
      </c>
      <c r="E34" s="31" t="str">
        <f t="shared" si="1"/>
        <v>x</v>
      </c>
      <c r="F34" s="32" t="str">
        <f t="shared" si="4"/>
        <v>x</v>
      </c>
      <c r="G34" s="32" t="str">
        <f t="shared" si="5"/>
        <v>x</v>
      </c>
      <c r="H34" s="32">
        <f t="shared" si="6"/>
        <v>2</v>
      </c>
      <c r="I34" s="32" t="str">
        <f t="shared" si="7"/>
        <v>x</v>
      </c>
      <c r="J34" s="32">
        <f t="shared" si="8"/>
        <v>2</v>
      </c>
      <c r="K34" s="32" t="str">
        <f t="shared" si="9"/>
        <v>x</v>
      </c>
      <c r="L34" s="32">
        <f t="shared" si="2"/>
        <v>2</v>
      </c>
      <c r="M34" s="32">
        <f t="shared" si="10"/>
        <v>1</v>
      </c>
      <c r="N34" s="32">
        <f t="shared" si="3"/>
        <v>2</v>
      </c>
      <c r="O34" s="32">
        <f t="shared" si="11"/>
        <v>2</v>
      </c>
      <c r="P34" s="33">
        <f t="shared" si="12"/>
        <v>2</v>
      </c>
      <c r="Q34" s="3"/>
      <c r="R34" s="75"/>
      <c r="S34" s="72"/>
      <c r="U34" s="124">
        <f>RANK(Result!Z16,Result!$Z$7:$Z$18)</f>
        <v>10</v>
      </c>
      <c r="V34" s="124">
        <f>IF(COUNTIF($U$25:U33,RANK(Result!Z16,Result!$Z$7:$Z$18))&gt;0,RANK(Result!Z16,Result!$Z$7:$Z$18)+COUNTIF($U$25:U33,RANK(Result!Z16,Result!$Z$7:$Z$18)),RANK(Result!Z16,Result!$Z$7:$Z$18))</f>
        <v>10</v>
      </c>
      <c r="W34" s="153" t="str">
        <f>Result!T16</f>
        <v>Pieter</v>
      </c>
      <c r="X34" s="154">
        <f>Result!Z16</f>
        <v>36.85</v>
      </c>
    </row>
    <row r="35" spans="1:24">
      <c r="A35" s="72"/>
      <c r="B35" s="66"/>
      <c r="C35" s="25" t="str">
        <f t="shared" si="0"/>
        <v>Moeskroen</v>
      </c>
      <c r="D35" s="26" t="str">
        <f t="shared" si="0"/>
        <v>Westerlo</v>
      </c>
      <c r="E35" s="31">
        <f t="shared" si="1"/>
        <v>1</v>
      </c>
      <c r="F35" s="32">
        <f t="shared" si="4"/>
        <v>1</v>
      </c>
      <c r="G35" s="32">
        <f t="shared" si="5"/>
        <v>1</v>
      </c>
      <c r="H35" s="32" t="str">
        <f t="shared" si="6"/>
        <v>x</v>
      </c>
      <c r="I35" s="32">
        <f t="shared" si="7"/>
        <v>2</v>
      </c>
      <c r="J35" s="32">
        <f t="shared" si="8"/>
        <v>1</v>
      </c>
      <c r="K35" s="32">
        <f t="shared" si="9"/>
        <v>1</v>
      </c>
      <c r="L35" s="32">
        <f t="shared" si="2"/>
        <v>1</v>
      </c>
      <c r="M35" s="32">
        <f t="shared" si="10"/>
        <v>1</v>
      </c>
      <c r="N35" s="32">
        <f t="shared" si="3"/>
        <v>2</v>
      </c>
      <c r="O35" s="32">
        <f t="shared" si="11"/>
        <v>1</v>
      </c>
      <c r="P35" s="33">
        <f t="shared" si="12"/>
        <v>1</v>
      </c>
      <c r="Q35" s="3"/>
      <c r="R35" s="75"/>
      <c r="S35" s="72"/>
      <c r="U35" s="124">
        <f>RANK(Result!Z17,Result!$Z$7:$Z$18)</f>
        <v>9</v>
      </c>
      <c r="V35" s="124">
        <f>IF(COUNTIF($U$25:U34,RANK(Result!Z17,Result!$Z$7:$Z$18))&gt;0,RANK(Result!Z17,Result!$Z$7:$Z$18)+COUNTIF($U$25:U34,RANK(Result!Z17,Result!$Z$7:$Z$18)),RANK(Result!Z17,Result!$Z$7:$Z$18))</f>
        <v>9</v>
      </c>
      <c r="W35" s="153" t="str">
        <f>Result!T17</f>
        <v>Didier</v>
      </c>
      <c r="X35" s="154">
        <f>Result!Z17</f>
        <v>37.620000000000005</v>
      </c>
    </row>
    <row r="36" spans="1:24">
      <c r="A36" s="72"/>
      <c r="B36" s="66"/>
      <c r="C36" s="25" t="str">
        <f t="shared" si="0"/>
        <v>Standard</v>
      </c>
      <c r="D36" s="26" t="str">
        <f t="shared" si="0"/>
        <v>Mechelen</v>
      </c>
      <c r="E36" s="31">
        <f t="shared" si="1"/>
        <v>1</v>
      </c>
      <c r="F36" s="32">
        <f t="shared" si="4"/>
        <v>1</v>
      </c>
      <c r="G36" s="32">
        <f t="shared" si="5"/>
        <v>1</v>
      </c>
      <c r="H36" s="32">
        <f t="shared" si="6"/>
        <v>1</v>
      </c>
      <c r="I36" s="32">
        <f t="shared" si="7"/>
        <v>2</v>
      </c>
      <c r="J36" s="32">
        <f t="shared" si="8"/>
        <v>1</v>
      </c>
      <c r="K36" s="32">
        <f t="shared" si="9"/>
        <v>1</v>
      </c>
      <c r="L36" s="32">
        <f t="shared" si="2"/>
        <v>1</v>
      </c>
      <c r="M36" s="32" t="str">
        <f t="shared" si="10"/>
        <v>x</v>
      </c>
      <c r="N36" s="32">
        <f t="shared" si="3"/>
        <v>2</v>
      </c>
      <c r="O36" s="32" t="str">
        <f t="shared" si="11"/>
        <v>x</v>
      </c>
      <c r="P36" s="33">
        <f t="shared" si="12"/>
        <v>1</v>
      </c>
      <c r="Q36" s="3"/>
      <c r="R36" s="75"/>
      <c r="S36" s="72"/>
      <c r="U36" s="124">
        <f>RANK(Result!Z18,Result!$Z$7:$Z$18)</f>
        <v>11</v>
      </c>
      <c r="V36" s="124">
        <f>IF(COUNTIF($U$25:U35,RANK(Result!Z18,Result!$Z$7:$Z$18))&gt;0,RANK(Result!Z18,Result!$Z$7:$Z$18)+COUNTIF($U$25:U35,RANK(Result!Z18,Result!$Z$7:$Z$18)),RANK(Result!Z18,Result!$Z$7:$Z$18))</f>
        <v>11</v>
      </c>
      <c r="W36" s="153" t="str">
        <f>Result!T18</f>
        <v xml:space="preserve">Lien </v>
      </c>
      <c r="X36" s="154">
        <f>Result!Z18</f>
        <v>36.15</v>
      </c>
    </row>
    <row r="37" spans="1:24">
      <c r="A37" s="72"/>
      <c r="B37" s="66"/>
      <c r="C37" s="25" t="str">
        <f t="shared" si="0"/>
        <v>Zulte-Waregem</v>
      </c>
      <c r="D37" s="26" t="str">
        <f t="shared" si="0"/>
        <v>Kortrijk</v>
      </c>
      <c r="E37" s="31">
        <f t="shared" si="1"/>
        <v>1</v>
      </c>
      <c r="F37" s="32">
        <f t="shared" si="4"/>
        <v>1</v>
      </c>
      <c r="G37" s="32">
        <f t="shared" si="5"/>
        <v>1</v>
      </c>
      <c r="H37" s="32">
        <f t="shared" si="6"/>
        <v>1</v>
      </c>
      <c r="I37" s="32" t="str">
        <f t="shared" si="7"/>
        <v>x</v>
      </c>
      <c r="J37" s="32">
        <f t="shared" si="8"/>
        <v>1</v>
      </c>
      <c r="K37" s="32">
        <f t="shared" si="9"/>
        <v>1</v>
      </c>
      <c r="L37" s="32" t="str">
        <f t="shared" si="2"/>
        <v>x</v>
      </c>
      <c r="M37" s="32" t="str">
        <f t="shared" si="10"/>
        <v>x</v>
      </c>
      <c r="N37" s="32">
        <f t="shared" si="3"/>
        <v>1</v>
      </c>
      <c r="O37" s="32">
        <f t="shared" si="11"/>
        <v>1</v>
      </c>
      <c r="P37" s="33">
        <f t="shared" si="12"/>
        <v>1</v>
      </c>
      <c r="Q37" s="3"/>
      <c r="R37" s="75"/>
      <c r="S37" s="72"/>
      <c r="U37" s="124"/>
      <c r="V37" s="124"/>
      <c r="W37" s="124"/>
    </row>
    <row r="38" spans="1:24">
      <c r="A38" s="72"/>
      <c r="B38" s="66"/>
      <c r="C38" s="25" t="str">
        <f t="shared" si="0"/>
        <v>GBA</v>
      </c>
      <c r="D38" s="26" t="str">
        <f t="shared" si="0"/>
        <v>Lokeren</v>
      </c>
      <c r="E38" s="31" t="str">
        <f t="shared" si="1"/>
        <v>x</v>
      </c>
      <c r="F38" s="32" t="str">
        <f t="shared" si="4"/>
        <v>x</v>
      </c>
      <c r="G38" s="32" t="str">
        <f t="shared" si="5"/>
        <v>x</v>
      </c>
      <c r="H38" s="32">
        <f t="shared" si="6"/>
        <v>1</v>
      </c>
      <c r="I38" s="32" t="str">
        <f t="shared" si="7"/>
        <v>x</v>
      </c>
      <c r="J38" s="32">
        <f t="shared" si="8"/>
        <v>1</v>
      </c>
      <c r="K38" s="32">
        <f t="shared" si="9"/>
        <v>1</v>
      </c>
      <c r="L38" s="32" t="str">
        <f t="shared" si="2"/>
        <v>x</v>
      </c>
      <c r="M38" s="32" t="str">
        <f t="shared" si="10"/>
        <v>x</v>
      </c>
      <c r="N38" s="32">
        <f t="shared" si="3"/>
        <v>1</v>
      </c>
      <c r="O38" s="32" t="str">
        <f t="shared" si="11"/>
        <v>x</v>
      </c>
      <c r="P38" s="33" t="str">
        <f t="shared" si="12"/>
        <v>x</v>
      </c>
      <c r="Q38" s="3"/>
      <c r="R38" s="75"/>
      <c r="S38" s="72"/>
      <c r="U38" s="124"/>
      <c r="V38" s="124"/>
      <c r="W38" s="124"/>
    </row>
    <row r="39" spans="1:24" ht="13.5" thickBot="1">
      <c r="A39" s="72"/>
      <c r="B39" s="66"/>
      <c r="C39" s="27" t="str">
        <f t="shared" si="0"/>
        <v>Club Brugge</v>
      </c>
      <c r="D39" s="28" t="str">
        <f t="shared" si="0"/>
        <v>Genk</v>
      </c>
      <c r="E39" s="31" t="str">
        <f t="shared" si="1"/>
        <v>x</v>
      </c>
      <c r="F39" s="32">
        <f t="shared" si="4"/>
        <v>1</v>
      </c>
      <c r="G39" s="32">
        <f t="shared" si="5"/>
        <v>1</v>
      </c>
      <c r="H39" s="32">
        <f t="shared" si="6"/>
        <v>1</v>
      </c>
      <c r="I39" s="32">
        <f t="shared" si="7"/>
        <v>1</v>
      </c>
      <c r="J39" s="32">
        <f t="shared" si="8"/>
        <v>2</v>
      </c>
      <c r="K39" s="32">
        <f t="shared" si="9"/>
        <v>1</v>
      </c>
      <c r="L39" s="32">
        <f t="shared" si="2"/>
        <v>1</v>
      </c>
      <c r="M39" s="32">
        <f t="shared" si="10"/>
        <v>1</v>
      </c>
      <c r="N39" s="32" t="str">
        <f t="shared" si="3"/>
        <v>x</v>
      </c>
      <c r="O39" s="32">
        <f t="shared" si="11"/>
        <v>2</v>
      </c>
      <c r="P39" s="33">
        <f t="shared" si="12"/>
        <v>1</v>
      </c>
      <c r="Q39" s="3"/>
      <c r="R39" s="75"/>
      <c r="S39" s="72"/>
      <c r="U39" s="124"/>
      <c r="V39" s="124"/>
      <c r="W39" s="124"/>
    </row>
    <row r="40" spans="1:24" ht="13.5" thickBot="1">
      <c r="A40" s="72"/>
      <c r="B40" s="66"/>
      <c r="C40" s="3"/>
      <c r="D40" s="3"/>
      <c r="E40" s="58">
        <f>I69</f>
        <v>5.98</v>
      </c>
      <c r="F40" s="59">
        <f>Q69</f>
        <v>2.58</v>
      </c>
      <c r="G40" s="59">
        <f>I82</f>
        <v>2.58</v>
      </c>
      <c r="H40" s="59">
        <f>Q82</f>
        <v>8.2100000000000009</v>
      </c>
      <c r="I40" s="59">
        <f>I95</f>
        <v>8.35</v>
      </c>
      <c r="J40" s="59">
        <f>Q95</f>
        <v>8.2100000000000009</v>
      </c>
      <c r="K40" s="59">
        <f>I108</f>
        <v>4.46</v>
      </c>
      <c r="L40" s="59">
        <f>Q108</f>
        <v>5.08</v>
      </c>
      <c r="M40" s="59">
        <f>I121</f>
        <v>5.5</v>
      </c>
      <c r="N40" s="59">
        <f>Q121</f>
        <v>11.88</v>
      </c>
      <c r="O40" s="59">
        <f>I134</f>
        <v>5</v>
      </c>
      <c r="P40" s="60">
        <f>Q134</f>
        <v>6.33</v>
      </c>
      <c r="Q40" s="3"/>
      <c r="R40" s="75"/>
      <c r="S40" s="72"/>
      <c r="U40" s="124"/>
      <c r="V40" s="124"/>
      <c r="W40" s="124"/>
    </row>
    <row r="41" spans="1:24">
      <c r="A41" s="72"/>
      <c r="B41" s="66"/>
      <c r="C41" s="3"/>
      <c r="D41" s="3"/>
      <c r="E41" s="3"/>
      <c r="F41" s="3"/>
      <c r="G41" s="3"/>
      <c r="H41" s="3"/>
      <c r="I41" s="3"/>
      <c r="J41" s="3"/>
      <c r="K41" s="3"/>
      <c r="L41" s="3"/>
      <c r="M41" s="3"/>
      <c r="N41" s="3"/>
      <c r="O41" s="3"/>
      <c r="P41" s="3"/>
      <c r="Q41" s="3"/>
      <c r="R41" s="75"/>
      <c r="S41" s="72"/>
    </row>
    <row r="42" spans="1:24" ht="13.5" thickBot="1">
      <c r="A42" s="72"/>
      <c r="B42" s="66"/>
      <c r="C42" s="3"/>
      <c r="D42" s="3"/>
      <c r="E42" s="3"/>
      <c r="F42" s="3"/>
      <c r="G42" s="3"/>
      <c r="H42" s="3"/>
      <c r="I42" s="3"/>
      <c r="J42" s="3"/>
      <c r="K42" s="3"/>
      <c r="L42" s="3"/>
      <c r="M42" s="3"/>
      <c r="N42" s="3"/>
      <c r="O42" s="3"/>
      <c r="P42" s="3"/>
      <c r="Q42" s="3"/>
      <c r="R42" s="75"/>
      <c r="S42" s="72"/>
    </row>
    <row r="43" spans="1:24" ht="13.5" thickBot="1">
      <c r="A43" s="72"/>
      <c r="B43" s="66"/>
      <c r="C43" s="36" t="s">
        <v>0</v>
      </c>
      <c r="D43" s="37" t="s">
        <v>1</v>
      </c>
      <c r="E43" s="36" t="str">
        <f t="shared" ref="E43:O43" si="13">E31</f>
        <v>Tim</v>
      </c>
      <c r="F43" s="38" t="str">
        <f t="shared" si="13"/>
        <v>Grégory</v>
      </c>
      <c r="G43" s="38" t="str">
        <f t="shared" si="13"/>
        <v>Christophe</v>
      </c>
      <c r="H43" s="38" t="str">
        <f t="shared" si="13"/>
        <v>Ruben</v>
      </c>
      <c r="I43" s="38" t="str">
        <f t="shared" si="13"/>
        <v>Guillaume</v>
      </c>
      <c r="J43" s="38" t="str">
        <f t="shared" si="13"/>
        <v>Maarten</v>
      </c>
      <c r="K43" s="38" t="str">
        <f t="shared" si="13"/>
        <v>Dieter</v>
      </c>
      <c r="L43" s="38" t="str">
        <f t="shared" si="13"/>
        <v>Deborah</v>
      </c>
      <c r="M43" s="38" t="str">
        <f t="shared" si="13"/>
        <v>Lienkeuh</v>
      </c>
      <c r="N43" s="38" t="str">
        <f t="shared" si="13"/>
        <v>Pieter</v>
      </c>
      <c r="O43" s="38" t="str">
        <f t="shared" si="13"/>
        <v>Didier</v>
      </c>
      <c r="P43" s="37" t="str">
        <f>L124</f>
        <v>Lien</v>
      </c>
      <c r="Q43" s="3"/>
      <c r="R43" s="75"/>
      <c r="S43" s="72"/>
    </row>
    <row r="44" spans="1:24">
      <c r="A44" s="72"/>
      <c r="B44" s="66"/>
      <c r="C44" s="29" t="str">
        <f t="shared" ref="C44:D51" si="14">K61</f>
        <v>Sint-Truiden</v>
      </c>
      <c r="D44" s="69" t="str">
        <f t="shared" si="14"/>
        <v>Anderlecht</v>
      </c>
      <c r="E44" s="56">
        <f>IF(E61=$F$60,F61,IF(E61=$G$60,G61,IF(E61=$H$60,H61,0)))</f>
        <v>1.75</v>
      </c>
      <c r="F44" s="56">
        <f>IF(M61=$N$60,N61,IF(M61=$O$60,O61,IF(M61=$P$60,P61,0)))</f>
        <v>3.4</v>
      </c>
      <c r="G44" s="56">
        <f>IF(E74=$F$73,F74,IF(E74=$G$73,G74,IF(E74=$H$73,H74,0)))</f>
        <v>1.75</v>
      </c>
      <c r="H44" s="56">
        <f>IF(M74=$N$73,N74,IF(M74=$O$73,O74,IF(M74=$P$73,P74,0)))</f>
        <v>1.75</v>
      </c>
      <c r="I44" s="56">
        <f>IF(E87=$F$86,F87,IF(E87=$G$86,G87,IF(E87=$H$86,H87,0)))</f>
        <v>4.25</v>
      </c>
      <c r="J44" s="56">
        <f>IF(M87=$N$86,N87,IF(M87=$O$86,O87,IF(M87=$P$86,P87,0)))</f>
        <v>1.75</v>
      </c>
      <c r="K44" s="56">
        <f>IF(E100=$F$99,F100,IF(E100=$G$99,G100,IF(E100=$H$99,H100,0)))</f>
        <v>3.4</v>
      </c>
      <c r="L44" s="56">
        <f>IF(M100=$N$99,N100,IF(M100=$O$99,O100,IF(M100=$P$99,P100,0)))</f>
        <v>1.75</v>
      </c>
      <c r="M44" s="56">
        <f>IF(E113=$F$112,F113,IF(E113=$G$112,G113,IF(E113=$H$112,H113,0)))</f>
        <v>4.25</v>
      </c>
      <c r="N44" s="56">
        <f>IF(M113=$N$112,N113,IF(M113=$O$112,O113,IF(M113=$P$112,P113,0)))</f>
        <v>1.75</v>
      </c>
      <c r="O44" s="56">
        <f>IF(E126=$F$125,F126,IF(E126=$G$125,G126,IF(E126=$H$125,H126,0)))</f>
        <v>1.75</v>
      </c>
      <c r="P44" s="57">
        <f>IF(M126=$N$125,N126,IF(M126=$O$125,O126,IF(M126=$P$125,P126,0)))</f>
        <v>1.75</v>
      </c>
      <c r="Q44" s="3"/>
      <c r="R44" s="75"/>
      <c r="S44" s="72"/>
    </row>
    <row r="45" spans="1:24">
      <c r="A45" s="72"/>
      <c r="B45" s="66"/>
      <c r="C45" s="25" t="str">
        <f t="shared" si="14"/>
        <v>Gent</v>
      </c>
      <c r="D45" s="70" t="str">
        <f t="shared" si="14"/>
        <v>Roeselare</v>
      </c>
      <c r="E45" s="56">
        <f t="shared" ref="E45:E51" si="15">IF(E62=$F$60,F62,IF(E62=$G$60,G62,IF(E62=$H$60,H62,0)))</f>
        <v>1.25</v>
      </c>
      <c r="F45" s="56">
        <f t="shared" ref="F45:F51" si="16">IF(M62=$N$60,N62,IF(M62=$O$60,O62,IF(M62=$P$60,P62,0)))</f>
        <v>1.25</v>
      </c>
      <c r="G45" s="56">
        <f t="shared" ref="G45:G51" si="17">IF(E75=$F$73,F75,IF(E75=$G$73,G75,IF(E75=$H$73,H75,0)))</f>
        <v>1.25</v>
      </c>
      <c r="H45" s="56">
        <f t="shared" ref="H45:H51" si="18">IF(M75=$N$73,N75,IF(M75=$O$73,O75,IF(M75=$P$73,P75,0)))</f>
        <v>1.25</v>
      </c>
      <c r="I45" s="56">
        <f t="shared" ref="I45:I51" si="19">IF(E88=$F$86,F88,IF(E88=$G$86,G88,IF(E88=$H$86,H88,0)))</f>
        <v>1.25</v>
      </c>
      <c r="J45" s="56">
        <f t="shared" ref="J45:J51" si="20">IF(M88=$N$86,N88,IF(M88=$O$86,O88,IF(M88=$P$86,P88,0)))</f>
        <v>1.25</v>
      </c>
      <c r="K45" s="56">
        <f t="shared" ref="K45:K51" si="21">IF(E101=$F$99,F101,IF(E101=$G$99,G101,IF(E101=$H$99,H101,0)))</f>
        <v>1.25</v>
      </c>
      <c r="L45" s="56">
        <f t="shared" ref="L45:L51" si="22">IF(M101=$N$99,N101,IF(M101=$O$99,O101,IF(M101=$P$99,P101,0)))</f>
        <v>4.75</v>
      </c>
      <c r="M45" s="56">
        <f t="shared" ref="M45:M51" si="23">IF(E114=$F$112,F114,IF(E114=$G$112,G114,IF(E114=$H$112,H114,0)))</f>
        <v>1.25</v>
      </c>
      <c r="N45" s="56">
        <f t="shared" ref="N45:N51" si="24">IF(M114=$N$112,N114,IF(M114=$O$112,O114,IF(M114=$P$112,P114,0)))</f>
        <v>11</v>
      </c>
      <c r="O45" s="56">
        <f t="shared" ref="O45:O51" si="25">IF(E127=$F$125,F127,IF(E127=$G$125,G127,IF(E127=$H$125,H127,0)))</f>
        <v>1.25</v>
      </c>
      <c r="P45" s="57">
        <f t="shared" ref="P45:P51" si="26">IF(M127=$N$125,N127,IF(M127=$O$125,O127,IF(M127=$P$125,P127,0)))</f>
        <v>1.25</v>
      </c>
      <c r="Q45" s="3"/>
      <c r="R45" s="75"/>
      <c r="S45" s="72"/>
    </row>
    <row r="46" spans="1:24">
      <c r="A46" s="72"/>
      <c r="B46" s="66"/>
      <c r="C46" s="25" t="str">
        <f t="shared" si="14"/>
        <v>Charleroi</v>
      </c>
      <c r="D46" s="70" t="str">
        <f t="shared" si="14"/>
        <v>Cercle Brugge</v>
      </c>
      <c r="E46" s="56">
        <f t="shared" si="15"/>
        <v>3.3</v>
      </c>
      <c r="F46" s="56">
        <f t="shared" si="16"/>
        <v>3.3</v>
      </c>
      <c r="G46" s="56">
        <f t="shared" si="17"/>
        <v>3.3</v>
      </c>
      <c r="H46" s="56">
        <f t="shared" si="18"/>
        <v>3.75</v>
      </c>
      <c r="I46" s="56">
        <f t="shared" si="19"/>
        <v>3.3</v>
      </c>
      <c r="J46" s="56">
        <f t="shared" si="20"/>
        <v>3.75</v>
      </c>
      <c r="K46" s="56">
        <f t="shared" si="21"/>
        <v>3.3</v>
      </c>
      <c r="L46" s="56">
        <f t="shared" si="22"/>
        <v>3.75</v>
      </c>
      <c r="M46" s="56">
        <f t="shared" si="23"/>
        <v>1.88</v>
      </c>
      <c r="N46" s="56">
        <f t="shared" si="24"/>
        <v>3.75</v>
      </c>
      <c r="O46" s="56">
        <f t="shared" si="25"/>
        <v>3.75</v>
      </c>
      <c r="P46" s="57">
        <f t="shared" si="26"/>
        <v>3.75</v>
      </c>
      <c r="Q46" s="3"/>
      <c r="R46" s="75"/>
      <c r="S46" s="72"/>
    </row>
    <row r="47" spans="1:24">
      <c r="A47" s="72"/>
      <c r="B47" s="66"/>
      <c r="C47" s="25" t="str">
        <f t="shared" si="14"/>
        <v>Moeskroen</v>
      </c>
      <c r="D47" s="70" t="str">
        <f t="shared" si="14"/>
        <v>Westerlo</v>
      </c>
      <c r="E47" s="56">
        <f t="shared" si="15"/>
        <v>2.25</v>
      </c>
      <c r="F47" s="56">
        <f t="shared" si="16"/>
        <v>2.25</v>
      </c>
      <c r="G47" s="56">
        <f t="shared" si="17"/>
        <v>2.25</v>
      </c>
      <c r="H47" s="56">
        <f t="shared" si="18"/>
        <v>3.3</v>
      </c>
      <c r="I47" s="56">
        <f t="shared" si="19"/>
        <v>2.85</v>
      </c>
      <c r="J47" s="56">
        <f t="shared" si="20"/>
        <v>2.25</v>
      </c>
      <c r="K47" s="56">
        <f t="shared" si="21"/>
        <v>2.25</v>
      </c>
      <c r="L47" s="56">
        <f t="shared" si="22"/>
        <v>2.25</v>
      </c>
      <c r="M47" s="56">
        <f t="shared" si="23"/>
        <v>2.25</v>
      </c>
      <c r="N47" s="56">
        <f t="shared" si="24"/>
        <v>2.85</v>
      </c>
      <c r="O47" s="56">
        <f t="shared" si="25"/>
        <v>2.25</v>
      </c>
      <c r="P47" s="57">
        <f t="shared" si="26"/>
        <v>2.25</v>
      </c>
      <c r="Q47" s="3"/>
      <c r="R47" s="75"/>
      <c r="S47" s="72"/>
    </row>
    <row r="48" spans="1:24">
      <c r="A48" s="72"/>
      <c r="B48" s="66"/>
      <c r="C48" s="25" t="str">
        <f t="shared" si="14"/>
        <v>Standard</v>
      </c>
      <c r="D48" s="70" t="str">
        <f t="shared" si="14"/>
        <v>Mechelen</v>
      </c>
      <c r="E48" s="56">
        <f t="shared" si="15"/>
        <v>1.33</v>
      </c>
      <c r="F48" s="56">
        <f t="shared" si="16"/>
        <v>1.33</v>
      </c>
      <c r="G48" s="56">
        <f t="shared" si="17"/>
        <v>1.33</v>
      </c>
      <c r="H48" s="56">
        <f t="shared" si="18"/>
        <v>1.33</v>
      </c>
      <c r="I48" s="56">
        <f t="shared" si="19"/>
        <v>8</v>
      </c>
      <c r="J48" s="56">
        <f t="shared" si="20"/>
        <v>1.33</v>
      </c>
      <c r="K48" s="56">
        <f t="shared" si="21"/>
        <v>1.33</v>
      </c>
      <c r="L48" s="56">
        <f t="shared" si="22"/>
        <v>1.33</v>
      </c>
      <c r="M48" s="56">
        <f t="shared" si="23"/>
        <v>4.5</v>
      </c>
      <c r="N48" s="56">
        <f t="shared" si="24"/>
        <v>8</v>
      </c>
      <c r="O48" s="56">
        <f t="shared" si="25"/>
        <v>4.5</v>
      </c>
      <c r="P48" s="57">
        <f t="shared" si="26"/>
        <v>1.33</v>
      </c>
      <c r="Q48" s="3"/>
      <c r="R48" s="75"/>
      <c r="S48" s="72"/>
    </row>
    <row r="49" spans="1:20">
      <c r="A49" s="72"/>
      <c r="B49" s="66"/>
      <c r="C49" s="25" t="str">
        <f t="shared" si="14"/>
        <v>Zulte-Waregem</v>
      </c>
      <c r="D49" s="70" t="str">
        <f t="shared" si="14"/>
        <v>Kortrijk</v>
      </c>
      <c r="E49" s="56">
        <f t="shared" si="15"/>
        <v>1.72</v>
      </c>
      <c r="F49" s="56">
        <f t="shared" si="16"/>
        <v>1.72</v>
      </c>
      <c r="G49" s="56">
        <f t="shared" si="17"/>
        <v>1.72</v>
      </c>
      <c r="H49" s="56">
        <f t="shared" si="18"/>
        <v>1.72</v>
      </c>
      <c r="I49" s="56">
        <f t="shared" si="19"/>
        <v>3.4</v>
      </c>
      <c r="J49" s="56">
        <f t="shared" si="20"/>
        <v>1.72</v>
      </c>
      <c r="K49" s="56">
        <f t="shared" si="21"/>
        <v>1.72</v>
      </c>
      <c r="L49" s="56">
        <f t="shared" si="22"/>
        <v>3.4</v>
      </c>
      <c r="M49" s="56">
        <f t="shared" si="23"/>
        <v>3.4</v>
      </c>
      <c r="N49" s="56">
        <f t="shared" si="24"/>
        <v>1.72</v>
      </c>
      <c r="O49" s="56">
        <f t="shared" si="25"/>
        <v>1.72</v>
      </c>
      <c r="P49" s="57">
        <f t="shared" si="26"/>
        <v>1.72</v>
      </c>
      <c r="Q49" s="3"/>
      <c r="R49" s="75"/>
      <c r="S49" s="72"/>
    </row>
    <row r="50" spans="1:20">
      <c r="A50" s="72"/>
      <c r="B50" s="66"/>
      <c r="C50" s="25" t="str">
        <f t="shared" si="14"/>
        <v>GBA</v>
      </c>
      <c r="D50" s="70" t="str">
        <f t="shared" si="14"/>
        <v>Lokeren</v>
      </c>
      <c r="E50" s="56">
        <f t="shared" si="15"/>
        <v>3.3</v>
      </c>
      <c r="F50" s="56">
        <f t="shared" si="16"/>
        <v>3.3</v>
      </c>
      <c r="G50" s="56">
        <f t="shared" si="17"/>
        <v>3.3</v>
      </c>
      <c r="H50" s="56">
        <f t="shared" si="18"/>
        <v>1.88</v>
      </c>
      <c r="I50" s="56">
        <f t="shared" si="19"/>
        <v>3.3</v>
      </c>
      <c r="J50" s="56">
        <f t="shared" si="20"/>
        <v>1.88</v>
      </c>
      <c r="K50" s="56">
        <f t="shared" si="21"/>
        <v>1.88</v>
      </c>
      <c r="L50" s="56">
        <f t="shared" si="22"/>
        <v>3.3</v>
      </c>
      <c r="M50" s="56">
        <f t="shared" si="23"/>
        <v>3.3</v>
      </c>
      <c r="N50" s="56">
        <f t="shared" si="24"/>
        <v>1.88</v>
      </c>
      <c r="O50" s="56">
        <f t="shared" si="25"/>
        <v>3.3</v>
      </c>
      <c r="P50" s="57">
        <f t="shared" si="26"/>
        <v>3.3</v>
      </c>
      <c r="Q50" s="3"/>
      <c r="R50" s="75"/>
      <c r="S50" s="72"/>
    </row>
    <row r="51" spans="1:20" ht="13.5" thickBot="1">
      <c r="A51" s="72"/>
      <c r="B51" s="66"/>
      <c r="C51" s="27" t="str">
        <f t="shared" si="14"/>
        <v>Club Brugge</v>
      </c>
      <c r="D51" s="71" t="str">
        <f t="shared" si="14"/>
        <v>Genk</v>
      </c>
      <c r="E51" s="56">
        <f t="shared" si="15"/>
        <v>3.4</v>
      </c>
      <c r="F51" s="56">
        <f t="shared" si="16"/>
        <v>1.75</v>
      </c>
      <c r="G51" s="56">
        <f t="shared" si="17"/>
        <v>1.75</v>
      </c>
      <c r="H51" s="56">
        <f t="shared" si="18"/>
        <v>1.75</v>
      </c>
      <c r="I51" s="56">
        <f t="shared" si="19"/>
        <v>1.75</v>
      </c>
      <c r="J51" s="56">
        <f t="shared" si="20"/>
        <v>4.25</v>
      </c>
      <c r="K51" s="56">
        <f t="shared" si="21"/>
        <v>1.75</v>
      </c>
      <c r="L51" s="56">
        <f t="shared" si="22"/>
        <v>1.75</v>
      </c>
      <c r="M51" s="56">
        <f t="shared" si="23"/>
        <v>1.75</v>
      </c>
      <c r="N51" s="56">
        <f t="shared" si="24"/>
        <v>3.4</v>
      </c>
      <c r="O51" s="56">
        <f t="shared" si="25"/>
        <v>4.25</v>
      </c>
      <c r="P51" s="57">
        <f t="shared" si="26"/>
        <v>1.75</v>
      </c>
      <c r="Q51" s="3"/>
      <c r="R51" s="75"/>
      <c r="S51" s="72"/>
    </row>
    <row r="52" spans="1:20" ht="13.5" thickBot="1">
      <c r="A52" s="72"/>
      <c r="B52" s="66"/>
      <c r="C52" s="34" t="s">
        <v>34</v>
      </c>
      <c r="D52" s="35"/>
      <c r="E52" s="58">
        <f>SUM(E44:E51)</f>
        <v>18.3</v>
      </c>
      <c r="F52" s="59">
        <f t="shared" ref="F52:P52" si="27">SUM(F44:F51)</f>
        <v>18.3</v>
      </c>
      <c r="G52" s="59">
        <f t="shared" si="27"/>
        <v>16.650000000000002</v>
      </c>
      <c r="H52" s="59">
        <f t="shared" si="27"/>
        <v>16.73</v>
      </c>
      <c r="I52" s="59">
        <f t="shared" si="27"/>
        <v>28.099999999999998</v>
      </c>
      <c r="J52" s="59">
        <f t="shared" si="27"/>
        <v>18.18</v>
      </c>
      <c r="K52" s="59">
        <f t="shared" si="27"/>
        <v>16.88</v>
      </c>
      <c r="L52" s="59">
        <f t="shared" si="27"/>
        <v>22.28</v>
      </c>
      <c r="M52" s="59">
        <f t="shared" si="27"/>
        <v>22.58</v>
      </c>
      <c r="N52" s="59">
        <f t="shared" si="27"/>
        <v>34.35</v>
      </c>
      <c r="O52" s="59">
        <f t="shared" si="27"/>
        <v>22.77</v>
      </c>
      <c r="P52" s="60">
        <f t="shared" si="27"/>
        <v>17.100000000000001</v>
      </c>
      <c r="Q52" s="3"/>
      <c r="R52" s="75"/>
      <c r="S52" s="72"/>
    </row>
    <row r="53" spans="1:20" ht="13.5" thickBot="1">
      <c r="A53" s="72"/>
      <c r="B53" s="66"/>
      <c r="C53" s="34" t="s">
        <v>59</v>
      </c>
      <c r="D53" s="35"/>
      <c r="E53" s="58">
        <f>E40</f>
        <v>5.98</v>
      </c>
      <c r="F53" s="59">
        <f t="shared" ref="F53:P53" si="28">F40</f>
        <v>2.58</v>
      </c>
      <c r="G53" s="59">
        <f t="shared" si="28"/>
        <v>2.58</v>
      </c>
      <c r="H53" s="59">
        <f t="shared" si="28"/>
        <v>8.2100000000000009</v>
      </c>
      <c r="I53" s="59">
        <f t="shared" si="28"/>
        <v>8.35</v>
      </c>
      <c r="J53" s="59">
        <f t="shared" si="28"/>
        <v>8.2100000000000009</v>
      </c>
      <c r="K53" s="59">
        <f t="shared" si="28"/>
        <v>4.46</v>
      </c>
      <c r="L53" s="59">
        <f t="shared" si="28"/>
        <v>5.08</v>
      </c>
      <c r="M53" s="59">
        <f t="shared" si="28"/>
        <v>5.5</v>
      </c>
      <c r="N53" s="59">
        <f t="shared" si="28"/>
        <v>11.88</v>
      </c>
      <c r="O53" s="59">
        <f t="shared" si="28"/>
        <v>5</v>
      </c>
      <c r="P53" s="60">
        <f t="shared" si="28"/>
        <v>6.33</v>
      </c>
      <c r="Q53" s="3"/>
      <c r="R53" s="75"/>
      <c r="S53" s="72"/>
    </row>
    <row r="54" spans="1:20" ht="13.5" thickBot="1">
      <c r="A54" s="72"/>
      <c r="B54" s="66"/>
      <c r="C54" s="34" t="s">
        <v>60</v>
      </c>
      <c r="D54" s="35"/>
      <c r="E54" s="61">
        <f>E53/E52</f>
        <v>0.32677595628415301</v>
      </c>
      <c r="F54" s="62">
        <f t="shared" ref="F54:P54" si="29">F53/F52</f>
        <v>0.14098360655737704</v>
      </c>
      <c r="G54" s="62">
        <f t="shared" si="29"/>
        <v>0.15495495495495493</v>
      </c>
      <c r="H54" s="62">
        <f t="shared" si="29"/>
        <v>0.49073520621637778</v>
      </c>
      <c r="I54" s="62">
        <f t="shared" si="29"/>
        <v>0.29715302491103202</v>
      </c>
      <c r="J54" s="62">
        <f t="shared" si="29"/>
        <v>0.45159515951595164</v>
      </c>
      <c r="K54" s="62">
        <f t="shared" si="29"/>
        <v>0.26421800947867302</v>
      </c>
      <c r="L54" s="62">
        <f t="shared" si="29"/>
        <v>0.22800718132854578</v>
      </c>
      <c r="M54" s="62">
        <f t="shared" si="29"/>
        <v>0.24357838795394157</v>
      </c>
      <c r="N54" s="62">
        <f t="shared" si="29"/>
        <v>0.34585152838427946</v>
      </c>
      <c r="O54" s="62">
        <f t="shared" si="29"/>
        <v>0.21958717610891523</v>
      </c>
      <c r="P54" s="63">
        <f t="shared" si="29"/>
        <v>0.37017543859649121</v>
      </c>
      <c r="Q54" s="3"/>
      <c r="R54" s="75"/>
      <c r="S54" s="72"/>
    </row>
    <row r="55" spans="1:20" ht="13.5" thickBot="1">
      <c r="A55" s="72"/>
      <c r="B55" s="67"/>
      <c r="C55" s="68"/>
      <c r="D55" s="68"/>
      <c r="E55" s="68"/>
      <c r="F55" s="68"/>
      <c r="G55" s="68"/>
      <c r="H55" s="68"/>
      <c r="I55" s="68"/>
      <c r="J55" s="68"/>
      <c r="K55" s="68"/>
      <c r="L55" s="68"/>
      <c r="M55" s="68"/>
      <c r="N55" s="68"/>
      <c r="O55" s="68"/>
      <c r="P55" s="68"/>
      <c r="Q55" s="68"/>
      <c r="R55" s="68"/>
      <c r="S55" s="72"/>
    </row>
    <row r="56" spans="1:20" s="155" customFormat="1">
      <c r="A56" s="72"/>
      <c r="B56" s="72"/>
      <c r="C56" s="72"/>
      <c r="D56" s="72"/>
      <c r="E56" s="72"/>
      <c r="F56" s="72"/>
      <c r="G56" s="72"/>
      <c r="H56" s="72"/>
      <c r="I56" s="72"/>
      <c r="J56" s="72"/>
      <c r="K56" s="72"/>
      <c r="L56" s="72"/>
      <c r="M56" s="72"/>
      <c r="N56" s="72"/>
      <c r="O56" s="72"/>
      <c r="P56" s="72"/>
      <c r="Q56" s="72"/>
      <c r="R56" s="72"/>
      <c r="S56" s="72"/>
      <c r="T56" s="74"/>
    </row>
    <row r="57" spans="1:20">
      <c r="A57" s="72"/>
      <c r="R57" s="74"/>
      <c r="S57" s="72"/>
    </row>
    <row r="58" spans="1:20" ht="13.5" thickBot="1">
      <c r="A58" s="72"/>
      <c r="R58" s="74"/>
      <c r="S58" s="72"/>
    </row>
    <row r="59" spans="1:20" ht="18.75" customHeight="1" thickBot="1">
      <c r="A59" s="72"/>
      <c r="C59" s="1"/>
      <c r="D59" s="196" t="s">
        <v>20</v>
      </c>
      <c r="E59" s="197"/>
      <c r="F59" s="198"/>
      <c r="G59" s="8"/>
      <c r="H59" s="8"/>
      <c r="K59" s="1"/>
      <c r="L59" s="196" t="s">
        <v>45</v>
      </c>
      <c r="M59" s="194"/>
      <c r="N59" s="195"/>
      <c r="O59" s="8"/>
      <c r="P59" s="8"/>
      <c r="R59" s="74"/>
      <c r="S59" s="72"/>
    </row>
    <row r="60" spans="1:20" ht="13.5" thickBot="1">
      <c r="A60" s="72"/>
      <c r="C60" s="78" t="s">
        <v>0</v>
      </c>
      <c r="D60" s="79" t="s">
        <v>1</v>
      </c>
      <c r="E60" s="11"/>
      <c r="F60" s="12">
        <v>1</v>
      </c>
      <c r="G60" s="12" t="s">
        <v>18</v>
      </c>
      <c r="H60" s="12">
        <v>2</v>
      </c>
      <c r="I60" s="13" t="s">
        <v>5</v>
      </c>
      <c r="K60" s="78" t="s">
        <v>0</v>
      </c>
      <c r="L60" s="79" t="s">
        <v>1</v>
      </c>
      <c r="M60" s="11"/>
      <c r="N60" s="12">
        <v>1</v>
      </c>
      <c r="O60" s="12" t="s">
        <v>18</v>
      </c>
      <c r="P60" s="12">
        <v>2</v>
      </c>
      <c r="Q60" s="13" t="s">
        <v>5</v>
      </c>
      <c r="R60" s="74"/>
      <c r="S60" s="72"/>
    </row>
    <row r="61" spans="1:20">
      <c r="A61" s="72"/>
      <c r="C61" s="14" t="str">
        <f t="shared" ref="C61:D68" si="30">C11</f>
        <v>Sint-Truiden</v>
      </c>
      <c r="D61" s="80" t="str">
        <f t="shared" si="30"/>
        <v>Anderlecht</v>
      </c>
      <c r="E61" s="159">
        <v>2</v>
      </c>
      <c r="F61" s="82">
        <f>$E$11</f>
        <v>4.25</v>
      </c>
      <c r="G61" s="82">
        <f>$F$11</f>
        <v>3.4</v>
      </c>
      <c r="H61" s="82">
        <f>$G$11</f>
        <v>1.75</v>
      </c>
      <c r="I61" s="83" t="str">
        <f t="shared" ref="I61:I68" si="31">IF($E61=$I11,IF($E61=$F$60,$F61,IF($E61=$G$60,$G61,IF($E61=$H$60,$H61,""))),"-")</f>
        <v>-</v>
      </c>
      <c r="K61" s="14" t="str">
        <f t="shared" ref="K61:L68" si="32">C11</f>
        <v>Sint-Truiden</v>
      </c>
      <c r="L61" s="80" t="str">
        <f t="shared" si="32"/>
        <v>Anderlecht</v>
      </c>
      <c r="M61" s="159" t="s">
        <v>35</v>
      </c>
      <c r="N61" s="82">
        <f>$E$11</f>
        <v>4.25</v>
      </c>
      <c r="O61" s="82">
        <f>$F$11</f>
        <v>3.4</v>
      </c>
      <c r="P61" s="82">
        <f>$G$11</f>
        <v>1.75</v>
      </c>
      <c r="Q61" s="83" t="str">
        <f t="shared" ref="Q61:Q68" si="33">IF($M61=$I11,IF($M61=$N$60,$N61,IF($M61=$O$60,$O61,IF($M61=$P$60,$P61,""))),"-")</f>
        <v>-</v>
      </c>
      <c r="R61" s="74"/>
      <c r="S61" s="72"/>
    </row>
    <row r="62" spans="1:20">
      <c r="A62" s="72"/>
      <c r="C62" s="15" t="str">
        <f t="shared" si="30"/>
        <v>Gent</v>
      </c>
      <c r="D62" s="77" t="str">
        <f t="shared" si="30"/>
        <v>Roeselare</v>
      </c>
      <c r="E62" s="76">
        <v>1</v>
      </c>
      <c r="F62" s="17">
        <f>$E$12</f>
        <v>1.25</v>
      </c>
      <c r="G62" s="17">
        <f>$F$12</f>
        <v>4.75</v>
      </c>
      <c r="H62" s="17">
        <f>$G$12</f>
        <v>11</v>
      </c>
      <c r="I62" s="16">
        <f t="shared" si="31"/>
        <v>1.25</v>
      </c>
      <c r="K62" s="15" t="str">
        <f t="shared" si="32"/>
        <v>Gent</v>
      </c>
      <c r="L62" s="77" t="str">
        <f t="shared" si="32"/>
        <v>Roeselare</v>
      </c>
      <c r="M62" s="76">
        <v>1</v>
      </c>
      <c r="N62" s="17">
        <f>$E$12</f>
        <v>1.25</v>
      </c>
      <c r="O62" s="17">
        <f>$F$12</f>
        <v>4.75</v>
      </c>
      <c r="P62" s="17">
        <f>$G$12</f>
        <v>11</v>
      </c>
      <c r="Q62" s="16">
        <f t="shared" si="33"/>
        <v>1.25</v>
      </c>
      <c r="R62" s="74"/>
      <c r="S62" s="72"/>
    </row>
    <row r="63" spans="1:20">
      <c r="A63" s="72"/>
      <c r="C63" s="15" t="str">
        <f t="shared" si="30"/>
        <v>Charleroi</v>
      </c>
      <c r="D63" s="77" t="str">
        <f t="shared" si="30"/>
        <v>Cercle Brugge</v>
      </c>
      <c r="E63" s="160" t="s">
        <v>35</v>
      </c>
      <c r="F63" s="17">
        <f>$E$13</f>
        <v>1.88</v>
      </c>
      <c r="G63" s="17">
        <f>$F$13</f>
        <v>3.3</v>
      </c>
      <c r="H63" s="17">
        <f>$G$13</f>
        <v>3.75</v>
      </c>
      <c r="I63" s="16" t="str">
        <f t="shared" si="31"/>
        <v>-</v>
      </c>
      <c r="K63" s="15" t="str">
        <f t="shared" si="32"/>
        <v>Charleroi</v>
      </c>
      <c r="L63" s="77" t="str">
        <f t="shared" si="32"/>
        <v>Cercle Brugge</v>
      </c>
      <c r="M63" s="160" t="s">
        <v>35</v>
      </c>
      <c r="N63" s="17">
        <f>$E$13</f>
        <v>1.88</v>
      </c>
      <c r="O63" s="17">
        <f>$F$13</f>
        <v>3.3</v>
      </c>
      <c r="P63" s="17">
        <f>$G$13</f>
        <v>3.75</v>
      </c>
      <c r="Q63" s="16" t="str">
        <f t="shared" si="33"/>
        <v>-</v>
      </c>
      <c r="R63" s="74"/>
      <c r="S63" s="72"/>
    </row>
    <row r="64" spans="1:20">
      <c r="A64" s="72"/>
      <c r="C64" s="15" t="str">
        <f t="shared" si="30"/>
        <v>Moeskroen</v>
      </c>
      <c r="D64" s="77" t="str">
        <f t="shared" si="30"/>
        <v>Westerlo</v>
      </c>
      <c r="E64" s="76">
        <v>1</v>
      </c>
      <c r="F64" s="17">
        <f>$E$14</f>
        <v>2.25</v>
      </c>
      <c r="G64" s="17">
        <f>$F$14</f>
        <v>3.3</v>
      </c>
      <c r="H64" s="17">
        <f>$G$14</f>
        <v>2.85</v>
      </c>
      <c r="I64" s="16" t="str">
        <f t="shared" si="31"/>
        <v>-</v>
      </c>
      <c r="K64" s="15" t="str">
        <f t="shared" si="32"/>
        <v>Moeskroen</v>
      </c>
      <c r="L64" s="77" t="str">
        <f t="shared" si="32"/>
        <v>Westerlo</v>
      </c>
      <c r="M64" s="76">
        <v>1</v>
      </c>
      <c r="N64" s="17">
        <f>$E$14</f>
        <v>2.25</v>
      </c>
      <c r="O64" s="17">
        <f>$F$14</f>
        <v>3.3</v>
      </c>
      <c r="P64" s="17">
        <f>$G$14</f>
        <v>2.85</v>
      </c>
      <c r="Q64" s="16" t="str">
        <f t="shared" si="33"/>
        <v>-</v>
      </c>
      <c r="R64" s="74"/>
      <c r="S64" s="72"/>
    </row>
    <row r="65" spans="1:20">
      <c r="A65" s="72"/>
      <c r="C65" s="15" t="str">
        <f t="shared" si="30"/>
        <v>Standard</v>
      </c>
      <c r="D65" s="77" t="str">
        <f t="shared" si="30"/>
        <v>Mechelen</v>
      </c>
      <c r="E65" s="76">
        <v>1</v>
      </c>
      <c r="F65" s="17">
        <f>$E$15</f>
        <v>1.33</v>
      </c>
      <c r="G65" s="17">
        <f>$F$15</f>
        <v>4.5</v>
      </c>
      <c r="H65" s="17">
        <f>$G$15</f>
        <v>8</v>
      </c>
      <c r="I65" s="16">
        <f t="shared" si="31"/>
        <v>1.33</v>
      </c>
      <c r="K65" s="15" t="str">
        <f t="shared" si="32"/>
        <v>Standard</v>
      </c>
      <c r="L65" s="77" t="str">
        <f t="shared" si="32"/>
        <v>Mechelen</v>
      </c>
      <c r="M65" s="76">
        <v>1</v>
      </c>
      <c r="N65" s="17">
        <f>$E$15</f>
        <v>1.33</v>
      </c>
      <c r="O65" s="17">
        <f>$F$15</f>
        <v>4.5</v>
      </c>
      <c r="P65" s="17">
        <f>$G$15</f>
        <v>8</v>
      </c>
      <c r="Q65" s="16">
        <f t="shared" si="33"/>
        <v>1.33</v>
      </c>
      <c r="R65" s="74"/>
      <c r="S65" s="72"/>
    </row>
    <row r="66" spans="1:20">
      <c r="A66" s="72"/>
      <c r="C66" s="15" t="str">
        <f t="shared" si="30"/>
        <v>Zulte-Waregem</v>
      </c>
      <c r="D66" s="77" t="str">
        <f t="shared" si="30"/>
        <v>Kortrijk</v>
      </c>
      <c r="E66" s="76">
        <v>1</v>
      </c>
      <c r="F66" s="17">
        <f>$E$16</f>
        <v>1.72</v>
      </c>
      <c r="G66" s="17">
        <f>$F$16</f>
        <v>3.4</v>
      </c>
      <c r="H66" s="17">
        <f>$G$16</f>
        <v>4.5</v>
      </c>
      <c r="I66" s="16" t="str">
        <f t="shared" si="31"/>
        <v>-</v>
      </c>
      <c r="K66" s="15" t="str">
        <f t="shared" si="32"/>
        <v>Zulte-Waregem</v>
      </c>
      <c r="L66" s="77" t="str">
        <f t="shared" si="32"/>
        <v>Kortrijk</v>
      </c>
      <c r="M66" s="76">
        <v>1</v>
      </c>
      <c r="N66" s="17">
        <f>$E$16</f>
        <v>1.72</v>
      </c>
      <c r="O66" s="17">
        <f>$F$16</f>
        <v>3.4</v>
      </c>
      <c r="P66" s="17">
        <f>$G$16</f>
        <v>4.5</v>
      </c>
      <c r="Q66" s="16" t="str">
        <f t="shared" si="33"/>
        <v>-</v>
      </c>
      <c r="R66" s="74"/>
      <c r="S66" s="72"/>
    </row>
    <row r="67" spans="1:20">
      <c r="A67" s="72"/>
      <c r="C67" s="15" t="str">
        <f t="shared" si="30"/>
        <v>GBA</v>
      </c>
      <c r="D67" s="77" t="str">
        <f t="shared" si="30"/>
        <v>Lokeren</v>
      </c>
      <c r="E67" s="160" t="s">
        <v>35</v>
      </c>
      <c r="F67" s="17">
        <f>$E$17</f>
        <v>1.88</v>
      </c>
      <c r="G67" s="17">
        <f>$F$17</f>
        <v>3.3</v>
      </c>
      <c r="H67" s="17">
        <f>$G$17</f>
        <v>3.75</v>
      </c>
      <c r="I67" s="16" t="str">
        <f t="shared" si="31"/>
        <v>-</v>
      </c>
      <c r="K67" s="15" t="str">
        <f t="shared" si="32"/>
        <v>GBA</v>
      </c>
      <c r="L67" s="77" t="str">
        <f t="shared" si="32"/>
        <v>Lokeren</v>
      </c>
      <c r="M67" s="160" t="s">
        <v>35</v>
      </c>
      <c r="N67" s="17">
        <f>$E$17</f>
        <v>1.88</v>
      </c>
      <c r="O67" s="17">
        <f>$F$17</f>
        <v>3.3</v>
      </c>
      <c r="P67" s="17">
        <f>$G$17</f>
        <v>3.75</v>
      </c>
      <c r="Q67" s="16" t="str">
        <f t="shared" si="33"/>
        <v>-</v>
      </c>
      <c r="R67" s="74"/>
      <c r="S67" s="72"/>
    </row>
    <row r="68" spans="1:20" ht="13.5" thickBot="1">
      <c r="A68" s="72"/>
      <c r="C68" s="84" t="str">
        <f t="shared" si="30"/>
        <v>Club Brugge</v>
      </c>
      <c r="D68" s="85" t="str">
        <f t="shared" si="30"/>
        <v>Genk</v>
      </c>
      <c r="E68" s="161" t="s">
        <v>35</v>
      </c>
      <c r="F68" s="87">
        <f>$E$18</f>
        <v>1.75</v>
      </c>
      <c r="G68" s="87">
        <f>$F$18</f>
        <v>3.4</v>
      </c>
      <c r="H68" s="87">
        <f>$G$18</f>
        <v>4.25</v>
      </c>
      <c r="I68" s="88">
        <f t="shared" si="31"/>
        <v>3.4</v>
      </c>
      <c r="K68" s="84" t="str">
        <f t="shared" si="32"/>
        <v>Club Brugge</v>
      </c>
      <c r="L68" s="85" t="str">
        <f t="shared" si="32"/>
        <v>Genk</v>
      </c>
      <c r="M68" s="86">
        <v>1</v>
      </c>
      <c r="N68" s="87">
        <f>$E$18</f>
        <v>1.75</v>
      </c>
      <c r="O68" s="87">
        <f>$F$18</f>
        <v>3.4</v>
      </c>
      <c r="P68" s="87">
        <f>$G$18</f>
        <v>4.25</v>
      </c>
      <c r="Q68" s="88" t="str">
        <f t="shared" si="33"/>
        <v>-</v>
      </c>
      <c r="R68" s="74"/>
      <c r="S68" s="72"/>
    </row>
    <row r="69" spans="1:20" ht="13.5" thickBot="1">
      <c r="A69" s="72"/>
      <c r="I69" s="89">
        <f>SUM(I61:I68)</f>
        <v>5.98</v>
      </c>
      <c r="Q69" s="89">
        <f>SUM(Q61:Q68)</f>
        <v>2.58</v>
      </c>
      <c r="R69" s="74"/>
      <c r="S69" s="72"/>
    </row>
    <row r="70" spans="1:20">
      <c r="A70" s="72"/>
      <c r="R70" s="74"/>
      <c r="S70" s="72"/>
    </row>
    <row r="71" spans="1:20" ht="12.75" customHeight="1" thickBot="1">
      <c r="A71" s="72"/>
      <c r="Q71" s="5"/>
      <c r="R71" s="5"/>
      <c r="S71" s="73"/>
      <c r="T71" s="6"/>
    </row>
    <row r="72" spans="1:20" ht="17.25" customHeight="1" thickBot="1">
      <c r="A72" s="72"/>
      <c r="C72" s="1"/>
      <c r="D72" s="193" t="s">
        <v>24</v>
      </c>
      <c r="E72" s="194"/>
      <c r="F72" s="195"/>
      <c r="G72" s="8"/>
      <c r="H72" s="8"/>
      <c r="K72" s="1"/>
      <c r="L72" s="193" t="s">
        <v>16</v>
      </c>
      <c r="M72" s="194"/>
      <c r="N72" s="195"/>
      <c r="O72" s="8"/>
      <c r="P72" s="8"/>
      <c r="R72" s="5"/>
      <c r="S72" s="73"/>
      <c r="T72" s="6"/>
    </row>
    <row r="73" spans="1:20" ht="13.5" thickBot="1">
      <c r="A73" s="72"/>
      <c r="C73" s="78" t="s">
        <v>0</v>
      </c>
      <c r="D73" s="79" t="s">
        <v>1</v>
      </c>
      <c r="E73" s="11"/>
      <c r="F73" s="12">
        <v>1</v>
      </c>
      <c r="G73" s="12" t="s">
        <v>18</v>
      </c>
      <c r="H73" s="12">
        <v>2</v>
      </c>
      <c r="I73" s="13" t="s">
        <v>5</v>
      </c>
      <c r="K73" s="78" t="s">
        <v>0</v>
      </c>
      <c r="L73" s="79" t="s">
        <v>1</v>
      </c>
      <c r="M73" s="11"/>
      <c r="N73" s="12">
        <v>1</v>
      </c>
      <c r="O73" s="12" t="s">
        <v>18</v>
      </c>
      <c r="P73" s="12">
        <v>2</v>
      </c>
      <c r="Q73" s="13" t="s">
        <v>5</v>
      </c>
      <c r="R73" s="5"/>
      <c r="S73" s="73"/>
      <c r="T73" s="6"/>
    </row>
    <row r="74" spans="1:20">
      <c r="A74" s="72"/>
      <c r="C74" s="14" t="str">
        <f t="shared" ref="C74:D81" si="34">C11</f>
        <v>Sint-Truiden</v>
      </c>
      <c r="D74" s="80" t="str">
        <f t="shared" si="34"/>
        <v>Anderlecht</v>
      </c>
      <c r="E74" s="81">
        <v>2</v>
      </c>
      <c r="F74" s="82">
        <f>$E$11</f>
        <v>4.25</v>
      </c>
      <c r="G74" s="82">
        <f>$F$11</f>
        <v>3.4</v>
      </c>
      <c r="H74" s="82">
        <f>$G$11</f>
        <v>1.75</v>
      </c>
      <c r="I74" s="83" t="str">
        <f t="shared" ref="I74:I81" si="35">IF($E74=$I11,IF($E74=$F$73,$F74,IF($E74=$G$73,$G74,IF($E74=$H$73,$H74,""))),"-")</f>
        <v>-</v>
      </c>
      <c r="K74" s="14" t="str">
        <f t="shared" ref="K74:L81" si="36">C11</f>
        <v>Sint-Truiden</v>
      </c>
      <c r="L74" s="80" t="str">
        <f t="shared" si="36"/>
        <v>Anderlecht</v>
      </c>
      <c r="M74" s="81">
        <v>2</v>
      </c>
      <c r="N74" s="82">
        <f>$E$11</f>
        <v>4.25</v>
      </c>
      <c r="O74" s="82">
        <f>$F$11</f>
        <v>3.4</v>
      </c>
      <c r="P74" s="82">
        <f>$G$11</f>
        <v>1.75</v>
      </c>
      <c r="Q74" s="83" t="str">
        <f t="shared" ref="Q74:Q81" si="37">IF($M74=$I11,IF($M74=$N$73,$N74,IF($M74=$O$73,$O74,IF($M74=$P$73,$P74,""))),"-")</f>
        <v>-</v>
      </c>
      <c r="R74" s="74"/>
      <c r="S74" s="72"/>
    </row>
    <row r="75" spans="1:20">
      <c r="A75" s="72"/>
      <c r="C75" s="15" t="str">
        <f t="shared" si="34"/>
        <v>Gent</v>
      </c>
      <c r="D75" s="77" t="str">
        <f t="shared" si="34"/>
        <v>Roeselare</v>
      </c>
      <c r="E75" s="76">
        <v>1</v>
      </c>
      <c r="F75" s="17">
        <f>$E$12</f>
        <v>1.25</v>
      </c>
      <c r="G75" s="17">
        <f>$F$12</f>
        <v>4.75</v>
      </c>
      <c r="H75" s="17">
        <f>$G$12</f>
        <v>11</v>
      </c>
      <c r="I75" s="16">
        <f t="shared" si="35"/>
        <v>1.25</v>
      </c>
      <c r="K75" s="15" t="str">
        <f t="shared" si="36"/>
        <v>Gent</v>
      </c>
      <c r="L75" s="77" t="str">
        <f t="shared" si="36"/>
        <v>Roeselare</v>
      </c>
      <c r="M75" s="76">
        <v>1</v>
      </c>
      <c r="N75" s="17">
        <f>$E$12</f>
        <v>1.25</v>
      </c>
      <c r="O75" s="17">
        <f>$F$12</f>
        <v>4.75</v>
      </c>
      <c r="P75" s="17">
        <f>$G$12</f>
        <v>11</v>
      </c>
      <c r="Q75" s="16">
        <f t="shared" si="37"/>
        <v>1.25</v>
      </c>
      <c r="R75" s="74"/>
      <c r="S75" s="72"/>
    </row>
    <row r="76" spans="1:20">
      <c r="A76" s="72"/>
      <c r="C76" s="15" t="str">
        <f t="shared" si="34"/>
        <v>Charleroi</v>
      </c>
      <c r="D76" s="77" t="str">
        <f t="shared" si="34"/>
        <v>Cercle Brugge</v>
      </c>
      <c r="E76" s="160" t="s">
        <v>35</v>
      </c>
      <c r="F76" s="17">
        <f>$E$13</f>
        <v>1.88</v>
      </c>
      <c r="G76" s="17">
        <f>$F$13</f>
        <v>3.3</v>
      </c>
      <c r="H76" s="17">
        <f>$G$13</f>
        <v>3.75</v>
      </c>
      <c r="I76" s="16" t="str">
        <f t="shared" si="35"/>
        <v>-</v>
      </c>
      <c r="J76" s="2"/>
      <c r="K76" s="15" t="str">
        <f t="shared" si="36"/>
        <v>Charleroi</v>
      </c>
      <c r="L76" s="77" t="str">
        <f t="shared" si="36"/>
        <v>Cercle Brugge</v>
      </c>
      <c r="M76" s="76">
        <v>2</v>
      </c>
      <c r="N76" s="17">
        <f>$E$13</f>
        <v>1.88</v>
      </c>
      <c r="O76" s="17">
        <f>$F$13</f>
        <v>3.3</v>
      </c>
      <c r="P76" s="17">
        <f>$G$13</f>
        <v>3.75</v>
      </c>
      <c r="Q76" s="16">
        <f t="shared" si="37"/>
        <v>3.75</v>
      </c>
      <c r="R76" s="74"/>
      <c r="S76" s="72"/>
    </row>
    <row r="77" spans="1:20">
      <c r="A77" s="72"/>
      <c r="C77" s="15" t="str">
        <f t="shared" si="34"/>
        <v>Moeskroen</v>
      </c>
      <c r="D77" s="77" t="str">
        <f t="shared" si="34"/>
        <v>Westerlo</v>
      </c>
      <c r="E77" s="76">
        <v>1</v>
      </c>
      <c r="F77" s="17">
        <f>$E$14</f>
        <v>2.25</v>
      </c>
      <c r="G77" s="17">
        <f>$F$14</f>
        <v>3.3</v>
      </c>
      <c r="H77" s="17">
        <f>$G$14</f>
        <v>2.85</v>
      </c>
      <c r="I77" s="16" t="str">
        <f t="shared" si="35"/>
        <v>-</v>
      </c>
      <c r="K77" s="15" t="str">
        <f t="shared" si="36"/>
        <v>Moeskroen</v>
      </c>
      <c r="L77" s="77" t="str">
        <f t="shared" si="36"/>
        <v>Westerlo</v>
      </c>
      <c r="M77" s="160" t="s">
        <v>35</v>
      </c>
      <c r="N77" s="17">
        <f>$E$14</f>
        <v>2.25</v>
      </c>
      <c r="O77" s="17">
        <f>$F$14</f>
        <v>3.3</v>
      </c>
      <c r="P77" s="17">
        <f>$G$14</f>
        <v>2.85</v>
      </c>
      <c r="Q77" s="16" t="str">
        <f t="shared" si="37"/>
        <v>-</v>
      </c>
      <c r="R77" s="74"/>
      <c r="S77" s="72"/>
    </row>
    <row r="78" spans="1:20">
      <c r="A78" s="72"/>
      <c r="C78" s="15" t="str">
        <f t="shared" si="34"/>
        <v>Standard</v>
      </c>
      <c r="D78" s="77" t="str">
        <f t="shared" si="34"/>
        <v>Mechelen</v>
      </c>
      <c r="E78" s="76">
        <v>1</v>
      </c>
      <c r="F78" s="17">
        <f>$E$15</f>
        <v>1.33</v>
      </c>
      <c r="G78" s="17">
        <f>$F$15</f>
        <v>4.5</v>
      </c>
      <c r="H78" s="17">
        <f>$G$15</f>
        <v>8</v>
      </c>
      <c r="I78" s="16">
        <f t="shared" si="35"/>
        <v>1.33</v>
      </c>
      <c r="K78" s="15" t="str">
        <f t="shared" si="36"/>
        <v>Standard</v>
      </c>
      <c r="L78" s="77" t="str">
        <f t="shared" si="36"/>
        <v>Mechelen</v>
      </c>
      <c r="M78" s="76">
        <v>1</v>
      </c>
      <c r="N78" s="17">
        <f>$E$15</f>
        <v>1.33</v>
      </c>
      <c r="O78" s="17">
        <f>$F$15</f>
        <v>4.5</v>
      </c>
      <c r="P78" s="17">
        <f>$G$15</f>
        <v>8</v>
      </c>
      <c r="Q78" s="16">
        <f t="shared" si="37"/>
        <v>1.33</v>
      </c>
      <c r="R78" s="74"/>
      <c r="S78" s="72"/>
    </row>
    <row r="79" spans="1:20">
      <c r="A79" s="72"/>
      <c r="C79" s="15" t="str">
        <f t="shared" si="34"/>
        <v>Zulte-Waregem</v>
      </c>
      <c r="D79" s="77" t="str">
        <f t="shared" si="34"/>
        <v>Kortrijk</v>
      </c>
      <c r="E79" s="76">
        <v>1</v>
      </c>
      <c r="F79" s="17">
        <f>$E$16</f>
        <v>1.72</v>
      </c>
      <c r="G79" s="17">
        <f>$F$16</f>
        <v>3.4</v>
      </c>
      <c r="H79" s="17">
        <f>$G$16</f>
        <v>4.5</v>
      </c>
      <c r="I79" s="16" t="str">
        <f t="shared" si="35"/>
        <v>-</v>
      </c>
      <c r="K79" s="15" t="str">
        <f t="shared" si="36"/>
        <v>Zulte-Waregem</v>
      </c>
      <c r="L79" s="77" t="str">
        <f t="shared" si="36"/>
        <v>Kortrijk</v>
      </c>
      <c r="M79" s="76">
        <v>1</v>
      </c>
      <c r="N79" s="17">
        <f>$E$16</f>
        <v>1.72</v>
      </c>
      <c r="O79" s="17">
        <f>$F$16</f>
        <v>3.4</v>
      </c>
      <c r="P79" s="17">
        <f>$G$16</f>
        <v>4.5</v>
      </c>
      <c r="Q79" s="16" t="str">
        <f t="shared" si="37"/>
        <v>-</v>
      </c>
      <c r="R79" s="74"/>
      <c r="S79" s="72"/>
    </row>
    <row r="80" spans="1:20">
      <c r="A80" s="72"/>
      <c r="C80" s="15" t="str">
        <f t="shared" si="34"/>
        <v>GBA</v>
      </c>
      <c r="D80" s="77" t="str">
        <f t="shared" si="34"/>
        <v>Lokeren</v>
      </c>
      <c r="E80" s="160" t="s">
        <v>35</v>
      </c>
      <c r="F80" s="17">
        <f>$E$17</f>
        <v>1.88</v>
      </c>
      <c r="G80" s="17">
        <f>$F$17</f>
        <v>3.3</v>
      </c>
      <c r="H80" s="17">
        <f>$G$17</f>
        <v>3.75</v>
      </c>
      <c r="I80" s="16" t="str">
        <f t="shared" si="35"/>
        <v>-</v>
      </c>
      <c r="K80" s="15" t="str">
        <f t="shared" si="36"/>
        <v>GBA</v>
      </c>
      <c r="L80" s="77" t="str">
        <f t="shared" si="36"/>
        <v>Lokeren</v>
      </c>
      <c r="M80" s="76">
        <v>1</v>
      </c>
      <c r="N80" s="17">
        <f>$E$17</f>
        <v>1.88</v>
      </c>
      <c r="O80" s="17">
        <f>$F$17</f>
        <v>3.3</v>
      </c>
      <c r="P80" s="17">
        <f>$G$17</f>
        <v>3.75</v>
      </c>
      <c r="Q80" s="16">
        <f t="shared" si="37"/>
        <v>1.88</v>
      </c>
      <c r="R80" s="74"/>
      <c r="S80" s="72"/>
    </row>
    <row r="81" spans="1:19" ht="13.5" thickBot="1">
      <c r="A81" s="72"/>
      <c r="C81" s="84" t="str">
        <f t="shared" si="34"/>
        <v>Club Brugge</v>
      </c>
      <c r="D81" s="85" t="str">
        <f t="shared" si="34"/>
        <v>Genk</v>
      </c>
      <c r="E81" s="86">
        <v>1</v>
      </c>
      <c r="F81" s="87">
        <f>$E$18</f>
        <v>1.75</v>
      </c>
      <c r="G81" s="87">
        <f>$F$18</f>
        <v>3.4</v>
      </c>
      <c r="H81" s="87">
        <f>$G$18</f>
        <v>4.25</v>
      </c>
      <c r="I81" s="88" t="str">
        <f t="shared" si="35"/>
        <v>-</v>
      </c>
      <c r="K81" s="84" t="str">
        <f t="shared" si="36"/>
        <v>Club Brugge</v>
      </c>
      <c r="L81" s="85" t="str">
        <f t="shared" si="36"/>
        <v>Genk</v>
      </c>
      <c r="M81" s="86">
        <v>1</v>
      </c>
      <c r="N81" s="87">
        <f>$E$18</f>
        <v>1.75</v>
      </c>
      <c r="O81" s="87">
        <f>$F$18</f>
        <v>3.4</v>
      </c>
      <c r="P81" s="87">
        <f>$G$18</f>
        <v>4.25</v>
      </c>
      <c r="Q81" s="88" t="str">
        <f t="shared" si="37"/>
        <v>-</v>
      </c>
      <c r="R81" s="74"/>
      <c r="S81" s="72"/>
    </row>
    <row r="82" spans="1:19" ht="13.5" thickBot="1">
      <c r="A82" s="72"/>
      <c r="I82" s="89">
        <f>SUM(I74:I81)</f>
        <v>2.58</v>
      </c>
      <c r="Q82" s="89">
        <f>SUM(Q74:Q81)</f>
        <v>8.2100000000000009</v>
      </c>
      <c r="R82" s="74"/>
      <c r="S82" s="72"/>
    </row>
    <row r="83" spans="1:19">
      <c r="A83" s="72"/>
      <c r="L83" s="7"/>
      <c r="R83" s="74"/>
      <c r="S83" s="72"/>
    </row>
    <row r="84" spans="1:19" ht="13.5" thickBot="1">
      <c r="A84" s="72"/>
      <c r="R84" s="74"/>
      <c r="S84" s="72"/>
    </row>
    <row r="85" spans="1:19" ht="18" customHeight="1" thickBot="1">
      <c r="A85" s="72"/>
      <c r="C85" s="1"/>
      <c r="D85" s="193" t="s">
        <v>2</v>
      </c>
      <c r="E85" s="194"/>
      <c r="F85" s="195"/>
      <c r="G85" s="8"/>
      <c r="H85" s="8"/>
      <c r="K85" s="1"/>
      <c r="L85" s="193" t="s">
        <v>3</v>
      </c>
      <c r="M85" s="194"/>
      <c r="N85" s="195"/>
      <c r="O85" s="8"/>
      <c r="P85" s="8"/>
      <c r="R85" s="74"/>
      <c r="S85" s="72"/>
    </row>
    <row r="86" spans="1:19" ht="13.5" thickBot="1">
      <c r="A86" s="72"/>
      <c r="C86" s="78" t="s">
        <v>0</v>
      </c>
      <c r="D86" s="79" t="s">
        <v>1</v>
      </c>
      <c r="E86" s="11"/>
      <c r="F86" s="12">
        <v>1</v>
      </c>
      <c r="G86" s="12" t="s">
        <v>18</v>
      </c>
      <c r="H86" s="12">
        <v>2</v>
      </c>
      <c r="I86" s="13" t="s">
        <v>5</v>
      </c>
      <c r="K86" s="78" t="s">
        <v>0</v>
      </c>
      <c r="L86" s="79" t="s">
        <v>1</v>
      </c>
      <c r="M86" s="11"/>
      <c r="N86" s="12">
        <v>1</v>
      </c>
      <c r="O86" s="12" t="s">
        <v>18</v>
      </c>
      <c r="P86" s="12">
        <v>2</v>
      </c>
      <c r="Q86" s="13" t="s">
        <v>5</v>
      </c>
      <c r="R86" s="74"/>
      <c r="S86" s="72"/>
    </row>
    <row r="87" spans="1:19">
      <c r="A87" s="72"/>
      <c r="C87" s="14" t="str">
        <f t="shared" ref="C87:D94" si="38">C11</f>
        <v>Sint-Truiden</v>
      </c>
      <c r="D87" s="80" t="str">
        <f t="shared" si="38"/>
        <v>Anderlecht</v>
      </c>
      <c r="E87" s="81">
        <v>1</v>
      </c>
      <c r="F87" s="82">
        <f>$E$11</f>
        <v>4.25</v>
      </c>
      <c r="G87" s="82">
        <f>$F$11</f>
        <v>3.4</v>
      </c>
      <c r="H87" s="82">
        <f>$G$11</f>
        <v>1.75</v>
      </c>
      <c r="I87" s="83">
        <f t="shared" ref="I87:I94" si="39">IF($E87=$I11,IF($E87=$F$86,$F87,IF($E87=$G$86,$G87,IF($E87=$H$86,$H87,""))),"-")</f>
        <v>4.25</v>
      </c>
      <c r="K87" s="14" t="str">
        <f t="shared" ref="K87:L94" si="40">C11</f>
        <v>Sint-Truiden</v>
      </c>
      <c r="L87" s="80" t="str">
        <f t="shared" si="40"/>
        <v>Anderlecht</v>
      </c>
      <c r="M87" s="81">
        <v>2</v>
      </c>
      <c r="N87" s="82">
        <f>$E$11</f>
        <v>4.25</v>
      </c>
      <c r="O87" s="82">
        <f>$F$11</f>
        <v>3.4</v>
      </c>
      <c r="P87" s="82">
        <f>$G$11</f>
        <v>1.75</v>
      </c>
      <c r="Q87" s="83" t="str">
        <f t="shared" ref="Q87:Q94" si="41">IF($M87=$I11,IF($M87=$N$86,$N87,IF($M87=$O$86,$O87,IF($M87=$P$86,$P87,""))),"-")</f>
        <v>-</v>
      </c>
      <c r="R87" s="74"/>
      <c r="S87" s="72"/>
    </row>
    <row r="88" spans="1:19">
      <c r="A88" s="72"/>
      <c r="C88" s="15" t="str">
        <f t="shared" si="38"/>
        <v>Gent</v>
      </c>
      <c r="D88" s="77" t="str">
        <f t="shared" si="38"/>
        <v>Roeselare</v>
      </c>
      <c r="E88" s="76">
        <v>1</v>
      </c>
      <c r="F88" s="17">
        <f>$E$12</f>
        <v>1.25</v>
      </c>
      <c r="G88" s="17">
        <f>$F$12</f>
        <v>4.75</v>
      </c>
      <c r="H88" s="17">
        <f>$G$12</f>
        <v>11</v>
      </c>
      <c r="I88" s="16">
        <f t="shared" si="39"/>
        <v>1.25</v>
      </c>
      <c r="K88" s="15" t="str">
        <f t="shared" si="40"/>
        <v>Gent</v>
      </c>
      <c r="L88" s="77" t="str">
        <f t="shared" si="40"/>
        <v>Roeselare</v>
      </c>
      <c r="M88" s="76">
        <v>1</v>
      </c>
      <c r="N88" s="17">
        <f>$E$12</f>
        <v>1.25</v>
      </c>
      <c r="O88" s="17">
        <f>$F$12</f>
        <v>4.75</v>
      </c>
      <c r="P88" s="17">
        <f>$G$12</f>
        <v>11</v>
      </c>
      <c r="Q88" s="16">
        <f t="shared" si="41"/>
        <v>1.25</v>
      </c>
      <c r="R88" s="74"/>
      <c r="S88" s="72"/>
    </row>
    <row r="89" spans="1:19">
      <c r="A89" s="72"/>
      <c r="C89" s="15" t="str">
        <f t="shared" si="38"/>
        <v>Charleroi</v>
      </c>
      <c r="D89" s="77" t="str">
        <f t="shared" si="38"/>
        <v>Cercle Brugge</v>
      </c>
      <c r="E89" s="160" t="s">
        <v>35</v>
      </c>
      <c r="F89" s="17">
        <f>$E$13</f>
        <v>1.88</v>
      </c>
      <c r="G89" s="17">
        <f>$F$13</f>
        <v>3.3</v>
      </c>
      <c r="H89" s="17">
        <f>$G$13</f>
        <v>3.75</v>
      </c>
      <c r="I89" s="16" t="str">
        <f t="shared" si="39"/>
        <v>-</v>
      </c>
      <c r="K89" s="15" t="str">
        <f t="shared" si="40"/>
        <v>Charleroi</v>
      </c>
      <c r="L89" s="77" t="str">
        <f t="shared" si="40"/>
        <v>Cercle Brugge</v>
      </c>
      <c r="M89" s="76">
        <v>2</v>
      </c>
      <c r="N89" s="17">
        <f>$E$13</f>
        <v>1.88</v>
      </c>
      <c r="O89" s="17">
        <f>$F$13</f>
        <v>3.3</v>
      </c>
      <c r="P89" s="17">
        <f>$G$13</f>
        <v>3.75</v>
      </c>
      <c r="Q89" s="16">
        <f t="shared" si="41"/>
        <v>3.75</v>
      </c>
      <c r="R89" s="74"/>
      <c r="S89" s="72"/>
    </row>
    <row r="90" spans="1:19">
      <c r="A90" s="72"/>
      <c r="C90" s="15" t="str">
        <f t="shared" si="38"/>
        <v>Moeskroen</v>
      </c>
      <c r="D90" s="77" t="str">
        <f t="shared" si="38"/>
        <v>Westerlo</v>
      </c>
      <c r="E90" s="76">
        <v>2</v>
      </c>
      <c r="F90" s="17">
        <f>$E$14</f>
        <v>2.25</v>
      </c>
      <c r="G90" s="17">
        <f>$F$14</f>
        <v>3.3</v>
      </c>
      <c r="H90" s="17">
        <f>$G$14</f>
        <v>2.85</v>
      </c>
      <c r="I90" s="16">
        <f t="shared" si="39"/>
        <v>2.85</v>
      </c>
      <c r="J90" s="2"/>
      <c r="K90" s="15" t="str">
        <f t="shared" si="40"/>
        <v>Moeskroen</v>
      </c>
      <c r="L90" s="77" t="str">
        <f t="shared" si="40"/>
        <v>Westerlo</v>
      </c>
      <c r="M90" s="76">
        <v>1</v>
      </c>
      <c r="N90" s="17">
        <f>$E$14</f>
        <v>2.25</v>
      </c>
      <c r="O90" s="17">
        <f>$F$14</f>
        <v>3.3</v>
      </c>
      <c r="P90" s="17">
        <f>$G$14</f>
        <v>2.85</v>
      </c>
      <c r="Q90" s="16" t="str">
        <f t="shared" si="41"/>
        <v>-</v>
      </c>
      <c r="R90" s="74"/>
      <c r="S90" s="72"/>
    </row>
    <row r="91" spans="1:19">
      <c r="A91" s="72"/>
      <c r="C91" s="15" t="str">
        <f t="shared" si="38"/>
        <v>Standard</v>
      </c>
      <c r="D91" s="77" t="str">
        <f t="shared" si="38"/>
        <v>Mechelen</v>
      </c>
      <c r="E91" s="76">
        <v>2</v>
      </c>
      <c r="F91" s="17">
        <f>$E$15</f>
        <v>1.33</v>
      </c>
      <c r="G91" s="17">
        <f>$F$15</f>
        <v>4.5</v>
      </c>
      <c r="H91" s="17">
        <f>$G$15</f>
        <v>8</v>
      </c>
      <c r="I91" s="16" t="str">
        <f t="shared" si="39"/>
        <v>-</v>
      </c>
      <c r="K91" s="15" t="str">
        <f t="shared" si="40"/>
        <v>Standard</v>
      </c>
      <c r="L91" s="77" t="str">
        <f t="shared" si="40"/>
        <v>Mechelen</v>
      </c>
      <c r="M91" s="76">
        <v>1</v>
      </c>
      <c r="N91" s="17">
        <f>$E$15</f>
        <v>1.33</v>
      </c>
      <c r="O91" s="17">
        <f>$F$15</f>
        <v>4.5</v>
      </c>
      <c r="P91" s="17">
        <f>$G$15</f>
        <v>8</v>
      </c>
      <c r="Q91" s="16">
        <f t="shared" si="41"/>
        <v>1.33</v>
      </c>
      <c r="R91" s="74"/>
      <c r="S91" s="72"/>
    </row>
    <row r="92" spans="1:19">
      <c r="A92" s="72"/>
      <c r="C92" s="15" t="str">
        <f t="shared" si="38"/>
        <v>Zulte-Waregem</v>
      </c>
      <c r="D92" s="77" t="str">
        <f t="shared" si="38"/>
        <v>Kortrijk</v>
      </c>
      <c r="E92" s="160" t="s">
        <v>35</v>
      </c>
      <c r="F92" s="17">
        <f>$E$16</f>
        <v>1.72</v>
      </c>
      <c r="G92" s="17">
        <f>$F$16</f>
        <v>3.4</v>
      </c>
      <c r="H92" s="17">
        <f>$G$16</f>
        <v>4.5</v>
      </c>
      <c r="I92" s="16" t="str">
        <f t="shared" si="39"/>
        <v>-</v>
      </c>
      <c r="K92" s="15" t="str">
        <f t="shared" si="40"/>
        <v>Zulte-Waregem</v>
      </c>
      <c r="L92" s="77" t="str">
        <f t="shared" si="40"/>
        <v>Kortrijk</v>
      </c>
      <c r="M92" s="76">
        <v>1</v>
      </c>
      <c r="N92" s="17">
        <f>$E$16</f>
        <v>1.72</v>
      </c>
      <c r="O92" s="17">
        <f>$F$16</f>
        <v>3.4</v>
      </c>
      <c r="P92" s="17">
        <f>$G$16</f>
        <v>4.5</v>
      </c>
      <c r="Q92" s="16" t="str">
        <f t="shared" si="41"/>
        <v>-</v>
      </c>
      <c r="R92" s="74"/>
      <c r="S92" s="72"/>
    </row>
    <row r="93" spans="1:19">
      <c r="A93" s="72"/>
      <c r="C93" s="15" t="str">
        <f t="shared" si="38"/>
        <v>GBA</v>
      </c>
      <c r="D93" s="77" t="str">
        <f t="shared" si="38"/>
        <v>Lokeren</v>
      </c>
      <c r="E93" s="160" t="s">
        <v>35</v>
      </c>
      <c r="F93" s="17">
        <f>$E$17</f>
        <v>1.88</v>
      </c>
      <c r="G93" s="17">
        <f>$F$17</f>
        <v>3.3</v>
      </c>
      <c r="H93" s="17">
        <f>$G$17</f>
        <v>3.75</v>
      </c>
      <c r="I93" s="16" t="str">
        <f t="shared" si="39"/>
        <v>-</v>
      </c>
      <c r="K93" s="15" t="str">
        <f t="shared" si="40"/>
        <v>GBA</v>
      </c>
      <c r="L93" s="77" t="str">
        <f t="shared" si="40"/>
        <v>Lokeren</v>
      </c>
      <c r="M93" s="76">
        <v>1</v>
      </c>
      <c r="N93" s="17">
        <f>$E$17</f>
        <v>1.88</v>
      </c>
      <c r="O93" s="17">
        <f>$F$17</f>
        <v>3.3</v>
      </c>
      <c r="P93" s="17">
        <f>$G$17</f>
        <v>3.75</v>
      </c>
      <c r="Q93" s="16">
        <f t="shared" si="41"/>
        <v>1.88</v>
      </c>
      <c r="R93" s="74"/>
      <c r="S93" s="72"/>
    </row>
    <row r="94" spans="1:19" ht="13.5" thickBot="1">
      <c r="A94" s="72"/>
      <c r="C94" s="84" t="str">
        <f t="shared" si="38"/>
        <v>Club Brugge</v>
      </c>
      <c r="D94" s="85" t="str">
        <f t="shared" si="38"/>
        <v>Genk</v>
      </c>
      <c r="E94" s="86">
        <v>1</v>
      </c>
      <c r="F94" s="87">
        <f>$E$18</f>
        <v>1.75</v>
      </c>
      <c r="G94" s="87">
        <f>$F$18</f>
        <v>3.4</v>
      </c>
      <c r="H94" s="87">
        <f>$G$18</f>
        <v>4.25</v>
      </c>
      <c r="I94" s="88" t="str">
        <f t="shared" si="39"/>
        <v>-</v>
      </c>
      <c r="K94" s="84" t="str">
        <f t="shared" si="40"/>
        <v>Club Brugge</v>
      </c>
      <c r="L94" s="85" t="str">
        <f t="shared" si="40"/>
        <v>Genk</v>
      </c>
      <c r="M94" s="86">
        <v>2</v>
      </c>
      <c r="N94" s="87">
        <f>$E$18</f>
        <v>1.75</v>
      </c>
      <c r="O94" s="87">
        <f>$F$18</f>
        <v>3.4</v>
      </c>
      <c r="P94" s="87">
        <f>$G$18</f>
        <v>4.25</v>
      </c>
      <c r="Q94" s="88" t="str">
        <f t="shared" si="41"/>
        <v>-</v>
      </c>
      <c r="R94" s="74"/>
      <c r="S94" s="72"/>
    </row>
    <row r="95" spans="1:19" ht="13.5" thickBot="1">
      <c r="A95" s="72"/>
      <c r="I95" s="89">
        <f>SUM(I87:I94)</f>
        <v>8.35</v>
      </c>
      <c r="Q95" s="89">
        <f>SUM(Q87:Q94)</f>
        <v>8.2100000000000009</v>
      </c>
      <c r="R95" s="74"/>
      <c r="S95" s="72"/>
    </row>
    <row r="96" spans="1:19">
      <c r="A96" s="72"/>
      <c r="R96" s="74"/>
      <c r="S96" s="72"/>
    </row>
    <row r="97" spans="1:19" ht="13.5" thickBot="1">
      <c r="A97" s="72"/>
      <c r="R97" s="74"/>
      <c r="S97" s="72"/>
    </row>
    <row r="98" spans="1:19" ht="13.5" thickBot="1">
      <c r="A98" s="72"/>
      <c r="C98" s="1"/>
      <c r="D98" s="193" t="s">
        <v>4</v>
      </c>
      <c r="E98" s="194"/>
      <c r="F98" s="195"/>
      <c r="G98" s="8"/>
      <c r="H98" s="8"/>
      <c r="K98" s="1"/>
      <c r="L98" s="193" t="s">
        <v>23</v>
      </c>
      <c r="M98" s="194"/>
      <c r="N98" s="195"/>
      <c r="O98" s="8"/>
      <c r="P98" s="8"/>
      <c r="R98" s="74"/>
      <c r="S98" s="72"/>
    </row>
    <row r="99" spans="1:19" ht="13.5" thickBot="1">
      <c r="A99" s="72"/>
      <c r="C99" s="78" t="s">
        <v>0</v>
      </c>
      <c r="D99" s="79" t="s">
        <v>1</v>
      </c>
      <c r="E99" s="11"/>
      <c r="F99" s="12">
        <v>1</v>
      </c>
      <c r="G99" s="12" t="s">
        <v>18</v>
      </c>
      <c r="H99" s="12">
        <v>2</v>
      </c>
      <c r="I99" s="13" t="s">
        <v>5</v>
      </c>
      <c r="K99" s="78" t="s">
        <v>0</v>
      </c>
      <c r="L99" s="79" t="s">
        <v>1</v>
      </c>
      <c r="M99" s="11"/>
      <c r="N99" s="12">
        <v>1</v>
      </c>
      <c r="O99" s="12" t="s">
        <v>18</v>
      </c>
      <c r="P99" s="12">
        <v>2</v>
      </c>
      <c r="Q99" s="13" t="s">
        <v>5</v>
      </c>
      <c r="R99" s="74"/>
      <c r="S99" s="72"/>
    </row>
    <row r="100" spans="1:19">
      <c r="A100" s="72"/>
      <c r="C100" s="14" t="str">
        <f t="shared" ref="C100:D107" si="42">C11</f>
        <v>Sint-Truiden</v>
      </c>
      <c r="D100" s="80" t="str">
        <f t="shared" si="42"/>
        <v>Anderlecht</v>
      </c>
      <c r="E100" s="159" t="s">
        <v>35</v>
      </c>
      <c r="F100" s="82">
        <f>$E$11</f>
        <v>4.25</v>
      </c>
      <c r="G100" s="82">
        <f>$F$11</f>
        <v>3.4</v>
      </c>
      <c r="H100" s="82">
        <f>$G$11</f>
        <v>1.75</v>
      </c>
      <c r="I100" s="83" t="str">
        <f t="shared" ref="I100:I107" si="43">IF($E100=$I11,IF($E100=$F$99,$F100,IF($E100=$G$99,$G100,IF($E100=$H$99,$H100,""))),"-")</f>
        <v>-</v>
      </c>
      <c r="K100" s="14" t="str">
        <f t="shared" ref="K100:L107" si="44">C11</f>
        <v>Sint-Truiden</v>
      </c>
      <c r="L100" s="80" t="str">
        <f t="shared" si="44"/>
        <v>Anderlecht</v>
      </c>
      <c r="M100" s="81">
        <v>2</v>
      </c>
      <c r="N100" s="82">
        <f>$E$11</f>
        <v>4.25</v>
      </c>
      <c r="O100" s="82">
        <f>$F$11</f>
        <v>3.4</v>
      </c>
      <c r="P100" s="82">
        <f>$G$11</f>
        <v>1.75</v>
      </c>
      <c r="Q100" s="83" t="str">
        <f t="shared" ref="Q100:Q107" si="45">IF($M100=$I11,IF($M100=$N$99,$N100,IF($M100=$O$99,$O100,IF($M100=$P$99,$P100,""))),"-")</f>
        <v>-</v>
      </c>
      <c r="R100" s="74"/>
      <c r="S100" s="72"/>
    </row>
    <row r="101" spans="1:19">
      <c r="A101" s="72"/>
      <c r="C101" s="15" t="str">
        <f t="shared" si="42"/>
        <v>Gent</v>
      </c>
      <c r="D101" s="77" t="str">
        <f t="shared" si="42"/>
        <v>Roeselare</v>
      </c>
      <c r="E101" s="76">
        <v>1</v>
      </c>
      <c r="F101" s="17">
        <f>$E$12</f>
        <v>1.25</v>
      </c>
      <c r="G101" s="17">
        <f>$F$12</f>
        <v>4.75</v>
      </c>
      <c r="H101" s="17">
        <f>$G$12</f>
        <v>11</v>
      </c>
      <c r="I101" s="16">
        <f t="shared" si="43"/>
        <v>1.25</v>
      </c>
      <c r="K101" s="15" t="str">
        <f t="shared" si="44"/>
        <v>Gent</v>
      </c>
      <c r="L101" s="77" t="str">
        <f t="shared" si="44"/>
        <v>Roeselare</v>
      </c>
      <c r="M101" s="160" t="s">
        <v>35</v>
      </c>
      <c r="N101" s="17">
        <f>$E$12</f>
        <v>1.25</v>
      </c>
      <c r="O101" s="17">
        <f>$F$12</f>
        <v>4.75</v>
      </c>
      <c r="P101" s="17">
        <f>$G$12</f>
        <v>11</v>
      </c>
      <c r="Q101" s="16" t="str">
        <f t="shared" si="45"/>
        <v>-</v>
      </c>
      <c r="R101" s="74"/>
      <c r="S101" s="72"/>
    </row>
    <row r="102" spans="1:19">
      <c r="A102" s="72"/>
      <c r="C102" s="15" t="str">
        <f t="shared" si="42"/>
        <v>Charleroi</v>
      </c>
      <c r="D102" s="77" t="str">
        <f t="shared" si="42"/>
        <v>Cercle Brugge</v>
      </c>
      <c r="E102" s="160" t="s">
        <v>35</v>
      </c>
      <c r="F102" s="17">
        <f>$E$13</f>
        <v>1.88</v>
      </c>
      <c r="G102" s="17">
        <f>$F$13</f>
        <v>3.3</v>
      </c>
      <c r="H102" s="17">
        <f>$G$13</f>
        <v>3.75</v>
      </c>
      <c r="I102" s="16" t="str">
        <f t="shared" si="43"/>
        <v>-</v>
      </c>
      <c r="K102" s="15" t="str">
        <f t="shared" si="44"/>
        <v>Charleroi</v>
      </c>
      <c r="L102" s="77" t="str">
        <f t="shared" si="44"/>
        <v>Cercle Brugge</v>
      </c>
      <c r="M102" s="76">
        <v>2</v>
      </c>
      <c r="N102" s="17">
        <f>$E$13</f>
        <v>1.88</v>
      </c>
      <c r="O102" s="17">
        <f>$F$13</f>
        <v>3.3</v>
      </c>
      <c r="P102" s="17">
        <f>$G$13</f>
        <v>3.75</v>
      </c>
      <c r="Q102" s="16">
        <f t="shared" si="45"/>
        <v>3.75</v>
      </c>
      <c r="R102" s="74"/>
      <c r="S102" s="72"/>
    </row>
    <row r="103" spans="1:19">
      <c r="A103" s="72"/>
      <c r="C103" s="15" t="str">
        <f t="shared" si="42"/>
        <v>Moeskroen</v>
      </c>
      <c r="D103" s="77" t="str">
        <f t="shared" si="42"/>
        <v>Westerlo</v>
      </c>
      <c r="E103" s="76">
        <v>1</v>
      </c>
      <c r="F103" s="17">
        <f>$E$14</f>
        <v>2.25</v>
      </c>
      <c r="G103" s="17">
        <f>$F$14</f>
        <v>3.3</v>
      </c>
      <c r="H103" s="17">
        <f>$G$14</f>
        <v>2.85</v>
      </c>
      <c r="I103" s="16" t="str">
        <f t="shared" si="43"/>
        <v>-</v>
      </c>
      <c r="K103" s="15" t="str">
        <f t="shared" si="44"/>
        <v>Moeskroen</v>
      </c>
      <c r="L103" s="77" t="str">
        <f t="shared" si="44"/>
        <v>Westerlo</v>
      </c>
      <c r="M103" s="76">
        <v>1</v>
      </c>
      <c r="N103" s="17">
        <f>$E$14</f>
        <v>2.25</v>
      </c>
      <c r="O103" s="17">
        <f>$F$14</f>
        <v>3.3</v>
      </c>
      <c r="P103" s="17">
        <f>$G$14</f>
        <v>2.85</v>
      </c>
      <c r="Q103" s="16" t="str">
        <f t="shared" si="45"/>
        <v>-</v>
      </c>
      <c r="R103" s="74"/>
      <c r="S103" s="72"/>
    </row>
    <row r="104" spans="1:19">
      <c r="A104" s="72"/>
      <c r="C104" s="15" t="str">
        <f t="shared" si="42"/>
        <v>Standard</v>
      </c>
      <c r="D104" s="77" t="str">
        <f t="shared" si="42"/>
        <v>Mechelen</v>
      </c>
      <c r="E104" s="76">
        <v>1</v>
      </c>
      <c r="F104" s="17">
        <f>$E$15</f>
        <v>1.33</v>
      </c>
      <c r="G104" s="17">
        <f>$F$15</f>
        <v>4.5</v>
      </c>
      <c r="H104" s="17">
        <f>$G$15</f>
        <v>8</v>
      </c>
      <c r="I104" s="16">
        <f t="shared" si="43"/>
        <v>1.33</v>
      </c>
      <c r="K104" s="15" t="str">
        <f t="shared" si="44"/>
        <v>Standard</v>
      </c>
      <c r="L104" s="77" t="str">
        <f t="shared" si="44"/>
        <v>Mechelen</v>
      </c>
      <c r="M104" s="76">
        <v>1</v>
      </c>
      <c r="N104" s="17">
        <f>$E$15</f>
        <v>1.33</v>
      </c>
      <c r="O104" s="17">
        <f>$F$15</f>
        <v>4.5</v>
      </c>
      <c r="P104" s="17">
        <f>$G$15</f>
        <v>8</v>
      </c>
      <c r="Q104" s="16">
        <f t="shared" si="45"/>
        <v>1.33</v>
      </c>
      <c r="R104" s="74"/>
      <c r="S104" s="72"/>
    </row>
    <row r="105" spans="1:19">
      <c r="A105" s="72"/>
      <c r="C105" s="15" t="str">
        <f t="shared" si="42"/>
        <v>Zulte-Waregem</v>
      </c>
      <c r="D105" s="77" t="str">
        <f t="shared" si="42"/>
        <v>Kortrijk</v>
      </c>
      <c r="E105" s="76">
        <v>1</v>
      </c>
      <c r="F105" s="17">
        <f>$E$16</f>
        <v>1.72</v>
      </c>
      <c r="G105" s="17">
        <f>$F$16</f>
        <v>3.4</v>
      </c>
      <c r="H105" s="17">
        <f>$G$16</f>
        <v>4.5</v>
      </c>
      <c r="I105" s="16" t="str">
        <f t="shared" si="43"/>
        <v>-</v>
      </c>
      <c r="K105" s="15" t="str">
        <f t="shared" si="44"/>
        <v>Zulte-Waregem</v>
      </c>
      <c r="L105" s="77" t="str">
        <f t="shared" si="44"/>
        <v>Kortrijk</v>
      </c>
      <c r="M105" s="160" t="s">
        <v>35</v>
      </c>
      <c r="N105" s="17">
        <f>$E$16</f>
        <v>1.72</v>
      </c>
      <c r="O105" s="17">
        <f>$F$16</f>
        <v>3.4</v>
      </c>
      <c r="P105" s="17">
        <f>$G$16</f>
        <v>4.5</v>
      </c>
      <c r="Q105" s="16" t="str">
        <f t="shared" si="45"/>
        <v>-</v>
      </c>
      <c r="R105" s="74"/>
      <c r="S105" s="72"/>
    </row>
    <row r="106" spans="1:19">
      <c r="A106" s="72"/>
      <c r="C106" s="15" t="str">
        <f t="shared" si="42"/>
        <v>GBA</v>
      </c>
      <c r="D106" s="77" t="str">
        <f t="shared" si="42"/>
        <v>Lokeren</v>
      </c>
      <c r="E106" s="76">
        <v>1</v>
      </c>
      <c r="F106" s="17">
        <f>$E$17</f>
        <v>1.88</v>
      </c>
      <c r="G106" s="17">
        <f>$F$17</f>
        <v>3.3</v>
      </c>
      <c r="H106" s="17">
        <f>$G$17</f>
        <v>3.75</v>
      </c>
      <c r="I106" s="16">
        <f t="shared" si="43"/>
        <v>1.88</v>
      </c>
      <c r="K106" s="15" t="str">
        <f t="shared" si="44"/>
        <v>GBA</v>
      </c>
      <c r="L106" s="77" t="str">
        <f t="shared" si="44"/>
        <v>Lokeren</v>
      </c>
      <c r="M106" s="160" t="s">
        <v>35</v>
      </c>
      <c r="N106" s="17">
        <f>$E$17</f>
        <v>1.88</v>
      </c>
      <c r="O106" s="17">
        <f>$F$17</f>
        <v>3.3</v>
      </c>
      <c r="P106" s="17">
        <f>$G$17</f>
        <v>3.75</v>
      </c>
      <c r="Q106" s="16" t="str">
        <f t="shared" si="45"/>
        <v>-</v>
      </c>
      <c r="R106" s="74"/>
      <c r="S106" s="72"/>
    </row>
    <row r="107" spans="1:19" ht="13.5" thickBot="1">
      <c r="A107" s="72"/>
      <c r="C107" s="84" t="str">
        <f t="shared" si="42"/>
        <v>Club Brugge</v>
      </c>
      <c r="D107" s="85" t="str">
        <f t="shared" si="42"/>
        <v>Genk</v>
      </c>
      <c r="E107" s="86">
        <v>1</v>
      </c>
      <c r="F107" s="87">
        <f>$E$18</f>
        <v>1.75</v>
      </c>
      <c r="G107" s="87">
        <f>$F$18</f>
        <v>3.4</v>
      </c>
      <c r="H107" s="87">
        <f>$G$18</f>
        <v>4.25</v>
      </c>
      <c r="I107" s="88" t="str">
        <f t="shared" si="43"/>
        <v>-</v>
      </c>
      <c r="K107" s="84" t="str">
        <f t="shared" si="44"/>
        <v>Club Brugge</v>
      </c>
      <c r="L107" s="85" t="str">
        <f t="shared" si="44"/>
        <v>Genk</v>
      </c>
      <c r="M107" s="86">
        <v>1</v>
      </c>
      <c r="N107" s="87">
        <f>$E$18</f>
        <v>1.75</v>
      </c>
      <c r="O107" s="87">
        <f>$F$18</f>
        <v>3.4</v>
      </c>
      <c r="P107" s="87">
        <f>$G$18</f>
        <v>4.25</v>
      </c>
      <c r="Q107" s="88" t="str">
        <f t="shared" si="45"/>
        <v>-</v>
      </c>
      <c r="R107" s="74"/>
      <c r="S107" s="72"/>
    </row>
    <row r="108" spans="1:19" ht="13.5" thickBot="1">
      <c r="A108" s="72"/>
      <c r="I108" s="89">
        <f>SUM(I100:I107)</f>
        <v>4.46</v>
      </c>
      <c r="Q108" s="89">
        <f>SUM(Q100:Q107)</f>
        <v>5.08</v>
      </c>
      <c r="R108" s="74"/>
      <c r="S108" s="72"/>
    </row>
    <row r="109" spans="1:19">
      <c r="A109" s="72"/>
      <c r="R109" s="74"/>
      <c r="S109" s="72"/>
    </row>
    <row r="110" spans="1:19" ht="13.5" thickBot="1">
      <c r="A110" s="72"/>
      <c r="R110" s="74"/>
      <c r="S110" s="72"/>
    </row>
    <row r="111" spans="1:19" ht="13.5" thickBot="1">
      <c r="A111" s="72"/>
      <c r="C111" s="1"/>
      <c r="D111" s="193" t="s">
        <v>29</v>
      </c>
      <c r="E111" s="194"/>
      <c r="F111" s="195"/>
      <c r="G111" s="8"/>
      <c r="H111" s="8"/>
      <c r="K111" s="1"/>
      <c r="L111" s="193" t="s">
        <v>31</v>
      </c>
      <c r="M111" s="194"/>
      <c r="N111" s="195"/>
      <c r="O111" s="8"/>
      <c r="P111" s="8"/>
      <c r="R111" s="74"/>
      <c r="S111" s="72"/>
    </row>
    <row r="112" spans="1:19" ht="13.5" thickBot="1">
      <c r="A112" s="72"/>
      <c r="C112" s="78" t="s">
        <v>0</v>
      </c>
      <c r="D112" s="79" t="s">
        <v>1</v>
      </c>
      <c r="E112" s="11"/>
      <c r="F112" s="12">
        <v>1</v>
      </c>
      <c r="G112" s="12" t="s">
        <v>18</v>
      </c>
      <c r="H112" s="12">
        <v>2</v>
      </c>
      <c r="I112" s="13" t="s">
        <v>5</v>
      </c>
      <c r="K112" s="78" t="s">
        <v>0</v>
      </c>
      <c r="L112" s="79" t="s">
        <v>1</v>
      </c>
      <c r="M112" s="11"/>
      <c r="N112" s="12">
        <v>1</v>
      </c>
      <c r="O112" s="12" t="s">
        <v>18</v>
      </c>
      <c r="P112" s="12">
        <v>2</v>
      </c>
      <c r="Q112" s="13" t="s">
        <v>5</v>
      </c>
      <c r="R112" s="74"/>
      <c r="S112" s="72"/>
    </row>
    <row r="113" spans="1:19">
      <c r="A113" s="72"/>
      <c r="C113" s="14" t="str">
        <f t="shared" ref="C113:D120" si="46">C11</f>
        <v>Sint-Truiden</v>
      </c>
      <c r="D113" s="80" t="str">
        <f t="shared" si="46"/>
        <v>Anderlecht</v>
      </c>
      <c r="E113" s="81">
        <v>1</v>
      </c>
      <c r="F113" s="82">
        <f>$E$11</f>
        <v>4.25</v>
      </c>
      <c r="G113" s="82">
        <f>$F$11</f>
        <v>3.4</v>
      </c>
      <c r="H113" s="82">
        <f>$G$11</f>
        <v>1.75</v>
      </c>
      <c r="I113" s="83">
        <f t="shared" ref="I113:I120" si="47">IF($E113=$I11,IF($E113=$F$112,$F113,IF($E113=$G$112,$G113,IF($E113=$H$112,$H113,""))),"-")</f>
        <v>4.25</v>
      </c>
      <c r="K113" s="14" t="str">
        <f t="shared" ref="K113:L120" si="48">C11</f>
        <v>Sint-Truiden</v>
      </c>
      <c r="L113" s="80" t="str">
        <f t="shared" si="48"/>
        <v>Anderlecht</v>
      </c>
      <c r="M113" s="81">
        <v>2</v>
      </c>
      <c r="N113" s="82">
        <f>$E$11</f>
        <v>4.25</v>
      </c>
      <c r="O113" s="82">
        <f>$F$11</f>
        <v>3.4</v>
      </c>
      <c r="P113" s="82">
        <f>$G$11</f>
        <v>1.75</v>
      </c>
      <c r="Q113" s="83" t="str">
        <f t="shared" ref="Q113:Q120" si="49">IF($M113=$I11,IF($M113=$N$112,$N113,IF($M113=$O$112,$O113,IF($M113=$P$112,$P113,""))),"-")</f>
        <v>-</v>
      </c>
      <c r="R113" s="74"/>
      <c r="S113" s="72"/>
    </row>
    <row r="114" spans="1:19">
      <c r="A114" s="72"/>
      <c r="C114" s="15" t="str">
        <f t="shared" si="46"/>
        <v>Gent</v>
      </c>
      <c r="D114" s="77" t="str">
        <f t="shared" si="46"/>
        <v>Roeselare</v>
      </c>
      <c r="E114" s="76">
        <v>1</v>
      </c>
      <c r="F114" s="17">
        <f>$E$12</f>
        <v>1.25</v>
      </c>
      <c r="G114" s="17">
        <f>$F$12</f>
        <v>4.75</v>
      </c>
      <c r="H114" s="17">
        <f>$G$12</f>
        <v>11</v>
      </c>
      <c r="I114" s="16">
        <f t="shared" si="47"/>
        <v>1.25</v>
      </c>
      <c r="K114" s="15" t="str">
        <f t="shared" si="48"/>
        <v>Gent</v>
      </c>
      <c r="L114" s="77" t="str">
        <f t="shared" si="48"/>
        <v>Roeselare</v>
      </c>
      <c r="M114" s="76">
        <v>2</v>
      </c>
      <c r="N114" s="17">
        <f>$E$12</f>
        <v>1.25</v>
      </c>
      <c r="O114" s="17">
        <f>$F$12</f>
        <v>4.75</v>
      </c>
      <c r="P114" s="17">
        <f>$G$12</f>
        <v>11</v>
      </c>
      <c r="Q114" s="16" t="str">
        <f t="shared" si="49"/>
        <v>-</v>
      </c>
      <c r="R114" s="74"/>
      <c r="S114" s="72"/>
    </row>
    <row r="115" spans="1:19">
      <c r="A115" s="72"/>
      <c r="C115" s="15" t="str">
        <f t="shared" si="46"/>
        <v>Charleroi</v>
      </c>
      <c r="D115" s="77" t="str">
        <f t="shared" si="46"/>
        <v>Cercle Brugge</v>
      </c>
      <c r="E115" s="76">
        <v>1</v>
      </c>
      <c r="F115" s="17">
        <f>$E$13</f>
        <v>1.88</v>
      </c>
      <c r="G115" s="17">
        <f>$F$13</f>
        <v>3.3</v>
      </c>
      <c r="H115" s="17">
        <f>$G$13</f>
        <v>3.75</v>
      </c>
      <c r="I115" s="16" t="str">
        <f t="shared" si="47"/>
        <v>-</v>
      </c>
      <c r="K115" s="15" t="str">
        <f t="shared" si="48"/>
        <v>Charleroi</v>
      </c>
      <c r="L115" s="77" t="str">
        <f t="shared" si="48"/>
        <v>Cercle Brugge</v>
      </c>
      <c r="M115" s="76">
        <v>2</v>
      </c>
      <c r="N115" s="17">
        <f>$E$13</f>
        <v>1.88</v>
      </c>
      <c r="O115" s="17">
        <f>$F$13</f>
        <v>3.3</v>
      </c>
      <c r="P115" s="17">
        <f>$G$13</f>
        <v>3.75</v>
      </c>
      <c r="Q115" s="16">
        <f t="shared" si="49"/>
        <v>3.75</v>
      </c>
      <c r="R115" s="74"/>
      <c r="S115" s="72"/>
    </row>
    <row r="116" spans="1:19">
      <c r="A116" s="72"/>
      <c r="C116" s="15" t="str">
        <f t="shared" si="46"/>
        <v>Moeskroen</v>
      </c>
      <c r="D116" s="77" t="str">
        <f t="shared" si="46"/>
        <v>Westerlo</v>
      </c>
      <c r="E116" s="76">
        <v>1</v>
      </c>
      <c r="F116" s="17">
        <f>$E$14</f>
        <v>2.25</v>
      </c>
      <c r="G116" s="17">
        <f>$F$14</f>
        <v>3.3</v>
      </c>
      <c r="H116" s="17">
        <f>$G$14</f>
        <v>2.85</v>
      </c>
      <c r="I116" s="16" t="str">
        <f t="shared" si="47"/>
        <v>-</v>
      </c>
      <c r="K116" s="15" t="str">
        <f t="shared" si="48"/>
        <v>Moeskroen</v>
      </c>
      <c r="L116" s="77" t="str">
        <f t="shared" si="48"/>
        <v>Westerlo</v>
      </c>
      <c r="M116" s="76">
        <v>2</v>
      </c>
      <c r="N116" s="17">
        <f>$E$14</f>
        <v>2.25</v>
      </c>
      <c r="O116" s="17">
        <f>$F$14</f>
        <v>3.3</v>
      </c>
      <c r="P116" s="17">
        <f>$G$14</f>
        <v>2.85</v>
      </c>
      <c r="Q116" s="16">
        <f t="shared" si="49"/>
        <v>2.85</v>
      </c>
      <c r="R116" s="74"/>
      <c r="S116" s="72"/>
    </row>
    <row r="117" spans="1:19">
      <c r="A117" s="72"/>
      <c r="C117" s="15" t="str">
        <f t="shared" si="46"/>
        <v>Standard</v>
      </c>
      <c r="D117" s="77" t="str">
        <f t="shared" si="46"/>
        <v>Mechelen</v>
      </c>
      <c r="E117" s="160" t="s">
        <v>35</v>
      </c>
      <c r="F117" s="17">
        <f>$E$15</f>
        <v>1.33</v>
      </c>
      <c r="G117" s="17">
        <f>$F$15</f>
        <v>4.5</v>
      </c>
      <c r="H117" s="17">
        <f>$G$15</f>
        <v>8</v>
      </c>
      <c r="I117" s="16" t="str">
        <f t="shared" si="47"/>
        <v>-</v>
      </c>
      <c r="K117" s="15" t="str">
        <f t="shared" si="48"/>
        <v>Standard</v>
      </c>
      <c r="L117" s="77" t="str">
        <f t="shared" si="48"/>
        <v>Mechelen</v>
      </c>
      <c r="M117" s="76">
        <v>2</v>
      </c>
      <c r="N117" s="17">
        <f>$E$15</f>
        <v>1.33</v>
      </c>
      <c r="O117" s="17">
        <f>$F$15</f>
        <v>4.5</v>
      </c>
      <c r="P117" s="17">
        <f>$G$15</f>
        <v>8</v>
      </c>
      <c r="Q117" s="16" t="str">
        <f t="shared" si="49"/>
        <v>-</v>
      </c>
      <c r="R117" s="74"/>
      <c r="S117" s="72"/>
    </row>
    <row r="118" spans="1:19">
      <c r="A118" s="72"/>
      <c r="C118" s="15" t="str">
        <f t="shared" si="46"/>
        <v>Zulte-Waregem</v>
      </c>
      <c r="D118" s="77" t="str">
        <f t="shared" si="46"/>
        <v>Kortrijk</v>
      </c>
      <c r="E118" s="160" t="s">
        <v>35</v>
      </c>
      <c r="F118" s="17">
        <f>$E$16</f>
        <v>1.72</v>
      </c>
      <c r="G118" s="17">
        <f>$F$16</f>
        <v>3.4</v>
      </c>
      <c r="H118" s="17">
        <f>$G$16</f>
        <v>4.5</v>
      </c>
      <c r="I118" s="16" t="str">
        <f t="shared" si="47"/>
        <v>-</v>
      </c>
      <c r="K118" s="15" t="str">
        <f t="shared" si="48"/>
        <v>Zulte-Waregem</v>
      </c>
      <c r="L118" s="77" t="str">
        <f t="shared" si="48"/>
        <v>Kortrijk</v>
      </c>
      <c r="M118" s="76">
        <v>1</v>
      </c>
      <c r="N118" s="17">
        <f>$E$16</f>
        <v>1.72</v>
      </c>
      <c r="O118" s="17">
        <f>$F$16</f>
        <v>3.4</v>
      </c>
      <c r="P118" s="17">
        <f>$G$16</f>
        <v>4.5</v>
      </c>
      <c r="Q118" s="16" t="str">
        <f t="shared" si="49"/>
        <v>-</v>
      </c>
      <c r="R118" s="74"/>
      <c r="S118" s="72"/>
    </row>
    <row r="119" spans="1:19">
      <c r="A119" s="72"/>
      <c r="C119" s="15" t="str">
        <f t="shared" si="46"/>
        <v>GBA</v>
      </c>
      <c r="D119" s="77" t="str">
        <f t="shared" si="46"/>
        <v>Lokeren</v>
      </c>
      <c r="E119" s="160" t="s">
        <v>35</v>
      </c>
      <c r="F119" s="17">
        <f>$E$17</f>
        <v>1.88</v>
      </c>
      <c r="G119" s="17">
        <f>$F$17</f>
        <v>3.3</v>
      </c>
      <c r="H119" s="17">
        <f>$G$17</f>
        <v>3.75</v>
      </c>
      <c r="I119" s="16" t="str">
        <f t="shared" si="47"/>
        <v>-</v>
      </c>
      <c r="K119" s="15" t="str">
        <f t="shared" si="48"/>
        <v>GBA</v>
      </c>
      <c r="L119" s="77" t="str">
        <f t="shared" si="48"/>
        <v>Lokeren</v>
      </c>
      <c r="M119" s="76">
        <v>1</v>
      </c>
      <c r="N119" s="17">
        <f>$E$17</f>
        <v>1.88</v>
      </c>
      <c r="O119" s="17">
        <f>$F$17</f>
        <v>3.3</v>
      </c>
      <c r="P119" s="17">
        <f>$G$17</f>
        <v>3.75</v>
      </c>
      <c r="Q119" s="16">
        <f t="shared" si="49"/>
        <v>1.88</v>
      </c>
      <c r="R119" s="74"/>
      <c r="S119" s="72"/>
    </row>
    <row r="120" spans="1:19" ht="13.5" thickBot="1">
      <c r="A120" s="72"/>
      <c r="C120" s="84" t="str">
        <f t="shared" si="46"/>
        <v>Club Brugge</v>
      </c>
      <c r="D120" s="85" t="str">
        <f t="shared" si="46"/>
        <v>Genk</v>
      </c>
      <c r="E120" s="86">
        <v>1</v>
      </c>
      <c r="F120" s="87">
        <f>$E$18</f>
        <v>1.75</v>
      </c>
      <c r="G120" s="87">
        <f>$F$18</f>
        <v>3.4</v>
      </c>
      <c r="H120" s="87">
        <f>$G$18</f>
        <v>4.25</v>
      </c>
      <c r="I120" s="88" t="str">
        <f t="shared" si="47"/>
        <v>-</v>
      </c>
      <c r="K120" s="84" t="str">
        <f t="shared" si="48"/>
        <v>Club Brugge</v>
      </c>
      <c r="L120" s="85" t="str">
        <f t="shared" si="48"/>
        <v>Genk</v>
      </c>
      <c r="M120" s="161" t="s">
        <v>35</v>
      </c>
      <c r="N120" s="87">
        <f>$E$18</f>
        <v>1.75</v>
      </c>
      <c r="O120" s="87">
        <f>$F$18</f>
        <v>3.4</v>
      </c>
      <c r="P120" s="87">
        <f>$G$18</f>
        <v>4.25</v>
      </c>
      <c r="Q120" s="88">
        <f t="shared" si="49"/>
        <v>3.4</v>
      </c>
      <c r="R120" s="74"/>
      <c r="S120" s="72"/>
    </row>
    <row r="121" spans="1:19" ht="13.5" thickBot="1">
      <c r="A121" s="72"/>
      <c r="I121" s="89">
        <f>SUM(I113:I120)</f>
        <v>5.5</v>
      </c>
      <c r="Q121" s="89">
        <f>SUM(Q113:Q120)</f>
        <v>11.88</v>
      </c>
      <c r="R121" s="74"/>
      <c r="S121" s="72"/>
    </row>
    <row r="122" spans="1:19">
      <c r="A122" s="72"/>
      <c r="R122" s="74"/>
      <c r="S122" s="72"/>
    </row>
    <row r="123" spans="1:19" ht="13.5" thickBot="1">
      <c r="A123" s="72"/>
      <c r="R123" s="74"/>
      <c r="S123" s="72"/>
    </row>
    <row r="124" spans="1:19" ht="13.5" thickBot="1">
      <c r="A124" s="72"/>
      <c r="C124" s="1"/>
      <c r="D124" s="193" t="s">
        <v>28</v>
      </c>
      <c r="E124" s="194"/>
      <c r="F124" s="195"/>
      <c r="G124" s="8"/>
      <c r="H124" s="8"/>
      <c r="K124" s="1"/>
      <c r="L124" s="193" t="s">
        <v>17</v>
      </c>
      <c r="M124" s="194"/>
      <c r="N124" s="195"/>
      <c r="O124" s="8"/>
      <c r="P124" s="8"/>
      <c r="R124" s="74"/>
      <c r="S124" s="72"/>
    </row>
    <row r="125" spans="1:19" ht="13.5" thickBot="1">
      <c r="A125" s="72"/>
      <c r="C125" s="78" t="s">
        <v>0</v>
      </c>
      <c r="D125" s="79" t="s">
        <v>1</v>
      </c>
      <c r="E125" s="11"/>
      <c r="F125" s="12">
        <v>1</v>
      </c>
      <c r="G125" s="12" t="s">
        <v>18</v>
      </c>
      <c r="H125" s="12">
        <v>2</v>
      </c>
      <c r="I125" s="13" t="s">
        <v>5</v>
      </c>
      <c r="K125" s="78" t="s">
        <v>0</v>
      </c>
      <c r="L125" s="79" t="s">
        <v>1</v>
      </c>
      <c r="M125" s="11"/>
      <c r="N125" s="12">
        <v>1</v>
      </c>
      <c r="O125" s="12" t="s">
        <v>18</v>
      </c>
      <c r="P125" s="12">
        <v>2</v>
      </c>
      <c r="Q125" s="13" t="s">
        <v>5</v>
      </c>
      <c r="R125" s="74"/>
      <c r="S125" s="72"/>
    </row>
    <row r="126" spans="1:19">
      <c r="A126" s="72"/>
      <c r="C126" s="14" t="str">
        <f t="shared" ref="C126:D133" si="50">K61</f>
        <v>Sint-Truiden</v>
      </c>
      <c r="D126" s="80" t="str">
        <f t="shared" si="50"/>
        <v>Anderlecht</v>
      </c>
      <c r="E126" s="81">
        <v>2</v>
      </c>
      <c r="F126" s="82">
        <f>$E$11</f>
        <v>4.25</v>
      </c>
      <c r="G126" s="82">
        <f>$F$11</f>
        <v>3.4</v>
      </c>
      <c r="H126" s="82">
        <f>$G$11</f>
        <v>1.75</v>
      </c>
      <c r="I126" s="83" t="str">
        <f t="shared" ref="I126:I133" si="51">IF($E126=$I11,IF($E126=$F$125,$F126,IF($E126=$G$125,$G126,IF($E126=$H$125,$H126,""))),"-")</f>
        <v>-</v>
      </c>
      <c r="K126" s="14" t="str">
        <f t="shared" ref="K126:L133" si="52">C74</f>
        <v>Sint-Truiden</v>
      </c>
      <c r="L126" s="80" t="str">
        <f t="shared" si="52"/>
        <v>Anderlecht</v>
      </c>
      <c r="M126" s="81">
        <v>2</v>
      </c>
      <c r="N126" s="82">
        <f>$E$11</f>
        <v>4.25</v>
      </c>
      <c r="O126" s="82">
        <f>$F$11</f>
        <v>3.4</v>
      </c>
      <c r="P126" s="82">
        <f>$G$11</f>
        <v>1.75</v>
      </c>
      <c r="Q126" s="83" t="str">
        <f t="shared" ref="Q126:Q133" si="53">IF($M126=$I11,IF($M126=$N$125,$N126,IF($M126=$O$125,$O126,IF($M126=$P$125,$P126,""))),"-")</f>
        <v>-</v>
      </c>
      <c r="R126" s="74"/>
      <c r="S126" s="72"/>
    </row>
    <row r="127" spans="1:19">
      <c r="A127" s="72"/>
      <c r="C127" s="15" t="str">
        <f t="shared" si="50"/>
        <v>Gent</v>
      </c>
      <c r="D127" s="77" t="str">
        <f t="shared" si="50"/>
        <v>Roeselare</v>
      </c>
      <c r="E127" s="76">
        <v>1</v>
      </c>
      <c r="F127" s="17">
        <f>$E$12</f>
        <v>1.25</v>
      </c>
      <c r="G127" s="17">
        <f>$F$12</f>
        <v>4.75</v>
      </c>
      <c r="H127" s="17">
        <f>$G$12</f>
        <v>11</v>
      </c>
      <c r="I127" s="16">
        <f t="shared" si="51"/>
        <v>1.25</v>
      </c>
      <c r="K127" s="15" t="str">
        <f t="shared" si="52"/>
        <v>Gent</v>
      </c>
      <c r="L127" s="77" t="str">
        <f t="shared" si="52"/>
        <v>Roeselare</v>
      </c>
      <c r="M127" s="76">
        <v>1</v>
      </c>
      <c r="N127" s="17">
        <f>$E$12</f>
        <v>1.25</v>
      </c>
      <c r="O127" s="17">
        <f>$F$12</f>
        <v>4.75</v>
      </c>
      <c r="P127" s="17">
        <f>$G$12</f>
        <v>11</v>
      </c>
      <c r="Q127" s="16">
        <f t="shared" si="53"/>
        <v>1.25</v>
      </c>
      <c r="R127" s="74"/>
      <c r="S127" s="72"/>
    </row>
    <row r="128" spans="1:19">
      <c r="A128" s="72"/>
      <c r="C128" s="15" t="str">
        <f t="shared" si="50"/>
        <v>Charleroi</v>
      </c>
      <c r="D128" s="77" t="str">
        <f t="shared" si="50"/>
        <v>Cercle Brugge</v>
      </c>
      <c r="E128" s="76">
        <v>2</v>
      </c>
      <c r="F128" s="17">
        <f>$E$13</f>
        <v>1.88</v>
      </c>
      <c r="G128" s="17">
        <f>$F$13</f>
        <v>3.3</v>
      </c>
      <c r="H128" s="17">
        <f>$G$13</f>
        <v>3.75</v>
      </c>
      <c r="I128" s="16">
        <f t="shared" si="51"/>
        <v>3.75</v>
      </c>
      <c r="K128" s="15" t="str">
        <f t="shared" si="52"/>
        <v>Charleroi</v>
      </c>
      <c r="L128" s="77" t="str">
        <f t="shared" si="52"/>
        <v>Cercle Brugge</v>
      </c>
      <c r="M128" s="76">
        <v>2</v>
      </c>
      <c r="N128" s="17">
        <f>$E$13</f>
        <v>1.88</v>
      </c>
      <c r="O128" s="17">
        <f>$F$13</f>
        <v>3.3</v>
      </c>
      <c r="P128" s="17">
        <f>$G$13</f>
        <v>3.75</v>
      </c>
      <c r="Q128" s="16">
        <f t="shared" si="53"/>
        <v>3.75</v>
      </c>
      <c r="R128" s="74"/>
      <c r="S128" s="72"/>
    </row>
    <row r="129" spans="1:19">
      <c r="A129" s="72"/>
      <c r="C129" s="15" t="str">
        <f t="shared" si="50"/>
        <v>Moeskroen</v>
      </c>
      <c r="D129" s="77" t="str">
        <f t="shared" si="50"/>
        <v>Westerlo</v>
      </c>
      <c r="E129" s="76">
        <v>1</v>
      </c>
      <c r="F129" s="17">
        <f>$E$14</f>
        <v>2.25</v>
      </c>
      <c r="G129" s="17">
        <f>$F$14</f>
        <v>3.3</v>
      </c>
      <c r="H129" s="17">
        <f>$G$14</f>
        <v>2.85</v>
      </c>
      <c r="I129" s="16" t="str">
        <f t="shared" si="51"/>
        <v>-</v>
      </c>
      <c r="K129" s="15" t="str">
        <f t="shared" si="52"/>
        <v>Moeskroen</v>
      </c>
      <c r="L129" s="77" t="str">
        <f t="shared" si="52"/>
        <v>Westerlo</v>
      </c>
      <c r="M129" s="76">
        <v>1</v>
      </c>
      <c r="N129" s="17">
        <f>$E$14</f>
        <v>2.25</v>
      </c>
      <c r="O129" s="17">
        <f>$F$14</f>
        <v>3.3</v>
      </c>
      <c r="P129" s="17">
        <f>$G$14</f>
        <v>2.85</v>
      </c>
      <c r="Q129" s="16" t="str">
        <f t="shared" si="53"/>
        <v>-</v>
      </c>
      <c r="R129" s="74"/>
      <c r="S129" s="72"/>
    </row>
    <row r="130" spans="1:19">
      <c r="A130" s="72"/>
      <c r="C130" s="15" t="str">
        <f t="shared" si="50"/>
        <v>Standard</v>
      </c>
      <c r="D130" s="77" t="str">
        <f t="shared" si="50"/>
        <v>Mechelen</v>
      </c>
      <c r="E130" s="160" t="s">
        <v>35</v>
      </c>
      <c r="F130" s="17">
        <f>$E$15</f>
        <v>1.33</v>
      </c>
      <c r="G130" s="17">
        <f>$F$15</f>
        <v>4.5</v>
      </c>
      <c r="H130" s="17">
        <f>$G$15</f>
        <v>8</v>
      </c>
      <c r="I130" s="16" t="str">
        <f t="shared" si="51"/>
        <v>-</v>
      </c>
      <c r="K130" s="15" t="str">
        <f t="shared" si="52"/>
        <v>Standard</v>
      </c>
      <c r="L130" s="77" t="str">
        <f t="shared" si="52"/>
        <v>Mechelen</v>
      </c>
      <c r="M130" s="76">
        <v>1</v>
      </c>
      <c r="N130" s="17">
        <f>$E$15</f>
        <v>1.33</v>
      </c>
      <c r="O130" s="17">
        <f>$F$15</f>
        <v>4.5</v>
      </c>
      <c r="P130" s="17">
        <f>$G$15</f>
        <v>8</v>
      </c>
      <c r="Q130" s="16">
        <f t="shared" si="53"/>
        <v>1.33</v>
      </c>
      <c r="R130" s="74"/>
      <c r="S130" s="72"/>
    </row>
    <row r="131" spans="1:19">
      <c r="A131" s="72"/>
      <c r="C131" s="15" t="str">
        <f t="shared" si="50"/>
        <v>Zulte-Waregem</v>
      </c>
      <c r="D131" s="77" t="str">
        <f t="shared" si="50"/>
        <v>Kortrijk</v>
      </c>
      <c r="E131" s="76">
        <v>1</v>
      </c>
      <c r="F131" s="17">
        <f>$E$16</f>
        <v>1.72</v>
      </c>
      <c r="G131" s="17">
        <f>$F$16</f>
        <v>3.4</v>
      </c>
      <c r="H131" s="17">
        <f>$G$16</f>
        <v>4.5</v>
      </c>
      <c r="I131" s="16" t="str">
        <f t="shared" si="51"/>
        <v>-</v>
      </c>
      <c r="K131" s="15" t="str">
        <f t="shared" si="52"/>
        <v>Zulte-Waregem</v>
      </c>
      <c r="L131" s="77" t="str">
        <f t="shared" si="52"/>
        <v>Kortrijk</v>
      </c>
      <c r="M131" s="76">
        <v>1</v>
      </c>
      <c r="N131" s="17">
        <f>$E$16</f>
        <v>1.72</v>
      </c>
      <c r="O131" s="17">
        <f>$F$16</f>
        <v>3.4</v>
      </c>
      <c r="P131" s="17">
        <f>$G$16</f>
        <v>4.5</v>
      </c>
      <c r="Q131" s="16" t="str">
        <f t="shared" si="53"/>
        <v>-</v>
      </c>
      <c r="R131" s="74"/>
      <c r="S131" s="72"/>
    </row>
    <row r="132" spans="1:19">
      <c r="A132" s="72"/>
      <c r="C132" s="15" t="str">
        <f t="shared" si="50"/>
        <v>GBA</v>
      </c>
      <c r="D132" s="77" t="str">
        <f t="shared" si="50"/>
        <v>Lokeren</v>
      </c>
      <c r="E132" s="160" t="s">
        <v>35</v>
      </c>
      <c r="F132" s="17">
        <f>$E$17</f>
        <v>1.88</v>
      </c>
      <c r="G132" s="17">
        <f>$F$17</f>
        <v>3.3</v>
      </c>
      <c r="H132" s="17">
        <f>$G$17</f>
        <v>3.75</v>
      </c>
      <c r="I132" s="16" t="str">
        <f t="shared" si="51"/>
        <v>-</v>
      </c>
      <c r="K132" s="15" t="str">
        <f t="shared" si="52"/>
        <v>GBA</v>
      </c>
      <c r="L132" s="77" t="str">
        <f t="shared" si="52"/>
        <v>Lokeren</v>
      </c>
      <c r="M132" s="160" t="s">
        <v>35</v>
      </c>
      <c r="N132" s="17">
        <f>$E$17</f>
        <v>1.88</v>
      </c>
      <c r="O132" s="17">
        <f>$F$17</f>
        <v>3.3</v>
      </c>
      <c r="P132" s="17">
        <f>$G$17</f>
        <v>3.75</v>
      </c>
      <c r="Q132" s="16" t="str">
        <f t="shared" si="53"/>
        <v>-</v>
      </c>
      <c r="R132" s="74"/>
      <c r="S132" s="72"/>
    </row>
    <row r="133" spans="1:19" ht="13.5" thickBot="1">
      <c r="A133" s="72"/>
      <c r="C133" s="84" t="str">
        <f t="shared" si="50"/>
        <v>Club Brugge</v>
      </c>
      <c r="D133" s="85" t="str">
        <f t="shared" si="50"/>
        <v>Genk</v>
      </c>
      <c r="E133" s="86">
        <v>2</v>
      </c>
      <c r="F133" s="87">
        <f>$E$18</f>
        <v>1.75</v>
      </c>
      <c r="G133" s="87">
        <f>$F$18</f>
        <v>3.4</v>
      </c>
      <c r="H133" s="87">
        <f>$G$18</f>
        <v>4.25</v>
      </c>
      <c r="I133" s="88" t="str">
        <f t="shared" si="51"/>
        <v>-</v>
      </c>
      <c r="K133" s="84" t="str">
        <f t="shared" si="52"/>
        <v>Club Brugge</v>
      </c>
      <c r="L133" s="85" t="str">
        <f t="shared" si="52"/>
        <v>Genk</v>
      </c>
      <c r="M133" s="86">
        <v>1</v>
      </c>
      <c r="N133" s="87">
        <f>$E$18</f>
        <v>1.75</v>
      </c>
      <c r="O133" s="87">
        <f>$F$18</f>
        <v>3.4</v>
      </c>
      <c r="P133" s="87">
        <f>$G$18</f>
        <v>4.25</v>
      </c>
      <c r="Q133" s="88" t="str">
        <f t="shared" si="53"/>
        <v>-</v>
      </c>
      <c r="R133" s="74"/>
      <c r="S133" s="72"/>
    </row>
    <row r="134" spans="1:19" ht="13.5" thickBot="1">
      <c r="A134" s="72"/>
      <c r="I134" s="89">
        <f>SUM(I126:I133)</f>
        <v>5</v>
      </c>
      <c r="Q134" s="89">
        <f>SUM(Q126:Q133)</f>
        <v>6.33</v>
      </c>
      <c r="R134" s="74"/>
      <c r="S134" s="72"/>
    </row>
    <row r="135" spans="1:19" ht="16.5" customHeight="1">
      <c r="A135" s="72"/>
      <c r="R135" s="74"/>
      <c r="S135" s="72"/>
    </row>
    <row r="136" spans="1:19" s="155" customFormat="1">
      <c r="A136" s="72"/>
      <c r="B136" s="72"/>
      <c r="C136" s="72"/>
      <c r="D136" s="72"/>
      <c r="E136" s="72"/>
      <c r="F136" s="72"/>
      <c r="G136" s="72"/>
      <c r="H136" s="72"/>
      <c r="I136" s="72"/>
      <c r="J136" s="72"/>
      <c r="K136" s="72"/>
      <c r="L136" s="72"/>
      <c r="M136" s="72"/>
      <c r="N136" s="72"/>
      <c r="O136" s="72"/>
      <c r="P136" s="72"/>
      <c r="Q136" s="72"/>
      <c r="R136" s="72"/>
      <c r="S136" s="72"/>
    </row>
    <row r="137" spans="1:19" s="155" customFormat="1">
      <c r="A137" s="72"/>
      <c r="B137" s="72"/>
      <c r="C137" s="72"/>
      <c r="D137" s="72"/>
      <c r="E137" s="72"/>
      <c r="F137" s="72"/>
      <c r="G137" s="72"/>
      <c r="H137" s="72"/>
      <c r="I137" s="72"/>
      <c r="J137" s="72"/>
      <c r="K137" s="72"/>
      <c r="L137" s="72"/>
      <c r="M137" s="72"/>
      <c r="N137" s="72"/>
      <c r="O137" s="72"/>
      <c r="P137" s="72"/>
      <c r="Q137" s="72"/>
      <c r="R137" s="72"/>
      <c r="S137" s="72"/>
    </row>
    <row r="138" spans="1:19" s="74" customFormat="1"/>
    <row r="139" spans="1:19" s="74" customFormat="1"/>
    <row r="140" spans="1:19" s="74" customFormat="1"/>
    <row r="141" spans="1:19" s="74" customFormat="1">
      <c r="J141" s="123"/>
    </row>
    <row r="142" spans="1:19" s="74" customFormat="1"/>
    <row r="143" spans="1:19" s="74" customFormat="1">
      <c r="J143" s="124"/>
      <c r="K143" s="124"/>
      <c r="L143" s="125"/>
    </row>
    <row r="144" spans="1:19" s="74" customFormat="1">
      <c r="J144" s="124"/>
      <c r="K144" s="124"/>
      <c r="L144" s="125"/>
    </row>
    <row r="145" spans="10:14" s="74" customFormat="1">
      <c r="J145" s="124"/>
      <c r="K145" s="124"/>
      <c r="L145" s="125"/>
    </row>
    <row r="146" spans="10:14" s="74" customFormat="1">
      <c r="J146" s="124"/>
      <c r="K146" s="124"/>
      <c r="L146" s="125"/>
    </row>
    <row r="147" spans="10:14" s="74" customFormat="1">
      <c r="J147" s="124"/>
      <c r="K147" s="124"/>
      <c r="L147" s="125"/>
      <c r="N147" s="75"/>
    </row>
    <row r="148" spans="10:14" s="74" customFormat="1">
      <c r="J148" s="124"/>
      <c r="K148" s="124"/>
      <c r="L148" s="125"/>
    </row>
    <row r="149" spans="10:14" s="74" customFormat="1">
      <c r="J149" s="124"/>
      <c r="K149" s="124"/>
      <c r="L149" s="125"/>
    </row>
    <row r="150" spans="10:14" s="74" customFormat="1">
      <c r="J150" s="124"/>
      <c r="K150" s="124"/>
      <c r="L150" s="125"/>
    </row>
    <row r="151" spans="10:14" s="74" customFormat="1">
      <c r="J151" s="124"/>
      <c r="K151" s="124"/>
      <c r="L151" s="125"/>
    </row>
    <row r="152" spans="10:14" s="74" customFormat="1">
      <c r="J152" s="124"/>
      <c r="K152" s="124"/>
      <c r="L152" s="125"/>
    </row>
    <row r="153" spans="10:14" s="74" customFormat="1">
      <c r="J153" s="124"/>
      <c r="K153" s="124"/>
      <c r="L153" s="125"/>
    </row>
    <row r="154" spans="10:14" s="74" customFormat="1">
      <c r="J154" s="124"/>
      <c r="K154" s="124"/>
      <c r="L154" s="125"/>
    </row>
    <row r="155" spans="10:14" s="74" customFormat="1"/>
    <row r="156" spans="10:14" s="74" customFormat="1"/>
    <row r="157" spans="10:14" s="74" customFormat="1"/>
    <row r="158" spans="10:14" s="74" customFormat="1"/>
    <row r="159" spans="10:14" s="74" customFormat="1"/>
    <row r="160" spans="10:14" s="74" customFormat="1"/>
    <row r="161" s="74" customFormat="1"/>
    <row r="162" s="74" customFormat="1"/>
    <row r="163" s="74" customFormat="1"/>
    <row r="164" s="74" customFormat="1"/>
    <row r="165" s="74" customFormat="1"/>
    <row r="166" s="74" customFormat="1"/>
    <row r="167" s="74" customFormat="1"/>
    <row r="168" s="74" customFormat="1"/>
    <row r="169" s="74" customFormat="1"/>
    <row r="170" s="74" customFormat="1"/>
    <row r="171" s="74" customFormat="1"/>
    <row r="172" s="74" customFormat="1"/>
    <row r="173" s="74" customFormat="1"/>
    <row r="174" s="74" customFormat="1"/>
    <row r="175" s="74" customFormat="1"/>
    <row r="176" s="74" customFormat="1"/>
    <row r="177" s="74" customFormat="1"/>
    <row r="178" s="74" customFormat="1"/>
    <row r="179" s="74" customFormat="1"/>
    <row r="180" s="74" customFormat="1"/>
    <row r="181" s="74" customFormat="1"/>
    <row r="182" s="74" customFormat="1"/>
    <row r="183" s="74" customFormat="1"/>
    <row r="184" s="74" customFormat="1"/>
    <row r="185" s="74" customFormat="1"/>
    <row r="186" s="74" customFormat="1"/>
    <row r="187" s="74" customFormat="1"/>
    <row r="188" s="74" customFormat="1"/>
    <row r="189" s="74" customFormat="1"/>
    <row r="190" s="74" customFormat="1"/>
    <row r="191" s="74" customFormat="1"/>
    <row r="192" s="74" customFormat="1"/>
    <row r="193" s="74" customFormat="1"/>
    <row r="194" s="74" customFormat="1"/>
    <row r="195" s="74" customFormat="1"/>
    <row r="196" s="74" customFormat="1"/>
    <row r="197" s="74" customFormat="1"/>
    <row r="198" s="74" customFormat="1"/>
    <row r="199" s="74" customFormat="1"/>
    <row r="200" s="74" customFormat="1"/>
    <row r="201" s="74" customFormat="1"/>
    <row r="202" s="74" customFormat="1"/>
    <row r="203" s="74" customFormat="1"/>
    <row r="204" s="74" customFormat="1"/>
    <row r="205" s="74" customFormat="1"/>
    <row r="206" s="74" customFormat="1"/>
    <row r="207" s="74" customFormat="1"/>
    <row r="208" s="74" customFormat="1"/>
    <row r="209" s="74" customFormat="1"/>
    <row r="210" s="74" customFormat="1"/>
    <row r="211" s="74" customFormat="1"/>
    <row r="212" s="74" customFormat="1"/>
    <row r="213" s="74" customFormat="1"/>
    <row r="214" s="74" customFormat="1"/>
    <row r="215" s="74" customFormat="1"/>
    <row r="216" s="74" customFormat="1"/>
    <row r="217" s="74" customFormat="1"/>
    <row r="218" s="74" customFormat="1"/>
    <row r="219" s="74" customFormat="1"/>
    <row r="220" s="74" customFormat="1"/>
    <row r="221" s="74" customFormat="1"/>
    <row r="222" s="74" customFormat="1"/>
    <row r="223" s="74" customFormat="1"/>
    <row r="224" s="74" customFormat="1"/>
    <row r="225" s="74" customFormat="1"/>
    <row r="226" s="74" customFormat="1"/>
    <row r="227" s="74" customFormat="1"/>
    <row r="228" s="74" customFormat="1"/>
    <row r="229" s="74" customFormat="1"/>
    <row r="230" s="74" customFormat="1"/>
    <row r="231" s="74" customFormat="1"/>
    <row r="232" s="74" customFormat="1"/>
    <row r="233" s="74" customFormat="1"/>
    <row r="234" s="74" customFormat="1"/>
    <row r="235" s="74" customFormat="1"/>
    <row r="236" s="74" customFormat="1"/>
    <row r="237" s="74" customFormat="1"/>
    <row r="238" s="74" customFormat="1"/>
    <row r="239" s="74" customFormat="1"/>
    <row r="240" s="74" customFormat="1"/>
    <row r="241" s="74" customFormat="1"/>
    <row r="242" s="74" customFormat="1"/>
    <row r="243" s="74" customFormat="1"/>
    <row r="244" s="74" customFormat="1"/>
    <row r="245" s="74" customFormat="1"/>
    <row r="246" s="74" customFormat="1"/>
    <row r="247" s="74" customFormat="1"/>
    <row r="248" s="74" customFormat="1"/>
    <row r="249" s="74" customFormat="1"/>
    <row r="250" s="74" customFormat="1"/>
    <row r="251" s="74" customFormat="1"/>
    <row r="252" s="74" customFormat="1"/>
    <row r="253" s="74" customFormat="1"/>
    <row r="254" s="74" customFormat="1"/>
    <row r="255" s="74" customFormat="1"/>
    <row r="256" s="74" customFormat="1"/>
    <row r="257" s="74" customFormat="1"/>
    <row r="258" s="74" customFormat="1"/>
    <row r="259" s="74" customFormat="1"/>
    <row r="260" s="74" customFormat="1"/>
    <row r="261" s="74" customFormat="1"/>
    <row r="262" s="74" customFormat="1"/>
    <row r="263" s="74" customFormat="1"/>
    <row r="264" s="74" customFormat="1"/>
    <row r="265" s="74" customFormat="1"/>
    <row r="266" s="74" customFormat="1"/>
    <row r="267" s="74" customFormat="1"/>
    <row r="268" s="74" customFormat="1"/>
    <row r="269" s="74" customFormat="1"/>
    <row r="270" s="74" customFormat="1"/>
    <row r="271" s="74" customFormat="1"/>
    <row r="272" s="74" customFormat="1"/>
    <row r="273" s="74" customFormat="1"/>
    <row r="274" s="74" customFormat="1"/>
    <row r="275" s="74" customFormat="1"/>
    <row r="276" s="74" customFormat="1"/>
    <row r="277" s="74" customFormat="1"/>
    <row r="278" s="74" customFormat="1"/>
    <row r="279" s="74" customFormat="1"/>
    <row r="280" s="74" customFormat="1"/>
    <row r="281" s="74" customFormat="1"/>
    <row r="282" s="74" customFormat="1"/>
    <row r="283" s="74" customFormat="1"/>
    <row r="284" s="74" customFormat="1"/>
    <row r="285" s="74" customFormat="1"/>
    <row r="286" s="74" customFormat="1"/>
    <row r="287" s="74" customFormat="1"/>
    <row r="288" s="74" customFormat="1"/>
    <row r="289" s="74" customFormat="1"/>
    <row r="290" s="74" customFormat="1"/>
    <row r="291" s="74" customFormat="1"/>
    <row r="292" s="74" customFormat="1"/>
    <row r="293" s="74" customFormat="1"/>
    <row r="294" s="74" customFormat="1"/>
    <row r="295" s="74" customFormat="1"/>
    <row r="296" s="74" customFormat="1"/>
    <row r="297" s="74" customFormat="1"/>
    <row r="298" s="74" customFormat="1"/>
    <row r="299" s="74" customFormat="1"/>
    <row r="300" s="74" customFormat="1"/>
    <row r="301" s="74" customFormat="1"/>
    <row r="302" s="74" customFormat="1"/>
    <row r="303" s="74" customFormat="1"/>
    <row r="304" s="74" customFormat="1"/>
    <row r="305" s="74" customFormat="1"/>
    <row r="306" s="74" customFormat="1"/>
    <row r="307" s="74" customFormat="1"/>
    <row r="308" s="74" customFormat="1"/>
    <row r="309" s="74" customFormat="1"/>
    <row r="310" s="74" customFormat="1"/>
    <row r="311" s="74" customFormat="1"/>
    <row r="312" s="74" customFormat="1"/>
    <row r="313" s="74" customFormat="1"/>
    <row r="314" s="74" customFormat="1"/>
    <row r="315" s="74" customFormat="1"/>
    <row r="316" s="74" customFormat="1"/>
    <row r="317" s="74" customFormat="1"/>
    <row r="318" s="74" customFormat="1"/>
    <row r="319" s="74" customFormat="1"/>
    <row r="320" s="74" customFormat="1"/>
    <row r="321" s="74" customFormat="1"/>
    <row r="322" s="74" customFormat="1"/>
    <row r="323" s="74" customFormat="1"/>
    <row r="324" s="74" customFormat="1"/>
    <row r="325" s="74" customFormat="1"/>
    <row r="326" s="74" customFormat="1"/>
    <row r="327" s="74" customFormat="1"/>
    <row r="328" s="74" customFormat="1"/>
    <row r="329" s="74" customFormat="1"/>
    <row r="330" s="74" customFormat="1"/>
    <row r="331" s="74" customFormat="1"/>
    <row r="332" s="74" customFormat="1"/>
    <row r="333" s="74" customFormat="1"/>
    <row r="334" s="74" customFormat="1"/>
    <row r="335" s="74" customFormat="1"/>
    <row r="336" s="74" customFormat="1"/>
    <row r="337" s="74" customFormat="1"/>
    <row r="338" s="74" customFormat="1"/>
    <row r="339" s="74" customFormat="1"/>
    <row r="340" s="74" customFormat="1"/>
    <row r="341" s="74" customFormat="1"/>
    <row r="342" s="74" customFormat="1"/>
    <row r="343" s="74" customFormat="1"/>
    <row r="344" s="74" customFormat="1"/>
    <row r="345" s="74" customFormat="1"/>
    <row r="346" s="74" customFormat="1"/>
    <row r="347" s="74" customFormat="1"/>
    <row r="348" s="74" customFormat="1"/>
    <row r="349" s="74" customFormat="1"/>
    <row r="350" s="74" customFormat="1"/>
    <row r="351" s="74" customFormat="1"/>
    <row r="352" s="74" customFormat="1"/>
    <row r="353" s="74" customFormat="1"/>
    <row r="354" s="74" customFormat="1"/>
    <row r="355" s="74" customFormat="1"/>
    <row r="356" s="74" customFormat="1"/>
    <row r="357" s="74" customFormat="1"/>
    <row r="358" s="74" customFormat="1"/>
    <row r="359" s="74" customFormat="1"/>
    <row r="360" s="74" customFormat="1"/>
    <row r="361" s="74" customFormat="1"/>
    <row r="362" s="74" customFormat="1"/>
    <row r="363" s="74" customFormat="1"/>
    <row r="364" s="74" customFormat="1"/>
    <row r="365" s="74" customFormat="1"/>
    <row r="366" s="74" customFormat="1"/>
    <row r="367" s="74" customFormat="1"/>
    <row r="368" s="74" customFormat="1"/>
    <row r="369" s="74" customFormat="1"/>
    <row r="370" s="74" customFormat="1"/>
    <row r="371" s="74" customFormat="1"/>
    <row r="372" s="74" customFormat="1"/>
    <row r="373" s="74" customFormat="1"/>
    <row r="374" s="74" customFormat="1"/>
    <row r="375" s="74" customFormat="1"/>
    <row r="376" s="74" customFormat="1"/>
    <row r="377" s="74" customFormat="1"/>
    <row r="378" s="74" customFormat="1"/>
    <row r="379" s="74" customFormat="1"/>
    <row r="380" s="74" customFormat="1"/>
    <row r="381" s="74" customFormat="1"/>
    <row r="382" s="74" customFormat="1"/>
    <row r="383" s="74" customFormat="1"/>
    <row r="384" s="74" customFormat="1"/>
    <row r="385" s="74" customFormat="1"/>
    <row r="386" s="74" customFormat="1"/>
    <row r="387" s="74" customFormat="1"/>
    <row r="388" s="74" customFormat="1"/>
    <row r="389" s="74" customFormat="1"/>
    <row r="390" s="74" customFormat="1"/>
    <row r="391" s="74" customFormat="1"/>
    <row r="392" s="74" customFormat="1"/>
    <row r="393" s="74" customFormat="1"/>
    <row r="394" s="74" customFormat="1"/>
    <row r="395" s="74" customFormat="1"/>
    <row r="396" s="74" customFormat="1"/>
    <row r="397" s="74" customFormat="1"/>
    <row r="398" s="74" customFormat="1"/>
    <row r="399" s="74" customFormat="1"/>
    <row r="400" s="74" customFormat="1"/>
    <row r="401" s="74" customFormat="1"/>
    <row r="402" s="74" customFormat="1"/>
    <row r="403" s="74" customFormat="1"/>
    <row r="404" s="74" customFormat="1"/>
    <row r="405" s="74" customFormat="1"/>
    <row r="406" s="74" customFormat="1"/>
    <row r="407" s="74" customFormat="1"/>
    <row r="408" s="74" customFormat="1"/>
    <row r="409" s="74" customFormat="1"/>
    <row r="410" s="74" customFormat="1"/>
    <row r="411" s="74" customFormat="1"/>
    <row r="412" s="74" customFormat="1"/>
    <row r="413" s="74" customFormat="1"/>
    <row r="414" s="74" customFormat="1"/>
    <row r="415" s="74" customFormat="1"/>
    <row r="416" s="74" customFormat="1"/>
    <row r="417" s="74" customFormat="1"/>
    <row r="418" s="74" customFormat="1"/>
    <row r="419" s="74" customFormat="1"/>
    <row r="420" s="74" customFormat="1"/>
    <row r="421" s="74" customFormat="1"/>
    <row r="422" s="74" customFormat="1"/>
    <row r="423" s="74" customFormat="1"/>
    <row r="424" s="74" customFormat="1"/>
    <row r="425" s="74" customFormat="1"/>
    <row r="426" s="74" customFormat="1"/>
    <row r="427" s="74" customFormat="1"/>
    <row r="428" s="74" customFormat="1"/>
    <row r="429" s="74" customFormat="1"/>
    <row r="430" s="74" customFormat="1"/>
    <row r="431" s="74" customFormat="1"/>
    <row r="432" s="74" customFormat="1"/>
    <row r="433" s="74" customFormat="1"/>
    <row r="434" s="74" customFormat="1"/>
    <row r="435" s="74" customFormat="1"/>
    <row r="436" s="74" customFormat="1"/>
    <row r="437" s="74" customFormat="1"/>
    <row r="438" s="74" customFormat="1"/>
    <row r="439" s="74" customFormat="1"/>
    <row r="440" s="74" customFormat="1"/>
    <row r="441" s="74" customFormat="1"/>
    <row r="442" s="74" customFormat="1"/>
    <row r="443" s="74" customFormat="1"/>
    <row r="444" s="74" customFormat="1"/>
    <row r="445" s="74" customFormat="1"/>
    <row r="446" s="74" customFormat="1"/>
    <row r="447" s="74" customFormat="1"/>
    <row r="448" s="74" customFormat="1"/>
    <row r="449" s="74" customFormat="1"/>
    <row r="450" s="74" customFormat="1"/>
    <row r="451" s="74" customFormat="1"/>
    <row r="452" s="74" customFormat="1"/>
    <row r="453" s="74" customFormat="1"/>
    <row r="454" s="74" customFormat="1"/>
    <row r="455" s="74" customFormat="1"/>
    <row r="456" s="74" customFormat="1"/>
    <row r="457" s="74" customFormat="1"/>
    <row r="458" s="74" customFormat="1"/>
    <row r="459" s="74" customFormat="1"/>
    <row r="460" s="74" customFormat="1"/>
    <row r="461" s="74" customFormat="1"/>
    <row r="462" s="74" customFormat="1"/>
    <row r="463" s="74" customFormat="1"/>
    <row r="464" s="74" customFormat="1"/>
    <row r="465" s="74" customFormat="1"/>
    <row r="466" s="74" customFormat="1"/>
    <row r="467" s="74" customFormat="1"/>
    <row r="468" s="74" customFormat="1"/>
    <row r="469" s="74" customFormat="1"/>
    <row r="470" s="74" customFormat="1"/>
    <row r="471" s="74" customFormat="1"/>
    <row r="472" s="74" customFormat="1"/>
    <row r="473" s="74" customFormat="1"/>
    <row r="474" s="74" customFormat="1"/>
    <row r="475" s="74" customFormat="1"/>
    <row r="476" s="74" customFormat="1"/>
    <row r="477" s="74" customFormat="1"/>
    <row r="478" s="74" customFormat="1"/>
    <row r="479" s="74" customFormat="1"/>
    <row r="480" s="74" customFormat="1"/>
    <row r="481" s="74" customFormat="1"/>
    <row r="482" s="74" customFormat="1"/>
    <row r="483" s="74" customFormat="1"/>
    <row r="484" s="74" customFormat="1"/>
    <row r="485" s="74" customFormat="1"/>
    <row r="486" s="74" customFormat="1"/>
    <row r="487" s="74" customFormat="1"/>
    <row r="488" s="74" customFormat="1"/>
    <row r="489" s="74" customFormat="1"/>
    <row r="490" s="74" customFormat="1"/>
    <row r="491" s="74" customFormat="1"/>
    <row r="492" s="74" customFormat="1"/>
    <row r="493" s="74" customFormat="1"/>
    <row r="494" s="74" customFormat="1"/>
    <row r="495" s="74" customFormat="1"/>
    <row r="496" s="74" customFormat="1"/>
    <row r="497" s="74" customFormat="1"/>
    <row r="498" s="74" customFormat="1"/>
    <row r="499" s="74" customFormat="1"/>
    <row r="500" s="74" customFormat="1"/>
    <row r="501" s="74" customFormat="1"/>
    <row r="502" s="74" customFormat="1"/>
    <row r="503" s="74" customFormat="1"/>
    <row r="504" s="74" customFormat="1"/>
    <row r="505" s="74" customFormat="1"/>
    <row r="506" s="74" customFormat="1"/>
    <row r="507" s="74" customFormat="1"/>
    <row r="508" s="74" customFormat="1"/>
    <row r="509" s="74" customFormat="1"/>
    <row r="510" s="74" customFormat="1"/>
    <row r="511" s="74" customFormat="1"/>
    <row r="512" s="74" customFormat="1"/>
    <row r="513" s="74" customFormat="1"/>
    <row r="514" s="74" customFormat="1"/>
    <row r="515" s="74" customFormat="1"/>
    <row r="516" s="74" customFormat="1"/>
    <row r="517" s="74" customFormat="1"/>
    <row r="518" s="74" customFormat="1"/>
    <row r="519" s="74" customFormat="1"/>
    <row r="520" s="74" customFormat="1"/>
    <row r="521" s="74" customFormat="1"/>
    <row r="522" s="74" customFormat="1"/>
    <row r="523" s="74" customFormat="1"/>
    <row r="524" s="74" customFormat="1"/>
    <row r="525" s="74" customFormat="1"/>
    <row r="526" s="74" customFormat="1"/>
    <row r="527" s="74" customFormat="1"/>
    <row r="528" s="74" customFormat="1"/>
    <row r="529" s="74" customFormat="1"/>
    <row r="530" s="74" customFormat="1"/>
    <row r="531" s="74" customFormat="1"/>
    <row r="532" s="74" customFormat="1"/>
    <row r="533" s="74" customFormat="1"/>
    <row r="534" s="74" customFormat="1"/>
    <row r="535" s="74" customFormat="1"/>
    <row r="536" s="74" customFormat="1"/>
    <row r="537" s="74" customFormat="1"/>
    <row r="538" s="74" customFormat="1"/>
    <row r="539" s="74" customFormat="1"/>
    <row r="540" s="74" customFormat="1"/>
    <row r="541" s="74" customFormat="1"/>
    <row r="542" s="74" customFormat="1"/>
    <row r="543" s="74" customFormat="1"/>
    <row r="544" s="74" customFormat="1"/>
    <row r="545" s="74" customFormat="1"/>
    <row r="546" s="74" customFormat="1"/>
    <row r="547" s="74" customFormat="1"/>
    <row r="548" s="74" customFormat="1"/>
    <row r="549" s="74" customFormat="1"/>
    <row r="550" s="74" customFormat="1"/>
    <row r="551" s="74" customFormat="1"/>
    <row r="552" s="74" customFormat="1"/>
    <row r="553" s="74" customFormat="1"/>
    <row r="554" s="74" customFormat="1"/>
    <row r="555" s="74" customFormat="1"/>
    <row r="556" s="74" customFormat="1"/>
    <row r="557" s="74" customFormat="1"/>
    <row r="558" s="74" customFormat="1"/>
    <row r="559" s="74" customFormat="1"/>
    <row r="560" s="74" customFormat="1"/>
    <row r="561" s="74" customFormat="1"/>
    <row r="562" s="74" customFormat="1"/>
    <row r="563" s="74" customFormat="1"/>
    <row r="564" s="74" customFormat="1"/>
    <row r="565" s="74" customFormat="1"/>
    <row r="566" s="74" customFormat="1"/>
    <row r="567" s="74" customFormat="1"/>
    <row r="568" s="74" customFormat="1"/>
    <row r="569" s="74" customFormat="1"/>
    <row r="570" s="74" customFormat="1"/>
    <row r="571" s="74" customFormat="1"/>
    <row r="572" s="74" customFormat="1"/>
    <row r="573" s="74" customFormat="1"/>
    <row r="574" s="74" customFormat="1"/>
    <row r="575" s="74" customFormat="1"/>
    <row r="576" s="74" customFormat="1"/>
    <row r="577" s="74" customFormat="1"/>
    <row r="578" s="74" customFormat="1"/>
    <row r="579" s="74" customFormat="1"/>
    <row r="580" s="74" customFormat="1"/>
    <row r="581" s="74" customFormat="1"/>
    <row r="582" s="74" customFormat="1"/>
    <row r="583" s="74" customFormat="1"/>
    <row r="584" s="74" customFormat="1"/>
    <row r="585" s="74" customFormat="1"/>
    <row r="586" s="74" customFormat="1"/>
    <row r="587" s="74" customFormat="1"/>
    <row r="588" s="74" customFormat="1"/>
    <row r="589" s="74" customFormat="1"/>
    <row r="590" s="74" customFormat="1"/>
    <row r="591" s="74" customFormat="1"/>
    <row r="592" s="74" customFormat="1"/>
    <row r="593" s="74" customFormat="1"/>
    <row r="594" s="74" customFormat="1"/>
    <row r="595" s="74" customFormat="1"/>
    <row r="596" s="74" customFormat="1"/>
    <row r="597" s="74" customFormat="1"/>
    <row r="598" s="74" customFormat="1"/>
    <row r="599" s="74" customFormat="1"/>
    <row r="600" s="74" customFormat="1"/>
    <row r="601" s="74" customFormat="1"/>
    <row r="602" s="74" customFormat="1"/>
    <row r="603" s="74" customFormat="1"/>
    <row r="604" s="74" customFormat="1"/>
    <row r="605" s="74" customFormat="1"/>
    <row r="606" s="74" customFormat="1"/>
    <row r="607" s="74" customFormat="1"/>
    <row r="608" s="74" customFormat="1"/>
    <row r="609" s="74" customFormat="1"/>
    <row r="610" s="74" customFormat="1"/>
    <row r="611" s="74" customFormat="1"/>
    <row r="612" s="74" customFormat="1"/>
    <row r="613" s="74" customFormat="1"/>
    <row r="614" s="74" customFormat="1"/>
    <row r="615" s="74" customFormat="1"/>
    <row r="616" s="74" customFormat="1"/>
    <row r="617" s="74" customFormat="1"/>
    <row r="618" s="74" customFormat="1"/>
    <row r="619" s="74" customFormat="1"/>
    <row r="620" s="74" customFormat="1"/>
    <row r="621" s="74" customFormat="1"/>
    <row r="622" s="74" customFormat="1"/>
    <row r="623" s="74" customFormat="1"/>
    <row r="624" s="74" customFormat="1"/>
    <row r="625" s="74" customFormat="1"/>
    <row r="626" s="74" customFormat="1"/>
    <row r="627" s="74" customFormat="1"/>
    <row r="628" s="74" customFormat="1"/>
    <row r="629" s="74" customFormat="1"/>
    <row r="630" s="74" customFormat="1"/>
    <row r="631" s="74" customFormat="1"/>
    <row r="632" s="74" customFormat="1"/>
    <row r="633" s="74" customFormat="1"/>
    <row r="634" s="74" customFormat="1"/>
    <row r="635" s="74" customFormat="1"/>
    <row r="636" s="74" customFormat="1"/>
    <row r="637" s="74" customFormat="1"/>
    <row r="638" s="74" customFormat="1"/>
    <row r="639" s="74" customFormat="1"/>
    <row r="640" s="74" customFormat="1"/>
    <row r="641" s="74" customFormat="1"/>
    <row r="642" s="74" customFormat="1"/>
    <row r="643" s="74" customFormat="1"/>
    <row r="644" s="74" customFormat="1"/>
    <row r="645" s="74" customFormat="1"/>
    <row r="646" s="74" customFormat="1"/>
    <row r="647" s="74" customFormat="1"/>
    <row r="648" s="74" customFormat="1"/>
    <row r="649" s="74" customFormat="1"/>
    <row r="650" s="74" customFormat="1"/>
    <row r="651" s="74" customFormat="1"/>
    <row r="652" s="74" customFormat="1"/>
    <row r="653" s="74" customFormat="1"/>
    <row r="654" s="74" customFormat="1"/>
    <row r="655" s="74" customFormat="1"/>
    <row r="656" s="74" customFormat="1"/>
    <row r="657" s="74" customFormat="1"/>
    <row r="658" s="74" customFormat="1"/>
    <row r="659" s="74" customFormat="1"/>
    <row r="660" s="74" customFormat="1"/>
    <row r="661" s="74" customFormat="1"/>
    <row r="662" s="74" customFormat="1"/>
    <row r="663" s="74" customFormat="1"/>
    <row r="664" s="74" customFormat="1"/>
    <row r="665" s="74" customFormat="1"/>
    <row r="666" s="74" customFormat="1"/>
    <row r="667" s="74" customFormat="1"/>
    <row r="668" s="74" customFormat="1"/>
    <row r="669" s="74" customFormat="1"/>
    <row r="670" s="74" customFormat="1"/>
    <row r="671" s="74" customFormat="1"/>
    <row r="672" s="74" customFormat="1"/>
    <row r="673" s="74" customFormat="1"/>
    <row r="674" s="74" customFormat="1"/>
    <row r="675" s="74" customFormat="1"/>
    <row r="676" s="74" customFormat="1"/>
    <row r="677" s="74" customFormat="1"/>
    <row r="678" s="74" customFormat="1"/>
    <row r="679" s="74" customFormat="1"/>
    <row r="680" s="74" customFormat="1"/>
    <row r="681" s="74" customFormat="1"/>
    <row r="682" s="74" customFormat="1"/>
    <row r="683" s="74" customFormat="1"/>
    <row r="684" s="74" customFormat="1"/>
    <row r="685" s="74" customFormat="1"/>
    <row r="686" s="74" customFormat="1"/>
    <row r="687" s="74" customFormat="1"/>
    <row r="688" s="74" customFormat="1"/>
    <row r="689" s="74" customFormat="1"/>
    <row r="690" s="74" customFormat="1"/>
    <row r="691" s="74" customFormat="1"/>
    <row r="692" s="74" customFormat="1"/>
    <row r="693" s="74" customFormat="1"/>
    <row r="694" s="74" customFormat="1"/>
    <row r="695" s="74" customFormat="1"/>
    <row r="696" s="74" customFormat="1"/>
    <row r="697" s="74" customFormat="1"/>
    <row r="698" s="74" customFormat="1"/>
    <row r="699" s="74" customFormat="1"/>
    <row r="700" s="74" customFormat="1"/>
    <row r="701" s="74" customFormat="1"/>
    <row r="702" s="74" customFormat="1"/>
    <row r="703" s="74" customFormat="1"/>
    <row r="704" s="74" customFormat="1"/>
    <row r="705" s="74" customFormat="1"/>
    <row r="706" s="74" customFormat="1"/>
    <row r="707" s="74" customFormat="1"/>
    <row r="708" s="74" customFormat="1"/>
    <row r="709" s="74" customFormat="1"/>
    <row r="710" s="74" customFormat="1"/>
    <row r="711" s="74" customFormat="1"/>
    <row r="712" s="74" customFormat="1"/>
    <row r="713" s="74" customFormat="1"/>
    <row r="714" s="74" customFormat="1"/>
    <row r="715" s="74" customFormat="1"/>
    <row r="716" s="74" customFormat="1"/>
    <row r="717" s="74" customFormat="1"/>
    <row r="718" s="74" customFormat="1"/>
    <row r="719" s="74" customFormat="1"/>
    <row r="720" s="74" customFormat="1"/>
    <row r="721" s="74" customFormat="1"/>
    <row r="722" s="74" customFormat="1"/>
    <row r="723" s="74" customFormat="1"/>
    <row r="724" s="74" customFormat="1"/>
    <row r="725" s="74" customFormat="1"/>
    <row r="726" s="74" customFormat="1"/>
    <row r="727" s="74" customFormat="1"/>
    <row r="728" s="74" customFormat="1"/>
    <row r="729" s="74" customFormat="1"/>
    <row r="730" s="74" customFormat="1"/>
    <row r="731" s="74" customFormat="1"/>
    <row r="732" s="74" customFormat="1"/>
    <row r="733" s="74" customFormat="1"/>
    <row r="734" s="74" customFormat="1"/>
    <row r="735" s="74" customFormat="1"/>
    <row r="736" s="74" customFormat="1"/>
    <row r="737" s="74" customFormat="1"/>
    <row r="738" s="74" customFormat="1"/>
    <row r="739" s="74" customFormat="1"/>
    <row r="740" s="74" customFormat="1"/>
    <row r="741" s="74" customFormat="1"/>
    <row r="742" s="74" customFormat="1"/>
    <row r="743" s="74" customFormat="1"/>
    <row r="744" s="74" customFormat="1"/>
    <row r="745" s="74" customFormat="1"/>
    <row r="746" s="74" customFormat="1"/>
    <row r="747" s="74" customFormat="1"/>
    <row r="748" s="74" customFormat="1"/>
    <row r="749" s="74" customFormat="1"/>
    <row r="750" s="74" customFormat="1"/>
    <row r="751" s="74" customFormat="1"/>
    <row r="752" s="74" customFormat="1"/>
    <row r="753" s="74" customFormat="1"/>
    <row r="754" s="74" customFormat="1"/>
    <row r="755" s="74" customFormat="1"/>
    <row r="756" s="74" customFormat="1"/>
    <row r="757" s="74" customFormat="1"/>
    <row r="758" s="74" customFormat="1"/>
    <row r="759" s="74" customFormat="1"/>
    <row r="760" s="74" customFormat="1"/>
    <row r="761" s="74" customFormat="1"/>
    <row r="762" s="74" customFormat="1"/>
    <row r="763" s="74" customFormat="1"/>
    <row r="764" s="74" customFormat="1"/>
    <row r="765" s="74" customFormat="1"/>
    <row r="766" s="74" customFormat="1"/>
    <row r="767" s="74" customFormat="1"/>
    <row r="768" s="74" customFormat="1"/>
    <row r="769" s="74" customFormat="1"/>
    <row r="770" s="74" customFormat="1"/>
    <row r="771" s="74" customFormat="1"/>
    <row r="772" s="74" customFormat="1"/>
    <row r="773" s="74" customFormat="1"/>
    <row r="774" s="74" customFormat="1"/>
    <row r="775" s="74" customFormat="1"/>
    <row r="776" s="74" customFormat="1"/>
    <row r="777" s="74" customFormat="1"/>
    <row r="778" s="74" customFormat="1"/>
    <row r="779" s="74" customFormat="1"/>
    <row r="780" s="74" customFormat="1"/>
    <row r="781" s="74" customFormat="1"/>
    <row r="782" s="74" customFormat="1"/>
    <row r="783" s="74" customFormat="1"/>
    <row r="784" s="74" customFormat="1"/>
    <row r="785" s="74" customFormat="1"/>
    <row r="786" s="74" customFormat="1"/>
    <row r="787" s="74" customFormat="1"/>
    <row r="788" s="74" customFormat="1"/>
    <row r="789" s="74" customFormat="1"/>
    <row r="790" s="74" customFormat="1"/>
    <row r="791" s="74" customFormat="1"/>
    <row r="792" s="74" customFormat="1"/>
    <row r="793" s="74" customFormat="1"/>
    <row r="794" s="74" customFormat="1"/>
    <row r="795" s="74" customFormat="1"/>
    <row r="796" s="74" customFormat="1"/>
    <row r="797" s="74" customFormat="1"/>
    <row r="798" s="74" customFormat="1"/>
    <row r="799" s="74" customFormat="1"/>
    <row r="800" s="74" customFormat="1"/>
    <row r="801" s="74" customFormat="1"/>
    <row r="802" s="74" customFormat="1"/>
    <row r="803" s="74" customFormat="1"/>
    <row r="804" s="74" customFormat="1"/>
    <row r="805" s="74" customFormat="1"/>
    <row r="806" s="74" customFormat="1"/>
    <row r="807" s="74" customFormat="1"/>
    <row r="808" s="74" customFormat="1"/>
    <row r="809" s="74" customFormat="1"/>
    <row r="810" s="74" customFormat="1"/>
    <row r="811" s="74" customFormat="1"/>
    <row r="812" s="74" customFormat="1"/>
    <row r="813" s="74" customFormat="1"/>
    <row r="814" s="74" customFormat="1"/>
    <row r="815" s="74" customFormat="1"/>
    <row r="816" s="74" customFormat="1"/>
    <row r="817" s="74" customFormat="1"/>
    <row r="818" s="74" customFormat="1"/>
    <row r="819" s="74" customFormat="1"/>
    <row r="820" s="74" customFormat="1"/>
    <row r="821" s="74" customFormat="1"/>
    <row r="822" s="74" customFormat="1"/>
    <row r="823" s="74" customFormat="1"/>
    <row r="824" s="74" customFormat="1"/>
    <row r="825" s="74" customFormat="1"/>
    <row r="826" s="74" customFormat="1"/>
    <row r="827" s="74" customFormat="1"/>
    <row r="828" s="74" customFormat="1"/>
    <row r="829" s="74" customFormat="1"/>
    <row r="830" s="74" customFormat="1"/>
    <row r="831" s="74" customFormat="1"/>
    <row r="832" s="74" customFormat="1"/>
    <row r="833" s="74" customFormat="1"/>
    <row r="834" s="74" customFormat="1"/>
    <row r="835" s="74" customFormat="1"/>
    <row r="836" s="74" customFormat="1"/>
    <row r="837" s="74" customFormat="1"/>
    <row r="838" s="74" customFormat="1"/>
    <row r="839" s="74" customFormat="1"/>
    <row r="840" s="74" customFormat="1"/>
    <row r="841" s="74" customFormat="1"/>
    <row r="842" s="74" customFormat="1"/>
    <row r="843" s="74" customFormat="1"/>
    <row r="844" s="74" customFormat="1"/>
    <row r="845" s="74" customFormat="1"/>
    <row r="846" s="74" customFormat="1"/>
    <row r="847" s="74" customFormat="1"/>
    <row r="848" s="74" customFormat="1"/>
    <row r="849" s="74" customFormat="1"/>
    <row r="850" s="74" customFormat="1"/>
    <row r="851" s="74" customFormat="1"/>
    <row r="852" s="74" customFormat="1"/>
    <row r="853" s="74" customFormat="1"/>
    <row r="854" s="74" customFormat="1"/>
    <row r="855" s="74" customFormat="1"/>
    <row r="856" s="74" customFormat="1"/>
    <row r="857" s="74" customFormat="1"/>
    <row r="858" s="74" customFormat="1"/>
    <row r="859" s="74" customFormat="1"/>
    <row r="860" s="74" customFormat="1"/>
    <row r="861" s="74" customFormat="1"/>
    <row r="862" s="74" customFormat="1"/>
    <row r="863" s="74" customFormat="1"/>
    <row r="864" s="74" customFormat="1"/>
    <row r="865" s="74" customFormat="1"/>
    <row r="866" s="74" customFormat="1"/>
    <row r="867" s="74" customFormat="1"/>
    <row r="868" s="74" customFormat="1"/>
    <row r="869" s="74" customFormat="1"/>
    <row r="870" s="74" customFormat="1"/>
    <row r="871" s="74" customFormat="1"/>
    <row r="872" s="74" customFormat="1"/>
    <row r="873" s="74" customFormat="1"/>
    <row r="874" s="74" customFormat="1"/>
    <row r="875" s="74" customFormat="1"/>
    <row r="876" s="74" customFormat="1"/>
    <row r="877" s="74" customFormat="1"/>
    <row r="878" s="74" customFormat="1"/>
    <row r="879" s="74" customFormat="1"/>
    <row r="880" s="74" customFormat="1"/>
    <row r="881" s="74" customFormat="1"/>
    <row r="882" s="74" customFormat="1"/>
    <row r="883" s="74" customFormat="1"/>
    <row r="884" s="74" customFormat="1"/>
    <row r="885" s="74" customFormat="1"/>
    <row r="886" s="74" customFormat="1"/>
    <row r="887" s="74" customFormat="1"/>
    <row r="888" s="74" customFormat="1"/>
    <row r="889" s="74" customFormat="1"/>
    <row r="890" s="74" customFormat="1"/>
    <row r="891" s="74" customFormat="1"/>
    <row r="892" s="74" customFormat="1"/>
    <row r="893" s="74" customFormat="1"/>
    <row r="894" s="74" customFormat="1"/>
    <row r="895" s="74" customFormat="1"/>
    <row r="896" s="74" customFormat="1"/>
    <row r="897" s="74" customFormat="1"/>
    <row r="898" s="74" customFormat="1"/>
    <row r="899" s="74" customFormat="1"/>
    <row r="900" s="74" customFormat="1"/>
    <row r="901" s="74" customFormat="1"/>
    <row r="902" s="74" customFormat="1"/>
    <row r="903" s="74" customFormat="1"/>
    <row r="904" s="74" customFormat="1"/>
    <row r="905" s="74" customFormat="1"/>
    <row r="906" s="74" customFormat="1"/>
    <row r="907" s="74" customFormat="1"/>
    <row r="908" s="74" customFormat="1"/>
    <row r="909" s="74" customFormat="1"/>
    <row r="910" s="74" customFormat="1"/>
    <row r="911" s="74" customFormat="1"/>
    <row r="912" s="74" customFormat="1"/>
    <row r="913" s="74" customFormat="1"/>
    <row r="914" s="74" customFormat="1"/>
    <row r="915" s="74" customFormat="1"/>
    <row r="916" s="74" customFormat="1"/>
    <row r="917" s="74" customFormat="1"/>
    <row r="918" s="74" customFormat="1"/>
    <row r="919" s="74" customFormat="1"/>
    <row r="920" s="74" customFormat="1"/>
    <row r="921" s="74" customFormat="1"/>
    <row r="922" s="74" customFormat="1"/>
    <row r="923" s="74" customFormat="1"/>
    <row r="924" s="74" customFormat="1"/>
    <row r="925" s="74" customFormat="1"/>
    <row r="926" s="74" customFormat="1"/>
    <row r="927" s="74" customFormat="1"/>
    <row r="928" s="74" customFormat="1"/>
    <row r="929" s="74" customFormat="1"/>
    <row r="930" s="74" customFormat="1"/>
    <row r="931" s="74" customFormat="1"/>
    <row r="932" s="74" customFormat="1"/>
    <row r="933" s="74" customFormat="1"/>
    <row r="934" s="74" customFormat="1"/>
    <row r="935" s="74" customFormat="1"/>
    <row r="936" s="74" customFormat="1"/>
    <row r="937" s="74" customFormat="1"/>
    <row r="938" s="74" customFormat="1"/>
    <row r="939" s="74" customFormat="1"/>
    <row r="940" s="74" customFormat="1"/>
    <row r="941" s="74" customFormat="1"/>
    <row r="942" s="74" customFormat="1"/>
    <row r="943" s="74" customFormat="1"/>
    <row r="944" s="74" customFormat="1"/>
    <row r="945" s="74" customFormat="1"/>
    <row r="946" s="74" customFormat="1"/>
    <row r="947" s="74" customFormat="1"/>
    <row r="948" s="74" customFormat="1"/>
    <row r="949" s="74" customFormat="1"/>
    <row r="950" s="74" customFormat="1"/>
    <row r="951" s="74" customFormat="1"/>
    <row r="952" s="74" customFormat="1"/>
    <row r="953" s="74" customFormat="1"/>
    <row r="954" s="74" customFormat="1"/>
    <row r="955" s="74" customFormat="1"/>
    <row r="956" s="74" customFormat="1"/>
    <row r="957" s="74" customFormat="1"/>
    <row r="958" s="74" customFormat="1"/>
    <row r="959" s="74" customFormat="1"/>
    <row r="960" s="74" customFormat="1"/>
    <row r="961" s="74" customFormat="1"/>
    <row r="962" s="74" customFormat="1"/>
    <row r="963" s="74" customFormat="1"/>
    <row r="964" s="74" customFormat="1"/>
    <row r="965" s="74" customFormat="1"/>
    <row r="966" s="74" customFormat="1"/>
    <row r="967" s="74" customFormat="1"/>
    <row r="968" s="74" customFormat="1"/>
    <row r="969" s="74" customFormat="1"/>
    <row r="970" s="74" customFormat="1"/>
    <row r="971" s="74" customFormat="1"/>
    <row r="972" s="74" customFormat="1"/>
    <row r="973" s="74" customFormat="1"/>
    <row r="974" s="74" customFormat="1"/>
    <row r="975" s="74" customFormat="1"/>
    <row r="976" s="74" customFormat="1"/>
    <row r="977" s="74" customFormat="1"/>
    <row r="978" s="74" customFormat="1"/>
    <row r="979" s="74" customFormat="1"/>
    <row r="980" s="74" customFormat="1"/>
    <row r="981" s="74" customFormat="1"/>
    <row r="982" s="74" customFormat="1"/>
    <row r="983" s="74" customFormat="1"/>
    <row r="984" s="74" customFormat="1"/>
    <row r="985" s="74" customFormat="1"/>
    <row r="986" s="74" customFormat="1"/>
    <row r="987" s="74" customFormat="1"/>
    <row r="988" s="74" customFormat="1"/>
    <row r="989" s="74" customFormat="1"/>
    <row r="990" s="74" customFormat="1"/>
    <row r="991" s="74" customFormat="1"/>
    <row r="992" s="74" customFormat="1"/>
    <row r="993" s="74" customFormat="1"/>
    <row r="994" s="74" customFormat="1"/>
    <row r="995" s="74" customFormat="1"/>
    <row r="996" s="74" customFormat="1"/>
    <row r="997" s="74" customFormat="1"/>
    <row r="998" s="74" customFormat="1"/>
    <row r="999" s="74" customFormat="1"/>
    <row r="1000" s="74" customFormat="1"/>
    <row r="1001" s="74" customFormat="1"/>
    <row r="1002" s="74" customFormat="1"/>
    <row r="1003" s="74" customFormat="1"/>
    <row r="1004" s="74" customFormat="1"/>
    <row r="1005" s="74" customFormat="1"/>
    <row r="1006" s="74" customFormat="1"/>
    <row r="1007" s="74" customFormat="1"/>
    <row r="1008" s="74" customFormat="1"/>
    <row r="1009" s="74" customFormat="1"/>
    <row r="1010" s="74" customFormat="1"/>
    <row r="1011" s="74" customFormat="1"/>
    <row r="1012" s="74" customFormat="1"/>
    <row r="1013" s="74" customFormat="1"/>
    <row r="1014" s="74" customFormat="1"/>
    <row r="1015" s="74" customFormat="1"/>
    <row r="1016" s="74" customFormat="1"/>
    <row r="1017" s="74" customFormat="1"/>
    <row r="1018" s="74" customFormat="1"/>
    <row r="1019" s="74" customFormat="1"/>
    <row r="1020" s="74" customFormat="1"/>
    <row r="1021" s="74" customFormat="1"/>
    <row r="1022" s="74" customFormat="1"/>
    <row r="1023" s="74" customFormat="1"/>
    <row r="1024" s="74" customFormat="1"/>
    <row r="1025" s="74" customFormat="1"/>
    <row r="1026" s="74" customFormat="1"/>
    <row r="1027" s="74" customFormat="1"/>
    <row r="1028" s="74" customFormat="1"/>
    <row r="1029" s="74" customFormat="1"/>
    <row r="1030" s="74" customFormat="1"/>
    <row r="1031" s="74" customFormat="1"/>
    <row r="1032" s="74" customFormat="1"/>
    <row r="1033" s="74" customFormat="1"/>
    <row r="1034" s="74" customFormat="1"/>
    <row r="1035" s="74" customFormat="1"/>
    <row r="1036" s="74" customFormat="1"/>
    <row r="1037" s="74" customFormat="1"/>
    <row r="1038" s="74" customFormat="1"/>
    <row r="1039" s="74" customFormat="1"/>
    <row r="1040" s="74" customFormat="1"/>
    <row r="1041" s="74" customFormat="1"/>
    <row r="1042" s="74" customFormat="1"/>
    <row r="1043" s="74" customFormat="1"/>
    <row r="1044" s="74" customFormat="1"/>
    <row r="1045" s="74" customFormat="1"/>
    <row r="1046" s="74" customFormat="1"/>
    <row r="1047" s="74" customFormat="1"/>
    <row r="1048" s="74" customFormat="1"/>
    <row r="1049" s="74" customFormat="1"/>
    <row r="1050" s="74" customFormat="1"/>
    <row r="1051" s="74" customFormat="1"/>
    <row r="1052" s="74" customFormat="1"/>
    <row r="1053" s="74" customFormat="1"/>
    <row r="1054" s="74" customFormat="1"/>
    <row r="1055" s="74" customFormat="1"/>
    <row r="1056" s="74" customFormat="1"/>
    <row r="1057" s="74" customFormat="1"/>
    <row r="1058" s="74" customFormat="1"/>
    <row r="1059" s="74" customFormat="1"/>
    <row r="1060" s="74" customFormat="1"/>
    <row r="1061" s="74" customFormat="1"/>
    <row r="1062" s="74" customFormat="1"/>
    <row r="1063" s="74" customFormat="1"/>
    <row r="1064" s="74" customFormat="1"/>
    <row r="1065" s="74" customFormat="1"/>
    <row r="1066" s="74" customFormat="1"/>
    <row r="1067" s="74" customFormat="1"/>
    <row r="1068" s="74" customFormat="1"/>
    <row r="1069" s="74" customFormat="1"/>
    <row r="1070" s="74" customFormat="1"/>
    <row r="1071" s="74" customFormat="1"/>
    <row r="1072" s="74" customFormat="1"/>
    <row r="1073" s="74" customFormat="1"/>
    <row r="1074" s="74" customFormat="1"/>
    <row r="1075" s="74" customFormat="1"/>
    <row r="1076" s="74" customFormat="1"/>
    <row r="1077" s="74" customFormat="1"/>
    <row r="1078" s="74" customFormat="1"/>
    <row r="1079" s="74" customFormat="1"/>
    <row r="1080" s="74" customFormat="1"/>
    <row r="1081" s="74" customFormat="1"/>
    <row r="1082" s="74" customFormat="1"/>
    <row r="1083" s="74" customFormat="1"/>
    <row r="1084" s="74" customFormat="1"/>
    <row r="1085" s="74" customFormat="1"/>
    <row r="1086" s="74" customFormat="1"/>
    <row r="1087" s="74" customFormat="1"/>
    <row r="1088" s="74" customFormat="1"/>
    <row r="1089" s="74" customFormat="1"/>
    <row r="1090" s="74" customFormat="1"/>
    <row r="1091" s="74" customFormat="1"/>
    <row r="1092" s="74" customFormat="1"/>
    <row r="1093" s="74" customFormat="1"/>
    <row r="1094" s="74" customFormat="1"/>
    <row r="1095" s="74" customFormat="1"/>
    <row r="1096" s="74" customFormat="1"/>
    <row r="1097" s="74" customFormat="1"/>
    <row r="1098" s="74" customFormat="1"/>
    <row r="1099" s="74" customFormat="1"/>
    <row r="1100" s="74" customFormat="1"/>
    <row r="1101" s="74" customFormat="1"/>
    <row r="1102" s="74" customFormat="1"/>
    <row r="1103" s="74" customFormat="1"/>
    <row r="1104" s="74" customFormat="1"/>
    <row r="1105" s="74" customFormat="1"/>
    <row r="1106" s="74" customFormat="1"/>
    <row r="1107" s="74" customFormat="1"/>
    <row r="1108" s="74" customFormat="1"/>
    <row r="1109" s="74" customFormat="1"/>
    <row r="1110" s="74" customFormat="1"/>
    <row r="1111" s="74" customFormat="1"/>
    <row r="1112" s="74" customFormat="1"/>
    <row r="1113" s="74" customFormat="1"/>
    <row r="1114" s="74" customFormat="1"/>
    <row r="1115" s="74" customFormat="1"/>
    <row r="1116" s="74" customFormat="1"/>
    <row r="1117" s="74" customFormat="1"/>
    <row r="1118" s="74" customFormat="1"/>
    <row r="1119" s="74" customFormat="1"/>
    <row r="1120" s="74" customFormat="1"/>
    <row r="1121" s="74" customFormat="1"/>
    <row r="1122" s="74" customFormat="1"/>
    <row r="1123" s="74" customFormat="1"/>
    <row r="1124" s="74" customFormat="1"/>
    <row r="1125" s="74" customFormat="1"/>
    <row r="1126" s="74" customFormat="1"/>
    <row r="1127" s="74" customFormat="1"/>
    <row r="1128" s="74" customFormat="1"/>
    <row r="1129" s="74" customFormat="1"/>
    <row r="1130" s="74" customFormat="1"/>
    <row r="1131" s="74" customFormat="1"/>
    <row r="1132" s="74" customFormat="1"/>
    <row r="1133" s="74" customFormat="1"/>
    <row r="1134" s="74" customFormat="1"/>
    <row r="1135" s="74" customFormat="1"/>
    <row r="1136" s="74" customFormat="1"/>
    <row r="1137" s="74" customFormat="1"/>
    <row r="1138" s="74" customFormat="1"/>
    <row r="1139" s="74" customFormat="1"/>
    <row r="1140" s="74" customFormat="1"/>
    <row r="1141" s="74" customFormat="1"/>
    <row r="1142" s="74" customFormat="1"/>
    <row r="1143" s="74" customFormat="1"/>
    <row r="1144" s="74" customFormat="1"/>
    <row r="1145" s="74" customFormat="1"/>
    <row r="1146" s="74" customFormat="1"/>
    <row r="1147" s="74" customFormat="1"/>
    <row r="1148" s="74" customFormat="1"/>
    <row r="1149" s="74" customFormat="1"/>
    <row r="1150" s="74" customFormat="1"/>
    <row r="1151" s="74" customFormat="1"/>
    <row r="1152" s="74" customFormat="1"/>
    <row r="1153" s="74" customFormat="1"/>
    <row r="1154" s="74" customFormat="1"/>
    <row r="1155" s="74" customFormat="1"/>
    <row r="1156" s="74" customFormat="1"/>
    <row r="1157" s="74" customFormat="1"/>
    <row r="1158" s="74" customFormat="1"/>
    <row r="1159" s="74" customFormat="1"/>
    <row r="1160" s="74" customFormat="1"/>
    <row r="1161" s="74" customFormat="1"/>
    <row r="1162" s="74" customFormat="1"/>
    <row r="1163" s="74" customFormat="1"/>
    <row r="1164" s="74" customFormat="1"/>
    <row r="1165" s="74" customFormat="1"/>
    <row r="1166" s="74" customFormat="1"/>
    <row r="1167" s="74" customFormat="1"/>
    <row r="1168" s="74" customFormat="1"/>
    <row r="1169" s="74" customFormat="1"/>
    <row r="1170" s="74" customFormat="1"/>
    <row r="1171" s="74" customFormat="1"/>
    <row r="1172" s="74" customFormat="1"/>
    <row r="1173" s="74" customFormat="1"/>
    <row r="1174" s="74" customFormat="1"/>
    <row r="1175" s="74" customFormat="1"/>
    <row r="1176" s="74" customFormat="1"/>
    <row r="1177" s="74" customFormat="1"/>
    <row r="1178" s="74" customFormat="1"/>
    <row r="1179" s="74" customFormat="1"/>
    <row r="1180" s="74" customFormat="1"/>
    <row r="1181" s="74" customFormat="1"/>
    <row r="1182" s="74" customFormat="1"/>
    <row r="1183" s="74" customFormat="1"/>
    <row r="1184" s="74" customFormat="1"/>
    <row r="1185" s="74" customFormat="1"/>
    <row r="1186" s="74" customFormat="1"/>
    <row r="1187" s="74" customFormat="1"/>
    <row r="1188" s="74" customFormat="1"/>
    <row r="1189" s="74" customFormat="1"/>
    <row r="1190" s="74" customFormat="1"/>
    <row r="1191" s="74" customFormat="1"/>
    <row r="1192" s="74" customFormat="1"/>
    <row r="1193" s="74" customFormat="1"/>
    <row r="1194" s="74" customFormat="1"/>
    <row r="1195" s="74" customFormat="1"/>
    <row r="1196" s="74" customFormat="1"/>
    <row r="1197" s="74" customFormat="1"/>
    <row r="1198" s="74" customFormat="1"/>
    <row r="1199" s="74" customFormat="1"/>
    <row r="1200" s="74" customFormat="1"/>
    <row r="1201" s="74" customFormat="1"/>
    <row r="1202" s="74" customFormat="1"/>
    <row r="1203" s="74" customFormat="1"/>
    <row r="1204" s="74" customFormat="1"/>
    <row r="1205" s="74" customFormat="1"/>
    <row r="1206" s="74" customFormat="1"/>
    <row r="1207" s="74" customFormat="1"/>
    <row r="1208" s="74" customFormat="1"/>
    <row r="1209" s="74" customFormat="1"/>
    <row r="1210" s="74" customFormat="1"/>
    <row r="1211" s="74" customFormat="1"/>
    <row r="1212" s="74" customFormat="1"/>
    <row r="1213" s="74" customFormat="1"/>
    <row r="1214" s="74" customFormat="1"/>
    <row r="1215" s="74" customFormat="1"/>
    <row r="1216" s="74" customFormat="1"/>
    <row r="1217" s="74" customFormat="1"/>
    <row r="1218" s="74" customFormat="1"/>
    <row r="1219" s="74" customFormat="1"/>
    <row r="1220" s="74" customFormat="1"/>
    <row r="1221" s="74" customFormat="1"/>
    <row r="1222" s="74" customFormat="1"/>
    <row r="1223" s="74" customFormat="1"/>
    <row r="1224" s="74" customFormat="1"/>
    <row r="1225" s="74" customFormat="1"/>
    <row r="1226" s="74" customFormat="1"/>
    <row r="1227" s="74" customFormat="1"/>
    <row r="1228" s="74" customFormat="1"/>
    <row r="1229" s="74" customFormat="1"/>
    <row r="1230" s="74" customFormat="1"/>
    <row r="1231" s="74" customFormat="1"/>
    <row r="1232" s="74" customFormat="1"/>
    <row r="1233" s="74" customFormat="1"/>
    <row r="1234" s="74" customFormat="1"/>
    <row r="1235" s="74" customFormat="1"/>
    <row r="1236" s="74" customFormat="1"/>
    <row r="1237" s="74" customFormat="1"/>
    <row r="1238" s="74" customFormat="1"/>
    <row r="1239" s="74" customFormat="1"/>
    <row r="1240" s="74" customFormat="1"/>
    <row r="1241" s="74" customFormat="1"/>
    <row r="1242" s="74" customFormat="1"/>
    <row r="1243" s="74" customFormat="1"/>
    <row r="1244" s="74" customFormat="1"/>
    <row r="1245" s="74" customFormat="1"/>
    <row r="1246" s="74" customFormat="1"/>
    <row r="1247" s="74" customFormat="1"/>
    <row r="1248" s="74" customFormat="1"/>
    <row r="1249" s="74" customFormat="1"/>
    <row r="1250" s="74" customFormat="1"/>
    <row r="1251" s="74" customFormat="1"/>
    <row r="1252" s="74" customFormat="1"/>
    <row r="1253" s="74" customFormat="1"/>
    <row r="1254" s="74" customFormat="1"/>
    <row r="1255" s="74" customFormat="1"/>
    <row r="1256" s="74" customFormat="1"/>
    <row r="1257" s="74" customFormat="1"/>
    <row r="1258" s="74" customFormat="1"/>
    <row r="1259" s="74" customFormat="1"/>
    <row r="1260" s="74" customFormat="1"/>
    <row r="1261" s="74" customFormat="1"/>
    <row r="1262" s="74" customFormat="1"/>
    <row r="1263" s="74" customFormat="1"/>
    <row r="1264" s="74" customFormat="1"/>
    <row r="1265" s="74" customFormat="1"/>
    <row r="1266" s="74" customFormat="1"/>
    <row r="1267" s="74" customFormat="1"/>
    <row r="1268" s="74" customFormat="1"/>
    <row r="1269" s="74" customFormat="1"/>
    <row r="1270" s="74" customFormat="1"/>
    <row r="1271" s="74" customFormat="1"/>
    <row r="1272" s="74" customFormat="1"/>
    <row r="1273" s="74" customFormat="1"/>
    <row r="1274" s="74" customFormat="1"/>
    <row r="1275" s="74" customFormat="1"/>
    <row r="1276" s="74" customFormat="1"/>
    <row r="1277" s="74" customFormat="1"/>
    <row r="1278" s="74" customFormat="1"/>
    <row r="1279" s="74" customFormat="1"/>
    <row r="1280" s="74" customFormat="1"/>
    <row r="1281" s="74" customFormat="1"/>
    <row r="1282" s="74" customFormat="1"/>
    <row r="1283" s="74" customFormat="1"/>
    <row r="1284" s="74" customFormat="1"/>
    <row r="1285" s="74" customFormat="1"/>
    <row r="1286" s="74" customFormat="1"/>
    <row r="1287" s="74" customFormat="1"/>
    <row r="1288" s="74" customFormat="1"/>
    <row r="1289" s="74" customFormat="1"/>
    <row r="1290" s="74" customFormat="1"/>
    <row r="1291" s="74" customFormat="1"/>
    <row r="1292" s="74" customFormat="1"/>
    <row r="1293" s="74" customFormat="1"/>
    <row r="1294" s="74" customFormat="1"/>
    <row r="1295" s="74" customFormat="1"/>
    <row r="1296" s="74" customFormat="1"/>
    <row r="1297" s="74" customFormat="1"/>
    <row r="1298" s="74" customFormat="1"/>
    <row r="1299" s="74" customFormat="1"/>
    <row r="1300" s="74" customFormat="1"/>
    <row r="1301" s="74" customFormat="1"/>
    <row r="1302" s="74" customFormat="1"/>
    <row r="1303" s="74" customFormat="1"/>
    <row r="1304" s="74" customFormat="1"/>
    <row r="1305" s="74" customFormat="1"/>
    <row r="1306" s="74" customFormat="1"/>
    <row r="1307" s="74" customFormat="1"/>
    <row r="1308" s="74" customFormat="1"/>
    <row r="1309" s="74" customFormat="1"/>
    <row r="1310" s="74" customFormat="1"/>
    <row r="1311" s="74" customFormat="1"/>
    <row r="1312" s="74" customFormat="1"/>
    <row r="1313" s="74" customFormat="1"/>
    <row r="1314" s="74" customFormat="1"/>
    <row r="1315" s="74" customFormat="1"/>
    <row r="1316" s="74" customFormat="1"/>
    <row r="1317" s="74" customFormat="1"/>
    <row r="1318" s="74" customFormat="1"/>
    <row r="1319" s="74" customFormat="1"/>
    <row r="1320" s="74" customFormat="1"/>
    <row r="1321" s="74" customFormat="1"/>
    <row r="1322" s="74" customFormat="1"/>
    <row r="1323" s="74" customFormat="1"/>
    <row r="1324" s="74" customFormat="1"/>
    <row r="1325" s="74" customFormat="1"/>
    <row r="1326" s="74" customFormat="1"/>
    <row r="1327" s="74" customFormat="1"/>
    <row r="1328" s="74" customFormat="1"/>
    <row r="1329" s="74" customFormat="1"/>
    <row r="1330" s="74" customFormat="1"/>
    <row r="1331" s="74" customFormat="1"/>
    <row r="1332" s="74" customFormat="1"/>
    <row r="1333" s="74" customFormat="1"/>
    <row r="1334" s="74" customFormat="1"/>
    <row r="1335" s="74" customFormat="1"/>
    <row r="1336" s="74" customFormat="1"/>
    <row r="1337" s="74" customFormat="1"/>
    <row r="1338" s="74" customFormat="1"/>
    <row r="1339" s="74" customFormat="1"/>
    <row r="1340" s="74" customFormat="1"/>
    <row r="1341" s="74" customFormat="1"/>
    <row r="1342" s="74" customFormat="1"/>
    <row r="1343" s="74" customFormat="1"/>
    <row r="1344" s="74" customFormat="1"/>
    <row r="1345" s="74" customFormat="1"/>
    <row r="1346" s="74" customFormat="1"/>
    <row r="1347" s="74" customFormat="1"/>
    <row r="1348" s="74" customFormat="1"/>
    <row r="1349" s="74" customFormat="1"/>
    <row r="1350" s="74" customFormat="1"/>
    <row r="1351" s="74" customFormat="1"/>
    <row r="1352" s="74" customFormat="1"/>
    <row r="1353" s="74" customFormat="1"/>
    <row r="1354" s="74" customFormat="1"/>
    <row r="1355" s="74" customFormat="1"/>
    <row r="1356" s="74" customFormat="1"/>
    <row r="1357" s="74" customFormat="1"/>
    <row r="1358" s="74" customFormat="1"/>
    <row r="1359" s="74" customFormat="1"/>
    <row r="1360" s="74" customFormat="1"/>
    <row r="1361" s="74" customFormat="1"/>
    <row r="1362" s="74" customFormat="1"/>
    <row r="1363" s="74" customFormat="1"/>
    <row r="1364" s="74" customFormat="1"/>
    <row r="1365" s="74" customFormat="1"/>
    <row r="1366" s="74" customFormat="1"/>
    <row r="1367" s="74" customFormat="1"/>
    <row r="1368" s="74" customFormat="1"/>
    <row r="1369" s="74" customFormat="1"/>
    <row r="1370" s="74" customFormat="1"/>
    <row r="1371" s="74" customFormat="1"/>
    <row r="1372" s="74" customFormat="1"/>
    <row r="1373" s="74" customFormat="1"/>
    <row r="1374" s="74" customFormat="1"/>
    <row r="1375" s="74" customFormat="1"/>
    <row r="1376" s="74" customFormat="1"/>
    <row r="1377" s="74" customFormat="1"/>
    <row r="1378" s="74" customFormat="1"/>
    <row r="1379" s="74" customFormat="1"/>
    <row r="1380" s="74" customFormat="1"/>
    <row r="1381" s="74" customFormat="1"/>
    <row r="1382" s="74" customFormat="1"/>
    <row r="1383" s="74" customFormat="1"/>
    <row r="1384" s="74" customFormat="1"/>
    <row r="1385" s="74" customFormat="1"/>
    <row r="1386" s="74" customFormat="1"/>
    <row r="1387" s="74" customFormat="1"/>
    <row r="1388" s="74" customFormat="1"/>
    <row r="1389" s="74" customFormat="1"/>
    <row r="1390" s="74" customFormat="1"/>
    <row r="1391" s="74" customFormat="1"/>
    <row r="1392" s="74" customFormat="1"/>
    <row r="1393" s="74" customFormat="1"/>
    <row r="1394" s="74" customFormat="1"/>
    <row r="1395" s="74" customFormat="1"/>
    <row r="1396" s="74" customFormat="1"/>
    <row r="1397" s="74" customFormat="1"/>
    <row r="1398" s="74" customFormat="1"/>
    <row r="1399" s="74" customFormat="1"/>
    <row r="1400" s="74" customFormat="1"/>
    <row r="1401" s="74" customFormat="1"/>
    <row r="1402" s="74" customFormat="1"/>
    <row r="1403" s="74" customFormat="1"/>
    <row r="1404" s="74" customFormat="1"/>
    <row r="1405" s="74" customFormat="1"/>
    <row r="1406" s="74" customFormat="1"/>
    <row r="1407" s="74" customFormat="1"/>
    <row r="1408" s="74" customFormat="1"/>
    <row r="1409" s="74" customFormat="1"/>
    <row r="1410" s="74" customFormat="1"/>
    <row r="1411" s="74" customFormat="1"/>
    <row r="1412" s="74" customFormat="1"/>
    <row r="1413" s="74" customFormat="1"/>
    <row r="1414" s="74" customFormat="1"/>
    <row r="1415" s="74" customFormat="1"/>
    <row r="1416" s="74" customFormat="1"/>
    <row r="1417" s="74" customFormat="1"/>
    <row r="1418" s="74" customFormat="1"/>
    <row r="1419" s="74" customFormat="1"/>
    <row r="1420" s="74" customFormat="1"/>
    <row r="1421" s="74" customFormat="1"/>
    <row r="1422" s="74" customFormat="1"/>
    <row r="1423" s="74" customFormat="1"/>
    <row r="1424" s="74" customFormat="1"/>
    <row r="1425" s="74" customFormat="1"/>
    <row r="1426" s="74" customFormat="1"/>
    <row r="1427" s="74" customFormat="1"/>
    <row r="1428" s="74" customFormat="1"/>
    <row r="1429" s="74" customFormat="1"/>
    <row r="1430" s="74" customFormat="1"/>
    <row r="1431" s="74" customFormat="1"/>
    <row r="1432" s="74" customFormat="1"/>
    <row r="1433" s="74" customFormat="1"/>
    <row r="1434" s="74" customFormat="1"/>
    <row r="1435" s="74" customFormat="1"/>
    <row r="1436" s="74" customFormat="1"/>
    <row r="1437" s="74" customFormat="1"/>
    <row r="1438" s="74" customFormat="1"/>
    <row r="1439" s="74" customFormat="1"/>
    <row r="1440" s="74" customFormat="1"/>
    <row r="1441" s="74" customFormat="1"/>
    <row r="1442" s="74" customFormat="1"/>
    <row r="1443" s="74" customFormat="1"/>
    <row r="1444" s="74" customFormat="1"/>
    <row r="1445" s="74" customFormat="1"/>
    <row r="1446" s="74" customFormat="1"/>
    <row r="1447" s="74" customFormat="1"/>
    <row r="1448" s="74" customFormat="1"/>
    <row r="1449" s="74" customFormat="1"/>
    <row r="1450" s="74" customFormat="1"/>
    <row r="1451" s="74" customFormat="1"/>
    <row r="1452" s="74" customFormat="1"/>
    <row r="1453" s="74" customFormat="1"/>
    <row r="1454" s="74" customFormat="1"/>
    <row r="1455" s="74" customFormat="1"/>
    <row r="1456" s="74" customFormat="1"/>
    <row r="1457" s="74" customFormat="1"/>
    <row r="1458" s="74" customFormat="1"/>
    <row r="1459" s="74" customFormat="1"/>
    <row r="1460" s="74" customFormat="1"/>
    <row r="1461" s="74" customFormat="1"/>
    <row r="1462" s="74" customFormat="1"/>
    <row r="1463" s="74" customFormat="1"/>
    <row r="1464" s="74" customFormat="1"/>
    <row r="1465" s="74" customFormat="1"/>
    <row r="1466" s="74" customFormat="1"/>
    <row r="1467" s="74" customFormat="1"/>
    <row r="1468" s="74" customFormat="1"/>
    <row r="1469" s="74" customFormat="1"/>
    <row r="1470" s="74" customFormat="1"/>
    <row r="1471" s="74" customFormat="1"/>
    <row r="1472" s="74" customFormat="1"/>
    <row r="1473" s="74" customFormat="1"/>
    <row r="1474" s="74" customFormat="1"/>
    <row r="1475" s="74" customFormat="1"/>
    <row r="1476" s="74" customFormat="1"/>
    <row r="1477" s="74" customFormat="1"/>
    <row r="1478" s="74" customFormat="1"/>
    <row r="1479" s="74" customFormat="1"/>
    <row r="1480" s="74" customFormat="1"/>
    <row r="1481" s="74" customFormat="1"/>
    <row r="1482" s="74" customFormat="1"/>
    <row r="1483" s="74" customFormat="1"/>
    <row r="1484" s="74" customFormat="1"/>
    <row r="1485" s="74" customFormat="1"/>
    <row r="1486" s="74" customFormat="1"/>
    <row r="1487" s="74" customFormat="1"/>
    <row r="1488" s="74" customFormat="1"/>
    <row r="1489" s="74" customFormat="1"/>
    <row r="1490" s="74" customFormat="1"/>
    <row r="1491" s="74" customFormat="1"/>
    <row r="1492" s="74" customFormat="1"/>
    <row r="1493" s="74" customFormat="1"/>
    <row r="1494" s="74" customFormat="1"/>
    <row r="1495" s="74" customFormat="1"/>
    <row r="1496" s="74" customFormat="1"/>
    <row r="1497" s="74" customFormat="1"/>
    <row r="1498" s="74" customFormat="1"/>
    <row r="1499" s="74" customFormat="1"/>
    <row r="1500" s="74" customFormat="1"/>
    <row r="1501" s="74" customFormat="1"/>
    <row r="1502" s="74" customFormat="1"/>
    <row r="1503" s="74" customFormat="1"/>
    <row r="1504" s="74" customFormat="1"/>
    <row r="1505" s="74" customFormat="1"/>
    <row r="1506" s="74" customFormat="1"/>
    <row r="1507" s="74" customFormat="1"/>
    <row r="1508" s="74" customFormat="1"/>
    <row r="1509" s="74" customFormat="1"/>
    <row r="1510" s="74" customFormat="1"/>
    <row r="1511" s="74" customFormat="1"/>
    <row r="1512" s="74" customFormat="1"/>
    <row r="1513" s="74" customFormat="1"/>
    <row r="1514" s="74" customFormat="1"/>
    <row r="1515" s="74" customFormat="1"/>
    <row r="1516" s="74" customFormat="1"/>
    <row r="1517" s="74" customFormat="1"/>
    <row r="1518" s="74" customFormat="1"/>
    <row r="1519" s="74" customFormat="1"/>
    <row r="1520" s="74" customFormat="1"/>
    <row r="1521" s="74" customFormat="1"/>
    <row r="1522" s="74" customFormat="1"/>
    <row r="1523" s="74" customFormat="1"/>
    <row r="1524" s="74" customFormat="1"/>
    <row r="1525" s="74" customFormat="1"/>
    <row r="1526" s="74" customFormat="1"/>
    <row r="1527" s="74" customFormat="1"/>
    <row r="1528" s="74" customFormat="1"/>
    <row r="1529" s="74" customFormat="1"/>
    <row r="1530" s="74" customFormat="1"/>
    <row r="1531" s="74" customFormat="1"/>
    <row r="1532" s="74" customFormat="1"/>
    <row r="1533" s="74" customFormat="1"/>
    <row r="1534" s="74" customFormat="1"/>
    <row r="1535" s="74" customFormat="1"/>
    <row r="1536" s="74" customFormat="1"/>
    <row r="1537" s="74" customFormat="1"/>
    <row r="1538" s="74" customFormat="1"/>
    <row r="1539" s="74" customFormat="1"/>
    <row r="1540" s="74" customFormat="1"/>
    <row r="1541" s="74" customFormat="1"/>
    <row r="1542" s="74" customFormat="1"/>
    <row r="1543" s="74" customFormat="1"/>
    <row r="1544" s="74" customFormat="1"/>
    <row r="1545" s="74" customFormat="1"/>
    <row r="1546" s="74" customFormat="1"/>
    <row r="1547" s="74" customFormat="1"/>
    <row r="1548" s="74" customFormat="1"/>
    <row r="1549" s="74" customFormat="1"/>
    <row r="1550" s="74" customFormat="1"/>
    <row r="1551" s="74" customFormat="1"/>
    <row r="1552" s="74" customFormat="1"/>
    <row r="1553" s="74" customFormat="1"/>
    <row r="1554" s="74" customFormat="1"/>
    <row r="1555" s="74" customFormat="1"/>
    <row r="1556" s="74" customFormat="1"/>
    <row r="1557" s="74" customFormat="1"/>
    <row r="1558" s="74" customFormat="1"/>
    <row r="1559" s="74" customFormat="1"/>
    <row r="1560" s="74" customFormat="1"/>
    <row r="1561" s="74" customFormat="1"/>
    <row r="1562" s="74" customFormat="1"/>
    <row r="1563" s="74" customFormat="1"/>
    <row r="1564" s="74" customFormat="1"/>
    <row r="1565" s="74" customFormat="1"/>
    <row r="1566" s="74" customFormat="1"/>
    <row r="1567" s="74" customFormat="1"/>
    <row r="1568" s="74" customFormat="1"/>
    <row r="1569" s="74" customFormat="1"/>
    <row r="1570" s="74" customFormat="1"/>
    <row r="1571" s="74" customFormat="1"/>
    <row r="1572" s="74" customFormat="1"/>
    <row r="1573" s="74" customFormat="1"/>
    <row r="1574" s="74" customFormat="1"/>
    <row r="1575" s="74" customFormat="1"/>
    <row r="1576" s="74" customFormat="1"/>
    <row r="1577" s="74" customFormat="1"/>
    <row r="1578" s="74" customFormat="1"/>
    <row r="1579" s="74" customFormat="1"/>
    <row r="1580" s="74" customFormat="1"/>
    <row r="1581" s="74" customFormat="1"/>
    <row r="1582" s="74" customFormat="1"/>
    <row r="1583" s="74" customFormat="1"/>
    <row r="1584" s="74" customFormat="1"/>
    <row r="1585" s="74" customFormat="1"/>
    <row r="1586" s="74" customFormat="1"/>
    <row r="1587" s="74" customFormat="1"/>
    <row r="1588" s="74" customFormat="1"/>
    <row r="1589" s="74" customFormat="1"/>
    <row r="1590" s="74" customFormat="1"/>
    <row r="1591" s="74" customFormat="1"/>
    <row r="1592" s="74" customFormat="1"/>
    <row r="1593" s="74" customFormat="1"/>
    <row r="1594" s="74" customFormat="1"/>
    <row r="1595" s="74" customFormat="1"/>
    <row r="1596" s="74" customFormat="1"/>
    <row r="1597" s="74" customFormat="1"/>
    <row r="1598" s="74" customFormat="1"/>
    <row r="1599" s="74" customFormat="1"/>
    <row r="1600" s="74" customFormat="1"/>
    <row r="1601" s="74" customFormat="1"/>
    <row r="1602" s="74" customFormat="1"/>
    <row r="1603" s="74" customFormat="1"/>
    <row r="1604" s="74" customFormat="1"/>
    <row r="1605" s="74" customFormat="1"/>
    <row r="1606" s="74" customFormat="1"/>
    <row r="1607" s="74" customFormat="1"/>
    <row r="1608" s="74" customFormat="1"/>
    <row r="1609" s="74" customFormat="1"/>
    <row r="1610" s="74" customFormat="1"/>
    <row r="1611" s="74" customFormat="1"/>
    <row r="1612" s="74" customFormat="1"/>
    <row r="1613" s="74" customFormat="1"/>
    <row r="1614" s="74" customFormat="1"/>
    <row r="1615" s="74" customFormat="1"/>
    <row r="1616" s="74" customFormat="1"/>
    <row r="1617" s="74" customFormat="1"/>
    <row r="1618" s="74" customFormat="1"/>
    <row r="1619" s="74" customFormat="1"/>
    <row r="1620" s="74" customFormat="1"/>
    <row r="1621" s="74" customFormat="1"/>
    <row r="1622" s="74" customFormat="1"/>
    <row r="1623" s="74" customFormat="1"/>
    <row r="1624" s="74" customFormat="1"/>
    <row r="1625" s="74" customFormat="1"/>
    <row r="1626" s="74" customFormat="1"/>
    <row r="1627" s="74" customFormat="1"/>
    <row r="1628" s="74" customFormat="1"/>
    <row r="1629" s="74" customFormat="1"/>
    <row r="1630" s="74" customFormat="1"/>
    <row r="1631" s="74" customFormat="1"/>
    <row r="1632" s="74" customFormat="1"/>
    <row r="1633" s="74" customFormat="1"/>
    <row r="1634" s="74" customFormat="1"/>
    <row r="1635" s="74" customFormat="1"/>
    <row r="1636" s="74" customFormat="1"/>
    <row r="1637" s="74" customFormat="1"/>
    <row r="1638" s="74" customFormat="1"/>
    <row r="1639" s="74" customFormat="1"/>
    <row r="1640" s="74" customFormat="1"/>
    <row r="1641" s="74" customFormat="1"/>
    <row r="1642" s="74" customFormat="1"/>
    <row r="1643" s="74" customFormat="1"/>
    <row r="1644" s="74" customFormat="1"/>
    <row r="1645" s="74" customFormat="1"/>
    <row r="1646" s="74" customFormat="1"/>
    <row r="1647" s="74" customFormat="1"/>
    <row r="1648" s="74" customFormat="1"/>
    <row r="1649" s="74" customFormat="1"/>
    <row r="1650" s="74" customFormat="1"/>
    <row r="1651" s="74" customFormat="1"/>
    <row r="1652" s="74" customFormat="1"/>
    <row r="1653" s="74" customFormat="1"/>
    <row r="1654" s="74" customFormat="1"/>
    <row r="1655" s="74" customFormat="1"/>
    <row r="1656" s="74" customFormat="1"/>
    <row r="1657" s="74" customFormat="1"/>
    <row r="1658" s="74" customFormat="1"/>
    <row r="1659" s="74" customFormat="1"/>
    <row r="1660" s="74" customFormat="1"/>
    <row r="1661" s="74" customFormat="1"/>
    <row r="1662" s="74" customFormat="1"/>
    <row r="1663" s="74" customFormat="1"/>
    <row r="1664" s="74" customFormat="1"/>
    <row r="1665" s="74" customFormat="1"/>
    <row r="1666" s="74" customFormat="1"/>
    <row r="1667" s="74" customFormat="1"/>
    <row r="1668" s="74" customFormat="1"/>
    <row r="1669" s="74" customFormat="1"/>
    <row r="1670" s="74" customFormat="1"/>
    <row r="1671" s="74" customFormat="1"/>
    <row r="1672" s="74" customFormat="1"/>
    <row r="1673" s="74" customFormat="1"/>
    <row r="1674" s="74" customFormat="1"/>
    <row r="1675" s="74" customFormat="1"/>
    <row r="1676" s="74" customFormat="1"/>
    <row r="1677" s="74" customFormat="1"/>
    <row r="1678" s="74" customFormat="1"/>
    <row r="1679" s="74" customFormat="1"/>
    <row r="1680" s="74" customFormat="1"/>
    <row r="1681" s="74" customFormat="1"/>
    <row r="1682" s="74" customFormat="1"/>
    <row r="1683" s="74" customFormat="1"/>
    <row r="1684" s="74" customFormat="1"/>
    <row r="1685" s="74" customFormat="1"/>
    <row r="1686" s="74" customFormat="1"/>
    <row r="1687" s="74" customFormat="1"/>
    <row r="1688" s="74" customFormat="1"/>
    <row r="1689" s="74" customFormat="1"/>
    <row r="1690" s="74" customFormat="1"/>
    <row r="1691" s="74" customFormat="1"/>
    <row r="1692" s="74" customFormat="1"/>
    <row r="1693" s="74" customFormat="1"/>
    <row r="1694" s="74" customFormat="1"/>
    <row r="1695" s="74" customFormat="1"/>
    <row r="1696" s="74" customFormat="1"/>
    <row r="1697" s="74" customFormat="1"/>
    <row r="1698" s="74" customFormat="1"/>
    <row r="1699" s="74" customFormat="1"/>
    <row r="1700" s="74" customFormat="1"/>
    <row r="1701" s="74" customFormat="1"/>
    <row r="1702" s="74" customFormat="1"/>
    <row r="1703" s="74" customFormat="1"/>
    <row r="1704" s="74" customFormat="1"/>
    <row r="1705" s="74" customFormat="1"/>
    <row r="1706" s="74" customFormat="1"/>
    <row r="1707" s="74" customFormat="1"/>
    <row r="1708" s="74" customFormat="1"/>
    <row r="1709" s="74" customFormat="1"/>
    <row r="1710" s="74" customFormat="1"/>
    <row r="1711" s="74" customFormat="1"/>
    <row r="1712" s="74" customFormat="1"/>
    <row r="1713" s="74" customFormat="1"/>
    <row r="1714" s="74" customFormat="1"/>
    <row r="1715" s="74" customFormat="1"/>
    <row r="1716" s="74" customFormat="1"/>
    <row r="1717" s="74" customFormat="1"/>
    <row r="1718" s="74" customFormat="1"/>
    <row r="1719" s="74" customFormat="1"/>
    <row r="1720" s="74" customFormat="1"/>
    <row r="1721" s="74" customFormat="1"/>
    <row r="1722" s="74" customFormat="1"/>
    <row r="1723" s="74" customFormat="1"/>
    <row r="1724" s="74" customFormat="1"/>
    <row r="1725" s="74" customFormat="1"/>
    <row r="1726" s="74" customFormat="1"/>
    <row r="1727" s="74" customFormat="1"/>
    <row r="1728" s="74" customFormat="1"/>
    <row r="1729" s="74" customFormat="1"/>
    <row r="1730" s="74" customFormat="1"/>
    <row r="1731" s="74" customFormat="1"/>
    <row r="1732" s="74" customFormat="1"/>
    <row r="1733" s="74" customFormat="1"/>
    <row r="1734" s="74" customFormat="1"/>
    <row r="1735" s="74" customFormat="1"/>
    <row r="1736" s="74" customFormat="1"/>
    <row r="1737" s="74" customFormat="1"/>
    <row r="1738" s="74" customFormat="1"/>
    <row r="1739" s="74" customFormat="1"/>
    <row r="1740" s="74" customFormat="1"/>
    <row r="1741" s="74" customFormat="1"/>
    <row r="1742" s="74" customFormat="1"/>
    <row r="1743" s="74" customFormat="1"/>
    <row r="1744" s="74" customFormat="1"/>
    <row r="1745" s="74" customFormat="1"/>
    <row r="1746" s="74" customFormat="1"/>
    <row r="1747" s="74" customFormat="1"/>
    <row r="1748" s="74" customFormat="1"/>
    <row r="1749" s="74" customFormat="1"/>
    <row r="1750" s="74" customFormat="1"/>
    <row r="1751" s="74" customFormat="1"/>
    <row r="1752" s="74" customFormat="1"/>
    <row r="1753" s="74" customFormat="1"/>
    <row r="1754" s="74" customFormat="1"/>
    <row r="1755" s="74" customFormat="1"/>
    <row r="1756" s="74" customFormat="1"/>
    <row r="1757" s="74" customFormat="1"/>
    <row r="1758" s="74" customFormat="1"/>
    <row r="1759" s="74" customFormat="1"/>
    <row r="1760" s="74" customFormat="1"/>
    <row r="1761" s="74" customFormat="1"/>
    <row r="1762" s="74" customFormat="1"/>
    <row r="1763" s="74" customFormat="1"/>
    <row r="1764" s="74" customFormat="1"/>
    <row r="1765" s="74" customFormat="1"/>
    <row r="1766" s="74" customFormat="1"/>
    <row r="1767" s="74" customFormat="1"/>
    <row r="1768" s="74" customFormat="1"/>
    <row r="1769" s="74" customFormat="1"/>
    <row r="1770" s="74" customFormat="1"/>
    <row r="1771" s="74" customFormat="1"/>
    <row r="1772" s="74" customFormat="1"/>
    <row r="1773" s="74" customFormat="1"/>
    <row r="1774" s="74" customFormat="1"/>
    <row r="1775" s="74" customFormat="1"/>
    <row r="1776" s="74" customFormat="1"/>
    <row r="1777" s="74" customFormat="1"/>
    <row r="1778" s="74" customFormat="1"/>
    <row r="1779" s="74" customFormat="1"/>
    <row r="1780" s="74" customFormat="1"/>
    <row r="1781" s="74" customFormat="1"/>
    <row r="1782" s="74" customFormat="1"/>
    <row r="1783" s="74" customFormat="1"/>
    <row r="1784" s="74" customFormat="1"/>
    <row r="1785" s="74" customFormat="1"/>
    <row r="1786" s="74" customFormat="1"/>
    <row r="1787" s="74" customFormat="1"/>
    <row r="1788" s="74" customFormat="1"/>
    <row r="1789" s="74" customFormat="1"/>
    <row r="1790" s="74" customFormat="1"/>
    <row r="1791" s="74" customFormat="1"/>
    <row r="1792" s="74" customFormat="1"/>
    <row r="1793" s="74" customFormat="1"/>
    <row r="1794" s="74" customFormat="1"/>
    <row r="1795" s="74" customFormat="1"/>
    <row r="1796" s="74" customFormat="1"/>
    <row r="1797" s="74" customFormat="1"/>
    <row r="1798" s="74" customFormat="1"/>
    <row r="1799" s="74" customFormat="1"/>
    <row r="1800" s="74" customFormat="1"/>
    <row r="1801" s="74" customFormat="1"/>
    <row r="1802" s="74" customFormat="1"/>
    <row r="1803" s="74" customFormat="1"/>
    <row r="1804" s="74" customFormat="1"/>
    <row r="1805" s="74" customFormat="1"/>
    <row r="1806" s="74" customFormat="1"/>
    <row r="1807" s="74" customFormat="1"/>
    <row r="1808" s="74" customFormat="1"/>
    <row r="1809" s="74" customFormat="1"/>
    <row r="1810" s="74" customFormat="1"/>
    <row r="1811" s="74" customFormat="1"/>
    <row r="1812" s="74" customFormat="1"/>
    <row r="1813" s="74" customFormat="1"/>
    <row r="1814" s="74" customFormat="1"/>
    <row r="1815" s="74" customFormat="1"/>
    <row r="1816" s="74" customFormat="1"/>
    <row r="1817" s="74" customFormat="1"/>
    <row r="1818" s="74" customFormat="1"/>
    <row r="1819" s="74" customFormat="1"/>
    <row r="1820" s="74" customFormat="1"/>
    <row r="1821" s="74" customFormat="1"/>
    <row r="1822" s="74" customFormat="1"/>
    <row r="1823" s="74" customFormat="1"/>
    <row r="1824" s="74" customFormat="1"/>
    <row r="1825" s="74" customFormat="1"/>
    <row r="1826" s="74" customFormat="1"/>
    <row r="1827" s="74" customFormat="1"/>
    <row r="1828" s="74" customFormat="1"/>
    <row r="1829" s="74" customFormat="1"/>
    <row r="1830" s="74" customFormat="1"/>
    <row r="1831" s="74" customFormat="1"/>
    <row r="1832" s="74" customFormat="1"/>
    <row r="1833" s="74" customFormat="1"/>
    <row r="1834" s="74" customFormat="1"/>
    <row r="1835" s="74" customFormat="1"/>
    <row r="1836" s="74" customFormat="1"/>
    <row r="1837" s="74" customFormat="1"/>
    <row r="1838" s="74" customFormat="1"/>
    <row r="1839" s="74" customFormat="1"/>
    <row r="1840" s="74" customFormat="1"/>
    <row r="1841" s="74" customFormat="1"/>
    <row r="1842" s="74" customFormat="1"/>
    <row r="1843" s="74" customFormat="1"/>
    <row r="1844" s="74" customFormat="1"/>
    <row r="1845" s="74" customFormat="1"/>
    <row r="1846" s="74" customFormat="1"/>
    <row r="1847" s="74" customFormat="1"/>
    <row r="1848" s="74" customFormat="1"/>
    <row r="1849" s="74" customFormat="1"/>
    <row r="1850" s="74" customFormat="1"/>
    <row r="1851" s="74" customFormat="1"/>
    <row r="1852" s="74" customFormat="1"/>
    <row r="1853" s="74" customFormat="1"/>
    <row r="1854" s="74" customFormat="1"/>
    <row r="1855" s="74" customFormat="1"/>
    <row r="1856" s="74" customFormat="1"/>
    <row r="1857" s="74" customFormat="1"/>
    <row r="1858" s="74" customFormat="1"/>
    <row r="1859" s="74" customFormat="1"/>
    <row r="1860" s="74" customFormat="1"/>
    <row r="1861" s="74" customFormat="1"/>
    <row r="1862" s="74" customFormat="1"/>
    <row r="1863" s="74" customFormat="1"/>
    <row r="1864" s="74" customFormat="1"/>
    <row r="1865" s="74" customFormat="1"/>
    <row r="1866" s="74" customFormat="1"/>
    <row r="1867" s="74" customFormat="1"/>
    <row r="1868" s="74" customFormat="1"/>
    <row r="1869" s="74" customFormat="1"/>
    <row r="1870" s="74" customFormat="1"/>
    <row r="1871" s="74" customFormat="1"/>
    <row r="1872" s="74" customFormat="1"/>
    <row r="1873" s="74" customFormat="1"/>
    <row r="1874" s="74" customFormat="1"/>
    <row r="1875" s="74" customFormat="1"/>
    <row r="1876" s="74" customFormat="1"/>
    <row r="1877" s="74" customFormat="1"/>
    <row r="1878" s="74" customFormat="1"/>
    <row r="1879" s="74" customFormat="1"/>
    <row r="1880" s="74" customFormat="1"/>
    <row r="1881" s="74" customFormat="1"/>
    <row r="1882" s="74" customFormat="1"/>
    <row r="1883" s="74" customFormat="1"/>
    <row r="1884" s="74" customFormat="1"/>
    <row r="1885" s="74" customFormat="1"/>
    <row r="1886" s="74" customFormat="1"/>
    <row r="1887" s="74" customFormat="1"/>
    <row r="1888" s="74" customFormat="1"/>
    <row r="1889" s="74" customFormat="1"/>
    <row r="1890" s="74" customFormat="1"/>
    <row r="1891" s="74" customFormat="1"/>
    <row r="1892" s="74" customFormat="1"/>
    <row r="1893" s="74" customFormat="1"/>
    <row r="1894" s="74" customFormat="1"/>
    <row r="1895" s="74" customFormat="1"/>
    <row r="1896" s="74" customFormat="1"/>
    <row r="1897" s="74" customFormat="1"/>
    <row r="1898" s="74" customFormat="1"/>
    <row r="1899" s="74" customFormat="1"/>
    <row r="1900" s="74" customFormat="1"/>
    <row r="1901" s="74" customFormat="1"/>
    <row r="1902" s="74" customFormat="1"/>
    <row r="1903" s="74" customFormat="1"/>
    <row r="1904" s="74" customFormat="1"/>
    <row r="1905" s="74" customFormat="1"/>
    <row r="1906" s="74" customFormat="1"/>
    <row r="1907" s="74" customFormat="1"/>
    <row r="1908" s="74" customFormat="1"/>
    <row r="1909" s="74" customFormat="1"/>
    <row r="1910" s="74" customFormat="1"/>
    <row r="1911" s="74" customFormat="1"/>
    <row r="1912" s="74" customFormat="1"/>
    <row r="1913" s="74" customFormat="1"/>
    <row r="1914" s="74" customFormat="1"/>
    <row r="1915" s="74" customFormat="1"/>
    <row r="1916" s="74" customFormat="1"/>
    <row r="1917" s="74" customFormat="1"/>
    <row r="1918" s="74" customFormat="1"/>
    <row r="1919" s="74" customFormat="1"/>
    <row r="1920" s="74" customFormat="1"/>
    <row r="1921" s="74" customFormat="1"/>
    <row r="1922" s="74" customFormat="1"/>
    <row r="1923" s="74" customFormat="1"/>
    <row r="1924" s="74" customFormat="1"/>
    <row r="1925" s="74" customFormat="1"/>
    <row r="1926" s="74" customFormat="1"/>
    <row r="1927" s="74" customFormat="1"/>
    <row r="1928" s="74" customFormat="1"/>
    <row r="1929" s="74" customFormat="1"/>
    <row r="1930" s="74" customFormat="1"/>
    <row r="1931" s="74" customFormat="1"/>
    <row r="1932" s="74" customFormat="1"/>
    <row r="1933" s="74" customFormat="1"/>
    <row r="1934" s="74" customFormat="1"/>
    <row r="1935" s="74" customFormat="1"/>
    <row r="1936" s="74" customFormat="1"/>
    <row r="1937" s="74" customFormat="1"/>
    <row r="1938" s="74" customFormat="1"/>
    <row r="1939" s="74" customFormat="1"/>
    <row r="1940" s="74" customFormat="1"/>
    <row r="1941" s="74" customFormat="1"/>
    <row r="1942" s="74" customFormat="1"/>
    <row r="1943" s="74" customFormat="1"/>
    <row r="1944" s="74" customFormat="1"/>
    <row r="1945" s="74" customFormat="1"/>
    <row r="1946" s="74" customFormat="1"/>
    <row r="1947" s="74" customFormat="1"/>
    <row r="1948" s="74" customFormat="1"/>
    <row r="1949" s="74" customFormat="1"/>
    <row r="1950" s="74" customFormat="1"/>
    <row r="1951" s="74" customFormat="1"/>
    <row r="1952" s="74" customFormat="1"/>
    <row r="1953" s="74" customFormat="1"/>
    <row r="1954" s="74" customFormat="1"/>
    <row r="1955" s="74" customFormat="1"/>
    <row r="1956" s="74" customFormat="1"/>
    <row r="1957" s="74" customFormat="1"/>
    <row r="1958" s="74" customFormat="1"/>
    <row r="1959" s="74" customFormat="1"/>
    <row r="1960" s="74" customFormat="1"/>
    <row r="1961" s="74" customFormat="1"/>
    <row r="1962" s="74" customFormat="1"/>
    <row r="1963" s="74" customFormat="1"/>
    <row r="1964" s="74" customFormat="1"/>
    <row r="1965" s="74" customFormat="1"/>
    <row r="1966" s="74" customFormat="1"/>
    <row r="1967" s="74" customFormat="1"/>
    <row r="1968" s="74" customFormat="1"/>
    <row r="1969" s="74" customFormat="1"/>
    <row r="1970" s="74" customFormat="1"/>
    <row r="1971" s="74" customFormat="1"/>
    <row r="1972" s="74" customFormat="1"/>
    <row r="1973" s="74" customFormat="1"/>
    <row r="1974" s="74" customFormat="1"/>
    <row r="1975" s="74" customFormat="1"/>
    <row r="1976" s="74" customFormat="1"/>
    <row r="1977" s="74" customFormat="1"/>
    <row r="1978" s="74" customFormat="1"/>
    <row r="1979" s="74" customFormat="1"/>
    <row r="1980" s="74" customFormat="1"/>
    <row r="1981" s="74" customFormat="1"/>
    <row r="1982" s="74" customFormat="1"/>
    <row r="1983" s="74" customFormat="1"/>
    <row r="1984" s="74" customFormat="1"/>
    <row r="1985" s="74" customFormat="1"/>
    <row r="1986" s="74" customFormat="1"/>
    <row r="1987" s="74" customFormat="1"/>
    <row r="1988" s="74" customFormat="1"/>
    <row r="1989" s="74" customFormat="1"/>
    <row r="1990" s="74" customFormat="1"/>
    <row r="1991" s="74" customFormat="1"/>
    <row r="1992" s="74" customFormat="1"/>
    <row r="1993" s="74" customFormat="1"/>
    <row r="1994" s="74" customFormat="1"/>
    <row r="1995" s="74" customFormat="1"/>
    <row r="1996" s="74" customFormat="1"/>
    <row r="1997" s="74" customFormat="1"/>
    <row r="1998" s="74" customFormat="1"/>
    <row r="1999" s="74" customFormat="1"/>
    <row r="2000" s="74" customFormat="1"/>
    <row r="2001" s="74" customFormat="1"/>
    <row r="2002" s="74" customFormat="1"/>
    <row r="2003" s="74" customFormat="1"/>
    <row r="2004" s="74" customFormat="1"/>
    <row r="2005" s="74" customFormat="1"/>
    <row r="2006" s="74" customFormat="1"/>
    <row r="2007" s="74" customFormat="1"/>
    <row r="2008" s="74" customFormat="1"/>
    <row r="2009" s="74" customFormat="1"/>
    <row r="2010" s="74" customFormat="1"/>
    <row r="2011" s="74" customFormat="1"/>
    <row r="2012" s="74" customFormat="1"/>
    <row r="2013" s="74" customFormat="1"/>
    <row r="2014" s="74" customFormat="1"/>
    <row r="2015" s="74" customFormat="1"/>
    <row r="2016" s="74" customFormat="1"/>
    <row r="2017" s="74" customFormat="1"/>
    <row r="2018" s="74" customFormat="1"/>
    <row r="2019" s="74" customFormat="1"/>
    <row r="2020" s="74" customFormat="1"/>
    <row r="2021" s="74" customFormat="1"/>
    <row r="2022" s="74" customFormat="1"/>
    <row r="2023" s="74" customFormat="1"/>
    <row r="2024" s="74" customFormat="1"/>
    <row r="2025" s="74" customFormat="1"/>
    <row r="2026" s="74" customFormat="1"/>
    <row r="2027" s="74" customFormat="1"/>
    <row r="2028" s="74" customFormat="1"/>
    <row r="2029" s="74" customFormat="1"/>
    <row r="2030" s="74" customFormat="1"/>
    <row r="2031" s="74" customFormat="1"/>
    <row r="2032" s="74" customFormat="1"/>
    <row r="2033" s="74" customFormat="1"/>
    <row r="2034" s="74" customFormat="1"/>
    <row r="2035" s="74" customFormat="1"/>
    <row r="2036" s="74" customFormat="1"/>
    <row r="2037" s="74" customFormat="1"/>
    <row r="2038" s="74" customFormat="1"/>
    <row r="2039" s="74" customFormat="1"/>
    <row r="2040" s="74" customFormat="1"/>
    <row r="2041" s="74" customFormat="1"/>
    <row r="2042" s="74" customFormat="1"/>
    <row r="2043" s="74" customFormat="1"/>
    <row r="2044" s="74" customFormat="1"/>
    <row r="2045" s="74" customFormat="1"/>
    <row r="2046" s="74" customFormat="1"/>
    <row r="2047" s="74" customFormat="1"/>
    <row r="2048" s="74" customFormat="1"/>
    <row r="2049" s="74" customFormat="1"/>
    <row r="2050" s="74" customFormat="1"/>
    <row r="2051" s="74" customFormat="1"/>
    <row r="2052" s="74" customFormat="1"/>
    <row r="2053" s="74" customFormat="1"/>
    <row r="2054" s="74" customFormat="1"/>
    <row r="2055" s="74" customFormat="1"/>
    <row r="2056" s="74" customFormat="1"/>
    <row r="2057" s="74" customFormat="1"/>
    <row r="2058" s="74" customFormat="1"/>
    <row r="2059" s="74" customFormat="1"/>
    <row r="2060" s="74" customFormat="1"/>
    <row r="2061" s="74" customFormat="1"/>
    <row r="2062" s="74" customFormat="1"/>
    <row r="2063" s="74" customFormat="1"/>
    <row r="2064" s="74" customFormat="1"/>
    <row r="2065" s="74" customFormat="1"/>
    <row r="2066" s="74" customFormat="1"/>
    <row r="2067" s="74" customFormat="1"/>
    <row r="2068" s="74" customFormat="1"/>
    <row r="2069" s="74" customFormat="1"/>
    <row r="2070" s="74" customFormat="1"/>
    <row r="2071" s="74" customFormat="1"/>
    <row r="2072" s="74" customFormat="1"/>
    <row r="2073" s="74" customFormat="1"/>
    <row r="2074" s="74" customFormat="1"/>
    <row r="2075" s="74" customFormat="1"/>
    <row r="2076" s="74" customFormat="1"/>
    <row r="2077" s="74" customFormat="1"/>
    <row r="2078" s="74" customFormat="1"/>
    <row r="2079" s="74" customFormat="1"/>
    <row r="2080" s="74" customFormat="1"/>
    <row r="2081" s="74" customFormat="1"/>
    <row r="2082" s="74" customFormat="1"/>
    <row r="2083" s="74" customFormat="1"/>
    <row r="2084" s="74" customFormat="1"/>
    <row r="2085" s="74" customFormat="1"/>
    <row r="2086" s="74" customFormat="1"/>
    <row r="2087" s="74" customFormat="1"/>
    <row r="2088" s="74" customFormat="1"/>
    <row r="2089" s="74" customFormat="1"/>
    <row r="2090" s="74" customFormat="1"/>
    <row r="2091" s="74" customFormat="1"/>
    <row r="2092" s="74" customFormat="1"/>
    <row r="2093" s="74" customFormat="1"/>
    <row r="2094" s="74" customFormat="1"/>
    <row r="2095" s="74" customFormat="1"/>
    <row r="2096" s="74" customFormat="1"/>
    <row r="2097" s="74" customFormat="1"/>
    <row r="2098" s="74" customFormat="1"/>
    <row r="2099" s="74" customFormat="1"/>
    <row r="2100" s="74" customFormat="1"/>
    <row r="2101" s="74" customFormat="1"/>
    <row r="2102" s="74" customFormat="1"/>
    <row r="2103" s="74" customFormat="1"/>
    <row r="2104" s="74" customFormat="1"/>
    <row r="2105" s="74" customFormat="1"/>
    <row r="2106" s="74" customFormat="1"/>
    <row r="2107" s="74" customFormat="1"/>
    <row r="2108" s="74" customFormat="1"/>
    <row r="2109" s="74" customFormat="1"/>
    <row r="2110" s="74" customFormat="1"/>
    <row r="2111" s="74" customFormat="1"/>
    <row r="2112" s="74" customFormat="1"/>
    <row r="2113" s="74" customFormat="1"/>
    <row r="2114" s="74" customFormat="1"/>
    <row r="2115" s="74" customFormat="1"/>
    <row r="2116" s="74" customFormat="1"/>
    <row r="2117" s="74" customFormat="1"/>
    <row r="2118" s="74" customFormat="1"/>
    <row r="2119" s="74" customFormat="1"/>
    <row r="2120" s="74" customFormat="1"/>
    <row r="2121" s="74" customFormat="1"/>
    <row r="2122" s="74" customFormat="1"/>
    <row r="2123" s="74" customFormat="1"/>
    <row r="2124" s="74" customFormat="1"/>
    <row r="2125" s="74" customFormat="1"/>
    <row r="2126" s="74" customFormat="1"/>
    <row r="2127" s="74" customFormat="1"/>
    <row r="2128" s="74" customFormat="1"/>
    <row r="2129" s="74" customFormat="1"/>
    <row r="2130" s="74" customFormat="1"/>
    <row r="2131" s="74" customFormat="1"/>
    <row r="2132" s="74" customFormat="1"/>
    <row r="2133" s="74" customFormat="1"/>
    <row r="2134" s="74" customFormat="1"/>
    <row r="2135" s="74" customFormat="1"/>
    <row r="2136" s="74" customFormat="1"/>
    <row r="2137" s="74" customFormat="1"/>
    <row r="2138" s="74" customFormat="1"/>
    <row r="2139" s="74" customFormat="1"/>
    <row r="2140" s="74" customFormat="1"/>
    <row r="2141" s="74" customFormat="1"/>
    <row r="2142" s="74" customFormat="1"/>
    <row r="2143" s="74" customFormat="1"/>
    <row r="2144" s="74" customFormat="1"/>
    <row r="2145" s="74" customFormat="1"/>
    <row r="2146" s="74" customFormat="1"/>
    <row r="2147" s="74" customFormat="1"/>
    <row r="2148" s="74" customFormat="1"/>
    <row r="2149" s="74" customFormat="1"/>
    <row r="2150" s="74" customFormat="1"/>
    <row r="2151" s="74" customFormat="1"/>
    <row r="2152" s="74" customFormat="1"/>
    <row r="2153" s="74" customFormat="1"/>
    <row r="2154" s="74" customFormat="1"/>
    <row r="2155" s="74" customFormat="1"/>
    <row r="2156" s="74" customFormat="1"/>
    <row r="2157" s="74" customFormat="1"/>
    <row r="2158" s="74" customFormat="1"/>
    <row r="2159" s="74" customFormat="1"/>
    <row r="2160" s="74" customFormat="1"/>
    <row r="2161" s="74" customFormat="1"/>
    <row r="2162" s="74" customFormat="1"/>
    <row r="2163" s="74" customFormat="1"/>
    <row r="2164" s="74" customFormat="1"/>
    <row r="2165" s="74" customFormat="1"/>
    <row r="2166" s="74" customFormat="1"/>
    <row r="2167" s="74" customFormat="1"/>
    <row r="2168" s="74" customFormat="1"/>
    <row r="2169" s="74" customFormat="1"/>
    <row r="2170" s="74" customFormat="1"/>
    <row r="2171" s="74" customFormat="1"/>
    <row r="2172" s="74" customFormat="1"/>
    <row r="2173" s="74" customFormat="1"/>
    <row r="2174" s="74" customFormat="1"/>
    <row r="2175" s="74" customFormat="1"/>
    <row r="2176" s="74" customFormat="1"/>
    <row r="2177" s="74" customFormat="1"/>
    <row r="2178" s="74" customFormat="1"/>
    <row r="2179" s="74" customFormat="1"/>
    <row r="2180" s="74" customFormat="1"/>
    <row r="2181" s="74" customFormat="1"/>
    <row r="2182" s="74" customFormat="1"/>
    <row r="2183" s="74" customFormat="1"/>
    <row r="2184" s="74" customFormat="1"/>
    <row r="2185" s="74" customFormat="1"/>
    <row r="2186" s="74" customFormat="1"/>
    <row r="2187" s="74" customFormat="1"/>
    <row r="2188" s="74" customFormat="1"/>
    <row r="2189" s="74" customFormat="1"/>
    <row r="2190" s="74" customFormat="1"/>
    <row r="2191" s="74" customFormat="1"/>
    <row r="2192" s="74" customFormat="1"/>
    <row r="2193" s="74" customFormat="1"/>
    <row r="2194" s="74" customFormat="1"/>
    <row r="2195" s="74" customFormat="1"/>
    <row r="2196" s="74" customFormat="1"/>
    <row r="2197" s="74" customFormat="1"/>
    <row r="2198" s="74" customFormat="1"/>
    <row r="2199" s="74" customFormat="1"/>
    <row r="2200" s="74" customFormat="1"/>
    <row r="2201" s="74" customFormat="1"/>
    <row r="2202" s="74" customFormat="1"/>
    <row r="2203" s="74" customFormat="1"/>
    <row r="2204" s="74" customFormat="1"/>
    <row r="2205" s="74" customFormat="1"/>
    <row r="2206" s="74" customFormat="1"/>
    <row r="2207" s="74" customFormat="1"/>
    <row r="2208" s="74" customFormat="1"/>
    <row r="2209" s="74" customFormat="1"/>
    <row r="2210" s="74" customFormat="1"/>
    <row r="2211" s="74" customFormat="1"/>
    <row r="2212" s="74" customFormat="1"/>
    <row r="2213" s="74" customFormat="1"/>
    <row r="2214" s="74" customFormat="1"/>
    <row r="2215" s="74" customFormat="1"/>
    <row r="2216" s="74" customFormat="1"/>
    <row r="2217" s="74" customFormat="1"/>
    <row r="2218" s="74" customFormat="1"/>
    <row r="2219" s="74" customFormat="1"/>
    <row r="2220" s="74" customFormat="1"/>
    <row r="2221" s="74" customFormat="1"/>
    <row r="2222" s="74" customFormat="1"/>
    <row r="2223" s="74" customFormat="1"/>
    <row r="2224" s="74" customFormat="1"/>
    <row r="2225" s="74" customFormat="1"/>
    <row r="2226" s="74" customFormat="1"/>
    <row r="2227" s="74" customFormat="1"/>
    <row r="2228" s="74" customFormat="1"/>
    <row r="2229" s="74" customFormat="1"/>
    <row r="2230" s="74" customFormat="1"/>
    <row r="2231" s="74" customFormat="1"/>
    <row r="2232" s="74" customFormat="1"/>
    <row r="2233" s="74" customFormat="1"/>
    <row r="2234" s="74" customFormat="1"/>
    <row r="2235" s="74" customFormat="1"/>
    <row r="2236" s="74" customFormat="1"/>
    <row r="2237" s="74" customFormat="1"/>
    <row r="2238" s="74" customFormat="1"/>
    <row r="2239" s="74" customFormat="1"/>
    <row r="2240" s="74" customFormat="1"/>
    <row r="2241" s="74" customFormat="1"/>
    <row r="2242" s="74" customFormat="1"/>
    <row r="2243" s="74" customFormat="1"/>
    <row r="2244" s="74" customFormat="1"/>
    <row r="2245" s="74" customFormat="1"/>
    <row r="2246" s="74" customFormat="1"/>
    <row r="2247" s="74" customFormat="1"/>
    <row r="2248" s="74" customFormat="1"/>
    <row r="2249" s="74" customFormat="1"/>
    <row r="2250" s="74" customFormat="1"/>
    <row r="2251" s="74" customFormat="1"/>
    <row r="2252" s="74" customFormat="1"/>
    <row r="2253" s="74" customFormat="1"/>
    <row r="2254" s="74" customFormat="1"/>
    <row r="2255" s="74" customFormat="1"/>
    <row r="2256" s="74" customFormat="1"/>
    <row r="2257" s="74" customFormat="1"/>
    <row r="2258" s="74" customFormat="1"/>
    <row r="2259" s="74" customFormat="1"/>
    <row r="2260" s="74" customFormat="1"/>
    <row r="2261" s="74" customFormat="1"/>
    <row r="2262" s="74" customFormat="1"/>
    <row r="2263" s="74" customFormat="1"/>
    <row r="2264" s="74" customFormat="1"/>
    <row r="2265" s="74" customFormat="1"/>
    <row r="2266" s="74" customFormat="1"/>
    <row r="2267" s="74" customFormat="1"/>
    <row r="2268" s="74" customFormat="1"/>
    <row r="2269" s="74" customFormat="1"/>
    <row r="2270" s="74" customFormat="1"/>
    <row r="2271" s="74" customFormat="1"/>
    <row r="2272" s="74" customFormat="1"/>
    <row r="2273" s="74" customFormat="1"/>
    <row r="2274" s="74" customFormat="1"/>
    <row r="2275" s="74" customFormat="1"/>
    <row r="2276" s="74" customFormat="1"/>
    <row r="2277" s="74" customFormat="1"/>
    <row r="2278" s="74" customFormat="1"/>
    <row r="2279" s="74" customFormat="1"/>
    <row r="2280" s="74" customFormat="1"/>
    <row r="2281" s="74" customFormat="1"/>
    <row r="2282" s="74" customFormat="1"/>
    <row r="2283" s="74" customFormat="1"/>
    <row r="2284" s="74" customFormat="1"/>
    <row r="2285" s="74" customFormat="1"/>
    <row r="2286" s="74" customFormat="1"/>
    <row r="2287" s="74" customFormat="1"/>
    <row r="2288" s="74" customFormat="1"/>
    <row r="2289" s="74" customFormat="1"/>
    <row r="2290" s="74" customFormat="1"/>
    <row r="2291" s="74" customFormat="1"/>
    <row r="2292" s="74" customFormat="1"/>
    <row r="2293" s="74" customFormat="1"/>
    <row r="2294" s="74" customFormat="1"/>
    <row r="2295" s="74" customFormat="1"/>
    <row r="2296" s="74" customFormat="1"/>
    <row r="2297" s="74" customFormat="1"/>
    <row r="2298" s="74" customFormat="1"/>
    <row r="2299" s="74" customFormat="1"/>
    <row r="2300" s="74" customFormat="1"/>
    <row r="2301" s="74" customFormat="1"/>
    <row r="2302" s="74" customFormat="1"/>
    <row r="2303" s="74" customFormat="1"/>
    <row r="2304" s="74" customFormat="1"/>
    <row r="2305" s="74" customFormat="1"/>
    <row r="2306" s="74" customFormat="1"/>
    <row r="2307" s="74" customFormat="1"/>
    <row r="2308" s="74" customFormat="1"/>
    <row r="2309" s="74" customFormat="1"/>
    <row r="2310" s="74" customFormat="1"/>
    <row r="2311" s="74" customFormat="1"/>
    <row r="2312" s="74" customFormat="1"/>
    <row r="2313" s="74" customFormat="1"/>
    <row r="2314" s="74" customFormat="1"/>
    <row r="2315" s="74" customFormat="1"/>
    <row r="2316" s="74" customFormat="1"/>
    <row r="2317" s="74" customFormat="1"/>
    <row r="2318" s="74" customFormat="1"/>
    <row r="2319" s="74" customFormat="1"/>
    <row r="2320" s="74" customFormat="1"/>
    <row r="2321" s="74" customFormat="1"/>
    <row r="2322" s="74" customFormat="1"/>
    <row r="2323" s="74" customFormat="1"/>
    <row r="2324" s="74" customFormat="1"/>
    <row r="2325" s="74" customFormat="1"/>
    <row r="2326" s="74" customFormat="1"/>
    <row r="2327" s="74" customFormat="1"/>
    <row r="2328" s="74" customFormat="1"/>
    <row r="2329" s="74" customFormat="1"/>
    <row r="2330" s="74" customFormat="1"/>
    <row r="2331" s="74" customFormat="1"/>
    <row r="2332" s="74" customFormat="1"/>
    <row r="2333" s="74" customFormat="1"/>
    <row r="2334" s="74" customFormat="1"/>
    <row r="2335" s="74" customFormat="1"/>
    <row r="2336" s="74" customFormat="1"/>
    <row r="2337" s="74" customFormat="1"/>
    <row r="2338" s="74" customFormat="1"/>
    <row r="2339" s="74" customFormat="1"/>
    <row r="2340" s="74" customFormat="1"/>
    <row r="2341" s="74" customFormat="1"/>
    <row r="2342" s="74" customFormat="1"/>
    <row r="2343" s="74" customFormat="1"/>
    <row r="2344" s="74" customFormat="1"/>
    <row r="2345" s="74" customFormat="1"/>
    <row r="2346" s="74" customFormat="1"/>
    <row r="2347" s="74" customFormat="1"/>
    <row r="2348" s="74" customFormat="1"/>
    <row r="2349" s="74" customFormat="1"/>
    <row r="2350" s="74" customFormat="1"/>
    <row r="2351" s="74" customFormat="1"/>
    <row r="2352" s="74" customFormat="1"/>
    <row r="2353" s="74" customFormat="1"/>
    <row r="2354" s="74" customFormat="1"/>
    <row r="2355" s="74" customFormat="1"/>
    <row r="2356" s="74" customFormat="1"/>
    <row r="2357" s="74" customFormat="1"/>
    <row r="2358" s="74" customFormat="1"/>
    <row r="2359" s="74" customFormat="1"/>
    <row r="2360" s="74" customFormat="1"/>
    <row r="2361" s="74" customFormat="1"/>
    <row r="2362" s="74" customFormat="1"/>
    <row r="2363" s="74" customFormat="1"/>
    <row r="2364" s="74" customFormat="1"/>
    <row r="2365" s="74" customFormat="1"/>
    <row r="2366" s="74" customFormat="1"/>
    <row r="2367" s="74" customFormat="1"/>
    <row r="2368" s="74" customFormat="1"/>
    <row r="2369" s="74" customFormat="1"/>
    <row r="2370" s="74" customFormat="1"/>
    <row r="2371" s="74" customFormat="1"/>
    <row r="2372" s="74" customFormat="1"/>
    <row r="2373" s="74" customFormat="1"/>
    <row r="2374" s="74" customFormat="1"/>
    <row r="2375" s="74" customFormat="1"/>
    <row r="2376" s="74" customFormat="1"/>
    <row r="2377" s="74" customFormat="1"/>
    <row r="2378" s="74" customFormat="1"/>
    <row r="2379" s="74" customFormat="1"/>
    <row r="2380" s="74" customFormat="1"/>
    <row r="2381" s="74" customFormat="1"/>
    <row r="2382" s="74" customFormat="1"/>
    <row r="2383" s="74" customFormat="1"/>
    <row r="2384" s="74" customFormat="1"/>
    <row r="2385" s="74" customFormat="1"/>
    <row r="2386" s="74" customFormat="1"/>
    <row r="2387" s="74" customFormat="1"/>
    <row r="2388" s="74" customFormat="1"/>
    <row r="2389" s="74" customFormat="1"/>
    <row r="2390" s="74" customFormat="1"/>
    <row r="2391" s="74" customFormat="1"/>
    <row r="2392" s="74" customFormat="1"/>
    <row r="2393" s="74" customFormat="1"/>
    <row r="2394" s="74" customFormat="1"/>
    <row r="2395" s="74" customFormat="1"/>
    <row r="2396" s="74" customFormat="1"/>
    <row r="2397" s="74" customFormat="1"/>
    <row r="2398" s="74" customFormat="1"/>
    <row r="2399" s="74" customFormat="1"/>
    <row r="2400" s="74" customFormat="1"/>
    <row r="2401" s="74" customFormat="1"/>
    <row r="2402" s="74" customFormat="1"/>
    <row r="2403" s="74" customFormat="1"/>
    <row r="2404" s="74" customFormat="1"/>
    <row r="2405" s="74" customFormat="1"/>
    <row r="2406" s="74" customFormat="1"/>
    <row r="2407" s="74" customFormat="1"/>
    <row r="2408" s="74" customFormat="1"/>
    <row r="2409" s="74" customFormat="1"/>
    <row r="2410" s="74" customFormat="1"/>
    <row r="2411" s="74" customFormat="1"/>
    <row r="2412" s="74" customFormat="1"/>
    <row r="2413" s="74" customFormat="1"/>
    <row r="2414" s="74" customFormat="1"/>
    <row r="2415" s="74" customFormat="1"/>
    <row r="2416" s="74" customFormat="1"/>
    <row r="2417" s="74" customFormat="1"/>
    <row r="2418" s="74" customFormat="1"/>
    <row r="2419" s="74" customFormat="1"/>
    <row r="2420" s="74" customFormat="1"/>
    <row r="2421" s="74" customFormat="1"/>
    <row r="2422" s="74" customFormat="1"/>
    <row r="2423" s="74" customFormat="1"/>
    <row r="2424" s="74" customFormat="1"/>
    <row r="2425" s="74" customFormat="1"/>
    <row r="2426" s="74" customFormat="1"/>
    <row r="2427" s="74" customFormat="1"/>
    <row r="2428" s="74" customFormat="1"/>
    <row r="2429" s="74" customFormat="1"/>
    <row r="2430" s="74" customFormat="1"/>
    <row r="2431" s="74" customFormat="1"/>
    <row r="2432" s="74" customFormat="1"/>
    <row r="2433" s="74" customFormat="1"/>
    <row r="2434" s="74" customFormat="1"/>
    <row r="2435" s="74" customFormat="1"/>
    <row r="2436" s="74" customFormat="1"/>
    <row r="2437" s="74" customFormat="1"/>
    <row r="2438" s="74" customFormat="1"/>
    <row r="2439" s="74" customFormat="1"/>
    <row r="2440" s="74" customFormat="1"/>
    <row r="2441" s="74" customFormat="1"/>
    <row r="2442" s="74" customFormat="1"/>
    <row r="2443" s="74" customFormat="1"/>
    <row r="2444" s="74" customFormat="1"/>
    <row r="2445" s="74" customFormat="1"/>
    <row r="2446" s="74" customFormat="1"/>
    <row r="2447" s="74" customFormat="1"/>
    <row r="2448" s="74" customFormat="1"/>
    <row r="2449" s="74" customFormat="1"/>
    <row r="2450" s="74" customFormat="1"/>
    <row r="2451" s="74" customFormat="1"/>
    <row r="2452" s="74" customFormat="1"/>
    <row r="2453" s="74" customFormat="1"/>
    <row r="2454" s="74" customFormat="1"/>
    <row r="2455" s="74" customFormat="1"/>
    <row r="2456" s="74" customFormat="1"/>
    <row r="2457" s="74" customFormat="1"/>
    <row r="2458" s="74" customFormat="1"/>
    <row r="2459" s="74" customFormat="1"/>
    <row r="2460" s="74" customFormat="1"/>
    <row r="2461" s="74" customFormat="1"/>
    <row r="2462" s="74" customFormat="1"/>
    <row r="2463" s="74" customFormat="1"/>
    <row r="2464" s="74" customFormat="1"/>
    <row r="2465" s="74" customFormat="1"/>
    <row r="2466" s="74" customFormat="1"/>
    <row r="2467" s="74" customFormat="1"/>
    <row r="2468" s="74" customFormat="1"/>
    <row r="2469" s="74" customFormat="1"/>
    <row r="2470" s="74" customFormat="1"/>
    <row r="2471" s="74" customFormat="1"/>
    <row r="2472" s="74" customFormat="1"/>
    <row r="2473" s="74" customFormat="1"/>
    <row r="2474" s="74" customFormat="1"/>
    <row r="2475" s="74" customFormat="1"/>
    <row r="2476" s="74" customFormat="1"/>
    <row r="2477" s="74" customFormat="1"/>
    <row r="2478" s="74" customFormat="1"/>
    <row r="2479" s="74" customFormat="1"/>
    <row r="2480" s="74" customFormat="1"/>
    <row r="2481" s="74" customFormat="1"/>
    <row r="2482" s="74" customFormat="1"/>
    <row r="2483" s="74" customFormat="1"/>
  </sheetData>
  <sheetProtection selectLockedCells="1"/>
  <mergeCells count="18">
    <mergeCell ref="F4:M4"/>
    <mergeCell ref="F6:M6"/>
    <mergeCell ref="C9:G9"/>
    <mergeCell ref="K9:M9"/>
    <mergeCell ref="O9:Q9"/>
    <mergeCell ref="D59:F59"/>
    <mergeCell ref="L59:N59"/>
    <mergeCell ref="D72:F72"/>
    <mergeCell ref="L72:N72"/>
    <mergeCell ref="C21:H21"/>
    <mergeCell ref="D124:F124"/>
    <mergeCell ref="L124:N124"/>
    <mergeCell ref="D85:F85"/>
    <mergeCell ref="L85:N85"/>
    <mergeCell ref="D98:F98"/>
    <mergeCell ref="L98:N98"/>
    <mergeCell ref="D111:F111"/>
    <mergeCell ref="L111:N111"/>
  </mergeCells>
  <conditionalFormatting sqref="E32:P39">
    <cfRule type="cellIs" dxfId="499" priority="15" stopIfTrue="1" operator="equal">
      <formula>$I11</formula>
    </cfRule>
  </conditionalFormatting>
  <conditionalFormatting sqref="E32:P39">
    <cfRule type="cellIs" dxfId="498" priority="14" stopIfTrue="1" operator="notEqual">
      <formula>$I11</formula>
    </cfRule>
  </conditionalFormatting>
  <conditionalFormatting sqref="E32:P39">
    <cfRule type="expression" dxfId="497" priority="13" stopIfTrue="1">
      <formula>ISBLANK($I11)</formula>
    </cfRule>
  </conditionalFormatting>
  <conditionalFormatting sqref="E44:E51">
    <cfRule type="cellIs" dxfId="496" priority="12" stopIfTrue="1" operator="equal">
      <formula>$I61</formula>
    </cfRule>
  </conditionalFormatting>
  <conditionalFormatting sqref="F44:F51">
    <cfRule type="cellIs" dxfId="495" priority="11" stopIfTrue="1" operator="equal">
      <formula>$Q61</formula>
    </cfRule>
  </conditionalFormatting>
  <conditionalFormatting sqref="G44:G51">
    <cfRule type="cellIs" dxfId="494" priority="10" stopIfTrue="1" operator="equal">
      <formula>$I74</formula>
    </cfRule>
  </conditionalFormatting>
  <conditionalFormatting sqref="H44:H51">
    <cfRule type="cellIs" dxfId="493" priority="9" stopIfTrue="1" operator="equal">
      <formula>$Q74</formula>
    </cfRule>
  </conditionalFormatting>
  <conditionalFormatting sqref="I44:I51">
    <cfRule type="cellIs" dxfId="492" priority="8" stopIfTrue="1" operator="equal">
      <formula>$I87</formula>
    </cfRule>
  </conditionalFormatting>
  <conditionalFormatting sqref="J44:J51">
    <cfRule type="cellIs" dxfId="491" priority="7" stopIfTrue="1" operator="equal">
      <formula>$Q87</formula>
    </cfRule>
  </conditionalFormatting>
  <conditionalFormatting sqref="K44:K51">
    <cfRule type="cellIs" dxfId="490" priority="6" stopIfTrue="1" operator="equal">
      <formula>$I100</formula>
    </cfRule>
  </conditionalFormatting>
  <conditionalFormatting sqref="L44:L51">
    <cfRule type="cellIs" dxfId="489" priority="5" stopIfTrue="1" operator="equal">
      <formula>$Q100</formula>
    </cfRule>
  </conditionalFormatting>
  <conditionalFormatting sqref="M44:M51">
    <cfRule type="cellIs" dxfId="488" priority="4" stopIfTrue="1" operator="equal">
      <formula>$I113</formula>
    </cfRule>
  </conditionalFormatting>
  <conditionalFormatting sqref="N44:N51">
    <cfRule type="cellIs" dxfId="487" priority="3" stopIfTrue="1" operator="equal">
      <formula>$Q113</formula>
    </cfRule>
  </conditionalFormatting>
  <conditionalFormatting sqref="O44:O51">
    <cfRule type="cellIs" dxfId="486" priority="2" stopIfTrue="1" operator="equal">
      <formula>$I126</formula>
    </cfRule>
  </conditionalFormatting>
  <conditionalFormatting sqref="P44:P51">
    <cfRule type="cellIs" dxfId="485" priority="1" stopIfTrue="1" operator="equal">
      <formula>$Q126</formula>
    </cfRule>
  </conditionalFormatting>
  <pageMargins left="0.75" right="0.75" top="1" bottom="1" header="0.5" footer="0.5"/>
  <pageSetup paperSize="9" orientation="landscape" r:id="rId1"/>
  <headerFooter alignWithMargins="0"/>
  <drawing r:id="rId2"/>
  <tableParts count="1">
    <tablePart r:id="rId3"/>
  </tableParts>
</worksheet>
</file>

<file path=xl/worksheets/sheet8.xml><?xml version="1.0" encoding="utf-8"?>
<worksheet xmlns="http://schemas.openxmlformats.org/spreadsheetml/2006/main" xmlns:r="http://schemas.openxmlformats.org/officeDocument/2006/relationships">
  <dimension ref="A1:FX2483"/>
  <sheetViews>
    <sheetView showGridLines="0" topLeftCell="A9" zoomScaleNormal="100" workbookViewId="0">
      <selection activeCell="M62" sqref="M62"/>
    </sheetView>
  </sheetViews>
  <sheetFormatPr defaultRowHeight="12.75"/>
  <cols>
    <col min="1" max="1" width="5.42578125" style="74" customWidth="1"/>
    <col min="2" max="2" width="8.140625" customWidth="1"/>
    <col min="3" max="3" width="14.5703125" customWidth="1"/>
    <col min="4" max="4" width="14.42578125" customWidth="1"/>
    <col min="5" max="5" width="10.42578125" customWidth="1"/>
    <col min="6" max="6" width="11.28515625" customWidth="1"/>
    <col min="7" max="7" width="10.28515625" customWidth="1"/>
    <col min="8" max="8" width="10" customWidth="1"/>
    <col min="9" max="9" width="10.7109375" customWidth="1"/>
    <col min="10" max="10" width="11.140625" customWidth="1"/>
    <col min="11" max="11" width="11" customWidth="1"/>
    <col min="12" max="12" width="13.28515625" customWidth="1"/>
    <col min="13" max="13" width="10.28515625" customWidth="1"/>
    <col min="14" max="14" width="10.85546875" customWidth="1"/>
    <col min="15" max="15" width="11.42578125" customWidth="1"/>
    <col min="16" max="16" width="12.28515625" customWidth="1"/>
    <col min="17" max="17" width="11.140625" customWidth="1"/>
    <col min="18" max="18" width="6.7109375" style="72" customWidth="1"/>
    <col min="19" max="19" width="11.5703125" style="74" customWidth="1"/>
    <col min="20" max="20" width="9.140625" style="74"/>
    <col min="21" max="23" width="10.42578125" style="74" hidden="1" customWidth="1"/>
    <col min="24" max="24" width="9.85546875" style="74" hidden="1" customWidth="1"/>
    <col min="25" max="26" width="9.140625" style="74"/>
    <col min="27" max="27" width="10" style="74" customWidth="1"/>
    <col min="28" max="28" width="10.28515625" style="74" customWidth="1"/>
    <col min="29" max="29" width="9.140625" style="74"/>
    <col min="30" max="30" width="10.42578125" style="74" customWidth="1"/>
    <col min="31" max="180" width="9.140625" style="74"/>
  </cols>
  <sheetData>
    <row r="1" spans="1:26" s="155" customFormat="1" ht="13.5" thickBot="1">
      <c r="A1" s="72"/>
      <c r="B1" s="72"/>
      <c r="C1" s="72"/>
      <c r="D1" s="72"/>
      <c r="E1" s="72"/>
      <c r="F1" s="72"/>
      <c r="G1" s="72"/>
      <c r="H1" s="72"/>
      <c r="I1" s="72"/>
      <c r="J1" s="72"/>
      <c r="K1" s="72"/>
      <c r="L1" s="72"/>
      <c r="M1" s="72"/>
      <c r="N1" s="72"/>
      <c r="O1" s="72"/>
      <c r="P1" s="72"/>
      <c r="Q1" s="72"/>
      <c r="R1" s="72"/>
      <c r="S1" s="72"/>
    </row>
    <row r="2" spans="1:26">
      <c r="A2" s="72"/>
      <c r="B2" s="64"/>
      <c r="C2" s="65"/>
      <c r="D2" s="65"/>
      <c r="E2" s="65"/>
      <c r="F2" s="65"/>
      <c r="G2" s="65"/>
      <c r="H2" s="65"/>
      <c r="I2" s="65"/>
      <c r="J2" s="65"/>
      <c r="K2" s="65"/>
      <c r="L2" s="65"/>
      <c r="M2" s="65"/>
      <c r="N2" s="65"/>
      <c r="O2" s="65"/>
      <c r="P2" s="65"/>
      <c r="Q2" s="65"/>
      <c r="R2" s="75"/>
      <c r="S2" s="72"/>
    </row>
    <row r="3" spans="1:26">
      <c r="A3" s="72"/>
      <c r="B3" s="66"/>
      <c r="C3" s="3"/>
      <c r="D3" s="3"/>
      <c r="E3" s="3"/>
      <c r="F3" s="3"/>
      <c r="G3" s="3"/>
      <c r="H3" s="3"/>
      <c r="I3" s="3"/>
      <c r="J3" s="3"/>
      <c r="K3" s="3"/>
      <c r="L3" s="3"/>
      <c r="M3" s="3"/>
      <c r="N3" s="3"/>
      <c r="O3" s="3"/>
      <c r="P3" s="3"/>
      <c r="Q3" s="3"/>
      <c r="R3" s="75"/>
      <c r="S3" s="72"/>
    </row>
    <row r="4" spans="1:26" ht="25.5">
      <c r="A4" s="72"/>
      <c r="B4" s="66"/>
      <c r="C4" s="3"/>
      <c r="D4" s="3"/>
      <c r="E4" s="3"/>
      <c r="F4" s="182" t="s">
        <v>136</v>
      </c>
      <c r="G4" s="183"/>
      <c r="H4" s="183"/>
      <c r="I4" s="183"/>
      <c r="J4" s="183"/>
      <c r="K4" s="183"/>
      <c r="L4" s="183"/>
      <c r="M4" s="184"/>
      <c r="N4" s="3"/>
      <c r="O4" s="3"/>
      <c r="P4" s="3"/>
      <c r="Q4" s="3"/>
      <c r="R4" s="75"/>
      <c r="S4" s="72"/>
    </row>
    <row r="5" spans="1:26" ht="15.75">
      <c r="A5" s="72"/>
      <c r="B5" s="66"/>
      <c r="C5" s="3"/>
      <c r="D5" s="3"/>
      <c r="E5" s="3"/>
      <c r="F5" s="46"/>
      <c r="G5" s="3"/>
      <c r="H5" s="3"/>
      <c r="I5" s="3"/>
      <c r="J5" s="3"/>
      <c r="K5" s="3"/>
      <c r="L5" s="3"/>
      <c r="M5" s="3"/>
      <c r="N5" s="3"/>
      <c r="O5" s="3"/>
      <c r="P5" s="3"/>
      <c r="Q5" s="3"/>
      <c r="R5" s="75"/>
      <c r="S5" s="72"/>
    </row>
    <row r="6" spans="1:26" ht="15.75">
      <c r="A6" s="72"/>
      <c r="B6" s="66"/>
      <c r="C6" s="3"/>
      <c r="D6" s="3"/>
      <c r="E6" s="3"/>
      <c r="F6" s="185" t="s">
        <v>184</v>
      </c>
      <c r="G6" s="183"/>
      <c r="H6" s="183"/>
      <c r="I6" s="183"/>
      <c r="J6" s="183"/>
      <c r="K6" s="183"/>
      <c r="L6" s="183"/>
      <c r="M6" s="184"/>
      <c r="N6" s="3"/>
      <c r="O6" s="3"/>
      <c r="P6" s="3"/>
      <c r="Q6" s="3"/>
      <c r="R6" s="75"/>
      <c r="S6" s="72"/>
    </row>
    <row r="7" spans="1:26">
      <c r="A7" s="72"/>
      <c r="B7" s="66"/>
      <c r="C7" s="3"/>
      <c r="D7" s="3"/>
      <c r="E7" s="3"/>
      <c r="F7" s="3"/>
      <c r="G7" s="3"/>
      <c r="H7" s="3"/>
      <c r="I7" s="3"/>
      <c r="J7" s="3"/>
      <c r="K7" s="3"/>
      <c r="L7" s="3"/>
      <c r="M7" s="3"/>
      <c r="N7" s="3"/>
      <c r="O7" s="3"/>
      <c r="P7" s="3"/>
      <c r="Q7" s="3"/>
      <c r="R7" s="75"/>
      <c r="S7" s="72"/>
    </row>
    <row r="8" spans="1:26" ht="18.75" customHeight="1" thickBot="1">
      <c r="A8" s="72"/>
      <c r="B8" s="66"/>
      <c r="C8" s="3"/>
      <c r="D8" s="3"/>
      <c r="E8" s="3"/>
      <c r="F8" s="3"/>
      <c r="G8" s="3"/>
      <c r="H8" s="3"/>
      <c r="I8" s="3"/>
      <c r="J8" s="3"/>
      <c r="K8" s="3"/>
      <c r="L8" s="3"/>
      <c r="M8" s="3"/>
      <c r="N8" s="3"/>
      <c r="O8" s="3"/>
      <c r="P8" s="3"/>
      <c r="Q8" s="3"/>
      <c r="R8" s="75"/>
      <c r="S8" s="72"/>
    </row>
    <row r="9" spans="1:26" ht="24.75" customHeight="1" thickBot="1">
      <c r="A9" s="72"/>
      <c r="B9" s="66"/>
      <c r="C9" s="199" t="s">
        <v>54</v>
      </c>
      <c r="D9" s="200"/>
      <c r="E9" s="200"/>
      <c r="F9" s="200"/>
      <c r="G9" s="201"/>
      <c r="H9" s="3"/>
      <c r="I9" s="45" t="s">
        <v>55</v>
      </c>
      <c r="J9" s="3"/>
      <c r="K9" s="179" t="s">
        <v>129</v>
      </c>
      <c r="L9" s="180"/>
      <c r="M9" s="181"/>
      <c r="O9" s="179" t="s">
        <v>130</v>
      </c>
      <c r="P9" s="180"/>
      <c r="Q9" s="181"/>
      <c r="R9" s="75"/>
      <c r="S9" s="72"/>
    </row>
    <row r="10" spans="1:26" ht="13.5" thickBot="1">
      <c r="A10" s="72"/>
      <c r="B10" s="66"/>
      <c r="C10" s="78" t="s">
        <v>0</v>
      </c>
      <c r="D10" s="79" t="s">
        <v>1</v>
      </c>
      <c r="E10" s="12">
        <v>1</v>
      </c>
      <c r="F10" s="12" t="s">
        <v>18</v>
      </c>
      <c r="G10" s="40">
        <v>2</v>
      </c>
      <c r="H10" s="3"/>
      <c r="I10" s="39" t="s">
        <v>6</v>
      </c>
      <c r="J10" s="3"/>
      <c r="K10" s="19" t="s">
        <v>97</v>
      </c>
      <c r="L10" s="20" t="s">
        <v>51</v>
      </c>
      <c r="M10" s="20" t="s">
        <v>25</v>
      </c>
      <c r="O10" s="19" t="s">
        <v>97</v>
      </c>
      <c r="P10" s="20" t="s">
        <v>51</v>
      </c>
      <c r="Q10" s="20" t="s">
        <v>25</v>
      </c>
      <c r="R10" s="75"/>
      <c r="S10" s="72"/>
    </row>
    <row r="11" spans="1:26">
      <c r="A11" s="72"/>
      <c r="B11" s="66"/>
      <c r="C11" s="115" t="s">
        <v>19</v>
      </c>
      <c r="D11" s="109" t="s">
        <v>15</v>
      </c>
      <c r="E11" s="112">
        <v>1.62</v>
      </c>
      <c r="F11" s="112">
        <v>3.55</v>
      </c>
      <c r="G11" s="116">
        <v>5</v>
      </c>
      <c r="H11" s="3"/>
      <c r="I11" s="54">
        <v>2</v>
      </c>
      <c r="J11" s="3"/>
      <c r="K11" s="139">
        <v>1</v>
      </c>
      <c r="L11" s="138" t="str">
        <f>VLOOKUP(SMALL($V$11:$V$22,1),$V$11:$X$22,2,FALSE)</f>
        <v>Didier</v>
      </c>
      <c r="M11" s="146">
        <f>VLOOKUP(SMALL($V$11:$V$22,1),$V$11:$X$22,3,FALSE)</f>
        <v>13.09</v>
      </c>
      <c r="O11" s="139">
        <v>1</v>
      </c>
      <c r="P11" s="138" t="str">
        <f>VLOOKUP(SMALL($V$25:$V$36,1),$V$25:$X$36,2,FALSE)</f>
        <v>Maarten</v>
      </c>
      <c r="Q11" s="140">
        <f>VLOOKUP(SMALL($V$25:$V$36,1),$V$25:$X$36,3,FALSE)</f>
        <v>54.89</v>
      </c>
      <c r="R11" s="75"/>
      <c r="S11" s="72"/>
      <c r="U11" s="124">
        <f>RANK($E$40,$E$40:$P$40)</f>
        <v>6</v>
      </c>
      <c r="V11" s="124">
        <f>RANK($E$40,$E$40:$P$40)</f>
        <v>6</v>
      </c>
      <c r="W11" s="124" t="str">
        <f>E31</f>
        <v>Tim</v>
      </c>
      <c r="X11" s="125">
        <f>E40</f>
        <v>8.3099999999999987</v>
      </c>
      <c r="Z11" s="126"/>
    </row>
    <row r="12" spans="1:26">
      <c r="A12" s="72"/>
      <c r="B12" s="66"/>
      <c r="C12" s="115" t="s">
        <v>12</v>
      </c>
      <c r="D12" s="109" t="s">
        <v>22</v>
      </c>
      <c r="E12" s="113">
        <v>2.25</v>
      </c>
      <c r="F12" s="113">
        <v>3.3</v>
      </c>
      <c r="G12" s="117">
        <v>2.85</v>
      </c>
      <c r="H12" s="3"/>
      <c r="I12" s="162">
        <v>2</v>
      </c>
      <c r="J12" s="3"/>
      <c r="K12" s="141">
        <f>IF(M12=M11,"",2)</f>
        <v>2</v>
      </c>
      <c r="L12" s="137" t="str">
        <f>VLOOKUP(SMALL($V$11:$V$22,2),$V$11:$X$22,2,FALSE)</f>
        <v>Pieter</v>
      </c>
      <c r="M12" s="147">
        <f>VLOOKUP(SMALL($V$11:$V$22,2),$V$11:$X$22,3,FALSE)</f>
        <v>10.69</v>
      </c>
      <c r="O12" s="141">
        <f>IF(Q12=Q11,"",2)</f>
        <v>2</v>
      </c>
      <c r="P12" s="137" t="str">
        <f>VLOOKUP(SMALL($V$25:$V$36,2),$V$25:$X$36,2,FALSE)</f>
        <v>Didier</v>
      </c>
      <c r="Q12" s="142">
        <f>VLOOKUP(SMALL($V$25:$V$36,2),$V$25:$X$36,3,FALSE)</f>
        <v>50.710000000000008</v>
      </c>
      <c r="R12" s="75"/>
      <c r="S12" s="72"/>
      <c r="U12" s="124">
        <f>RANK($F$40,$E$40:$P$40)</f>
        <v>11</v>
      </c>
      <c r="V12" s="124">
        <f>IF(COUNTIF($U$11:U11,RANK($F$40,$E$40:$P$40))&gt;0,RANK($F$40,$E$40:$P$40)+COUNTIF($U$11:U11,RANK($F$40,$E$40:$P$40)),RANK($F$40,$E$40:$P$40))</f>
        <v>11</v>
      </c>
      <c r="W12" s="124" t="str">
        <f>F31</f>
        <v>Grégory</v>
      </c>
      <c r="X12" s="125">
        <f>F40</f>
        <v>6.6400000000000006</v>
      </c>
      <c r="Z12" s="126"/>
    </row>
    <row r="13" spans="1:26">
      <c r="A13" s="72"/>
      <c r="B13" s="66"/>
      <c r="C13" s="118" t="s">
        <v>30</v>
      </c>
      <c r="D13" s="110" t="s">
        <v>46</v>
      </c>
      <c r="E13" s="113">
        <v>2.35</v>
      </c>
      <c r="F13" s="113">
        <v>3.2</v>
      </c>
      <c r="G13" s="117">
        <v>2.75</v>
      </c>
      <c r="H13" s="3"/>
      <c r="I13" s="54">
        <v>2</v>
      </c>
      <c r="J13" s="3"/>
      <c r="K13" s="141">
        <f>IF(M13=M12,"",3)</f>
        <v>3</v>
      </c>
      <c r="L13" s="137" t="str">
        <f>VLOOKUP(SMALL($V$11:$V$22,3),$V$11:$X$22,2,FALSE)</f>
        <v>Guillaume</v>
      </c>
      <c r="M13" s="147">
        <f>VLOOKUP(SMALL($V$11:$V$22,3),$V$11:$X$22,3,FALSE)</f>
        <v>9.49</v>
      </c>
      <c r="O13" s="141">
        <f>IF(Q13=Q12,"",3)</f>
        <v>3</v>
      </c>
      <c r="P13" s="137" t="str">
        <f>VLOOKUP(SMALL($V$25:$V$36,3),$V$25:$X$36,2,FALSE)</f>
        <v>Christophe</v>
      </c>
      <c r="Q13" s="142">
        <f>VLOOKUP(SMALL($V$25:$V$36,3),$V$25:$X$36,3,FALSE)</f>
        <v>50.66</v>
      </c>
      <c r="R13" s="75"/>
      <c r="S13" s="72"/>
      <c r="U13" s="124">
        <f>RANK($G$40,$E$40:$P$40)</f>
        <v>4</v>
      </c>
      <c r="V13" s="124">
        <f>IF(COUNTIF($U$11:U12,RANK($G$40,$E$40:$P$40))&gt;0,RANK($G$40,$E$40:$P$40)+COUNTIF($U$11:U12,RANK($G$40,$E$40:$P$40)),RANK($G$40,$E$40:$P$40))</f>
        <v>4</v>
      </c>
      <c r="W13" s="124" t="str">
        <f>G31</f>
        <v>Christophe</v>
      </c>
      <c r="X13" s="125">
        <f>G40</f>
        <v>9.39</v>
      </c>
      <c r="Z13" s="126"/>
    </row>
    <row r="14" spans="1:26">
      <c r="A14" s="72"/>
      <c r="B14" s="66"/>
      <c r="C14" s="118" t="s">
        <v>27</v>
      </c>
      <c r="D14" s="110" t="s">
        <v>9</v>
      </c>
      <c r="E14" s="113">
        <v>1.52</v>
      </c>
      <c r="F14" s="113">
        <v>3.65</v>
      </c>
      <c r="G14" s="117">
        <v>6</v>
      </c>
      <c r="H14" s="3"/>
      <c r="I14" s="54">
        <v>1</v>
      </c>
      <c r="J14" s="4"/>
      <c r="K14" s="141">
        <f>IF(M14=M13,"",4)</f>
        <v>4</v>
      </c>
      <c r="L14" s="137" t="str">
        <f>VLOOKUP(SMALL($V$11:$V$22,4),$V$11:$X$22,2,FALSE)</f>
        <v>Christophe</v>
      </c>
      <c r="M14" s="147">
        <f>VLOOKUP(SMALL($V$11:$V$22,4),$V$11:$X$22,3,FALSE)</f>
        <v>9.39</v>
      </c>
      <c r="O14" s="141">
        <f>IF(Q14=Q13,"",4)</f>
        <v>4</v>
      </c>
      <c r="P14" s="137" t="str">
        <f>VLOOKUP(SMALL($V$25:$V$36,4),$V$25:$X$36,2,FALSE)</f>
        <v>Ruben</v>
      </c>
      <c r="Q14" s="142">
        <f>VLOOKUP(SMALL($V$25:$V$36,4),$V$25:$X$36,3,FALSE)</f>
        <v>50.06</v>
      </c>
      <c r="R14" s="75"/>
      <c r="S14" s="72"/>
      <c r="U14" s="124">
        <f>RANK($H$40,$E$40:$P$40)</f>
        <v>9</v>
      </c>
      <c r="V14" s="124">
        <f>IF(COUNTIF($U$11:U13,RANK($H$40,$E$40:$P$40))&gt;0,RANK($H$40,$E$40:$P$40)+COUNTIF($U$11:U13,RANK($H$40,$E$40:$P$40)),RANK($H$40,$E$40:$P$40))</f>
        <v>9</v>
      </c>
      <c r="W14" s="124" t="str">
        <f>H31</f>
        <v>Ruben</v>
      </c>
      <c r="X14" s="125">
        <f>H40</f>
        <v>6.76</v>
      </c>
      <c r="Z14" s="126"/>
    </row>
    <row r="15" spans="1:26">
      <c r="A15" s="72"/>
      <c r="B15" s="66"/>
      <c r="C15" s="118" t="s">
        <v>13</v>
      </c>
      <c r="D15" s="110" t="s">
        <v>14</v>
      </c>
      <c r="E15" s="113">
        <v>4.75</v>
      </c>
      <c r="F15" s="113">
        <v>3.45</v>
      </c>
      <c r="G15" s="117">
        <v>1.67</v>
      </c>
      <c r="H15" s="3"/>
      <c r="I15" s="54">
        <v>2</v>
      </c>
      <c r="J15" s="3"/>
      <c r="K15" s="141" t="str">
        <f>IF(M15=M14,"",5)</f>
        <v/>
      </c>
      <c r="L15" s="137" t="str">
        <f>VLOOKUP(SMALL($V$11:$V$22,5),$V$11:$X$22,2,FALSE)</f>
        <v>Lienkeuh</v>
      </c>
      <c r="M15" s="147">
        <f>VLOOKUP(SMALL($V$11:$V$22,5),$V$11:$X$22,3,FALSE)</f>
        <v>9.39</v>
      </c>
      <c r="O15" s="141">
        <f>IF(Q15=Q14,"",5)</f>
        <v>5</v>
      </c>
      <c r="P15" s="137" t="str">
        <f>VLOOKUP(SMALL($V$25:$V$36,5),$V$25:$X$36,2,FALSE)</f>
        <v>Guillaume</v>
      </c>
      <c r="Q15" s="142">
        <f>VLOOKUP(SMALL($V$25:$V$36,5),$V$25:$X$36,3,FALSE)</f>
        <v>50.030000000000008</v>
      </c>
      <c r="R15" s="75"/>
      <c r="S15" s="72"/>
      <c r="U15" s="124">
        <f>RANK($I$40,$E$40:$P$40)</f>
        <v>3</v>
      </c>
      <c r="V15" s="124">
        <f>IF(COUNTIF($U$11:U14,RANK($I$40,$E$40:$P$40))&gt;0,RANK($I$40,$E$40:$P$40)+COUNTIF($U$11:U14,RANK($I$40,$E$40:$P$40)),RANK($I$40,$E$40:$P$40))</f>
        <v>3</v>
      </c>
      <c r="W15" s="124" t="str">
        <f>I31</f>
        <v>Guillaume</v>
      </c>
      <c r="X15" s="125">
        <f>I40</f>
        <v>9.49</v>
      </c>
      <c r="Z15" s="126"/>
    </row>
    <row r="16" spans="1:26">
      <c r="A16" s="72"/>
      <c r="B16" s="66"/>
      <c r="C16" s="118" t="s">
        <v>43</v>
      </c>
      <c r="D16" s="110" t="s">
        <v>11</v>
      </c>
      <c r="E16" s="113">
        <v>1.67</v>
      </c>
      <c r="F16" s="113">
        <v>3.45</v>
      </c>
      <c r="G16" s="117">
        <v>4.75</v>
      </c>
      <c r="H16" s="3"/>
      <c r="I16" s="54">
        <v>1</v>
      </c>
      <c r="J16" s="3"/>
      <c r="K16" s="141">
        <f>IF(M16=M15,"",6)</f>
        <v>6</v>
      </c>
      <c r="L16" s="137" t="str">
        <f>VLOOKUP(SMALL($V$11:$V$22,6),$V$11:$X$22,2,FALSE)</f>
        <v>Tim</v>
      </c>
      <c r="M16" s="147">
        <f>VLOOKUP(SMALL($V$11:$V$22,6),$V$11:$X$22,3,FALSE)</f>
        <v>8.3099999999999987</v>
      </c>
      <c r="O16" s="141">
        <f>IF(Q16=Q15,"",6)</f>
        <v>6</v>
      </c>
      <c r="P16" s="137" t="str">
        <f>VLOOKUP(SMALL($V$25:$V$36,6),$V$25:$X$36,2,FALSE)</f>
        <v>Tim</v>
      </c>
      <c r="Q16" s="142">
        <f>VLOOKUP(SMALL($V$25:$V$36,6),$V$25:$X$36,3,FALSE)</f>
        <v>49.910000000000011</v>
      </c>
      <c r="R16" s="75"/>
      <c r="S16" s="72"/>
      <c r="U16" s="124">
        <f>RANK($J$40,$E$40:$P$40)</f>
        <v>7</v>
      </c>
      <c r="V16" s="124">
        <f>IF(COUNTIF($U$11:U15,RANK($J$40,$E$40:$P$40))&gt;0,RANK($J$40,$E$40:$P$40)+COUNTIF($U$11:U15,RANK($J$40,$E$40:$P$40)),RANK($J$40,$E$40:$P$40))</f>
        <v>7</v>
      </c>
      <c r="W16" s="124" t="str">
        <f>J31</f>
        <v>Maarten</v>
      </c>
      <c r="X16" s="125">
        <f>J40</f>
        <v>7.71</v>
      </c>
      <c r="Z16" s="126"/>
    </row>
    <row r="17" spans="1:180">
      <c r="A17" s="72"/>
      <c r="B17" s="66"/>
      <c r="C17" s="118" t="s">
        <v>8</v>
      </c>
      <c r="D17" s="110" t="s">
        <v>10</v>
      </c>
      <c r="E17" s="113">
        <v>3.7</v>
      </c>
      <c r="F17" s="113">
        <v>3.3</v>
      </c>
      <c r="G17" s="117">
        <v>1.9</v>
      </c>
      <c r="H17" s="47" t="s">
        <v>56</v>
      </c>
      <c r="I17" s="162">
        <v>2</v>
      </c>
      <c r="J17" s="3"/>
      <c r="K17" s="141">
        <f>IF(M17=M16,"",7)</f>
        <v>7</v>
      </c>
      <c r="L17" s="137" t="str">
        <f>VLOOKUP(SMALL($V$11:$V$22,7),$V$11:$X$22,2,FALSE)</f>
        <v>Maarten</v>
      </c>
      <c r="M17" s="147">
        <f>VLOOKUP(SMALL($V$11:$V$22,7),$V$11:$X$22,3,FALSE)</f>
        <v>7.71</v>
      </c>
      <c r="O17" s="141">
        <f>IF(Q17=Q16,"",7)</f>
        <v>7</v>
      </c>
      <c r="P17" s="137" t="str">
        <f>VLOOKUP(SMALL($V$25:$V$36,7),$V$25:$X$36,2,FALSE)</f>
        <v>Grégory</v>
      </c>
      <c r="Q17" s="142">
        <f>VLOOKUP(SMALL($V$25:$V$36,7),$V$25:$X$36,3,FALSE)</f>
        <v>49.019999999999996</v>
      </c>
      <c r="R17" s="75"/>
      <c r="S17" s="72"/>
      <c r="U17" s="124">
        <f>RANK($K$40,$E$40:$P$40)</f>
        <v>12</v>
      </c>
      <c r="V17" s="124">
        <f>IF(COUNTIF($U$11:U16,RANK($K$40,$E$40:$P$40))&gt;0,RANK($K$40,$E$40:$P$40)+COUNTIF($U$11:U16,RANK($K$40,$E$40:$P$40)),RANK($K$40,$E$40:$P$40))</f>
        <v>12</v>
      </c>
      <c r="W17" s="124" t="str">
        <f>K31</f>
        <v>Dieter</v>
      </c>
      <c r="X17" s="125">
        <f>K40</f>
        <v>5.09</v>
      </c>
      <c r="Z17" s="126"/>
    </row>
    <row r="18" spans="1:180" ht="13.5" thickBot="1">
      <c r="A18" s="72"/>
      <c r="B18" s="66"/>
      <c r="C18" s="119" t="s">
        <v>7</v>
      </c>
      <c r="D18" s="111" t="s">
        <v>21</v>
      </c>
      <c r="E18" s="114">
        <v>1.67</v>
      </c>
      <c r="F18" s="114">
        <v>3.45</v>
      </c>
      <c r="G18" s="120">
        <v>4.75</v>
      </c>
      <c r="H18" s="3"/>
      <c r="I18" s="163" t="s">
        <v>35</v>
      </c>
      <c r="J18" s="3"/>
      <c r="K18" s="141">
        <f>IF(M18=M17,"",8)</f>
        <v>8</v>
      </c>
      <c r="L18" s="137" t="str">
        <f>VLOOKUP(SMALL($V$11:$V$22,8),$V$11:$X$22,2,FALSE)</f>
        <v>Lien</v>
      </c>
      <c r="M18" s="147">
        <f>VLOOKUP(SMALL($V$11:$V$22,8),$V$11:$X$22,3,FALSE)</f>
        <v>6.79</v>
      </c>
      <c r="O18" s="141">
        <f>IF(Q18=Q17,"",8)</f>
        <v>8</v>
      </c>
      <c r="P18" s="137" t="str">
        <f>VLOOKUP(SMALL($V$25:$V$36,8),$V$25:$X$36,2,FALSE)</f>
        <v>Pieter</v>
      </c>
      <c r="Q18" s="142">
        <f>VLOOKUP(SMALL($V$25:$V$36,8),$V$25:$X$36,3,FALSE)</f>
        <v>47.54</v>
      </c>
      <c r="R18" s="75"/>
      <c r="S18" s="72"/>
      <c r="U18" s="124">
        <f>RANK($L$40,$E$40:$P$40)</f>
        <v>10</v>
      </c>
      <c r="V18" s="124">
        <f>IF(COUNTIF($U$11:U17,RANK($L$40,$E$40:$P$40))&gt;0,RANK($L$40,$E$40:$P$40)+COUNTIF($U$11:U17,RANK($L$40,$E$40:$P$40)),RANK($L$40,$E$40:$P$40))</f>
        <v>10</v>
      </c>
      <c r="W18" s="124" t="str">
        <f>L31</f>
        <v>Deborah</v>
      </c>
      <c r="X18" s="125">
        <f>L40</f>
        <v>6.67</v>
      </c>
      <c r="Z18" s="126"/>
    </row>
    <row r="19" spans="1:180">
      <c r="A19" s="72"/>
      <c r="B19" s="66"/>
      <c r="C19" s="3"/>
      <c r="D19" s="3"/>
      <c r="E19" s="3"/>
      <c r="F19" s="3"/>
      <c r="G19" s="3"/>
      <c r="H19" s="3"/>
      <c r="I19" s="3"/>
      <c r="J19" s="3"/>
      <c r="K19" s="141">
        <f>IF(M19=M18,"",9)</f>
        <v>9</v>
      </c>
      <c r="L19" s="137" t="str">
        <f>VLOOKUP(SMALL($V$11:$V$22,9),$V$11:$X$22,2,FALSE)</f>
        <v>Ruben</v>
      </c>
      <c r="M19" s="147">
        <f>VLOOKUP(SMALL($V$11:$V$22,9),$V$11:$X$22,3,FALSE)</f>
        <v>6.76</v>
      </c>
      <c r="O19" s="141">
        <f>IF(Q19=Q18,"",9)</f>
        <v>9</v>
      </c>
      <c r="P19" s="137" t="str">
        <f>VLOOKUP(SMALL($V$25:$V$36,9),$V$25:$X$36,2,FALSE)</f>
        <v>Lienkeuh</v>
      </c>
      <c r="Q19" s="142">
        <f>VLOOKUP(SMALL($V$25:$V$36,9),$V$25:$X$36,3,FALSE)</f>
        <v>47.31</v>
      </c>
      <c r="R19" s="75"/>
      <c r="S19" s="72"/>
      <c r="U19" s="124">
        <f>RANK($M$40,$E$40:$P$40)</f>
        <v>4</v>
      </c>
      <c r="V19" s="124">
        <f>IF(COUNTIF($U$11:U18,RANK($M$40,$E$40:$P$40))&gt;0,RANK($M$40,$E$40:$P$40)+COUNTIF($U$11:U18,RANK($M$40,$E$40:$P$40)),RANK($M$40,$E$40:$P$40))</f>
        <v>5</v>
      </c>
      <c r="W19" s="124" t="str">
        <f>M31</f>
        <v>Lienkeuh</v>
      </c>
      <c r="X19" s="125">
        <f>M40</f>
        <v>9.39</v>
      </c>
      <c r="Z19" s="126"/>
    </row>
    <row r="20" spans="1:180" ht="12.75" customHeight="1" thickBot="1">
      <c r="A20" s="72"/>
      <c r="B20" s="66"/>
      <c r="I20" s="3"/>
      <c r="J20" s="3"/>
      <c r="K20" s="141">
        <f>IF(M20=M19,"",10)</f>
        <v>10</v>
      </c>
      <c r="L20" s="137" t="str">
        <f>VLOOKUP(SMALL($V$11:$V$22,10),$V$11:$X$22,2,FALSE)</f>
        <v>Deborah</v>
      </c>
      <c r="M20" s="147">
        <f>VLOOKUP(SMALL($V$11:$V$22,10),$V$11:$X$22,3,FALSE)</f>
        <v>6.67</v>
      </c>
      <c r="O20" s="141">
        <f>IF(Q20=Q19,"",10)</f>
        <v>10</v>
      </c>
      <c r="P20" s="137" t="str">
        <f>VLOOKUP(SMALL($V$25:$V$36,10),$V$25:$X$36,2,FALSE)</f>
        <v>Deborah</v>
      </c>
      <c r="Q20" s="142">
        <f>VLOOKUP(SMALL($V$25:$V$36,10),$V$25:$X$36,3,FALSE)</f>
        <v>45.540000000000006</v>
      </c>
      <c r="R20" s="75"/>
      <c r="S20" s="72"/>
      <c r="U20" s="124">
        <f>RANK($N$40,$E$40:$P$40)</f>
        <v>2</v>
      </c>
      <c r="V20" s="124">
        <f>IF(COUNTIF($U$11:U19,RANK($N$40,$E$40:$P$40))&gt;0,RANK($N$40,$E$40:$P$40)+COUNTIF($U$11:U19,RANK($N$40,$E$40:$P$40)),RANK($N$40,$E$40:$P$40))</f>
        <v>2</v>
      </c>
      <c r="W20" s="124" t="str">
        <f>N31</f>
        <v>Pieter</v>
      </c>
      <c r="X20" s="125">
        <f>N40</f>
        <v>10.69</v>
      </c>
      <c r="Z20" s="126"/>
    </row>
    <row r="21" spans="1:180" ht="12.75" customHeight="1" thickBot="1">
      <c r="A21" s="72"/>
      <c r="B21" s="66"/>
      <c r="C21" s="186" t="s">
        <v>57</v>
      </c>
      <c r="D21" s="187"/>
      <c r="E21" s="187"/>
      <c r="F21" s="188"/>
      <c r="G21" s="188"/>
      <c r="H21" s="189"/>
      <c r="I21" s="3"/>
      <c r="J21" s="3"/>
      <c r="K21" s="141">
        <f>IF(M21=M20,"",11)</f>
        <v>11</v>
      </c>
      <c r="L21" s="137" t="str">
        <f>VLOOKUP(SMALL($V$11:$V$22,11),$V$11:$X$22,2,FALSE)</f>
        <v>Grégory</v>
      </c>
      <c r="M21" s="147">
        <f>VLOOKUP(SMALL($V$11:$V$22,11),$V$11:$X$22,3,FALSE)</f>
        <v>6.6400000000000006</v>
      </c>
      <c r="O21" s="141">
        <f>IF(Q21=Q20,"",11)</f>
        <v>11</v>
      </c>
      <c r="P21" s="137" t="str">
        <f>VLOOKUP(SMALL($V$25:$V$36,11),$V$25:$X$36,2,FALSE)</f>
        <v xml:space="preserve">Lien </v>
      </c>
      <c r="Q21" s="142">
        <f>VLOOKUP(SMALL($V$25:$V$36,11),$V$25:$X$36,3,FALSE)</f>
        <v>42.94</v>
      </c>
      <c r="R21" s="75"/>
      <c r="S21" s="72"/>
      <c r="U21" s="124">
        <f>RANK($O$40,$E$40:$P$40)</f>
        <v>1</v>
      </c>
      <c r="V21" s="124">
        <f>IF(COUNTIF($U$11:U20,RANK($O$40,$E$40:$P$40))&gt;0,RANK($O$40,$E$40:$P$40)+COUNTIF($U$11:U20,RANK($O$40,$E$40:$P$40)),RANK($O$40,$E$40:$P$40))</f>
        <v>1</v>
      </c>
      <c r="W21" s="124" t="str">
        <f>O31</f>
        <v>Didier</v>
      </c>
      <c r="X21" s="125">
        <f>O40</f>
        <v>13.09</v>
      </c>
      <c r="Z21" s="126"/>
    </row>
    <row r="22" spans="1:180" ht="12.75" customHeight="1" thickBot="1">
      <c r="A22" s="72"/>
      <c r="B22" s="66"/>
      <c r="C22" s="50" t="s">
        <v>20</v>
      </c>
      <c r="D22" s="173" t="s">
        <v>33</v>
      </c>
      <c r="E22" s="174" t="s">
        <v>141</v>
      </c>
      <c r="F22" s="131" t="str">
        <f>K31</f>
        <v>Dieter</v>
      </c>
      <c r="G22" s="175" t="s">
        <v>26</v>
      </c>
      <c r="H22" s="176" t="s">
        <v>183</v>
      </c>
      <c r="I22" s="3"/>
      <c r="J22" s="3"/>
      <c r="K22" s="143">
        <f>IF(M22=M21,"",12)</f>
        <v>12</v>
      </c>
      <c r="L22" s="144" t="str">
        <f>VLOOKUP(SMALL($V$11:$V$22,12),$V$11:$X$22,2,FALSE)</f>
        <v>Dieter</v>
      </c>
      <c r="M22" s="148">
        <f>VLOOKUP(SMALL($V$11:$V$22,12),$V$11:$X$22,3,FALSE)</f>
        <v>5.09</v>
      </c>
      <c r="O22" s="143">
        <f>IF(Q22=Q21,"",12)</f>
        <v>12</v>
      </c>
      <c r="P22" s="144" t="str">
        <f>VLOOKUP(SMALL($V$25:$V$36,12),$V$25:$X$36,2,FALSE)</f>
        <v>Dieter</v>
      </c>
      <c r="Q22" s="145">
        <f>VLOOKUP(SMALL($V$25:$V$36,12),$V$25:$X$36,3,FALSE)</f>
        <v>33.19</v>
      </c>
      <c r="R22" s="75"/>
      <c r="S22" s="72"/>
      <c r="U22" s="124">
        <f>RANK($P$40,$E$40:$P$40)</f>
        <v>8</v>
      </c>
      <c r="V22" s="124">
        <f>IF(COUNTIF($U$11:U21,RANK($P$40,$E$40:$P$40))&gt;0,RANK($P$40,$E$40:$P$40)+COUNTIF($U$11:U21,RANK($P$40,$E$40:$P$40)),RANK($P$40,$E$40:$P$40))</f>
        <v>8</v>
      </c>
      <c r="W22" s="124" t="str">
        <f>P31</f>
        <v>Lien</v>
      </c>
      <c r="X22" s="125">
        <f>P40</f>
        <v>6.79</v>
      </c>
      <c r="Z22" s="126"/>
    </row>
    <row r="23" spans="1:180">
      <c r="A23" s="72"/>
      <c r="B23" s="66"/>
      <c r="C23" s="48" t="s">
        <v>45</v>
      </c>
      <c r="D23" s="172" t="s">
        <v>140</v>
      </c>
      <c r="E23" s="167" t="s">
        <v>150</v>
      </c>
      <c r="F23" s="132" t="str">
        <f>L31</f>
        <v>Deborah</v>
      </c>
      <c r="G23" s="172" t="s">
        <v>140</v>
      </c>
      <c r="H23" s="22"/>
      <c r="I23" s="3"/>
      <c r="J23" s="3"/>
      <c r="K23" s="3"/>
      <c r="L23" s="3"/>
      <c r="M23" s="3"/>
      <c r="N23" s="3"/>
      <c r="O23" s="3"/>
      <c r="P23" s="3"/>
      <c r="Q23" s="3"/>
      <c r="R23" s="3"/>
      <c r="S23" s="72"/>
      <c r="U23" s="124"/>
      <c r="V23" s="124"/>
      <c r="W23" s="124"/>
      <c r="X23" s="124"/>
    </row>
    <row r="24" spans="1:180" s="3" customFormat="1">
      <c r="A24" s="127"/>
      <c r="C24" s="48" t="s">
        <v>24</v>
      </c>
      <c r="D24" s="172" t="s">
        <v>37</v>
      </c>
      <c r="E24" s="167" t="s">
        <v>151</v>
      </c>
      <c r="F24" s="132" t="str">
        <f>M31</f>
        <v>Lienkeuh</v>
      </c>
      <c r="G24" s="172" t="s">
        <v>33</v>
      </c>
      <c r="H24" s="22"/>
      <c r="S24" s="127"/>
      <c r="T24" s="75"/>
      <c r="U24" s="153"/>
      <c r="V24" s="153"/>
      <c r="W24" s="153"/>
      <c r="X24" s="153"/>
      <c r="Y24" s="75"/>
      <c r="Z24" s="75"/>
      <c r="AA24" s="75"/>
      <c r="AB24" s="75"/>
      <c r="AC24" s="75"/>
      <c r="AD24" s="75"/>
      <c r="AE24" s="75"/>
      <c r="AF24" s="75"/>
      <c r="AG24" s="75"/>
      <c r="AH24" s="75"/>
      <c r="AI24" s="75"/>
      <c r="AJ24" s="75"/>
      <c r="AK24" s="75"/>
      <c r="AL24" s="75"/>
      <c r="AM24" s="75"/>
      <c r="AN24" s="75"/>
      <c r="AO24" s="75"/>
      <c r="AP24" s="75"/>
      <c r="AQ24" s="75"/>
      <c r="AR24" s="75"/>
      <c r="AS24" s="75"/>
      <c r="AT24" s="75"/>
      <c r="AU24" s="75"/>
      <c r="AV24" s="75"/>
      <c r="AW24" s="75"/>
      <c r="AX24" s="75"/>
      <c r="AY24" s="75"/>
      <c r="AZ24" s="75"/>
      <c r="BA24" s="75"/>
      <c r="BB24" s="75"/>
      <c r="BC24" s="75"/>
      <c r="BD24" s="75"/>
      <c r="BE24" s="75"/>
      <c r="BF24" s="75"/>
      <c r="BG24" s="75"/>
      <c r="BH24" s="75"/>
      <c r="BI24" s="75"/>
      <c r="BJ24" s="75"/>
      <c r="BK24" s="75"/>
      <c r="BL24" s="75"/>
      <c r="BM24" s="75"/>
      <c r="BN24" s="75"/>
      <c r="BO24" s="75"/>
      <c r="BP24" s="75"/>
      <c r="BQ24" s="75"/>
      <c r="BR24" s="75"/>
      <c r="BS24" s="75"/>
      <c r="BT24" s="75"/>
      <c r="BU24" s="75"/>
      <c r="BV24" s="75"/>
      <c r="BW24" s="75"/>
      <c r="BX24" s="75"/>
      <c r="BY24" s="75"/>
      <c r="BZ24" s="75"/>
      <c r="CA24" s="75"/>
      <c r="CB24" s="75"/>
      <c r="CC24" s="75"/>
      <c r="CD24" s="75"/>
      <c r="CE24" s="75"/>
      <c r="CF24" s="75"/>
      <c r="CG24" s="75"/>
      <c r="CH24" s="75"/>
      <c r="CI24" s="75"/>
      <c r="CJ24" s="75"/>
      <c r="CK24" s="75"/>
      <c r="CL24" s="75"/>
      <c r="CM24" s="75"/>
      <c r="CN24" s="75"/>
      <c r="CO24" s="75"/>
      <c r="CP24" s="75"/>
      <c r="CQ24" s="75"/>
      <c r="CR24" s="75"/>
      <c r="CS24" s="75"/>
      <c r="CT24" s="75"/>
      <c r="CU24" s="75"/>
      <c r="CV24" s="75"/>
      <c r="CW24" s="75"/>
      <c r="CX24" s="75"/>
      <c r="CY24" s="75"/>
      <c r="CZ24" s="75"/>
      <c r="DA24" s="75"/>
      <c r="DB24" s="75"/>
      <c r="DC24" s="75"/>
      <c r="DD24" s="75"/>
      <c r="DE24" s="75"/>
      <c r="DF24" s="75"/>
      <c r="DG24" s="75"/>
      <c r="DH24" s="75"/>
      <c r="DI24" s="75"/>
      <c r="DJ24" s="75"/>
      <c r="DK24" s="75"/>
      <c r="DL24" s="75"/>
      <c r="DM24" s="75"/>
      <c r="DN24" s="75"/>
      <c r="DO24" s="75"/>
      <c r="DP24" s="75"/>
      <c r="DQ24" s="75"/>
      <c r="DR24" s="75"/>
      <c r="DS24" s="75"/>
      <c r="DT24" s="75"/>
      <c r="DU24" s="75"/>
      <c r="DV24" s="75"/>
      <c r="DW24" s="75"/>
      <c r="DX24" s="75"/>
      <c r="DY24" s="75"/>
      <c r="DZ24" s="75"/>
      <c r="EA24" s="75"/>
      <c r="EB24" s="75"/>
      <c r="EC24" s="75"/>
      <c r="ED24" s="75"/>
      <c r="EE24" s="75"/>
      <c r="EF24" s="75"/>
      <c r="EG24" s="75"/>
      <c r="EH24" s="75"/>
      <c r="EI24" s="75"/>
      <c r="EJ24" s="75"/>
      <c r="EK24" s="75"/>
      <c r="EL24" s="75"/>
      <c r="EM24" s="75"/>
      <c r="EN24" s="75"/>
      <c r="EO24" s="75"/>
      <c r="EP24" s="75"/>
      <c r="EQ24" s="75"/>
      <c r="ER24" s="75"/>
      <c r="ES24" s="75"/>
      <c r="ET24" s="75"/>
      <c r="EU24" s="75"/>
      <c r="EV24" s="75"/>
      <c r="EW24" s="75"/>
      <c r="EX24" s="75"/>
      <c r="EY24" s="75"/>
      <c r="EZ24" s="75"/>
      <c r="FA24" s="75"/>
      <c r="FB24" s="75"/>
      <c r="FC24" s="75"/>
      <c r="FD24" s="75"/>
      <c r="FE24" s="75"/>
      <c r="FF24" s="75"/>
      <c r="FG24" s="75"/>
      <c r="FH24" s="75"/>
      <c r="FI24" s="75"/>
      <c r="FJ24" s="75"/>
      <c r="FK24" s="75"/>
      <c r="FL24" s="75"/>
      <c r="FM24" s="75"/>
      <c r="FN24" s="75"/>
      <c r="FO24" s="75"/>
      <c r="FP24" s="75"/>
      <c r="FQ24" s="75"/>
      <c r="FR24" s="75"/>
      <c r="FS24" s="75"/>
      <c r="FT24" s="75"/>
      <c r="FU24" s="75"/>
      <c r="FV24" s="75"/>
      <c r="FW24" s="75"/>
      <c r="FX24" s="75"/>
    </row>
    <row r="25" spans="1:180" s="3" customFormat="1">
      <c r="A25" s="127"/>
      <c r="C25" s="48" t="s">
        <v>16</v>
      </c>
      <c r="D25" s="172" t="s">
        <v>32</v>
      </c>
      <c r="E25" s="167" t="s">
        <v>141</v>
      </c>
      <c r="F25" s="132" t="str">
        <f>N31</f>
        <v>Pieter</v>
      </c>
      <c r="G25" s="172" t="s">
        <v>180</v>
      </c>
      <c r="H25" s="167" t="s">
        <v>146</v>
      </c>
      <c r="S25" s="127"/>
      <c r="T25" s="75"/>
      <c r="U25" s="124">
        <f>RANK(Result!AA7,Result!$AA$7:$AA$18)</f>
        <v>6</v>
      </c>
      <c r="V25" s="124">
        <f>RANK(Result!AA7,Result!$AA$7:$AA$18)</f>
        <v>6</v>
      </c>
      <c r="W25" s="153" t="str">
        <f>Result!T7</f>
        <v>Tim</v>
      </c>
      <c r="X25" s="154">
        <f>Result!AA7</f>
        <v>49.910000000000011</v>
      </c>
      <c r="Y25" s="75"/>
      <c r="Z25" s="75"/>
      <c r="AA25" s="75"/>
      <c r="AB25" s="75"/>
      <c r="AC25" s="75"/>
      <c r="AD25" s="75"/>
      <c r="AE25" s="75"/>
      <c r="AF25" s="75"/>
      <c r="AG25" s="75"/>
      <c r="AH25" s="75"/>
      <c r="AI25" s="75"/>
      <c r="AJ25" s="75"/>
      <c r="AK25" s="75"/>
      <c r="AL25" s="75"/>
      <c r="AM25" s="75"/>
      <c r="AN25" s="75"/>
      <c r="AO25" s="75"/>
      <c r="AP25" s="75"/>
      <c r="AQ25" s="75"/>
      <c r="AR25" s="75"/>
      <c r="AS25" s="75"/>
      <c r="AT25" s="75"/>
      <c r="AU25" s="75"/>
      <c r="AV25" s="75"/>
      <c r="AW25" s="75"/>
      <c r="AX25" s="75"/>
      <c r="AY25" s="75"/>
      <c r="AZ25" s="75"/>
      <c r="BA25" s="75"/>
      <c r="BB25" s="75"/>
      <c r="BC25" s="75"/>
      <c r="BD25" s="75"/>
      <c r="BE25" s="75"/>
      <c r="BF25" s="75"/>
      <c r="BG25" s="75"/>
      <c r="BH25" s="75"/>
      <c r="BI25" s="75"/>
      <c r="BJ25" s="75"/>
      <c r="BK25" s="75"/>
      <c r="BL25" s="75"/>
      <c r="BM25" s="75"/>
      <c r="BN25" s="75"/>
      <c r="BO25" s="75"/>
      <c r="BP25" s="75"/>
      <c r="BQ25" s="75"/>
      <c r="BR25" s="75"/>
      <c r="BS25" s="75"/>
      <c r="BT25" s="75"/>
      <c r="BU25" s="75"/>
      <c r="BV25" s="75"/>
      <c r="BW25" s="75"/>
      <c r="BX25" s="75"/>
      <c r="BY25" s="75"/>
      <c r="BZ25" s="75"/>
      <c r="CA25" s="75"/>
      <c r="CB25" s="75"/>
      <c r="CC25" s="75"/>
      <c r="CD25" s="75"/>
      <c r="CE25" s="75"/>
      <c r="CF25" s="75"/>
      <c r="CG25" s="75"/>
      <c r="CH25" s="75"/>
      <c r="CI25" s="75"/>
      <c r="CJ25" s="75"/>
      <c r="CK25" s="75"/>
      <c r="CL25" s="75"/>
      <c r="CM25" s="75"/>
      <c r="CN25" s="75"/>
      <c r="CO25" s="75"/>
      <c r="CP25" s="75"/>
      <c r="CQ25" s="75"/>
      <c r="CR25" s="75"/>
      <c r="CS25" s="75"/>
      <c r="CT25" s="75"/>
      <c r="CU25" s="75"/>
      <c r="CV25" s="75"/>
      <c r="CW25" s="75"/>
      <c r="CX25" s="75"/>
      <c r="CY25" s="75"/>
      <c r="CZ25" s="75"/>
      <c r="DA25" s="75"/>
      <c r="DB25" s="75"/>
      <c r="DC25" s="75"/>
      <c r="DD25" s="75"/>
      <c r="DE25" s="75"/>
      <c r="DF25" s="75"/>
      <c r="DG25" s="75"/>
      <c r="DH25" s="75"/>
      <c r="DI25" s="75"/>
      <c r="DJ25" s="75"/>
      <c r="DK25" s="75"/>
      <c r="DL25" s="75"/>
      <c r="DM25" s="75"/>
      <c r="DN25" s="75"/>
      <c r="DO25" s="75"/>
      <c r="DP25" s="75"/>
      <c r="DQ25" s="75"/>
      <c r="DR25" s="75"/>
      <c r="DS25" s="75"/>
      <c r="DT25" s="75"/>
      <c r="DU25" s="75"/>
      <c r="DV25" s="75"/>
      <c r="DW25" s="75"/>
      <c r="DX25" s="75"/>
      <c r="DY25" s="75"/>
      <c r="DZ25" s="75"/>
      <c r="EA25" s="75"/>
      <c r="EB25" s="75"/>
      <c r="EC25" s="75"/>
      <c r="ED25" s="75"/>
      <c r="EE25" s="75"/>
      <c r="EF25" s="75"/>
      <c r="EG25" s="75"/>
      <c r="EH25" s="75"/>
      <c r="EI25" s="75"/>
      <c r="EJ25" s="75"/>
      <c r="EK25" s="75"/>
      <c r="EL25" s="75"/>
      <c r="EM25" s="75"/>
      <c r="EN25" s="75"/>
      <c r="EO25" s="75"/>
      <c r="EP25" s="75"/>
      <c r="EQ25" s="75"/>
      <c r="ER25" s="75"/>
      <c r="ES25" s="75"/>
      <c r="ET25" s="75"/>
      <c r="EU25" s="75"/>
      <c r="EV25" s="75"/>
      <c r="EW25" s="75"/>
      <c r="EX25" s="75"/>
      <c r="EY25" s="75"/>
      <c r="EZ25" s="75"/>
      <c r="FA25" s="75"/>
      <c r="FB25" s="75"/>
      <c r="FC25" s="75"/>
      <c r="FD25" s="75"/>
      <c r="FE25" s="75"/>
      <c r="FF25" s="75"/>
      <c r="FG25" s="75"/>
      <c r="FH25" s="75"/>
      <c r="FI25" s="75"/>
      <c r="FJ25" s="75"/>
      <c r="FK25" s="75"/>
      <c r="FL25" s="75"/>
      <c r="FM25" s="75"/>
      <c r="FN25" s="75"/>
      <c r="FO25" s="75"/>
      <c r="FP25" s="75"/>
      <c r="FQ25" s="75"/>
      <c r="FR25" s="75"/>
      <c r="FS25" s="75"/>
      <c r="FT25" s="75"/>
      <c r="FU25" s="75"/>
      <c r="FV25" s="75"/>
      <c r="FW25" s="75"/>
      <c r="FX25" s="75"/>
    </row>
    <row r="26" spans="1:180">
      <c r="A26" s="72"/>
      <c r="B26" s="3"/>
      <c r="C26" s="48" t="s">
        <v>2</v>
      </c>
      <c r="D26" s="172" t="s">
        <v>177</v>
      </c>
      <c r="E26" s="167" t="s">
        <v>181</v>
      </c>
      <c r="F26" s="132" t="str">
        <f>O31</f>
        <v>Didier</v>
      </c>
      <c r="G26" s="172" t="s">
        <v>172</v>
      </c>
      <c r="H26" s="167" t="s">
        <v>151</v>
      </c>
      <c r="I26" s="3"/>
      <c r="J26" s="3"/>
      <c r="K26" s="3"/>
      <c r="L26" s="3"/>
      <c r="M26" s="3"/>
      <c r="N26" s="3"/>
      <c r="O26" s="3"/>
      <c r="P26" s="3"/>
      <c r="Q26" s="3"/>
      <c r="R26" s="3"/>
      <c r="S26" s="72"/>
      <c r="U26" s="124">
        <f>RANK(Result!AA8,Result!$AA$7:$AA$18)</f>
        <v>7</v>
      </c>
      <c r="V26" s="124">
        <f>IF(COUNTIF($U$25:U25,RANK(Result!AA8,Result!$AA$7:$AA$18))&gt;0,RANK(Result!AA8,Result!$AA$7:$AA$18)+COUNTIF($U$25:U25,RANK(Result!AA8,Result!$AA$7:$AA$18)),RANK(Result!AA8,Result!$AA$7:$AA$18))</f>
        <v>7</v>
      </c>
      <c r="W26" s="153" t="str">
        <f>Result!T8</f>
        <v>Grégory</v>
      </c>
      <c r="X26" s="154">
        <f>Result!AA8</f>
        <v>49.019999999999996</v>
      </c>
    </row>
    <row r="27" spans="1:180" ht="13.5" thickBot="1">
      <c r="A27" s="72"/>
      <c r="B27" s="3"/>
      <c r="C27" s="52" t="s">
        <v>3</v>
      </c>
      <c r="D27" s="170" t="s">
        <v>176</v>
      </c>
      <c r="E27" s="171" t="s">
        <v>182</v>
      </c>
      <c r="F27" s="133" t="str">
        <f>P31</f>
        <v>Lien</v>
      </c>
      <c r="G27" s="170" t="s">
        <v>26</v>
      </c>
      <c r="H27" s="171" t="s">
        <v>149</v>
      </c>
      <c r="I27" s="3"/>
      <c r="J27" s="3"/>
      <c r="K27" s="3"/>
      <c r="L27" s="3"/>
      <c r="M27" s="3"/>
      <c r="N27" s="3"/>
      <c r="O27" s="3"/>
      <c r="P27" s="3"/>
      <c r="Q27" s="3"/>
      <c r="R27" s="3"/>
      <c r="S27" s="72"/>
      <c r="U27" s="124">
        <f>RANK(Result!AA9,Result!$AA$7:$AA$18)</f>
        <v>3</v>
      </c>
      <c r="V27" s="124">
        <f>IF(COUNTIF($U$25:U26,RANK(Result!AA9,Result!$AA$7:$AA$18))&gt;0,RANK(Result!AA9,Result!$AA$7:$AA$18)+COUNTIF($U$25:U26,RANK(Result!AA9,Result!$AA$7:$AA$18)),RANK(Result!AA9,Result!$AA$7:$AA$18))</f>
        <v>3</v>
      </c>
      <c r="W27" s="153" t="str">
        <f>Result!T9</f>
        <v>Christophe</v>
      </c>
      <c r="X27" s="154">
        <f>Result!AA9</f>
        <v>50.66</v>
      </c>
    </row>
    <row r="28" spans="1:180" ht="16.5" customHeight="1">
      <c r="A28" s="72"/>
      <c r="B28" s="3"/>
      <c r="C28" s="3"/>
      <c r="D28" s="3"/>
      <c r="E28" s="3"/>
      <c r="F28" s="3"/>
      <c r="G28" s="3"/>
      <c r="H28" s="3"/>
      <c r="I28" s="3"/>
      <c r="J28" s="3"/>
      <c r="K28" s="3"/>
      <c r="L28" s="3"/>
      <c r="M28" s="3"/>
      <c r="N28" s="3"/>
      <c r="O28" s="3"/>
      <c r="P28" s="3"/>
      <c r="Q28" s="3"/>
      <c r="R28" s="3"/>
      <c r="S28" s="72"/>
      <c r="U28" s="124">
        <f>RANK(Result!AA10,Result!$AA$7:$AA$18)</f>
        <v>4</v>
      </c>
      <c r="V28" s="124">
        <f>IF(COUNTIF($U$25:U27,RANK(Result!AA10,Result!$AA$7:$AA$18))&gt;0,RANK(Result!AA10,Result!$AA$7:$AA$18)+COUNTIF($U$25:U27,RANK(Result!AA10,Result!$AA$7:$AA$18)),RANK(Result!AA10,Result!$AA$7:$AA$18))</f>
        <v>4</v>
      </c>
      <c r="W28" s="153" t="str">
        <f>Result!T10</f>
        <v>Ruben</v>
      </c>
      <c r="X28" s="154">
        <f>Result!AA10</f>
        <v>50.06</v>
      </c>
    </row>
    <row r="29" spans="1:180" s="155" customFormat="1" ht="13.5" thickBot="1">
      <c r="A29" s="72"/>
      <c r="B29" s="72"/>
      <c r="C29" s="72"/>
      <c r="D29" s="72"/>
      <c r="E29" s="72"/>
      <c r="F29" s="72"/>
      <c r="G29" s="72"/>
      <c r="H29" s="72"/>
      <c r="I29" s="72"/>
      <c r="J29" s="72"/>
      <c r="K29" s="72"/>
      <c r="L29" s="72"/>
      <c r="M29" s="72"/>
      <c r="N29" s="72"/>
      <c r="O29" s="72"/>
      <c r="P29" s="72"/>
      <c r="Q29" s="72"/>
      <c r="R29" s="72"/>
      <c r="S29" s="72"/>
      <c r="U29" s="124">
        <f>RANK(Result!AA11,Result!$AA$7:$AA$18)</f>
        <v>5</v>
      </c>
      <c r="V29" s="124">
        <f>IF(COUNTIF($U$25:U28,RANK(Result!AA11,Result!$AA$7:$AA$18))&gt;0,RANK(Result!AA11,Result!$AA$7:$AA$18)+COUNTIF($U$25:U28,RANK(Result!AA11,Result!$AA$7:$AA$18)),RANK(Result!AA11,Result!$AA$7:$AA$18))</f>
        <v>5</v>
      </c>
      <c r="W29" s="157" t="str">
        <f>Result!T11</f>
        <v>Guillaume</v>
      </c>
      <c r="X29" s="154">
        <f>Result!AA11</f>
        <v>50.030000000000008</v>
      </c>
    </row>
    <row r="30" spans="1:180" ht="13.5" thickBot="1">
      <c r="A30" s="72"/>
      <c r="B30" s="64"/>
      <c r="C30" s="65"/>
      <c r="D30" s="65"/>
      <c r="E30" s="65"/>
      <c r="F30" s="65"/>
      <c r="G30" s="65"/>
      <c r="H30" s="65"/>
      <c r="I30" s="65"/>
      <c r="J30" s="65"/>
      <c r="K30" s="65"/>
      <c r="L30" s="65"/>
      <c r="M30" s="65"/>
      <c r="N30" s="65"/>
      <c r="O30" s="65"/>
      <c r="P30" s="65"/>
      <c r="Q30" s="65"/>
      <c r="R30" s="75"/>
      <c r="S30" s="72"/>
      <c r="U30" s="124">
        <f>RANK(Result!AA12,Result!$AA$7:$AA$18)</f>
        <v>1</v>
      </c>
      <c r="V30" s="124">
        <f>IF(COUNTIF($U$25:U29,RANK(Result!AA12,Result!$AA$7:$AA$18))&gt;0,RANK(Result!AA12,Result!$AA$7:$AA$18)+COUNTIF($U$25:U29,RANK(Result!AA12,Result!$AA$7:$AA$18)),RANK(Result!AA12,Result!$AA$7:$AA$18))</f>
        <v>1</v>
      </c>
      <c r="W30" s="153" t="str">
        <f>Result!T12</f>
        <v>Maarten</v>
      </c>
      <c r="X30" s="154">
        <f>Result!AA12</f>
        <v>54.89</v>
      </c>
    </row>
    <row r="31" spans="1:180" ht="13.5" thickBot="1">
      <c r="A31" s="72"/>
      <c r="B31" s="66"/>
      <c r="C31" s="36" t="s">
        <v>0</v>
      </c>
      <c r="D31" s="37" t="s">
        <v>1</v>
      </c>
      <c r="E31" s="36" t="str">
        <f>D59</f>
        <v>Tim</v>
      </c>
      <c r="F31" s="38" t="str">
        <f>L59</f>
        <v>Grégory</v>
      </c>
      <c r="G31" s="38" t="str">
        <f>D72</f>
        <v>Christophe</v>
      </c>
      <c r="H31" s="38" t="str">
        <f>L72</f>
        <v>Ruben</v>
      </c>
      <c r="I31" s="38" t="str">
        <f>D85</f>
        <v>Guillaume</v>
      </c>
      <c r="J31" s="38" t="str">
        <f>L85</f>
        <v>Maarten</v>
      </c>
      <c r="K31" s="38" t="str">
        <f>D98</f>
        <v>Dieter</v>
      </c>
      <c r="L31" s="38" t="str">
        <f>L98</f>
        <v>Deborah</v>
      </c>
      <c r="M31" s="38" t="str">
        <f>D111</f>
        <v>Lienkeuh</v>
      </c>
      <c r="N31" s="38" t="str">
        <f>L111</f>
        <v>Pieter</v>
      </c>
      <c r="O31" s="38" t="str">
        <f>D124</f>
        <v>Didier</v>
      </c>
      <c r="P31" s="37" t="str">
        <f>L124</f>
        <v>Lien</v>
      </c>
      <c r="Q31" s="3"/>
      <c r="R31" s="75"/>
      <c r="S31" s="72"/>
      <c r="U31" s="124">
        <f>RANK(Result!AA13,Result!$AA$7:$AA$18)</f>
        <v>12</v>
      </c>
      <c r="V31" s="124">
        <f>IF(COUNTIF($U$25:U30,RANK(Result!AA13,Result!$AA$7:$AA$18))&gt;0,RANK(Result!AA13,Result!$AA$7:$AA$18)+COUNTIF($U$25:U30,RANK(Result!AA13,Result!$AA$7:$AA$18)),RANK(Result!AA13,Result!$AA$7:$AA$18))</f>
        <v>12</v>
      </c>
      <c r="W31" s="153" t="str">
        <f>Result!T13</f>
        <v>Dieter</v>
      </c>
      <c r="X31" s="154">
        <f>Result!AA13</f>
        <v>33.19</v>
      </c>
    </row>
    <row r="32" spans="1:180">
      <c r="A32" s="72"/>
      <c r="B32" s="66"/>
      <c r="C32" s="29" t="str">
        <f t="shared" ref="C32:D39" si="0">C11</f>
        <v>Genk</v>
      </c>
      <c r="D32" s="30" t="str">
        <f t="shared" si="0"/>
        <v>Charleroi</v>
      </c>
      <c r="E32" s="31">
        <f t="shared" ref="E32:E39" si="1">E61</f>
        <v>1</v>
      </c>
      <c r="F32" s="32" t="str">
        <f>M61</f>
        <v>x</v>
      </c>
      <c r="G32" s="32">
        <f>E74</f>
        <v>1</v>
      </c>
      <c r="H32" s="32">
        <f>M74</f>
        <v>1</v>
      </c>
      <c r="I32" s="32">
        <f>E87</f>
        <v>1</v>
      </c>
      <c r="J32" s="32">
        <f>M87</f>
        <v>1</v>
      </c>
      <c r="K32" s="32">
        <f>E100</f>
        <v>1</v>
      </c>
      <c r="L32" s="32">
        <f t="shared" ref="L32:L39" si="2">M100</f>
        <v>2</v>
      </c>
      <c r="M32" s="32">
        <f>E113</f>
        <v>1</v>
      </c>
      <c r="N32" s="32">
        <f t="shared" ref="N32:N39" si="3">M113</f>
        <v>1</v>
      </c>
      <c r="O32" s="32">
        <f>E126</f>
        <v>2</v>
      </c>
      <c r="P32" s="33" t="str">
        <f>M126</f>
        <v>x</v>
      </c>
      <c r="Q32" s="3"/>
      <c r="R32" s="75"/>
      <c r="S32" s="72"/>
      <c r="U32" s="124">
        <f>RANK(Result!AA14,Result!$AA$7:$AA$18)</f>
        <v>10</v>
      </c>
      <c r="V32" s="124">
        <f>IF(COUNTIF($U$25:U31,RANK(Result!AA14,Result!$AA$7:$AA$18))&gt;0,RANK(Result!AA14,Result!$AA$7:$AA$18)+COUNTIF($U$25:U31,RANK(Result!AA14,Result!$AA$7:$AA$18)),RANK(Result!AA14,Result!$AA$7:$AA$18))</f>
        <v>10</v>
      </c>
      <c r="W32" s="153" t="str">
        <f>Result!T14</f>
        <v>Deborah</v>
      </c>
      <c r="X32" s="154">
        <f>Result!AA14</f>
        <v>45.540000000000006</v>
      </c>
    </row>
    <row r="33" spans="1:24">
      <c r="A33" s="72"/>
      <c r="B33" s="66"/>
      <c r="C33" s="25" t="str">
        <f t="shared" si="0"/>
        <v>Cercle Brugge</v>
      </c>
      <c r="D33" s="26" t="str">
        <f t="shared" si="0"/>
        <v>GBA</v>
      </c>
      <c r="E33" s="31" t="str">
        <f t="shared" si="1"/>
        <v>x</v>
      </c>
      <c r="F33" s="32" t="str">
        <f t="shared" ref="F33:F39" si="4">M62</f>
        <v>x</v>
      </c>
      <c r="G33" s="32">
        <f t="shared" ref="G33:G39" si="5">E75</f>
        <v>1</v>
      </c>
      <c r="H33" s="32" t="str">
        <f t="shared" ref="H33:H39" si="6">M75</f>
        <v>x</v>
      </c>
      <c r="I33" s="32">
        <f t="shared" ref="I33:I39" si="7">E88</f>
        <v>2</v>
      </c>
      <c r="J33" s="32">
        <f t="shared" ref="J33:J39" si="8">M88</f>
        <v>2</v>
      </c>
      <c r="K33" s="32">
        <f t="shared" ref="K33:K39" si="9">E101</f>
        <v>1</v>
      </c>
      <c r="L33" s="32" t="str">
        <f t="shared" si="2"/>
        <v>x</v>
      </c>
      <c r="M33" s="32" t="str">
        <f t="shared" ref="M33:M39" si="10">E114</f>
        <v>x</v>
      </c>
      <c r="N33" s="32">
        <f t="shared" si="3"/>
        <v>2</v>
      </c>
      <c r="O33" s="32">
        <f t="shared" ref="O33:O39" si="11">E127</f>
        <v>2</v>
      </c>
      <c r="P33" s="33">
        <f t="shared" ref="P33:P39" si="12">M127</f>
        <v>1</v>
      </c>
      <c r="Q33" s="3"/>
      <c r="R33" s="75"/>
      <c r="S33" s="72"/>
      <c r="U33" s="124">
        <f>RANK(Result!AA15,Result!$AA$7:$AA$18)</f>
        <v>9</v>
      </c>
      <c r="V33" s="124">
        <f>IF(COUNTIF($U$25:U32,RANK(Result!AA15,Result!$AA$7:$AA$18))&gt;0,RANK(Result!AA15,Result!$AA$7:$AA$18)+COUNTIF($U$25:U32,RANK(Result!AA15,Result!$AA$7:$AA$18)),RANK(Result!AA15,Result!$AA$7:$AA$18))</f>
        <v>9</v>
      </c>
      <c r="W33" s="153" t="str">
        <f>Result!T15</f>
        <v>Lienkeuh</v>
      </c>
      <c r="X33" s="154">
        <f>Result!AA15</f>
        <v>47.31</v>
      </c>
    </row>
    <row r="34" spans="1:24">
      <c r="A34" s="72"/>
      <c r="B34" s="66"/>
      <c r="C34" s="25" t="str">
        <f t="shared" si="0"/>
        <v>Kortrijk</v>
      </c>
      <c r="D34" s="26" t="str">
        <f t="shared" si="0"/>
        <v>Sint-Truiden</v>
      </c>
      <c r="E34" s="31">
        <f t="shared" si="1"/>
        <v>1</v>
      </c>
      <c r="F34" s="32">
        <f t="shared" si="4"/>
        <v>1</v>
      </c>
      <c r="G34" s="32">
        <f t="shared" si="5"/>
        <v>2</v>
      </c>
      <c r="H34" s="32" t="str">
        <f t="shared" si="6"/>
        <v>x</v>
      </c>
      <c r="I34" s="32" t="str">
        <f t="shared" si="7"/>
        <v>x</v>
      </c>
      <c r="J34" s="32" t="str">
        <f t="shared" si="8"/>
        <v>x</v>
      </c>
      <c r="K34" s="32">
        <f t="shared" si="9"/>
        <v>1</v>
      </c>
      <c r="L34" s="32">
        <f t="shared" si="2"/>
        <v>1</v>
      </c>
      <c r="M34" s="32">
        <f t="shared" si="10"/>
        <v>2</v>
      </c>
      <c r="N34" s="32">
        <f t="shared" si="3"/>
        <v>2</v>
      </c>
      <c r="O34" s="32" t="str">
        <f t="shared" si="11"/>
        <v>x</v>
      </c>
      <c r="P34" s="33" t="str">
        <f t="shared" si="12"/>
        <v>x</v>
      </c>
      <c r="Q34" s="3"/>
      <c r="R34" s="75"/>
      <c r="S34" s="72"/>
      <c r="U34" s="124">
        <f>RANK(Result!AA16,Result!$AA$7:$AA$18)</f>
        <v>8</v>
      </c>
      <c r="V34" s="124">
        <f>IF(COUNTIF($U$25:U33,RANK(Result!AA16,Result!$AA$7:$AA$18))&gt;0,RANK(Result!AA16,Result!$AA$7:$AA$18)+COUNTIF($U$25:U33,RANK(Result!AA16,Result!$AA$7:$AA$18)),RANK(Result!AA16,Result!$AA$7:$AA$18))</f>
        <v>8</v>
      </c>
      <c r="W34" s="153" t="str">
        <f>Result!T16</f>
        <v>Pieter</v>
      </c>
      <c r="X34" s="154">
        <f>Result!AA16</f>
        <v>47.54</v>
      </c>
    </row>
    <row r="35" spans="1:24">
      <c r="A35" s="72"/>
      <c r="B35" s="66"/>
      <c r="C35" s="25" t="str">
        <f t="shared" si="0"/>
        <v>Mechelen</v>
      </c>
      <c r="D35" s="26" t="str">
        <f t="shared" si="0"/>
        <v>Roeselare</v>
      </c>
      <c r="E35" s="31">
        <f t="shared" si="1"/>
        <v>1</v>
      </c>
      <c r="F35" s="32">
        <f t="shared" si="4"/>
        <v>1</v>
      </c>
      <c r="G35" s="32">
        <f t="shared" si="5"/>
        <v>1</v>
      </c>
      <c r="H35" s="32">
        <f t="shared" si="6"/>
        <v>1</v>
      </c>
      <c r="I35" s="32">
        <f t="shared" si="7"/>
        <v>1</v>
      </c>
      <c r="J35" s="32">
        <f t="shared" si="8"/>
        <v>1</v>
      </c>
      <c r="K35" s="32">
        <f t="shared" si="9"/>
        <v>1</v>
      </c>
      <c r="L35" s="32">
        <f t="shared" si="2"/>
        <v>2</v>
      </c>
      <c r="M35" s="32">
        <f t="shared" si="10"/>
        <v>1</v>
      </c>
      <c r="N35" s="32">
        <f t="shared" si="3"/>
        <v>1</v>
      </c>
      <c r="O35" s="32">
        <f t="shared" si="11"/>
        <v>2</v>
      </c>
      <c r="P35" s="33" t="str">
        <f t="shared" si="12"/>
        <v>x</v>
      </c>
      <c r="Q35" s="3"/>
      <c r="R35" s="75"/>
      <c r="S35" s="72"/>
      <c r="U35" s="124">
        <f>RANK(Result!AA17,Result!$AA$7:$AA$18)</f>
        <v>2</v>
      </c>
      <c r="V35" s="124">
        <f>IF(COUNTIF($U$25:U34,RANK(Result!AA17,Result!$AA$7:$AA$18))&gt;0,RANK(Result!AA17,Result!$AA$7:$AA$18)+COUNTIF($U$25:U34,RANK(Result!AA17,Result!$AA$7:$AA$18)),RANK(Result!AA17,Result!$AA$7:$AA$18))</f>
        <v>2</v>
      </c>
      <c r="W35" s="153" t="str">
        <f>Result!T17</f>
        <v>Didier</v>
      </c>
      <c r="X35" s="154">
        <f>Result!AA17</f>
        <v>50.710000000000008</v>
      </c>
    </row>
    <row r="36" spans="1:24">
      <c r="A36" s="72"/>
      <c r="B36" s="66"/>
      <c r="C36" s="25" t="str">
        <f t="shared" si="0"/>
        <v>Lokeren</v>
      </c>
      <c r="D36" s="26" t="str">
        <f t="shared" si="0"/>
        <v>Standard</v>
      </c>
      <c r="E36" s="31">
        <f t="shared" si="1"/>
        <v>2</v>
      </c>
      <c r="F36" s="32" t="str">
        <f t="shared" si="4"/>
        <v>x</v>
      </c>
      <c r="G36" s="32" t="str">
        <f t="shared" si="5"/>
        <v>x</v>
      </c>
      <c r="H36" s="32">
        <f t="shared" si="6"/>
        <v>2</v>
      </c>
      <c r="I36" s="32" t="str">
        <f t="shared" si="7"/>
        <v>x</v>
      </c>
      <c r="J36" s="32">
        <f t="shared" si="8"/>
        <v>2</v>
      </c>
      <c r="K36" s="32" t="str">
        <f t="shared" si="9"/>
        <v>x</v>
      </c>
      <c r="L36" s="32" t="str">
        <f t="shared" si="2"/>
        <v>x</v>
      </c>
      <c r="M36" s="32">
        <f t="shared" si="10"/>
        <v>2</v>
      </c>
      <c r="N36" s="32">
        <f t="shared" si="3"/>
        <v>2</v>
      </c>
      <c r="O36" s="32">
        <f t="shared" si="11"/>
        <v>2</v>
      </c>
      <c r="P36" s="33">
        <f t="shared" si="12"/>
        <v>2</v>
      </c>
      <c r="Q36" s="3"/>
      <c r="R36" s="75"/>
      <c r="S36" s="72"/>
      <c r="U36" s="124">
        <f>RANK(Result!AA18,Result!$AA$7:$AA$18)</f>
        <v>11</v>
      </c>
      <c r="V36" s="124">
        <f>IF(COUNTIF($U$25:U35,RANK(Result!AA18,Result!$AA$7:$AA$18))&gt;0,RANK(Result!AA18,Result!$AA$7:$AA$18)+COUNTIF($U$25:U35,RANK(Result!AA18,Result!$AA$7:$AA$18)),RANK(Result!AA18,Result!$AA$7:$AA$18))</f>
        <v>11</v>
      </c>
      <c r="W36" s="153" t="str">
        <f>Result!T18</f>
        <v xml:space="preserve">Lien </v>
      </c>
      <c r="X36" s="154">
        <f>Result!AA18</f>
        <v>42.94</v>
      </c>
    </row>
    <row r="37" spans="1:24">
      <c r="A37" s="72"/>
      <c r="B37" s="66"/>
      <c r="C37" s="25" t="str">
        <f t="shared" si="0"/>
        <v>Zulte-Waregem</v>
      </c>
      <c r="D37" s="26" t="str">
        <f t="shared" si="0"/>
        <v>Moeskroen</v>
      </c>
      <c r="E37" s="31">
        <f t="shared" si="1"/>
        <v>1</v>
      </c>
      <c r="F37" s="32">
        <f t="shared" si="4"/>
        <v>1</v>
      </c>
      <c r="G37" s="32">
        <f t="shared" si="5"/>
        <v>1</v>
      </c>
      <c r="H37" s="32">
        <f t="shared" si="6"/>
        <v>1</v>
      </c>
      <c r="I37" s="32">
        <f t="shared" si="7"/>
        <v>1</v>
      </c>
      <c r="J37" s="32">
        <f t="shared" si="8"/>
        <v>1</v>
      </c>
      <c r="K37" s="32">
        <f t="shared" si="9"/>
        <v>1</v>
      </c>
      <c r="L37" s="32">
        <f t="shared" si="2"/>
        <v>1</v>
      </c>
      <c r="M37" s="32" t="str">
        <f t="shared" si="10"/>
        <v>x</v>
      </c>
      <c r="N37" s="32" t="str">
        <f t="shared" si="3"/>
        <v>x</v>
      </c>
      <c r="O37" s="32">
        <f t="shared" si="11"/>
        <v>1</v>
      </c>
      <c r="P37" s="33">
        <f t="shared" si="12"/>
        <v>1</v>
      </c>
      <c r="Q37" s="3"/>
      <c r="R37" s="75"/>
      <c r="S37" s="72"/>
      <c r="U37" s="124"/>
      <c r="V37" s="124"/>
      <c r="W37" s="124"/>
    </row>
    <row r="38" spans="1:24">
      <c r="A38" s="72"/>
      <c r="B38" s="66"/>
      <c r="C38" s="25" t="str">
        <f t="shared" si="0"/>
        <v>Westerlo</v>
      </c>
      <c r="D38" s="26" t="str">
        <f t="shared" si="0"/>
        <v>Club Brugge</v>
      </c>
      <c r="E38" s="31" t="str">
        <f t="shared" si="1"/>
        <v>x</v>
      </c>
      <c r="F38" s="32">
        <f t="shared" si="4"/>
        <v>1</v>
      </c>
      <c r="G38" s="32" t="str">
        <f t="shared" si="5"/>
        <v>x</v>
      </c>
      <c r="H38" s="32">
        <f t="shared" si="6"/>
        <v>2</v>
      </c>
      <c r="I38" s="32">
        <f t="shared" si="7"/>
        <v>1</v>
      </c>
      <c r="J38" s="32" t="str">
        <f t="shared" si="8"/>
        <v>x</v>
      </c>
      <c r="K38" s="32">
        <f t="shared" si="9"/>
        <v>2</v>
      </c>
      <c r="L38" s="32">
        <f t="shared" si="2"/>
        <v>1</v>
      </c>
      <c r="M38" s="32" t="str">
        <f t="shared" si="10"/>
        <v>x</v>
      </c>
      <c r="N38" s="32">
        <f t="shared" si="3"/>
        <v>2</v>
      </c>
      <c r="O38" s="32">
        <f t="shared" si="11"/>
        <v>2</v>
      </c>
      <c r="P38" s="33" t="str">
        <f t="shared" si="12"/>
        <v>x</v>
      </c>
      <c r="Q38" s="3"/>
      <c r="R38" s="75"/>
      <c r="S38" s="72"/>
      <c r="U38" s="124"/>
      <c r="V38" s="124"/>
      <c r="W38" s="124"/>
    </row>
    <row r="39" spans="1:24" ht="13.5" thickBot="1">
      <c r="A39" s="72"/>
      <c r="B39" s="66"/>
      <c r="C39" s="27" t="str">
        <f t="shared" si="0"/>
        <v>Anderlecht</v>
      </c>
      <c r="D39" s="28" t="str">
        <f t="shared" si="0"/>
        <v>Gent</v>
      </c>
      <c r="E39" s="31" t="str">
        <f t="shared" si="1"/>
        <v>x</v>
      </c>
      <c r="F39" s="32" t="str">
        <f t="shared" si="4"/>
        <v>x</v>
      </c>
      <c r="G39" s="32" t="str">
        <f t="shared" si="5"/>
        <v>x</v>
      </c>
      <c r="H39" s="32">
        <f t="shared" si="6"/>
        <v>1</v>
      </c>
      <c r="I39" s="32" t="str">
        <f t="shared" si="7"/>
        <v>x</v>
      </c>
      <c r="J39" s="32">
        <f t="shared" si="8"/>
        <v>1</v>
      </c>
      <c r="K39" s="32">
        <f t="shared" si="9"/>
        <v>1</v>
      </c>
      <c r="L39" s="32">
        <f t="shared" si="2"/>
        <v>1</v>
      </c>
      <c r="M39" s="32" t="str">
        <f t="shared" si="10"/>
        <v>x</v>
      </c>
      <c r="N39" s="32">
        <f t="shared" si="3"/>
        <v>1</v>
      </c>
      <c r="O39" s="32">
        <f t="shared" si="11"/>
        <v>1</v>
      </c>
      <c r="P39" s="33" t="str">
        <f t="shared" si="12"/>
        <v>x</v>
      </c>
      <c r="Q39" s="3"/>
      <c r="R39" s="75"/>
      <c r="S39" s="72"/>
      <c r="U39" s="124"/>
      <c r="V39" s="124"/>
      <c r="W39" s="124"/>
    </row>
    <row r="40" spans="1:24" ht="13.5" thickBot="1">
      <c r="A40" s="72"/>
      <c r="B40" s="66"/>
      <c r="C40" s="3"/>
      <c r="D40" s="3"/>
      <c r="E40" s="58">
        <f>I69</f>
        <v>8.3099999999999987</v>
      </c>
      <c r="F40" s="59">
        <f>Q69</f>
        <v>6.6400000000000006</v>
      </c>
      <c r="G40" s="59">
        <f>I82</f>
        <v>9.39</v>
      </c>
      <c r="H40" s="59">
        <f>Q82</f>
        <v>6.76</v>
      </c>
      <c r="I40" s="59">
        <f>I95</f>
        <v>9.49</v>
      </c>
      <c r="J40" s="59">
        <f>Q95</f>
        <v>7.71</v>
      </c>
      <c r="K40" s="59">
        <f>I108</f>
        <v>5.09</v>
      </c>
      <c r="L40" s="59">
        <f>Q108</f>
        <v>6.67</v>
      </c>
      <c r="M40" s="59">
        <f>I121</f>
        <v>9.39</v>
      </c>
      <c r="N40" s="59">
        <f>Q121</f>
        <v>10.69</v>
      </c>
      <c r="O40" s="59">
        <f>I134</f>
        <v>13.09</v>
      </c>
      <c r="P40" s="60">
        <f>Q134</f>
        <v>6.79</v>
      </c>
      <c r="Q40" s="3"/>
      <c r="R40" s="75"/>
      <c r="S40" s="72"/>
      <c r="U40" s="124"/>
      <c r="V40" s="124"/>
      <c r="W40" s="124"/>
    </row>
    <row r="41" spans="1:24">
      <c r="A41" s="72"/>
      <c r="B41" s="66"/>
      <c r="C41" s="3"/>
      <c r="D41" s="3"/>
      <c r="E41" s="3"/>
      <c r="F41" s="3"/>
      <c r="G41" s="3"/>
      <c r="H41" s="3"/>
      <c r="I41" s="3"/>
      <c r="J41" s="3"/>
      <c r="K41" s="3"/>
      <c r="L41" s="3"/>
      <c r="M41" s="3"/>
      <c r="N41" s="3"/>
      <c r="O41" s="3"/>
      <c r="P41" s="3"/>
      <c r="Q41" s="3"/>
      <c r="R41" s="75"/>
      <c r="S41" s="72"/>
    </row>
    <row r="42" spans="1:24" ht="13.5" thickBot="1">
      <c r="A42" s="72"/>
      <c r="B42" s="66"/>
      <c r="C42" s="3"/>
      <c r="D42" s="3"/>
      <c r="E42" s="3"/>
      <c r="F42" s="3"/>
      <c r="G42" s="3"/>
      <c r="H42" s="3"/>
      <c r="I42" s="3"/>
      <c r="J42" s="3"/>
      <c r="K42" s="3"/>
      <c r="L42" s="3"/>
      <c r="M42" s="3"/>
      <c r="N42" s="3"/>
      <c r="O42" s="3"/>
      <c r="P42" s="3"/>
      <c r="Q42" s="3"/>
      <c r="R42" s="75"/>
      <c r="S42" s="72"/>
    </row>
    <row r="43" spans="1:24" ht="13.5" thickBot="1">
      <c r="A43" s="72"/>
      <c r="B43" s="66"/>
      <c r="C43" s="36" t="s">
        <v>0</v>
      </c>
      <c r="D43" s="37" t="s">
        <v>1</v>
      </c>
      <c r="E43" s="36" t="str">
        <f t="shared" ref="E43:O43" si="13">E31</f>
        <v>Tim</v>
      </c>
      <c r="F43" s="38" t="str">
        <f t="shared" si="13"/>
        <v>Grégory</v>
      </c>
      <c r="G43" s="38" t="str">
        <f t="shared" si="13"/>
        <v>Christophe</v>
      </c>
      <c r="H43" s="38" t="str">
        <f t="shared" si="13"/>
        <v>Ruben</v>
      </c>
      <c r="I43" s="38" t="str">
        <f t="shared" si="13"/>
        <v>Guillaume</v>
      </c>
      <c r="J43" s="38" t="str">
        <f t="shared" si="13"/>
        <v>Maarten</v>
      </c>
      <c r="K43" s="38" t="str">
        <f t="shared" si="13"/>
        <v>Dieter</v>
      </c>
      <c r="L43" s="38" t="str">
        <f t="shared" si="13"/>
        <v>Deborah</v>
      </c>
      <c r="M43" s="38" t="str">
        <f t="shared" si="13"/>
        <v>Lienkeuh</v>
      </c>
      <c r="N43" s="38" t="str">
        <f t="shared" si="13"/>
        <v>Pieter</v>
      </c>
      <c r="O43" s="38" t="str">
        <f t="shared" si="13"/>
        <v>Didier</v>
      </c>
      <c r="P43" s="37" t="str">
        <f>L124</f>
        <v>Lien</v>
      </c>
      <c r="Q43" s="3"/>
      <c r="R43" s="75"/>
      <c r="S43" s="72"/>
    </row>
    <row r="44" spans="1:24">
      <c r="A44" s="72"/>
      <c r="B44" s="66"/>
      <c r="C44" s="29" t="str">
        <f t="shared" ref="C44:D51" si="14">K61</f>
        <v>Genk</v>
      </c>
      <c r="D44" s="69" t="str">
        <f t="shared" si="14"/>
        <v>Charleroi</v>
      </c>
      <c r="E44" s="56">
        <f>IF(E61=$F$60,F61,IF(E61=$G$60,G61,IF(E61=$H$60,H61,0)))</f>
        <v>1.62</v>
      </c>
      <c r="F44" s="56">
        <f>IF(M61=$N$60,N61,IF(M61=$O$60,O61,IF(M61=$P$60,P61,0)))</f>
        <v>3.55</v>
      </c>
      <c r="G44" s="56">
        <f>IF(E74=$F$73,F74,IF(E74=$G$73,G74,IF(E74=$H$73,H74,0)))</f>
        <v>1.62</v>
      </c>
      <c r="H44" s="56">
        <f>IF(M74=$N$73,N74,IF(M74=$O$73,O74,IF(M74=$P$73,P74,0)))</f>
        <v>1.62</v>
      </c>
      <c r="I44" s="56">
        <f>IF(E87=$F$86,F87,IF(E87=$G$86,G87,IF(E87=$H$86,H87,0)))</f>
        <v>1.62</v>
      </c>
      <c r="J44" s="56">
        <f>IF(M87=$N$86,N87,IF(M87=$O$86,O87,IF(M87=$P$86,P87,0)))</f>
        <v>1.62</v>
      </c>
      <c r="K44" s="56">
        <f>IF(E100=$F$99,F100,IF(E100=$G$99,G100,IF(E100=$H$99,H100,0)))</f>
        <v>1.62</v>
      </c>
      <c r="L44" s="56">
        <f>IF(M100=$N$99,N100,IF(M100=$O$99,O100,IF(M100=$P$99,P100,0)))</f>
        <v>5</v>
      </c>
      <c r="M44" s="56">
        <f>IF(E113=$F$112,F113,IF(E113=$G$112,G113,IF(E113=$H$112,H113,0)))</f>
        <v>1.62</v>
      </c>
      <c r="N44" s="56">
        <f>IF(M113=$N$112,N113,IF(M113=$O$112,O113,IF(M113=$P$112,P113,0)))</f>
        <v>1.62</v>
      </c>
      <c r="O44" s="56">
        <f>IF(E126=$F$125,F126,IF(E126=$G$125,G126,IF(E126=$H$125,H126,0)))</f>
        <v>5</v>
      </c>
      <c r="P44" s="57">
        <f>IF(M126=$N$125,N126,IF(M126=$O$125,O126,IF(M126=$P$125,P126,0)))</f>
        <v>3.55</v>
      </c>
      <c r="Q44" s="3"/>
      <c r="R44" s="75"/>
      <c r="S44" s="72"/>
    </row>
    <row r="45" spans="1:24">
      <c r="A45" s="72"/>
      <c r="B45" s="66"/>
      <c r="C45" s="25" t="str">
        <f t="shared" si="14"/>
        <v>Cercle Brugge</v>
      </c>
      <c r="D45" s="70" t="str">
        <f t="shared" si="14"/>
        <v>GBA</v>
      </c>
      <c r="E45" s="56">
        <f t="shared" ref="E45:E51" si="15">IF(E62=$F$60,F62,IF(E62=$G$60,G62,IF(E62=$H$60,H62,0)))</f>
        <v>3.3</v>
      </c>
      <c r="F45" s="56">
        <f t="shared" ref="F45:F51" si="16">IF(M62=$N$60,N62,IF(M62=$O$60,O62,IF(M62=$P$60,P62,0)))</f>
        <v>3.3</v>
      </c>
      <c r="G45" s="56">
        <f t="shared" ref="G45:G51" si="17">IF(E75=$F$73,F75,IF(E75=$G$73,G75,IF(E75=$H$73,H75,0)))</f>
        <v>2.25</v>
      </c>
      <c r="H45" s="56">
        <f t="shared" ref="H45:H51" si="18">IF(M75=$N$73,N75,IF(M75=$O$73,O75,IF(M75=$P$73,P75,0)))</f>
        <v>3.3</v>
      </c>
      <c r="I45" s="56">
        <f t="shared" ref="I45:I51" si="19">IF(E88=$F$86,F88,IF(E88=$G$86,G88,IF(E88=$H$86,H88,0)))</f>
        <v>2.85</v>
      </c>
      <c r="J45" s="56">
        <f t="shared" ref="J45:J51" si="20">IF(M88=$N$86,N88,IF(M88=$O$86,O88,IF(M88=$P$86,P88,0)))</f>
        <v>2.85</v>
      </c>
      <c r="K45" s="56">
        <f t="shared" ref="K45:K51" si="21">IF(E101=$F$99,F101,IF(E101=$G$99,G101,IF(E101=$H$99,H101,0)))</f>
        <v>2.25</v>
      </c>
      <c r="L45" s="56">
        <f t="shared" ref="L45:L51" si="22">IF(M101=$N$99,N101,IF(M101=$O$99,O101,IF(M101=$P$99,P101,0)))</f>
        <v>3.3</v>
      </c>
      <c r="M45" s="56">
        <f t="shared" ref="M45:M51" si="23">IF(E114=$F$112,F114,IF(E114=$G$112,G114,IF(E114=$H$112,H114,0)))</f>
        <v>3.3</v>
      </c>
      <c r="N45" s="56">
        <f t="shared" ref="N45:N51" si="24">IF(M114=$N$112,N114,IF(M114=$O$112,O114,IF(M114=$P$112,P114,0)))</f>
        <v>2.85</v>
      </c>
      <c r="O45" s="56">
        <f t="shared" ref="O45:O51" si="25">IF(E127=$F$125,F127,IF(E127=$G$125,G127,IF(E127=$H$125,H127,0)))</f>
        <v>2.85</v>
      </c>
      <c r="P45" s="57">
        <f t="shared" ref="P45:P51" si="26">IF(M127=$N$125,N127,IF(M127=$O$125,O127,IF(M127=$P$125,P127,0)))</f>
        <v>2.25</v>
      </c>
      <c r="Q45" s="3"/>
      <c r="R45" s="75"/>
      <c r="S45" s="72"/>
    </row>
    <row r="46" spans="1:24">
      <c r="A46" s="72"/>
      <c r="B46" s="66"/>
      <c r="C46" s="25" t="str">
        <f t="shared" si="14"/>
        <v>Kortrijk</v>
      </c>
      <c r="D46" s="70" t="str">
        <f t="shared" si="14"/>
        <v>Sint-Truiden</v>
      </c>
      <c r="E46" s="56">
        <f t="shared" si="15"/>
        <v>2.35</v>
      </c>
      <c r="F46" s="56">
        <f t="shared" si="16"/>
        <v>2.35</v>
      </c>
      <c r="G46" s="56">
        <f t="shared" si="17"/>
        <v>2.75</v>
      </c>
      <c r="H46" s="56">
        <f t="shared" si="18"/>
        <v>3.2</v>
      </c>
      <c r="I46" s="56">
        <f t="shared" si="19"/>
        <v>3.2</v>
      </c>
      <c r="J46" s="56">
        <f t="shared" si="20"/>
        <v>3.2</v>
      </c>
      <c r="K46" s="56">
        <f t="shared" si="21"/>
        <v>2.35</v>
      </c>
      <c r="L46" s="56">
        <f t="shared" si="22"/>
        <v>2.35</v>
      </c>
      <c r="M46" s="56">
        <f t="shared" si="23"/>
        <v>2.75</v>
      </c>
      <c r="N46" s="56">
        <f t="shared" si="24"/>
        <v>2.75</v>
      </c>
      <c r="O46" s="56">
        <f t="shared" si="25"/>
        <v>3.2</v>
      </c>
      <c r="P46" s="57">
        <f t="shared" si="26"/>
        <v>3.2</v>
      </c>
      <c r="Q46" s="3"/>
      <c r="R46" s="75"/>
      <c r="S46" s="72"/>
    </row>
    <row r="47" spans="1:24">
      <c r="A47" s="72"/>
      <c r="B47" s="66"/>
      <c r="C47" s="25" t="str">
        <f t="shared" si="14"/>
        <v>Mechelen</v>
      </c>
      <c r="D47" s="70" t="str">
        <f t="shared" si="14"/>
        <v>Roeselare</v>
      </c>
      <c r="E47" s="56">
        <f t="shared" si="15"/>
        <v>1.52</v>
      </c>
      <c r="F47" s="56">
        <f t="shared" si="16"/>
        <v>1.52</v>
      </c>
      <c r="G47" s="56">
        <f t="shared" si="17"/>
        <v>1.52</v>
      </c>
      <c r="H47" s="56">
        <f t="shared" si="18"/>
        <v>1.52</v>
      </c>
      <c r="I47" s="56">
        <f t="shared" si="19"/>
        <v>1.52</v>
      </c>
      <c r="J47" s="56">
        <f t="shared" si="20"/>
        <v>1.52</v>
      </c>
      <c r="K47" s="56">
        <f t="shared" si="21"/>
        <v>1.52</v>
      </c>
      <c r="L47" s="56">
        <f t="shared" si="22"/>
        <v>6</v>
      </c>
      <c r="M47" s="56">
        <f t="shared" si="23"/>
        <v>1.52</v>
      </c>
      <c r="N47" s="56">
        <f t="shared" si="24"/>
        <v>1.52</v>
      </c>
      <c r="O47" s="56">
        <f t="shared" si="25"/>
        <v>6</v>
      </c>
      <c r="P47" s="57">
        <f t="shared" si="26"/>
        <v>3.65</v>
      </c>
      <c r="Q47" s="3"/>
      <c r="R47" s="75"/>
      <c r="S47" s="72"/>
    </row>
    <row r="48" spans="1:24">
      <c r="A48" s="72"/>
      <c r="B48" s="66"/>
      <c r="C48" s="25" t="str">
        <f t="shared" si="14"/>
        <v>Lokeren</v>
      </c>
      <c r="D48" s="70" t="str">
        <f t="shared" si="14"/>
        <v>Standard</v>
      </c>
      <c r="E48" s="56">
        <f t="shared" si="15"/>
        <v>1.67</v>
      </c>
      <c r="F48" s="56">
        <f t="shared" si="16"/>
        <v>3.45</v>
      </c>
      <c r="G48" s="56">
        <f t="shared" si="17"/>
        <v>3.45</v>
      </c>
      <c r="H48" s="56">
        <f t="shared" si="18"/>
        <v>1.67</v>
      </c>
      <c r="I48" s="56">
        <f t="shared" si="19"/>
        <v>3.45</v>
      </c>
      <c r="J48" s="56">
        <f t="shared" si="20"/>
        <v>1.67</v>
      </c>
      <c r="K48" s="56">
        <f t="shared" si="21"/>
        <v>3.45</v>
      </c>
      <c r="L48" s="56">
        <f t="shared" si="22"/>
        <v>3.45</v>
      </c>
      <c r="M48" s="56">
        <f t="shared" si="23"/>
        <v>1.67</v>
      </c>
      <c r="N48" s="56">
        <f t="shared" si="24"/>
        <v>1.67</v>
      </c>
      <c r="O48" s="56">
        <f t="shared" si="25"/>
        <v>1.67</v>
      </c>
      <c r="P48" s="57">
        <f t="shared" si="26"/>
        <v>1.67</v>
      </c>
      <c r="Q48" s="3"/>
      <c r="R48" s="75"/>
      <c r="S48" s="72"/>
    </row>
    <row r="49" spans="1:20">
      <c r="A49" s="72"/>
      <c r="B49" s="66"/>
      <c r="C49" s="25" t="str">
        <f t="shared" si="14"/>
        <v>Zulte-Waregem</v>
      </c>
      <c r="D49" s="70" t="str">
        <f t="shared" si="14"/>
        <v>Moeskroen</v>
      </c>
      <c r="E49" s="56">
        <f t="shared" si="15"/>
        <v>1.67</v>
      </c>
      <c r="F49" s="56">
        <f t="shared" si="16"/>
        <v>1.67</v>
      </c>
      <c r="G49" s="56">
        <f t="shared" si="17"/>
        <v>1.67</v>
      </c>
      <c r="H49" s="56">
        <f t="shared" si="18"/>
        <v>1.67</v>
      </c>
      <c r="I49" s="56">
        <f t="shared" si="19"/>
        <v>1.67</v>
      </c>
      <c r="J49" s="56">
        <f t="shared" si="20"/>
        <v>1.67</v>
      </c>
      <c r="K49" s="56">
        <f t="shared" si="21"/>
        <v>1.67</v>
      </c>
      <c r="L49" s="56">
        <f t="shared" si="22"/>
        <v>1.67</v>
      </c>
      <c r="M49" s="56">
        <f t="shared" si="23"/>
        <v>3.45</v>
      </c>
      <c r="N49" s="56">
        <f t="shared" si="24"/>
        <v>3.45</v>
      </c>
      <c r="O49" s="56">
        <f t="shared" si="25"/>
        <v>1.67</v>
      </c>
      <c r="P49" s="57">
        <f t="shared" si="26"/>
        <v>1.67</v>
      </c>
      <c r="Q49" s="3"/>
      <c r="R49" s="75"/>
      <c r="S49" s="72"/>
    </row>
    <row r="50" spans="1:20">
      <c r="A50" s="72"/>
      <c r="B50" s="66"/>
      <c r="C50" s="25" t="str">
        <f t="shared" si="14"/>
        <v>Westerlo</v>
      </c>
      <c r="D50" s="70" t="str">
        <f t="shared" si="14"/>
        <v>Club Brugge</v>
      </c>
      <c r="E50" s="56">
        <f t="shared" si="15"/>
        <v>3.3</v>
      </c>
      <c r="F50" s="56">
        <f t="shared" si="16"/>
        <v>3.7</v>
      </c>
      <c r="G50" s="56">
        <f t="shared" si="17"/>
        <v>3.3</v>
      </c>
      <c r="H50" s="56">
        <f t="shared" si="18"/>
        <v>1.9</v>
      </c>
      <c r="I50" s="56">
        <f t="shared" si="19"/>
        <v>3.7</v>
      </c>
      <c r="J50" s="56">
        <f t="shared" si="20"/>
        <v>3.3</v>
      </c>
      <c r="K50" s="56">
        <f t="shared" si="21"/>
        <v>1.9</v>
      </c>
      <c r="L50" s="56">
        <f t="shared" si="22"/>
        <v>3.7</v>
      </c>
      <c r="M50" s="56">
        <f t="shared" si="23"/>
        <v>3.3</v>
      </c>
      <c r="N50" s="56">
        <f t="shared" si="24"/>
        <v>1.9</v>
      </c>
      <c r="O50" s="56">
        <f t="shared" si="25"/>
        <v>1.9</v>
      </c>
      <c r="P50" s="57">
        <f t="shared" si="26"/>
        <v>3.3</v>
      </c>
      <c r="Q50" s="3"/>
      <c r="R50" s="75"/>
      <c r="S50" s="72"/>
    </row>
    <row r="51" spans="1:20" ht="13.5" thickBot="1">
      <c r="A51" s="72"/>
      <c r="B51" s="66"/>
      <c r="C51" s="27" t="str">
        <f t="shared" si="14"/>
        <v>Anderlecht</v>
      </c>
      <c r="D51" s="71" t="str">
        <f t="shared" si="14"/>
        <v>Gent</v>
      </c>
      <c r="E51" s="56">
        <f t="shared" si="15"/>
        <v>3.45</v>
      </c>
      <c r="F51" s="56">
        <f t="shared" si="16"/>
        <v>3.45</v>
      </c>
      <c r="G51" s="56">
        <f t="shared" si="17"/>
        <v>3.45</v>
      </c>
      <c r="H51" s="56">
        <f t="shared" si="18"/>
        <v>1.67</v>
      </c>
      <c r="I51" s="56">
        <f t="shared" si="19"/>
        <v>3.45</v>
      </c>
      <c r="J51" s="56">
        <f t="shared" si="20"/>
        <v>1.67</v>
      </c>
      <c r="K51" s="56">
        <f t="shared" si="21"/>
        <v>1.67</v>
      </c>
      <c r="L51" s="56">
        <f t="shared" si="22"/>
        <v>1.67</v>
      </c>
      <c r="M51" s="56">
        <f t="shared" si="23"/>
        <v>3.45</v>
      </c>
      <c r="N51" s="56">
        <f t="shared" si="24"/>
        <v>1.67</v>
      </c>
      <c r="O51" s="56">
        <f t="shared" si="25"/>
        <v>1.67</v>
      </c>
      <c r="P51" s="57">
        <f t="shared" si="26"/>
        <v>3.45</v>
      </c>
      <c r="Q51" s="3"/>
      <c r="R51" s="75"/>
      <c r="S51" s="72"/>
    </row>
    <row r="52" spans="1:20" ht="13.5" thickBot="1">
      <c r="A52" s="72"/>
      <c r="B52" s="66"/>
      <c r="C52" s="34" t="s">
        <v>34</v>
      </c>
      <c r="D52" s="35"/>
      <c r="E52" s="58">
        <f>SUM(E44:E51)</f>
        <v>18.88</v>
      </c>
      <c r="F52" s="59">
        <f t="shared" ref="F52:P52" si="27">SUM(F44:F51)</f>
        <v>22.99</v>
      </c>
      <c r="G52" s="59">
        <f t="shared" si="27"/>
        <v>20.009999999999998</v>
      </c>
      <c r="H52" s="59">
        <f t="shared" si="27"/>
        <v>16.55</v>
      </c>
      <c r="I52" s="59">
        <f t="shared" si="27"/>
        <v>21.46</v>
      </c>
      <c r="J52" s="59">
        <f t="shared" si="27"/>
        <v>17.5</v>
      </c>
      <c r="K52" s="59">
        <f t="shared" si="27"/>
        <v>16.43</v>
      </c>
      <c r="L52" s="59">
        <f t="shared" si="27"/>
        <v>27.139999999999993</v>
      </c>
      <c r="M52" s="59">
        <f t="shared" si="27"/>
        <v>21.06</v>
      </c>
      <c r="N52" s="59">
        <f t="shared" si="27"/>
        <v>17.43</v>
      </c>
      <c r="O52" s="59">
        <f t="shared" si="27"/>
        <v>23.96</v>
      </c>
      <c r="P52" s="60">
        <f t="shared" si="27"/>
        <v>22.74</v>
      </c>
      <c r="Q52" s="3"/>
      <c r="R52" s="75"/>
      <c r="S52" s="72"/>
    </row>
    <row r="53" spans="1:20" ht="13.5" thickBot="1">
      <c r="A53" s="72"/>
      <c r="B53" s="66"/>
      <c r="C53" s="34" t="s">
        <v>59</v>
      </c>
      <c r="D53" s="35"/>
      <c r="E53" s="58">
        <f>E40</f>
        <v>8.3099999999999987</v>
      </c>
      <c r="F53" s="59">
        <f t="shared" ref="F53:P53" si="28">F40</f>
        <v>6.6400000000000006</v>
      </c>
      <c r="G53" s="59">
        <f t="shared" si="28"/>
        <v>9.39</v>
      </c>
      <c r="H53" s="59">
        <f t="shared" si="28"/>
        <v>6.76</v>
      </c>
      <c r="I53" s="59">
        <f t="shared" si="28"/>
        <v>9.49</v>
      </c>
      <c r="J53" s="59">
        <f t="shared" si="28"/>
        <v>7.71</v>
      </c>
      <c r="K53" s="59">
        <f t="shared" si="28"/>
        <v>5.09</v>
      </c>
      <c r="L53" s="59">
        <f t="shared" si="28"/>
        <v>6.67</v>
      </c>
      <c r="M53" s="59">
        <f t="shared" si="28"/>
        <v>9.39</v>
      </c>
      <c r="N53" s="59">
        <f t="shared" si="28"/>
        <v>10.69</v>
      </c>
      <c r="O53" s="59">
        <f t="shared" si="28"/>
        <v>13.09</v>
      </c>
      <c r="P53" s="60">
        <f t="shared" si="28"/>
        <v>6.79</v>
      </c>
      <c r="Q53" s="3"/>
      <c r="R53" s="75"/>
      <c r="S53" s="72"/>
    </row>
    <row r="54" spans="1:20" ht="13.5" thickBot="1">
      <c r="A54" s="72"/>
      <c r="B54" s="66"/>
      <c r="C54" s="34" t="s">
        <v>60</v>
      </c>
      <c r="D54" s="35"/>
      <c r="E54" s="61">
        <f>E53/E52</f>
        <v>0.44014830508474573</v>
      </c>
      <c r="F54" s="62">
        <f t="shared" ref="F54:P54" si="29">F53/F52</f>
        <v>0.28882122662026971</v>
      </c>
      <c r="G54" s="62">
        <f t="shared" si="29"/>
        <v>0.46926536731634189</v>
      </c>
      <c r="H54" s="62">
        <f t="shared" si="29"/>
        <v>0.40845921450151057</v>
      </c>
      <c r="I54" s="62">
        <f t="shared" si="29"/>
        <v>0.44221808014911462</v>
      </c>
      <c r="J54" s="62">
        <f t="shared" si="29"/>
        <v>0.44057142857142856</v>
      </c>
      <c r="K54" s="62">
        <f t="shared" si="29"/>
        <v>0.30979914790018259</v>
      </c>
      <c r="L54" s="62">
        <f t="shared" si="29"/>
        <v>0.24576271186440685</v>
      </c>
      <c r="M54" s="62">
        <f t="shared" si="29"/>
        <v>0.44586894586894593</v>
      </c>
      <c r="N54" s="62">
        <f t="shared" si="29"/>
        <v>0.61331038439472174</v>
      </c>
      <c r="O54" s="62">
        <f t="shared" si="29"/>
        <v>0.54632721202003331</v>
      </c>
      <c r="P54" s="63">
        <f t="shared" si="29"/>
        <v>0.29859278803869838</v>
      </c>
      <c r="Q54" s="3"/>
      <c r="R54" s="75"/>
      <c r="S54" s="72"/>
    </row>
    <row r="55" spans="1:20" ht="13.5" thickBot="1">
      <c r="A55" s="72"/>
      <c r="B55" s="67"/>
      <c r="C55" s="68"/>
      <c r="D55" s="68"/>
      <c r="E55" s="68"/>
      <c r="F55" s="68"/>
      <c r="G55" s="68"/>
      <c r="H55" s="68"/>
      <c r="I55" s="68"/>
      <c r="J55" s="68"/>
      <c r="K55" s="68"/>
      <c r="L55" s="68"/>
      <c r="M55" s="68"/>
      <c r="N55" s="68"/>
      <c r="O55" s="68"/>
      <c r="P55" s="68"/>
      <c r="Q55" s="68"/>
      <c r="R55" s="68"/>
      <c r="S55" s="72"/>
    </row>
    <row r="56" spans="1:20" s="155" customFormat="1">
      <c r="A56" s="72"/>
      <c r="B56" s="72"/>
      <c r="C56" s="72"/>
      <c r="D56" s="72"/>
      <c r="E56" s="72"/>
      <c r="F56" s="72"/>
      <c r="G56" s="72"/>
      <c r="H56" s="72"/>
      <c r="I56" s="72"/>
      <c r="J56" s="72"/>
      <c r="K56" s="72"/>
      <c r="L56" s="72"/>
      <c r="M56" s="72"/>
      <c r="N56" s="72"/>
      <c r="O56" s="72"/>
      <c r="P56" s="72"/>
      <c r="Q56" s="72"/>
      <c r="R56" s="72"/>
      <c r="S56" s="72"/>
      <c r="T56" s="74"/>
    </row>
    <row r="57" spans="1:20">
      <c r="A57" s="72"/>
      <c r="R57" s="74"/>
      <c r="S57" s="72"/>
    </row>
    <row r="58" spans="1:20" ht="13.5" thickBot="1">
      <c r="A58" s="72"/>
      <c r="R58" s="74"/>
      <c r="S58" s="72"/>
    </row>
    <row r="59" spans="1:20" ht="18.75" customHeight="1" thickBot="1">
      <c r="A59" s="72"/>
      <c r="C59" s="1"/>
      <c r="D59" s="196" t="s">
        <v>20</v>
      </c>
      <c r="E59" s="197"/>
      <c r="F59" s="198"/>
      <c r="G59" s="8"/>
      <c r="H59" s="8"/>
      <c r="K59" s="1"/>
      <c r="L59" s="196" t="s">
        <v>45</v>
      </c>
      <c r="M59" s="194"/>
      <c r="N59" s="195"/>
      <c r="O59" s="8"/>
      <c r="P59" s="8"/>
      <c r="R59" s="74"/>
      <c r="S59" s="72"/>
    </row>
    <row r="60" spans="1:20" ht="13.5" thickBot="1">
      <c r="A60" s="72"/>
      <c r="C60" s="78" t="s">
        <v>0</v>
      </c>
      <c r="D60" s="79" t="s">
        <v>1</v>
      </c>
      <c r="E60" s="11"/>
      <c r="F60" s="12">
        <v>1</v>
      </c>
      <c r="G60" s="12" t="s">
        <v>18</v>
      </c>
      <c r="H60" s="12">
        <v>2</v>
      </c>
      <c r="I60" s="13" t="s">
        <v>5</v>
      </c>
      <c r="K60" s="78" t="s">
        <v>0</v>
      </c>
      <c r="L60" s="79" t="s">
        <v>1</v>
      </c>
      <c r="M60" s="11"/>
      <c r="N60" s="12">
        <v>1</v>
      </c>
      <c r="O60" s="12" t="s">
        <v>18</v>
      </c>
      <c r="P60" s="12">
        <v>2</v>
      </c>
      <c r="Q60" s="13" t="s">
        <v>5</v>
      </c>
      <c r="R60" s="74"/>
      <c r="S60" s="72"/>
    </row>
    <row r="61" spans="1:20">
      <c r="A61" s="72"/>
      <c r="C61" s="14" t="str">
        <f t="shared" ref="C61:D68" si="30">C11</f>
        <v>Genk</v>
      </c>
      <c r="D61" s="80" t="str">
        <f t="shared" si="30"/>
        <v>Charleroi</v>
      </c>
      <c r="E61" s="159">
        <v>1</v>
      </c>
      <c r="F61" s="82">
        <f>$E$11</f>
        <v>1.62</v>
      </c>
      <c r="G61" s="82">
        <f>$F$11</f>
        <v>3.55</v>
      </c>
      <c r="H61" s="82">
        <f>$G$11</f>
        <v>5</v>
      </c>
      <c r="I61" s="83" t="str">
        <f t="shared" ref="I61:I68" si="31">IF($E61=$I11,IF($E61=$F$60,$F61,IF($E61=$G$60,$G61,IF($E61=$H$60,$H61,""))),"-")</f>
        <v>-</v>
      </c>
      <c r="K61" s="14" t="str">
        <f t="shared" ref="K61:L68" si="32">C11</f>
        <v>Genk</v>
      </c>
      <c r="L61" s="80" t="str">
        <f t="shared" si="32"/>
        <v>Charleroi</v>
      </c>
      <c r="M61" s="159" t="s">
        <v>35</v>
      </c>
      <c r="N61" s="82">
        <f>$E$11</f>
        <v>1.62</v>
      </c>
      <c r="O61" s="82">
        <f>$F$11</f>
        <v>3.55</v>
      </c>
      <c r="P61" s="82">
        <f>$G$11</f>
        <v>5</v>
      </c>
      <c r="Q61" s="83" t="str">
        <f t="shared" ref="Q61:Q68" si="33">IF($M61=$I11,IF($M61=$N$60,$N61,IF($M61=$O$60,$O61,IF($M61=$P$60,$P61,""))),"-")</f>
        <v>-</v>
      </c>
      <c r="R61" s="74"/>
      <c r="S61" s="72"/>
    </row>
    <row r="62" spans="1:20">
      <c r="A62" s="72"/>
      <c r="C62" s="15" t="str">
        <f t="shared" si="30"/>
        <v>Cercle Brugge</v>
      </c>
      <c r="D62" s="77" t="str">
        <f t="shared" si="30"/>
        <v>GBA</v>
      </c>
      <c r="E62" s="160" t="s">
        <v>35</v>
      </c>
      <c r="F62" s="17">
        <f>$E$12</f>
        <v>2.25</v>
      </c>
      <c r="G62" s="17">
        <f>$F$12</f>
        <v>3.3</v>
      </c>
      <c r="H62" s="17">
        <f>$G$12</f>
        <v>2.85</v>
      </c>
      <c r="I62" s="16" t="str">
        <f t="shared" si="31"/>
        <v>-</v>
      </c>
      <c r="K62" s="15" t="str">
        <f t="shared" si="32"/>
        <v>Cercle Brugge</v>
      </c>
      <c r="L62" s="77" t="str">
        <f t="shared" si="32"/>
        <v>GBA</v>
      </c>
      <c r="M62" s="160" t="s">
        <v>35</v>
      </c>
      <c r="N62" s="17">
        <f>$E$12</f>
        <v>2.25</v>
      </c>
      <c r="O62" s="17">
        <f>$F$12</f>
        <v>3.3</v>
      </c>
      <c r="P62" s="17">
        <f>$G$12</f>
        <v>2.85</v>
      </c>
      <c r="Q62" s="16" t="str">
        <f t="shared" si="33"/>
        <v>-</v>
      </c>
      <c r="R62" s="74"/>
      <c r="S62" s="72"/>
    </row>
    <row r="63" spans="1:20">
      <c r="A63" s="72"/>
      <c r="C63" s="15" t="str">
        <f t="shared" si="30"/>
        <v>Kortrijk</v>
      </c>
      <c r="D63" s="77" t="str">
        <f t="shared" si="30"/>
        <v>Sint-Truiden</v>
      </c>
      <c r="E63" s="76">
        <v>1</v>
      </c>
      <c r="F63" s="17">
        <f>$E$13</f>
        <v>2.35</v>
      </c>
      <c r="G63" s="17">
        <f>$F$13</f>
        <v>3.2</v>
      </c>
      <c r="H63" s="17">
        <f>$G$13</f>
        <v>2.75</v>
      </c>
      <c r="I63" s="16" t="str">
        <f t="shared" si="31"/>
        <v>-</v>
      </c>
      <c r="K63" s="15" t="str">
        <f t="shared" si="32"/>
        <v>Kortrijk</v>
      </c>
      <c r="L63" s="77" t="str">
        <f t="shared" si="32"/>
        <v>Sint-Truiden</v>
      </c>
      <c r="M63" s="76">
        <v>1</v>
      </c>
      <c r="N63" s="17">
        <f>$E$13</f>
        <v>2.35</v>
      </c>
      <c r="O63" s="17">
        <f>$F$13</f>
        <v>3.2</v>
      </c>
      <c r="P63" s="17">
        <f>$G$13</f>
        <v>2.75</v>
      </c>
      <c r="Q63" s="16" t="str">
        <f t="shared" si="33"/>
        <v>-</v>
      </c>
      <c r="R63" s="74"/>
      <c r="S63" s="72"/>
    </row>
    <row r="64" spans="1:20">
      <c r="A64" s="72"/>
      <c r="C64" s="15" t="str">
        <f t="shared" si="30"/>
        <v>Mechelen</v>
      </c>
      <c r="D64" s="77" t="str">
        <f t="shared" si="30"/>
        <v>Roeselare</v>
      </c>
      <c r="E64" s="76">
        <v>1</v>
      </c>
      <c r="F64" s="17">
        <f>$E$14</f>
        <v>1.52</v>
      </c>
      <c r="G64" s="17">
        <f>$F$14</f>
        <v>3.65</v>
      </c>
      <c r="H64" s="17">
        <f>$G$14</f>
        <v>6</v>
      </c>
      <c r="I64" s="16">
        <f t="shared" si="31"/>
        <v>1.52</v>
      </c>
      <c r="K64" s="15" t="str">
        <f t="shared" si="32"/>
        <v>Mechelen</v>
      </c>
      <c r="L64" s="77" t="str">
        <f t="shared" si="32"/>
        <v>Roeselare</v>
      </c>
      <c r="M64" s="76">
        <v>1</v>
      </c>
      <c r="N64" s="17">
        <f>$E$14</f>
        <v>1.52</v>
      </c>
      <c r="O64" s="17">
        <f>$F$14</f>
        <v>3.65</v>
      </c>
      <c r="P64" s="17">
        <f>$G$14</f>
        <v>6</v>
      </c>
      <c r="Q64" s="16">
        <f t="shared" si="33"/>
        <v>1.52</v>
      </c>
      <c r="R64" s="74"/>
      <c r="S64" s="72"/>
    </row>
    <row r="65" spans="1:20">
      <c r="A65" s="72"/>
      <c r="C65" s="15" t="str">
        <f t="shared" si="30"/>
        <v>Lokeren</v>
      </c>
      <c r="D65" s="77" t="str">
        <f t="shared" si="30"/>
        <v>Standard</v>
      </c>
      <c r="E65" s="76">
        <v>2</v>
      </c>
      <c r="F65" s="17">
        <f>$E$15</f>
        <v>4.75</v>
      </c>
      <c r="G65" s="17">
        <f>$F$15</f>
        <v>3.45</v>
      </c>
      <c r="H65" s="17">
        <f>$G$15</f>
        <v>1.67</v>
      </c>
      <c r="I65" s="16">
        <f t="shared" si="31"/>
        <v>1.67</v>
      </c>
      <c r="K65" s="15" t="str">
        <f t="shared" si="32"/>
        <v>Lokeren</v>
      </c>
      <c r="L65" s="77" t="str">
        <f t="shared" si="32"/>
        <v>Standard</v>
      </c>
      <c r="M65" s="160" t="s">
        <v>35</v>
      </c>
      <c r="N65" s="17">
        <f>$E$15</f>
        <v>4.75</v>
      </c>
      <c r="O65" s="17">
        <f>$F$15</f>
        <v>3.45</v>
      </c>
      <c r="P65" s="17">
        <f>$G$15</f>
        <v>1.67</v>
      </c>
      <c r="Q65" s="16" t="str">
        <f t="shared" si="33"/>
        <v>-</v>
      </c>
      <c r="R65" s="74"/>
      <c r="S65" s="72"/>
    </row>
    <row r="66" spans="1:20">
      <c r="A66" s="72"/>
      <c r="C66" s="15" t="str">
        <f t="shared" si="30"/>
        <v>Zulte-Waregem</v>
      </c>
      <c r="D66" s="77" t="str">
        <f t="shared" si="30"/>
        <v>Moeskroen</v>
      </c>
      <c r="E66" s="76">
        <v>1</v>
      </c>
      <c r="F66" s="17">
        <f>$E$16</f>
        <v>1.67</v>
      </c>
      <c r="G66" s="17">
        <f>$F$16</f>
        <v>3.45</v>
      </c>
      <c r="H66" s="17">
        <f>$G$16</f>
        <v>4.75</v>
      </c>
      <c r="I66" s="16">
        <f t="shared" si="31"/>
        <v>1.67</v>
      </c>
      <c r="K66" s="15" t="str">
        <f t="shared" si="32"/>
        <v>Zulte-Waregem</v>
      </c>
      <c r="L66" s="77" t="str">
        <f t="shared" si="32"/>
        <v>Moeskroen</v>
      </c>
      <c r="M66" s="76">
        <v>1</v>
      </c>
      <c r="N66" s="17">
        <f>$E$16</f>
        <v>1.67</v>
      </c>
      <c r="O66" s="17">
        <f>$F$16</f>
        <v>3.45</v>
      </c>
      <c r="P66" s="17">
        <f>$G$16</f>
        <v>4.75</v>
      </c>
      <c r="Q66" s="16">
        <f t="shared" si="33"/>
        <v>1.67</v>
      </c>
      <c r="R66" s="74"/>
      <c r="S66" s="72"/>
    </row>
    <row r="67" spans="1:20">
      <c r="A67" s="72"/>
      <c r="C67" s="15" t="str">
        <f t="shared" si="30"/>
        <v>Westerlo</v>
      </c>
      <c r="D67" s="77" t="str">
        <f t="shared" si="30"/>
        <v>Club Brugge</v>
      </c>
      <c r="E67" s="160" t="s">
        <v>35</v>
      </c>
      <c r="F67" s="17">
        <f>$E$17</f>
        <v>3.7</v>
      </c>
      <c r="G67" s="17">
        <f>$F$17</f>
        <v>3.3</v>
      </c>
      <c r="H67" s="17">
        <f>$G$17</f>
        <v>1.9</v>
      </c>
      <c r="I67" s="16" t="str">
        <f t="shared" si="31"/>
        <v>-</v>
      </c>
      <c r="K67" s="15" t="str">
        <f t="shared" si="32"/>
        <v>Westerlo</v>
      </c>
      <c r="L67" s="77" t="str">
        <f t="shared" si="32"/>
        <v>Club Brugge</v>
      </c>
      <c r="M67" s="76">
        <v>1</v>
      </c>
      <c r="N67" s="17">
        <f>$E$17</f>
        <v>3.7</v>
      </c>
      <c r="O67" s="17">
        <f>$F$17</f>
        <v>3.3</v>
      </c>
      <c r="P67" s="17">
        <f>$G$17</f>
        <v>1.9</v>
      </c>
      <c r="Q67" s="16" t="str">
        <f t="shared" si="33"/>
        <v>-</v>
      </c>
      <c r="R67" s="74"/>
      <c r="S67" s="72"/>
    </row>
    <row r="68" spans="1:20" ht="13.5" thickBot="1">
      <c r="A68" s="72"/>
      <c r="C68" s="84" t="str">
        <f t="shared" si="30"/>
        <v>Anderlecht</v>
      </c>
      <c r="D68" s="85" t="str">
        <f t="shared" si="30"/>
        <v>Gent</v>
      </c>
      <c r="E68" s="161" t="s">
        <v>35</v>
      </c>
      <c r="F68" s="87">
        <f>$E$18</f>
        <v>1.67</v>
      </c>
      <c r="G68" s="87">
        <f>$F$18</f>
        <v>3.45</v>
      </c>
      <c r="H68" s="87">
        <f>$G$18</f>
        <v>4.75</v>
      </c>
      <c r="I68" s="88">
        <f t="shared" si="31"/>
        <v>3.45</v>
      </c>
      <c r="K68" s="84" t="str">
        <f t="shared" si="32"/>
        <v>Anderlecht</v>
      </c>
      <c r="L68" s="85" t="str">
        <f t="shared" si="32"/>
        <v>Gent</v>
      </c>
      <c r="M68" s="161" t="s">
        <v>35</v>
      </c>
      <c r="N68" s="87">
        <f>$E$18</f>
        <v>1.67</v>
      </c>
      <c r="O68" s="87">
        <f>$F$18</f>
        <v>3.45</v>
      </c>
      <c r="P68" s="87">
        <f>$G$18</f>
        <v>4.75</v>
      </c>
      <c r="Q68" s="88">
        <f t="shared" si="33"/>
        <v>3.45</v>
      </c>
      <c r="R68" s="74"/>
      <c r="S68" s="72"/>
    </row>
    <row r="69" spans="1:20" ht="13.5" thickBot="1">
      <c r="A69" s="72"/>
      <c r="I69" s="89">
        <f>SUM(I61:I68)</f>
        <v>8.3099999999999987</v>
      </c>
      <c r="Q69" s="89">
        <f>SUM(Q61:Q68)</f>
        <v>6.6400000000000006</v>
      </c>
      <c r="R69" s="74"/>
      <c r="S69" s="72"/>
    </row>
    <row r="70" spans="1:20">
      <c r="A70" s="72"/>
      <c r="R70" s="74"/>
      <c r="S70" s="72"/>
    </row>
    <row r="71" spans="1:20" ht="12.75" customHeight="1" thickBot="1">
      <c r="A71" s="72"/>
      <c r="Q71" s="5"/>
      <c r="R71" s="5"/>
      <c r="S71" s="73"/>
      <c r="T71" s="6"/>
    </row>
    <row r="72" spans="1:20" ht="17.25" customHeight="1" thickBot="1">
      <c r="A72" s="72"/>
      <c r="C72" s="1"/>
      <c r="D72" s="193" t="s">
        <v>24</v>
      </c>
      <c r="E72" s="194"/>
      <c r="F72" s="195"/>
      <c r="G72" s="8"/>
      <c r="H72" s="8"/>
      <c r="K72" s="1"/>
      <c r="L72" s="193" t="s">
        <v>16</v>
      </c>
      <c r="M72" s="194"/>
      <c r="N72" s="195"/>
      <c r="O72" s="8"/>
      <c r="P72" s="8"/>
      <c r="R72" s="5"/>
      <c r="S72" s="73"/>
      <c r="T72" s="6"/>
    </row>
    <row r="73" spans="1:20" ht="13.5" thickBot="1">
      <c r="A73" s="72"/>
      <c r="C73" s="78" t="s">
        <v>0</v>
      </c>
      <c r="D73" s="79" t="s">
        <v>1</v>
      </c>
      <c r="E73" s="11"/>
      <c r="F73" s="12">
        <v>1</v>
      </c>
      <c r="G73" s="12" t="s">
        <v>18</v>
      </c>
      <c r="H73" s="12">
        <v>2</v>
      </c>
      <c r="I73" s="13" t="s">
        <v>5</v>
      </c>
      <c r="K73" s="78" t="s">
        <v>0</v>
      </c>
      <c r="L73" s="79" t="s">
        <v>1</v>
      </c>
      <c r="M73" s="11"/>
      <c r="N73" s="12">
        <v>1</v>
      </c>
      <c r="O73" s="12" t="s">
        <v>18</v>
      </c>
      <c r="P73" s="12">
        <v>2</v>
      </c>
      <c r="Q73" s="13" t="s">
        <v>5</v>
      </c>
      <c r="R73" s="5"/>
      <c r="S73" s="73"/>
      <c r="T73" s="6"/>
    </row>
    <row r="74" spans="1:20">
      <c r="A74" s="72"/>
      <c r="C74" s="14" t="str">
        <f t="shared" ref="C74:D81" si="34">C11</f>
        <v>Genk</v>
      </c>
      <c r="D74" s="80" t="str">
        <f t="shared" si="34"/>
        <v>Charleroi</v>
      </c>
      <c r="E74" s="81">
        <v>1</v>
      </c>
      <c r="F74" s="82">
        <f>$E$11</f>
        <v>1.62</v>
      </c>
      <c r="G74" s="82">
        <f>$F$11</f>
        <v>3.55</v>
      </c>
      <c r="H74" s="82">
        <f>$G$11</f>
        <v>5</v>
      </c>
      <c r="I74" s="83" t="str">
        <f t="shared" ref="I74:I81" si="35">IF($E74=$I11,IF($E74=$F$73,$F74,IF($E74=$G$73,$G74,IF($E74=$H$73,$H74,""))),"-")</f>
        <v>-</v>
      </c>
      <c r="K74" s="14" t="str">
        <f t="shared" ref="K74:L81" si="36">C11</f>
        <v>Genk</v>
      </c>
      <c r="L74" s="80" t="str">
        <f t="shared" si="36"/>
        <v>Charleroi</v>
      </c>
      <c r="M74" s="81">
        <v>1</v>
      </c>
      <c r="N74" s="82">
        <f>$E$11</f>
        <v>1.62</v>
      </c>
      <c r="O74" s="82">
        <f>$F$11</f>
        <v>3.55</v>
      </c>
      <c r="P74" s="82">
        <f>$G$11</f>
        <v>5</v>
      </c>
      <c r="Q74" s="83" t="str">
        <f t="shared" ref="Q74:Q81" si="37">IF($M74=$I11,IF($M74=$N$73,$N74,IF($M74=$O$73,$O74,IF($M74=$P$73,$P74,""))),"-")</f>
        <v>-</v>
      </c>
      <c r="R74" s="74"/>
      <c r="S74" s="72"/>
    </row>
    <row r="75" spans="1:20">
      <c r="A75" s="72"/>
      <c r="C75" s="15" t="str">
        <f t="shared" si="34"/>
        <v>Cercle Brugge</v>
      </c>
      <c r="D75" s="77" t="str">
        <f t="shared" si="34"/>
        <v>GBA</v>
      </c>
      <c r="E75" s="76">
        <v>1</v>
      </c>
      <c r="F75" s="17">
        <f>$E$12</f>
        <v>2.25</v>
      </c>
      <c r="G75" s="17">
        <f>$F$12</f>
        <v>3.3</v>
      </c>
      <c r="H75" s="17">
        <f>$G$12</f>
        <v>2.85</v>
      </c>
      <c r="I75" s="16" t="str">
        <f t="shared" si="35"/>
        <v>-</v>
      </c>
      <c r="K75" s="15" t="str">
        <f t="shared" si="36"/>
        <v>Cercle Brugge</v>
      </c>
      <c r="L75" s="77" t="str">
        <f t="shared" si="36"/>
        <v>GBA</v>
      </c>
      <c r="M75" s="160" t="s">
        <v>35</v>
      </c>
      <c r="N75" s="17">
        <f>$E$12</f>
        <v>2.25</v>
      </c>
      <c r="O75" s="17">
        <f>$F$12</f>
        <v>3.3</v>
      </c>
      <c r="P75" s="17">
        <f>$G$12</f>
        <v>2.85</v>
      </c>
      <c r="Q75" s="16" t="str">
        <f t="shared" si="37"/>
        <v>-</v>
      </c>
      <c r="R75" s="74"/>
      <c r="S75" s="72"/>
    </row>
    <row r="76" spans="1:20">
      <c r="A76" s="72"/>
      <c r="C76" s="15" t="str">
        <f t="shared" si="34"/>
        <v>Kortrijk</v>
      </c>
      <c r="D76" s="77" t="str">
        <f t="shared" si="34"/>
        <v>Sint-Truiden</v>
      </c>
      <c r="E76" s="76">
        <v>2</v>
      </c>
      <c r="F76" s="17">
        <f>$E$13</f>
        <v>2.35</v>
      </c>
      <c r="G76" s="17">
        <f>$F$13</f>
        <v>3.2</v>
      </c>
      <c r="H76" s="17">
        <f>$G$13</f>
        <v>2.75</v>
      </c>
      <c r="I76" s="16">
        <f t="shared" si="35"/>
        <v>2.75</v>
      </c>
      <c r="J76" s="2"/>
      <c r="K76" s="15" t="str">
        <f t="shared" si="36"/>
        <v>Kortrijk</v>
      </c>
      <c r="L76" s="77" t="str">
        <f t="shared" si="36"/>
        <v>Sint-Truiden</v>
      </c>
      <c r="M76" s="160" t="s">
        <v>35</v>
      </c>
      <c r="N76" s="17">
        <f>$E$13</f>
        <v>2.35</v>
      </c>
      <c r="O76" s="17">
        <f>$F$13</f>
        <v>3.2</v>
      </c>
      <c r="P76" s="17">
        <f>$G$13</f>
        <v>2.75</v>
      </c>
      <c r="Q76" s="16" t="str">
        <f t="shared" si="37"/>
        <v>-</v>
      </c>
      <c r="R76" s="74"/>
      <c r="S76" s="72"/>
    </row>
    <row r="77" spans="1:20">
      <c r="A77" s="72"/>
      <c r="C77" s="15" t="str">
        <f t="shared" si="34"/>
        <v>Mechelen</v>
      </c>
      <c r="D77" s="77" t="str">
        <f t="shared" si="34"/>
        <v>Roeselare</v>
      </c>
      <c r="E77" s="76">
        <v>1</v>
      </c>
      <c r="F77" s="17">
        <f>$E$14</f>
        <v>1.52</v>
      </c>
      <c r="G77" s="17">
        <f>$F$14</f>
        <v>3.65</v>
      </c>
      <c r="H77" s="17">
        <f>$G$14</f>
        <v>6</v>
      </c>
      <c r="I77" s="16">
        <f t="shared" si="35"/>
        <v>1.52</v>
      </c>
      <c r="K77" s="15" t="str">
        <f t="shared" si="36"/>
        <v>Mechelen</v>
      </c>
      <c r="L77" s="77" t="str">
        <f t="shared" si="36"/>
        <v>Roeselare</v>
      </c>
      <c r="M77" s="76">
        <v>1</v>
      </c>
      <c r="N77" s="17">
        <f>$E$14</f>
        <v>1.52</v>
      </c>
      <c r="O77" s="17">
        <f>$F$14</f>
        <v>3.65</v>
      </c>
      <c r="P77" s="17">
        <f>$G$14</f>
        <v>6</v>
      </c>
      <c r="Q77" s="16">
        <f t="shared" si="37"/>
        <v>1.52</v>
      </c>
      <c r="R77" s="74"/>
      <c r="S77" s="72"/>
    </row>
    <row r="78" spans="1:20">
      <c r="A78" s="72"/>
      <c r="C78" s="15" t="str">
        <f t="shared" si="34"/>
        <v>Lokeren</v>
      </c>
      <c r="D78" s="77" t="str">
        <f t="shared" si="34"/>
        <v>Standard</v>
      </c>
      <c r="E78" s="160" t="s">
        <v>35</v>
      </c>
      <c r="F78" s="17">
        <f>$E$15</f>
        <v>4.75</v>
      </c>
      <c r="G78" s="17">
        <f>$F$15</f>
        <v>3.45</v>
      </c>
      <c r="H78" s="17">
        <f>$G$15</f>
        <v>1.67</v>
      </c>
      <c r="I78" s="16" t="str">
        <f t="shared" si="35"/>
        <v>-</v>
      </c>
      <c r="K78" s="15" t="str">
        <f t="shared" si="36"/>
        <v>Lokeren</v>
      </c>
      <c r="L78" s="77" t="str">
        <f t="shared" si="36"/>
        <v>Standard</v>
      </c>
      <c r="M78" s="76">
        <v>2</v>
      </c>
      <c r="N78" s="17">
        <f>$E$15</f>
        <v>4.75</v>
      </c>
      <c r="O78" s="17">
        <f>$F$15</f>
        <v>3.45</v>
      </c>
      <c r="P78" s="17">
        <f>$G$15</f>
        <v>1.67</v>
      </c>
      <c r="Q78" s="16">
        <f t="shared" si="37"/>
        <v>1.67</v>
      </c>
      <c r="R78" s="74"/>
      <c r="S78" s="72"/>
    </row>
    <row r="79" spans="1:20">
      <c r="A79" s="72"/>
      <c r="C79" s="15" t="str">
        <f t="shared" si="34"/>
        <v>Zulte-Waregem</v>
      </c>
      <c r="D79" s="77" t="str">
        <f t="shared" si="34"/>
        <v>Moeskroen</v>
      </c>
      <c r="E79" s="76">
        <v>1</v>
      </c>
      <c r="F79" s="17">
        <f>$E$16</f>
        <v>1.67</v>
      </c>
      <c r="G79" s="17">
        <f>$F$16</f>
        <v>3.45</v>
      </c>
      <c r="H79" s="17">
        <f>$G$16</f>
        <v>4.75</v>
      </c>
      <c r="I79" s="16">
        <f t="shared" si="35"/>
        <v>1.67</v>
      </c>
      <c r="K79" s="15" t="str">
        <f t="shared" si="36"/>
        <v>Zulte-Waregem</v>
      </c>
      <c r="L79" s="77" t="str">
        <f t="shared" si="36"/>
        <v>Moeskroen</v>
      </c>
      <c r="M79" s="76">
        <v>1</v>
      </c>
      <c r="N79" s="17">
        <f>$E$16</f>
        <v>1.67</v>
      </c>
      <c r="O79" s="17">
        <f>$F$16</f>
        <v>3.45</v>
      </c>
      <c r="P79" s="17">
        <f>$G$16</f>
        <v>4.75</v>
      </c>
      <c r="Q79" s="16">
        <f t="shared" si="37"/>
        <v>1.67</v>
      </c>
      <c r="R79" s="74"/>
      <c r="S79" s="72"/>
    </row>
    <row r="80" spans="1:20">
      <c r="A80" s="72"/>
      <c r="C80" s="15" t="str">
        <f t="shared" si="34"/>
        <v>Westerlo</v>
      </c>
      <c r="D80" s="77" t="str">
        <f t="shared" si="34"/>
        <v>Club Brugge</v>
      </c>
      <c r="E80" s="160" t="s">
        <v>35</v>
      </c>
      <c r="F80" s="17">
        <f>$E$17</f>
        <v>3.7</v>
      </c>
      <c r="G80" s="17">
        <f>$F$17</f>
        <v>3.3</v>
      </c>
      <c r="H80" s="17">
        <f>$G$17</f>
        <v>1.9</v>
      </c>
      <c r="I80" s="16" t="str">
        <f t="shared" si="35"/>
        <v>-</v>
      </c>
      <c r="K80" s="15" t="str">
        <f t="shared" si="36"/>
        <v>Westerlo</v>
      </c>
      <c r="L80" s="77" t="str">
        <f t="shared" si="36"/>
        <v>Club Brugge</v>
      </c>
      <c r="M80" s="76">
        <v>2</v>
      </c>
      <c r="N80" s="17">
        <f>$E$17</f>
        <v>3.7</v>
      </c>
      <c r="O80" s="17">
        <f>$F$17</f>
        <v>3.3</v>
      </c>
      <c r="P80" s="17">
        <f>$G$17</f>
        <v>1.9</v>
      </c>
      <c r="Q80" s="16">
        <f t="shared" si="37"/>
        <v>1.9</v>
      </c>
      <c r="R80" s="74"/>
      <c r="S80" s="72"/>
    </row>
    <row r="81" spans="1:19" ht="13.5" thickBot="1">
      <c r="A81" s="72"/>
      <c r="C81" s="84" t="str">
        <f t="shared" si="34"/>
        <v>Anderlecht</v>
      </c>
      <c r="D81" s="85" t="str">
        <f t="shared" si="34"/>
        <v>Gent</v>
      </c>
      <c r="E81" s="161" t="s">
        <v>35</v>
      </c>
      <c r="F81" s="87">
        <f>$E$18</f>
        <v>1.67</v>
      </c>
      <c r="G81" s="87">
        <f>$F$18</f>
        <v>3.45</v>
      </c>
      <c r="H81" s="87">
        <f>$G$18</f>
        <v>4.75</v>
      </c>
      <c r="I81" s="88">
        <f t="shared" si="35"/>
        <v>3.45</v>
      </c>
      <c r="K81" s="84" t="str">
        <f t="shared" si="36"/>
        <v>Anderlecht</v>
      </c>
      <c r="L81" s="85" t="str">
        <f t="shared" si="36"/>
        <v>Gent</v>
      </c>
      <c r="M81" s="86">
        <v>1</v>
      </c>
      <c r="N81" s="87">
        <f>$E$18</f>
        <v>1.67</v>
      </c>
      <c r="O81" s="87">
        <f>$F$18</f>
        <v>3.45</v>
      </c>
      <c r="P81" s="87">
        <f>$G$18</f>
        <v>4.75</v>
      </c>
      <c r="Q81" s="88" t="str">
        <f t="shared" si="37"/>
        <v>-</v>
      </c>
      <c r="R81" s="74"/>
      <c r="S81" s="72"/>
    </row>
    <row r="82" spans="1:19" ht="13.5" thickBot="1">
      <c r="A82" s="72"/>
      <c r="I82" s="89">
        <f>SUM(I74:I81)</f>
        <v>9.39</v>
      </c>
      <c r="Q82" s="89">
        <f>SUM(Q74:Q81)</f>
        <v>6.76</v>
      </c>
      <c r="R82" s="74"/>
      <c r="S82" s="72"/>
    </row>
    <row r="83" spans="1:19">
      <c r="A83" s="72"/>
      <c r="L83" s="7"/>
      <c r="R83" s="74"/>
      <c r="S83" s="72"/>
    </row>
    <row r="84" spans="1:19" ht="13.5" thickBot="1">
      <c r="A84" s="72"/>
      <c r="R84" s="74"/>
      <c r="S84" s="72"/>
    </row>
    <row r="85" spans="1:19" ht="18" customHeight="1" thickBot="1">
      <c r="A85" s="72"/>
      <c r="C85" s="1"/>
      <c r="D85" s="193" t="s">
        <v>2</v>
      </c>
      <c r="E85" s="194"/>
      <c r="F85" s="195"/>
      <c r="G85" s="8"/>
      <c r="H85" s="8"/>
      <c r="K85" s="1"/>
      <c r="L85" s="193" t="s">
        <v>3</v>
      </c>
      <c r="M85" s="194"/>
      <c r="N85" s="195"/>
      <c r="O85" s="8"/>
      <c r="P85" s="8"/>
      <c r="R85" s="74"/>
      <c r="S85" s="72"/>
    </row>
    <row r="86" spans="1:19" ht="13.5" thickBot="1">
      <c r="A86" s="72"/>
      <c r="C86" s="78" t="s">
        <v>0</v>
      </c>
      <c r="D86" s="79" t="s">
        <v>1</v>
      </c>
      <c r="E86" s="11"/>
      <c r="F86" s="12">
        <v>1</v>
      </c>
      <c r="G86" s="12" t="s">
        <v>18</v>
      </c>
      <c r="H86" s="12">
        <v>2</v>
      </c>
      <c r="I86" s="13" t="s">
        <v>5</v>
      </c>
      <c r="K86" s="78" t="s">
        <v>0</v>
      </c>
      <c r="L86" s="79" t="s">
        <v>1</v>
      </c>
      <c r="M86" s="11"/>
      <c r="N86" s="12">
        <v>1</v>
      </c>
      <c r="O86" s="12" t="s">
        <v>18</v>
      </c>
      <c r="P86" s="12">
        <v>2</v>
      </c>
      <c r="Q86" s="13" t="s">
        <v>5</v>
      </c>
      <c r="R86" s="74"/>
      <c r="S86" s="72"/>
    </row>
    <row r="87" spans="1:19">
      <c r="A87" s="72"/>
      <c r="C87" s="14" t="str">
        <f t="shared" ref="C87:D94" si="38">C11</f>
        <v>Genk</v>
      </c>
      <c r="D87" s="80" t="str">
        <f t="shared" si="38"/>
        <v>Charleroi</v>
      </c>
      <c r="E87" s="81">
        <v>1</v>
      </c>
      <c r="F87" s="82">
        <f>$E$11</f>
        <v>1.62</v>
      </c>
      <c r="G87" s="82">
        <f>$F$11</f>
        <v>3.55</v>
      </c>
      <c r="H87" s="82">
        <f>$G$11</f>
        <v>5</v>
      </c>
      <c r="I87" s="83" t="str">
        <f t="shared" ref="I87:I94" si="39">IF($E87=$I11,IF($E87=$F$86,$F87,IF($E87=$G$86,$G87,IF($E87=$H$86,$H87,""))),"-")</f>
        <v>-</v>
      </c>
      <c r="K87" s="14" t="str">
        <f t="shared" ref="K87:L94" si="40">C11</f>
        <v>Genk</v>
      </c>
      <c r="L87" s="80" t="str">
        <f t="shared" si="40"/>
        <v>Charleroi</v>
      </c>
      <c r="M87" s="81">
        <v>1</v>
      </c>
      <c r="N87" s="82">
        <f>$E$11</f>
        <v>1.62</v>
      </c>
      <c r="O87" s="82">
        <f>$F$11</f>
        <v>3.55</v>
      </c>
      <c r="P87" s="82">
        <f>$G$11</f>
        <v>5</v>
      </c>
      <c r="Q87" s="83" t="str">
        <f t="shared" ref="Q87:Q94" si="41">IF($M87=$I11,IF($M87=$N$86,$N87,IF($M87=$O$86,$O87,IF($M87=$P$86,$P87,""))),"-")</f>
        <v>-</v>
      </c>
      <c r="R87" s="74"/>
      <c r="S87" s="72"/>
    </row>
    <row r="88" spans="1:19">
      <c r="A88" s="72"/>
      <c r="C88" s="15" t="str">
        <f t="shared" si="38"/>
        <v>Cercle Brugge</v>
      </c>
      <c r="D88" s="77" t="str">
        <f t="shared" si="38"/>
        <v>GBA</v>
      </c>
      <c r="E88" s="76">
        <v>2</v>
      </c>
      <c r="F88" s="17">
        <f>$E$12</f>
        <v>2.25</v>
      </c>
      <c r="G88" s="17">
        <f>$F$12</f>
        <v>3.3</v>
      </c>
      <c r="H88" s="17">
        <f>$G$12</f>
        <v>2.85</v>
      </c>
      <c r="I88" s="16">
        <f t="shared" si="39"/>
        <v>2.85</v>
      </c>
      <c r="K88" s="15" t="str">
        <f t="shared" si="40"/>
        <v>Cercle Brugge</v>
      </c>
      <c r="L88" s="77" t="str">
        <f t="shared" si="40"/>
        <v>GBA</v>
      </c>
      <c r="M88" s="76">
        <v>2</v>
      </c>
      <c r="N88" s="17">
        <f>$E$12</f>
        <v>2.25</v>
      </c>
      <c r="O88" s="17">
        <f>$F$12</f>
        <v>3.3</v>
      </c>
      <c r="P88" s="17">
        <f>$G$12</f>
        <v>2.85</v>
      </c>
      <c r="Q88" s="16">
        <f t="shared" si="41"/>
        <v>2.85</v>
      </c>
      <c r="R88" s="74"/>
      <c r="S88" s="72"/>
    </row>
    <row r="89" spans="1:19">
      <c r="A89" s="72"/>
      <c r="C89" s="15" t="str">
        <f t="shared" si="38"/>
        <v>Kortrijk</v>
      </c>
      <c r="D89" s="77" t="str">
        <f t="shared" si="38"/>
        <v>Sint-Truiden</v>
      </c>
      <c r="E89" s="160" t="s">
        <v>35</v>
      </c>
      <c r="F89" s="17">
        <f>$E$13</f>
        <v>2.35</v>
      </c>
      <c r="G89" s="17">
        <f>$F$13</f>
        <v>3.2</v>
      </c>
      <c r="H89" s="17">
        <f>$G$13</f>
        <v>2.75</v>
      </c>
      <c r="I89" s="16" t="str">
        <f t="shared" si="39"/>
        <v>-</v>
      </c>
      <c r="K89" s="15" t="str">
        <f t="shared" si="40"/>
        <v>Kortrijk</v>
      </c>
      <c r="L89" s="77" t="str">
        <f t="shared" si="40"/>
        <v>Sint-Truiden</v>
      </c>
      <c r="M89" s="160" t="s">
        <v>35</v>
      </c>
      <c r="N89" s="17">
        <f>$E$13</f>
        <v>2.35</v>
      </c>
      <c r="O89" s="17">
        <f>$F$13</f>
        <v>3.2</v>
      </c>
      <c r="P89" s="17">
        <f>$G$13</f>
        <v>2.75</v>
      </c>
      <c r="Q89" s="16" t="str">
        <f t="shared" si="41"/>
        <v>-</v>
      </c>
      <c r="R89" s="74"/>
      <c r="S89" s="72"/>
    </row>
    <row r="90" spans="1:19">
      <c r="A90" s="72"/>
      <c r="C90" s="15" t="str">
        <f t="shared" si="38"/>
        <v>Mechelen</v>
      </c>
      <c r="D90" s="77" t="str">
        <f t="shared" si="38"/>
        <v>Roeselare</v>
      </c>
      <c r="E90" s="76">
        <v>1</v>
      </c>
      <c r="F90" s="17">
        <f>$E$14</f>
        <v>1.52</v>
      </c>
      <c r="G90" s="17">
        <f>$F$14</f>
        <v>3.65</v>
      </c>
      <c r="H90" s="17">
        <f>$G$14</f>
        <v>6</v>
      </c>
      <c r="I90" s="16">
        <f t="shared" si="39"/>
        <v>1.52</v>
      </c>
      <c r="J90" s="2"/>
      <c r="K90" s="15" t="str">
        <f t="shared" si="40"/>
        <v>Mechelen</v>
      </c>
      <c r="L90" s="77" t="str">
        <f t="shared" si="40"/>
        <v>Roeselare</v>
      </c>
      <c r="M90" s="76">
        <v>1</v>
      </c>
      <c r="N90" s="17">
        <f>$E$14</f>
        <v>1.52</v>
      </c>
      <c r="O90" s="17">
        <f>$F$14</f>
        <v>3.65</v>
      </c>
      <c r="P90" s="17">
        <f>$G$14</f>
        <v>6</v>
      </c>
      <c r="Q90" s="16">
        <f t="shared" si="41"/>
        <v>1.52</v>
      </c>
      <c r="R90" s="74"/>
      <c r="S90" s="72"/>
    </row>
    <row r="91" spans="1:19">
      <c r="A91" s="72"/>
      <c r="C91" s="15" t="str">
        <f t="shared" si="38"/>
        <v>Lokeren</v>
      </c>
      <c r="D91" s="77" t="str">
        <f t="shared" si="38"/>
        <v>Standard</v>
      </c>
      <c r="E91" s="160" t="s">
        <v>35</v>
      </c>
      <c r="F91" s="17">
        <f>$E$15</f>
        <v>4.75</v>
      </c>
      <c r="G91" s="17">
        <f>$F$15</f>
        <v>3.45</v>
      </c>
      <c r="H91" s="17">
        <f>$G$15</f>
        <v>1.67</v>
      </c>
      <c r="I91" s="16" t="str">
        <f t="shared" si="39"/>
        <v>-</v>
      </c>
      <c r="K91" s="15" t="str">
        <f t="shared" si="40"/>
        <v>Lokeren</v>
      </c>
      <c r="L91" s="77" t="str">
        <f t="shared" si="40"/>
        <v>Standard</v>
      </c>
      <c r="M91" s="76">
        <v>2</v>
      </c>
      <c r="N91" s="17">
        <f>$E$15</f>
        <v>4.75</v>
      </c>
      <c r="O91" s="17">
        <f>$F$15</f>
        <v>3.45</v>
      </c>
      <c r="P91" s="17">
        <f>$G$15</f>
        <v>1.67</v>
      </c>
      <c r="Q91" s="16">
        <f t="shared" si="41"/>
        <v>1.67</v>
      </c>
      <c r="R91" s="74"/>
      <c r="S91" s="72"/>
    </row>
    <row r="92" spans="1:19">
      <c r="A92" s="72"/>
      <c r="C92" s="15" t="str">
        <f t="shared" si="38"/>
        <v>Zulte-Waregem</v>
      </c>
      <c r="D92" s="77" t="str">
        <f t="shared" si="38"/>
        <v>Moeskroen</v>
      </c>
      <c r="E92" s="76">
        <v>1</v>
      </c>
      <c r="F92" s="17">
        <f>$E$16</f>
        <v>1.67</v>
      </c>
      <c r="G92" s="17">
        <f>$F$16</f>
        <v>3.45</v>
      </c>
      <c r="H92" s="17">
        <f>$G$16</f>
        <v>4.75</v>
      </c>
      <c r="I92" s="16">
        <f t="shared" si="39"/>
        <v>1.67</v>
      </c>
      <c r="K92" s="15" t="str">
        <f t="shared" si="40"/>
        <v>Zulte-Waregem</v>
      </c>
      <c r="L92" s="77" t="str">
        <f t="shared" si="40"/>
        <v>Moeskroen</v>
      </c>
      <c r="M92" s="76">
        <v>1</v>
      </c>
      <c r="N92" s="17">
        <f>$E$16</f>
        <v>1.67</v>
      </c>
      <c r="O92" s="17">
        <f>$F$16</f>
        <v>3.45</v>
      </c>
      <c r="P92" s="17">
        <f>$G$16</f>
        <v>4.75</v>
      </c>
      <c r="Q92" s="16">
        <f t="shared" si="41"/>
        <v>1.67</v>
      </c>
      <c r="R92" s="74"/>
      <c r="S92" s="72"/>
    </row>
    <row r="93" spans="1:19">
      <c r="A93" s="72"/>
      <c r="C93" s="15" t="str">
        <f t="shared" si="38"/>
        <v>Westerlo</v>
      </c>
      <c r="D93" s="77" t="str">
        <f t="shared" si="38"/>
        <v>Club Brugge</v>
      </c>
      <c r="E93" s="76">
        <v>1</v>
      </c>
      <c r="F93" s="17">
        <f>$E$17</f>
        <v>3.7</v>
      </c>
      <c r="G93" s="17">
        <f>$F$17</f>
        <v>3.3</v>
      </c>
      <c r="H93" s="17">
        <f>$G$17</f>
        <v>1.9</v>
      </c>
      <c r="I93" s="16" t="str">
        <f t="shared" si="39"/>
        <v>-</v>
      </c>
      <c r="K93" s="15" t="str">
        <f t="shared" si="40"/>
        <v>Westerlo</v>
      </c>
      <c r="L93" s="77" t="str">
        <f t="shared" si="40"/>
        <v>Club Brugge</v>
      </c>
      <c r="M93" s="160" t="s">
        <v>35</v>
      </c>
      <c r="N93" s="17">
        <f>$E$17</f>
        <v>3.7</v>
      </c>
      <c r="O93" s="17">
        <f>$F$17</f>
        <v>3.3</v>
      </c>
      <c r="P93" s="17">
        <f>$G$17</f>
        <v>1.9</v>
      </c>
      <c r="Q93" s="16" t="str">
        <f t="shared" si="41"/>
        <v>-</v>
      </c>
      <c r="R93" s="74"/>
      <c r="S93" s="72"/>
    </row>
    <row r="94" spans="1:19" ht="13.5" thickBot="1">
      <c r="A94" s="72"/>
      <c r="C94" s="84" t="str">
        <f t="shared" si="38"/>
        <v>Anderlecht</v>
      </c>
      <c r="D94" s="85" t="str">
        <f t="shared" si="38"/>
        <v>Gent</v>
      </c>
      <c r="E94" s="161" t="s">
        <v>35</v>
      </c>
      <c r="F94" s="87">
        <f>$E$18</f>
        <v>1.67</v>
      </c>
      <c r="G94" s="87">
        <f>$F$18</f>
        <v>3.45</v>
      </c>
      <c r="H94" s="87">
        <f>$G$18</f>
        <v>4.75</v>
      </c>
      <c r="I94" s="88">
        <f t="shared" si="39"/>
        <v>3.45</v>
      </c>
      <c r="K94" s="84" t="str">
        <f t="shared" si="40"/>
        <v>Anderlecht</v>
      </c>
      <c r="L94" s="85" t="str">
        <f t="shared" si="40"/>
        <v>Gent</v>
      </c>
      <c r="M94" s="86">
        <v>1</v>
      </c>
      <c r="N94" s="87">
        <f>$E$18</f>
        <v>1.67</v>
      </c>
      <c r="O94" s="87">
        <f>$F$18</f>
        <v>3.45</v>
      </c>
      <c r="P94" s="87">
        <f>$G$18</f>
        <v>4.75</v>
      </c>
      <c r="Q94" s="88" t="str">
        <f t="shared" si="41"/>
        <v>-</v>
      </c>
      <c r="R94" s="74"/>
      <c r="S94" s="72"/>
    </row>
    <row r="95" spans="1:19" ht="13.5" thickBot="1">
      <c r="A95" s="72"/>
      <c r="I95" s="89">
        <f>SUM(I87:I94)</f>
        <v>9.49</v>
      </c>
      <c r="Q95" s="89">
        <f>SUM(Q87:Q94)</f>
        <v>7.71</v>
      </c>
      <c r="R95" s="74"/>
      <c r="S95" s="72"/>
    </row>
    <row r="96" spans="1:19">
      <c r="A96" s="72"/>
      <c r="R96" s="74"/>
      <c r="S96" s="72"/>
    </row>
    <row r="97" spans="1:19" ht="13.5" thickBot="1">
      <c r="A97" s="72"/>
      <c r="R97" s="74"/>
      <c r="S97" s="72"/>
    </row>
    <row r="98" spans="1:19" ht="13.5" thickBot="1">
      <c r="A98" s="72"/>
      <c r="C98" s="1"/>
      <c r="D98" s="193" t="s">
        <v>4</v>
      </c>
      <c r="E98" s="194"/>
      <c r="F98" s="195"/>
      <c r="G98" s="8"/>
      <c r="H98" s="8"/>
      <c r="K98" s="1"/>
      <c r="L98" s="193" t="s">
        <v>23</v>
      </c>
      <c r="M98" s="194"/>
      <c r="N98" s="195"/>
      <c r="O98" s="8"/>
      <c r="P98" s="8"/>
      <c r="R98" s="74"/>
      <c r="S98" s="72"/>
    </row>
    <row r="99" spans="1:19" ht="13.5" thickBot="1">
      <c r="A99" s="72"/>
      <c r="C99" s="78" t="s">
        <v>0</v>
      </c>
      <c r="D99" s="79" t="s">
        <v>1</v>
      </c>
      <c r="E99" s="11"/>
      <c r="F99" s="12">
        <v>1</v>
      </c>
      <c r="G99" s="12" t="s">
        <v>18</v>
      </c>
      <c r="H99" s="12">
        <v>2</v>
      </c>
      <c r="I99" s="13" t="s">
        <v>5</v>
      </c>
      <c r="K99" s="78" t="s">
        <v>0</v>
      </c>
      <c r="L99" s="79" t="s">
        <v>1</v>
      </c>
      <c r="M99" s="11"/>
      <c r="N99" s="12">
        <v>1</v>
      </c>
      <c r="O99" s="12" t="s">
        <v>18</v>
      </c>
      <c r="P99" s="12">
        <v>2</v>
      </c>
      <c r="Q99" s="13" t="s">
        <v>5</v>
      </c>
      <c r="R99" s="74"/>
      <c r="S99" s="72"/>
    </row>
    <row r="100" spans="1:19">
      <c r="A100" s="72"/>
      <c r="C100" s="14" t="str">
        <f t="shared" ref="C100:D107" si="42">C11</f>
        <v>Genk</v>
      </c>
      <c r="D100" s="80" t="str">
        <f t="shared" si="42"/>
        <v>Charleroi</v>
      </c>
      <c r="E100" s="81">
        <v>1</v>
      </c>
      <c r="F100" s="82">
        <f>$E$11</f>
        <v>1.62</v>
      </c>
      <c r="G100" s="82">
        <f>$F$11</f>
        <v>3.55</v>
      </c>
      <c r="H100" s="82">
        <f>$G$11</f>
        <v>5</v>
      </c>
      <c r="I100" s="83" t="str">
        <f t="shared" ref="I100:I107" si="43">IF($E100=$I11,IF($E100=$F$99,$F100,IF($E100=$G$99,$G100,IF($E100=$H$99,$H100,""))),"-")</f>
        <v>-</v>
      </c>
      <c r="K100" s="14" t="str">
        <f t="shared" ref="K100:L107" si="44">C11</f>
        <v>Genk</v>
      </c>
      <c r="L100" s="80" t="str">
        <f t="shared" si="44"/>
        <v>Charleroi</v>
      </c>
      <c r="M100" s="81">
        <v>2</v>
      </c>
      <c r="N100" s="82">
        <f>$E$11</f>
        <v>1.62</v>
      </c>
      <c r="O100" s="82">
        <f>$F$11</f>
        <v>3.55</v>
      </c>
      <c r="P100" s="82">
        <f>$G$11</f>
        <v>5</v>
      </c>
      <c r="Q100" s="83">
        <f t="shared" ref="Q100:Q107" si="45">IF($M100=$I11,IF($M100=$N$99,$N100,IF($M100=$O$99,$O100,IF($M100=$P$99,$P100,""))),"-")</f>
        <v>5</v>
      </c>
      <c r="R100" s="74"/>
      <c r="S100" s="72"/>
    </row>
    <row r="101" spans="1:19">
      <c r="A101" s="72"/>
      <c r="C101" s="15" t="str">
        <f t="shared" si="42"/>
        <v>Cercle Brugge</v>
      </c>
      <c r="D101" s="77" t="str">
        <f t="shared" si="42"/>
        <v>GBA</v>
      </c>
      <c r="E101" s="76">
        <v>1</v>
      </c>
      <c r="F101" s="17">
        <f>$E$12</f>
        <v>2.25</v>
      </c>
      <c r="G101" s="17">
        <f>$F$12</f>
        <v>3.3</v>
      </c>
      <c r="H101" s="17">
        <f>$G$12</f>
        <v>2.85</v>
      </c>
      <c r="I101" s="16" t="str">
        <f t="shared" si="43"/>
        <v>-</v>
      </c>
      <c r="K101" s="15" t="str">
        <f t="shared" si="44"/>
        <v>Cercle Brugge</v>
      </c>
      <c r="L101" s="77" t="str">
        <f t="shared" si="44"/>
        <v>GBA</v>
      </c>
      <c r="M101" s="160" t="s">
        <v>35</v>
      </c>
      <c r="N101" s="17">
        <f>$E$12</f>
        <v>2.25</v>
      </c>
      <c r="O101" s="17">
        <f>$F$12</f>
        <v>3.3</v>
      </c>
      <c r="P101" s="17">
        <f>$G$12</f>
        <v>2.85</v>
      </c>
      <c r="Q101" s="16" t="str">
        <f t="shared" si="45"/>
        <v>-</v>
      </c>
      <c r="R101" s="74"/>
      <c r="S101" s="72"/>
    </row>
    <row r="102" spans="1:19">
      <c r="A102" s="72"/>
      <c r="C102" s="15" t="str">
        <f t="shared" si="42"/>
        <v>Kortrijk</v>
      </c>
      <c r="D102" s="77" t="str">
        <f t="shared" si="42"/>
        <v>Sint-Truiden</v>
      </c>
      <c r="E102" s="76">
        <v>1</v>
      </c>
      <c r="F102" s="17">
        <f>$E$13</f>
        <v>2.35</v>
      </c>
      <c r="G102" s="17">
        <f>$F$13</f>
        <v>3.2</v>
      </c>
      <c r="H102" s="17">
        <f>$G$13</f>
        <v>2.75</v>
      </c>
      <c r="I102" s="16" t="str">
        <f t="shared" si="43"/>
        <v>-</v>
      </c>
      <c r="K102" s="15" t="str">
        <f t="shared" si="44"/>
        <v>Kortrijk</v>
      </c>
      <c r="L102" s="77" t="str">
        <f t="shared" si="44"/>
        <v>Sint-Truiden</v>
      </c>
      <c r="M102" s="76">
        <v>1</v>
      </c>
      <c r="N102" s="17">
        <f>$E$13</f>
        <v>2.35</v>
      </c>
      <c r="O102" s="17">
        <f>$F$13</f>
        <v>3.2</v>
      </c>
      <c r="P102" s="17">
        <f>$G$13</f>
        <v>2.75</v>
      </c>
      <c r="Q102" s="16" t="str">
        <f t="shared" si="45"/>
        <v>-</v>
      </c>
      <c r="R102" s="74"/>
      <c r="S102" s="72"/>
    </row>
    <row r="103" spans="1:19">
      <c r="A103" s="72"/>
      <c r="C103" s="15" t="str">
        <f t="shared" si="42"/>
        <v>Mechelen</v>
      </c>
      <c r="D103" s="77" t="str">
        <f t="shared" si="42"/>
        <v>Roeselare</v>
      </c>
      <c r="E103" s="76">
        <v>1</v>
      </c>
      <c r="F103" s="17">
        <f>$E$14</f>
        <v>1.52</v>
      </c>
      <c r="G103" s="17">
        <f>$F$14</f>
        <v>3.65</v>
      </c>
      <c r="H103" s="17">
        <f>$G$14</f>
        <v>6</v>
      </c>
      <c r="I103" s="16">
        <f t="shared" si="43"/>
        <v>1.52</v>
      </c>
      <c r="K103" s="15" t="str">
        <f t="shared" si="44"/>
        <v>Mechelen</v>
      </c>
      <c r="L103" s="77" t="str">
        <f t="shared" si="44"/>
        <v>Roeselare</v>
      </c>
      <c r="M103" s="76">
        <v>2</v>
      </c>
      <c r="N103" s="17">
        <f>$E$14</f>
        <v>1.52</v>
      </c>
      <c r="O103" s="17">
        <f>$F$14</f>
        <v>3.65</v>
      </c>
      <c r="P103" s="17">
        <f>$G$14</f>
        <v>6</v>
      </c>
      <c r="Q103" s="16" t="str">
        <f t="shared" si="45"/>
        <v>-</v>
      </c>
      <c r="R103" s="74"/>
      <c r="S103" s="72"/>
    </row>
    <row r="104" spans="1:19">
      <c r="A104" s="72"/>
      <c r="C104" s="15" t="str">
        <f t="shared" si="42"/>
        <v>Lokeren</v>
      </c>
      <c r="D104" s="77" t="str">
        <f t="shared" si="42"/>
        <v>Standard</v>
      </c>
      <c r="E104" s="160" t="s">
        <v>35</v>
      </c>
      <c r="F104" s="17">
        <f>$E$15</f>
        <v>4.75</v>
      </c>
      <c r="G104" s="17">
        <f>$F$15</f>
        <v>3.45</v>
      </c>
      <c r="H104" s="17">
        <f>$G$15</f>
        <v>1.67</v>
      </c>
      <c r="I104" s="16" t="str">
        <f t="shared" si="43"/>
        <v>-</v>
      </c>
      <c r="K104" s="15" t="str">
        <f t="shared" si="44"/>
        <v>Lokeren</v>
      </c>
      <c r="L104" s="77" t="str">
        <f t="shared" si="44"/>
        <v>Standard</v>
      </c>
      <c r="M104" s="160" t="s">
        <v>35</v>
      </c>
      <c r="N104" s="17">
        <f>$E$15</f>
        <v>4.75</v>
      </c>
      <c r="O104" s="17">
        <f>$F$15</f>
        <v>3.45</v>
      </c>
      <c r="P104" s="17">
        <f>$G$15</f>
        <v>1.67</v>
      </c>
      <c r="Q104" s="16" t="str">
        <f t="shared" si="45"/>
        <v>-</v>
      </c>
      <c r="R104" s="74"/>
      <c r="S104" s="72"/>
    </row>
    <row r="105" spans="1:19">
      <c r="A105" s="72"/>
      <c r="C105" s="15" t="str">
        <f t="shared" si="42"/>
        <v>Zulte-Waregem</v>
      </c>
      <c r="D105" s="77" t="str">
        <f t="shared" si="42"/>
        <v>Moeskroen</v>
      </c>
      <c r="E105" s="76">
        <v>1</v>
      </c>
      <c r="F105" s="17">
        <f>$E$16</f>
        <v>1.67</v>
      </c>
      <c r="G105" s="17">
        <f>$F$16</f>
        <v>3.45</v>
      </c>
      <c r="H105" s="17">
        <f>$G$16</f>
        <v>4.75</v>
      </c>
      <c r="I105" s="16">
        <f t="shared" si="43"/>
        <v>1.67</v>
      </c>
      <c r="K105" s="15" t="str">
        <f t="shared" si="44"/>
        <v>Zulte-Waregem</v>
      </c>
      <c r="L105" s="77" t="str">
        <f t="shared" si="44"/>
        <v>Moeskroen</v>
      </c>
      <c r="M105" s="76">
        <v>1</v>
      </c>
      <c r="N105" s="17">
        <f>$E$16</f>
        <v>1.67</v>
      </c>
      <c r="O105" s="17">
        <f>$F$16</f>
        <v>3.45</v>
      </c>
      <c r="P105" s="17">
        <f>$G$16</f>
        <v>4.75</v>
      </c>
      <c r="Q105" s="16">
        <f t="shared" si="45"/>
        <v>1.67</v>
      </c>
      <c r="R105" s="74"/>
      <c r="S105" s="72"/>
    </row>
    <row r="106" spans="1:19">
      <c r="A106" s="72"/>
      <c r="C106" s="15" t="str">
        <f t="shared" si="42"/>
        <v>Westerlo</v>
      </c>
      <c r="D106" s="77" t="str">
        <f t="shared" si="42"/>
        <v>Club Brugge</v>
      </c>
      <c r="E106" s="76">
        <v>2</v>
      </c>
      <c r="F106" s="17">
        <f>$E$17</f>
        <v>3.7</v>
      </c>
      <c r="G106" s="17">
        <f>$F$17</f>
        <v>3.3</v>
      </c>
      <c r="H106" s="17">
        <f>$G$17</f>
        <v>1.9</v>
      </c>
      <c r="I106" s="16">
        <f t="shared" si="43"/>
        <v>1.9</v>
      </c>
      <c r="K106" s="15" t="str">
        <f t="shared" si="44"/>
        <v>Westerlo</v>
      </c>
      <c r="L106" s="77" t="str">
        <f t="shared" si="44"/>
        <v>Club Brugge</v>
      </c>
      <c r="M106" s="76">
        <v>1</v>
      </c>
      <c r="N106" s="17">
        <f>$E$17</f>
        <v>3.7</v>
      </c>
      <c r="O106" s="17">
        <f>$F$17</f>
        <v>3.3</v>
      </c>
      <c r="P106" s="17">
        <f>$G$17</f>
        <v>1.9</v>
      </c>
      <c r="Q106" s="16" t="str">
        <f t="shared" si="45"/>
        <v>-</v>
      </c>
      <c r="R106" s="74"/>
      <c r="S106" s="72"/>
    </row>
    <row r="107" spans="1:19" ht="13.5" thickBot="1">
      <c r="A107" s="72"/>
      <c r="C107" s="84" t="str">
        <f t="shared" si="42"/>
        <v>Anderlecht</v>
      </c>
      <c r="D107" s="85" t="str">
        <f t="shared" si="42"/>
        <v>Gent</v>
      </c>
      <c r="E107" s="86">
        <v>1</v>
      </c>
      <c r="F107" s="87">
        <f>$E$18</f>
        <v>1.67</v>
      </c>
      <c r="G107" s="87">
        <f>$F$18</f>
        <v>3.45</v>
      </c>
      <c r="H107" s="87">
        <f>$G$18</f>
        <v>4.75</v>
      </c>
      <c r="I107" s="88" t="str">
        <f t="shared" si="43"/>
        <v>-</v>
      </c>
      <c r="K107" s="84" t="str">
        <f t="shared" si="44"/>
        <v>Anderlecht</v>
      </c>
      <c r="L107" s="85" t="str">
        <f t="shared" si="44"/>
        <v>Gent</v>
      </c>
      <c r="M107" s="86">
        <v>1</v>
      </c>
      <c r="N107" s="87">
        <f>$E$18</f>
        <v>1.67</v>
      </c>
      <c r="O107" s="87">
        <f>$F$18</f>
        <v>3.45</v>
      </c>
      <c r="P107" s="87">
        <f>$G$18</f>
        <v>4.75</v>
      </c>
      <c r="Q107" s="88" t="str">
        <f t="shared" si="45"/>
        <v>-</v>
      </c>
      <c r="R107" s="74"/>
      <c r="S107" s="72"/>
    </row>
    <row r="108" spans="1:19" ht="13.5" thickBot="1">
      <c r="A108" s="72"/>
      <c r="I108" s="89">
        <f>SUM(I100:I107)</f>
        <v>5.09</v>
      </c>
      <c r="Q108" s="89">
        <f>SUM(Q100:Q107)</f>
        <v>6.67</v>
      </c>
      <c r="R108" s="74"/>
      <c r="S108" s="72"/>
    </row>
    <row r="109" spans="1:19">
      <c r="A109" s="72"/>
      <c r="R109" s="74"/>
      <c r="S109" s="72"/>
    </row>
    <row r="110" spans="1:19" ht="13.5" thickBot="1">
      <c r="A110" s="72"/>
      <c r="R110" s="74"/>
      <c r="S110" s="72"/>
    </row>
    <row r="111" spans="1:19" ht="13.5" thickBot="1">
      <c r="A111" s="72"/>
      <c r="C111" s="1"/>
      <c r="D111" s="193" t="s">
        <v>29</v>
      </c>
      <c r="E111" s="194"/>
      <c r="F111" s="195"/>
      <c r="G111" s="8"/>
      <c r="H111" s="8"/>
      <c r="K111" s="1"/>
      <c r="L111" s="193" t="s">
        <v>31</v>
      </c>
      <c r="M111" s="194"/>
      <c r="N111" s="195"/>
      <c r="O111" s="8"/>
      <c r="P111" s="8"/>
      <c r="R111" s="74"/>
      <c r="S111" s="72"/>
    </row>
    <row r="112" spans="1:19" ht="13.5" thickBot="1">
      <c r="A112" s="72"/>
      <c r="C112" s="78" t="s">
        <v>0</v>
      </c>
      <c r="D112" s="79" t="s">
        <v>1</v>
      </c>
      <c r="E112" s="11"/>
      <c r="F112" s="12">
        <v>1</v>
      </c>
      <c r="G112" s="12" t="s">
        <v>18</v>
      </c>
      <c r="H112" s="12">
        <v>2</v>
      </c>
      <c r="I112" s="13" t="s">
        <v>5</v>
      </c>
      <c r="K112" s="78" t="s">
        <v>0</v>
      </c>
      <c r="L112" s="79" t="s">
        <v>1</v>
      </c>
      <c r="M112" s="11"/>
      <c r="N112" s="12">
        <v>1</v>
      </c>
      <c r="O112" s="12" t="s">
        <v>18</v>
      </c>
      <c r="P112" s="12">
        <v>2</v>
      </c>
      <c r="Q112" s="13" t="s">
        <v>5</v>
      </c>
      <c r="R112" s="74"/>
      <c r="S112" s="72"/>
    </row>
    <row r="113" spans="1:19">
      <c r="A113" s="72"/>
      <c r="C113" s="14" t="str">
        <f t="shared" ref="C113:D120" si="46">C11</f>
        <v>Genk</v>
      </c>
      <c r="D113" s="80" t="str">
        <f t="shared" si="46"/>
        <v>Charleroi</v>
      </c>
      <c r="E113" s="81">
        <v>1</v>
      </c>
      <c r="F113" s="82">
        <f>$E$11</f>
        <v>1.62</v>
      </c>
      <c r="G113" s="82">
        <f>$F$11</f>
        <v>3.55</v>
      </c>
      <c r="H113" s="82">
        <f>$G$11</f>
        <v>5</v>
      </c>
      <c r="I113" s="83" t="str">
        <f t="shared" ref="I113:I120" si="47">IF($E113=$I11,IF($E113=$F$112,$F113,IF($E113=$G$112,$G113,IF($E113=$H$112,$H113,""))),"-")</f>
        <v>-</v>
      </c>
      <c r="K113" s="14" t="str">
        <f t="shared" ref="K113:L120" si="48">C11</f>
        <v>Genk</v>
      </c>
      <c r="L113" s="80" t="str">
        <f t="shared" si="48"/>
        <v>Charleroi</v>
      </c>
      <c r="M113" s="81">
        <v>1</v>
      </c>
      <c r="N113" s="82">
        <f>$E$11</f>
        <v>1.62</v>
      </c>
      <c r="O113" s="82">
        <f>$F$11</f>
        <v>3.55</v>
      </c>
      <c r="P113" s="82">
        <f>$G$11</f>
        <v>5</v>
      </c>
      <c r="Q113" s="83" t="str">
        <f t="shared" ref="Q113:Q120" si="49">IF($M113=$I11,IF($M113=$N$112,$N113,IF($M113=$O$112,$O113,IF($M113=$P$112,$P113,""))),"-")</f>
        <v>-</v>
      </c>
      <c r="R113" s="74"/>
      <c r="S113" s="72"/>
    </row>
    <row r="114" spans="1:19">
      <c r="A114" s="72"/>
      <c r="C114" s="15" t="str">
        <f t="shared" si="46"/>
        <v>Cercle Brugge</v>
      </c>
      <c r="D114" s="77" t="str">
        <f t="shared" si="46"/>
        <v>GBA</v>
      </c>
      <c r="E114" s="160" t="s">
        <v>35</v>
      </c>
      <c r="F114" s="17">
        <f>$E$12</f>
        <v>2.25</v>
      </c>
      <c r="G114" s="17">
        <f>$F$12</f>
        <v>3.3</v>
      </c>
      <c r="H114" s="17">
        <f>$G$12</f>
        <v>2.85</v>
      </c>
      <c r="I114" s="16" t="str">
        <f t="shared" si="47"/>
        <v>-</v>
      </c>
      <c r="K114" s="15" t="str">
        <f t="shared" si="48"/>
        <v>Cercle Brugge</v>
      </c>
      <c r="L114" s="77" t="str">
        <f t="shared" si="48"/>
        <v>GBA</v>
      </c>
      <c r="M114" s="76">
        <v>2</v>
      </c>
      <c r="N114" s="17">
        <f>$E$12</f>
        <v>2.25</v>
      </c>
      <c r="O114" s="17">
        <f>$F$12</f>
        <v>3.3</v>
      </c>
      <c r="P114" s="17">
        <f>$G$12</f>
        <v>2.85</v>
      </c>
      <c r="Q114" s="16">
        <f t="shared" si="49"/>
        <v>2.85</v>
      </c>
      <c r="R114" s="74"/>
      <c r="S114" s="72"/>
    </row>
    <row r="115" spans="1:19">
      <c r="A115" s="72"/>
      <c r="C115" s="15" t="str">
        <f t="shared" si="46"/>
        <v>Kortrijk</v>
      </c>
      <c r="D115" s="77" t="str">
        <f t="shared" si="46"/>
        <v>Sint-Truiden</v>
      </c>
      <c r="E115" s="76">
        <v>2</v>
      </c>
      <c r="F115" s="17">
        <f>$E$13</f>
        <v>2.35</v>
      </c>
      <c r="G115" s="17">
        <f>$F$13</f>
        <v>3.2</v>
      </c>
      <c r="H115" s="17">
        <f>$G$13</f>
        <v>2.75</v>
      </c>
      <c r="I115" s="16">
        <f t="shared" si="47"/>
        <v>2.75</v>
      </c>
      <c r="K115" s="15" t="str">
        <f t="shared" si="48"/>
        <v>Kortrijk</v>
      </c>
      <c r="L115" s="77" t="str">
        <f t="shared" si="48"/>
        <v>Sint-Truiden</v>
      </c>
      <c r="M115" s="76">
        <v>2</v>
      </c>
      <c r="N115" s="17">
        <f>$E$13</f>
        <v>2.35</v>
      </c>
      <c r="O115" s="17">
        <f>$F$13</f>
        <v>3.2</v>
      </c>
      <c r="P115" s="17">
        <f>$G$13</f>
        <v>2.75</v>
      </c>
      <c r="Q115" s="16">
        <f t="shared" si="49"/>
        <v>2.75</v>
      </c>
      <c r="R115" s="74"/>
      <c r="S115" s="72"/>
    </row>
    <row r="116" spans="1:19">
      <c r="A116" s="72"/>
      <c r="C116" s="15" t="str">
        <f t="shared" si="46"/>
        <v>Mechelen</v>
      </c>
      <c r="D116" s="77" t="str">
        <f t="shared" si="46"/>
        <v>Roeselare</v>
      </c>
      <c r="E116" s="76">
        <v>1</v>
      </c>
      <c r="F116" s="17">
        <f>$E$14</f>
        <v>1.52</v>
      </c>
      <c r="G116" s="17">
        <f>$F$14</f>
        <v>3.65</v>
      </c>
      <c r="H116" s="17">
        <f>$G$14</f>
        <v>6</v>
      </c>
      <c r="I116" s="16">
        <f t="shared" si="47"/>
        <v>1.52</v>
      </c>
      <c r="K116" s="15" t="str">
        <f t="shared" si="48"/>
        <v>Mechelen</v>
      </c>
      <c r="L116" s="77" t="str">
        <f t="shared" si="48"/>
        <v>Roeselare</v>
      </c>
      <c r="M116" s="76">
        <v>1</v>
      </c>
      <c r="N116" s="17">
        <f>$E$14</f>
        <v>1.52</v>
      </c>
      <c r="O116" s="17">
        <f>$F$14</f>
        <v>3.65</v>
      </c>
      <c r="P116" s="17">
        <f>$G$14</f>
        <v>6</v>
      </c>
      <c r="Q116" s="16">
        <f t="shared" si="49"/>
        <v>1.52</v>
      </c>
      <c r="R116" s="74"/>
      <c r="S116" s="72"/>
    </row>
    <row r="117" spans="1:19">
      <c r="A117" s="72"/>
      <c r="C117" s="15" t="str">
        <f t="shared" si="46"/>
        <v>Lokeren</v>
      </c>
      <c r="D117" s="77" t="str">
        <f t="shared" si="46"/>
        <v>Standard</v>
      </c>
      <c r="E117" s="76">
        <v>2</v>
      </c>
      <c r="F117" s="17">
        <f>$E$15</f>
        <v>4.75</v>
      </c>
      <c r="G117" s="17">
        <f>$F$15</f>
        <v>3.45</v>
      </c>
      <c r="H117" s="17">
        <f>$G$15</f>
        <v>1.67</v>
      </c>
      <c r="I117" s="16">
        <f t="shared" si="47"/>
        <v>1.67</v>
      </c>
      <c r="K117" s="15" t="str">
        <f t="shared" si="48"/>
        <v>Lokeren</v>
      </c>
      <c r="L117" s="77" t="str">
        <f t="shared" si="48"/>
        <v>Standard</v>
      </c>
      <c r="M117" s="76">
        <v>2</v>
      </c>
      <c r="N117" s="17">
        <f>$E$15</f>
        <v>4.75</v>
      </c>
      <c r="O117" s="17">
        <f>$F$15</f>
        <v>3.45</v>
      </c>
      <c r="P117" s="17">
        <f>$G$15</f>
        <v>1.67</v>
      </c>
      <c r="Q117" s="16">
        <f t="shared" si="49"/>
        <v>1.67</v>
      </c>
      <c r="R117" s="74"/>
      <c r="S117" s="72"/>
    </row>
    <row r="118" spans="1:19">
      <c r="A118" s="72"/>
      <c r="C118" s="15" t="str">
        <f t="shared" si="46"/>
        <v>Zulte-Waregem</v>
      </c>
      <c r="D118" s="77" t="str">
        <f t="shared" si="46"/>
        <v>Moeskroen</v>
      </c>
      <c r="E118" s="160" t="s">
        <v>35</v>
      </c>
      <c r="F118" s="17">
        <f>$E$16</f>
        <v>1.67</v>
      </c>
      <c r="G118" s="17">
        <f>$F$16</f>
        <v>3.45</v>
      </c>
      <c r="H118" s="17">
        <f>$G$16</f>
        <v>4.75</v>
      </c>
      <c r="I118" s="16" t="str">
        <f t="shared" si="47"/>
        <v>-</v>
      </c>
      <c r="K118" s="15" t="str">
        <f t="shared" si="48"/>
        <v>Zulte-Waregem</v>
      </c>
      <c r="L118" s="77" t="str">
        <f t="shared" si="48"/>
        <v>Moeskroen</v>
      </c>
      <c r="M118" s="160" t="s">
        <v>35</v>
      </c>
      <c r="N118" s="17">
        <f>$E$16</f>
        <v>1.67</v>
      </c>
      <c r="O118" s="17">
        <f>$F$16</f>
        <v>3.45</v>
      </c>
      <c r="P118" s="17">
        <f>$G$16</f>
        <v>4.75</v>
      </c>
      <c r="Q118" s="16" t="str">
        <f t="shared" si="49"/>
        <v>-</v>
      </c>
      <c r="R118" s="74"/>
      <c r="S118" s="72"/>
    </row>
    <row r="119" spans="1:19">
      <c r="A119" s="72"/>
      <c r="C119" s="15" t="str">
        <f t="shared" si="46"/>
        <v>Westerlo</v>
      </c>
      <c r="D119" s="77" t="str">
        <f t="shared" si="46"/>
        <v>Club Brugge</v>
      </c>
      <c r="E119" s="160" t="s">
        <v>35</v>
      </c>
      <c r="F119" s="17">
        <f>$E$17</f>
        <v>3.7</v>
      </c>
      <c r="G119" s="17">
        <f>$F$17</f>
        <v>3.3</v>
      </c>
      <c r="H119" s="17">
        <f>$G$17</f>
        <v>1.9</v>
      </c>
      <c r="I119" s="16" t="str">
        <f t="shared" si="47"/>
        <v>-</v>
      </c>
      <c r="K119" s="15" t="str">
        <f t="shared" si="48"/>
        <v>Westerlo</v>
      </c>
      <c r="L119" s="77" t="str">
        <f t="shared" si="48"/>
        <v>Club Brugge</v>
      </c>
      <c r="M119" s="76">
        <v>2</v>
      </c>
      <c r="N119" s="17">
        <f>$E$17</f>
        <v>3.7</v>
      </c>
      <c r="O119" s="17">
        <f>$F$17</f>
        <v>3.3</v>
      </c>
      <c r="P119" s="17">
        <f>$G$17</f>
        <v>1.9</v>
      </c>
      <c r="Q119" s="16">
        <f t="shared" si="49"/>
        <v>1.9</v>
      </c>
      <c r="R119" s="74"/>
      <c r="S119" s="72"/>
    </row>
    <row r="120" spans="1:19" ht="13.5" thickBot="1">
      <c r="A120" s="72"/>
      <c r="C120" s="84" t="str">
        <f t="shared" si="46"/>
        <v>Anderlecht</v>
      </c>
      <c r="D120" s="85" t="str">
        <f t="shared" si="46"/>
        <v>Gent</v>
      </c>
      <c r="E120" s="161" t="s">
        <v>35</v>
      </c>
      <c r="F120" s="87">
        <f>$E$18</f>
        <v>1.67</v>
      </c>
      <c r="G120" s="87">
        <f>$F$18</f>
        <v>3.45</v>
      </c>
      <c r="H120" s="87">
        <f>$G$18</f>
        <v>4.75</v>
      </c>
      <c r="I120" s="88">
        <f t="shared" si="47"/>
        <v>3.45</v>
      </c>
      <c r="K120" s="84" t="str">
        <f t="shared" si="48"/>
        <v>Anderlecht</v>
      </c>
      <c r="L120" s="85" t="str">
        <f t="shared" si="48"/>
        <v>Gent</v>
      </c>
      <c r="M120" s="86">
        <v>1</v>
      </c>
      <c r="N120" s="87">
        <f>$E$18</f>
        <v>1.67</v>
      </c>
      <c r="O120" s="87">
        <f>$F$18</f>
        <v>3.45</v>
      </c>
      <c r="P120" s="87">
        <f>$G$18</f>
        <v>4.75</v>
      </c>
      <c r="Q120" s="88" t="str">
        <f t="shared" si="49"/>
        <v>-</v>
      </c>
      <c r="R120" s="74"/>
      <c r="S120" s="72"/>
    </row>
    <row r="121" spans="1:19" ht="13.5" thickBot="1">
      <c r="A121" s="72"/>
      <c r="I121" s="89">
        <f>SUM(I113:I120)</f>
        <v>9.39</v>
      </c>
      <c r="Q121" s="89">
        <f>SUM(Q113:Q120)</f>
        <v>10.69</v>
      </c>
      <c r="R121" s="74"/>
      <c r="S121" s="72"/>
    </row>
    <row r="122" spans="1:19">
      <c r="A122" s="72"/>
      <c r="R122" s="74"/>
      <c r="S122" s="72"/>
    </row>
    <row r="123" spans="1:19" ht="13.5" thickBot="1">
      <c r="A123" s="72"/>
      <c r="R123" s="74"/>
      <c r="S123" s="72"/>
    </row>
    <row r="124" spans="1:19" ht="13.5" thickBot="1">
      <c r="A124" s="72"/>
      <c r="C124" s="1"/>
      <c r="D124" s="193" t="s">
        <v>28</v>
      </c>
      <c r="E124" s="194"/>
      <c r="F124" s="195"/>
      <c r="G124" s="8"/>
      <c r="H124" s="8"/>
      <c r="K124" s="1"/>
      <c r="L124" s="193" t="s">
        <v>17</v>
      </c>
      <c r="M124" s="194"/>
      <c r="N124" s="195"/>
      <c r="O124" s="8"/>
      <c r="P124" s="8"/>
      <c r="R124" s="74"/>
      <c r="S124" s="72"/>
    </row>
    <row r="125" spans="1:19" ht="13.5" thickBot="1">
      <c r="A125" s="72"/>
      <c r="C125" s="78" t="s">
        <v>0</v>
      </c>
      <c r="D125" s="79" t="s">
        <v>1</v>
      </c>
      <c r="E125" s="11"/>
      <c r="F125" s="12">
        <v>1</v>
      </c>
      <c r="G125" s="12" t="s">
        <v>18</v>
      </c>
      <c r="H125" s="12">
        <v>2</v>
      </c>
      <c r="I125" s="13" t="s">
        <v>5</v>
      </c>
      <c r="K125" s="78" t="s">
        <v>0</v>
      </c>
      <c r="L125" s="79" t="s">
        <v>1</v>
      </c>
      <c r="M125" s="11"/>
      <c r="N125" s="12">
        <v>1</v>
      </c>
      <c r="O125" s="12" t="s">
        <v>18</v>
      </c>
      <c r="P125" s="12">
        <v>2</v>
      </c>
      <c r="Q125" s="13" t="s">
        <v>5</v>
      </c>
      <c r="R125" s="74"/>
      <c r="S125" s="72"/>
    </row>
    <row r="126" spans="1:19">
      <c r="A126" s="72"/>
      <c r="C126" s="14" t="str">
        <f t="shared" ref="C126:D133" si="50">K61</f>
        <v>Genk</v>
      </c>
      <c r="D126" s="80" t="str">
        <f t="shared" si="50"/>
        <v>Charleroi</v>
      </c>
      <c r="E126" s="81">
        <v>2</v>
      </c>
      <c r="F126" s="82">
        <f>$E$11</f>
        <v>1.62</v>
      </c>
      <c r="G126" s="82">
        <f>$F$11</f>
        <v>3.55</v>
      </c>
      <c r="H126" s="82">
        <f>$G$11</f>
        <v>5</v>
      </c>
      <c r="I126" s="83">
        <f t="shared" ref="I126:I133" si="51">IF($E126=$I11,IF($E126=$F$125,$F126,IF($E126=$G$125,$G126,IF($E126=$H$125,$H126,""))),"-")</f>
        <v>5</v>
      </c>
      <c r="K126" s="14" t="str">
        <f t="shared" ref="K126:L133" si="52">C74</f>
        <v>Genk</v>
      </c>
      <c r="L126" s="80" t="str">
        <f t="shared" si="52"/>
        <v>Charleroi</v>
      </c>
      <c r="M126" s="159" t="s">
        <v>35</v>
      </c>
      <c r="N126" s="82">
        <f>$E$11</f>
        <v>1.62</v>
      </c>
      <c r="O126" s="82">
        <f>$F$11</f>
        <v>3.55</v>
      </c>
      <c r="P126" s="82">
        <f>$G$11</f>
        <v>5</v>
      </c>
      <c r="Q126" s="83" t="str">
        <f t="shared" ref="Q126:Q133" si="53">IF($M126=$I11,IF($M126=$N$125,$N126,IF($M126=$O$125,$O126,IF($M126=$P$125,$P126,""))),"-")</f>
        <v>-</v>
      </c>
      <c r="R126" s="74"/>
      <c r="S126" s="72"/>
    </row>
    <row r="127" spans="1:19">
      <c r="A127" s="72"/>
      <c r="C127" s="15" t="str">
        <f t="shared" si="50"/>
        <v>Cercle Brugge</v>
      </c>
      <c r="D127" s="77" t="str">
        <f t="shared" si="50"/>
        <v>GBA</v>
      </c>
      <c r="E127" s="76">
        <v>2</v>
      </c>
      <c r="F127" s="17">
        <f>$E$12</f>
        <v>2.25</v>
      </c>
      <c r="G127" s="17">
        <f>$F$12</f>
        <v>3.3</v>
      </c>
      <c r="H127" s="17">
        <f>$G$12</f>
        <v>2.85</v>
      </c>
      <c r="I127" s="16">
        <f t="shared" si="51"/>
        <v>2.85</v>
      </c>
      <c r="K127" s="15" t="str">
        <f t="shared" si="52"/>
        <v>Cercle Brugge</v>
      </c>
      <c r="L127" s="77" t="str">
        <f t="shared" si="52"/>
        <v>GBA</v>
      </c>
      <c r="M127" s="76">
        <v>1</v>
      </c>
      <c r="N127" s="17">
        <f>$E$12</f>
        <v>2.25</v>
      </c>
      <c r="O127" s="17">
        <f>$F$12</f>
        <v>3.3</v>
      </c>
      <c r="P127" s="17">
        <f>$G$12</f>
        <v>2.85</v>
      </c>
      <c r="Q127" s="16" t="str">
        <f t="shared" si="53"/>
        <v>-</v>
      </c>
      <c r="R127" s="74"/>
      <c r="S127" s="72"/>
    </row>
    <row r="128" spans="1:19">
      <c r="A128" s="72"/>
      <c r="C128" s="15" t="str">
        <f t="shared" si="50"/>
        <v>Kortrijk</v>
      </c>
      <c r="D128" s="77" t="str">
        <f t="shared" si="50"/>
        <v>Sint-Truiden</v>
      </c>
      <c r="E128" s="160" t="s">
        <v>35</v>
      </c>
      <c r="F128" s="17">
        <f>$E$13</f>
        <v>2.35</v>
      </c>
      <c r="G128" s="17">
        <f>$F$13</f>
        <v>3.2</v>
      </c>
      <c r="H128" s="17">
        <f>$G$13</f>
        <v>2.75</v>
      </c>
      <c r="I128" s="16" t="str">
        <f t="shared" si="51"/>
        <v>-</v>
      </c>
      <c r="K128" s="15" t="str">
        <f t="shared" si="52"/>
        <v>Kortrijk</v>
      </c>
      <c r="L128" s="77" t="str">
        <f t="shared" si="52"/>
        <v>Sint-Truiden</v>
      </c>
      <c r="M128" s="160" t="s">
        <v>35</v>
      </c>
      <c r="N128" s="17">
        <f>$E$13</f>
        <v>2.35</v>
      </c>
      <c r="O128" s="17">
        <f>$F$13</f>
        <v>3.2</v>
      </c>
      <c r="P128" s="17">
        <f>$G$13</f>
        <v>2.75</v>
      </c>
      <c r="Q128" s="16" t="str">
        <f t="shared" si="53"/>
        <v>-</v>
      </c>
      <c r="R128" s="74"/>
      <c r="S128" s="72"/>
    </row>
    <row r="129" spans="1:19">
      <c r="A129" s="72"/>
      <c r="C129" s="15" t="str">
        <f t="shared" si="50"/>
        <v>Mechelen</v>
      </c>
      <c r="D129" s="77" t="str">
        <f t="shared" si="50"/>
        <v>Roeselare</v>
      </c>
      <c r="E129" s="76">
        <v>2</v>
      </c>
      <c r="F129" s="17">
        <f>$E$14</f>
        <v>1.52</v>
      </c>
      <c r="G129" s="17">
        <f>$F$14</f>
        <v>3.65</v>
      </c>
      <c r="H129" s="17">
        <f>$G$14</f>
        <v>6</v>
      </c>
      <c r="I129" s="16" t="str">
        <f t="shared" si="51"/>
        <v>-</v>
      </c>
      <c r="K129" s="15" t="str">
        <f t="shared" si="52"/>
        <v>Mechelen</v>
      </c>
      <c r="L129" s="77" t="str">
        <f t="shared" si="52"/>
        <v>Roeselare</v>
      </c>
      <c r="M129" s="160" t="s">
        <v>35</v>
      </c>
      <c r="N129" s="17">
        <f>$E$14</f>
        <v>1.52</v>
      </c>
      <c r="O129" s="17">
        <f>$F$14</f>
        <v>3.65</v>
      </c>
      <c r="P129" s="17">
        <f>$G$14</f>
        <v>6</v>
      </c>
      <c r="Q129" s="16" t="str">
        <f t="shared" si="53"/>
        <v>-</v>
      </c>
      <c r="R129" s="74"/>
      <c r="S129" s="72"/>
    </row>
    <row r="130" spans="1:19">
      <c r="A130" s="72"/>
      <c r="C130" s="15" t="str">
        <f t="shared" si="50"/>
        <v>Lokeren</v>
      </c>
      <c r="D130" s="77" t="str">
        <f t="shared" si="50"/>
        <v>Standard</v>
      </c>
      <c r="E130" s="76">
        <v>2</v>
      </c>
      <c r="F130" s="17">
        <f>$E$15</f>
        <v>4.75</v>
      </c>
      <c r="G130" s="17">
        <f>$F$15</f>
        <v>3.45</v>
      </c>
      <c r="H130" s="17">
        <f>$G$15</f>
        <v>1.67</v>
      </c>
      <c r="I130" s="16">
        <f t="shared" si="51"/>
        <v>1.67</v>
      </c>
      <c r="K130" s="15" t="str">
        <f t="shared" si="52"/>
        <v>Lokeren</v>
      </c>
      <c r="L130" s="77" t="str">
        <f t="shared" si="52"/>
        <v>Standard</v>
      </c>
      <c r="M130" s="76">
        <v>2</v>
      </c>
      <c r="N130" s="17">
        <f>$E$15</f>
        <v>4.75</v>
      </c>
      <c r="O130" s="17">
        <f>$F$15</f>
        <v>3.45</v>
      </c>
      <c r="P130" s="17">
        <f>$G$15</f>
        <v>1.67</v>
      </c>
      <c r="Q130" s="16">
        <f t="shared" si="53"/>
        <v>1.67</v>
      </c>
      <c r="R130" s="74"/>
      <c r="S130" s="72"/>
    </row>
    <row r="131" spans="1:19">
      <c r="A131" s="72"/>
      <c r="C131" s="15" t="str">
        <f t="shared" si="50"/>
        <v>Zulte-Waregem</v>
      </c>
      <c r="D131" s="77" t="str">
        <f t="shared" si="50"/>
        <v>Moeskroen</v>
      </c>
      <c r="E131" s="76">
        <v>1</v>
      </c>
      <c r="F131" s="17">
        <f>$E$16</f>
        <v>1.67</v>
      </c>
      <c r="G131" s="17">
        <f>$F$16</f>
        <v>3.45</v>
      </c>
      <c r="H131" s="17">
        <f>$G$16</f>
        <v>4.75</v>
      </c>
      <c r="I131" s="16">
        <f t="shared" si="51"/>
        <v>1.67</v>
      </c>
      <c r="K131" s="15" t="str">
        <f t="shared" si="52"/>
        <v>Zulte-Waregem</v>
      </c>
      <c r="L131" s="77" t="str">
        <f t="shared" si="52"/>
        <v>Moeskroen</v>
      </c>
      <c r="M131" s="76">
        <v>1</v>
      </c>
      <c r="N131" s="17">
        <f>$E$16</f>
        <v>1.67</v>
      </c>
      <c r="O131" s="17">
        <f>$F$16</f>
        <v>3.45</v>
      </c>
      <c r="P131" s="17">
        <f>$G$16</f>
        <v>4.75</v>
      </c>
      <c r="Q131" s="16">
        <f t="shared" si="53"/>
        <v>1.67</v>
      </c>
      <c r="R131" s="74"/>
      <c r="S131" s="72"/>
    </row>
    <row r="132" spans="1:19">
      <c r="A132" s="72"/>
      <c r="C132" s="15" t="str">
        <f t="shared" si="50"/>
        <v>Westerlo</v>
      </c>
      <c r="D132" s="77" t="str">
        <f t="shared" si="50"/>
        <v>Club Brugge</v>
      </c>
      <c r="E132" s="76">
        <v>2</v>
      </c>
      <c r="F132" s="17">
        <f>$E$17</f>
        <v>3.7</v>
      </c>
      <c r="G132" s="17">
        <f>$F$17</f>
        <v>3.3</v>
      </c>
      <c r="H132" s="17">
        <f>$G$17</f>
        <v>1.9</v>
      </c>
      <c r="I132" s="16">
        <f t="shared" si="51"/>
        <v>1.9</v>
      </c>
      <c r="K132" s="15" t="str">
        <f t="shared" si="52"/>
        <v>Westerlo</v>
      </c>
      <c r="L132" s="77" t="str">
        <f t="shared" si="52"/>
        <v>Club Brugge</v>
      </c>
      <c r="M132" s="160" t="s">
        <v>35</v>
      </c>
      <c r="N132" s="17">
        <f>$E$17</f>
        <v>3.7</v>
      </c>
      <c r="O132" s="17">
        <f>$F$17</f>
        <v>3.3</v>
      </c>
      <c r="P132" s="17">
        <f>$G$17</f>
        <v>1.9</v>
      </c>
      <c r="Q132" s="16" t="str">
        <f t="shared" si="53"/>
        <v>-</v>
      </c>
      <c r="R132" s="74"/>
      <c r="S132" s="72"/>
    </row>
    <row r="133" spans="1:19" ht="13.5" thickBot="1">
      <c r="A133" s="72"/>
      <c r="C133" s="84" t="str">
        <f t="shared" si="50"/>
        <v>Anderlecht</v>
      </c>
      <c r="D133" s="85" t="str">
        <f t="shared" si="50"/>
        <v>Gent</v>
      </c>
      <c r="E133" s="86">
        <v>1</v>
      </c>
      <c r="F133" s="87">
        <f>$E$18</f>
        <v>1.67</v>
      </c>
      <c r="G133" s="87">
        <f>$F$18</f>
        <v>3.45</v>
      </c>
      <c r="H133" s="87">
        <f>$G$18</f>
        <v>4.75</v>
      </c>
      <c r="I133" s="88" t="str">
        <f t="shared" si="51"/>
        <v>-</v>
      </c>
      <c r="K133" s="84" t="str">
        <f t="shared" si="52"/>
        <v>Anderlecht</v>
      </c>
      <c r="L133" s="85" t="str">
        <f t="shared" si="52"/>
        <v>Gent</v>
      </c>
      <c r="M133" s="161" t="s">
        <v>35</v>
      </c>
      <c r="N133" s="87">
        <f>$E$18</f>
        <v>1.67</v>
      </c>
      <c r="O133" s="87">
        <f>$F$18</f>
        <v>3.45</v>
      </c>
      <c r="P133" s="87">
        <f>$G$18</f>
        <v>4.75</v>
      </c>
      <c r="Q133" s="88">
        <f t="shared" si="53"/>
        <v>3.45</v>
      </c>
      <c r="R133" s="74"/>
      <c r="S133" s="72"/>
    </row>
    <row r="134" spans="1:19" ht="13.5" thickBot="1">
      <c r="A134" s="72"/>
      <c r="I134" s="89">
        <f>SUM(I126:I133)</f>
        <v>13.09</v>
      </c>
      <c r="Q134" s="89">
        <f>SUM(Q126:Q133)</f>
        <v>6.79</v>
      </c>
      <c r="R134" s="74"/>
      <c r="S134" s="72"/>
    </row>
    <row r="135" spans="1:19" ht="16.5" customHeight="1">
      <c r="A135" s="72"/>
      <c r="R135" s="74"/>
      <c r="S135" s="72"/>
    </row>
    <row r="136" spans="1:19" s="155" customFormat="1">
      <c r="A136" s="72"/>
      <c r="B136" s="72"/>
      <c r="C136" s="72"/>
      <c r="D136" s="72"/>
      <c r="E136" s="72"/>
      <c r="F136" s="72"/>
      <c r="G136" s="72"/>
      <c r="H136" s="72"/>
      <c r="I136" s="72"/>
      <c r="J136" s="72"/>
      <c r="K136" s="72"/>
      <c r="L136" s="72"/>
      <c r="M136" s="72"/>
      <c r="N136" s="72"/>
      <c r="O136" s="72"/>
      <c r="P136" s="72"/>
      <c r="Q136" s="72"/>
      <c r="R136" s="72"/>
      <c r="S136" s="72"/>
    </row>
    <row r="137" spans="1:19" s="155" customFormat="1">
      <c r="A137" s="72"/>
      <c r="B137" s="72"/>
      <c r="C137" s="72"/>
      <c r="D137" s="72"/>
      <c r="E137" s="72"/>
      <c r="F137" s="72"/>
      <c r="G137" s="72"/>
      <c r="H137" s="72"/>
      <c r="I137" s="72"/>
      <c r="J137" s="72"/>
      <c r="K137" s="72"/>
      <c r="L137" s="72"/>
      <c r="M137" s="72"/>
      <c r="N137" s="72"/>
      <c r="O137" s="72"/>
      <c r="P137" s="72"/>
      <c r="Q137" s="72"/>
      <c r="R137" s="72"/>
      <c r="S137" s="72"/>
    </row>
    <row r="138" spans="1:19" s="74" customFormat="1"/>
    <row r="139" spans="1:19" s="74" customFormat="1"/>
    <row r="140" spans="1:19" s="74" customFormat="1"/>
    <row r="141" spans="1:19" s="74" customFormat="1">
      <c r="J141" s="123"/>
    </row>
    <row r="142" spans="1:19" s="74" customFormat="1"/>
    <row r="143" spans="1:19" s="74" customFormat="1">
      <c r="J143" s="124"/>
      <c r="K143" s="124"/>
      <c r="L143" s="125"/>
    </row>
    <row r="144" spans="1:19" s="74" customFormat="1">
      <c r="J144" s="124"/>
      <c r="K144" s="124"/>
      <c r="L144" s="125"/>
    </row>
    <row r="145" spans="10:14" s="74" customFormat="1">
      <c r="J145" s="124"/>
      <c r="K145" s="124"/>
      <c r="L145" s="125"/>
    </row>
    <row r="146" spans="10:14" s="74" customFormat="1">
      <c r="J146" s="124"/>
      <c r="K146" s="124"/>
      <c r="L146" s="125"/>
    </row>
    <row r="147" spans="10:14" s="74" customFormat="1">
      <c r="J147" s="124"/>
      <c r="K147" s="124"/>
      <c r="L147" s="125"/>
      <c r="N147" s="75"/>
    </row>
    <row r="148" spans="10:14" s="74" customFormat="1">
      <c r="J148" s="124"/>
      <c r="K148" s="124"/>
      <c r="L148" s="125"/>
    </row>
    <row r="149" spans="10:14" s="74" customFormat="1">
      <c r="J149" s="124"/>
      <c r="K149" s="124"/>
      <c r="L149" s="125"/>
    </row>
    <row r="150" spans="10:14" s="74" customFormat="1">
      <c r="J150" s="124"/>
      <c r="K150" s="124"/>
      <c r="L150" s="125"/>
    </row>
    <row r="151" spans="10:14" s="74" customFormat="1">
      <c r="J151" s="124"/>
      <c r="K151" s="124"/>
      <c r="L151" s="125"/>
    </row>
    <row r="152" spans="10:14" s="74" customFormat="1">
      <c r="J152" s="124"/>
      <c r="K152" s="124"/>
      <c r="L152" s="125"/>
    </row>
    <row r="153" spans="10:14" s="74" customFormat="1">
      <c r="J153" s="124"/>
      <c r="K153" s="124"/>
      <c r="L153" s="125"/>
    </row>
    <row r="154" spans="10:14" s="74" customFormat="1">
      <c r="J154" s="124"/>
      <c r="K154" s="124"/>
      <c r="L154" s="125"/>
    </row>
    <row r="155" spans="10:14" s="74" customFormat="1"/>
    <row r="156" spans="10:14" s="74" customFormat="1"/>
    <row r="157" spans="10:14" s="74" customFormat="1"/>
    <row r="158" spans="10:14" s="74" customFormat="1"/>
    <row r="159" spans="10:14" s="74" customFormat="1"/>
    <row r="160" spans="10:14" s="74" customFormat="1"/>
    <row r="161" s="74" customFormat="1"/>
    <row r="162" s="74" customFormat="1"/>
    <row r="163" s="74" customFormat="1"/>
    <row r="164" s="74" customFormat="1"/>
    <row r="165" s="74" customFormat="1"/>
    <row r="166" s="74" customFormat="1"/>
    <row r="167" s="74" customFormat="1"/>
    <row r="168" s="74" customFormat="1"/>
    <row r="169" s="74" customFormat="1"/>
    <row r="170" s="74" customFormat="1"/>
    <row r="171" s="74" customFormat="1"/>
    <row r="172" s="74" customFormat="1"/>
    <row r="173" s="74" customFormat="1"/>
    <row r="174" s="74" customFormat="1"/>
    <row r="175" s="74" customFormat="1"/>
    <row r="176" s="74" customFormat="1"/>
    <row r="177" s="74" customFormat="1"/>
    <row r="178" s="74" customFormat="1"/>
    <row r="179" s="74" customFormat="1"/>
    <row r="180" s="74" customFormat="1"/>
    <row r="181" s="74" customFormat="1"/>
    <row r="182" s="74" customFormat="1"/>
    <row r="183" s="74" customFormat="1"/>
    <row r="184" s="74" customFormat="1"/>
    <row r="185" s="74" customFormat="1"/>
    <row r="186" s="74" customFormat="1"/>
    <row r="187" s="74" customFormat="1"/>
    <row r="188" s="74" customFormat="1"/>
    <row r="189" s="74" customFormat="1"/>
    <row r="190" s="74" customFormat="1"/>
    <row r="191" s="74" customFormat="1"/>
    <row r="192" s="74" customFormat="1"/>
    <row r="193" s="74" customFormat="1"/>
    <row r="194" s="74" customFormat="1"/>
    <row r="195" s="74" customFormat="1"/>
    <row r="196" s="74" customFormat="1"/>
    <row r="197" s="74" customFormat="1"/>
    <row r="198" s="74" customFormat="1"/>
    <row r="199" s="74" customFormat="1"/>
    <row r="200" s="74" customFormat="1"/>
    <row r="201" s="74" customFormat="1"/>
    <row r="202" s="74" customFormat="1"/>
    <row r="203" s="74" customFormat="1"/>
    <row r="204" s="74" customFormat="1"/>
    <row r="205" s="74" customFormat="1"/>
    <row r="206" s="74" customFormat="1"/>
    <row r="207" s="74" customFormat="1"/>
    <row r="208" s="74" customFormat="1"/>
    <row r="209" s="74" customFormat="1"/>
    <row r="210" s="74" customFormat="1"/>
    <row r="211" s="74" customFormat="1"/>
    <row r="212" s="74" customFormat="1"/>
    <row r="213" s="74" customFormat="1"/>
    <row r="214" s="74" customFormat="1"/>
    <row r="215" s="74" customFormat="1"/>
    <row r="216" s="74" customFormat="1"/>
    <row r="217" s="74" customFormat="1"/>
    <row r="218" s="74" customFormat="1"/>
    <row r="219" s="74" customFormat="1"/>
    <row r="220" s="74" customFormat="1"/>
    <row r="221" s="74" customFormat="1"/>
    <row r="222" s="74" customFormat="1"/>
    <row r="223" s="74" customFormat="1"/>
    <row r="224" s="74" customFormat="1"/>
    <row r="225" s="74" customFormat="1"/>
    <row r="226" s="74" customFormat="1"/>
    <row r="227" s="74" customFormat="1"/>
    <row r="228" s="74" customFormat="1"/>
    <row r="229" s="74" customFormat="1"/>
    <row r="230" s="74" customFormat="1"/>
    <row r="231" s="74" customFormat="1"/>
    <row r="232" s="74" customFormat="1"/>
    <row r="233" s="74" customFormat="1"/>
    <row r="234" s="74" customFormat="1"/>
    <row r="235" s="74" customFormat="1"/>
    <row r="236" s="74" customFormat="1"/>
    <row r="237" s="74" customFormat="1"/>
    <row r="238" s="74" customFormat="1"/>
    <row r="239" s="74" customFormat="1"/>
    <row r="240" s="74" customFormat="1"/>
    <row r="241" s="74" customFormat="1"/>
    <row r="242" s="74" customFormat="1"/>
    <row r="243" s="74" customFormat="1"/>
    <row r="244" s="74" customFormat="1"/>
    <row r="245" s="74" customFormat="1"/>
    <row r="246" s="74" customFormat="1"/>
    <row r="247" s="74" customFormat="1"/>
    <row r="248" s="74" customFormat="1"/>
    <row r="249" s="74" customFormat="1"/>
    <row r="250" s="74" customFormat="1"/>
    <row r="251" s="74" customFormat="1"/>
    <row r="252" s="74" customFormat="1"/>
    <row r="253" s="74" customFormat="1"/>
    <row r="254" s="74" customFormat="1"/>
    <row r="255" s="74" customFormat="1"/>
    <row r="256" s="74" customFormat="1"/>
    <row r="257" s="74" customFormat="1"/>
    <row r="258" s="74" customFormat="1"/>
    <row r="259" s="74" customFormat="1"/>
    <row r="260" s="74" customFormat="1"/>
    <row r="261" s="74" customFormat="1"/>
    <row r="262" s="74" customFormat="1"/>
    <row r="263" s="74" customFormat="1"/>
    <row r="264" s="74" customFormat="1"/>
    <row r="265" s="74" customFormat="1"/>
    <row r="266" s="74" customFormat="1"/>
    <row r="267" s="74" customFormat="1"/>
    <row r="268" s="74" customFormat="1"/>
    <row r="269" s="74" customFormat="1"/>
    <row r="270" s="74" customFormat="1"/>
    <row r="271" s="74" customFormat="1"/>
    <row r="272" s="74" customFormat="1"/>
    <row r="273" s="74" customFormat="1"/>
    <row r="274" s="74" customFormat="1"/>
    <row r="275" s="74" customFormat="1"/>
    <row r="276" s="74" customFormat="1"/>
    <row r="277" s="74" customFormat="1"/>
    <row r="278" s="74" customFormat="1"/>
    <row r="279" s="74" customFormat="1"/>
    <row r="280" s="74" customFormat="1"/>
    <row r="281" s="74" customFormat="1"/>
    <row r="282" s="74" customFormat="1"/>
    <row r="283" s="74" customFormat="1"/>
    <row r="284" s="74" customFormat="1"/>
    <row r="285" s="74" customFormat="1"/>
    <row r="286" s="74" customFormat="1"/>
    <row r="287" s="74" customFormat="1"/>
    <row r="288" s="74" customFormat="1"/>
    <row r="289" s="74" customFormat="1"/>
    <row r="290" s="74" customFormat="1"/>
    <row r="291" s="74" customFormat="1"/>
    <row r="292" s="74" customFormat="1"/>
    <row r="293" s="74" customFormat="1"/>
    <row r="294" s="74" customFormat="1"/>
    <row r="295" s="74" customFormat="1"/>
    <row r="296" s="74" customFormat="1"/>
    <row r="297" s="74" customFormat="1"/>
    <row r="298" s="74" customFormat="1"/>
    <row r="299" s="74" customFormat="1"/>
    <row r="300" s="74" customFormat="1"/>
    <row r="301" s="74" customFormat="1"/>
    <row r="302" s="74" customFormat="1"/>
    <row r="303" s="74" customFormat="1"/>
    <row r="304" s="74" customFormat="1"/>
    <row r="305" s="74" customFormat="1"/>
    <row r="306" s="74" customFormat="1"/>
    <row r="307" s="74" customFormat="1"/>
    <row r="308" s="74" customFormat="1"/>
    <row r="309" s="74" customFormat="1"/>
    <row r="310" s="74" customFormat="1"/>
    <row r="311" s="74" customFormat="1"/>
    <row r="312" s="74" customFormat="1"/>
    <row r="313" s="74" customFormat="1"/>
    <row r="314" s="74" customFormat="1"/>
    <row r="315" s="74" customFormat="1"/>
    <row r="316" s="74" customFormat="1"/>
    <row r="317" s="74" customFormat="1"/>
    <row r="318" s="74" customFormat="1"/>
    <row r="319" s="74" customFormat="1"/>
    <row r="320" s="74" customFormat="1"/>
    <row r="321" s="74" customFormat="1"/>
    <row r="322" s="74" customFormat="1"/>
    <row r="323" s="74" customFormat="1"/>
    <row r="324" s="74" customFormat="1"/>
    <row r="325" s="74" customFormat="1"/>
    <row r="326" s="74" customFormat="1"/>
    <row r="327" s="74" customFormat="1"/>
    <row r="328" s="74" customFormat="1"/>
    <row r="329" s="74" customFormat="1"/>
    <row r="330" s="74" customFormat="1"/>
    <row r="331" s="74" customFormat="1"/>
    <row r="332" s="74" customFormat="1"/>
    <row r="333" s="74" customFormat="1"/>
    <row r="334" s="74" customFormat="1"/>
    <row r="335" s="74" customFormat="1"/>
    <row r="336" s="74" customFormat="1"/>
    <row r="337" s="74" customFormat="1"/>
    <row r="338" s="74" customFormat="1"/>
    <row r="339" s="74" customFormat="1"/>
    <row r="340" s="74" customFormat="1"/>
    <row r="341" s="74" customFormat="1"/>
    <row r="342" s="74" customFormat="1"/>
    <row r="343" s="74" customFormat="1"/>
    <row r="344" s="74" customFormat="1"/>
    <row r="345" s="74" customFormat="1"/>
    <row r="346" s="74" customFormat="1"/>
    <row r="347" s="74" customFormat="1"/>
    <row r="348" s="74" customFormat="1"/>
    <row r="349" s="74" customFormat="1"/>
    <row r="350" s="74" customFormat="1"/>
    <row r="351" s="74" customFormat="1"/>
    <row r="352" s="74" customFormat="1"/>
    <row r="353" s="74" customFormat="1"/>
    <row r="354" s="74" customFormat="1"/>
    <row r="355" s="74" customFormat="1"/>
    <row r="356" s="74" customFormat="1"/>
    <row r="357" s="74" customFormat="1"/>
    <row r="358" s="74" customFormat="1"/>
    <row r="359" s="74" customFormat="1"/>
    <row r="360" s="74" customFormat="1"/>
    <row r="361" s="74" customFormat="1"/>
    <row r="362" s="74" customFormat="1"/>
    <row r="363" s="74" customFormat="1"/>
    <row r="364" s="74" customFormat="1"/>
    <row r="365" s="74" customFormat="1"/>
    <row r="366" s="74" customFormat="1"/>
    <row r="367" s="74" customFormat="1"/>
    <row r="368" s="74" customFormat="1"/>
    <row r="369" s="74" customFormat="1"/>
    <row r="370" s="74" customFormat="1"/>
    <row r="371" s="74" customFormat="1"/>
    <row r="372" s="74" customFormat="1"/>
    <row r="373" s="74" customFormat="1"/>
    <row r="374" s="74" customFormat="1"/>
    <row r="375" s="74" customFormat="1"/>
    <row r="376" s="74" customFormat="1"/>
    <row r="377" s="74" customFormat="1"/>
    <row r="378" s="74" customFormat="1"/>
    <row r="379" s="74" customFormat="1"/>
    <row r="380" s="74" customFormat="1"/>
    <row r="381" s="74" customFormat="1"/>
    <row r="382" s="74" customFormat="1"/>
    <row r="383" s="74" customFormat="1"/>
    <row r="384" s="74" customFormat="1"/>
    <row r="385" s="74" customFormat="1"/>
    <row r="386" s="74" customFormat="1"/>
    <row r="387" s="74" customFormat="1"/>
    <row r="388" s="74" customFormat="1"/>
    <row r="389" s="74" customFormat="1"/>
    <row r="390" s="74" customFormat="1"/>
    <row r="391" s="74" customFormat="1"/>
    <row r="392" s="74" customFormat="1"/>
    <row r="393" s="74" customFormat="1"/>
    <row r="394" s="74" customFormat="1"/>
    <row r="395" s="74" customFormat="1"/>
    <row r="396" s="74" customFormat="1"/>
    <row r="397" s="74" customFormat="1"/>
    <row r="398" s="74" customFormat="1"/>
    <row r="399" s="74" customFormat="1"/>
    <row r="400" s="74" customFormat="1"/>
    <row r="401" s="74" customFormat="1"/>
    <row r="402" s="74" customFormat="1"/>
    <row r="403" s="74" customFormat="1"/>
    <row r="404" s="74" customFormat="1"/>
    <row r="405" s="74" customFormat="1"/>
    <row r="406" s="74" customFormat="1"/>
    <row r="407" s="74" customFormat="1"/>
    <row r="408" s="74" customFormat="1"/>
    <row r="409" s="74" customFormat="1"/>
    <row r="410" s="74" customFormat="1"/>
    <row r="411" s="74" customFormat="1"/>
    <row r="412" s="74" customFormat="1"/>
    <row r="413" s="74" customFormat="1"/>
    <row r="414" s="74" customFormat="1"/>
    <row r="415" s="74" customFormat="1"/>
    <row r="416" s="74" customFormat="1"/>
    <row r="417" s="74" customFormat="1"/>
    <row r="418" s="74" customFormat="1"/>
    <row r="419" s="74" customFormat="1"/>
    <row r="420" s="74" customFormat="1"/>
    <row r="421" s="74" customFormat="1"/>
    <row r="422" s="74" customFormat="1"/>
    <row r="423" s="74" customFormat="1"/>
    <row r="424" s="74" customFormat="1"/>
    <row r="425" s="74" customFormat="1"/>
    <row r="426" s="74" customFormat="1"/>
    <row r="427" s="74" customFormat="1"/>
    <row r="428" s="74" customFormat="1"/>
    <row r="429" s="74" customFormat="1"/>
    <row r="430" s="74" customFormat="1"/>
    <row r="431" s="74" customFormat="1"/>
    <row r="432" s="74" customFormat="1"/>
    <row r="433" s="74" customFormat="1"/>
    <row r="434" s="74" customFormat="1"/>
    <row r="435" s="74" customFormat="1"/>
    <row r="436" s="74" customFormat="1"/>
    <row r="437" s="74" customFormat="1"/>
    <row r="438" s="74" customFormat="1"/>
    <row r="439" s="74" customFormat="1"/>
    <row r="440" s="74" customFormat="1"/>
    <row r="441" s="74" customFormat="1"/>
    <row r="442" s="74" customFormat="1"/>
    <row r="443" s="74" customFormat="1"/>
    <row r="444" s="74" customFormat="1"/>
    <row r="445" s="74" customFormat="1"/>
    <row r="446" s="74" customFormat="1"/>
    <row r="447" s="74" customFormat="1"/>
    <row r="448" s="74" customFormat="1"/>
    <row r="449" s="74" customFormat="1"/>
    <row r="450" s="74" customFormat="1"/>
    <row r="451" s="74" customFormat="1"/>
    <row r="452" s="74" customFormat="1"/>
    <row r="453" s="74" customFormat="1"/>
    <row r="454" s="74" customFormat="1"/>
    <row r="455" s="74" customFormat="1"/>
    <row r="456" s="74" customFormat="1"/>
    <row r="457" s="74" customFormat="1"/>
    <row r="458" s="74" customFormat="1"/>
    <row r="459" s="74" customFormat="1"/>
    <row r="460" s="74" customFormat="1"/>
    <row r="461" s="74" customFormat="1"/>
    <row r="462" s="74" customFormat="1"/>
    <row r="463" s="74" customFormat="1"/>
    <row r="464" s="74" customFormat="1"/>
    <row r="465" s="74" customFormat="1"/>
    <row r="466" s="74" customFormat="1"/>
    <row r="467" s="74" customFormat="1"/>
    <row r="468" s="74" customFormat="1"/>
    <row r="469" s="74" customFormat="1"/>
    <row r="470" s="74" customFormat="1"/>
    <row r="471" s="74" customFormat="1"/>
    <row r="472" s="74" customFormat="1"/>
    <row r="473" s="74" customFormat="1"/>
    <row r="474" s="74" customFormat="1"/>
    <row r="475" s="74" customFormat="1"/>
    <row r="476" s="74" customFormat="1"/>
    <row r="477" s="74" customFormat="1"/>
    <row r="478" s="74" customFormat="1"/>
    <row r="479" s="74" customFormat="1"/>
    <row r="480" s="74" customFormat="1"/>
    <row r="481" s="74" customFormat="1"/>
    <row r="482" s="74" customFormat="1"/>
    <row r="483" s="74" customFormat="1"/>
    <row r="484" s="74" customFormat="1"/>
    <row r="485" s="74" customFormat="1"/>
    <row r="486" s="74" customFormat="1"/>
    <row r="487" s="74" customFormat="1"/>
    <row r="488" s="74" customFormat="1"/>
    <row r="489" s="74" customFormat="1"/>
    <row r="490" s="74" customFormat="1"/>
    <row r="491" s="74" customFormat="1"/>
    <row r="492" s="74" customFormat="1"/>
    <row r="493" s="74" customFormat="1"/>
    <row r="494" s="74" customFormat="1"/>
    <row r="495" s="74" customFormat="1"/>
    <row r="496" s="74" customFormat="1"/>
    <row r="497" s="74" customFormat="1"/>
    <row r="498" s="74" customFormat="1"/>
    <row r="499" s="74" customFormat="1"/>
    <row r="500" s="74" customFormat="1"/>
    <row r="501" s="74" customFormat="1"/>
    <row r="502" s="74" customFormat="1"/>
    <row r="503" s="74" customFormat="1"/>
    <row r="504" s="74" customFormat="1"/>
    <row r="505" s="74" customFormat="1"/>
    <row r="506" s="74" customFormat="1"/>
    <row r="507" s="74" customFormat="1"/>
    <row r="508" s="74" customFormat="1"/>
    <row r="509" s="74" customFormat="1"/>
    <row r="510" s="74" customFormat="1"/>
    <row r="511" s="74" customFormat="1"/>
    <row r="512" s="74" customFormat="1"/>
    <row r="513" s="74" customFormat="1"/>
    <row r="514" s="74" customFormat="1"/>
    <row r="515" s="74" customFormat="1"/>
    <row r="516" s="74" customFormat="1"/>
    <row r="517" s="74" customFormat="1"/>
    <row r="518" s="74" customFormat="1"/>
    <row r="519" s="74" customFormat="1"/>
    <row r="520" s="74" customFormat="1"/>
    <row r="521" s="74" customFormat="1"/>
    <row r="522" s="74" customFormat="1"/>
    <row r="523" s="74" customFormat="1"/>
    <row r="524" s="74" customFormat="1"/>
    <row r="525" s="74" customFormat="1"/>
    <row r="526" s="74" customFormat="1"/>
    <row r="527" s="74" customFormat="1"/>
    <row r="528" s="74" customFormat="1"/>
    <row r="529" s="74" customFormat="1"/>
    <row r="530" s="74" customFormat="1"/>
    <row r="531" s="74" customFormat="1"/>
    <row r="532" s="74" customFormat="1"/>
    <row r="533" s="74" customFormat="1"/>
    <row r="534" s="74" customFormat="1"/>
    <row r="535" s="74" customFormat="1"/>
    <row r="536" s="74" customFormat="1"/>
    <row r="537" s="74" customFormat="1"/>
    <row r="538" s="74" customFormat="1"/>
    <row r="539" s="74" customFormat="1"/>
    <row r="540" s="74" customFormat="1"/>
    <row r="541" s="74" customFormat="1"/>
    <row r="542" s="74" customFormat="1"/>
    <row r="543" s="74" customFormat="1"/>
    <row r="544" s="74" customFormat="1"/>
    <row r="545" s="74" customFormat="1"/>
    <row r="546" s="74" customFormat="1"/>
    <row r="547" s="74" customFormat="1"/>
    <row r="548" s="74" customFormat="1"/>
    <row r="549" s="74" customFormat="1"/>
    <row r="550" s="74" customFormat="1"/>
    <row r="551" s="74" customFormat="1"/>
    <row r="552" s="74" customFormat="1"/>
    <row r="553" s="74" customFormat="1"/>
    <row r="554" s="74" customFormat="1"/>
    <row r="555" s="74" customFormat="1"/>
    <row r="556" s="74" customFormat="1"/>
    <row r="557" s="74" customFormat="1"/>
    <row r="558" s="74" customFormat="1"/>
    <row r="559" s="74" customFormat="1"/>
    <row r="560" s="74" customFormat="1"/>
    <row r="561" s="74" customFormat="1"/>
    <row r="562" s="74" customFormat="1"/>
    <row r="563" s="74" customFormat="1"/>
    <row r="564" s="74" customFormat="1"/>
    <row r="565" s="74" customFormat="1"/>
    <row r="566" s="74" customFormat="1"/>
    <row r="567" s="74" customFormat="1"/>
    <row r="568" s="74" customFormat="1"/>
    <row r="569" s="74" customFormat="1"/>
    <row r="570" s="74" customFormat="1"/>
    <row r="571" s="74" customFormat="1"/>
    <row r="572" s="74" customFormat="1"/>
    <row r="573" s="74" customFormat="1"/>
    <row r="574" s="74" customFormat="1"/>
    <row r="575" s="74" customFormat="1"/>
    <row r="576" s="74" customFormat="1"/>
    <row r="577" s="74" customFormat="1"/>
    <row r="578" s="74" customFormat="1"/>
    <row r="579" s="74" customFormat="1"/>
    <row r="580" s="74" customFormat="1"/>
    <row r="581" s="74" customFormat="1"/>
    <row r="582" s="74" customFormat="1"/>
    <row r="583" s="74" customFormat="1"/>
    <row r="584" s="74" customFormat="1"/>
    <row r="585" s="74" customFormat="1"/>
    <row r="586" s="74" customFormat="1"/>
    <row r="587" s="74" customFormat="1"/>
    <row r="588" s="74" customFormat="1"/>
    <row r="589" s="74" customFormat="1"/>
    <row r="590" s="74" customFormat="1"/>
    <row r="591" s="74" customFormat="1"/>
    <row r="592" s="74" customFormat="1"/>
    <row r="593" s="74" customFormat="1"/>
    <row r="594" s="74" customFormat="1"/>
    <row r="595" s="74" customFormat="1"/>
    <row r="596" s="74" customFormat="1"/>
    <row r="597" s="74" customFormat="1"/>
    <row r="598" s="74" customFormat="1"/>
    <row r="599" s="74" customFormat="1"/>
    <row r="600" s="74" customFormat="1"/>
    <row r="601" s="74" customFormat="1"/>
    <row r="602" s="74" customFormat="1"/>
    <row r="603" s="74" customFormat="1"/>
    <row r="604" s="74" customFormat="1"/>
    <row r="605" s="74" customFormat="1"/>
    <row r="606" s="74" customFormat="1"/>
    <row r="607" s="74" customFormat="1"/>
    <row r="608" s="74" customFormat="1"/>
    <row r="609" s="74" customFormat="1"/>
    <row r="610" s="74" customFormat="1"/>
    <row r="611" s="74" customFormat="1"/>
    <row r="612" s="74" customFormat="1"/>
    <row r="613" s="74" customFormat="1"/>
    <row r="614" s="74" customFormat="1"/>
    <row r="615" s="74" customFormat="1"/>
    <row r="616" s="74" customFormat="1"/>
    <row r="617" s="74" customFormat="1"/>
    <row r="618" s="74" customFormat="1"/>
    <row r="619" s="74" customFormat="1"/>
    <row r="620" s="74" customFormat="1"/>
    <row r="621" s="74" customFormat="1"/>
    <row r="622" s="74" customFormat="1"/>
    <row r="623" s="74" customFormat="1"/>
    <row r="624" s="74" customFormat="1"/>
    <row r="625" s="74" customFormat="1"/>
    <row r="626" s="74" customFormat="1"/>
    <row r="627" s="74" customFormat="1"/>
    <row r="628" s="74" customFormat="1"/>
    <row r="629" s="74" customFormat="1"/>
    <row r="630" s="74" customFormat="1"/>
    <row r="631" s="74" customFormat="1"/>
    <row r="632" s="74" customFormat="1"/>
    <row r="633" s="74" customFormat="1"/>
    <row r="634" s="74" customFormat="1"/>
    <row r="635" s="74" customFormat="1"/>
    <row r="636" s="74" customFormat="1"/>
    <row r="637" s="74" customFormat="1"/>
    <row r="638" s="74" customFormat="1"/>
    <row r="639" s="74" customFormat="1"/>
    <row r="640" s="74" customFormat="1"/>
    <row r="641" s="74" customFormat="1"/>
    <row r="642" s="74" customFormat="1"/>
    <row r="643" s="74" customFormat="1"/>
    <row r="644" s="74" customFormat="1"/>
    <row r="645" s="74" customFormat="1"/>
    <row r="646" s="74" customFormat="1"/>
    <row r="647" s="74" customFormat="1"/>
    <row r="648" s="74" customFormat="1"/>
    <row r="649" s="74" customFormat="1"/>
    <row r="650" s="74" customFormat="1"/>
    <row r="651" s="74" customFormat="1"/>
    <row r="652" s="74" customFormat="1"/>
    <row r="653" s="74" customFormat="1"/>
    <row r="654" s="74" customFormat="1"/>
    <row r="655" s="74" customFormat="1"/>
    <row r="656" s="74" customFormat="1"/>
    <row r="657" s="74" customFormat="1"/>
    <row r="658" s="74" customFormat="1"/>
    <row r="659" s="74" customFormat="1"/>
    <row r="660" s="74" customFormat="1"/>
    <row r="661" s="74" customFormat="1"/>
    <row r="662" s="74" customFormat="1"/>
    <row r="663" s="74" customFormat="1"/>
    <row r="664" s="74" customFormat="1"/>
    <row r="665" s="74" customFormat="1"/>
    <row r="666" s="74" customFormat="1"/>
    <row r="667" s="74" customFormat="1"/>
    <row r="668" s="74" customFormat="1"/>
    <row r="669" s="74" customFormat="1"/>
    <row r="670" s="74" customFormat="1"/>
    <row r="671" s="74" customFormat="1"/>
    <row r="672" s="74" customFormat="1"/>
    <row r="673" s="74" customFormat="1"/>
    <row r="674" s="74" customFormat="1"/>
    <row r="675" s="74" customFormat="1"/>
    <row r="676" s="74" customFormat="1"/>
    <row r="677" s="74" customFormat="1"/>
    <row r="678" s="74" customFormat="1"/>
    <row r="679" s="74" customFormat="1"/>
    <row r="680" s="74" customFormat="1"/>
    <row r="681" s="74" customFormat="1"/>
    <row r="682" s="74" customFormat="1"/>
    <row r="683" s="74" customFormat="1"/>
    <row r="684" s="74" customFormat="1"/>
    <row r="685" s="74" customFormat="1"/>
    <row r="686" s="74" customFormat="1"/>
    <row r="687" s="74" customFormat="1"/>
    <row r="688" s="74" customFormat="1"/>
    <row r="689" s="74" customFormat="1"/>
    <row r="690" s="74" customFormat="1"/>
    <row r="691" s="74" customFormat="1"/>
    <row r="692" s="74" customFormat="1"/>
    <row r="693" s="74" customFormat="1"/>
    <row r="694" s="74" customFormat="1"/>
    <row r="695" s="74" customFormat="1"/>
    <row r="696" s="74" customFormat="1"/>
    <row r="697" s="74" customFormat="1"/>
    <row r="698" s="74" customFormat="1"/>
    <row r="699" s="74" customFormat="1"/>
    <row r="700" s="74" customFormat="1"/>
    <row r="701" s="74" customFormat="1"/>
    <row r="702" s="74" customFormat="1"/>
    <row r="703" s="74" customFormat="1"/>
    <row r="704" s="74" customFormat="1"/>
    <row r="705" s="74" customFormat="1"/>
    <row r="706" s="74" customFormat="1"/>
    <row r="707" s="74" customFormat="1"/>
    <row r="708" s="74" customFormat="1"/>
    <row r="709" s="74" customFormat="1"/>
    <row r="710" s="74" customFormat="1"/>
    <row r="711" s="74" customFormat="1"/>
    <row r="712" s="74" customFormat="1"/>
    <row r="713" s="74" customFormat="1"/>
    <row r="714" s="74" customFormat="1"/>
    <row r="715" s="74" customFormat="1"/>
    <row r="716" s="74" customFormat="1"/>
    <row r="717" s="74" customFormat="1"/>
    <row r="718" s="74" customFormat="1"/>
    <row r="719" s="74" customFormat="1"/>
    <row r="720" s="74" customFormat="1"/>
    <row r="721" s="74" customFormat="1"/>
    <row r="722" s="74" customFormat="1"/>
    <row r="723" s="74" customFormat="1"/>
    <row r="724" s="74" customFormat="1"/>
    <row r="725" s="74" customFormat="1"/>
    <row r="726" s="74" customFormat="1"/>
    <row r="727" s="74" customFormat="1"/>
    <row r="728" s="74" customFormat="1"/>
    <row r="729" s="74" customFormat="1"/>
    <row r="730" s="74" customFormat="1"/>
    <row r="731" s="74" customFormat="1"/>
    <row r="732" s="74" customFormat="1"/>
    <row r="733" s="74" customFormat="1"/>
    <row r="734" s="74" customFormat="1"/>
    <row r="735" s="74" customFormat="1"/>
    <row r="736" s="74" customFormat="1"/>
    <row r="737" s="74" customFormat="1"/>
    <row r="738" s="74" customFormat="1"/>
    <row r="739" s="74" customFormat="1"/>
    <row r="740" s="74" customFormat="1"/>
    <row r="741" s="74" customFormat="1"/>
    <row r="742" s="74" customFormat="1"/>
    <row r="743" s="74" customFormat="1"/>
    <row r="744" s="74" customFormat="1"/>
    <row r="745" s="74" customFormat="1"/>
    <row r="746" s="74" customFormat="1"/>
    <row r="747" s="74" customFormat="1"/>
    <row r="748" s="74" customFormat="1"/>
    <row r="749" s="74" customFormat="1"/>
    <row r="750" s="74" customFormat="1"/>
    <row r="751" s="74" customFormat="1"/>
    <row r="752" s="74" customFormat="1"/>
    <row r="753" s="74" customFormat="1"/>
    <row r="754" s="74" customFormat="1"/>
    <row r="755" s="74" customFormat="1"/>
    <row r="756" s="74" customFormat="1"/>
    <row r="757" s="74" customFormat="1"/>
    <row r="758" s="74" customFormat="1"/>
    <row r="759" s="74" customFormat="1"/>
    <row r="760" s="74" customFormat="1"/>
    <row r="761" s="74" customFormat="1"/>
    <row r="762" s="74" customFormat="1"/>
    <row r="763" s="74" customFormat="1"/>
    <row r="764" s="74" customFormat="1"/>
    <row r="765" s="74" customFormat="1"/>
    <row r="766" s="74" customFormat="1"/>
    <row r="767" s="74" customFormat="1"/>
    <row r="768" s="74" customFormat="1"/>
    <row r="769" s="74" customFormat="1"/>
    <row r="770" s="74" customFormat="1"/>
    <row r="771" s="74" customFormat="1"/>
    <row r="772" s="74" customFormat="1"/>
    <row r="773" s="74" customFormat="1"/>
    <row r="774" s="74" customFormat="1"/>
    <row r="775" s="74" customFormat="1"/>
    <row r="776" s="74" customFormat="1"/>
    <row r="777" s="74" customFormat="1"/>
    <row r="778" s="74" customFormat="1"/>
    <row r="779" s="74" customFormat="1"/>
    <row r="780" s="74" customFormat="1"/>
    <row r="781" s="74" customFormat="1"/>
    <row r="782" s="74" customFormat="1"/>
    <row r="783" s="74" customFormat="1"/>
    <row r="784" s="74" customFormat="1"/>
    <row r="785" s="74" customFormat="1"/>
    <row r="786" s="74" customFormat="1"/>
    <row r="787" s="74" customFormat="1"/>
    <row r="788" s="74" customFormat="1"/>
    <row r="789" s="74" customFormat="1"/>
    <row r="790" s="74" customFormat="1"/>
    <row r="791" s="74" customFormat="1"/>
    <row r="792" s="74" customFormat="1"/>
    <row r="793" s="74" customFormat="1"/>
    <row r="794" s="74" customFormat="1"/>
    <row r="795" s="74" customFormat="1"/>
    <row r="796" s="74" customFormat="1"/>
    <row r="797" s="74" customFormat="1"/>
    <row r="798" s="74" customFormat="1"/>
    <row r="799" s="74" customFormat="1"/>
    <row r="800" s="74" customFormat="1"/>
    <row r="801" s="74" customFormat="1"/>
    <row r="802" s="74" customFormat="1"/>
    <row r="803" s="74" customFormat="1"/>
    <row r="804" s="74" customFormat="1"/>
    <row r="805" s="74" customFormat="1"/>
    <row r="806" s="74" customFormat="1"/>
    <row r="807" s="74" customFormat="1"/>
    <row r="808" s="74" customFormat="1"/>
    <row r="809" s="74" customFormat="1"/>
    <row r="810" s="74" customFormat="1"/>
    <row r="811" s="74" customFormat="1"/>
    <row r="812" s="74" customFormat="1"/>
    <row r="813" s="74" customFormat="1"/>
    <row r="814" s="74" customFormat="1"/>
    <row r="815" s="74" customFormat="1"/>
    <row r="816" s="74" customFormat="1"/>
    <row r="817" s="74" customFormat="1"/>
    <row r="818" s="74" customFormat="1"/>
    <row r="819" s="74" customFormat="1"/>
    <row r="820" s="74" customFormat="1"/>
    <row r="821" s="74" customFormat="1"/>
    <row r="822" s="74" customFormat="1"/>
    <row r="823" s="74" customFormat="1"/>
    <row r="824" s="74" customFormat="1"/>
    <row r="825" s="74" customFormat="1"/>
    <row r="826" s="74" customFormat="1"/>
    <row r="827" s="74" customFormat="1"/>
    <row r="828" s="74" customFormat="1"/>
    <row r="829" s="74" customFormat="1"/>
    <row r="830" s="74" customFormat="1"/>
    <row r="831" s="74" customFormat="1"/>
    <row r="832" s="74" customFormat="1"/>
    <row r="833" s="74" customFormat="1"/>
    <row r="834" s="74" customFormat="1"/>
    <row r="835" s="74" customFormat="1"/>
    <row r="836" s="74" customFormat="1"/>
    <row r="837" s="74" customFormat="1"/>
    <row r="838" s="74" customFormat="1"/>
    <row r="839" s="74" customFormat="1"/>
    <row r="840" s="74" customFormat="1"/>
    <row r="841" s="74" customFormat="1"/>
    <row r="842" s="74" customFormat="1"/>
    <row r="843" s="74" customFormat="1"/>
    <row r="844" s="74" customFormat="1"/>
    <row r="845" s="74" customFormat="1"/>
    <row r="846" s="74" customFormat="1"/>
    <row r="847" s="74" customFormat="1"/>
    <row r="848" s="74" customFormat="1"/>
    <row r="849" s="74" customFormat="1"/>
    <row r="850" s="74" customFormat="1"/>
    <row r="851" s="74" customFormat="1"/>
    <row r="852" s="74" customFormat="1"/>
    <row r="853" s="74" customFormat="1"/>
    <row r="854" s="74" customFormat="1"/>
    <row r="855" s="74" customFormat="1"/>
    <row r="856" s="74" customFormat="1"/>
    <row r="857" s="74" customFormat="1"/>
    <row r="858" s="74" customFormat="1"/>
    <row r="859" s="74" customFormat="1"/>
    <row r="860" s="74" customFormat="1"/>
    <row r="861" s="74" customFormat="1"/>
    <row r="862" s="74" customFormat="1"/>
    <row r="863" s="74" customFormat="1"/>
    <row r="864" s="74" customFormat="1"/>
    <row r="865" s="74" customFormat="1"/>
    <row r="866" s="74" customFormat="1"/>
    <row r="867" s="74" customFormat="1"/>
    <row r="868" s="74" customFormat="1"/>
    <row r="869" s="74" customFormat="1"/>
    <row r="870" s="74" customFormat="1"/>
    <row r="871" s="74" customFormat="1"/>
    <row r="872" s="74" customFormat="1"/>
    <row r="873" s="74" customFormat="1"/>
    <row r="874" s="74" customFormat="1"/>
    <row r="875" s="74" customFormat="1"/>
    <row r="876" s="74" customFormat="1"/>
    <row r="877" s="74" customFormat="1"/>
    <row r="878" s="74" customFormat="1"/>
    <row r="879" s="74" customFormat="1"/>
    <row r="880" s="74" customFormat="1"/>
    <row r="881" s="74" customFormat="1"/>
    <row r="882" s="74" customFormat="1"/>
    <row r="883" s="74" customFormat="1"/>
    <row r="884" s="74" customFormat="1"/>
    <row r="885" s="74" customFormat="1"/>
    <row r="886" s="74" customFormat="1"/>
    <row r="887" s="74" customFormat="1"/>
    <row r="888" s="74" customFormat="1"/>
    <row r="889" s="74" customFormat="1"/>
    <row r="890" s="74" customFormat="1"/>
    <row r="891" s="74" customFormat="1"/>
    <row r="892" s="74" customFormat="1"/>
    <row r="893" s="74" customFormat="1"/>
    <row r="894" s="74" customFormat="1"/>
    <row r="895" s="74" customFormat="1"/>
    <row r="896" s="74" customFormat="1"/>
    <row r="897" s="74" customFormat="1"/>
    <row r="898" s="74" customFormat="1"/>
    <row r="899" s="74" customFormat="1"/>
    <row r="900" s="74" customFormat="1"/>
    <row r="901" s="74" customFormat="1"/>
    <row r="902" s="74" customFormat="1"/>
    <row r="903" s="74" customFormat="1"/>
    <row r="904" s="74" customFormat="1"/>
    <row r="905" s="74" customFormat="1"/>
    <row r="906" s="74" customFormat="1"/>
    <row r="907" s="74" customFormat="1"/>
    <row r="908" s="74" customFormat="1"/>
    <row r="909" s="74" customFormat="1"/>
    <row r="910" s="74" customFormat="1"/>
    <row r="911" s="74" customFormat="1"/>
    <row r="912" s="74" customFormat="1"/>
    <row r="913" s="74" customFormat="1"/>
    <row r="914" s="74" customFormat="1"/>
    <row r="915" s="74" customFormat="1"/>
    <row r="916" s="74" customFormat="1"/>
    <row r="917" s="74" customFormat="1"/>
    <row r="918" s="74" customFormat="1"/>
    <row r="919" s="74" customFormat="1"/>
    <row r="920" s="74" customFormat="1"/>
    <row r="921" s="74" customFormat="1"/>
    <row r="922" s="74" customFormat="1"/>
    <row r="923" s="74" customFormat="1"/>
    <row r="924" s="74" customFormat="1"/>
    <row r="925" s="74" customFormat="1"/>
    <row r="926" s="74" customFormat="1"/>
    <row r="927" s="74" customFormat="1"/>
    <row r="928" s="74" customFormat="1"/>
    <row r="929" s="74" customFormat="1"/>
    <row r="930" s="74" customFormat="1"/>
    <row r="931" s="74" customFormat="1"/>
    <row r="932" s="74" customFormat="1"/>
    <row r="933" s="74" customFormat="1"/>
    <row r="934" s="74" customFormat="1"/>
    <row r="935" s="74" customFormat="1"/>
    <row r="936" s="74" customFormat="1"/>
    <row r="937" s="74" customFormat="1"/>
    <row r="938" s="74" customFormat="1"/>
    <row r="939" s="74" customFormat="1"/>
    <row r="940" s="74" customFormat="1"/>
    <row r="941" s="74" customFormat="1"/>
    <row r="942" s="74" customFormat="1"/>
    <row r="943" s="74" customFormat="1"/>
    <row r="944" s="74" customFormat="1"/>
    <row r="945" s="74" customFormat="1"/>
    <row r="946" s="74" customFormat="1"/>
    <row r="947" s="74" customFormat="1"/>
    <row r="948" s="74" customFormat="1"/>
    <row r="949" s="74" customFormat="1"/>
    <row r="950" s="74" customFormat="1"/>
    <row r="951" s="74" customFormat="1"/>
    <row r="952" s="74" customFormat="1"/>
    <row r="953" s="74" customFormat="1"/>
    <row r="954" s="74" customFormat="1"/>
    <row r="955" s="74" customFormat="1"/>
    <row r="956" s="74" customFormat="1"/>
    <row r="957" s="74" customFormat="1"/>
    <row r="958" s="74" customFormat="1"/>
    <row r="959" s="74" customFormat="1"/>
    <row r="960" s="74" customFormat="1"/>
    <row r="961" s="74" customFormat="1"/>
    <row r="962" s="74" customFormat="1"/>
    <row r="963" s="74" customFormat="1"/>
    <row r="964" s="74" customFormat="1"/>
    <row r="965" s="74" customFormat="1"/>
    <row r="966" s="74" customFormat="1"/>
    <row r="967" s="74" customFormat="1"/>
    <row r="968" s="74" customFormat="1"/>
    <row r="969" s="74" customFormat="1"/>
    <row r="970" s="74" customFormat="1"/>
    <row r="971" s="74" customFormat="1"/>
    <row r="972" s="74" customFormat="1"/>
    <row r="973" s="74" customFormat="1"/>
    <row r="974" s="74" customFormat="1"/>
    <row r="975" s="74" customFormat="1"/>
    <row r="976" s="74" customFormat="1"/>
    <row r="977" s="74" customFormat="1"/>
    <row r="978" s="74" customFormat="1"/>
    <row r="979" s="74" customFormat="1"/>
    <row r="980" s="74" customFormat="1"/>
    <row r="981" s="74" customFormat="1"/>
    <row r="982" s="74" customFormat="1"/>
    <row r="983" s="74" customFormat="1"/>
    <row r="984" s="74" customFormat="1"/>
    <row r="985" s="74" customFormat="1"/>
    <row r="986" s="74" customFormat="1"/>
    <row r="987" s="74" customFormat="1"/>
    <row r="988" s="74" customFormat="1"/>
    <row r="989" s="74" customFormat="1"/>
    <row r="990" s="74" customFormat="1"/>
    <row r="991" s="74" customFormat="1"/>
    <row r="992" s="74" customFormat="1"/>
    <row r="993" s="74" customFormat="1"/>
    <row r="994" s="74" customFormat="1"/>
    <row r="995" s="74" customFormat="1"/>
    <row r="996" s="74" customFormat="1"/>
    <row r="997" s="74" customFormat="1"/>
    <row r="998" s="74" customFormat="1"/>
    <row r="999" s="74" customFormat="1"/>
    <row r="1000" s="74" customFormat="1"/>
    <row r="1001" s="74" customFormat="1"/>
    <row r="1002" s="74" customFormat="1"/>
    <row r="1003" s="74" customFormat="1"/>
    <row r="1004" s="74" customFormat="1"/>
    <row r="1005" s="74" customFormat="1"/>
    <row r="1006" s="74" customFormat="1"/>
    <row r="1007" s="74" customFormat="1"/>
    <row r="1008" s="74" customFormat="1"/>
    <row r="1009" s="74" customFormat="1"/>
    <row r="1010" s="74" customFormat="1"/>
    <row r="1011" s="74" customFormat="1"/>
    <row r="1012" s="74" customFormat="1"/>
    <row r="1013" s="74" customFormat="1"/>
    <row r="1014" s="74" customFormat="1"/>
    <row r="1015" s="74" customFormat="1"/>
    <row r="1016" s="74" customFormat="1"/>
    <row r="1017" s="74" customFormat="1"/>
    <row r="1018" s="74" customFormat="1"/>
    <row r="1019" s="74" customFormat="1"/>
    <row r="1020" s="74" customFormat="1"/>
    <row r="1021" s="74" customFormat="1"/>
    <row r="1022" s="74" customFormat="1"/>
    <row r="1023" s="74" customFormat="1"/>
    <row r="1024" s="74" customFormat="1"/>
    <row r="1025" s="74" customFormat="1"/>
    <row r="1026" s="74" customFormat="1"/>
    <row r="1027" s="74" customFormat="1"/>
    <row r="1028" s="74" customFormat="1"/>
    <row r="1029" s="74" customFormat="1"/>
    <row r="1030" s="74" customFormat="1"/>
    <row r="1031" s="74" customFormat="1"/>
    <row r="1032" s="74" customFormat="1"/>
    <row r="1033" s="74" customFormat="1"/>
    <row r="1034" s="74" customFormat="1"/>
    <row r="1035" s="74" customFormat="1"/>
    <row r="1036" s="74" customFormat="1"/>
    <row r="1037" s="74" customFormat="1"/>
    <row r="1038" s="74" customFormat="1"/>
    <row r="1039" s="74" customFormat="1"/>
    <row r="1040" s="74" customFormat="1"/>
    <row r="1041" s="74" customFormat="1"/>
    <row r="1042" s="74" customFormat="1"/>
    <row r="1043" s="74" customFormat="1"/>
    <row r="1044" s="74" customFormat="1"/>
    <row r="1045" s="74" customFormat="1"/>
    <row r="1046" s="74" customFormat="1"/>
    <row r="1047" s="74" customFormat="1"/>
    <row r="1048" s="74" customFormat="1"/>
    <row r="1049" s="74" customFormat="1"/>
    <row r="1050" s="74" customFormat="1"/>
    <row r="1051" s="74" customFormat="1"/>
    <row r="1052" s="74" customFormat="1"/>
    <row r="1053" s="74" customFormat="1"/>
    <row r="1054" s="74" customFormat="1"/>
    <row r="1055" s="74" customFormat="1"/>
    <row r="1056" s="74" customFormat="1"/>
    <row r="1057" s="74" customFormat="1"/>
    <row r="1058" s="74" customFormat="1"/>
    <row r="1059" s="74" customFormat="1"/>
    <row r="1060" s="74" customFormat="1"/>
    <row r="1061" s="74" customFormat="1"/>
    <row r="1062" s="74" customFormat="1"/>
    <row r="1063" s="74" customFormat="1"/>
    <row r="1064" s="74" customFormat="1"/>
    <row r="1065" s="74" customFormat="1"/>
    <row r="1066" s="74" customFormat="1"/>
    <row r="1067" s="74" customFormat="1"/>
    <row r="1068" s="74" customFormat="1"/>
    <row r="1069" s="74" customFormat="1"/>
    <row r="1070" s="74" customFormat="1"/>
    <row r="1071" s="74" customFormat="1"/>
    <row r="1072" s="74" customFormat="1"/>
    <row r="1073" s="74" customFormat="1"/>
    <row r="1074" s="74" customFormat="1"/>
    <row r="1075" s="74" customFormat="1"/>
    <row r="1076" s="74" customFormat="1"/>
    <row r="1077" s="74" customFormat="1"/>
    <row r="1078" s="74" customFormat="1"/>
    <row r="1079" s="74" customFormat="1"/>
    <row r="1080" s="74" customFormat="1"/>
    <row r="1081" s="74" customFormat="1"/>
    <row r="1082" s="74" customFormat="1"/>
    <row r="1083" s="74" customFormat="1"/>
    <row r="1084" s="74" customFormat="1"/>
    <row r="1085" s="74" customFormat="1"/>
    <row r="1086" s="74" customFormat="1"/>
    <row r="1087" s="74" customFormat="1"/>
    <row r="1088" s="74" customFormat="1"/>
    <row r="1089" s="74" customFormat="1"/>
    <row r="1090" s="74" customFormat="1"/>
    <row r="1091" s="74" customFormat="1"/>
    <row r="1092" s="74" customFormat="1"/>
    <row r="1093" s="74" customFormat="1"/>
    <row r="1094" s="74" customFormat="1"/>
    <row r="1095" s="74" customFormat="1"/>
    <row r="1096" s="74" customFormat="1"/>
    <row r="1097" s="74" customFormat="1"/>
    <row r="1098" s="74" customFormat="1"/>
    <row r="1099" s="74" customFormat="1"/>
    <row r="1100" s="74" customFormat="1"/>
    <row r="1101" s="74" customFormat="1"/>
    <row r="1102" s="74" customFormat="1"/>
    <row r="1103" s="74" customFormat="1"/>
    <row r="1104" s="74" customFormat="1"/>
    <row r="1105" s="74" customFormat="1"/>
    <row r="1106" s="74" customFormat="1"/>
    <row r="1107" s="74" customFormat="1"/>
    <row r="1108" s="74" customFormat="1"/>
    <row r="1109" s="74" customFormat="1"/>
    <row r="1110" s="74" customFormat="1"/>
    <row r="1111" s="74" customFormat="1"/>
    <row r="1112" s="74" customFormat="1"/>
    <row r="1113" s="74" customFormat="1"/>
    <row r="1114" s="74" customFormat="1"/>
    <row r="1115" s="74" customFormat="1"/>
    <row r="1116" s="74" customFormat="1"/>
    <row r="1117" s="74" customFormat="1"/>
    <row r="1118" s="74" customFormat="1"/>
    <row r="1119" s="74" customFormat="1"/>
    <row r="1120" s="74" customFormat="1"/>
    <row r="1121" s="74" customFormat="1"/>
    <row r="1122" s="74" customFormat="1"/>
    <row r="1123" s="74" customFormat="1"/>
    <row r="1124" s="74" customFormat="1"/>
    <row r="1125" s="74" customFormat="1"/>
    <row r="1126" s="74" customFormat="1"/>
    <row r="1127" s="74" customFormat="1"/>
    <row r="1128" s="74" customFormat="1"/>
    <row r="1129" s="74" customFormat="1"/>
    <row r="1130" s="74" customFormat="1"/>
    <row r="1131" s="74" customFormat="1"/>
    <row r="1132" s="74" customFormat="1"/>
    <row r="1133" s="74" customFormat="1"/>
    <row r="1134" s="74" customFormat="1"/>
    <row r="1135" s="74" customFormat="1"/>
    <row r="1136" s="74" customFormat="1"/>
    <row r="1137" s="74" customFormat="1"/>
    <row r="1138" s="74" customFormat="1"/>
    <row r="1139" s="74" customFormat="1"/>
    <row r="1140" s="74" customFormat="1"/>
    <row r="1141" s="74" customFormat="1"/>
    <row r="1142" s="74" customFormat="1"/>
    <row r="1143" s="74" customFormat="1"/>
    <row r="1144" s="74" customFormat="1"/>
    <row r="1145" s="74" customFormat="1"/>
    <row r="1146" s="74" customFormat="1"/>
    <row r="1147" s="74" customFormat="1"/>
    <row r="1148" s="74" customFormat="1"/>
    <row r="1149" s="74" customFormat="1"/>
    <row r="1150" s="74" customFormat="1"/>
    <row r="1151" s="74" customFormat="1"/>
    <row r="1152" s="74" customFormat="1"/>
    <row r="1153" s="74" customFormat="1"/>
    <row r="1154" s="74" customFormat="1"/>
    <row r="1155" s="74" customFormat="1"/>
    <row r="1156" s="74" customFormat="1"/>
    <row r="1157" s="74" customFormat="1"/>
    <row r="1158" s="74" customFormat="1"/>
    <row r="1159" s="74" customFormat="1"/>
    <row r="1160" s="74" customFormat="1"/>
    <row r="1161" s="74" customFormat="1"/>
    <row r="1162" s="74" customFormat="1"/>
    <row r="1163" s="74" customFormat="1"/>
    <row r="1164" s="74" customFormat="1"/>
    <row r="1165" s="74" customFormat="1"/>
    <row r="1166" s="74" customFormat="1"/>
    <row r="1167" s="74" customFormat="1"/>
    <row r="1168" s="74" customFormat="1"/>
    <row r="1169" s="74" customFormat="1"/>
    <row r="1170" s="74" customFormat="1"/>
    <row r="1171" s="74" customFormat="1"/>
    <row r="1172" s="74" customFormat="1"/>
    <row r="1173" s="74" customFormat="1"/>
    <row r="1174" s="74" customFormat="1"/>
    <row r="1175" s="74" customFormat="1"/>
    <row r="1176" s="74" customFormat="1"/>
    <row r="1177" s="74" customFormat="1"/>
    <row r="1178" s="74" customFormat="1"/>
    <row r="1179" s="74" customFormat="1"/>
    <row r="1180" s="74" customFormat="1"/>
    <row r="1181" s="74" customFormat="1"/>
    <row r="1182" s="74" customFormat="1"/>
    <row r="1183" s="74" customFormat="1"/>
    <row r="1184" s="74" customFormat="1"/>
    <row r="1185" s="74" customFormat="1"/>
    <row r="1186" s="74" customFormat="1"/>
    <row r="1187" s="74" customFormat="1"/>
    <row r="1188" s="74" customFormat="1"/>
    <row r="1189" s="74" customFormat="1"/>
    <row r="1190" s="74" customFormat="1"/>
    <row r="1191" s="74" customFormat="1"/>
    <row r="1192" s="74" customFormat="1"/>
    <row r="1193" s="74" customFormat="1"/>
    <row r="1194" s="74" customFormat="1"/>
    <row r="1195" s="74" customFormat="1"/>
    <row r="1196" s="74" customFormat="1"/>
    <row r="1197" s="74" customFormat="1"/>
    <row r="1198" s="74" customFormat="1"/>
    <row r="1199" s="74" customFormat="1"/>
    <row r="1200" s="74" customFormat="1"/>
    <row r="1201" s="74" customFormat="1"/>
    <row r="1202" s="74" customFormat="1"/>
    <row r="1203" s="74" customFormat="1"/>
    <row r="1204" s="74" customFormat="1"/>
    <row r="1205" s="74" customFormat="1"/>
    <row r="1206" s="74" customFormat="1"/>
    <row r="1207" s="74" customFormat="1"/>
    <row r="1208" s="74" customFormat="1"/>
    <row r="1209" s="74" customFormat="1"/>
    <row r="1210" s="74" customFormat="1"/>
    <row r="1211" s="74" customFormat="1"/>
    <row r="1212" s="74" customFormat="1"/>
    <row r="1213" s="74" customFormat="1"/>
    <row r="1214" s="74" customFormat="1"/>
    <row r="1215" s="74" customFormat="1"/>
    <row r="1216" s="74" customFormat="1"/>
    <row r="1217" s="74" customFormat="1"/>
    <row r="1218" s="74" customFormat="1"/>
    <row r="1219" s="74" customFormat="1"/>
    <row r="1220" s="74" customFormat="1"/>
    <row r="1221" s="74" customFormat="1"/>
    <row r="1222" s="74" customFormat="1"/>
    <row r="1223" s="74" customFormat="1"/>
    <row r="1224" s="74" customFormat="1"/>
    <row r="1225" s="74" customFormat="1"/>
    <row r="1226" s="74" customFormat="1"/>
    <row r="1227" s="74" customFormat="1"/>
    <row r="1228" s="74" customFormat="1"/>
    <row r="1229" s="74" customFormat="1"/>
    <row r="1230" s="74" customFormat="1"/>
    <row r="1231" s="74" customFormat="1"/>
    <row r="1232" s="74" customFormat="1"/>
    <row r="1233" s="74" customFormat="1"/>
    <row r="1234" s="74" customFormat="1"/>
    <row r="1235" s="74" customFormat="1"/>
    <row r="1236" s="74" customFormat="1"/>
    <row r="1237" s="74" customFormat="1"/>
    <row r="1238" s="74" customFormat="1"/>
    <row r="1239" s="74" customFormat="1"/>
    <row r="1240" s="74" customFormat="1"/>
    <row r="1241" s="74" customFormat="1"/>
    <row r="1242" s="74" customFormat="1"/>
    <row r="1243" s="74" customFormat="1"/>
    <row r="1244" s="74" customFormat="1"/>
    <row r="1245" s="74" customFormat="1"/>
    <row r="1246" s="74" customFormat="1"/>
    <row r="1247" s="74" customFormat="1"/>
    <row r="1248" s="74" customFormat="1"/>
    <row r="1249" s="74" customFormat="1"/>
    <row r="1250" s="74" customFormat="1"/>
    <row r="1251" s="74" customFormat="1"/>
    <row r="1252" s="74" customFormat="1"/>
    <row r="1253" s="74" customFormat="1"/>
    <row r="1254" s="74" customFormat="1"/>
    <row r="1255" s="74" customFormat="1"/>
    <row r="1256" s="74" customFormat="1"/>
    <row r="1257" s="74" customFormat="1"/>
    <row r="1258" s="74" customFormat="1"/>
    <row r="1259" s="74" customFormat="1"/>
    <row r="1260" s="74" customFormat="1"/>
    <row r="1261" s="74" customFormat="1"/>
    <row r="1262" s="74" customFormat="1"/>
    <row r="1263" s="74" customFormat="1"/>
    <row r="1264" s="74" customFormat="1"/>
    <row r="1265" s="74" customFormat="1"/>
    <row r="1266" s="74" customFormat="1"/>
    <row r="1267" s="74" customFormat="1"/>
    <row r="1268" s="74" customFormat="1"/>
    <row r="1269" s="74" customFormat="1"/>
    <row r="1270" s="74" customFormat="1"/>
    <row r="1271" s="74" customFormat="1"/>
    <row r="1272" s="74" customFormat="1"/>
    <row r="1273" s="74" customFormat="1"/>
    <row r="1274" s="74" customFormat="1"/>
    <row r="1275" s="74" customFormat="1"/>
    <row r="1276" s="74" customFormat="1"/>
    <row r="1277" s="74" customFormat="1"/>
    <row r="1278" s="74" customFormat="1"/>
    <row r="1279" s="74" customFormat="1"/>
    <row r="1280" s="74" customFormat="1"/>
    <row r="1281" s="74" customFormat="1"/>
    <row r="1282" s="74" customFormat="1"/>
    <row r="1283" s="74" customFormat="1"/>
    <row r="1284" s="74" customFormat="1"/>
    <row r="1285" s="74" customFormat="1"/>
    <row r="1286" s="74" customFormat="1"/>
    <row r="1287" s="74" customFormat="1"/>
    <row r="1288" s="74" customFormat="1"/>
    <row r="1289" s="74" customFormat="1"/>
    <row r="1290" s="74" customFormat="1"/>
    <row r="1291" s="74" customFormat="1"/>
    <row r="1292" s="74" customFormat="1"/>
    <row r="1293" s="74" customFormat="1"/>
    <row r="1294" s="74" customFormat="1"/>
    <row r="1295" s="74" customFormat="1"/>
    <row r="1296" s="74" customFormat="1"/>
    <row r="1297" s="74" customFormat="1"/>
    <row r="1298" s="74" customFormat="1"/>
    <row r="1299" s="74" customFormat="1"/>
    <row r="1300" s="74" customFormat="1"/>
    <row r="1301" s="74" customFormat="1"/>
    <row r="1302" s="74" customFormat="1"/>
    <row r="1303" s="74" customFormat="1"/>
    <row r="1304" s="74" customFormat="1"/>
    <row r="1305" s="74" customFormat="1"/>
    <row r="1306" s="74" customFormat="1"/>
    <row r="1307" s="74" customFormat="1"/>
    <row r="1308" s="74" customFormat="1"/>
    <row r="1309" s="74" customFormat="1"/>
    <row r="1310" s="74" customFormat="1"/>
    <row r="1311" s="74" customFormat="1"/>
    <row r="1312" s="74" customFormat="1"/>
    <row r="1313" s="74" customFormat="1"/>
    <row r="1314" s="74" customFormat="1"/>
    <row r="1315" s="74" customFormat="1"/>
    <row r="1316" s="74" customFormat="1"/>
    <row r="1317" s="74" customFormat="1"/>
    <row r="1318" s="74" customFormat="1"/>
    <row r="1319" s="74" customFormat="1"/>
    <row r="1320" s="74" customFormat="1"/>
    <row r="1321" s="74" customFormat="1"/>
    <row r="1322" s="74" customFormat="1"/>
    <row r="1323" s="74" customFormat="1"/>
    <row r="1324" s="74" customFormat="1"/>
    <row r="1325" s="74" customFormat="1"/>
    <row r="1326" s="74" customFormat="1"/>
    <row r="1327" s="74" customFormat="1"/>
    <row r="1328" s="74" customFormat="1"/>
    <row r="1329" s="74" customFormat="1"/>
    <row r="1330" s="74" customFormat="1"/>
    <row r="1331" s="74" customFormat="1"/>
    <row r="1332" s="74" customFormat="1"/>
    <row r="1333" s="74" customFormat="1"/>
    <row r="1334" s="74" customFormat="1"/>
    <row r="1335" s="74" customFormat="1"/>
    <row r="1336" s="74" customFormat="1"/>
    <row r="1337" s="74" customFormat="1"/>
    <row r="1338" s="74" customFormat="1"/>
    <row r="1339" s="74" customFormat="1"/>
    <row r="1340" s="74" customFormat="1"/>
    <row r="1341" s="74" customFormat="1"/>
    <row r="1342" s="74" customFormat="1"/>
    <row r="1343" s="74" customFormat="1"/>
    <row r="1344" s="74" customFormat="1"/>
    <row r="1345" s="74" customFormat="1"/>
    <row r="1346" s="74" customFormat="1"/>
    <row r="1347" s="74" customFormat="1"/>
    <row r="1348" s="74" customFormat="1"/>
    <row r="1349" s="74" customFormat="1"/>
    <row r="1350" s="74" customFormat="1"/>
    <row r="1351" s="74" customFormat="1"/>
    <row r="1352" s="74" customFormat="1"/>
    <row r="1353" s="74" customFormat="1"/>
    <row r="1354" s="74" customFormat="1"/>
    <row r="1355" s="74" customFormat="1"/>
    <row r="1356" s="74" customFormat="1"/>
    <row r="1357" s="74" customFormat="1"/>
    <row r="1358" s="74" customFormat="1"/>
    <row r="1359" s="74" customFormat="1"/>
    <row r="1360" s="74" customFormat="1"/>
    <row r="1361" s="74" customFormat="1"/>
    <row r="1362" s="74" customFormat="1"/>
    <row r="1363" s="74" customFormat="1"/>
    <row r="1364" s="74" customFormat="1"/>
    <row r="1365" s="74" customFormat="1"/>
    <row r="1366" s="74" customFormat="1"/>
    <row r="1367" s="74" customFormat="1"/>
    <row r="1368" s="74" customFormat="1"/>
    <row r="1369" s="74" customFormat="1"/>
    <row r="1370" s="74" customFormat="1"/>
    <row r="1371" s="74" customFormat="1"/>
    <row r="1372" s="74" customFormat="1"/>
    <row r="1373" s="74" customFormat="1"/>
    <row r="1374" s="74" customFormat="1"/>
    <row r="1375" s="74" customFormat="1"/>
    <row r="1376" s="74" customFormat="1"/>
    <row r="1377" s="74" customFormat="1"/>
    <row r="1378" s="74" customFormat="1"/>
    <row r="1379" s="74" customFormat="1"/>
    <row r="1380" s="74" customFormat="1"/>
    <row r="1381" s="74" customFormat="1"/>
    <row r="1382" s="74" customFormat="1"/>
    <row r="1383" s="74" customFormat="1"/>
    <row r="1384" s="74" customFormat="1"/>
    <row r="1385" s="74" customFormat="1"/>
    <row r="1386" s="74" customFormat="1"/>
    <row r="1387" s="74" customFormat="1"/>
    <row r="1388" s="74" customFormat="1"/>
    <row r="1389" s="74" customFormat="1"/>
    <row r="1390" s="74" customFormat="1"/>
    <row r="1391" s="74" customFormat="1"/>
    <row r="1392" s="74" customFormat="1"/>
    <row r="1393" s="74" customFormat="1"/>
    <row r="1394" s="74" customFormat="1"/>
    <row r="1395" s="74" customFormat="1"/>
    <row r="1396" s="74" customFormat="1"/>
    <row r="1397" s="74" customFormat="1"/>
    <row r="1398" s="74" customFormat="1"/>
    <row r="1399" s="74" customFormat="1"/>
    <row r="1400" s="74" customFormat="1"/>
    <row r="1401" s="74" customFormat="1"/>
    <row r="1402" s="74" customFormat="1"/>
    <row r="1403" s="74" customFormat="1"/>
    <row r="1404" s="74" customFormat="1"/>
    <row r="1405" s="74" customFormat="1"/>
    <row r="1406" s="74" customFormat="1"/>
    <row r="1407" s="74" customFormat="1"/>
    <row r="1408" s="74" customFormat="1"/>
    <row r="1409" s="74" customFormat="1"/>
    <row r="1410" s="74" customFormat="1"/>
    <row r="1411" s="74" customFormat="1"/>
    <row r="1412" s="74" customFormat="1"/>
    <row r="1413" s="74" customFormat="1"/>
    <row r="1414" s="74" customFormat="1"/>
    <row r="1415" s="74" customFormat="1"/>
    <row r="1416" s="74" customFormat="1"/>
    <row r="1417" s="74" customFormat="1"/>
    <row r="1418" s="74" customFormat="1"/>
    <row r="1419" s="74" customFormat="1"/>
    <row r="1420" s="74" customFormat="1"/>
    <row r="1421" s="74" customFormat="1"/>
    <row r="1422" s="74" customFormat="1"/>
    <row r="1423" s="74" customFormat="1"/>
    <row r="1424" s="74" customFormat="1"/>
    <row r="1425" s="74" customFormat="1"/>
    <row r="1426" s="74" customFormat="1"/>
    <row r="1427" s="74" customFormat="1"/>
    <row r="1428" s="74" customFormat="1"/>
    <row r="1429" s="74" customFormat="1"/>
    <row r="1430" s="74" customFormat="1"/>
    <row r="1431" s="74" customFormat="1"/>
    <row r="1432" s="74" customFormat="1"/>
    <row r="1433" s="74" customFormat="1"/>
    <row r="1434" s="74" customFormat="1"/>
    <row r="1435" s="74" customFormat="1"/>
    <row r="1436" s="74" customFormat="1"/>
    <row r="1437" s="74" customFormat="1"/>
    <row r="1438" s="74" customFormat="1"/>
    <row r="1439" s="74" customFormat="1"/>
    <row r="1440" s="74" customFormat="1"/>
    <row r="1441" s="74" customFormat="1"/>
    <row r="1442" s="74" customFormat="1"/>
    <row r="1443" s="74" customFormat="1"/>
    <row r="1444" s="74" customFormat="1"/>
    <row r="1445" s="74" customFormat="1"/>
    <row r="1446" s="74" customFormat="1"/>
    <row r="1447" s="74" customFormat="1"/>
    <row r="1448" s="74" customFormat="1"/>
    <row r="1449" s="74" customFormat="1"/>
    <row r="1450" s="74" customFormat="1"/>
    <row r="1451" s="74" customFormat="1"/>
    <row r="1452" s="74" customFormat="1"/>
    <row r="1453" s="74" customFormat="1"/>
    <row r="1454" s="74" customFormat="1"/>
    <row r="1455" s="74" customFormat="1"/>
    <row r="1456" s="74" customFormat="1"/>
    <row r="1457" s="74" customFormat="1"/>
    <row r="1458" s="74" customFormat="1"/>
    <row r="1459" s="74" customFormat="1"/>
    <row r="1460" s="74" customFormat="1"/>
    <row r="1461" s="74" customFormat="1"/>
    <row r="1462" s="74" customFormat="1"/>
    <row r="1463" s="74" customFormat="1"/>
    <row r="1464" s="74" customFormat="1"/>
    <row r="1465" s="74" customFormat="1"/>
    <row r="1466" s="74" customFormat="1"/>
    <row r="1467" s="74" customFormat="1"/>
    <row r="1468" s="74" customFormat="1"/>
    <row r="1469" s="74" customFormat="1"/>
    <row r="1470" s="74" customFormat="1"/>
    <row r="1471" s="74" customFormat="1"/>
    <row r="1472" s="74" customFormat="1"/>
    <row r="1473" s="74" customFormat="1"/>
    <row r="1474" s="74" customFormat="1"/>
    <row r="1475" s="74" customFormat="1"/>
    <row r="1476" s="74" customFormat="1"/>
    <row r="1477" s="74" customFormat="1"/>
    <row r="1478" s="74" customFormat="1"/>
    <row r="1479" s="74" customFormat="1"/>
    <row r="1480" s="74" customFormat="1"/>
    <row r="1481" s="74" customFormat="1"/>
    <row r="1482" s="74" customFormat="1"/>
    <row r="1483" s="74" customFormat="1"/>
    <row r="1484" s="74" customFormat="1"/>
    <row r="1485" s="74" customFormat="1"/>
    <row r="1486" s="74" customFormat="1"/>
    <row r="1487" s="74" customFormat="1"/>
    <row r="1488" s="74" customFormat="1"/>
    <row r="1489" s="74" customFormat="1"/>
    <row r="1490" s="74" customFormat="1"/>
    <row r="1491" s="74" customFormat="1"/>
    <row r="1492" s="74" customFormat="1"/>
    <row r="1493" s="74" customFormat="1"/>
    <row r="1494" s="74" customFormat="1"/>
    <row r="1495" s="74" customFormat="1"/>
    <row r="1496" s="74" customFormat="1"/>
    <row r="1497" s="74" customFormat="1"/>
    <row r="1498" s="74" customFormat="1"/>
    <row r="1499" s="74" customFormat="1"/>
    <row r="1500" s="74" customFormat="1"/>
    <row r="1501" s="74" customFormat="1"/>
    <row r="1502" s="74" customFormat="1"/>
    <row r="1503" s="74" customFormat="1"/>
    <row r="1504" s="74" customFormat="1"/>
    <row r="1505" s="74" customFormat="1"/>
    <row r="1506" s="74" customFormat="1"/>
    <row r="1507" s="74" customFormat="1"/>
    <row r="1508" s="74" customFormat="1"/>
    <row r="1509" s="74" customFormat="1"/>
    <row r="1510" s="74" customFormat="1"/>
    <row r="1511" s="74" customFormat="1"/>
    <row r="1512" s="74" customFormat="1"/>
    <row r="1513" s="74" customFormat="1"/>
    <row r="1514" s="74" customFormat="1"/>
    <row r="1515" s="74" customFormat="1"/>
    <row r="1516" s="74" customFormat="1"/>
    <row r="1517" s="74" customFormat="1"/>
    <row r="1518" s="74" customFormat="1"/>
    <row r="1519" s="74" customFormat="1"/>
    <row r="1520" s="74" customFormat="1"/>
    <row r="1521" s="74" customFormat="1"/>
    <row r="1522" s="74" customFormat="1"/>
    <row r="1523" s="74" customFormat="1"/>
    <row r="1524" s="74" customFormat="1"/>
    <row r="1525" s="74" customFormat="1"/>
    <row r="1526" s="74" customFormat="1"/>
    <row r="1527" s="74" customFormat="1"/>
    <row r="1528" s="74" customFormat="1"/>
    <row r="1529" s="74" customFormat="1"/>
    <row r="1530" s="74" customFormat="1"/>
    <row r="1531" s="74" customFormat="1"/>
    <row r="1532" s="74" customFormat="1"/>
    <row r="1533" s="74" customFormat="1"/>
    <row r="1534" s="74" customFormat="1"/>
    <row r="1535" s="74" customFormat="1"/>
    <row r="1536" s="74" customFormat="1"/>
    <row r="1537" s="74" customFormat="1"/>
    <row r="1538" s="74" customFormat="1"/>
    <row r="1539" s="74" customFormat="1"/>
    <row r="1540" s="74" customFormat="1"/>
    <row r="1541" s="74" customFormat="1"/>
    <row r="1542" s="74" customFormat="1"/>
    <row r="1543" s="74" customFormat="1"/>
    <row r="1544" s="74" customFormat="1"/>
    <row r="1545" s="74" customFormat="1"/>
    <row r="1546" s="74" customFormat="1"/>
    <row r="1547" s="74" customFormat="1"/>
    <row r="1548" s="74" customFormat="1"/>
    <row r="1549" s="74" customFormat="1"/>
    <row r="1550" s="74" customFormat="1"/>
    <row r="1551" s="74" customFormat="1"/>
    <row r="1552" s="74" customFormat="1"/>
    <row r="1553" s="74" customFormat="1"/>
    <row r="1554" s="74" customFormat="1"/>
    <row r="1555" s="74" customFormat="1"/>
    <row r="1556" s="74" customFormat="1"/>
    <row r="1557" s="74" customFormat="1"/>
    <row r="1558" s="74" customFormat="1"/>
    <row r="1559" s="74" customFormat="1"/>
    <row r="1560" s="74" customFormat="1"/>
    <row r="1561" s="74" customFormat="1"/>
    <row r="1562" s="74" customFormat="1"/>
    <row r="1563" s="74" customFormat="1"/>
    <row r="1564" s="74" customFormat="1"/>
    <row r="1565" s="74" customFormat="1"/>
    <row r="1566" s="74" customFormat="1"/>
    <row r="1567" s="74" customFormat="1"/>
    <row r="1568" s="74" customFormat="1"/>
    <row r="1569" s="74" customFormat="1"/>
    <row r="1570" s="74" customFormat="1"/>
    <row r="1571" s="74" customFormat="1"/>
    <row r="1572" s="74" customFormat="1"/>
    <row r="1573" s="74" customFormat="1"/>
    <row r="1574" s="74" customFormat="1"/>
    <row r="1575" s="74" customFormat="1"/>
    <row r="1576" s="74" customFormat="1"/>
    <row r="1577" s="74" customFormat="1"/>
    <row r="1578" s="74" customFormat="1"/>
    <row r="1579" s="74" customFormat="1"/>
    <row r="1580" s="74" customFormat="1"/>
    <row r="1581" s="74" customFormat="1"/>
    <row r="1582" s="74" customFormat="1"/>
    <row r="1583" s="74" customFormat="1"/>
    <row r="1584" s="74" customFormat="1"/>
    <row r="1585" s="74" customFormat="1"/>
    <row r="1586" s="74" customFormat="1"/>
    <row r="1587" s="74" customFormat="1"/>
    <row r="1588" s="74" customFormat="1"/>
    <row r="1589" s="74" customFormat="1"/>
    <row r="1590" s="74" customFormat="1"/>
    <row r="1591" s="74" customFormat="1"/>
    <row r="1592" s="74" customFormat="1"/>
    <row r="1593" s="74" customFormat="1"/>
    <row r="1594" s="74" customFormat="1"/>
    <row r="1595" s="74" customFormat="1"/>
    <row r="1596" s="74" customFormat="1"/>
    <row r="1597" s="74" customFormat="1"/>
    <row r="1598" s="74" customFormat="1"/>
    <row r="1599" s="74" customFormat="1"/>
    <row r="1600" s="74" customFormat="1"/>
    <row r="1601" s="74" customFormat="1"/>
    <row r="1602" s="74" customFormat="1"/>
    <row r="1603" s="74" customFormat="1"/>
    <row r="1604" s="74" customFormat="1"/>
    <row r="1605" s="74" customFormat="1"/>
    <row r="1606" s="74" customFormat="1"/>
    <row r="1607" s="74" customFormat="1"/>
    <row r="1608" s="74" customFormat="1"/>
    <row r="1609" s="74" customFormat="1"/>
    <row r="1610" s="74" customFormat="1"/>
    <row r="1611" s="74" customFormat="1"/>
    <row r="1612" s="74" customFormat="1"/>
    <row r="1613" s="74" customFormat="1"/>
    <row r="1614" s="74" customFormat="1"/>
    <row r="1615" s="74" customFormat="1"/>
    <row r="1616" s="74" customFormat="1"/>
    <row r="1617" s="74" customFormat="1"/>
    <row r="1618" s="74" customFormat="1"/>
    <row r="1619" s="74" customFormat="1"/>
    <row r="1620" s="74" customFormat="1"/>
    <row r="1621" s="74" customFormat="1"/>
    <row r="1622" s="74" customFormat="1"/>
    <row r="1623" s="74" customFormat="1"/>
    <row r="1624" s="74" customFormat="1"/>
    <row r="1625" s="74" customFormat="1"/>
    <row r="1626" s="74" customFormat="1"/>
    <row r="1627" s="74" customFormat="1"/>
    <row r="1628" s="74" customFormat="1"/>
    <row r="1629" s="74" customFormat="1"/>
    <row r="1630" s="74" customFormat="1"/>
    <row r="1631" s="74" customFormat="1"/>
    <row r="1632" s="74" customFormat="1"/>
    <row r="1633" s="74" customFormat="1"/>
    <row r="1634" s="74" customFormat="1"/>
    <row r="1635" s="74" customFormat="1"/>
    <row r="1636" s="74" customFormat="1"/>
    <row r="1637" s="74" customFormat="1"/>
    <row r="1638" s="74" customFormat="1"/>
    <row r="1639" s="74" customFormat="1"/>
    <row r="1640" s="74" customFormat="1"/>
    <row r="1641" s="74" customFormat="1"/>
    <row r="1642" s="74" customFormat="1"/>
    <row r="1643" s="74" customFormat="1"/>
    <row r="1644" s="74" customFormat="1"/>
    <row r="1645" s="74" customFormat="1"/>
    <row r="1646" s="74" customFormat="1"/>
    <row r="1647" s="74" customFormat="1"/>
    <row r="1648" s="74" customFormat="1"/>
    <row r="1649" s="74" customFormat="1"/>
    <row r="1650" s="74" customFormat="1"/>
    <row r="1651" s="74" customFormat="1"/>
    <row r="1652" s="74" customFormat="1"/>
    <row r="1653" s="74" customFormat="1"/>
    <row r="1654" s="74" customFormat="1"/>
    <row r="1655" s="74" customFormat="1"/>
    <row r="1656" s="74" customFormat="1"/>
    <row r="1657" s="74" customFormat="1"/>
    <row r="1658" s="74" customFormat="1"/>
    <row r="1659" s="74" customFormat="1"/>
    <row r="1660" s="74" customFormat="1"/>
    <row r="1661" s="74" customFormat="1"/>
    <row r="1662" s="74" customFormat="1"/>
    <row r="1663" s="74" customFormat="1"/>
    <row r="1664" s="74" customFormat="1"/>
    <row r="1665" s="74" customFormat="1"/>
    <row r="1666" s="74" customFormat="1"/>
    <row r="1667" s="74" customFormat="1"/>
    <row r="1668" s="74" customFormat="1"/>
    <row r="1669" s="74" customFormat="1"/>
    <row r="1670" s="74" customFormat="1"/>
    <row r="1671" s="74" customFormat="1"/>
    <row r="1672" s="74" customFormat="1"/>
    <row r="1673" s="74" customFormat="1"/>
    <row r="1674" s="74" customFormat="1"/>
    <row r="1675" s="74" customFormat="1"/>
    <row r="1676" s="74" customFormat="1"/>
    <row r="1677" s="74" customFormat="1"/>
    <row r="1678" s="74" customFormat="1"/>
    <row r="1679" s="74" customFormat="1"/>
    <row r="1680" s="74" customFormat="1"/>
    <row r="1681" s="74" customFormat="1"/>
    <row r="1682" s="74" customFormat="1"/>
    <row r="1683" s="74" customFormat="1"/>
    <row r="1684" s="74" customFormat="1"/>
    <row r="1685" s="74" customFormat="1"/>
    <row r="1686" s="74" customFormat="1"/>
    <row r="1687" s="74" customFormat="1"/>
    <row r="1688" s="74" customFormat="1"/>
    <row r="1689" s="74" customFormat="1"/>
    <row r="1690" s="74" customFormat="1"/>
    <row r="1691" s="74" customFormat="1"/>
    <row r="1692" s="74" customFormat="1"/>
    <row r="1693" s="74" customFormat="1"/>
    <row r="1694" s="74" customFormat="1"/>
    <row r="1695" s="74" customFormat="1"/>
    <row r="1696" s="74" customFormat="1"/>
    <row r="1697" s="74" customFormat="1"/>
    <row r="1698" s="74" customFormat="1"/>
    <row r="1699" s="74" customFormat="1"/>
    <row r="1700" s="74" customFormat="1"/>
    <row r="1701" s="74" customFormat="1"/>
    <row r="1702" s="74" customFormat="1"/>
    <row r="1703" s="74" customFormat="1"/>
    <row r="1704" s="74" customFormat="1"/>
    <row r="1705" s="74" customFormat="1"/>
    <row r="1706" s="74" customFormat="1"/>
    <row r="1707" s="74" customFormat="1"/>
    <row r="1708" s="74" customFormat="1"/>
    <row r="1709" s="74" customFormat="1"/>
    <row r="1710" s="74" customFormat="1"/>
    <row r="1711" s="74" customFormat="1"/>
    <row r="1712" s="74" customFormat="1"/>
    <row r="1713" s="74" customFormat="1"/>
    <row r="1714" s="74" customFormat="1"/>
    <row r="1715" s="74" customFormat="1"/>
    <row r="1716" s="74" customFormat="1"/>
    <row r="1717" s="74" customFormat="1"/>
    <row r="1718" s="74" customFormat="1"/>
    <row r="1719" s="74" customFormat="1"/>
    <row r="1720" s="74" customFormat="1"/>
    <row r="1721" s="74" customFormat="1"/>
    <row r="1722" s="74" customFormat="1"/>
    <row r="1723" s="74" customFormat="1"/>
    <row r="1724" s="74" customFormat="1"/>
    <row r="1725" s="74" customFormat="1"/>
    <row r="1726" s="74" customFormat="1"/>
    <row r="1727" s="74" customFormat="1"/>
    <row r="1728" s="74" customFormat="1"/>
    <row r="1729" s="74" customFormat="1"/>
    <row r="1730" s="74" customFormat="1"/>
    <row r="1731" s="74" customFormat="1"/>
    <row r="1732" s="74" customFormat="1"/>
    <row r="1733" s="74" customFormat="1"/>
    <row r="1734" s="74" customFormat="1"/>
    <row r="1735" s="74" customFormat="1"/>
    <row r="1736" s="74" customFormat="1"/>
    <row r="1737" s="74" customFormat="1"/>
    <row r="1738" s="74" customFormat="1"/>
    <row r="1739" s="74" customFormat="1"/>
    <row r="1740" s="74" customFormat="1"/>
    <row r="1741" s="74" customFormat="1"/>
    <row r="1742" s="74" customFormat="1"/>
    <row r="1743" s="74" customFormat="1"/>
    <row r="1744" s="74" customFormat="1"/>
    <row r="1745" s="74" customFormat="1"/>
    <row r="1746" s="74" customFormat="1"/>
    <row r="1747" s="74" customFormat="1"/>
    <row r="1748" s="74" customFormat="1"/>
    <row r="1749" s="74" customFormat="1"/>
    <row r="1750" s="74" customFormat="1"/>
    <row r="1751" s="74" customFormat="1"/>
    <row r="1752" s="74" customFormat="1"/>
    <row r="1753" s="74" customFormat="1"/>
    <row r="1754" s="74" customFormat="1"/>
    <row r="1755" s="74" customFormat="1"/>
    <row r="1756" s="74" customFormat="1"/>
    <row r="1757" s="74" customFormat="1"/>
    <row r="1758" s="74" customFormat="1"/>
    <row r="1759" s="74" customFormat="1"/>
    <row r="1760" s="74" customFormat="1"/>
    <row r="1761" s="74" customFormat="1"/>
    <row r="1762" s="74" customFormat="1"/>
    <row r="1763" s="74" customFormat="1"/>
    <row r="1764" s="74" customFormat="1"/>
    <row r="1765" s="74" customFormat="1"/>
    <row r="1766" s="74" customFormat="1"/>
    <row r="1767" s="74" customFormat="1"/>
    <row r="1768" s="74" customFormat="1"/>
    <row r="1769" s="74" customFormat="1"/>
    <row r="1770" s="74" customFormat="1"/>
    <row r="1771" s="74" customFormat="1"/>
    <row r="1772" s="74" customFormat="1"/>
    <row r="1773" s="74" customFormat="1"/>
    <row r="1774" s="74" customFormat="1"/>
    <row r="1775" s="74" customFormat="1"/>
    <row r="1776" s="74" customFormat="1"/>
    <row r="1777" s="74" customFormat="1"/>
    <row r="1778" s="74" customFormat="1"/>
    <row r="1779" s="74" customFormat="1"/>
    <row r="1780" s="74" customFormat="1"/>
    <row r="1781" s="74" customFormat="1"/>
    <row r="1782" s="74" customFormat="1"/>
    <row r="1783" s="74" customFormat="1"/>
    <row r="1784" s="74" customFormat="1"/>
    <row r="1785" s="74" customFormat="1"/>
    <row r="1786" s="74" customFormat="1"/>
    <row r="1787" s="74" customFormat="1"/>
    <row r="1788" s="74" customFormat="1"/>
    <row r="1789" s="74" customFormat="1"/>
    <row r="1790" s="74" customFormat="1"/>
    <row r="1791" s="74" customFormat="1"/>
    <row r="1792" s="74" customFormat="1"/>
    <row r="1793" s="74" customFormat="1"/>
    <row r="1794" s="74" customFormat="1"/>
    <row r="1795" s="74" customFormat="1"/>
    <row r="1796" s="74" customFormat="1"/>
    <row r="1797" s="74" customFormat="1"/>
    <row r="1798" s="74" customFormat="1"/>
    <row r="1799" s="74" customFormat="1"/>
    <row r="1800" s="74" customFormat="1"/>
    <row r="1801" s="74" customFormat="1"/>
    <row r="1802" s="74" customFormat="1"/>
    <row r="1803" s="74" customFormat="1"/>
    <row r="1804" s="74" customFormat="1"/>
    <row r="1805" s="74" customFormat="1"/>
    <row r="1806" s="74" customFormat="1"/>
    <row r="1807" s="74" customFormat="1"/>
    <row r="1808" s="74" customFormat="1"/>
    <row r="1809" s="74" customFormat="1"/>
    <row r="1810" s="74" customFormat="1"/>
    <row r="1811" s="74" customFormat="1"/>
    <row r="1812" s="74" customFormat="1"/>
    <row r="1813" s="74" customFormat="1"/>
    <row r="1814" s="74" customFormat="1"/>
    <row r="1815" s="74" customFormat="1"/>
    <row r="1816" s="74" customFormat="1"/>
    <row r="1817" s="74" customFormat="1"/>
    <row r="1818" s="74" customFormat="1"/>
    <row r="1819" s="74" customFormat="1"/>
    <row r="1820" s="74" customFormat="1"/>
    <row r="1821" s="74" customFormat="1"/>
    <row r="1822" s="74" customFormat="1"/>
    <row r="1823" s="74" customFormat="1"/>
    <row r="1824" s="74" customFormat="1"/>
    <row r="1825" s="74" customFormat="1"/>
    <row r="1826" s="74" customFormat="1"/>
    <row r="1827" s="74" customFormat="1"/>
    <row r="1828" s="74" customFormat="1"/>
    <row r="1829" s="74" customFormat="1"/>
    <row r="1830" s="74" customFormat="1"/>
    <row r="1831" s="74" customFormat="1"/>
    <row r="1832" s="74" customFormat="1"/>
    <row r="1833" s="74" customFormat="1"/>
    <row r="1834" s="74" customFormat="1"/>
    <row r="1835" s="74" customFormat="1"/>
    <row r="1836" s="74" customFormat="1"/>
    <row r="1837" s="74" customFormat="1"/>
    <row r="1838" s="74" customFormat="1"/>
    <row r="1839" s="74" customFormat="1"/>
    <row r="1840" s="74" customFormat="1"/>
    <row r="1841" s="74" customFormat="1"/>
    <row r="1842" s="74" customFormat="1"/>
    <row r="1843" s="74" customFormat="1"/>
    <row r="1844" s="74" customFormat="1"/>
    <row r="1845" s="74" customFormat="1"/>
    <row r="1846" s="74" customFormat="1"/>
    <row r="1847" s="74" customFormat="1"/>
    <row r="1848" s="74" customFormat="1"/>
    <row r="1849" s="74" customFormat="1"/>
    <row r="1850" s="74" customFormat="1"/>
    <row r="1851" s="74" customFormat="1"/>
    <row r="1852" s="74" customFormat="1"/>
    <row r="1853" s="74" customFormat="1"/>
    <row r="1854" s="74" customFormat="1"/>
    <row r="1855" s="74" customFormat="1"/>
    <row r="1856" s="74" customFormat="1"/>
    <row r="1857" s="74" customFormat="1"/>
    <row r="1858" s="74" customFormat="1"/>
    <row r="1859" s="74" customFormat="1"/>
    <row r="1860" s="74" customFormat="1"/>
    <row r="1861" s="74" customFormat="1"/>
    <row r="1862" s="74" customFormat="1"/>
    <row r="1863" s="74" customFormat="1"/>
    <row r="1864" s="74" customFormat="1"/>
    <row r="1865" s="74" customFormat="1"/>
    <row r="1866" s="74" customFormat="1"/>
    <row r="1867" s="74" customFormat="1"/>
    <row r="1868" s="74" customFormat="1"/>
    <row r="1869" s="74" customFormat="1"/>
    <row r="1870" s="74" customFormat="1"/>
    <row r="1871" s="74" customFormat="1"/>
    <row r="1872" s="74" customFormat="1"/>
    <row r="1873" s="74" customFormat="1"/>
    <row r="1874" s="74" customFormat="1"/>
    <row r="1875" s="74" customFormat="1"/>
    <row r="1876" s="74" customFormat="1"/>
    <row r="1877" s="74" customFormat="1"/>
    <row r="1878" s="74" customFormat="1"/>
    <row r="1879" s="74" customFormat="1"/>
    <row r="1880" s="74" customFormat="1"/>
    <row r="1881" s="74" customFormat="1"/>
    <row r="1882" s="74" customFormat="1"/>
    <row r="1883" s="74" customFormat="1"/>
    <row r="1884" s="74" customFormat="1"/>
    <row r="1885" s="74" customFormat="1"/>
    <row r="1886" s="74" customFormat="1"/>
    <row r="1887" s="74" customFormat="1"/>
    <row r="1888" s="74" customFormat="1"/>
    <row r="1889" s="74" customFormat="1"/>
    <row r="1890" s="74" customFormat="1"/>
    <row r="1891" s="74" customFormat="1"/>
    <row r="1892" s="74" customFormat="1"/>
    <row r="1893" s="74" customFormat="1"/>
    <row r="1894" s="74" customFormat="1"/>
    <row r="1895" s="74" customFormat="1"/>
    <row r="1896" s="74" customFormat="1"/>
    <row r="1897" s="74" customFormat="1"/>
    <row r="1898" s="74" customFormat="1"/>
    <row r="1899" s="74" customFormat="1"/>
    <row r="1900" s="74" customFormat="1"/>
    <row r="1901" s="74" customFormat="1"/>
    <row r="1902" s="74" customFormat="1"/>
    <row r="1903" s="74" customFormat="1"/>
    <row r="1904" s="74" customFormat="1"/>
    <row r="1905" s="74" customFormat="1"/>
    <row r="1906" s="74" customFormat="1"/>
    <row r="1907" s="74" customFormat="1"/>
    <row r="1908" s="74" customFormat="1"/>
    <row r="1909" s="74" customFormat="1"/>
    <row r="1910" s="74" customFormat="1"/>
    <row r="1911" s="74" customFormat="1"/>
    <row r="1912" s="74" customFormat="1"/>
    <row r="1913" s="74" customFormat="1"/>
    <row r="1914" s="74" customFormat="1"/>
    <row r="1915" s="74" customFormat="1"/>
    <row r="1916" s="74" customFormat="1"/>
    <row r="1917" s="74" customFormat="1"/>
    <row r="1918" s="74" customFormat="1"/>
    <row r="1919" s="74" customFormat="1"/>
    <row r="1920" s="74" customFormat="1"/>
    <row r="1921" s="74" customFormat="1"/>
    <row r="1922" s="74" customFormat="1"/>
    <row r="1923" s="74" customFormat="1"/>
    <row r="1924" s="74" customFormat="1"/>
    <row r="1925" s="74" customFormat="1"/>
    <row r="1926" s="74" customFormat="1"/>
    <row r="1927" s="74" customFormat="1"/>
    <row r="1928" s="74" customFormat="1"/>
    <row r="1929" s="74" customFormat="1"/>
    <row r="1930" s="74" customFormat="1"/>
    <row r="1931" s="74" customFormat="1"/>
    <row r="1932" s="74" customFormat="1"/>
    <row r="1933" s="74" customFormat="1"/>
    <row r="1934" s="74" customFormat="1"/>
    <row r="1935" s="74" customFormat="1"/>
    <row r="1936" s="74" customFormat="1"/>
    <row r="1937" s="74" customFormat="1"/>
    <row r="1938" s="74" customFormat="1"/>
    <row r="1939" s="74" customFormat="1"/>
    <row r="1940" s="74" customFormat="1"/>
    <row r="1941" s="74" customFormat="1"/>
    <row r="1942" s="74" customFormat="1"/>
    <row r="1943" s="74" customFormat="1"/>
    <row r="1944" s="74" customFormat="1"/>
    <row r="1945" s="74" customFormat="1"/>
    <row r="1946" s="74" customFormat="1"/>
    <row r="1947" s="74" customFormat="1"/>
    <row r="1948" s="74" customFormat="1"/>
    <row r="1949" s="74" customFormat="1"/>
    <row r="1950" s="74" customFormat="1"/>
    <row r="1951" s="74" customFormat="1"/>
    <row r="1952" s="74" customFormat="1"/>
    <row r="1953" s="74" customFormat="1"/>
    <row r="1954" s="74" customFormat="1"/>
    <row r="1955" s="74" customFormat="1"/>
    <row r="1956" s="74" customFormat="1"/>
    <row r="1957" s="74" customFormat="1"/>
    <row r="1958" s="74" customFormat="1"/>
    <row r="1959" s="74" customFormat="1"/>
    <row r="1960" s="74" customFormat="1"/>
    <row r="1961" s="74" customFormat="1"/>
    <row r="1962" s="74" customFormat="1"/>
    <row r="1963" s="74" customFormat="1"/>
    <row r="1964" s="74" customFormat="1"/>
    <row r="1965" s="74" customFormat="1"/>
    <row r="1966" s="74" customFormat="1"/>
    <row r="1967" s="74" customFormat="1"/>
    <row r="1968" s="74" customFormat="1"/>
    <row r="1969" s="74" customFormat="1"/>
    <row r="1970" s="74" customFormat="1"/>
    <row r="1971" s="74" customFormat="1"/>
    <row r="1972" s="74" customFormat="1"/>
    <row r="1973" s="74" customFormat="1"/>
    <row r="1974" s="74" customFormat="1"/>
    <row r="1975" s="74" customFormat="1"/>
    <row r="1976" s="74" customFormat="1"/>
    <row r="1977" s="74" customFormat="1"/>
    <row r="1978" s="74" customFormat="1"/>
    <row r="1979" s="74" customFormat="1"/>
    <row r="1980" s="74" customFormat="1"/>
    <row r="1981" s="74" customFormat="1"/>
    <row r="1982" s="74" customFormat="1"/>
    <row r="1983" s="74" customFormat="1"/>
    <row r="1984" s="74" customFormat="1"/>
    <row r="1985" s="74" customFormat="1"/>
    <row r="1986" s="74" customFormat="1"/>
    <row r="1987" s="74" customFormat="1"/>
    <row r="1988" s="74" customFormat="1"/>
    <row r="1989" s="74" customFormat="1"/>
    <row r="1990" s="74" customFormat="1"/>
    <row r="1991" s="74" customFormat="1"/>
    <row r="1992" s="74" customFormat="1"/>
    <row r="1993" s="74" customFormat="1"/>
    <row r="1994" s="74" customFormat="1"/>
    <row r="1995" s="74" customFormat="1"/>
    <row r="1996" s="74" customFormat="1"/>
    <row r="1997" s="74" customFormat="1"/>
    <row r="1998" s="74" customFormat="1"/>
    <row r="1999" s="74" customFormat="1"/>
    <row r="2000" s="74" customFormat="1"/>
    <row r="2001" s="74" customFormat="1"/>
    <row r="2002" s="74" customFormat="1"/>
    <row r="2003" s="74" customFormat="1"/>
    <row r="2004" s="74" customFormat="1"/>
    <row r="2005" s="74" customFormat="1"/>
    <row r="2006" s="74" customFormat="1"/>
    <row r="2007" s="74" customFormat="1"/>
    <row r="2008" s="74" customFormat="1"/>
    <row r="2009" s="74" customFormat="1"/>
    <row r="2010" s="74" customFormat="1"/>
    <row r="2011" s="74" customFormat="1"/>
    <row r="2012" s="74" customFormat="1"/>
    <row r="2013" s="74" customFormat="1"/>
    <row r="2014" s="74" customFormat="1"/>
    <row r="2015" s="74" customFormat="1"/>
    <row r="2016" s="74" customFormat="1"/>
    <row r="2017" s="74" customFormat="1"/>
    <row r="2018" s="74" customFormat="1"/>
    <row r="2019" s="74" customFormat="1"/>
    <row r="2020" s="74" customFormat="1"/>
    <row r="2021" s="74" customFormat="1"/>
    <row r="2022" s="74" customFormat="1"/>
    <row r="2023" s="74" customFormat="1"/>
    <row r="2024" s="74" customFormat="1"/>
    <row r="2025" s="74" customFormat="1"/>
    <row r="2026" s="74" customFormat="1"/>
    <row r="2027" s="74" customFormat="1"/>
    <row r="2028" s="74" customFormat="1"/>
    <row r="2029" s="74" customFormat="1"/>
    <row r="2030" s="74" customFormat="1"/>
    <row r="2031" s="74" customFormat="1"/>
    <row r="2032" s="74" customFormat="1"/>
    <row r="2033" s="74" customFormat="1"/>
    <row r="2034" s="74" customFormat="1"/>
    <row r="2035" s="74" customFormat="1"/>
    <row r="2036" s="74" customFormat="1"/>
    <row r="2037" s="74" customFormat="1"/>
    <row r="2038" s="74" customFormat="1"/>
    <row r="2039" s="74" customFormat="1"/>
    <row r="2040" s="74" customFormat="1"/>
    <row r="2041" s="74" customFormat="1"/>
    <row r="2042" s="74" customFormat="1"/>
    <row r="2043" s="74" customFormat="1"/>
    <row r="2044" s="74" customFormat="1"/>
    <row r="2045" s="74" customFormat="1"/>
    <row r="2046" s="74" customFormat="1"/>
    <row r="2047" s="74" customFormat="1"/>
    <row r="2048" s="74" customFormat="1"/>
    <row r="2049" s="74" customFormat="1"/>
    <row r="2050" s="74" customFormat="1"/>
    <row r="2051" s="74" customFormat="1"/>
    <row r="2052" s="74" customFormat="1"/>
    <row r="2053" s="74" customFormat="1"/>
    <row r="2054" s="74" customFormat="1"/>
    <row r="2055" s="74" customFormat="1"/>
    <row r="2056" s="74" customFormat="1"/>
    <row r="2057" s="74" customFormat="1"/>
    <row r="2058" s="74" customFormat="1"/>
    <row r="2059" s="74" customFormat="1"/>
    <row r="2060" s="74" customFormat="1"/>
    <row r="2061" s="74" customFormat="1"/>
    <row r="2062" s="74" customFormat="1"/>
    <row r="2063" s="74" customFormat="1"/>
    <row r="2064" s="74" customFormat="1"/>
    <row r="2065" s="74" customFormat="1"/>
    <row r="2066" s="74" customFormat="1"/>
    <row r="2067" s="74" customFormat="1"/>
    <row r="2068" s="74" customFormat="1"/>
    <row r="2069" s="74" customFormat="1"/>
    <row r="2070" s="74" customFormat="1"/>
    <row r="2071" s="74" customFormat="1"/>
    <row r="2072" s="74" customFormat="1"/>
    <row r="2073" s="74" customFormat="1"/>
    <row r="2074" s="74" customFormat="1"/>
    <row r="2075" s="74" customFormat="1"/>
    <row r="2076" s="74" customFormat="1"/>
    <row r="2077" s="74" customFormat="1"/>
    <row r="2078" s="74" customFormat="1"/>
    <row r="2079" s="74" customFormat="1"/>
    <row r="2080" s="74" customFormat="1"/>
    <row r="2081" s="74" customFormat="1"/>
    <row r="2082" s="74" customFormat="1"/>
    <row r="2083" s="74" customFormat="1"/>
    <row r="2084" s="74" customFormat="1"/>
    <row r="2085" s="74" customFormat="1"/>
    <row r="2086" s="74" customFormat="1"/>
    <row r="2087" s="74" customFormat="1"/>
    <row r="2088" s="74" customFormat="1"/>
    <row r="2089" s="74" customFormat="1"/>
    <row r="2090" s="74" customFormat="1"/>
    <row r="2091" s="74" customFormat="1"/>
    <row r="2092" s="74" customFormat="1"/>
    <row r="2093" s="74" customFormat="1"/>
    <row r="2094" s="74" customFormat="1"/>
    <row r="2095" s="74" customFormat="1"/>
    <row r="2096" s="74" customFormat="1"/>
    <row r="2097" s="74" customFormat="1"/>
    <row r="2098" s="74" customFormat="1"/>
    <row r="2099" s="74" customFormat="1"/>
    <row r="2100" s="74" customFormat="1"/>
    <row r="2101" s="74" customFormat="1"/>
    <row r="2102" s="74" customFormat="1"/>
    <row r="2103" s="74" customFormat="1"/>
    <row r="2104" s="74" customFormat="1"/>
    <row r="2105" s="74" customFormat="1"/>
    <row r="2106" s="74" customFormat="1"/>
    <row r="2107" s="74" customFormat="1"/>
    <row r="2108" s="74" customFormat="1"/>
    <row r="2109" s="74" customFormat="1"/>
    <row r="2110" s="74" customFormat="1"/>
    <row r="2111" s="74" customFormat="1"/>
    <row r="2112" s="74" customFormat="1"/>
    <row r="2113" s="74" customFormat="1"/>
    <row r="2114" s="74" customFormat="1"/>
    <row r="2115" s="74" customFormat="1"/>
    <row r="2116" s="74" customFormat="1"/>
    <row r="2117" s="74" customFormat="1"/>
    <row r="2118" s="74" customFormat="1"/>
    <row r="2119" s="74" customFormat="1"/>
    <row r="2120" s="74" customFormat="1"/>
    <row r="2121" s="74" customFormat="1"/>
    <row r="2122" s="74" customFormat="1"/>
    <row r="2123" s="74" customFormat="1"/>
    <row r="2124" s="74" customFormat="1"/>
    <row r="2125" s="74" customFormat="1"/>
    <row r="2126" s="74" customFormat="1"/>
    <row r="2127" s="74" customFormat="1"/>
    <row r="2128" s="74" customFormat="1"/>
    <row r="2129" s="74" customFormat="1"/>
    <row r="2130" s="74" customFormat="1"/>
    <row r="2131" s="74" customFormat="1"/>
    <row r="2132" s="74" customFormat="1"/>
    <row r="2133" s="74" customFormat="1"/>
    <row r="2134" s="74" customFormat="1"/>
    <row r="2135" s="74" customFormat="1"/>
    <row r="2136" s="74" customFormat="1"/>
    <row r="2137" s="74" customFormat="1"/>
    <row r="2138" s="74" customFormat="1"/>
    <row r="2139" s="74" customFormat="1"/>
    <row r="2140" s="74" customFormat="1"/>
    <row r="2141" s="74" customFormat="1"/>
    <row r="2142" s="74" customFormat="1"/>
    <row r="2143" s="74" customFormat="1"/>
    <row r="2144" s="74" customFormat="1"/>
    <row r="2145" s="74" customFormat="1"/>
    <row r="2146" s="74" customFormat="1"/>
    <row r="2147" s="74" customFormat="1"/>
    <row r="2148" s="74" customFormat="1"/>
    <row r="2149" s="74" customFormat="1"/>
    <row r="2150" s="74" customFormat="1"/>
    <row r="2151" s="74" customFormat="1"/>
    <row r="2152" s="74" customFormat="1"/>
    <row r="2153" s="74" customFormat="1"/>
    <row r="2154" s="74" customFormat="1"/>
    <row r="2155" s="74" customFormat="1"/>
    <row r="2156" s="74" customFormat="1"/>
    <row r="2157" s="74" customFormat="1"/>
    <row r="2158" s="74" customFormat="1"/>
    <row r="2159" s="74" customFormat="1"/>
    <row r="2160" s="74" customFormat="1"/>
    <row r="2161" s="74" customFormat="1"/>
    <row r="2162" s="74" customFormat="1"/>
    <row r="2163" s="74" customFormat="1"/>
    <row r="2164" s="74" customFormat="1"/>
    <row r="2165" s="74" customFormat="1"/>
    <row r="2166" s="74" customFormat="1"/>
    <row r="2167" s="74" customFormat="1"/>
    <row r="2168" s="74" customFormat="1"/>
    <row r="2169" s="74" customFormat="1"/>
    <row r="2170" s="74" customFormat="1"/>
    <row r="2171" s="74" customFormat="1"/>
    <row r="2172" s="74" customFormat="1"/>
    <row r="2173" s="74" customFormat="1"/>
    <row r="2174" s="74" customFormat="1"/>
    <row r="2175" s="74" customFormat="1"/>
    <row r="2176" s="74" customFormat="1"/>
    <row r="2177" s="74" customFormat="1"/>
    <row r="2178" s="74" customFormat="1"/>
    <row r="2179" s="74" customFormat="1"/>
    <row r="2180" s="74" customFormat="1"/>
    <row r="2181" s="74" customFormat="1"/>
    <row r="2182" s="74" customFormat="1"/>
    <row r="2183" s="74" customFormat="1"/>
    <row r="2184" s="74" customFormat="1"/>
    <row r="2185" s="74" customFormat="1"/>
    <row r="2186" s="74" customFormat="1"/>
    <row r="2187" s="74" customFormat="1"/>
    <row r="2188" s="74" customFormat="1"/>
    <row r="2189" s="74" customFormat="1"/>
    <row r="2190" s="74" customFormat="1"/>
    <row r="2191" s="74" customFormat="1"/>
    <row r="2192" s="74" customFormat="1"/>
    <row r="2193" s="74" customFormat="1"/>
    <row r="2194" s="74" customFormat="1"/>
    <row r="2195" s="74" customFormat="1"/>
    <row r="2196" s="74" customFormat="1"/>
    <row r="2197" s="74" customFormat="1"/>
    <row r="2198" s="74" customFormat="1"/>
    <row r="2199" s="74" customFormat="1"/>
    <row r="2200" s="74" customFormat="1"/>
    <row r="2201" s="74" customFormat="1"/>
    <row r="2202" s="74" customFormat="1"/>
    <row r="2203" s="74" customFormat="1"/>
    <row r="2204" s="74" customFormat="1"/>
    <row r="2205" s="74" customFormat="1"/>
    <row r="2206" s="74" customFormat="1"/>
    <row r="2207" s="74" customFormat="1"/>
    <row r="2208" s="74" customFormat="1"/>
    <row r="2209" s="74" customFormat="1"/>
    <row r="2210" s="74" customFormat="1"/>
    <row r="2211" s="74" customFormat="1"/>
    <row r="2212" s="74" customFormat="1"/>
    <row r="2213" s="74" customFormat="1"/>
    <row r="2214" s="74" customFormat="1"/>
    <row r="2215" s="74" customFormat="1"/>
    <row r="2216" s="74" customFormat="1"/>
    <row r="2217" s="74" customFormat="1"/>
    <row r="2218" s="74" customFormat="1"/>
    <row r="2219" s="74" customFormat="1"/>
    <row r="2220" s="74" customFormat="1"/>
    <row r="2221" s="74" customFormat="1"/>
    <row r="2222" s="74" customFormat="1"/>
    <row r="2223" s="74" customFormat="1"/>
    <row r="2224" s="74" customFormat="1"/>
    <row r="2225" s="74" customFormat="1"/>
    <row r="2226" s="74" customFormat="1"/>
    <row r="2227" s="74" customFormat="1"/>
    <row r="2228" s="74" customFormat="1"/>
    <row r="2229" s="74" customFormat="1"/>
    <row r="2230" s="74" customFormat="1"/>
    <row r="2231" s="74" customFormat="1"/>
    <row r="2232" s="74" customFormat="1"/>
    <row r="2233" s="74" customFormat="1"/>
    <row r="2234" s="74" customFormat="1"/>
    <row r="2235" s="74" customFormat="1"/>
    <row r="2236" s="74" customFormat="1"/>
    <row r="2237" s="74" customFormat="1"/>
    <row r="2238" s="74" customFormat="1"/>
    <row r="2239" s="74" customFormat="1"/>
    <row r="2240" s="74" customFormat="1"/>
    <row r="2241" s="74" customFormat="1"/>
    <row r="2242" s="74" customFormat="1"/>
    <row r="2243" s="74" customFormat="1"/>
    <row r="2244" s="74" customFormat="1"/>
    <row r="2245" s="74" customFormat="1"/>
    <row r="2246" s="74" customFormat="1"/>
    <row r="2247" s="74" customFormat="1"/>
    <row r="2248" s="74" customFormat="1"/>
    <row r="2249" s="74" customFormat="1"/>
    <row r="2250" s="74" customFormat="1"/>
    <row r="2251" s="74" customFormat="1"/>
    <row r="2252" s="74" customFormat="1"/>
    <row r="2253" s="74" customFormat="1"/>
    <row r="2254" s="74" customFormat="1"/>
    <row r="2255" s="74" customFormat="1"/>
    <row r="2256" s="74" customFormat="1"/>
    <row r="2257" s="74" customFormat="1"/>
    <row r="2258" s="74" customFormat="1"/>
    <row r="2259" s="74" customFormat="1"/>
    <row r="2260" s="74" customFormat="1"/>
    <row r="2261" s="74" customFormat="1"/>
    <row r="2262" s="74" customFormat="1"/>
    <row r="2263" s="74" customFormat="1"/>
    <row r="2264" s="74" customFormat="1"/>
    <row r="2265" s="74" customFormat="1"/>
    <row r="2266" s="74" customFormat="1"/>
    <row r="2267" s="74" customFormat="1"/>
    <row r="2268" s="74" customFormat="1"/>
    <row r="2269" s="74" customFormat="1"/>
    <row r="2270" s="74" customFormat="1"/>
    <row r="2271" s="74" customFormat="1"/>
    <row r="2272" s="74" customFormat="1"/>
    <row r="2273" s="74" customFormat="1"/>
    <row r="2274" s="74" customFormat="1"/>
    <row r="2275" s="74" customFormat="1"/>
    <row r="2276" s="74" customFormat="1"/>
    <row r="2277" s="74" customFormat="1"/>
    <row r="2278" s="74" customFormat="1"/>
    <row r="2279" s="74" customFormat="1"/>
    <row r="2280" s="74" customFormat="1"/>
    <row r="2281" s="74" customFormat="1"/>
    <row r="2282" s="74" customFormat="1"/>
    <row r="2283" s="74" customFormat="1"/>
    <row r="2284" s="74" customFormat="1"/>
    <row r="2285" s="74" customFormat="1"/>
    <row r="2286" s="74" customFormat="1"/>
    <row r="2287" s="74" customFormat="1"/>
    <row r="2288" s="74" customFormat="1"/>
    <row r="2289" s="74" customFormat="1"/>
    <row r="2290" s="74" customFormat="1"/>
    <row r="2291" s="74" customFormat="1"/>
    <row r="2292" s="74" customFormat="1"/>
    <row r="2293" s="74" customFormat="1"/>
    <row r="2294" s="74" customFormat="1"/>
    <row r="2295" s="74" customFormat="1"/>
    <row r="2296" s="74" customFormat="1"/>
    <row r="2297" s="74" customFormat="1"/>
    <row r="2298" s="74" customFormat="1"/>
    <row r="2299" s="74" customFormat="1"/>
    <row r="2300" s="74" customFormat="1"/>
    <row r="2301" s="74" customFormat="1"/>
    <row r="2302" s="74" customFormat="1"/>
    <row r="2303" s="74" customFormat="1"/>
    <row r="2304" s="74" customFormat="1"/>
    <row r="2305" s="74" customFormat="1"/>
    <row r="2306" s="74" customFormat="1"/>
    <row r="2307" s="74" customFormat="1"/>
    <row r="2308" s="74" customFormat="1"/>
    <row r="2309" s="74" customFormat="1"/>
    <row r="2310" s="74" customFormat="1"/>
    <row r="2311" s="74" customFormat="1"/>
    <row r="2312" s="74" customFormat="1"/>
    <row r="2313" s="74" customFormat="1"/>
    <row r="2314" s="74" customFormat="1"/>
    <row r="2315" s="74" customFormat="1"/>
    <row r="2316" s="74" customFormat="1"/>
    <row r="2317" s="74" customFormat="1"/>
    <row r="2318" s="74" customFormat="1"/>
    <row r="2319" s="74" customFormat="1"/>
    <row r="2320" s="74" customFormat="1"/>
    <row r="2321" s="74" customFormat="1"/>
    <row r="2322" s="74" customFormat="1"/>
    <row r="2323" s="74" customFormat="1"/>
    <row r="2324" s="74" customFormat="1"/>
    <row r="2325" s="74" customFormat="1"/>
    <row r="2326" s="74" customFormat="1"/>
    <row r="2327" s="74" customFormat="1"/>
    <row r="2328" s="74" customFormat="1"/>
    <row r="2329" s="74" customFormat="1"/>
    <row r="2330" s="74" customFormat="1"/>
    <row r="2331" s="74" customFormat="1"/>
    <row r="2332" s="74" customFormat="1"/>
    <row r="2333" s="74" customFormat="1"/>
    <row r="2334" s="74" customFormat="1"/>
    <row r="2335" s="74" customFormat="1"/>
    <row r="2336" s="74" customFormat="1"/>
    <row r="2337" s="74" customFormat="1"/>
    <row r="2338" s="74" customFormat="1"/>
    <row r="2339" s="74" customFormat="1"/>
    <row r="2340" s="74" customFormat="1"/>
    <row r="2341" s="74" customFormat="1"/>
    <row r="2342" s="74" customFormat="1"/>
    <row r="2343" s="74" customFormat="1"/>
    <row r="2344" s="74" customFormat="1"/>
    <row r="2345" s="74" customFormat="1"/>
    <row r="2346" s="74" customFormat="1"/>
    <row r="2347" s="74" customFormat="1"/>
    <row r="2348" s="74" customFormat="1"/>
    <row r="2349" s="74" customFormat="1"/>
    <row r="2350" s="74" customFormat="1"/>
    <row r="2351" s="74" customFormat="1"/>
    <row r="2352" s="74" customFormat="1"/>
    <row r="2353" s="74" customFormat="1"/>
    <row r="2354" s="74" customFormat="1"/>
    <row r="2355" s="74" customFormat="1"/>
    <row r="2356" s="74" customFormat="1"/>
    <row r="2357" s="74" customFormat="1"/>
    <row r="2358" s="74" customFormat="1"/>
    <row r="2359" s="74" customFormat="1"/>
    <row r="2360" s="74" customFormat="1"/>
    <row r="2361" s="74" customFormat="1"/>
    <row r="2362" s="74" customFormat="1"/>
    <row r="2363" s="74" customFormat="1"/>
    <row r="2364" s="74" customFormat="1"/>
    <row r="2365" s="74" customFormat="1"/>
    <row r="2366" s="74" customFormat="1"/>
    <row r="2367" s="74" customFormat="1"/>
    <row r="2368" s="74" customFormat="1"/>
    <row r="2369" s="74" customFormat="1"/>
    <row r="2370" s="74" customFormat="1"/>
    <row r="2371" s="74" customFormat="1"/>
    <row r="2372" s="74" customFormat="1"/>
    <row r="2373" s="74" customFormat="1"/>
    <row r="2374" s="74" customFormat="1"/>
    <row r="2375" s="74" customFormat="1"/>
    <row r="2376" s="74" customFormat="1"/>
    <row r="2377" s="74" customFormat="1"/>
    <row r="2378" s="74" customFormat="1"/>
    <row r="2379" s="74" customFormat="1"/>
    <row r="2380" s="74" customFormat="1"/>
    <row r="2381" s="74" customFormat="1"/>
    <row r="2382" s="74" customFormat="1"/>
    <row r="2383" s="74" customFormat="1"/>
    <row r="2384" s="74" customFormat="1"/>
    <row r="2385" s="74" customFormat="1"/>
    <row r="2386" s="74" customFormat="1"/>
    <row r="2387" s="74" customFormat="1"/>
    <row r="2388" s="74" customFormat="1"/>
    <row r="2389" s="74" customFormat="1"/>
    <row r="2390" s="74" customFormat="1"/>
    <row r="2391" s="74" customFormat="1"/>
    <row r="2392" s="74" customFormat="1"/>
    <row r="2393" s="74" customFormat="1"/>
    <row r="2394" s="74" customFormat="1"/>
    <row r="2395" s="74" customFormat="1"/>
    <row r="2396" s="74" customFormat="1"/>
    <row r="2397" s="74" customFormat="1"/>
    <row r="2398" s="74" customFormat="1"/>
    <row r="2399" s="74" customFormat="1"/>
    <row r="2400" s="74" customFormat="1"/>
    <row r="2401" s="74" customFormat="1"/>
    <row r="2402" s="74" customFormat="1"/>
    <row r="2403" s="74" customFormat="1"/>
    <row r="2404" s="74" customFormat="1"/>
    <row r="2405" s="74" customFormat="1"/>
    <row r="2406" s="74" customFormat="1"/>
    <row r="2407" s="74" customFormat="1"/>
    <row r="2408" s="74" customFormat="1"/>
    <row r="2409" s="74" customFormat="1"/>
    <row r="2410" s="74" customFormat="1"/>
    <row r="2411" s="74" customFormat="1"/>
    <row r="2412" s="74" customFormat="1"/>
    <row r="2413" s="74" customFormat="1"/>
    <row r="2414" s="74" customFormat="1"/>
    <row r="2415" s="74" customFormat="1"/>
    <row r="2416" s="74" customFormat="1"/>
    <row r="2417" s="74" customFormat="1"/>
    <row r="2418" s="74" customFormat="1"/>
    <row r="2419" s="74" customFormat="1"/>
    <row r="2420" s="74" customFormat="1"/>
    <row r="2421" s="74" customFormat="1"/>
    <row r="2422" s="74" customFormat="1"/>
    <row r="2423" s="74" customFormat="1"/>
    <row r="2424" s="74" customFormat="1"/>
    <row r="2425" s="74" customFormat="1"/>
    <row r="2426" s="74" customFormat="1"/>
    <row r="2427" s="74" customFormat="1"/>
    <row r="2428" s="74" customFormat="1"/>
    <row r="2429" s="74" customFormat="1"/>
    <row r="2430" s="74" customFormat="1"/>
    <row r="2431" s="74" customFormat="1"/>
    <row r="2432" s="74" customFormat="1"/>
    <row r="2433" s="74" customFormat="1"/>
    <row r="2434" s="74" customFormat="1"/>
    <row r="2435" s="74" customFormat="1"/>
    <row r="2436" s="74" customFormat="1"/>
    <row r="2437" s="74" customFormat="1"/>
    <row r="2438" s="74" customFormat="1"/>
    <row r="2439" s="74" customFormat="1"/>
    <row r="2440" s="74" customFormat="1"/>
    <row r="2441" s="74" customFormat="1"/>
    <row r="2442" s="74" customFormat="1"/>
    <row r="2443" s="74" customFormat="1"/>
    <row r="2444" s="74" customFormat="1"/>
    <row r="2445" s="74" customFormat="1"/>
    <row r="2446" s="74" customFormat="1"/>
    <row r="2447" s="74" customFormat="1"/>
    <row r="2448" s="74" customFormat="1"/>
    <row r="2449" s="74" customFormat="1"/>
    <row r="2450" s="74" customFormat="1"/>
    <row r="2451" s="74" customFormat="1"/>
    <row r="2452" s="74" customFormat="1"/>
    <row r="2453" s="74" customFormat="1"/>
    <row r="2454" s="74" customFormat="1"/>
    <row r="2455" s="74" customFormat="1"/>
    <row r="2456" s="74" customFormat="1"/>
    <row r="2457" s="74" customFormat="1"/>
    <row r="2458" s="74" customFormat="1"/>
    <row r="2459" s="74" customFormat="1"/>
    <row r="2460" s="74" customFormat="1"/>
    <row r="2461" s="74" customFormat="1"/>
    <row r="2462" s="74" customFormat="1"/>
    <row r="2463" s="74" customFormat="1"/>
    <row r="2464" s="74" customFormat="1"/>
    <row r="2465" s="74" customFormat="1"/>
    <row r="2466" s="74" customFormat="1"/>
    <row r="2467" s="74" customFormat="1"/>
    <row r="2468" s="74" customFormat="1"/>
    <row r="2469" s="74" customFormat="1"/>
    <row r="2470" s="74" customFormat="1"/>
    <row r="2471" s="74" customFormat="1"/>
    <row r="2472" s="74" customFormat="1"/>
    <row r="2473" s="74" customFormat="1"/>
    <row r="2474" s="74" customFormat="1"/>
    <row r="2475" s="74" customFormat="1"/>
    <row r="2476" s="74" customFormat="1"/>
    <row r="2477" s="74" customFormat="1"/>
    <row r="2478" s="74" customFormat="1"/>
    <row r="2479" s="74" customFormat="1"/>
    <row r="2480" s="74" customFormat="1"/>
    <row r="2481" s="74" customFormat="1"/>
    <row r="2482" s="74" customFormat="1"/>
    <row r="2483" s="74" customFormat="1"/>
  </sheetData>
  <sheetProtection selectLockedCells="1"/>
  <mergeCells count="18">
    <mergeCell ref="F4:M4"/>
    <mergeCell ref="F6:M6"/>
    <mergeCell ref="C9:G9"/>
    <mergeCell ref="K9:M9"/>
    <mergeCell ref="O9:Q9"/>
    <mergeCell ref="D59:F59"/>
    <mergeCell ref="L59:N59"/>
    <mergeCell ref="D72:F72"/>
    <mergeCell ref="L72:N72"/>
    <mergeCell ref="C21:H21"/>
    <mergeCell ref="D124:F124"/>
    <mergeCell ref="L124:N124"/>
    <mergeCell ref="D85:F85"/>
    <mergeCell ref="L85:N85"/>
    <mergeCell ref="D98:F98"/>
    <mergeCell ref="L98:N98"/>
    <mergeCell ref="D111:F111"/>
    <mergeCell ref="L111:N111"/>
  </mergeCells>
  <conditionalFormatting sqref="E32:P39">
    <cfRule type="cellIs" dxfId="479" priority="15" stopIfTrue="1" operator="equal">
      <formula>$I11</formula>
    </cfRule>
  </conditionalFormatting>
  <conditionalFormatting sqref="E32:P39">
    <cfRule type="cellIs" dxfId="478" priority="14" stopIfTrue="1" operator="notEqual">
      <formula>$I11</formula>
    </cfRule>
  </conditionalFormatting>
  <conditionalFormatting sqref="E32:P39">
    <cfRule type="expression" dxfId="477" priority="13" stopIfTrue="1">
      <formula>ISBLANK($I11)</formula>
    </cfRule>
  </conditionalFormatting>
  <conditionalFormatting sqref="E44:E51">
    <cfRule type="cellIs" dxfId="476" priority="12" stopIfTrue="1" operator="equal">
      <formula>$I61</formula>
    </cfRule>
  </conditionalFormatting>
  <conditionalFormatting sqref="F44:F51">
    <cfRule type="cellIs" dxfId="475" priority="11" stopIfTrue="1" operator="equal">
      <formula>$Q61</formula>
    </cfRule>
  </conditionalFormatting>
  <conditionalFormatting sqref="G44:G51">
    <cfRule type="cellIs" dxfId="474" priority="10" stopIfTrue="1" operator="equal">
      <formula>$I74</formula>
    </cfRule>
  </conditionalFormatting>
  <conditionalFormatting sqref="H44:H51">
    <cfRule type="cellIs" dxfId="473" priority="9" stopIfTrue="1" operator="equal">
      <formula>$Q74</formula>
    </cfRule>
  </conditionalFormatting>
  <conditionalFormatting sqref="I44:I51">
    <cfRule type="cellIs" dxfId="472" priority="8" stopIfTrue="1" operator="equal">
      <formula>$I87</formula>
    </cfRule>
  </conditionalFormatting>
  <conditionalFormatting sqref="J44:J51">
    <cfRule type="cellIs" dxfId="471" priority="7" stopIfTrue="1" operator="equal">
      <formula>$Q87</formula>
    </cfRule>
  </conditionalFormatting>
  <conditionalFormatting sqref="K44:K51">
    <cfRule type="cellIs" dxfId="470" priority="6" stopIfTrue="1" operator="equal">
      <formula>$I100</formula>
    </cfRule>
  </conditionalFormatting>
  <conditionalFormatting sqref="L44:L51">
    <cfRule type="cellIs" dxfId="469" priority="5" stopIfTrue="1" operator="equal">
      <formula>$Q100</formula>
    </cfRule>
  </conditionalFormatting>
  <conditionalFormatting sqref="M44:M51">
    <cfRule type="cellIs" dxfId="468" priority="4" stopIfTrue="1" operator="equal">
      <formula>$I113</formula>
    </cfRule>
  </conditionalFormatting>
  <conditionalFormatting sqref="N44:N51">
    <cfRule type="cellIs" dxfId="467" priority="3" stopIfTrue="1" operator="equal">
      <formula>$Q113</formula>
    </cfRule>
  </conditionalFormatting>
  <conditionalFormatting sqref="O44:O51">
    <cfRule type="cellIs" dxfId="466" priority="2" stopIfTrue="1" operator="equal">
      <formula>$I126</formula>
    </cfRule>
  </conditionalFormatting>
  <conditionalFormatting sqref="P44:P51">
    <cfRule type="cellIs" dxfId="465" priority="1" stopIfTrue="1" operator="equal">
      <formula>$Q126</formula>
    </cfRule>
  </conditionalFormatting>
  <pageMargins left="0.75" right="0.75" top="1" bottom="1" header="0.5" footer="0.5"/>
  <pageSetup paperSize="9" orientation="landscape" r:id="rId1"/>
  <headerFooter alignWithMargins="0"/>
  <drawing r:id="rId2"/>
  <tableParts count="1">
    <tablePart r:id="rId3"/>
  </tableParts>
</worksheet>
</file>

<file path=xl/worksheets/sheet9.xml><?xml version="1.0" encoding="utf-8"?>
<worksheet xmlns="http://schemas.openxmlformats.org/spreadsheetml/2006/main" xmlns:r="http://schemas.openxmlformats.org/officeDocument/2006/relationships">
  <dimension ref="A1:FX2483"/>
  <sheetViews>
    <sheetView showGridLines="0" topLeftCell="A7" zoomScaleNormal="100" workbookViewId="0">
      <selection activeCell="M62" sqref="M62"/>
    </sheetView>
  </sheetViews>
  <sheetFormatPr defaultRowHeight="12.75"/>
  <cols>
    <col min="1" max="1" width="5.42578125" style="74" customWidth="1"/>
    <col min="2" max="2" width="8.140625" customWidth="1"/>
    <col min="3" max="3" width="14.5703125" customWidth="1"/>
    <col min="4" max="4" width="14.42578125" customWidth="1"/>
    <col min="5" max="5" width="10.42578125" customWidth="1"/>
    <col min="6" max="6" width="11.28515625" customWidth="1"/>
    <col min="7" max="7" width="10.28515625" customWidth="1"/>
    <col min="8" max="8" width="10" customWidth="1"/>
    <col min="9" max="9" width="10.7109375" customWidth="1"/>
    <col min="10" max="10" width="11.140625" customWidth="1"/>
    <col min="11" max="11" width="11" customWidth="1"/>
    <col min="12" max="12" width="13.28515625" customWidth="1"/>
    <col min="13" max="13" width="10.28515625" customWidth="1"/>
    <col min="14" max="14" width="10.85546875" customWidth="1"/>
    <col min="15" max="15" width="11.42578125" customWidth="1"/>
    <col min="16" max="16" width="12.28515625" customWidth="1"/>
    <col min="17" max="17" width="11.140625" customWidth="1"/>
    <col min="18" max="18" width="6.7109375" style="72" customWidth="1"/>
    <col min="19" max="19" width="11.5703125" style="74" customWidth="1"/>
    <col min="20" max="20" width="9.140625" style="74"/>
    <col min="21" max="23" width="10.42578125" style="74" hidden="1" customWidth="1"/>
    <col min="24" max="24" width="9.85546875" style="74" hidden="1" customWidth="1"/>
    <col min="25" max="26" width="9.140625" style="74"/>
    <col min="27" max="27" width="10" style="74" customWidth="1"/>
    <col min="28" max="28" width="10.28515625" style="74" customWidth="1"/>
    <col min="29" max="29" width="9.140625" style="74"/>
    <col min="30" max="30" width="10.42578125" style="74" customWidth="1"/>
    <col min="31" max="180" width="9.140625" style="74"/>
  </cols>
  <sheetData>
    <row r="1" spans="1:26" s="155" customFormat="1" ht="13.5" thickBot="1">
      <c r="A1" s="72"/>
      <c r="B1" s="72"/>
      <c r="C1" s="72"/>
      <c r="D1" s="72"/>
      <c r="E1" s="72"/>
      <c r="F1" s="72"/>
      <c r="G1" s="72"/>
      <c r="H1" s="72"/>
      <c r="I1" s="72"/>
      <c r="J1" s="72"/>
      <c r="K1" s="72"/>
      <c r="L1" s="72"/>
      <c r="M1" s="72"/>
      <c r="N1" s="72"/>
      <c r="O1" s="72"/>
      <c r="P1" s="72"/>
      <c r="Q1" s="72"/>
      <c r="R1" s="72"/>
      <c r="S1" s="72"/>
    </row>
    <row r="2" spans="1:26">
      <c r="A2" s="72"/>
      <c r="B2" s="64"/>
      <c r="C2" s="65"/>
      <c r="D2" s="65"/>
      <c r="E2" s="65"/>
      <c r="F2" s="65"/>
      <c r="G2" s="65"/>
      <c r="H2" s="65"/>
      <c r="I2" s="65"/>
      <c r="J2" s="65"/>
      <c r="K2" s="65"/>
      <c r="L2" s="65"/>
      <c r="M2" s="65"/>
      <c r="N2" s="65"/>
      <c r="O2" s="65"/>
      <c r="P2" s="65"/>
      <c r="Q2" s="65"/>
      <c r="R2" s="75"/>
      <c r="S2" s="72"/>
    </row>
    <row r="3" spans="1:26">
      <c r="A3" s="72"/>
      <c r="B3" s="66"/>
      <c r="C3" s="3"/>
      <c r="D3" s="3"/>
      <c r="E3" s="3"/>
      <c r="F3" s="3"/>
      <c r="G3" s="3"/>
      <c r="H3" s="3"/>
      <c r="I3" s="3"/>
      <c r="J3" s="3"/>
      <c r="K3" s="3"/>
      <c r="L3" s="3"/>
      <c r="M3" s="3"/>
      <c r="N3" s="3"/>
      <c r="O3" s="3"/>
      <c r="P3" s="3"/>
      <c r="Q3" s="3"/>
      <c r="R3" s="75"/>
      <c r="S3" s="72"/>
    </row>
    <row r="4" spans="1:26" ht="25.5">
      <c r="A4" s="72"/>
      <c r="B4" s="66"/>
      <c r="C4" s="3"/>
      <c r="D4" s="3"/>
      <c r="E4" s="3"/>
      <c r="F4" s="182" t="s">
        <v>137</v>
      </c>
      <c r="G4" s="183"/>
      <c r="H4" s="183"/>
      <c r="I4" s="183"/>
      <c r="J4" s="183"/>
      <c r="K4" s="183"/>
      <c r="L4" s="183"/>
      <c r="M4" s="184"/>
      <c r="N4" s="3"/>
      <c r="O4" s="3"/>
      <c r="P4" s="3"/>
      <c r="Q4" s="3"/>
      <c r="R4" s="75"/>
      <c r="S4" s="72"/>
    </row>
    <row r="5" spans="1:26" ht="15.75">
      <c r="A5" s="72"/>
      <c r="B5" s="66"/>
      <c r="C5" s="3"/>
      <c r="D5" s="3"/>
      <c r="E5" s="3"/>
      <c r="F5" s="46"/>
      <c r="G5" s="3"/>
      <c r="H5" s="3"/>
      <c r="I5" s="3"/>
      <c r="J5" s="3"/>
      <c r="K5" s="3"/>
      <c r="L5" s="3"/>
      <c r="M5" s="3"/>
      <c r="N5" s="3"/>
      <c r="O5" s="3"/>
      <c r="P5" s="3"/>
      <c r="Q5" s="3"/>
      <c r="R5" s="75"/>
      <c r="S5" s="72"/>
    </row>
    <row r="6" spans="1:26" ht="15.75">
      <c r="A6" s="72"/>
      <c r="B6" s="66"/>
      <c r="C6" s="3"/>
      <c r="D6" s="3"/>
      <c r="E6" s="3"/>
      <c r="F6" s="185" t="s">
        <v>185</v>
      </c>
      <c r="G6" s="183"/>
      <c r="H6" s="183"/>
      <c r="I6" s="183"/>
      <c r="J6" s="183"/>
      <c r="K6" s="183"/>
      <c r="L6" s="183"/>
      <c r="M6" s="184"/>
      <c r="N6" s="3"/>
      <c r="O6" s="3"/>
      <c r="P6" s="3"/>
      <c r="Q6" s="3"/>
      <c r="R6" s="75"/>
      <c r="S6" s="72"/>
    </row>
    <row r="7" spans="1:26">
      <c r="A7" s="72"/>
      <c r="B7" s="66"/>
      <c r="C7" s="3"/>
      <c r="D7" s="3"/>
      <c r="E7" s="3"/>
      <c r="F7" s="3"/>
      <c r="G7" s="3"/>
      <c r="H7" s="3"/>
      <c r="I7" s="3"/>
      <c r="J7" s="3"/>
      <c r="K7" s="3"/>
      <c r="L7" s="3"/>
      <c r="M7" s="3"/>
      <c r="N7" s="3"/>
      <c r="O7" s="3"/>
      <c r="P7" s="3"/>
      <c r="Q7" s="3"/>
      <c r="R7" s="75"/>
      <c r="S7" s="72"/>
    </row>
    <row r="8" spans="1:26" ht="18.75" customHeight="1" thickBot="1">
      <c r="A8" s="72"/>
      <c r="B8" s="66"/>
      <c r="C8" s="3"/>
      <c r="D8" s="3"/>
      <c r="E8" s="3"/>
      <c r="F8" s="3"/>
      <c r="G8" s="3"/>
      <c r="H8" s="3"/>
      <c r="I8" s="3"/>
      <c r="J8" s="3"/>
      <c r="K8" s="3"/>
      <c r="L8" s="3"/>
      <c r="M8" s="3"/>
      <c r="N8" s="3"/>
      <c r="O8" s="3"/>
      <c r="P8" s="3"/>
      <c r="Q8" s="3"/>
      <c r="R8" s="75"/>
      <c r="S8" s="72"/>
    </row>
    <row r="9" spans="1:26" ht="24.75" customHeight="1" thickBot="1">
      <c r="A9" s="72"/>
      <c r="B9" s="66"/>
      <c r="C9" s="199" t="s">
        <v>54</v>
      </c>
      <c r="D9" s="200"/>
      <c r="E9" s="200"/>
      <c r="F9" s="200"/>
      <c r="G9" s="201"/>
      <c r="H9" s="3"/>
      <c r="I9" s="45" t="s">
        <v>55</v>
      </c>
      <c r="J9" s="3"/>
      <c r="K9" s="179" t="s">
        <v>129</v>
      </c>
      <c r="L9" s="180"/>
      <c r="M9" s="181"/>
      <c r="O9" s="179" t="s">
        <v>130</v>
      </c>
      <c r="P9" s="180"/>
      <c r="Q9" s="181"/>
      <c r="R9" s="75"/>
      <c r="S9" s="72"/>
    </row>
    <row r="10" spans="1:26" ht="13.5" thickBot="1">
      <c r="A10" s="72"/>
      <c r="B10" s="66"/>
      <c r="C10" s="78" t="s">
        <v>0</v>
      </c>
      <c r="D10" s="79" t="s">
        <v>1</v>
      </c>
      <c r="E10" s="12">
        <v>1</v>
      </c>
      <c r="F10" s="12" t="s">
        <v>18</v>
      </c>
      <c r="G10" s="40">
        <v>2</v>
      </c>
      <c r="H10" s="3"/>
      <c r="I10" s="39" t="s">
        <v>6</v>
      </c>
      <c r="J10" s="3"/>
      <c r="K10" s="19" t="s">
        <v>97</v>
      </c>
      <c r="L10" s="20" t="s">
        <v>51</v>
      </c>
      <c r="M10" s="20" t="s">
        <v>25</v>
      </c>
      <c r="O10" s="19" t="s">
        <v>97</v>
      </c>
      <c r="P10" s="20" t="s">
        <v>51</v>
      </c>
      <c r="Q10" s="20" t="s">
        <v>25</v>
      </c>
      <c r="R10" s="75"/>
      <c r="S10" s="72"/>
    </row>
    <row r="11" spans="1:26">
      <c r="A11" s="72"/>
      <c r="B11" s="66"/>
      <c r="C11" s="115" t="s">
        <v>46</v>
      </c>
      <c r="D11" s="109" t="s">
        <v>19</v>
      </c>
      <c r="E11" s="112">
        <v>2.35</v>
      </c>
      <c r="F11" s="112">
        <v>3.35</v>
      </c>
      <c r="G11" s="116">
        <v>2.8</v>
      </c>
      <c r="H11" s="3"/>
      <c r="I11" s="162">
        <v>2</v>
      </c>
      <c r="J11" s="3"/>
      <c r="K11" s="139">
        <v>1</v>
      </c>
      <c r="L11" s="138" t="str">
        <f>VLOOKUP(SMALL($V$11:$V$22,1),$V$11:$X$22,2,FALSE)</f>
        <v>Pieter</v>
      </c>
      <c r="M11" s="146">
        <f>VLOOKUP(SMALL($V$11:$V$22,1),$V$11:$X$22,3,FALSE)</f>
        <v>13.549999999999999</v>
      </c>
      <c r="O11" s="139">
        <v>1</v>
      </c>
      <c r="P11" s="138" t="str">
        <f>VLOOKUP(SMALL($V$25:$V$36,1),$V$25:$X$36,2,FALSE)</f>
        <v>Didier</v>
      </c>
      <c r="Q11" s="140">
        <f>VLOOKUP(SMALL($V$25:$V$36,1),$V$25:$X$36,3,FALSE)</f>
        <v>62.260000000000005</v>
      </c>
      <c r="R11" s="75"/>
      <c r="S11" s="72"/>
      <c r="U11" s="124">
        <f>RANK($E$40,$E$40:$P$40)</f>
        <v>6</v>
      </c>
      <c r="V11" s="124">
        <f>RANK($E$40,$E$40:$P$40)</f>
        <v>6</v>
      </c>
      <c r="W11" s="124" t="str">
        <f>E31</f>
        <v>Tim</v>
      </c>
      <c r="X11" s="125">
        <f>E40</f>
        <v>6.9</v>
      </c>
      <c r="Z11" s="126"/>
    </row>
    <row r="12" spans="1:26">
      <c r="A12" s="72"/>
      <c r="B12" s="66"/>
      <c r="C12" s="115" t="s">
        <v>21</v>
      </c>
      <c r="D12" s="109" t="s">
        <v>8</v>
      </c>
      <c r="E12" s="113">
        <v>1.36</v>
      </c>
      <c r="F12" s="113">
        <v>4</v>
      </c>
      <c r="G12" s="117">
        <v>8</v>
      </c>
      <c r="H12" s="3"/>
      <c r="I12" s="54">
        <v>2</v>
      </c>
      <c r="J12" s="3"/>
      <c r="K12" s="141">
        <f>IF(M12=M11,"",2)</f>
        <v>2</v>
      </c>
      <c r="L12" s="137" t="str">
        <f>VLOOKUP(SMALL($V$11:$V$22,2),$V$11:$X$22,2,FALSE)</f>
        <v>Didier</v>
      </c>
      <c r="M12" s="147">
        <f>VLOOKUP(SMALL($V$11:$V$22,2),$V$11:$X$22,3,FALSE)</f>
        <v>11.55</v>
      </c>
      <c r="O12" s="141">
        <f>IF(Q12=Q11,"",2)</f>
        <v>2</v>
      </c>
      <c r="P12" s="137" t="str">
        <f>VLOOKUP(SMALL($V$25:$V$36,2),$V$25:$X$36,2,FALSE)</f>
        <v>Pieter</v>
      </c>
      <c r="Q12" s="142">
        <f>VLOOKUP(SMALL($V$25:$V$36,2),$V$25:$X$36,3,FALSE)</f>
        <v>61.089999999999996</v>
      </c>
      <c r="R12" s="75"/>
      <c r="S12" s="72"/>
      <c r="U12" s="124">
        <f>RANK($F$40,$E$40:$P$40)</f>
        <v>11</v>
      </c>
      <c r="V12" s="124">
        <f>IF(COUNTIF($U$11:U11,RANK($F$40,$E$40:$P$40))&gt;0,RANK($F$40,$E$40:$P$40)+COUNTIF($U$11:U11,RANK($F$40,$E$40:$P$40)),RANK($F$40,$E$40:$P$40))</f>
        <v>11</v>
      </c>
      <c r="W12" s="124" t="str">
        <f>F31</f>
        <v>Grégory</v>
      </c>
      <c r="X12" s="125">
        <f>F40</f>
        <v>3</v>
      </c>
      <c r="Z12" s="126"/>
    </row>
    <row r="13" spans="1:26">
      <c r="A13" s="72"/>
      <c r="B13" s="66"/>
      <c r="C13" s="118" t="s">
        <v>15</v>
      </c>
      <c r="D13" s="110" t="s">
        <v>27</v>
      </c>
      <c r="E13" s="113">
        <v>1.9</v>
      </c>
      <c r="F13" s="113">
        <v>3.3</v>
      </c>
      <c r="G13" s="117">
        <v>3.7</v>
      </c>
      <c r="H13" s="3"/>
      <c r="I13" s="54">
        <v>2</v>
      </c>
      <c r="J13" s="3"/>
      <c r="K13" s="141">
        <f>IF(M13=M12,"",3)</f>
        <v>3</v>
      </c>
      <c r="L13" s="137" t="str">
        <f>VLOOKUP(SMALL($V$11:$V$22,3),$V$11:$X$22,2,FALSE)</f>
        <v>Deborah</v>
      </c>
      <c r="M13" s="147">
        <f>VLOOKUP(SMALL($V$11:$V$22,3),$V$11:$X$22,3,FALSE)</f>
        <v>9.5</v>
      </c>
      <c r="O13" s="141">
        <f>IF(Q13=Q12,"",3)</f>
        <v>3</v>
      </c>
      <c r="P13" s="137" t="str">
        <f>VLOOKUP(SMALL($V$25:$V$36,3),$V$25:$X$36,2,FALSE)</f>
        <v>Christophe</v>
      </c>
      <c r="Q13" s="142">
        <f>VLOOKUP(SMALL($V$25:$V$36,3),$V$25:$X$36,3,FALSE)</f>
        <v>57.309999999999995</v>
      </c>
      <c r="R13" s="75"/>
      <c r="S13" s="72"/>
      <c r="U13" s="124">
        <f>RANK($G$40,$E$40:$P$40)</f>
        <v>8</v>
      </c>
      <c r="V13" s="124">
        <f>IF(COUNTIF($U$11:U12,RANK($G$40,$E$40:$P$40))&gt;0,RANK($G$40,$E$40:$P$40)+COUNTIF($U$11:U12,RANK($G$40,$E$40:$P$40)),RANK($G$40,$E$40:$P$40))</f>
        <v>8</v>
      </c>
      <c r="W13" s="124" t="str">
        <f>G31</f>
        <v>Christophe</v>
      </c>
      <c r="X13" s="125">
        <f>G40</f>
        <v>6.65</v>
      </c>
      <c r="Z13" s="126"/>
    </row>
    <row r="14" spans="1:26">
      <c r="A14" s="72"/>
      <c r="B14" s="66"/>
      <c r="C14" s="118" t="s">
        <v>10</v>
      </c>
      <c r="D14" s="110" t="s">
        <v>43</v>
      </c>
      <c r="E14" s="113">
        <v>1.5</v>
      </c>
      <c r="F14" s="113">
        <v>3.75</v>
      </c>
      <c r="G14" s="117">
        <v>6</v>
      </c>
      <c r="H14" s="3"/>
      <c r="I14" s="162">
        <v>1</v>
      </c>
      <c r="J14" s="4"/>
      <c r="K14" s="141">
        <f>IF(M14=M13,"",4)</f>
        <v>4</v>
      </c>
      <c r="L14" s="137" t="str">
        <f>VLOOKUP(SMALL($V$11:$V$22,4),$V$11:$X$22,2,FALSE)</f>
        <v>Lienkeuh</v>
      </c>
      <c r="M14" s="147">
        <f>VLOOKUP(SMALL($V$11:$V$22,4),$V$11:$X$22,3,FALSE)</f>
        <v>8.4</v>
      </c>
      <c r="O14" s="141">
        <f>IF(Q14=Q13,"",4)</f>
        <v>4</v>
      </c>
      <c r="P14" s="137" t="str">
        <f>VLOOKUP(SMALL($V$25:$V$36,4),$V$25:$X$36,2,FALSE)</f>
        <v>Ruben</v>
      </c>
      <c r="Q14" s="142">
        <f>VLOOKUP(SMALL($V$25:$V$36,4),$V$25:$X$36,3,FALSE)</f>
        <v>57.11</v>
      </c>
      <c r="R14" s="75"/>
      <c r="S14" s="72"/>
      <c r="U14" s="124">
        <f>RANK($H$40,$E$40:$P$40)</f>
        <v>5</v>
      </c>
      <c r="V14" s="124">
        <f>IF(COUNTIF($U$11:U13,RANK($H$40,$E$40:$P$40))&gt;0,RANK($H$40,$E$40:$P$40)+COUNTIF($U$11:U13,RANK($H$40,$E$40:$P$40)),RANK($H$40,$E$40:$P$40))</f>
        <v>5</v>
      </c>
      <c r="W14" s="124" t="str">
        <f>H31</f>
        <v>Ruben</v>
      </c>
      <c r="X14" s="125">
        <f>H40</f>
        <v>7.0500000000000007</v>
      </c>
      <c r="Z14" s="126"/>
    </row>
    <row r="15" spans="1:26">
      <c r="A15" s="72"/>
      <c r="B15" s="66"/>
      <c r="C15" s="118" t="s">
        <v>22</v>
      </c>
      <c r="D15" s="110" t="s">
        <v>30</v>
      </c>
      <c r="E15" s="113">
        <v>1.7</v>
      </c>
      <c r="F15" s="113">
        <v>3.45</v>
      </c>
      <c r="G15" s="117">
        <v>4.5</v>
      </c>
      <c r="H15" s="3"/>
      <c r="I15" s="54">
        <v>1</v>
      </c>
      <c r="J15" s="3"/>
      <c r="K15" s="141">
        <f>IF(M15=M14,"",5)</f>
        <v>5</v>
      </c>
      <c r="L15" s="137" t="str">
        <f>VLOOKUP(SMALL($V$11:$V$22,5),$V$11:$X$22,2,FALSE)</f>
        <v>Ruben</v>
      </c>
      <c r="M15" s="147">
        <f>VLOOKUP(SMALL($V$11:$V$22,5),$V$11:$X$22,3,FALSE)</f>
        <v>7.0500000000000007</v>
      </c>
      <c r="O15" s="141">
        <f>IF(Q15=Q14,"",5)</f>
        <v>5</v>
      </c>
      <c r="P15" s="137" t="str">
        <f>VLOOKUP(SMALL($V$25:$V$36,5),$V$25:$X$36,2,FALSE)</f>
        <v>Tim</v>
      </c>
      <c r="Q15" s="142">
        <f>VLOOKUP(SMALL($V$25:$V$36,5),$V$25:$X$36,3,FALSE)</f>
        <v>56.810000000000009</v>
      </c>
      <c r="R15" s="75"/>
      <c r="S15" s="72"/>
      <c r="U15" s="124">
        <f>RANK($I$40,$E$40:$P$40)</f>
        <v>9</v>
      </c>
      <c r="V15" s="124">
        <f>IF(COUNTIF($U$11:U14,RANK($I$40,$E$40:$P$40))&gt;0,RANK($I$40,$E$40:$P$40)+COUNTIF($U$11:U14,RANK($I$40,$E$40:$P$40)),RANK($I$40,$E$40:$P$40))</f>
        <v>9</v>
      </c>
      <c r="W15" s="124" t="str">
        <f>I31</f>
        <v>Guillaume</v>
      </c>
      <c r="X15" s="125">
        <f>I40</f>
        <v>5.35</v>
      </c>
      <c r="Z15" s="126"/>
    </row>
    <row r="16" spans="1:26">
      <c r="A16" s="72"/>
      <c r="B16" s="66"/>
      <c r="C16" s="118" t="s">
        <v>9</v>
      </c>
      <c r="D16" s="110" t="s">
        <v>13</v>
      </c>
      <c r="E16" s="113">
        <v>2.65</v>
      </c>
      <c r="F16" s="113">
        <v>3.35</v>
      </c>
      <c r="G16" s="117">
        <v>2.35</v>
      </c>
      <c r="H16" s="3"/>
      <c r="I16" s="162">
        <v>2</v>
      </c>
      <c r="J16" s="3"/>
      <c r="K16" s="141">
        <f>IF(M16=M15,"",6)</f>
        <v>6</v>
      </c>
      <c r="L16" s="137" t="str">
        <f>VLOOKUP(SMALL($V$11:$V$22,6),$V$11:$X$22,2,FALSE)</f>
        <v>Tim</v>
      </c>
      <c r="M16" s="147">
        <f>VLOOKUP(SMALL($V$11:$V$22,6),$V$11:$X$22,3,FALSE)</f>
        <v>6.9</v>
      </c>
      <c r="O16" s="141">
        <f>IF(Q16=Q15,"",6)</f>
        <v>6</v>
      </c>
      <c r="P16" s="137" t="str">
        <f>VLOOKUP(SMALL($V$25:$V$36,6),$V$25:$X$36,2,FALSE)</f>
        <v>Lienkeuh</v>
      </c>
      <c r="Q16" s="142">
        <f>VLOOKUP(SMALL($V$25:$V$36,6),$V$25:$X$36,3,FALSE)</f>
        <v>55.71</v>
      </c>
      <c r="R16" s="75"/>
      <c r="S16" s="72"/>
      <c r="U16" s="124">
        <f>RANK($J$40,$E$40:$P$40)</f>
        <v>12</v>
      </c>
      <c r="V16" s="124">
        <f>IF(COUNTIF($U$11:U15,RANK($J$40,$E$40:$P$40))&gt;0,RANK($J$40,$E$40:$P$40)+COUNTIF($U$11:U15,RANK($J$40,$E$40:$P$40)),RANK($J$40,$E$40:$P$40))</f>
        <v>12</v>
      </c>
      <c r="W16" s="124" t="str">
        <f>J31</f>
        <v>Maarten</v>
      </c>
      <c r="X16" s="125">
        <f>J40</f>
        <v>0</v>
      </c>
      <c r="Z16" s="126"/>
    </row>
    <row r="17" spans="1:180">
      <c r="A17" s="72"/>
      <c r="B17" s="66"/>
      <c r="C17" s="118" t="s">
        <v>14</v>
      </c>
      <c r="D17" s="110" t="s">
        <v>12</v>
      </c>
      <c r="E17" s="113">
        <v>1.3</v>
      </c>
      <c r="F17" s="113">
        <v>4.5</v>
      </c>
      <c r="G17" s="117">
        <v>9</v>
      </c>
      <c r="H17" s="47"/>
      <c r="I17" s="162" t="s">
        <v>35</v>
      </c>
      <c r="J17" s="3"/>
      <c r="K17" s="141" t="str">
        <f>IF(M17=M16,"",7)</f>
        <v/>
      </c>
      <c r="L17" s="137" t="str">
        <f>VLOOKUP(SMALL($V$11:$V$22,7),$V$11:$X$22,2,FALSE)</f>
        <v>Dieter</v>
      </c>
      <c r="M17" s="147">
        <f>VLOOKUP(SMALL($V$11:$V$22,7),$V$11:$X$22,3,FALSE)</f>
        <v>6.9</v>
      </c>
      <c r="O17" s="141">
        <f>IF(Q17=Q16,"",7)</f>
        <v>7</v>
      </c>
      <c r="P17" s="137" t="str">
        <f>VLOOKUP(SMALL($V$25:$V$36,7),$V$25:$X$36,2,FALSE)</f>
        <v>Guillaume</v>
      </c>
      <c r="Q17" s="142">
        <f>VLOOKUP(SMALL($V$25:$V$36,7),$V$25:$X$36,3,FALSE)</f>
        <v>55.38000000000001</v>
      </c>
      <c r="R17" s="75"/>
      <c r="S17" s="72"/>
      <c r="U17" s="124">
        <f>RANK($K$40,$E$40:$P$40)</f>
        <v>6</v>
      </c>
      <c r="V17" s="124">
        <f>IF(COUNTIF($U$11:U16,RANK($K$40,$E$40:$P$40))&gt;0,RANK($K$40,$E$40:$P$40)+COUNTIF($U$11:U16,RANK($K$40,$E$40:$P$40)),RANK($K$40,$E$40:$P$40))</f>
        <v>7</v>
      </c>
      <c r="W17" s="124" t="str">
        <f>K31</f>
        <v>Dieter</v>
      </c>
      <c r="X17" s="125">
        <f>K40</f>
        <v>6.9</v>
      </c>
      <c r="Z17" s="126"/>
    </row>
    <row r="18" spans="1:180" ht="13.5" thickBot="1">
      <c r="A18" s="72"/>
      <c r="B18" s="66"/>
      <c r="C18" s="119" t="s">
        <v>11</v>
      </c>
      <c r="D18" s="111" t="s">
        <v>7</v>
      </c>
      <c r="E18" s="114">
        <v>6</v>
      </c>
      <c r="F18" s="114">
        <v>3.75</v>
      </c>
      <c r="G18" s="120">
        <v>1.5</v>
      </c>
      <c r="H18" s="3" t="s">
        <v>56</v>
      </c>
      <c r="I18" s="55">
        <v>2</v>
      </c>
      <c r="J18" s="3"/>
      <c r="K18" s="141">
        <f>IF(M18=M17,"",8)</f>
        <v>8</v>
      </c>
      <c r="L18" s="137" t="str">
        <f>VLOOKUP(SMALL($V$11:$V$22,8),$V$11:$X$22,2,FALSE)</f>
        <v>Christophe</v>
      </c>
      <c r="M18" s="147">
        <f>VLOOKUP(SMALL($V$11:$V$22,8),$V$11:$X$22,3,FALSE)</f>
        <v>6.65</v>
      </c>
      <c r="O18" s="141">
        <f>IF(Q18=Q17,"",8)</f>
        <v>8</v>
      </c>
      <c r="P18" s="137" t="str">
        <f>VLOOKUP(SMALL($V$25:$V$36,8),$V$25:$X$36,2,FALSE)</f>
        <v>Deborah</v>
      </c>
      <c r="Q18" s="142">
        <f>VLOOKUP(SMALL($V$25:$V$36,8),$V$25:$X$36,3,FALSE)</f>
        <v>55.040000000000006</v>
      </c>
      <c r="R18" s="75"/>
      <c r="S18" s="72"/>
      <c r="U18" s="124">
        <f>RANK($L$40,$E$40:$P$40)</f>
        <v>3</v>
      </c>
      <c r="V18" s="124">
        <f>IF(COUNTIF($U$11:U17,RANK($L$40,$E$40:$P$40))&gt;0,RANK($L$40,$E$40:$P$40)+COUNTIF($U$11:U17,RANK($L$40,$E$40:$P$40)),RANK($L$40,$E$40:$P$40))</f>
        <v>3</v>
      </c>
      <c r="W18" s="124" t="str">
        <f>L31</f>
        <v>Deborah</v>
      </c>
      <c r="X18" s="125">
        <f>L40</f>
        <v>9.5</v>
      </c>
      <c r="Z18" s="126"/>
    </row>
    <row r="19" spans="1:180">
      <c r="A19" s="72"/>
      <c r="B19" s="66"/>
      <c r="C19" s="3"/>
      <c r="D19" s="3"/>
      <c r="E19" s="3"/>
      <c r="F19" s="3"/>
      <c r="G19" s="3"/>
      <c r="H19" s="3"/>
      <c r="I19" s="3"/>
      <c r="J19" s="3"/>
      <c r="K19" s="141">
        <f>IF(M19=M18,"",9)</f>
        <v>9</v>
      </c>
      <c r="L19" s="137" t="str">
        <f>VLOOKUP(SMALL($V$11:$V$22,9),$V$11:$X$22,2,FALSE)</f>
        <v>Guillaume</v>
      </c>
      <c r="M19" s="147">
        <f>VLOOKUP(SMALL($V$11:$V$22,9),$V$11:$X$22,3,FALSE)</f>
        <v>5.35</v>
      </c>
      <c r="O19" s="141">
        <f>IF(Q19=Q18,"",9)</f>
        <v>9</v>
      </c>
      <c r="P19" s="137" t="str">
        <f>VLOOKUP(SMALL($V$25:$V$36,9),$V$25:$X$36,2,FALSE)</f>
        <v>Maarten</v>
      </c>
      <c r="Q19" s="142">
        <f>VLOOKUP(SMALL($V$25:$V$36,9),$V$25:$X$36,3,FALSE)</f>
        <v>54.89</v>
      </c>
      <c r="R19" s="75"/>
      <c r="S19" s="72"/>
      <c r="U19" s="124">
        <f>RANK($M$40,$E$40:$P$40)</f>
        <v>4</v>
      </c>
      <c r="V19" s="124">
        <f>IF(COUNTIF($U$11:U18,RANK($M$40,$E$40:$P$40))&gt;0,RANK($M$40,$E$40:$P$40)+COUNTIF($U$11:U18,RANK($M$40,$E$40:$P$40)),RANK($M$40,$E$40:$P$40))</f>
        <v>4</v>
      </c>
      <c r="W19" s="124" t="str">
        <f>M31</f>
        <v>Lienkeuh</v>
      </c>
      <c r="X19" s="125">
        <f>M40</f>
        <v>8.4</v>
      </c>
      <c r="Z19" s="126"/>
    </row>
    <row r="20" spans="1:180" ht="12.75" customHeight="1" thickBot="1">
      <c r="A20" s="72"/>
      <c r="B20" s="66"/>
      <c r="I20" s="3"/>
      <c r="J20" s="3"/>
      <c r="K20" s="141">
        <f>IF(M20=M19,"",10)</f>
        <v>10</v>
      </c>
      <c r="L20" s="137" t="str">
        <f>VLOOKUP(SMALL($V$11:$V$22,10),$V$11:$X$22,2,FALSE)</f>
        <v>Lien</v>
      </c>
      <c r="M20" s="147">
        <f>VLOOKUP(SMALL($V$11:$V$22,10),$V$11:$X$22,3,FALSE)</f>
        <v>3.2</v>
      </c>
      <c r="O20" s="141">
        <f>IF(Q20=Q19,"",10)</f>
        <v>10</v>
      </c>
      <c r="P20" s="137" t="str">
        <f>VLOOKUP(SMALL($V$25:$V$36,10),$V$25:$X$36,2,FALSE)</f>
        <v>Grégory</v>
      </c>
      <c r="Q20" s="142">
        <f>VLOOKUP(SMALL($V$25:$V$36,10),$V$25:$X$36,3,FALSE)</f>
        <v>52.019999999999996</v>
      </c>
      <c r="R20" s="75"/>
      <c r="S20" s="72"/>
      <c r="U20" s="124">
        <f>RANK($N$40,$E$40:$P$40)</f>
        <v>1</v>
      </c>
      <c r="V20" s="124">
        <f>IF(COUNTIF($U$11:U19,RANK($N$40,$E$40:$P$40))&gt;0,RANK($N$40,$E$40:$P$40)+COUNTIF($U$11:U19,RANK($N$40,$E$40:$P$40)),RANK($N$40,$E$40:$P$40))</f>
        <v>1</v>
      </c>
      <c r="W20" s="124" t="str">
        <f>N31</f>
        <v>Pieter</v>
      </c>
      <c r="X20" s="125">
        <f>N40</f>
        <v>13.549999999999999</v>
      </c>
      <c r="Z20" s="126"/>
    </row>
    <row r="21" spans="1:180" ht="12.75" customHeight="1" thickBot="1">
      <c r="A21" s="72"/>
      <c r="B21" s="66"/>
      <c r="C21" s="186" t="s">
        <v>57</v>
      </c>
      <c r="D21" s="187"/>
      <c r="E21" s="187"/>
      <c r="F21" s="188"/>
      <c r="G21" s="188"/>
      <c r="H21" s="189"/>
      <c r="I21" s="3"/>
      <c r="J21" s="3"/>
      <c r="K21" s="141">
        <f>IF(M21=M20,"",11)</f>
        <v>11</v>
      </c>
      <c r="L21" s="137" t="str">
        <f>VLOOKUP(SMALL($V$11:$V$22,11),$V$11:$X$22,2,FALSE)</f>
        <v>Grégory</v>
      </c>
      <c r="M21" s="147">
        <f>VLOOKUP(SMALL($V$11:$V$22,11),$V$11:$X$22,3,FALSE)</f>
        <v>3</v>
      </c>
      <c r="O21" s="141">
        <f>IF(Q21=Q20,"",11)</f>
        <v>11</v>
      </c>
      <c r="P21" s="137" t="str">
        <f>VLOOKUP(SMALL($V$25:$V$36,11),$V$25:$X$36,2,FALSE)</f>
        <v xml:space="preserve">Lien </v>
      </c>
      <c r="Q21" s="142">
        <f>VLOOKUP(SMALL($V$25:$V$36,11),$V$25:$X$36,3,FALSE)</f>
        <v>46.14</v>
      </c>
      <c r="R21" s="75"/>
      <c r="S21" s="72"/>
      <c r="U21" s="124">
        <f>RANK($O$40,$E$40:$P$40)</f>
        <v>2</v>
      </c>
      <c r="V21" s="124">
        <f>IF(COUNTIF($U$11:U20,RANK($O$40,$E$40:$P$40))&gt;0,RANK($O$40,$E$40:$P$40)+COUNTIF($U$11:U20,RANK($O$40,$E$40:$P$40)),RANK($O$40,$E$40:$P$40))</f>
        <v>2</v>
      </c>
      <c r="W21" s="124" t="str">
        <f>O31</f>
        <v>Didier</v>
      </c>
      <c r="X21" s="125">
        <f>O40</f>
        <v>11.55</v>
      </c>
      <c r="Z21" s="126"/>
    </row>
    <row r="22" spans="1:180" ht="12.75" customHeight="1" thickBot="1">
      <c r="A22" s="72"/>
      <c r="B22" s="66"/>
      <c r="C22" s="50" t="s">
        <v>20</v>
      </c>
      <c r="D22" s="173" t="s">
        <v>26</v>
      </c>
      <c r="E22" s="174" t="s">
        <v>161</v>
      </c>
      <c r="F22" s="131" t="str">
        <f>K31</f>
        <v>Dieter</v>
      </c>
      <c r="G22" s="175" t="s">
        <v>172</v>
      </c>
      <c r="H22" s="176" t="s">
        <v>188</v>
      </c>
      <c r="I22" s="3"/>
      <c r="J22" s="3"/>
      <c r="K22" s="143">
        <f>IF(M22=M21,"",12)</f>
        <v>12</v>
      </c>
      <c r="L22" s="144" t="str">
        <f>VLOOKUP(SMALL($V$11:$V$22,12),$V$11:$X$22,2,FALSE)</f>
        <v>Maarten</v>
      </c>
      <c r="M22" s="148">
        <f>VLOOKUP(SMALL($V$11:$V$22,12),$V$11:$X$22,3,FALSE)</f>
        <v>0</v>
      </c>
      <c r="O22" s="143">
        <f>IF(Q22=Q21,"",12)</f>
        <v>12</v>
      </c>
      <c r="P22" s="144" t="str">
        <f>VLOOKUP(SMALL($V$25:$V$36,12),$V$25:$X$36,2,FALSE)</f>
        <v>Dieter</v>
      </c>
      <c r="Q22" s="145">
        <f>VLOOKUP(SMALL($V$25:$V$36,12),$V$25:$X$36,3,FALSE)</f>
        <v>40.089999999999996</v>
      </c>
      <c r="R22" s="75"/>
      <c r="S22" s="72"/>
      <c r="U22" s="124">
        <f>RANK($P$40,$E$40:$P$40)</f>
        <v>10</v>
      </c>
      <c r="V22" s="124">
        <f>IF(COUNTIF($U$11:U21,RANK($P$40,$E$40:$P$40))&gt;0,RANK($P$40,$E$40:$P$40)+COUNTIF($U$11:U21,RANK($P$40,$E$40:$P$40)),RANK($P$40,$E$40:$P$40))</f>
        <v>10</v>
      </c>
      <c r="W22" s="124" t="str">
        <f>P31</f>
        <v>Lien</v>
      </c>
      <c r="X22" s="125">
        <f>P40</f>
        <v>3.2</v>
      </c>
      <c r="Z22" s="126"/>
    </row>
    <row r="23" spans="1:180">
      <c r="A23" s="72"/>
      <c r="B23" s="66"/>
      <c r="C23" s="48" t="s">
        <v>45</v>
      </c>
      <c r="D23" s="172" t="s">
        <v>140</v>
      </c>
      <c r="E23" s="167" t="s">
        <v>150</v>
      </c>
      <c r="F23" s="132" t="str">
        <f>L31</f>
        <v>Deborah</v>
      </c>
      <c r="G23" s="172" t="s">
        <v>140</v>
      </c>
      <c r="H23" s="167" t="s">
        <v>141</v>
      </c>
      <c r="I23" s="3"/>
      <c r="J23" s="3"/>
      <c r="K23" s="3"/>
      <c r="L23" s="3"/>
      <c r="M23" s="3"/>
      <c r="N23" s="3"/>
      <c r="O23" s="3"/>
      <c r="P23" s="3"/>
      <c r="Q23" s="3"/>
      <c r="R23" s="3"/>
      <c r="S23" s="72"/>
      <c r="U23" s="124"/>
      <c r="V23" s="124"/>
      <c r="W23" s="124"/>
      <c r="X23" s="124"/>
    </row>
    <row r="24" spans="1:180" s="3" customFormat="1">
      <c r="A24" s="127"/>
      <c r="C24" s="48" t="s">
        <v>24</v>
      </c>
      <c r="D24" s="172" t="s">
        <v>180</v>
      </c>
      <c r="E24" s="167" t="s">
        <v>186</v>
      </c>
      <c r="F24" s="132" t="str">
        <f>M31</f>
        <v>Lienkeuh</v>
      </c>
      <c r="G24" s="172" t="s">
        <v>36</v>
      </c>
      <c r="H24" s="167" t="s">
        <v>144</v>
      </c>
      <c r="S24" s="127"/>
      <c r="T24" s="75"/>
      <c r="U24" s="153"/>
      <c r="V24" s="153"/>
      <c r="W24" s="153"/>
      <c r="X24" s="153"/>
      <c r="Y24" s="75"/>
      <c r="Z24" s="75"/>
      <c r="AA24" s="75"/>
      <c r="AB24" s="75"/>
      <c r="AC24" s="75"/>
      <c r="AD24" s="75"/>
      <c r="AE24" s="75"/>
      <c r="AF24" s="75"/>
      <c r="AG24" s="75"/>
      <c r="AH24" s="75"/>
      <c r="AI24" s="75"/>
      <c r="AJ24" s="75"/>
      <c r="AK24" s="75"/>
      <c r="AL24" s="75"/>
      <c r="AM24" s="75"/>
      <c r="AN24" s="75"/>
      <c r="AO24" s="75"/>
      <c r="AP24" s="75"/>
      <c r="AQ24" s="75"/>
      <c r="AR24" s="75"/>
      <c r="AS24" s="75"/>
      <c r="AT24" s="75"/>
      <c r="AU24" s="75"/>
      <c r="AV24" s="75"/>
      <c r="AW24" s="75"/>
      <c r="AX24" s="75"/>
      <c r="AY24" s="75"/>
      <c r="AZ24" s="75"/>
      <c r="BA24" s="75"/>
      <c r="BB24" s="75"/>
      <c r="BC24" s="75"/>
      <c r="BD24" s="75"/>
      <c r="BE24" s="75"/>
      <c r="BF24" s="75"/>
      <c r="BG24" s="75"/>
      <c r="BH24" s="75"/>
      <c r="BI24" s="75"/>
      <c r="BJ24" s="75"/>
      <c r="BK24" s="75"/>
      <c r="BL24" s="75"/>
      <c r="BM24" s="75"/>
      <c r="BN24" s="75"/>
      <c r="BO24" s="75"/>
      <c r="BP24" s="75"/>
      <c r="BQ24" s="75"/>
      <c r="BR24" s="75"/>
      <c r="BS24" s="75"/>
      <c r="BT24" s="75"/>
      <c r="BU24" s="75"/>
      <c r="BV24" s="75"/>
      <c r="BW24" s="75"/>
      <c r="BX24" s="75"/>
      <c r="BY24" s="75"/>
      <c r="BZ24" s="75"/>
      <c r="CA24" s="75"/>
      <c r="CB24" s="75"/>
      <c r="CC24" s="75"/>
      <c r="CD24" s="75"/>
      <c r="CE24" s="75"/>
      <c r="CF24" s="75"/>
      <c r="CG24" s="75"/>
      <c r="CH24" s="75"/>
      <c r="CI24" s="75"/>
      <c r="CJ24" s="75"/>
      <c r="CK24" s="75"/>
      <c r="CL24" s="75"/>
      <c r="CM24" s="75"/>
      <c r="CN24" s="75"/>
      <c r="CO24" s="75"/>
      <c r="CP24" s="75"/>
      <c r="CQ24" s="75"/>
      <c r="CR24" s="75"/>
      <c r="CS24" s="75"/>
      <c r="CT24" s="75"/>
      <c r="CU24" s="75"/>
      <c r="CV24" s="75"/>
      <c r="CW24" s="75"/>
      <c r="CX24" s="75"/>
      <c r="CY24" s="75"/>
      <c r="CZ24" s="75"/>
      <c r="DA24" s="75"/>
      <c r="DB24" s="75"/>
      <c r="DC24" s="75"/>
      <c r="DD24" s="75"/>
      <c r="DE24" s="75"/>
      <c r="DF24" s="75"/>
      <c r="DG24" s="75"/>
      <c r="DH24" s="75"/>
      <c r="DI24" s="75"/>
      <c r="DJ24" s="75"/>
      <c r="DK24" s="75"/>
      <c r="DL24" s="75"/>
      <c r="DM24" s="75"/>
      <c r="DN24" s="75"/>
      <c r="DO24" s="75"/>
      <c r="DP24" s="75"/>
      <c r="DQ24" s="75"/>
      <c r="DR24" s="75"/>
      <c r="DS24" s="75"/>
      <c r="DT24" s="75"/>
      <c r="DU24" s="75"/>
      <c r="DV24" s="75"/>
      <c r="DW24" s="75"/>
      <c r="DX24" s="75"/>
      <c r="DY24" s="75"/>
      <c r="DZ24" s="75"/>
      <c r="EA24" s="75"/>
      <c r="EB24" s="75"/>
      <c r="EC24" s="75"/>
      <c r="ED24" s="75"/>
      <c r="EE24" s="75"/>
      <c r="EF24" s="75"/>
      <c r="EG24" s="75"/>
      <c r="EH24" s="75"/>
      <c r="EI24" s="75"/>
      <c r="EJ24" s="75"/>
      <c r="EK24" s="75"/>
      <c r="EL24" s="75"/>
      <c r="EM24" s="75"/>
      <c r="EN24" s="75"/>
      <c r="EO24" s="75"/>
      <c r="EP24" s="75"/>
      <c r="EQ24" s="75"/>
      <c r="ER24" s="75"/>
      <c r="ES24" s="75"/>
      <c r="ET24" s="75"/>
      <c r="EU24" s="75"/>
      <c r="EV24" s="75"/>
      <c r="EW24" s="75"/>
      <c r="EX24" s="75"/>
      <c r="EY24" s="75"/>
      <c r="EZ24" s="75"/>
      <c r="FA24" s="75"/>
      <c r="FB24" s="75"/>
      <c r="FC24" s="75"/>
      <c r="FD24" s="75"/>
      <c r="FE24" s="75"/>
      <c r="FF24" s="75"/>
      <c r="FG24" s="75"/>
      <c r="FH24" s="75"/>
      <c r="FI24" s="75"/>
      <c r="FJ24" s="75"/>
      <c r="FK24" s="75"/>
      <c r="FL24" s="75"/>
      <c r="FM24" s="75"/>
      <c r="FN24" s="75"/>
      <c r="FO24" s="75"/>
      <c r="FP24" s="75"/>
      <c r="FQ24" s="75"/>
      <c r="FR24" s="75"/>
      <c r="FS24" s="75"/>
      <c r="FT24" s="75"/>
      <c r="FU24" s="75"/>
      <c r="FV24" s="75"/>
      <c r="FW24" s="75"/>
      <c r="FX24" s="75"/>
    </row>
    <row r="25" spans="1:180" s="3" customFormat="1">
      <c r="A25" s="127"/>
      <c r="C25" s="48" t="s">
        <v>16</v>
      </c>
      <c r="D25" s="172" t="s">
        <v>32</v>
      </c>
      <c r="E25" s="167" t="s">
        <v>146</v>
      </c>
      <c r="F25" s="132" t="str">
        <f>N31</f>
        <v>Pieter</v>
      </c>
      <c r="G25" s="172" t="s">
        <v>147</v>
      </c>
      <c r="H25" s="167" t="s">
        <v>171</v>
      </c>
      <c r="S25" s="127"/>
      <c r="T25" s="75"/>
      <c r="U25" s="124">
        <f>RANK(Result!AB7,Result!$AB$7:$AB$18)</f>
        <v>5</v>
      </c>
      <c r="V25" s="124">
        <f>RANK(Result!AB7,Result!$AB$7:$AB$18)</f>
        <v>5</v>
      </c>
      <c r="W25" s="153" t="str">
        <f>Result!T7</f>
        <v>Tim</v>
      </c>
      <c r="X25" s="154">
        <f>Result!AB7</f>
        <v>56.810000000000009</v>
      </c>
      <c r="Y25" s="75"/>
      <c r="Z25" s="75"/>
      <c r="AA25" s="75"/>
      <c r="AB25" s="75"/>
      <c r="AC25" s="75"/>
      <c r="AD25" s="75"/>
      <c r="AE25" s="75"/>
      <c r="AF25" s="75"/>
      <c r="AG25" s="75"/>
      <c r="AH25" s="75"/>
      <c r="AI25" s="75"/>
      <c r="AJ25" s="75"/>
      <c r="AK25" s="75"/>
      <c r="AL25" s="75"/>
      <c r="AM25" s="75"/>
      <c r="AN25" s="75"/>
      <c r="AO25" s="75"/>
      <c r="AP25" s="75"/>
      <c r="AQ25" s="75"/>
      <c r="AR25" s="75"/>
      <c r="AS25" s="75"/>
      <c r="AT25" s="75"/>
      <c r="AU25" s="75"/>
      <c r="AV25" s="75"/>
      <c r="AW25" s="75"/>
      <c r="AX25" s="75"/>
      <c r="AY25" s="75"/>
      <c r="AZ25" s="75"/>
      <c r="BA25" s="75"/>
      <c r="BB25" s="75"/>
      <c r="BC25" s="75"/>
      <c r="BD25" s="75"/>
      <c r="BE25" s="75"/>
      <c r="BF25" s="75"/>
      <c r="BG25" s="75"/>
      <c r="BH25" s="75"/>
      <c r="BI25" s="75"/>
      <c r="BJ25" s="75"/>
      <c r="BK25" s="75"/>
      <c r="BL25" s="75"/>
      <c r="BM25" s="75"/>
      <c r="BN25" s="75"/>
      <c r="BO25" s="75"/>
      <c r="BP25" s="75"/>
      <c r="BQ25" s="75"/>
      <c r="BR25" s="75"/>
      <c r="BS25" s="75"/>
      <c r="BT25" s="75"/>
      <c r="BU25" s="75"/>
      <c r="BV25" s="75"/>
      <c r="BW25" s="75"/>
      <c r="BX25" s="75"/>
      <c r="BY25" s="75"/>
      <c r="BZ25" s="75"/>
      <c r="CA25" s="75"/>
      <c r="CB25" s="75"/>
      <c r="CC25" s="75"/>
      <c r="CD25" s="75"/>
      <c r="CE25" s="75"/>
      <c r="CF25" s="75"/>
      <c r="CG25" s="75"/>
      <c r="CH25" s="75"/>
      <c r="CI25" s="75"/>
      <c r="CJ25" s="75"/>
      <c r="CK25" s="75"/>
      <c r="CL25" s="75"/>
      <c r="CM25" s="75"/>
      <c r="CN25" s="75"/>
      <c r="CO25" s="75"/>
      <c r="CP25" s="75"/>
      <c r="CQ25" s="75"/>
      <c r="CR25" s="75"/>
      <c r="CS25" s="75"/>
      <c r="CT25" s="75"/>
      <c r="CU25" s="75"/>
      <c r="CV25" s="75"/>
      <c r="CW25" s="75"/>
      <c r="CX25" s="75"/>
      <c r="CY25" s="75"/>
      <c r="CZ25" s="75"/>
      <c r="DA25" s="75"/>
      <c r="DB25" s="75"/>
      <c r="DC25" s="75"/>
      <c r="DD25" s="75"/>
      <c r="DE25" s="75"/>
      <c r="DF25" s="75"/>
      <c r="DG25" s="75"/>
      <c r="DH25" s="75"/>
      <c r="DI25" s="75"/>
      <c r="DJ25" s="75"/>
      <c r="DK25" s="75"/>
      <c r="DL25" s="75"/>
      <c r="DM25" s="75"/>
      <c r="DN25" s="75"/>
      <c r="DO25" s="75"/>
      <c r="DP25" s="75"/>
      <c r="DQ25" s="75"/>
      <c r="DR25" s="75"/>
      <c r="DS25" s="75"/>
      <c r="DT25" s="75"/>
      <c r="DU25" s="75"/>
      <c r="DV25" s="75"/>
      <c r="DW25" s="75"/>
      <c r="DX25" s="75"/>
      <c r="DY25" s="75"/>
      <c r="DZ25" s="75"/>
      <c r="EA25" s="75"/>
      <c r="EB25" s="75"/>
      <c r="EC25" s="75"/>
      <c r="ED25" s="75"/>
      <c r="EE25" s="75"/>
      <c r="EF25" s="75"/>
      <c r="EG25" s="75"/>
      <c r="EH25" s="75"/>
      <c r="EI25" s="75"/>
      <c r="EJ25" s="75"/>
      <c r="EK25" s="75"/>
      <c r="EL25" s="75"/>
      <c r="EM25" s="75"/>
      <c r="EN25" s="75"/>
      <c r="EO25" s="75"/>
      <c r="EP25" s="75"/>
      <c r="EQ25" s="75"/>
      <c r="ER25" s="75"/>
      <c r="ES25" s="75"/>
      <c r="ET25" s="75"/>
      <c r="EU25" s="75"/>
      <c r="EV25" s="75"/>
      <c r="EW25" s="75"/>
      <c r="EX25" s="75"/>
      <c r="EY25" s="75"/>
      <c r="EZ25" s="75"/>
      <c r="FA25" s="75"/>
      <c r="FB25" s="75"/>
      <c r="FC25" s="75"/>
      <c r="FD25" s="75"/>
      <c r="FE25" s="75"/>
      <c r="FF25" s="75"/>
      <c r="FG25" s="75"/>
      <c r="FH25" s="75"/>
      <c r="FI25" s="75"/>
      <c r="FJ25" s="75"/>
      <c r="FK25" s="75"/>
      <c r="FL25" s="75"/>
      <c r="FM25" s="75"/>
      <c r="FN25" s="75"/>
      <c r="FO25" s="75"/>
      <c r="FP25" s="75"/>
      <c r="FQ25" s="75"/>
      <c r="FR25" s="75"/>
      <c r="FS25" s="75"/>
      <c r="FT25" s="75"/>
      <c r="FU25" s="75"/>
      <c r="FV25" s="75"/>
      <c r="FW25" s="75"/>
      <c r="FX25" s="75"/>
    </row>
    <row r="26" spans="1:180">
      <c r="A26" s="72"/>
      <c r="B26" s="3"/>
      <c r="C26" s="48" t="s">
        <v>2</v>
      </c>
      <c r="D26" s="172" t="s">
        <v>36</v>
      </c>
      <c r="E26" s="167" t="s">
        <v>187</v>
      </c>
      <c r="F26" s="132" t="str">
        <f>O31</f>
        <v>Didier</v>
      </c>
      <c r="G26" s="172" t="s">
        <v>37</v>
      </c>
      <c r="H26" s="167" t="s">
        <v>151</v>
      </c>
      <c r="I26" s="3"/>
      <c r="J26" s="3"/>
      <c r="K26" s="3"/>
      <c r="L26" s="3"/>
      <c r="M26" s="3"/>
      <c r="N26" s="3"/>
      <c r="O26" s="3"/>
      <c r="P26" s="3"/>
      <c r="Q26" s="3"/>
      <c r="R26" s="3"/>
      <c r="S26" s="72"/>
      <c r="U26" s="124">
        <f>RANK(Result!AB8,Result!$AB$7:$AB$18)</f>
        <v>10</v>
      </c>
      <c r="V26" s="124">
        <f>IF(COUNTIF($U$25:U25,RANK(Result!AB8,Result!$AB$7:$AB$18))&gt;0,RANK(Result!AB8,Result!$AB$7:$AB$18)+COUNTIF($U$25:U25,RANK(Result!AB8,Result!$AB$7:$AB$18)),RANK(Result!AB8,Result!$AB$7:$AB$18))</f>
        <v>10</v>
      </c>
      <c r="W26" s="153" t="str">
        <f>Result!T8</f>
        <v>Grégory</v>
      </c>
      <c r="X26" s="154">
        <f>Result!AB8</f>
        <v>52.019999999999996</v>
      </c>
    </row>
    <row r="27" spans="1:180" ht="13.5" thickBot="1">
      <c r="A27" s="72"/>
      <c r="B27" s="3"/>
      <c r="C27" s="52" t="s">
        <v>3</v>
      </c>
      <c r="D27" s="170" t="s">
        <v>32</v>
      </c>
      <c r="E27" s="171" t="s">
        <v>189</v>
      </c>
      <c r="F27" s="133" t="str">
        <f>P31</f>
        <v>Lien</v>
      </c>
      <c r="G27" s="170" t="s">
        <v>26</v>
      </c>
      <c r="H27" s="171" t="s">
        <v>149</v>
      </c>
      <c r="I27" s="3"/>
      <c r="J27" s="3"/>
      <c r="K27" s="3"/>
      <c r="L27" s="3"/>
      <c r="M27" s="3"/>
      <c r="N27" s="3"/>
      <c r="O27" s="3"/>
      <c r="P27" s="3"/>
      <c r="Q27" s="3"/>
      <c r="R27" s="3"/>
      <c r="S27" s="72"/>
      <c r="U27" s="124">
        <f>RANK(Result!AB9,Result!$AB$7:$AB$18)</f>
        <v>3</v>
      </c>
      <c r="V27" s="124">
        <f>IF(COUNTIF($U$25:U26,RANK(Result!AB9,Result!$AB$7:$AB$18))&gt;0,RANK(Result!AB9,Result!$AB$7:$AB$18)+COUNTIF($U$25:U26,RANK(Result!AB9,Result!$AB$7:$AB$18)),RANK(Result!AB9,Result!$AB$7:$AB$18))</f>
        <v>3</v>
      </c>
      <c r="W27" s="153" t="str">
        <f>Result!T9</f>
        <v>Christophe</v>
      </c>
      <c r="X27" s="154">
        <f>Result!AB9</f>
        <v>57.309999999999995</v>
      </c>
    </row>
    <row r="28" spans="1:180" ht="16.5" customHeight="1">
      <c r="A28" s="72"/>
      <c r="B28" s="3"/>
      <c r="C28" s="3"/>
      <c r="D28" s="3"/>
      <c r="E28" s="3"/>
      <c r="F28" s="3"/>
      <c r="G28" s="3"/>
      <c r="H28" s="3"/>
      <c r="I28" s="3"/>
      <c r="J28" s="3"/>
      <c r="K28" s="3"/>
      <c r="L28" s="3"/>
      <c r="M28" s="3"/>
      <c r="N28" s="3"/>
      <c r="O28" s="3"/>
      <c r="P28" s="3"/>
      <c r="Q28" s="3"/>
      <c r="R28" s="3"/>
      <c r="S28" s="72"/>
      <c r="U28" s="124">
        <f>RANK(Result!AB10,Result!$AB$7:$AB$18)</f>
        <v>4</v>
      </c>
      <c r="V28" s="124">
        <f>IF(COUNTIF($U$25:U27,RANK(Result!AB10,Result!$AB$7:$AB$18))&gt;0,RANK(Result!AB10,Result!$AB$7:$AB$18)+COUNTIF($U$25:U27,RANK(Result!AB10,Result!$AB$7:$AB$18)),RANK(Result!AB10,Result!$AB$7:$AB$18))</f>
        <v>4</v>
      </c>
      <c r="W28" s="153" t="str">
        <f>Result!T10</f>
        <v>Ruben</v>
      </c>
      <c r="X28" s="154">
        <f>Result!AB10</f>
        <v>57.11</v>
      </c>
    </row>
    <row r="29" spans="1:180" s="155" customFormat="1" ht="13.5" thickBot="1">
      <c r="A29" s="72"/>
      <c r="B29" s="72"/>
      <c r="C29" s="72"/>
      <c r="D29" s="72"/>
      <c r="E29" s="72"/>
      <c r="F29" s="72"/>
      <c r="G29" s="72"/>
      <c r="H29" s="72"/>
      <c r="I29" s="72"/>
      <c r="J29" s="72"/>
      <c r="K29" s="72"/>
      <c r="L29" s="72"/>
      <c r="M29" s="72"/>
      <c r="N29" s="72"/>
      <c r="O29" s="72"/>
      <c r="P29" s="72"/>
      <c r="Q29" s="72"/>
      <c r="R29" s="72"/>
      <c r="S29" s="72"/>
      <c r="U29" s="124">
        <f>RANK(Result!AB11,Result!$AB$7:$AB$18)</f>
        <v>7</v>
      </c>
      <c r="V29" s="124">
        <f>IF(COUNTIF($U$25:U28,RANK(Result!AB11,Result!$AB$7:$AB$18))&gt;0,RANK(Result!AB11,Result!$AB$7:$AB$18)+COUNTIF($U$25:U28,RANK(Result!AB11,Result!$AB$7:$AB$18)),RANK(Result!AB11,Result!$AB$7:$AB$18))</f>
        <v>7</v>
      </c>
      <c r="W29" s="157" t="str">
        <f>Result!T11</f>
        <v>Guillaume</v>
      </c>
      <c r="X29" s="154">
        <f>Result!AB11</f>
        <v>55.38000000000001</v>
      </c>
    </row>
    <row r="30" spans="1:180" ht="13.5" thickBot="1">
      <c r="A30" s="72"/>
      <c r="B30" s="64"/>
      <c r="C30" s="65"/>
      <c r="D30" s="65"/>
      <c r="E30" s="65"/>
      <c r="F30" s="65"/>
      <c r="G30" s="65"/>
      <c r="H30" s="65"/>
      <c r="I30" s="65"/>
      <c r="J30" s="65"/>
      <c r="K30" s="65"/>
      <c r="L30" s="65"/>
      <c r="M30" s="65"/>
      <c r="N30" s="65"/>
      <c r="O30" s="65"/>
      <c r="P30" s="65"/>
      <c r="Q30" s="65"/>
      <c r="R30" s="75"/>
      <c r="S30" s="72"/>
      <c r="U30" s="124">
        <f>RANK(Result!AB12,Result!$AB$7:$AB$18)</f>
        <v>9</v>
      </c>
      <c r="V30" s="124">
        <f>IF(COUNTIF($U$25:U29,RANK(Result!AB12,Result!$AB$7:$AB$18))&gt;0,RANK(Result!AB12,Result!$AB$7:$AB$18)+COUNTIF($U$25:U29,RANK(Result!AB12,Result!$AB$7:$AB$18)),RANK(Result!AB12,Result!$AB$7:$AB$18))</f>
        <v>9</v>
      </c>
      <c r="W30" s="153" t="str">
        <f>Result!T12</f>
        <v>Maarten</v>
      </c>
      <c r="X30" s="154">
        <f>Result!AB12</f>
        <v>54.89</v>
      </c>
    </row>
    <row r="31" spans="1:180" ht="13.5" thickBot="1">
      <c r="A31" s="72"/>
      <c r="B31" s="66"/>
      <c r="C31" s="36" t="s">
        <v>0</v>
      </c>
      <c r="D31" s="37" t="s">
        <v>1</v>
      </c>
      <c r="E31" s="36" t="str">
        <f>D59</f>
        <v>Tim</v>
      </c>
      <c r="F31" s="38" t="str">
        <f>L59</f>
        <v>Grégory</v>
      </c>
      <c r="G31" s="38" t="str">
        <f>D72</f>
        <v>Christophe</v>
      </c>
      <c r="H31" s="38" t="str">
        <f>L72</f>
        <v>Ruben</v>
      </c>
      <c r="I31" s="38" t="str">
        <f>D85</f>
        <v>Guillaume</v>
      </c>
      <c r="J31" s="38" t="str">
        <f>L85</f>
        <v>Maarten</v>
      </c>
      <c r="K31" s="38" t="str">
        <f>D98</f>
        <v>Dieter</v>
      </c>
      <c r="L31" s="38" t="str">
        <f>L98</f>
        <v>Deborah</v>
      </c>
      <c r="M31" s="38" t="str">
        <f>D111</f>
        <v>Lienkeuh</v>
      </c>
      <c r="N31" s="38" t="str">
        <f>L111</f>
        <v>Pieter</v>
      </c>
      <c r="O31" s="38" t="str">
        <f>D124</f>
        <v>Didier</v>
      </c>
      <c r="P31" s="37" t="str">
        <f>L124</f>
        <v>Lien</v>
      </c>
      <c r="Q31" s="3"/>
      <c r="R31" s="75"/>
      <c r="S31" s="72"/>
      <c r="U31" s="124">
        <f>RANK(Result!AB13,Result!$AB$7:$AB$18)</f>
        <v>12</v>
      </c>
      <c r="V31" s="124">
        <f>IF(COUNTIF($U$25:U30,RANK(Result!AB13,Result!$AB$7:$AB$18))&gt;0,RANK(Result!AB13,Result!$AB$7:$AB$18)+COUNTIF($U$25:U30,RANK(Result!AB13,Result!$AB$7:$AB$18)),RANK(Result!AB13,Result!$AB$7:$AB$18))</f>
        <v>12</v>
      </c>
      <c r="W31" s="153" t="str">
        <f>Result!T13</f>
        <v>Dieter</v>
      </c>
      <c r="X31" s="154">
        <f>Result!AB13</f>
        <v>40.089999999999996</v>
      </c>
    </row>
    <row r="32" spans="1:180">
      <c r="A32" s="72"/>
      <c r="B32" s="66"/>
      <c r="C32" s="29" t="str">
        <f t="shared" ref="C32:D39" si="0">C11</f>
        <v>Sint-Truiden</v>
      </c>
      <c r="D32" s="30" t="str">
        <f t="shared" si="0"/>
        <v>Genk</v>
      </c>
      <c r="E32" s="31" t="str">
        <f t="shared" ref="E32:E39" si="1">E61</f>
        <v>x</v>
      </c>
      <c r="F32" s="32">
        <f>M61</f>
        <v>1</v>
      </c>
      <c r="G32" s="32">
        <f>E74</f>
        <v>2</v>
      </c>
      <c r="H32" s="32">
        <f>M74</f>
        <v>1</v>
      </c>
      <c r="I32" s="32">
        <f>E87</f>
        <v>1</v>
      </c>
      <c r="J32" s="32" t="str">
        <f>M87</f>
        <v>x</v>
      </c>
      <c r="K32" s="32">
        <f>E100</f>
        <v>1</v>
      </c>
      <c r="L32" s="32">
        <f t="shared" ref="L32:L39" si="2">M100</f>
        <v>1</v>
      </c>
      <c r="M32" s="32">
        <f>E113</f>
        <v>1</v>
      </c>
      <c r="N32" s="32">
        <f t="shared" ref="N32:N39" si="3">M113</f>
        <v>2</v>
      </c>
      <c r="O32" s="32" t="str">
        <f>E126</f>
        <v>x</v>
      </c>
      <c r="P32" s="33" t="str">
        <f>M126</f>
        <v>x</v>
      </c>
      <c r="Q32" s="3"/>
      <c r="R32" s="75"/>
      <c r="S32" s="72"/>
      <c r="U32" s="124">
        <f>RANK(Result!AB14,Result!$AB$7:$AB$18)</f>
        <v>8</v>
      </c>
      <c r="V32" s="124">
        <f>IF(COUNTIF($U$25:U31,RANK(Result!AB14,Result!$AB$7:$AB$18))&gt;0,RANK(Result!AB14,Result!$AB$7:$AB$18)+COUNTIF($U$25:U31,RANK(Result!AB14,Result!$AB$7:$AB$18)),RANK(Result!AB14,Result!$AB$7:$AB$18))</f>
        <v>8</v>
      </c>
      <c r="W32" s="153" t="str">
        <f>Result!T14</f>
        <v>Deborah</v>
      </c>
      <c r="X32" s="154">
        <f>Result!AB14</f>
        <v>55.040000000000006</v>
      </c>
    </row>
    <row r="33" spans="1:24">
      <c r="A33" s="72"/>
      <c r="B33" s="66"/>
      <c r="C33" s="25" t="str">
        <f t="shared" si="0"/>
        <v>Gent</v>
      </c>
      <c r="D33" s="26" t="str">
        <f t="shared" si="0"/>
        <v>Westerlo</v>
      </c>
      <c r="E33" s="31">
        <f t="shared" si="1"/>
        <v>1</v>
      </c>
      <c r="F33" s="32">
        <f t="shared" ref="F33:F39" si="4">M62</f>
        <v>1</v>
      </c>
      <c r="G33" s="32">
        <f t="shared" ref="G33:G39" si="5">E75</f>
        <v>1</v>
      </c>
      <c r="H33" s="32">
        <f t="shared" ref="H33:H39" si="6">M75</f>
        <v>1</v>
      </c>
      <c r="I33" s="32">
        <f t="shared" ref="I33:I39" si="7">E88</f>
        <v>1</v>
      </c>
      <c r="J33" s="32" t="str">
        <f t="shared" ref="J33:J39" si="8">M88</f>
        <v>x</v>
      </c>
      <c r="K33" s="32">
        <f t="shared" ref="K33:K39" si="9">E101</f>
        <v>1</v>
      </c>
      <c r="L33" s="32">
        <f t="shared" si="2"/>
        <v>2</v>
      </c>
      <c r="M33" s="32">
        <f t="shared" ref="M33:M39" si="10">E114</f>
        <v>1</v>
      </c>
      <c r="N33" s="32">
        <f t="shared" si="3"/>
        <v>1</v>
      </c>
      <c r="O33" s="32">
        <f t="shared" ref="O33:O39" si="11">E127</f>
        <v>1</v>
      </c>
      <c r="P33" s="33">
        <f t="shared" ref="P33:P39" si="12">M127</f>
        <v>1</v>
      </c>
      <c r="Q33" s="3"/>
      <c r="R33" s="75"/>
      <c r="S33" s="72"/>
      <c r="U33" s="124">
        <f>RANK(Result!AB15,Result!$AB$7:$AB$18)</f>
        <v>6</v>
      </c>
      <c r="V33" s="124">
        <f>IF(COUNTIF($U$25:U32,RANK(Result!AB15,Result!$AB$7:$AB$18))&gt;0,RANK(Result!AB15,Result!$AB$7:$AB$18)+COUNTIF($U$25:U32,RANK(Result!AB15,Result!$AB$7:$AB$18)),RANK(Result!AB15,Result!$AB$7:$AB$18))</f>
        <v>6</v>
      </c>
      <c r="W33" s="153" t="str">
        <f>Result!T15</f>
        <v>Lienkeuh</v>
      </c>
      <c r="X33" s="154">
        <f>Result!AB15</f>
        <v>55.71</v>
      </c>
    </row>
    <row r="34" spans="1:24">
      <c r="A34" s="72"/>
      <c r="B34" s="66"/>
      <c r="C34" s="25" t="str">
        <f t="shared" si="0"/>
        <v>Charleroi</v>
      </c>
      <c r="D34" s="26" t="str">
        <f t="shared" si="0"/>
        <v>Mechelen</v>
      </c>
      <c r="E34" s="31">
        <f t="shared" si="1"/>
        <v>2</v>
      </c>
      <c r="F34" s="32" t="str">
        <f t="shared" si="4"/>
        <v>x</v>
      </c>
      <c r="G34" s="32">
        <f t="shared" si="5"/>
        <v>1</v>
      </c>
      <c r="H34" s="32">
        <f t="shared" si="6"/>
        <v>1</v>
      </c>
      <c r="I34" s="32">
        <f t="shared" si="7"/>
        <v>1</v>
      </c>
      <c r="J34" s="32" t="str">
        <f t="shared" si="8"/>
        <v>x</v>
      </c>
      <c r="K34" s="32">
        <f t="shared" si="9"/>
        <v>2</v>
      </c>
      <c r="L34" s="32">
        <f t="shared" si="2"/>
        <v>1</v>
      </c>
      <c r="M34" s="32">
        <f t="shared" si="10"/>
        <v>2</v>
      </c>
      <c r="N34" s="32">
        <f t="shared" si="3"/>
        <v>2</v>
      </c>
      <c r="O34" s="32" t="str">
        <f t="shared" si="11"/>
        <v>x</v>
      </c>
      <c r="P34" s="33" t="str">
        <f t="shared" si="12"/>
        <v>x</v>
      </c>
      <c r="Q34" s="3"/>
      <c r="R34" s="75"/>
      <c r="S34" s="72"/>
      <c r="U34" s="124">
        <f>RANK(Result!AB16,Result!$AB$7:$AB$18)</f>
        <v>2</v>
      </c>
      <c r="V34" s="124">
        <f>IF(COUNTIF($U$25:U33,RANK(Result!AB16,Result!$AB$7:$AB$18))&gt;0,RANK(Result!AB16,Result!$AB$7:$AB$18)+COUNTIF($U$25:U33,RANK(Result!AB16,Result!$AB$7:$AB$18)),RANK(Result!AB16,Result!$AB$7:$AB$18))</f>
        <v>2</v>
      </c>
      <c r="W34" s="153" t="str">
        <f>Result!T16</f>
        <v>Pieter</v>
      </c>
      <c r="X34" s="154">
        <f>Result!AB16</f>
        <v>61.089999999999996</v>
      </c>
    </row>
    <row r="35" spans="1:24">
      <c r="A35" s="72"/>
      <c r="B35" s="66"/>
      <c r="C35" s="25" t="str">
        <f t="shared" si="0"/>
        <v>Club Brugge</v>
      </c>
      <c r="D35" s="26" t="str">
        <f t="shared" si="0"/>
        <v>Zulte-Waregem</v>
      </c>
      <c r="E35" s="31">
        <f t="shared" si="1"/>
        <v>2</v>
      </c>
      <c r="F35" s="32">
        <f t="shared" si="4"/>
        <v>1</v>
      </c>
      <c r="G35" s="32">
        <f t="shared" si="5"/>
        <v>2</v>
      </c>
      <c r="H35" s="32">
        <f t="shared" si="6"/>
        <v>1</v>
      </c>
      <c r="I35" s="32">
        <f t="shared" si="7"/>
        <v>1</v>
      </c>
      <c r="J35" s="32" t="str">
        <f t="shared" si="8"/>
        <v>x</v>
      </c>
      <c r="K35" s="32" t="str">
        <f t="shared" si="9"/>
        <v>x</v>
      </c>
      <c r="L35" s="32">
        <f t="shared" si="2"/>
        <v>2</v>
      </c>
      <c r="M35" s="32">
        <f t="shared" si="10"/>
        <v>1</v>
      </c>
      <c r="N35" s="32">
        <f t="shared" si="3"/>
        <v>1</v>
      </c>
      <c r="O35" s="32">
        <f t="shared" si="11"/>
        <v>1</v>
      </c>
      <c r="P35" s="33">
        <f t="shared" si="12"/>
        <v>2</v>
      </c>
      <c r="Q35" s="3"/>
      <c r="R35" s="75"/>
      <c r="S35" s="72"/>
      <c r="U35" s="124">
        <f>RANK(Result!AB17,Result!$AB$7:$AB$18)</f>
        <v>1</v>
      </c>
      <c r="V35" s="124">
        <f>IF(COUNTIF($U$25:U34,RANK(Result!AB17,Result!$AB$7:$AB$18))&gt;0,RANK(Result!AB17,Result!$AB$7:$AB$18)+COUNTIF($U$25:U34,RANK(Result!AB17,Result!$AB$7:$AB$18)),RANK(Result!AB17,Result!$AB$7:$AB$18))</f>
        <v>1</v>
      </c>
      <c r="W35" s="153" t="str">
        <f>Result!T17</f>
        <v>Didier</v>
      </c>
      <c r="X35" s="154">
        <f>Result!AB17</f>
        <v>62.260000000000005</v>
      </c>
    </row>
    <row r="36" spans="1:24">
      <c r="A36" s="72"/>
      <c r="B36" s="66"/>
      <c r="C36" s="25" t="str">
        <f t="shared" si="0"/>
        <v>GBA</v>
      </c>
      <c r="D36" s="26" t="str">
        <f t="shared" si="0"/>
        <v>Kortrijk</v>
      </c>
      <c r="E36" s="31">
        <f t="shared" si="1"/>
        <v>1</v>
      </c>
      <c r="F36" s="32" t="str">
        <f t="shared" si="4"/>
        <v>x</v>
      </c>
      <c r="G36" s="32" t="str">
        <f t="shared" si="5"/>
        <v>x</v>
      </c>
      <c r="H36" s="32">
        <f t="shared" si="6"/>
        <v>1</v>
      </c>
      <c r="I36" s="32" t="str">
        <f t="shared" si="7"/>
        <v>x</v>
      </c>
      <c r="J36" s="32" t="str">
        <f t="shared" si="8"/>
        <v>x</v>
      </c>
      <c r="K36" s="32">
        <f t="shared" si="9"/>
        <v>1</v>
      </c>
      <c r="L36" s="32">
        <f t="shared" si="2"/>
        <v>2</v>
      </c>
      <c r="M36" s="32">
        <f t="shared" si="10"/>
        <v>1</v>
      </c>
      <c r="N36" s="32">
        <f t="shared" si="3"/>
        <v>1</v>
      </c>
      <c r="O36" s="32">
        <f t="shared" si="11"/>
        <v>1</v>
      </c>
      <c r="P36" s="33">
        <f t="shared" si="12"/>
        <v>1</v>
      </c>
      <c r="Q36" s="3"/>
      <c r="R36" s="75"/>
      <c r="S36" s="72"/>
      <c r="U36" s="124">
        <f>RANK(Result!AB18,Result!$AB$7:$AB$18)</f>
        <v>11</v>
      </c>
      <c r="V36" s="124">
        <f>IF(COUNTIF($U$25:U35,RANK(Result!AB18,Result!$AB$7:$AB$18))&gt;0,RANK(Result!AB18,Result!$AB$7:$AB$18)+COUNTIF($U$25:U35,RANK(Result!AB18,Result!$AB$7:$AB$18)),RANK(Result!AB18,Result!$AB$7:$AB$18))</f>
        <v>11</v>
      </c>
      <c r="W36" s="153" t="str">
        <f>Result!T18</f>
        <v xml:space="preserve">Lien </v>
      </c>
      <c r="X36" s="154">
        <f>Result!AB18</f>
        <v>46.14</v>
      </c>
    </row>
    <row r="37" spans="1:24">
      <c r="A37" s="72"/>
      <c r="B37" s="66"/>
      <c r="C37" s="25" t="str">
        <f t="shared" si="0"/>
        <v>Roeselare</v>
      </c>
      <c r="D37" s="26" t="str">
        <f t="shared" si="0"/>
        <v>Lokeren</v>
      </c>
      <c r="E37" s="31" t="str">
        <f t="shared" si="1"/>
        <v>x</v>
      </c>
      <c r="F37" s="32">
        <f t="shared" si="4"/>
        <v>1</v>
      </c>
      <c r="G37" s="32">
        <f t="shared" si="5"/>
        <v>2</v>
      </c>
      <c r="H37" s="32">
        <f t="shared" si="6"/>
        <v>2</v>
      </c>
      <c r="I37" s="32">
        <f t="shared" si="7"/>
        <v>2</v>
      </c>
      <c r="J37" s="32" t="str">
        <f t="shared" si="8"/>
        <v>x</v>
      </c>
      <c r="K37" s="32" t="str">
        <f t="shared" si="9"/>
        <v>x</v>
      </c>
      <c r="L37" s="32">
        <f t="shared" si="2"/>
        <v>1</v>
      </c>
      <c r="M37" s="32" t="str">
        <f t="shared" si="10"/>
        <v>x</v>
      </c>
      <c r="N37" s="32">
        <f t="shared" si="3"/>
        <v>2</v>
      </c>
      <c r="O37" s="32">
        <f t="shared" si="11"/>
        <v>2</v>
      </c>
      <c r="P37" s="33" t="str">
        <f t="shared" si="12"/>
        <v>x</v>
      </c>
      <c r="Q37" s="3"/>
      <c r="R37" s="75"/>
      <c r="S37" s="72"/>
      <c r="U37" s="124"/>
      <c r="V37" s="124"/>
      <c r="W37" s="124"/>
    </row>
    <row r="38" spans="1:24">
      <c r="A38" s="72"/>
      <c r="B38" s="66"/>
      <c r="C38" s="25" t="str">
        <f t="shared" si="0"/>
        <v>Standard</v>
      </c>
      <c r="D38" s="26" t="str">
        <f t="shared" si="0"/>
        <v>Cercle Brugge</v>
      </c>
      <c r="E38" s="31">
        <f t="shared" si="1"/>
        <v>1</v>
      </c>
      <c r="F38" s="32">
        <f t="shared" si="4"/>
        <v>1</v>
      </c>
      <c r="G38" s="32">
        <f t="shared" si="5"/>
        <v>1</v>
      </c>
      <c r="H38" s="32">
        <f t="shared" si="6"/>
        <v>1</v>
      </c>
      <c r="I38" s="32">
        <f t="shared" si="7"/>
        <v>1</v>
      </c>
      <c r="J38" s="32">
        <f t="shared" si="8"/>
        <v>1</v>
      </c>
      <c r="K38" s="32">
        <f t="shared" si="9"/>
        <v>1</v>
      </c>
      <c r="L38" s="32">
        <f t="shared" si="2"/>
        <v>1</v>
      </c>
      <c r="M38" s="32">
        <f t="shared" si="10"/>
        <v>1</v>
      </c>
      <c r="N38" s="32">
        <f t="shared" si="3"/>
        <v>1</v>
      </c>
      <c r="O38" s="32" t="str">
        <f t="shared" si="11"/>
        <v>x</v>
      </c>
      <c r="P38" s="33">
        <f t="shared" si="12"/>
        <v>2</v>
      </c>
      <c r="Q38" s="3"/>
      <c r="R38" s="75"/>
      <c r="S38" s="72"/>
      <c r="U38" s="124"/>
      <c r="V38" s="124"/>
      <c r="W38" s="124"/>
    </row>
    <row r="39" spans="1:24" ht="13.5" thickBot="1">
      <c r="A39" s="72"/>
      <c r="B39" s="66"/>
      <c r="C39" s="27" t="str">
        <f t="shared" si="0"/>
        <v>Moeskroen</v>
      </c>
      <c r="D39" s="28" t="str">
        <f t="shared" si="0"/>
        <v>Anderlecht</v>
      </c>
      <c r="E39" s="31">
        <f t="shared" si="1"/>
        <v>2</v>
      </c>
      <c r="F39" s="32">
        <f t="shared" si="4"/>
        <v>2</v>
      </c>
      <c r="G39" s="32">
        <f t="shared" si="5"/>
        <v>2</v>
      </c>
      <c r="H39" s="32">
        <f t="shared" si="6"/>
        <v>2</v>
      </c>
      <c r="I39" s="32">
        <f t="shared" si="7"/>
        <v>2</v>
      </c>
      <c r="J39" s="32" t="str">
        <f t="shared" si="8"/>
        <v>x</v>
      </c>
      <c r="K39" s="32">
        <f t="shared" si="9"/>
        <v>2</v>
      </c>
      <c r="L39" s="32">
        <f t="shared" si="2"/>
        <v>2</v>
      </c>
      <c r="M39" s="32">
        <f t="shared" si="10"/>
        <v>2</v>
      </c>
      <c r="N39" s="32">
        <f t="shared" si="3"/>
        <v>2</v>
      </c>
      <c r="O39" s="32">
        <f t="shared" si="11"/>
        <v>2</v>
      </c>
      <c r="P39" s="33">
        <f t="shared" si="12"/>
        <v>2</v>
      </c>
      <c r="Q39" s="3"/>
      <c r="R39" s="75"/>
      <c r="S39" s="72"/>
      <c r="U39" s="124"/>
      <c r="V39" s="124"/>
      <c r="W39" s="124"/>
    </row>
    <row r="40" spans="1:24" ht="13.5" thickBot="1">
      <c r="A40" s="72"/>
      <c r="B40" s="66"/>
      <c r="C40" s="3"/>
      <c r="D40" s="3"/>
      <c r="E40" s="58">
        <f>I69</f>
        <v>6.9</v>
      </c>
      <c r="F40" s="59">
        <f>Q69</f>
        <v>3</v>
      </c>
      <c r="G40" s="59">
        <f>I82</f>
        <v>6.65</v>
      </c>
      <c r="H40" s="59">
        <f>Q82</f>
        <v>7.0500000000000007</v>
      </c>
      <c r="I40" s="59">
        <f>I95</f>
        <v>5.35</v>
      </c>
      <c r="J40" s="59">
        <f>Q95</f>
        <v>0</v>
      </c>
      <c r="K40" s="59">
        <f>I108</f>
        <v>6.9</v>
      </c>
      <c r="L40" s="59">
        <f>Q108</f>
        <v>9.5</v>
      </c>
      <c r="M40" s="59">
        <f>I121</f>
        <v>8.4</v>
      </c>
      <c r="N40" s="59">
        <f>Q121</f>
        <v>13.549999999999999</v>
      </c>
      <c r="O40" s="59">
        <f>I134</f>
        <v>11.55</v>
      </c>
      <c r="P40" s="60">
        <f>Q134</f>
        <v>3.2</v>
      </c>
      <c r="Q40" s="3"/>
      <c r="R40" s="75"/>
      <c r="S40" s="72"/>
      <c r="U40" s="124"/>
      <c r="V40" s="124"/>
      <c r="W40" s="124"/>
    </row>
    <row r="41" spans="1:24">
      <c r="A41" s="72"/>
      <c r="B41" s="66"/>
      <c r="C41" s="3"/>
      <c r="D41" s="3"/>
      <c r="E41" s="3"/>
      <c r="F41" s="3"/>
      <c r="G41" s="3"/>
      <c r="H41" s="3"/>
      <c r="I41" s="3"/>
      <c r="J41" s="3"/>
      <c r="K41" s="3"/>
      <c r="L41" s="3"/>
      <c r="M41" s="3"/>
      <c r="N41" s="3"/>
      <c r="O41" s="3"/>
      <c r="P41" s="3"/>
      <c r="Q41" s="3"/>
      <c r="R41" s="75"/>
      <c r="S41" s="72"/>
    </row>
    <row r="42" spans="1:24" ht="13.5" thickBot="1">
      <c r="A42" s="72"/>
      <c r="B42" s="66"/>
      <c r="C42" s="3"/>
      <c r="D42" s="3"/>
      <c r="E42" s="3"/>
      <c r="F42" s="3"/>
      <c r="G42" s="3"/>
      <c r="H42" s="3"/>
      <c r="I42" s="3"/>
      <c r="J42" s="3"/>
      <c r="K42" s="3"/>
      <c r="L42" s="3"/>
      <c r="M42" s="3"/>
      <c r="N42" s="3"/>
      <c r="O42" s="3"/>
      <c r="P42" s="3"/>
      <c r="Q42" s="3"/>
      <c r="R42" s="75"/>
      <c r="S42" s="72"/>
    </row>
    <row r="43" spans="1:24" ht="13.5" thickBot="1">
      <c r="A43" s="72"/>
      <c r="B43" s="66"/>
      <c r="C43" s="36" t="s">
        <v>0</v>
      </c>
      <c r="D43" s="37" t="s">
        <v>1</v>
      </c>
      <c r="E43" s="36" t="str">
        <f t="shared" ref="E43:O43" si="13">E31</f>
        <v>Tim</v>
      </c>
      <c r="F43" s="38" t="str">
        <f t="shared" si="13"/>
        <v>Grégory</v>
      </c>
      <c r="G43" s="38" t="str">
        <f t="shared" si="13"/>
        <v>Christophe</v>
      </c>
      <c r="H43" s="38" t="str">
        <f t="shared" si="13"/>
        <v>Ruben</v>
      </c>
      <c r="I43" s="38" t="str">
        <f t="shared" si="13"/>
        <v>Guillaume</v>
      </c>
      <c r="J43" s="38" t="str">
        <f t="shared" si="13"/>
        <v>Maarten</v>
      </c>
      <c r="K43" s="38" t="str">
        <f t="shared" si="13"/>
        <v>Dieter</v>
      </c>
      <c r="L43" s="38" t="str">
        <f t="shared" si="13"/>
        <v>Deborah</v>
      </c>
      <c r="M43" s="38" t="str">
        <f t="shared" si="13"/>
        <v>Lienkeuh</v>
      </c>
      <c r="N43" s="38" t="str">
        <f t="shared" si="13"/>
        <v>Pieter</v>
      </c>
      <c r="O43" s="38" t="str">
        <f t="shared" si="13"/>
        <v>Didier</v>
      </c>
      <c r="P43" s="37" t="str">
        <f>L124</f>
        <v>Lien</v>
      </c>
      <c r="Q43" s="3"/>
      <c r="R43" s="75"/>
      <c r="S43" s="72"/>
    </row>
    <row r="44" spans="1:24">
      <c r="A44" s="72"/>
      <c r="B44" s="66"/>
      <c r="C44" s="29" t="str">
        <f t="shared" ref="C44:D51" si="14">K61</f>
        <v>Sint-Truiden</v>
      </c>
      <c r="D44" s="69" t="str">
        <f t="shared" si="14"/>
        <v>Genk</v>
      </c>
      <c r="E44" s="56">
        <f>IF(E61=$F$60,F61,IF(E61=$G$60,G61,IF(E61=$H$60,H61,0)))</f>
        <v>3.35</v>
      </c>
      <c r="F44" s="56">
        <f>IF(M61=$N$60,N61,IF(M61=$O$60,O61,IF(M61=$P$60,P61,0)))</f>
        <v>2.35</v>
      </c>
      <c r="G44" s="56">
        <f>IF(E74=$F$73,F74,IF(E74=$G$73,G74,IF(E74=$H$73,H74,0)))</f>
        <v>2.8</v>
      </c>
      <c r="H44" s="56">
        <f>IF(M74=$N$73,N74,IF(M74=$O$73,O74,IF(M74=$P$73,P74,0)))</f>
        <v>2.35</v>
      </c>
      <c r="I44" s="56">
        <f>IF(E87=$F$86,F87,IF(E87=$G$86,G87,IF(E87=$H$86,H87,0)))</f>
        <v>2.35</v>
      </c>
      <c r="J44" s="56">
        <f>IF(M87=$N$86,N87,IF(M87=$O$86,O87,IF(M87=$P$86,P87,0)))</f>
        <v>3.35</v>
      </c>
      <c r="K44" s="56">
        <f>IF(E100=$F$99,F100,IF(E100=$G$99,G100,IF(E100=$H$99,H100,0)))</f>
        <v>2.35</v>
      </c>
      <c r="L44" s="56">
        <f>IF(M100=$N$99,N100,IF(M100=$O$99,O100,IF(M100=$P$99,P100,0)))</f>
        <v>2.35</v>
      </c>
      <c r="M44" s="56">
        <f>IF(E113=$F$112,F113,IF(E113=$G$112,G113,IF(E113=$H$112,H113,0)))</f>
        <v>2.35</v>
      </c>
      <c r="N44" s="56">
        <f>IF(M113=$N$112,N113,IF(M113=$O$112,O113,IF(M113=$P$112,P113,0)))</f>
        <v>2.8</v>
      </c>
      <c r="O44" s="56">
        <f>IF(E126=$F$125,F126,IF(E126=$G$125,G126,IF(E126=$H$125,H126,0)))</f>
        <v>3.35</v>
      </c>
      <c r="P44" s="57">
        <f>IF(M126=$N$125,N126,IF(M126=$O$125,O126,IF(M126=$P$125,P126,0)))</f>
        <v>3.35</v>
      </c>
      <c r="Q44" s="3"/>
      <c r="R44" s="75"/>
      <c r="S44" s="72"/>
    </row>
    <row r="45" spans="1:24">
      <c r="A45" s="72"/>
      <c r="B45" s="66"/>
      <c r="C45" s="25" t="str">
        <f t="shared" si="14"/>
        <v>Gent</v>
      </c>
      <c r="D45" s="70" t="str">
        <f t="shared" si="14"/>
        <v>Westerlo</v>
      </c>
      <c r="E45" s="56">
        <f t="shared" ref="E45:E51" si="15">IF(E62=$F$60,F62,IF(E62=$G$60,G62,IF(E62=$H$60,H62,0)))</f>
        <v>1.36</v>
      </c>
      <c r="F45" s="56">
        <f t="shared" ref="F45:F51" si="16">IF(M62=$N$60,N62,IF(M62=$O$60,O62,IF(M62=$P$60,P62,0)))</f>
        <v>1.36</v>
      </c>
      <c r="G45" s="56">
        <f t="shared" ref="G45:G51" si="17">IF(E75=$F$73,F75,IF(E75=$G$73,G75,IF(E75=$H$73,H75,0)))</f>
        <v>1.36</v>
      </c>
      <c r="H45" s="56">
        <f t="shared" ref="H45:H51" si="18">IF(M75=$N$73,N75,IF(M75=$O$73,O75,IF(M75=$P$73,P75,0)))</f>
        <v>1.36</v>
      </c>
      <c r="I45" s="56">
        <f t="shared" ref="I45:I51" si="19">IF(E88=$F$86,F88,IF(E88=$G$86,G88,IF(E88=$H$86,H88,0)))</f>
        <v>1.36</v>
      </c>
      <c r="J45" s="56">
        <f t="shared" ref="J45:J51" si="20">IF(M88=$N$86,N88,IF(M88=$O$86,O88,IF(M88=$P$86,P88,0)))</f>
        <v>4</v>
      </c>
      <c r="K45" s="56">
        <f t="shared" ref="K45:K51" si="21">IF(E101=$F$99,F101,IF(E101=$G$99,G101,IF(E101=$H$99,H101,0)))</f>
        <v>1.36</v>
      </c>
      <c r="L45" s="56">
        <f t="shared" ref="L45:L51" si="22">IF(M101=$N$99,N101,IF(M101=$O$99,O101,IF(M101=$P$99,P101,0)))</f>
        <v>8</v>
      </c>
      <c r="M45" s="56">
        <f t="shared" ref="M45:M51" si="23">IF(E114=$F$112,F114,IF(E114=$G$112,G114,IF(E114=$H$112,H114,0)))</f>
        <v>1.36</v>
      </c>
      <c r="N45" s="56">
        <f t="shared" ref="N45:N51" si="24">IF(M114=$N$112,N114,IF(M114=$O$112,O114,IF(M114=$P$112,P114,0)))</f>
        <v>1.36</v>
      </c>
      <c r="O45" s="56">
        <f t="shared" ref="O45:O51" si="25">IF(E127=$F$125,F127,IF(E127=$G$125,G127,IF(E127=$H$125,H127,0)))</f>
        <v>1.36</v>
      </c>
      <c r="P45" s="57">
        <f t="shared" ref="P45:P51" si="26">IF(M127=$N$125,N127,IF(M127=$O$125,O127,IF(M127=$P$125,P127,0)))</f>
        <v>1.36</v>
      </c>
      <c r="Q45" s="3"/>
      <c r="R45" s="75"/>
      <c r="S45" s="72"/>
    </row>
    <row r="46" spans="1:24">
      <c r="A46" s="72"/>
      <c r="B46" s="66"/>
      <c r="C46" s="25" t="str">
        <f t="shared" si="14"/>
        <v>Charleroi</v>
      </c>
      <c r="D46" s="70" t="str">
        <f t="shared" si="14"/>
        <v>Mechelen</v>
      </c>
      <c r="E46" s="56">
        <f t="shared" si="15"/>
        <v>3.7</v>
      </c>
      <c r="F46" s="56">
        <f t="shared" si="16"/>
        <v>3.3</v>
      </c>
      <c r="G46" s="56">
        <f t="shared" si="17"/>
        <v>1.9</v>
      </c>
      <c r="H46" s="56">
        <f t="shared" si="18"/>
        <v>1.9</v>
      </c>
      <c r="I46" s="56">
        <f t="shared" si="19"/>
        <v>1.9</v>
      </c>
      <c r="J46" s="56">
        <f t="shared" si="20"/>
        <v>3.3</v>
      </c>
      <c r="K46" s="56">
        <f t="shared" si="21"/>
        <v>3.7</v>
      </c>
      <c r="L46" s="56">
        <f t="shared" si="22"/>
        <v>1.9</v>
      </c>
      <c r="M46" s="56">
        <f t="shared" si="23"/>
        <v>3.7</v>
      </c>
      <c r="N46" s="56">
        <f t="shared" si="24"/>
        <v>3.7</v>
      </c>
      <c r="O46" s="56">
        <f t="shared" si="25"/>
        <v>3.3</v>
      </c>
      <c r="P46" s="57">
        <f t="shared" si="26"/>
        <v>3.3</v>
      </c>
      <c r="Q46" s="3"/>
      <c r="R46" s="75"/>
      <c r="S46" s="72"/>
    </row>
    <row r="47" spans="1:24">
      <c r="A47" s="72"/>
      <c r="B47" s="66"/>
      <c r="C47" s="25" t="str">
        <f t="shared" si="14"/>
        <v>Club Brugge</v>
      </c>
      <c r="D47" s="70" t="str">
        <f t="shared" si="14"/>
        <v>Zulte-Waregem</v>
      </c>
      <c r="E47" s="56">
        <f t="shared" si="15"/>
        <v>6</v>
      </c>
      <c r="F47" s="56">
        <f t="shared" si="16"/>
        <v>1.5</v>
      </c>
      <c r="G47" s="56">
        <f t="shared" si="17"/>
        <v>6</v>
      </c>
      <c r="H47" s="56">
        <f t="shared" si="18"/>
        <v>1.5</v>
      </c>
      <c r="I47" s="56">
        <f t="shared" si="19"/>
        <v>1.5</v>
      </c>
      <c r="J47" s="56">
        <f t="shared" si="20"/>
        <v>3.75</v>
      </c>
      <c r="K47" s="56">
        <f t="shared" si="21"/>
        <v>3.75</v>
      </c>
      <c r="L47" s="56">
        <f t="shared" si="22"/>
        <v>6</v>
      </c>
      <c r="M47" s="56">
        <f t="shared" si="23"/>
        <v>1.5</v>
      </c>
      <c r="N47" s="56">
        <f t="shared" si="24"/>
        <v>1.5</v>
      </c>
      <c r="O47" s="56">
        <f t="shared" si="25"/>
        <v>1.5</v>
      </c>
      <c r="P47" s="57">
        <f t="shared" si="26"/>
        <v>6</v>
      </c>
      <c r="Q47" s="3"/>
      <c r="R47" s="75"/>
      <c r="S47" s="72"/>
    </row>
    <row r="48" spans="1:24">
      <c r="A48" s="72"/>
      <c r="B48" s="66"/>
      <c r="C48" s="25" t="str">
        <f t="shared" si="14"/>
        <v>GBA</v>
      </c>
      <c r="D48" s="70" t="str">
        <f t="shared" si="14"/>
        <v>Kortrijk</v>
      </c>
      <c r="E48" s="56">
        <f t="shared" si="15"/>
        <v>1.7</v>
      </c>
      <c r="F48" s="56">
        <f t="shared" si="16"/>
        <v>3.45</v>
      </c>
      <c r="G48" s="56">
        <f t="shared" si="17"/>
        <v>3.45</v>
      </c>
      <c r="H48" s="56">
        <f t="shared" si="18"/>
        <v>1.7</v>
      </c>
      <c r="I48" s="56">
        <f t="shared" si="19"/>
        <v>3.45</v>
      </c>
      <c r="J48" s="56">
        <f t="shared" si="20"/>
        <v>3.45</v>
      </c>
      <c r="K48" s="56">
        <f t="shared" si="21"/>
        <v>1.7</v>
      </c>
      <c r="L48" s="56">
        <f t="shared" si="22"/>
        <v>4.5</v>
      </c>
      <c r="M48" s="56">
        <f t="shared" si="23"/>
        <v>1.7</v>
      </c>
      <c r="N48" s="56">
        <f t="shared" si="24"/>
        <v>1.7</v>
      </c>
      <c r="O48" s="56">
        <f t="shared" si="25"/>
        <v>1.7</v>
      </c>
      <c r="P48" s="57">
        <f t="shared" si="26"/>
        <v>1.7</v>
      </c>
      <c r="Q48" s="3"/>
      <c r="R48" s="75"/>
      <c r="S48" s="72"/>
    </row>
    <row r="49" spans="1:20">
      <c r="A49" s="72"/>
      <c r="B49" s="66"/>
      <c r="C49" s="25" t="str">
        <f t="shared" si="14"/>
        <v>Roeselare</v>
      </c>
      <c r="D49" s="70" t="str">
        <f t="shared" si="14"/>
        <v>Lokeren</v>
      </c>
      <c r="E49" s="56">
        <f t="shared" si="15"/>
        <v>3.35</v>
      </c>
      <c r="F49" s="56">
        <f t="shared" si="16"/>
        <v>2.65</v>
      </c>
      <c r="G49" s="56">
        <f t="shared" si="17"/>
        <v>2.35</v>
      </c>
      <c r="H49" s="56">
        <f t="shared" si="18"/>
        <v>2.35</v>
      </c>
      <c r="I49" s="56">
        <f t="shared" si="19"/>
        <v>2.35</v>
      </c>
      <c r="J49" s="56">
        <f t="shared" si="20"/>
        <v>3.35</v>
      </c>
      <c r="K49" s="56">
        <f t="shared" si="21"/>
        <v>3.35</v>
      </c>
      <c r="L49" s="56">
        <f t="shared" si="22"/>
        <v>2.65</v>
      </c>
      <c r="M49" s="56">
        <f t="shared" si="23"/>
        <v>3.35</v>
      </c>
      <c r="N49" s="56">
        <f t="shared" si="24"/>
        <v>2.35</v>
      </c>
      <c r="O49" s="56">
        <f t="shared" si="25"/>
        <v>2.35</v>
      </c>
      <c r="P49" s="57">
        <f t="shared" si="26"/>
        <v>3.35</v>
      </c>
      <c r="Q49" s="3"/>
      <c r="R49" s="75"/>
      <c r="S49" s="72"/>
    </row>
    <row r="50" spans="1:20">
      <c r="A50" s="72"/>
      <c r="B50" s="66"/>
      <c r="C50" s="25" t="str">
        <f t="shared" si="14"/>
        <v>Standard</v>
      </c>
      <c r="D50" s="70" t="str">
        <f t="shared" si="14"/>
        <v>Cercle Brugge</v>
      </c>
      <c r="E50" s="56">
        <f t="shared" si="15"/>
        <v>1.3</v>
      </c>
      <c r="F50" s="56">
        <f t="shared" si="16"/>
        <v>1.3</v>
      </c>
      <c r="G50" s="56">
        <f t="shared" si="17"/>
        <v>1.3</v>
      </c>
      <c r="H50" s="56">
        <f t="shared" si="18"/>
        <v>1.3</v>
      </c>
      <c r="I50" s="56">
        <f t="shared" si="19"/>
        <v>1.3</v>
      </c>
      <c r="J50" s="56">
        <f t="shared" si="20"/>
        <v>1.3</v>
      </c>
      <c r="K50" s="56">
        <f t="shared" si="21"/>
        <v>1.3</v>
      </c>
      <c r="L50" s="56">
        <f t="shared" si="22"/>
        <v>1.3</v>
      </c>
      <c r="M50" s="56">
        <f t="shared" si="23"/>
        <v>1.3</v>
      </c>
      <c r="N50" s="56">
        <f t="shared" si="24"/>
        <v>1.3</v>
      </c>
      <c r="O50" s="56">
        <f t="shared" si="25"/>
        <v>4.5</v>
      </c>
      <c r="P50" s="57">
        <f t="shared" si="26"/>
        <v>9</v>
      </c>
      <c r="Q50" s="3"/>
      <c r="R50" s="75"/>
      <c r="S50" s="72"/>
    </row>
    <row r="51" spans="1:20" ht="13.5" thickBot="1">
      <c r="A51" s="72"/>
      <c r="B51" s="66"/>
      <c r="C51" s="27" t="str">
        <f t="shared" si="14"/>
        <v>Moeskroen</v>
      </c>
      <c r="D51" s="71" t="str">
        <f t="shared" si="14"/>
        <v>Anderlecht</v>
      </c>
      <c r="E51" s="56">
        <f t="shared" si="15"/>
        <v>1.5</v>
      </c>
      <c r="F51" s="56">
        <f t="shared" si="16"/>
        <v>1.5</v>
      </c>
      <c r="G51" s="56">
        <f t="shared" si="17"/>
        <v>1.5</v>
      </c>
      <c r="H51" s="56">
        <f t="shared" si="18"/>
        <v>1.5</v>
      </c>
      <c r="I51" s="56">
        <f t="shared" si="19"/>
        <v>1.5</v>
      </c>
      <c r="J51" s="56">
        <f t="shared" si="20"/>
        <v>3.75</v>
      </c>
      <c r="K51" s="56">
        <f t="shared" si="21"/>
        <v>1.5</v>
      </c>
      <c r="L51" s="56">
        <f t="shared" si="22"/>
        <v>1.5</v>
      </c>
      <c r="M51" s="56">
        <f t="shared" si="23"/>
        <v>1.5</v>
      </c>
      <c r="N51" s="56">
        <f t="shared" si="24"/>
        <v>1.5</v>
      </c>
      <c r="O51" s="56">
        <f t="shared" si="25"/>
        <v>1.5</v>
      </c>
      <c r="P51" s="57">
        <f t="shared" si="26"/>
        <v>1.5</v>
      </c>
      <c r="Q51" s="3"/>
      <c r="R51" s="75"/>
      <c r="S51" s="72"/>
    </row>
    <row r="52" spans="1:20" ht="13.5" thickBot="1">
      <c r="A52" s="72"/>
      <c r="B52" s="66"/>
      <c r="C52" s="34" t="s">
        <v>34</v>
      </c>
      <c r="D52" s="35"/>
      <c r="E52" s="58">
        <f>SUM(E44:E51)</f>
        <v>22.26</v>
      </c>
      <c r="F52" s="59">
        <f t="shared" ref="F52:P52" si="27">SUM(F44:F51)</f>
        <v>17.410000000000004</v>
      </c>
      <c r="G52" s="59">
        <f t="shared" si="27"/>
        <v>20.660000000000004</v>
      </c>
      <c r="H52" s="59">
        <f t="shared" si="27"/>
        <v>13.959999999999999</v>
      </c>
      <c r="I52" s="59">
        <f t="shared" si="27"/>
        <v>15.709999999999999</v>
      </c>
      <c r="J52" s="59">
        <f t="shared" si="27"/>
        <v>26.25</v>
      </c>
      <c r="K52" s="59">
        <f t="shared" si="27"/>
        <v>19.010000000000002</v>
      </c>
      <c r="L52" s="59">
        <f t="shared" si="27"/>
        <v>28.2</v>
      </c>
      <c r="M52" s="59">
        <f t="shared" si="27"/>
        <v>16.759999999999998</v>
      </c>
      <c r="N52" s="59">
        <f t="shared" si="27"/>
        <v>16.21</v>
      </c>
      <c r="O52" s="59">
        <f t="shared" si="27"/>
        <v>19.559999999999999</v>
      </c>
      <c r="P52" s="60">
        <f t="shared" si="27"/>
        <v>29.56</v>
      </c>
      <c r="Q52" s="3"/>
      <c r="R52" s="75"/>
      <c r="S52" s="72"/>
    </row>
    <row r="53" spans="1:20" ht="13.5" thickBot="1">
      <c r="A53" s="72"/>
      <c r="B53" s="66"/>
      <c r="C53" s="34" t="s">
        <v>59</v>
      </c>
      <c r="D53" s="35"/>
      <c r="E53" s="58">
        <f>E40</f>
        <v>6.9</v>
      </c>
      <c r="F53" s="59">
        <f t="shared" ref="F53:P53" si="28">F40</f>
        <v>3</v>
      </c>
      <c r="G53" s="59">
        <f t="shared" si="28"/>
        <v>6.65</v>
      </c>
      <c r="H53" s="59">
        <f t="shared" si="28"/>
        <v>7.0500000000000007</v>
      </c>
      <c r="I53" s="59">
        <f t="shared" si="28"/>
        <v>5.35</v>
      </c>
      <c r="J53" s="59">
        <f t="shared" si="28"/>
        <v>0</v>
      </c>
      <c r="K53" s="59">
        <f t="shared" si="28"/>
        <v>6.9</v>
      </c>
      <c r="L53" s="59">
        <f t="shared" si="28"/>
        <v>9.5</v>
      </c>
      <c r="M53" s="59">
        <f t="shared" si="28"/>
        <v>8.4</v>
      </c>
      <c r="N53" s="59">
        <f t="shared" si="28"/>
        <v>13.549999999999999</v>
      </c>
      <c r="O53" s="59">
        <f t="shared" si="28"/>
        <v>11.55</v>
      </c>
      <c r="P53" s="60">
        <f t="shared" si="28"/>
        <v>3.2</v>
      </c>
      <c r="Q53" s="3"/>
      <c r="R53" s="75"/>
      <c r="S53" s="72"/>
    </row>
    <row r="54" spans="1:20" ht="13.5" thickBot="1">
      <c r="A54" s="72"/>
      <c r="B54" s="66"/>
      <c r="C54" s="34" t="s">
        <v>60</v>
      </c>
      <c r="D54" s="35"/>
      <c r="E54" s="61">
        <f>E53/E52</f>
        <v>0.30997304582210244</v>
      </c>
      <c r="F54" s="62">
        <f t="shared" ref="F54:P54" si="29">F53/F52</f>
        <v>0.17231476163124637</v>
      </c>
      <c r="G54" s="62">
        <f t="shared" si="29"/>
        <v>0.32187802516940944</v>
      </c>
      <c r="H54" s="62">
        <f t="shared" si="29"/>
        <v>0.50501432664756452</v>
      </c>
      <c r="I54" s="62">
        <f t="shared" si="29"/>
        <v>0.34054742202418842</v>
      </c>
      <c r="J54" s="62">
        <f t="shared" si="29"/>
        <v>0</v>
      </c>
      <c r="K54" s="62">
        <f t="shared" si="29"/>
        <v>0.36296685954760649</v>
      </c>
      <c r="L54" s="62">
        <f t="shared" si="29"/>
        <v>0.33687943262411346</v>
      </c>
      <c r="M54" s="62">
        <f t="shared" si="29"/>
        <v>0.50119331742243445</v>
      </c>
      <c r="N54" s="62">
        <f t="shared" si="29"/>
        <v>0.83590376310919179</v>
      </c>
      <c r="O54" s="62">
        <f t="shared" si="29"/>
        <v>0.5904907975460123</v>
      </c>
      <c r="P54" s="63">
        <f t="shared" si="29"/>
        <v>0.10825439783491206</v>
      </c>
      <c r="Q54" s="3"/>
      <c r="R54" s="75"/>
      <c r="S54" s="72"/>
    </row>
    <row r="55" spans="1:20" ht="13.5" thickBot="1">
      <c r="A55" s="72"/>
      <c r="B55" s="67"/>
      <c r="C55" s="68"/>
      <c r="D55" s="68"/>
      <c r="E55" s="68"/>
      <c r="F55" s="68"/>
      <c r="G55" s="68"/>
      <c r="H55" s="68"/>
      <c r="I55" s="68"/>
      <c r="J55" s="68"/>
      <c r="K55" s="68"/>
      <c r="L55" s="68"/>
      <c r="M55" s="68"/>
      <c r="N55" s="68"/>
      <c r="O55" s="68"/>
      <c r="P55" s="68"/>
      <c r="Q55" s="68"/>
      <c r="R55" s="68"/>
      <c r="S55" s="72"/>
    </row>
    <row r="56" spans="1:20" s="155" customFormat="1">
      <c r="A56" s="72"/>
      <c r="B56" s="72"/>
      <c r="C56" s="72"/>
      <c r="D56" s="72"/>
      <c r="E56" s="72"/>
      <c r="F56" s="72"/>
      <c r="G56" s="72"/>
      <c r="H56" s="72"/>
      <c r="I56" s="72"/>
      <c r="J56" s="72"/>
      <c r="K56" s="72"/>
      <c r="L56" s="72"/>
      <c r="M56" s="72"/>
      <c r="N56" s="72"/>
      <c r="O56" s="72"/>
      <c r="P56" s="72"/>
      <c r="Q56" s="72"/>
      <c r="R56" s="72"/>
      <c r="S56" s="72"/>
      <c r="T56" s="74"/>
    </row>
    <row r="57" spans="1:20">
      <c r="A57" s="72"/>
      <c r="R57" s="74"/>
      <c r="S57" s="72"/>
    </row>
    <row r="58" spans="1:20" ht="13.5" thickBot="1">
      <c r="A58" s="72"/>
      <c r="R58" s="74"/>
      <c r="S58" s="72"/>
    </row>
    <row r="59" spans="1:20" ht="18.75" customHeight="1" thickBot="1">
      <c r="A59" s="72"/>
      <c r="C59" s="1"/>
      <c r="D59" s="196" t="s">
        <v>20</v>
      </c>
      <c r="E59" s="197"/>
      <c r="F59" s="198"/>
      <c r="G59" s="8"/>
      <c r="H59" s="8"/>
      <c r="K59" s="1"/>
      <c r="L59" s="196" t="s">
        <v>45</v>
      </c>
      <c r="M59" s="194"/>
      <c r="N59" s="195"/>
      <c r="O59" s="8"/>
      <c r="P59" s="8"/>
      <c r="R59" s="74"/>
      <c r="S59" s="72"/>
    </row>
    <row r="60" spans="1:20" ht="13.5" thickBot="1">
      <c r="A60" s="72"/>
      <c r="C60" s="78" t="s">
        <v>0</v>
      </c>
      <c r="D60" s="79" t="s">
        <v>1</v>
      </c>
      <c r="E60" s="11"/>
      <c r="F60" s="12">
        <v>1</v>
      </c>
      <c r="G60" s="12" t="s">
        <v>18</v>
      </c>
      <c r="H60" s="12">
        <v>2</v>
      </c>
      <c r="I60" s="13" t="s">
        <v>5</v>
      </c>
      <c r="K60" s="78" t="s">
        <v>0</v>
      </c>
      <c r="L60" s="79" t="s">
        <v>1</v>
      </c>
      <c r="M60" s="11"/>
      <c r="N60" s="12">
        <v>1</v>
      </c>
      <c r="O60" s="12" t="s">
        <v>18</v>
      </c>
      <c r="P60" s="12">
        <v>2</v>
      </c>
      <c r="Q60" s="13" t="s">
        <v>5</v>
      </c>
      <c r="R60" s="74"/>
      <c r="S60" s="72"/>
    </row>
    <row r="61" spans="1:20">
      <c r="A61" s="72"/>
      <c r="C61" s="14" t="str">
        <f t="shared" ref="C61:D68" si="30">C11</f>
        <v>Sint-Truiden</v>
      </c>
      <c r="D61" s="80" t="str">
        <f t="shared" si="30"/>
        <v>Genk</v>
      </c>
      <c r="E61" s="159" t="s">
        <v>35</v>
      </c>
      <c r="F61" s="82">
        <f>$E$11</f>
        <v>2.35</v>
      </c>
      <c r="G61" s="82">
        <f>$F$11</f>
        <v>3.35</v>
      </c>
      <c r="H61" s="82">
        <f>$G$11</f>
        <v>2.8</v>
      </c>
      <c r="I61" s="83" t="str">
        <f t="shared" ref="I61:I68" si="31">IF($E61=$I11,IF($E61=$F$60,$F61,IF($E61=$G$60,$G61,IF($E61=$H$60,$H61,""))),"-")</f>
        <v>-</v>
      </c>
      <c r="K61" s="14" t="str">
        <f t="shared" ref="K61:L68" si="32">C11</f>
        <v>Sint-Truiden</v>
      </c>
      <c r="L61" s="80" t="str">
        <f t="shared" si="32"/>
        <v>Genk</v>
      </c>
      <c r="M61" s="81">
        <v>1</v>
      </c>
      <c r="N61" s="82">
        <f>$E$11</f>
        <v>2.35</v>
      </c>
      <c r="O61" s="82">
        <f>$F$11</f>
        <v>3.35</v>
      </c>
      <c r="P61" s="82">
        <f>$G$11</f>
        <v>2.8</v>
      </c>
      <c r="Q61" s="83" t="str">
        <f t="shared" ref="Q61:Q68" si="33">IF($M61=$I11,IF($M61=$N$60,$N61,IF($M61=$O$60,$O61,IF($M61=$P$60,$P61,""))),"-")</f>
        <v>-</v>
      </c>
      <c r="R61" s="74"/>
      <c r="S61" s="72"/>
    </row>
    <row r="62" spans="1:20">
      <c r="A62" s="72"/>
      <c r="C62" s="15" t="str">
        <f t="shared" si="30"/>
        <v>Gent</v>
      </c>
      <c r="D62" s="77" t="str">
        <f t="shared" si="30"/>
        <v>Westerlo</v>
      </c>
      <c r="E62" s="76">
        <v>1</v>
      </c>
      <c r="F62" s="17">
        <f>$E$12</f>
        <v>1.36</v>
      </c>
      <c r="G62" s="17">
        <f>$F$12</f>
        <v>4</v>
      </c>
      <c r="H62" s="17">
        <f>$G$12</f>
        <v>8</v>
      </c>
      <c r="I62" s="16" t="str">
        <f t="shared" si="31"/>
        <v>-</v>
      </c>
      <c r="K62" s="15" t="str">
        <f t="shared" si="32"/>
        <v>Gent</v>
      </c>
      <c r="L62" s="77" t="str">
        <f t="shared" si="32"/>
        <v>Westerlo</v>
      </c>
      <c r="M62" s="76">
        <v>1</v>
      </c>
      <c r="N62" s="17">
        <f>$E$12</f>
        <v>1.36</v>
      </c>
      <c r="O62" s="17">
        <f>$F$12</f>
        <v>4</v>
      </c>
      <c r="P62" s="17">
        <f>$G$12</f>
        <v>8</v>
      </c>
      <c r="Q62" s="16" t="str">
        <f t="shared" si="33"/>
        <v>-</v>
      </c>
      <c r="R62" s="74"/>
      <c r="S62" s="72"/>
    </row>
    <row r="63" spans="1:20">
      <c r="A63" s="72"/>
      <c r="C63" s="15" t="str">
        <f t="shared" si="30"/>
        <v>Charleroi</v>
      </c>
      <c r="D63" s="77" t="str">
        <f t="shared" si="30"/>
        <v>Mechelen</v>
      </c>
      <c r="E63" s="76">
        <v>2</v>
      </c>
      <c r="F63" s="17">
        <f>$E$13</f>
        <v>1.9</v>
      </c>
      <c r="G63" s="17">
        <f>$F$13</f>
        <v>3.3</v>
      </c>
      <c r="H63" s="17">
        <f>$G$13</f>
        <v>3.7</v>
      </c>
      <c r="I63" s="16">
        <f t="shared" si="31"/>
        <v>3.7</v>
      </c>
      <c r="K63" s="15" t="str">
        <f t="shared" si="32"/>
        <v>Charleroi</v>
      </c>
      <c r="L63" s="77" t="str">
        <f t="shared" si="32"/>
        <v>Mechelen</v>
      </c>
      <c r="M63" s="160" t="s">
        <v>35</v>
      </c>
      <c r="N63" s="17">
        <f>$E$13</f>
        <v>1.9</v>
      </c>
      <c r="O63" s="17">
        <f>$F$13</f>
        <v>3.3</v>
      </c>
      <c r="P63" s="17">
        <f>$G$13</f>
        <v>3.7</v>
      </c>
      <c r="Q63" s="16" t="str">
        <f t="shared" si="33"/>
        <v>-</v>
      </c>
      <c r="R63" s="74"/>
      <c r="S63" s="72"/>
    </row>
    <row r="64" spans="1:20">
      <c r="A64" s="72"/>
      <c r="C64" s="15" t="str">
        <f t="shared" si="30"/>
        <v>Club Brugge</v>
      </c>
      <c r="D64" s="77" t="str">
        <f t="shared" si="30"/>
        <v>Zulte-Waregem</v>
      </c>
      <c r="E64" s="76">
        <v>2</v>
      </c>
      <c r="F64" s="17">
        <f>$E$14</f>
        <v>1.5</v>
      </c>
      <c r="G64" s="17">
        <f>$F$14</f>
        <v>3.75</v>
      </c>
      <c r="H64" s="17">
        <f>$G$14</f>
        <v>6</v>
      </c>
      <c r="I64" s="16" t="str">
        <f t="shared" si="31"/>
        <v>-</v>
      </c>
      <c r="K64" s="15" t="str">
        <f t="shared" si="32"/>
        <v>Club Brugge</v>
      </c>
      <c r="L64" s="77" t="str">
        <f t="shared" si="32"/>
        <v>Zulte-Waregem</v>
      </c>
      <c r="M64" s="76">
        <v>1</v>
      </c>
      <c r="N64" s="17">
        <f>$E$14</f>
        <v>1.5</v>
      </c>
      <c r="O64" s="17">
        <f>$F$14</f>
        <v>3.75</v>
      </c>
      <c r="P64" s="17">
        <f>$G$14</f>
        <v>6</v>
      </c>
      <c r="Q64" s="16">
        <f t="shared" si="33"/>
        <v>1.5</v>
      </c>
      <c r="R64" s="74"/>
      <c r="S64" s="72"/>
    </row>
    <row r="65" spans="1:20">
      <c r="A65" s="72"/>
      <c r="C65" s="15" t="str">
        <f t="shared" si="30"/>
        <v>GBA</v>
      </c>
      <c r="D65" s="77" t="str">
        <f t="shared" si="30"/>
        <v>Kortrijk</v>
      </c>
      <c r="E65" s="76">
        <v>1</v>
      </c>
      <c r="F65" s="17">
        <f>$E$15</f>
        <v>1.7</v>
      </c>
      <c r="G65" s="17">
        <f>$F$15</f>
        <v>3.45</v>
      </c>
      <c r="H65" s="17">
        <f>$G$15</f>
        <v>4.5</v>
      </c>
      <c r="I65" s="16">
        <f t="shared" si="31"/>
        <v>1.7</v>
      </c>
      <c r="K65" s="15" t="str">
        <f t="shared" si="32"/>
        <v>GBA</v>
      </c>
      <c r="L65" s="77" t="str">
        <f t="shared" si="32"/>
        <v>Kortrijk</v>
      </c>
      <c r="M65" s="160" t="s">
        <v>35</v>
      </c>
      <c r="N65" s="17">
        <f>$E$15</f>
        <v>1.7</v>
      </c>
      <c r="O65" s="17">
        <f>$F$15</f>
        <v>3.45</v>
      </c>
      <c r="P65" s="17">
        <f>$G$15</f>
        <v>4.5</v>
      </c>
      <c r="Q65" s="16" t="str">
        <f t="shared" si="33"/>
        <v>-</v>
      </c>
      <c r="R65" s="74"/>
      <c r="S65" s="72"/>
    </row>
    <row r="66" spans="1:20">
      <c r="A66" s="72"/>
      <c r="C66" s="15" t="str">
        <f t="shared" si="30"/>
        <v>Roeselare</v>
      </c>
      <c r="D66" s="77" t="str">
        <f t="shared" si="30"/>
        <v>Lokeren</v>
      </c>
      <c r="E66" s="160" t="s">
        <v>35</v>
      </c>
      <c r="F66" s="17">
        <f>$E$16</f>
        <v>2.65</v>
      </c>
      <c r="G66" s="17">
        <f>$F$16</f>
        <v>3.35</v>
      </c>
      <c r="H66" s="17">
        <f>$G$16</f>
        <v>2.35</v>
      </c>
      <c r="I66" s="16" t="str">
        <f t="shared" si="31"/>
        <v>-</v>
      </c>
      <c r="K66" s="15" t="str">
        <f t="shared" si="32"/>
        <v>Roeselare</v>
      </c>
      <c r="L66" s="77" t="str">
        <f t="shared" si="32"/>
        <v>Lokeren</v>
      </c>
      <c r="M66" s="76">
        <v>1</v>
      </c>
      <c r="N66" s="17">
        <f>$E$16</f>
        <v>2.65</v>
      </c>
      <c r="O66" s="17">
        <f>$F$16</f>
        <v>3.35</v>
      </c>
      <c r="P66" s="17">
        <f>$G$16</f>
        <v>2.35</v>
      </c>
      <c r="Q66" s="16" t="str">
        <f t="shared" si="33"/>
        <v>-</v>
      </c>
      <c r="R66" s="74"/>
      <c r="S66" s="72"/>
    </row>
    <row r="67" spans="1:20">
      <c r="A67" s="72"/>
      <c r="C67" s="15" t="str">
        <f t="shared" si="30"/>
        <v>Standard</v>
      </c>
      <c r="D67" s="77" t="str">
        <f t="shared" si="30"/>
        <v>Cercle Brugge</v>
      </c>
      <c r="E67" s="76">
        <v>1</v>
      </c>
      <c r="F67" s="17">
        <f>$E$17</f>
        <v>1.3</v>
      </c>
      <c r="G67" s="17">
        <f>$F$17</f>
        <v>4.5</v>
      </c>
      <c r="H67" s="17">
        <f>$G$17</f>
        <v>9</v>
      </c>
      <c r="I67" s="16" t="str">
        <f t="shared" si="31"/>
        <v>-</v>
      </c>
      <c r="K67" s="15" t="str">
        <f t="shared" si="32"/>
        <v>Standard</v>
      </c>
      <c r="L67" s="77" t="str">
        <f t="shared" si="32"/>
        <v>Cercle Brugge</v>
      </c>
      <c r="M67" s="76">
        <v>1</v>
      </c>
      <c r="N67" s="17">
        <f>$E$17</f>
        <v>1.3</v>
      </c>
      <c r="O67" s="17">
        <f>$F$17</f>
        <v>4.5</v>
      </c>
      <c r="P67" s="17">
        <f>$G$17</f>
        <v>9</v>
      </c>
      <c r="Q67" s="16" t="str">
        <f t="shared" si="33"/>
        <v>-</v>
      </c>
      <c r="R67" s="74"/>
      <c r="S67" s="72"/>
    </row>
    <row r="68" spans="1:20" ht="13.5" thickBot="1">
      <c r="A68" s="72"/>
      <c r="C68" s="84" t="str">
        <f t="shared" si="30"/>
        <v>Moeskroen</v>
      </c>
      <c r="D68" s="85" t="str">
        <f t="shared" si="30"/>
        <v>Anderlecht</v>
      </c>
      <c r="E68" s="86">
        <v>2</v>
      </c>
      <c r="F68" s="87">
        <f>$E$18</f>
        <v>6</v>
      </c>
      <c r="G68" s="87">
        <f>$F$18</f>
        <v>3.75</v>
      </c>
      <c r="H68" s="87">
        <f>$G$18</f>
        <v>1.5</v>
      </c>
      <c r="I68" s="88">
        <f t="shared" si="31"/>
        <v>1.5</v>
      </c>
      <c r="K68" s="84" t="str">
        <f t="shared" si="32"/>
        <v>Moeskroen</v>
      </c>
      <c r="L68" s="85" t="str">
        <f t="shared" si="32"/>
        <v>Anderlecht</v>
      </c>
      <c r="M68" s="86">
        <v>2</v>
      </c>
      <c r="N68" s="87">
        <f>$E$18</f>
        <v>6</v>
      </c>
      <c r="O68" s="87">
        <f>$F$18</f>
        <v>3.75</v>
      </c>
      <c r="P68" s="87">
        <f>$G$18</f>
        <v>1.5</v>
      </c>
      <c r="Q68" s="88">
        <f t="shared" si="33"/>
        <v>1.5</v>
      </c>
      <c r="R68" s="74"/>
      <c r="S68" s="72"/>
    </row>
    <row r="69" spans="1:20" ht="13.5" thickBot="1">
      <c r="A69" s="72"/>
      <c r="I69" s="89">
        <f>SUM(I61:I68)</f>
        <v>6.9</v>
      </c>
      <c r="Q69" s="89">
        <f>SUM(Q61:Q68)</f>
        <v>3</v>
      </c>
      <c r="R69" s="74"/>
      <c r="S69" s="72"/>
    </row>
    <row r="70" spans="1:20">
      <c r="A70" s="72"/>
      <c r="R70" s="74"/>
      <c r="S70" s="72"/>
    </row>
    <row r="71" spans="1:20" ht="12.75" customHeight="1" thickBot="1">
      <c r="A71" s="72"/>
      <c r="Q71" s="5"/>
      <c r="R71" s="5"/>
      <c r="S71" s="73"/>
      <c r="T71" s="6"/>
    </row>
    <row r="72" spans="1:20" ht="17.25" customHeight="1" thickBot="1">
      <c r="A72" s="72"/>
      <c r="C72" s="1"/>
      <c r="D72" s="193" t="s">
        <v>24</v>
      </c>
      <c r="E72" s="194"/>
      <c r="F72" s="195"/>
      <c r="G72" s="8"/>
      <c r="H72" s="8"/>
      <c r="K72" s="1"/>
      <c r="L72" s="193" t="s">
        <v>16</v>
      </c>
      <c r="M72" s="194"/>
      <c r="N72" s="195"/>
      <c r="O72" s="8"/>
      <c r="P72" s="8"/>
      <c r="R72" s="5"/>
      <c r="S72" s="73"/>
      <c r="T72" s="6"/>
    </row>
    <row r="73" spans="1:20" ht="13.5" thickBot="1">
      <c r="A73" s="72"/>
      <c r="C73" s="78" t="s">
        <v>0</v>
      </c>
      <c r="D73" s="79" t="s">
        <v>1</v>
      </c>
      <c r="E73" s="11"/>
      <c r="F73" s="12">
        <v>1</v>
      </c>
      <c r="G73" s="12" t="s">
        <v>18</v>
      </c>
      <c r="H73" s="12">
        <v>2</v>
      </c>
      <c r="I73" s="13" t="s">
        <v>5</v>
      </c>
      <c r="K73" s="78" t="s">
        <v>0</v>
      </c>
      <c r="L73" s="79" t="s">
        <v>1</v>
      </c>
      <c r="M73" s="11"/>
      <c r="N73" s="12">
        <v>1</v>
      </c>
      <c r="O73" s="12" t="s">
        <v>18</v>
      </c>
      <c r="P73" s="12">
        <v>2</v>
      </c>
      <c r="Q73" s="13" t="s">
        <v>5</v>
      </c>
      <c r="R73" s="5"/>
      <c r="S73" s="73"/>
      <c r="T73" s="6"/>
    </row>
    <row r="74" spans="1:20">
      <c r="A74" s="72"/>
      <c r="C74" s="14" t="str">
        <f t="shared" ref="C74:D81" si="34">C11</f>
        <v>Sint-Truiden</v>
      </c>
      <c r="D74" s="80" t="str">
        <f t="shared" si="34"/>
        <v>Genk</v>
      </c>
      <c r="E74" s="81">
        <v>2</v>
      </c>
      <c r="F74" s="82">
        <f>$E$11</f>
        <v>2.35</v>
      </c>
      <c r="G74" s="82">
        <f>$F$11</f>
        <v>3.35</v>
      </c>
      <c r="H74" s="82">
        <f>$G$11</f>
        <v>2.8</v>
      </c>
      <c r="I74" s="83">
        <f t="shared" ref="I74:I81" si="35">IF($E74=$I11,IF($E74=$F$73,$F74,IF($E74=$G$73,$G74,IF($E74=$H$73,$H74,""))),"-")</f>
        <v>2.8</v>
      </c>
      <c r="K74" s="14" t="str">
        <f t="shared" ref="K74:L81" si="36">C11</f>
        <v>Sint-Truiden</v>
      </c>
      <c r="L74" s="80" t="str">
        <f t="shared" si="36"/>
        <v>Genk</v>
      </c>
      <c r="M74" s="81">
        <v>1</v>
      </c>
      <c r="N74" s="82">
        <f>$E$11</f>
        <v>2.35</v>
      </c>
      <c r="O74" s="82">
        <f>$F$11</f>
        <v>3.35</v>
      </c>
      <c r="P74" s="82">
        <f>$G$11</f>
        <v>2.8</v>
      </c>
      <c r="Q74" s="83" t="str">
        <f t="shared" ref="Q74:Q81" si="37">IF($M74=$I11,IF($M74=$N$73,$N74,IF($M74=$O$73,$O74,IF($M74=$P$73,$P74,""))),"-")</f>
        <v>-</v>
      </c>
      <c r="R74" s="74"/>
      <c r="S74" s="72"/>
    </row>
    <row r="75" spans="1:20">
      <c r="A75" s="72"/>
      <c r="C75" s="15" t="str">
        <f t="shared" si="34"/>
        <v>Gent</v>
      </c>
      <c r="D75" s="77" t="str">
        <f t="shared" si="34"/>
        <v>Westerlo</v>
      </c>
      <c r="E75" s="76">
        <v>1</v>
      </c>
      <c r="F75" s="17">
        <f>$E$12</f>
        <v>1.36</v>
      </c>
      <c r="G75" s="17">
        <f>$F$12</f>
        <v>4</v>
      </c>
      <c r="H75" s="17">
        <f>$G$12</f>
        <v>8</v>
      </c>
      <c r="I75" s="16" t="str">
        <f t="shared" si="35"/>
        <v>-</v>
      </c>
      <c r="K75" s="15" t="str">
        <f t="shared" si="36"/>
        <v>Gent</v>
      </c>
      <c r="L75" s="77" t="str">
        <f t="shared" si="36"/>
        <v>Westerlo</v>
      </c>
      <c r="M75" s="76">
        <v>1</v>
      </c>
      <c r="N75" s="17">
        <f>$E$12</f>
        <v>1.36</v>
      </c>
      <c r="O75" s="17">
        <f>$F$12</f>
        <v>4</v>
      </c>
      <c r="P75" s="17">
        <f>$G$12</f>
        <v>8</v>
      </c>
      <c r="Q75" s="16" t="str">
        <f t="shared" si="37"/>
        <v>-</v>
      </c>
      <c r="R75" s="74"/>
      <c r="S75" s="72"/>
    </row>
    <row r="76" spans="1:20">
      <c r="A76" s="72"/>
      <c r="C76" s="15" t="str">
        <f t="shared" si="34"/>
        <v>Charleroi</v>
      </c>
      <c r="D76" s="77" t="str">
        <f t="shared" si="34"/>
        <v>Mechelen</v>
      </c>
      <c r="E76" s="76">
        <v>1</v>
      </c>
      <c r="F76" s="17">
        <f>$E$13</f>
        <v>1.9</v>
      </c>
      <c r="G76" s="17">
        <f>$F$13</f>
        <v>3.3</v>
      </c>
      <c r="H76" s="17">
        <f>$G$13</f>
        <v>3.7</v>
      </c>
      <c r="I76" s="16" t="str">
        <f t="shared" si="35"/>
        <v>-</v>
      </c>
      <c r="J76" s="2"/>
      <c r="K76" s="15" t="str">
        <f t="shared" si="36"/>
        <v>Charleroi</v>
      </c>
      <c r="L76" s="77" t="str">
        <f t="shared" si="36"/>
        <v>Mechelen</v>
      </c>
      <c r="M76" s="76">
        <v>1</v>
      </c>
      <c r="N76" s="17">
        <f>$E$13</f>
        <v>1.9</v>
      </c>
      <c r="O76" s="17">
        <f>$F$13</f>
        <v>3.3</v>
      </c>
      <c r="P76" s="17">
        <f>$G$13</f>
        <v>3.7</v>
      </c>
      <c r="Q76" s="16" t="str">
        <f t="shared" si="37"/>
        <v>-</v>
      </c>
      <c r="R76" s="74"/>
      <c r="S76" s="72"/>
    </row>
    <row r="77" spans="1:20">
      <c r="A77" s="72"/>
      <c r="C77" s="15" t="str">
        <f t="shared" si="34"/>
        <v>Club Brugge</v>
      </c>
      <c r="D77" s="77" t="str">
        <f t="shared" si="34"/>
        <v>Zulte-Waregem</v>
      </c>
      <c r="E77" s="76">
        <v>2</v>
      </c>
      <c r="F77" s="17">
        <f>$E$14</f>
        <v>1.5</v>
      </c>
      <c r="G77" s="17">
        <f>$F$14</f>
        <v>3.75</v>
      </c>
      <c r="H77" s="17">
        <f>$G$14</f>
        <v>6</v>
      </c>
      <c r="I77" s="16" t="str">
        <f t="shared" si="35"/>
        <v>-</v>
      </c>
      <c r="K77" s="15" t="str">
        <f t="shared" si="36"/>
        <v>Club Brugge</v>
      </c>
      <c r="L77" s="77" t="str">
        <f t="shared" si="36"/>
        <v>Zulte-Waregem</v>
      </c>
      <c r="M77" s="76">
        <v>1</v>
      </c>
      <c r="N77" s="17">
        <f>$E$14</f>
        <v>1.5</v>
      </c>
      <c r="O77" s="17">
        <f>$F$14</f>
        <v>3.75</v>
      </c>
      <c r="P77" s="17">
        <f>$G$14</f>
        <v>6</v>
      </c>
      <c r="Q77" s="16">
        <f t="shared" si="37"/>
        <v>1.5</v>
      </c>
      <c r="R77" s="74"/>
      <c r="S77" s="72"/>
    </row>
    <row r="78" spans="1:20">
      <c r="A78" s="72"/>
      <c r="C78" s="15" t="str">
        <f t="shared" si="34"/>
        <v>GBA</v>
      </c>
      <c r="D78" s="77" t="str">
        <f t="shared" si="34"/>
        <v>Kortrijk</v>
      </c>
      <c r="E78" s="160" t="s">
        <v>35</v>
      </c>
      <c r="F78" s="17">
        <f>$E$15</f>
        <v>1.7</v>
      </c>
      <c r="G78" s="17">
        <f>$F$15</f>
        <v>3.45</v>
      </c>
      <c r="H78" s="17">
        <f>$G$15</f>
        <v>4.5</v>
      </c>
      <c r="I78" s="16" t="str">
        <f t="shared" si="35"/>
        <v>-</v>
      </c>
      <c r="K78" s="15" t="str">
        <f t="shared" si="36"/>
        <v>GBA</v>
      </c>
      <c r="L78" s="77" t="str">
        <f t="shared" si="36"/>
        <v>Kortrijk</v>
      </c>
      <c r="M78" s="76">
        <v>1</v>
      </c>
      <c r="N78" s="17">
        <f>$E$15</f>
        <v>1.7</v>
      </c>
      <c r="O78" s="17">
        <f>$F$15</f>
        <v>3.45</v>
      </c>
      <c r="P78" s="17">
        <f>$G$15</f>
        <v>4.5</v>
      </c>
      <c r="Q78" s="16">
        <f t="shared" si="37"/>
        <v>1.7</v>
      </c>
      <c r="R78" s="74"/>
      <c r="S78" s="72"/>
    </row>
    <row r="79" spans="1:20">
      <c r="A79" s="72"/>
      <c r="C79" s="15" t="str">
        <f t="shared" si="34"/>
        <v>Roeselare</v>
      </c>
      <c r="D79" s="77" t="str">
        <f t="shared" si="34"/>
        <v>Lokeren</v>
      </c>
      <c r="E79" s="76">
        <v>2</v>
      </c>
      <c r="F79" s="17">
        <f>$E$16</f>
        <v>2.65</v>
      </c>
      <c r="G79" s="17">
        <f>$F$16</f>
        <v>3.35</v>
      </c>
      <c r="H79" s="17">
        <f>$G$16</f>
        <v>2.35</v>
      </c>
      <c r="I79" s="16">
        <f t="shared" si="35"/>
        <v>2.35</v>
      </c>
      <c r="K79" s="15" t="str">
        <f t="shared" si="36"/>
        <v>Roeselare</v>
      </c>
      <c r="L79" s="77" t="str">
        <f t="shared" si="36"/>
        <v>Lokeren</v>
      </c>
      <c r="M79" s="76">
        <v>2</v>
      </c>
      <c r="N79" s="17">
        <f>$E$16</f>
        <v>2.65</v>
      </c>
      <c r="O79" s="17">
        <f>$F$16</f>
        <v>3.35</v>
      </c>
      <c r="P79" s="17">
        <f>$G$16</f>
        <v>2.35</v>
      </c>
      <c r="Q79" s="16">
        <f t="shared" si="37"/>
        <v>2.35</v>
      </c>
      <c r="R79" s="74"/>
      <c r="S79" s="72"/>
    </row>
    <row r="80" spans="1:20">
      <c r="A80" s="72"/>
      <c r="C80" s="15" t="str">
        <f t="shared" si="34"/>
        <v>Standard</v>
      </c>
      <c r="D80" s="77" t="str">
        <f t="shared" si="34"/>
        <v>Cercle Brugge</v>
      </c>
      <c r="E80" s="76">
        <v>1</v>
      </c>
      <c r="F80" s="17">
        <f>$E$17</f>
        <v>1.3</v>
      </c>
      <c r="G80" s="17">
        <f>$F$17</f>
        <v>4.5</v>
      </c>
      <c r="H80" s="17">
        <f>$G$17</f>
        <v>9</v>
      </c>
      <c r="I80" s="16" t="str">
        <f t="shared" si="35"/>
        <v>-</v>
      </c>
      <c r="K80" s="15" t="str">
        <f t="shared" si="36"/>
        <v>Standard</v>
      </c>
      <c r="L80" s="77" t="str">
        <f t="shared" si="36"/>
        <v>Cercle Brugge</v>
      </c>
      <c r="M80" s="76">
        <v>1</v>
      </c>
      <c r="N80" s="17">
        <f>$E$17</f>
        <v>1.3</v>
      </c>
      <c r="O80" s="17">
        <f>$F$17</f>
        <v>4.5</v>
      </c>
      <c r="P80" s="17">
        <f>$G$17</f>
        <v>9</v>
      </c>
      <c r="Q80" s="16" t="str">
        <f t="shared" si="37"/>
        <v>-</v>
      </c>
      <c r="R80" s="74"/>
      <c r="S80" s="72"/>
    </row>
    <row r="81" spans="1:19" ht="13.5" thickBot="1">
      <c r="A81" s="72"/>
      <c r="C81" s="84" t="str">
        <f t="shared" si="34"/>
        <v>Moeskroen</v>
      </c>
      <c r="D81" s="85" t="str">
        <f t="shared" si="34"/>
        <v>Anderlecht</v>
      </c>
      <c r="E81" s="86">
        <v>2</v>
      </c>
      <c r="F81" s="87">
        <f>$E$18</f>
        <v>6</v>
      </c>
      <c r="G81" s="87">
        <f>$F$18</f>
        <v>3.75</v>
      </c>
      <c r="H81" s="87">
        <f>$G$18</f>
        <v>1.5</v>
      </c>
      <c r="I81" s="88">
        <f t="shared" si="35"/>
        <v>1.5</v>
      </c>
      <c r="K81" s="84" t="str">
        <f t="shared" si="36"/>
        <v>Moeskroen</v>
      </c>
      <c r="L81" s="85" t="str">
        <f t="shared" si="36"/>
        <v>Anderlecht</v>
      </c>
      <c r="M81" s="86">
        <v>2</v>
      </c>
      <c r="N81" s="87">
        <f>$E$18</f>
        <v>6</v>
      </c>
      <c r="O81" s="87">
        <f>$F$18</f>
        <v>3.75</v>
      </c>
      <c r="P81" s="87">
        <f>$G$18</f>
        <v>1.5</v>
      </c>
      <c r="Q81" s="88">
        <f t="shared" si="37"/>
        <v>1.5</v>
      </c>
      <c r="R81" s="74"/>
      <c r="S81" s="72"/>
    </row>
    <row r="82" spans="1:19" ht="13.5" thickBot="1">
      <c r="A82" s="72"/>
      <c r="I82" s="89">
        <f>SUM(I74:I81)</f>
        <v>6.65</v>
      </c>
      <c r="Q82" s="89">
        <f>SUM(Q74:Q81)</f>
        <v>7.0500000000000007</v>
      </c>
      <c r="R82" s="74"/>
      <c r="S82" s="72"/>
    </row>
    <row r="83" spans="1:19">
      <c r="A83" s="72"/>
      <c r="L83" s="7"/>
      <c r="R83" s="74"/>
      <c r="S83" s="72"/>
    </row>
    <row r="84" spans="1:19" ht="13.5" thickBot="1">
      <c r="A84" s="72"/>
      <c r="R84" s="74"/>
      <c r="S84" s="72"/>
    </row>
    <row r="85" spans="1:19" ht="18" customHeight="1" thickBot="1">
      <c r="A85" s="72"/>
      <c r="C85" s="1"/>
      <c r="D85" s="193" t="s">
        <v>2</v>
      </c>
      <c r="E85" s="194"/>
      <c r="F85" s="195"/>
      <c r="G85" s="8"/>
      <c r="H85" s="8"/>
      <c r="K85" s="1"/>
      <c r="L85" s="193" t="s">
        <v>3</v>
      </c>
      <c r="M85" s="194"/>
      <c r="N85" s="195"/>
      <c r="O85" s="8"/>
      <c r="P85" s="8"/>
      <c r="R85" s="74"/>
      <c r="S85" s="72"/>
    </row>
    <row r="86" spans="1:19" ht="13.5" thickBot="1">
      <c r="A86" s="72"/>
      <c r="C86" s="78" t="s">
        <v>0</v>
      </c>
      <c r="D86" s="79" t="s">
        <v>1</v>
      </c>
      <c r="E86" s="11"/>
      <c r="F86" s="12">
        <v>1</v>
      </c>
      <c r="G86" s="12" t="s">
        <v>18</v>
      </c>
      <c r="H86" s="12">
        <v>2</v>
      </c>
      <c r="I86" s="13" t="s">
        <v>5</v>
      </c>
      <c r="K86" s="78" t="s">
        <v>0</v>
      </c>
      <c r="L86" s="79" t="s">
        <v>1</v>
      </c>
      <c r="M86" s="11"/>
      <c r="N86" s="12">
        <v>1</v>
      </c>
      <c r="O86" s="12" t="s">
        <v>18</v>
      </c>
      <c r="P86" s="12">
        <v>2</v>
      </c>
      <c r="Q86" s="13" t="s">
        <v>5</v>
      </c>
      <c r="R86" s="74"/>
      <c r="S86" s="72"/>
    </row>
    <row r="87" spans="1:19">
      <c r="A87" s="72"/>
      <c r="C87" s="14" t="str">
        <f t="shared" ref="C87:D94" si="38">C11</f>
        <v>Sint-Truiden</v>
      </c>
      <c r="D87" s="80" t="str">
        <f t="shared" si="38"/>
        <v>Genk</v>
      </c>
      <c r="E87" s="81">
        <v>1</v>
      </c>
      <c r="F87" s="82">
        <f>$E$11</f>
        <v>2.35</v>
      </c>
      <c r="G87" s="82">
        <f>$F$11</f>
        <v>3.35</v>
      </c>
      <c r="H87" s="82">
        <f>$G$11</f>
        <v>2.8</v>
      </c>
      <c r="I87" s="83" t="str">
        <f t="shared" ref="I87:I94" si="39">IF($E87=$I11,IF($E87=$F$86,$F87,IF($E87=$G$86,$G87,IF($E87=$H$86,$H87,""))),"-")</f>
        <v>-</v>
      </c>
      <c r="K87" s="14" t="str">
        <f t="shared" ref="K87:L94" si="40">C11</f>
        <v>Sint-Truiden</v>
      </c>
      <c r="L87" s="80" t="str">
        <f t="shared" si="40"/>
        <v>Genk</v>
      </c>
      <c r="M87" s="159" t="s">
        <v>35</v>
      </c>
      <c r="N87" s="82">
        <f>$E$11</f>
        <v>2.35</v>
      </c>
      <c r="O87" s="82">
        <f>$F$11</f>
        <v>3.35</v>
      </c>
      <c r="P87" s="82">
        <f>$G$11</f>
        <v>2.8</v>
      </c>
      <c r="Q87" s="83" t="str">
        <f t="shared" ref="Q87:Q94" si="41">IF($M87=$I11,IF($M87=$N$86,$N87,IF($M87=$O$86,$O87,IF($M87=$P$86,$P87,""))),"-")</f>
        <v>-</v>
      </c>
      <c r="R87" s="74"/>
      <c r="S87" s="72"/>
    </row>
    <row r="88" spans="1:19">
      <c r="A88" s="72"/>
      <c r="C88" s="15" t="str">
        <f t="shared" si="38"/>
        <v>Gent</v>
      </c>
      <c r="D88" s="77" t="str">
        <f t="shared" si="38"/>
        <v>Westerlo</v>
      </c>
      <c r="E88" s="76">
        <v>1</v>
      </c>
      <c r="F88" s="17">
        <f>$E$12</f>
        <v>1.36</v>
      </c>
      <c r="G88" s="17">
        <f>$F$12</f>
        <v>4</v>
      </c>
      <c r="H88" s="17">
        <f>$G$12</f>
        <v>8</v>
      </c>
      <c r="I88" s="16" t="str">
        <f t="shared" si="39"/>
        <v>-</v>
      </c>
      <c r="K88" s="15" t="str">
        <f t="shared" si="40"/>
        <v>Gent</v>
      </c>
      <c r="L88" s="77" t="str">
        <f t="shared" si="40"/>
        <v>Westerlo</v>
      </c>
      <c r="M88" s="160" t="s">
        <v>35</v>
      </c>
      <c r="N88" s="17">
        <f>$E$12</f>
        <v>1.36</v>
      </c>
      <c r="O88" s="17">
        <f>$F$12</f>
        <v>4</v>
      </c>
      <c r="P88" s="17">
        <f>$G$12</f>
        <v>8</v>
      </c>
      <c r="Q88" s="16" t="str">
        <f t="shared" si="41"/>
        <v>-</v>
      </c>
      <c r="R88" s="74"/>
      <c r="S88" s="72"/>
    </row>
    <row r="89" spans="1:19">
      <c r="A89" s="72"/>
      <c r="C89" s="15" t="str">
        <f t="shared" si="38"/>
        <v>Charleroi</v>
      </c>
      <c r="D89" s="77" t="str">
        <f t="shared" si="38"/>
        <v>Mechelen</v>
      </c>
      <c r="E89" s="76">
        <v>1</v>
      </c>
      <c r="F89" s="17">
        <f>$E$13</f>
        <v>1.9</v>
      </c>
      <c r="G89" s="17">
        <f>$F$13</f>
        <v>3.3</v>
      </c>
      <c r="H89" s="17">
        <f>$G$13</f>
        <v>3.7</v>
      </c>
      <c r="I89" s="16" t="str">
        <f t="shared" si="39"/>
        <v>-</v>
      </c>
      <c r="K89" s="15" t="str">
        <f t="shared" si="40"/>
        <v>Charleroi</v>
      </c>
      <c r="L89" s="77" t="str">
        <f t="shared" si="40"/>
        <v>Mechelen</v>
      </c>
      <c r="M89" s="160" t="s">
        <v>35</v>
      </c>
      <c r="N89" s="17">
        <f>$E$13</f>
        <v>1.9</v>
      </c>
      <c r="O89" s="17">
        <f>$F$13</f>
        <v>3.3</v>
      </c>
      <c r="P89" s="17">
        <f>$G$13</f>
        <v>3.7</v>
      </c>
      <c r="Q89" s="16" t="str">
        <f t="shared" si="41"/>
        <v>-</v>
      </c>
      <c r="R89" s="74"/>
      <c r="S89" s="72"/>
    </row>
    <row r="90" spans="1:19">
      <c r="A90" s="72"/>
      <c r="C90" s="15" t="str">
        <f t="shared" si="38"/>
        <v>Club Brugge</v>
      </c>
      <c r="D90" s="77" t="str">
        <f t="shared" si="38"/>
        <v>Zulte-Waregem</v>
      </c>
      <c r="E90" s="76">
        <v>1</v>
      </c>
      <c r="F90" s="17">
        <f>$E$14</f>
        <v>1.5</v>
      </c>
      <c r="G90" s="17">
        <f>$F$14</f>
        <v>3.75</v>
      </c>
      <c r="H90" s="17">
        <f>$G$14</f>
        <v>6</v>
      </c>
      <c r="I90" s="16">
        <f t="shared" si="39"/>
        <v>1.5</v>
      </c>
      <c r="J90" s="2"/>
      <c r="K90" s="15" t="str">
        <f t="shared" si="40"/>
        <v>Club Brugge</v>
      </c>
      <c r="L90" s="77" t="str">
        <f t="shared" si="40"/>
        <v>Zulte-Waregem</v>
      </c>
      <c r="M90" s="160" t="s">
        <v>35</v>
      </c>
      <c r="N90" s="17">
        <f>$E$14</f>
        <v>1.5</v>
      </c>
      <c r="O90" s="17">
        <f>$F$14</f>
        <v>3.75</v>
      </c>
      <c r="P90" s="17">
        <f>$G$14</f>
        <v>6</v>
      </c>
      <c r="Q90" s="16" t="str">
        <f t="shared" si="41"/>
        <v>-</v>
      </c>
      <c r="R90" s="74"/>
      <c r="S90" s="72"/>
    </row>
    <row r="91" spans="1:19">
      <c r="A91" s="72"/>
      <c r="C91" s="15" t="str">
        <f t="shared" si="38"/>
        <v>GBA</v>
      </c>
      <c r="D91" s="77" t="str">
        <f t="shared" si="38"/>
        <v>Kortrijk</v>
      </c>
      <c r="E91" s="160" t="s">
        <v>35</v>
      </c>
      <c r="F91" s="17">
        <f>$E$15</f>
        <v>1.7</v>
      </c>
      <c r="G91" s="17">
        <f>$F$15</f>
        <v>3.45</v>
      </c>
      <c r="H91" s="17">
        <f>$G$15</f>
        <v>4.5</v>
      </c>
      <c r="I91" s="16" t="str">
        <f t="shared" si="39"/>
        <v>-</v>
      </c>
      <c r="K91" s="15" t="str">
        <f t="shared" si="40"/>
        <v>GBA</v>
      </c>
      <c r="L91" s="77" t="str">
        <f t="shared" si="40"/>
        <v>Kortrijk</v>
      </c>
      <c r="M91" s="160" t="s">
        <v>35</v>
      </c>
      <c r="N91" s="17">
        <f>$E$15</f>
        <v>1.7</v>
      </c>
      <c r="O91" s="17">
        <f>$F$15</f>
        <v>3.45</v>
      </c>
      <c r="P91" s="17">
        <f>$G$15</f>
        <v>4.5</v>
      </c>
      <c r="Q91" s="16" t="str">
        <f t="shared" si="41"/>
        <v>-</v>
      </c>
      <c r="R91" s="74"/>
      <c r="S91" s="72"/>
    </row>
    <row r="92" spans="1:19">
      <c r="A92" s="72"/>
      <c r="C92" s="15" t="str">
        <f t="shared" si="38"/>
        <v>Roeselare</v>
      </c>
      <c r="D92" s="77" t="str">
        <f t="shared" si="38"/>
        <v>Lokeren</v>
      </c>
      <c r="E92" s="76">
        <v>2</v>
      </c>
      <c r="F92" s="17">
        <f>$E$16</f>
        <v>2.65</v>
      </c>
      <c r="G92" s="17">
        <f>$F$16</f>
        <v>3.35</v>
      </c>
      <c r="H92" s="17">
        <f>$G$16</f>
        <v>2.35</v>
      </c>
      <c r="I92" s="16">
        <f t="shared" si="39"/>
        <v>2.35</v>
      </c>
      <c r="K92" s="15" t="str">
        <f t="shared" si="40"/>
        <v>Roeselare</v>
      </c>
      <c r="L92" s="77" t="str">
        <f t="shared" si="40"/>
        <v>Lokeren</v>
      </c>
      <c r="M92" s="160" t="s">
        <v>35</v>
      </c>
      <c r="N92" s="17">
        <f>$E$16</f>
        <v>2.65</v>
      </c>
      <c r="O92" s="17">
        <f>$F$16</f>
        <v>3.35</v>
      </c>
      <c r="P92" s="17">
        <f>$G$16</f>
        <v>2.35</v>
      </c>
      <c r="Q92" s="16" t="str">
        <f t="shared" si="41"/>
        <v>-</v>
      </c>
      <c r="R92" s="74"/>
      <c r="S92" s="72"/>
    </row>
    <row r="93" spans="1:19">
      <c r="A93" s="72"/>
      <c r="C93" s="15" t="str">
        <f t="shared" si="38"/>
        <v>Standard</v>
      </c>
      <c r="D93" s="77" t="str">
        <f t="shared" si="38"/>
        <v>Cercle Brugge</v>
      </c>
      <c r="E93" s="76">
        <v>1</v>
      </c>
      <c r="F93" s="17">
        <f>$E$17</f>
        <v>1.3</v>
      </c>
      <c r="G93" s="17">
        <f>$F$17</f>
        <v>4.5</v>
      </c>
      <c r="H93" s="17">
        <f>$G$17</f>
        <v>9</v>
      </c>
      <c r="I93" s="16" t="str">
        <f t="shared" si="39"/>
        <v>-</v>
      </c>
      <c r="K93" s="15" t="str">
        <f t="shared" si="40"/>
        <v>Standard</v>
      </c>
      <c r="L93" s="77" t="str">
        <f t="shared" si="40"/>
        <v>Cercle Brugge</v>
      </c>
      <c r="M93" s="160">
        <v>1</v>
      </c>
      <c r="N93" s="17">
        <f>$E$17</f>
        <v>1.3</v>
      </c>
      <c r="O93" s="17">
        <f>$F$17</f>
        <v>4.5</v>
      </c>
      <c r="P93" s="17">
        <f>$G$17</f>
        <v>9</v>
      </c>
      <c r="Q93" s="16" t="str">
        <f t="shared" si="41"/>
        <v>-</v>
      </c>
      <c r="R93" s="74"/>
      <c r="S93" s="72"/>
    </row>
    <row r="94" spans="1:19" ht="13.5" thickBot="1">
      <c r="A94" s="72"/>
      <c r="C94" s="84" t="str">
        <f t="shared" si="38"/>
        <v>Moeskroen</v>
      </c>
      <c r="D94" s="85" t="str">
        <f t="shared" si="38"/>
        <v>Anderlecht</v>
      </c>
      <c r="E94" s="86">
        <v>2</v>
      </c>
      <c r="F94" s="87">
        <f>$E$18</f>
        <v>6</v>
      </c>
      <c r="G94" s="87">
        <f>$F$18</f>
        <v>3.75</v>
      </c>
      <c r="H94" s="87">
        <f>$G$18</f>
        <v>1.5</v>
      </c>
      <c r="I94" s="88">
        <f t="shared" si="39"/>
        <v>1.5</v>
      </c>
      <c r="K94" s="84" t="str">
        <f t="shared" si="40"/>
        <v>Moeskroen</v>
      </c>
      <c r="L94" s="85" t="str">
        <f t="shared" si="40"/>
        <v>Anderlecht</v>
      </c>
      <c r="M94" s="161" t="s">
        <v>35</v>
      </c>
      <c r="N94" s="87">
        <f>$E$18</f>
        <v>6</v>
      </c>
      <c r="O94" s="87">
        <f>$F$18</f>
        <v>3.75</v>
      </c>
      <c r="P94" s="87">
        <f>$G$18</f>
        <v>1.5</v>
      </c>
      <c r="Q94" s="88" t="str">
        <f t="shared" si="41"/>
        <v>-</v>
      </c>
      <c r="R94" s="74"/>
      <c r="S94" s="72"/>
    </row>
    <row r="95" spans="1:19" ht="13.5" thickBot="1">
      <c r="A95" s="72"/>
      <c r="I95" s="89">
        <f>SUM(I87:I94)</f>
        <v>5.35</v>
      </c>
      <c r="Q95" s="89">
        <f>SUM(Q87:Q94)</f>
        <v>0</v>
      </c>
      <c r="R95" s="74"/>
      <c r="S95" s="72"/>
    </row>
    <row r="96" spans="1:19">
      <c r="A96" s="72"/>
      <c r="R96" s="74"/>
      <c r="S96" s="72"/>
    </row>
    <row r="97" spans="1:19" ht="13.5" thickBot="1">
      <c r="A97" s="72"/>
      <c r="R97" s="74"/>
      <c r="S97" s="72"/>
    </row>
    <row r="98" spans="1:19" ht="13.5" thickBot="1">
      <c r="A98" s="72"/>
      <c r="C98" s="1"/>
      <c r="D98" s="193" t="s">
        <v>4</v>
      </c>
      <c r="E98" s="194"/>
      <c r="F98" s="195"/>
      <c r="G98" s="8"/>
      <c r="H98" s="8"/>
      <c r="K98" s="1"/>
      <c r="L98" s="193" t="s">
        <v>23</v>
      </c>
      <c r="M98" s="194"/>
      <c r="N98" s="195"/>
      <c r="O98" s="8"/>
      <c r="P98" s="8"/>
      <c r="R98" s="74"/>
      <c r="S98" s="72"/>
    </row>
    <row r="99" spans="1:19" ht="13.5" thickBot="1">
      <c r="A99" s="72"/>
      <c r="C99" s="78" t="s">
        <v>0</v>
      </c>
      <c r="D99" s="79" t="s">
        <v>1</v>
      </c>
      <c r="E99" s="11"/>
      <c r="F99" s="12">
        <v>1</v>
      </c>
      <c r="G99" s="12" t="s">
        <v>18</v>
      </c>
      <c r="H99" s="12">
        <v>2</v>
      </c>
      <c r="I99" s="13" t="s">
        <v>5</v>
      </c>
      <c r="K99" s="78" t="s">
        <v>0</v>
      </c>
      <c r="L99" s="79" t="s">
        <v>1</v>
      </c>
      <c r="M99" s="11"/>
      <c r="N99" s="12">
        <v>1</v>
      </c>
      <c r="O99" s="12" t="s">
        <v>18</v>
      </c>
      <c r="P99" s="12">
        <v>2</v>
      </c>
      <c r="Q99" s="13" t="s">
        <v>5</v>
      </c>
      <c r="R99" s="74"/>
      <c r="S99" s="72"/>
    </row>
    <row r="100" spans="1:19">
      <c r="A100" s="72"/>
      <c r="C100" s="14" t="str">
        <f t="shared" ref="C100:D107" si="42">C11</f>
        <v>Sint-Truiden</v>
      </c>
      <c r="D100" s="80" t="str">
        <f t="shared" si="42"/>
        <v>Genk</v>
      </c>
      <c r="E100" s="81">
        <v>1</v>
      </c>
      <c r="F100" s="82">
        <f>$E$11</f>
        <v>2.35</v>
      </c>
      <c r="G100" s="82">
        <f>$F$11</f>
        <v>3.35</v>
      </c>
      <c r="H100" s="82">
        <f>$G$11</f>
        <v>2.8</v>
      </c>
      <c r="I100" s="83" t="str">
        <f t="shared" ref="I100:I107" si="43">IF($E100=$I11,IF($E100=$F$99,$F100,IF($E100=$G$99,$G100,IF($E100=$H$99,$H100,""))),"-")</f>
        <v>-</v>
      </c>
      <c r="K100" s="14" t="str">
        <f t="shared" ref="K100:L107" si="44">C11</f>
        <v>Sint-Truiden</v>
      </c>
      <c r="L100" s="80" t="str">
        <f t="shared" si="44"/>
        <v>Genk</v>
      </c>
      <c r="M100" s="81">
        <v>1</v>
      </c>
      <c r="N100" s="82">
        <f>$E$11</f>
        <v>2.35</v>
      </c>
      <c r="O100" s="82">
        <f>$F$11</f>
        <v>3.35</v>
      </c>
      <c r="P100" s="82">
        <f>$G$11</f>
        <v>2.8</v>
      </c>
      <c r="Q100" s="83" t="str">
        <f t="shared" ref="Q100:Q107" si="45">IF($M100=$I11,IF($M100=$N$99,$N100,IF($M100=$O$99,$O100,IF($M100=$P$99,$P100,""))),"-")</f>
        <v>-</v>
      </c>
      <c r="R100" s="74"/>
      <c r="S100" s="72"/>
    </row>
    <row r="101" spans="1:19">
      <c r="A101" s="72"/>
      <c r="C101" s="15" t="str">
        <f t="shared" si="42"/>
        <v>Gent</v>
      </c>
      <c r="D101" s="77" t="str">
        <f t="shared" si="42"/>
        <v>Westerlo</v>
      </c>
      <c r="E101" s="76">
        <v>1</v>
      </c>
      <c r="F101" s="17">
        <f>$E$12</f>
        <v>1.36</v>
      </c>
      <c r="G101" s="17">
        <f>$F$12</f>
        <v>4</v>
      </c>
      <c r="H101" s="17">
        <f>$G$12</f>
        <v>8</v>
      </c>
      <c r="I101" s="16" t="str">
        <f t="shared" si="43"/>
        <v>-</v>
      </c>
      <c r="K101" s="15" t="str">
        <f t="shared" si="44"/>
        <v>Gent</v>
      </c>
      <c r="L101" s="77" t="str">
        <f t="shared" si="44"/>
        <v>Westerlo</v>
      </c>
      <c r="M101" s="76">
        <v>2</v>
      </c>
      <c r="N101" s="17">
        <f>$E$12</f>
        <v>1.36</v>
      </c>
      <c r="O101" s="17">
        <f>$F$12</f>
        <v>4</v>
      </c>
      <c r="P101" s="17">
        <f>$G$12</f>
        <v>8</v>
      </c>
      <c r="Q101" s="16">
        <f t="shared" si="45"/>
        <v>8</v>
      </c>
      <c r="R101" s="74"/>
      <c r="S101" s="72"/>
    </row>
    <row r="102" spans="1:19">
      <c r="A102" s="72"/>
      <c r="C102" s="15" t="str">
        <f t="shared" si="42"/>
        <v>Charleroi</v>
      </c>
      <c r="D102" s="77" t="str">
        <f t="shared" si="42"/>
        <v>Mechelen</v>
      </c>
      <c r="E102" s="76">
        <v>2</v>
      </c>
      <c r="F102" s="17">
        <f>$E$13</f>
        <v>1.9</v>
      </c>
      <c r="G102" s="17">
        <f>$F$13</f>
        <v>3.3</v>
      </c>
      <c r="H102" s="17">
        <f>$G$13</f>
        <v>3.7</v>
      </c>
      <c r="I102" s="16">
        <f t="shared" si="43"/>
        <v>3.7</v>
      </c>
      <c r="K102" s="15" t="str">
        <f t="shared" si="44"/>
        <v>Charleroi</v>
      </c>
      <c r="L102" s="77" t="str">
        <f t="shared" si="44"/>
        <v>Mechelen</v>
      </c>
      <c r="M102" s="76">
        <v>1</v>
      </c>
      <c r="N102" s="17">
        <f>$E$13</f>
        <v>1.9</v>
      </c>
      <c r="O102" s="17">
        <f>$F$13</f>
        <v>3.3</v>
      </c>
      <c r="P102" s="17">
        <f>$G$13</f>
        <v>3.7</v>
      </c>
      <c r="Q102" s="16" t="str">
        <f t="shared" si="45"/>
        <v>-</v>
      </c>
      <c r="R102" s="74"/>
      <c r="S102" s="72"/>
    </row>
    <row r="103" spans="1:19">
      <c r="A103" s="72"/>
      <c r="C103" s="15" t="str">
        <f t="shared" si="42"/>
        <v>Club Brugge</v>
      </c>
      <c r="D103" s="77" t="str">
        <f t="shared" si="42"/>
        <v>Zulte-Waregem</v>
      </c>
      <c r="E103" s="160" t="s">
        <v>35</v>
      </c>
      <c r="F103" s="17">
        <f>$E$14</f>
        <v>1.5</v>
      </c>
      <c r="G103" s="17">
        <f>$F$14</f>
        <v>3.75</v>
      </c>
      <c r="H103" s="17">
        <f>$G$14</f>
        <v>6</v>
      </c>
      <c r="I103" s="16" t="str">
        <f t="shared" si="43"/>
        <v>-</v>
      </c>
      <c r="K103" s="15" t="str">
        <f t="shared" si="44"/>
        <v>Club Brugge</v>
      </c>
      <c r="L103" s="77" t="str">
        <f t="shared" si="44"/>
        <v>Zulte-Waregem</v>
      </c>
      <c r="M103" s="76">
        <v>2</v>
      </c>
      <c r="N103" s="17">
        <f>$E$14</f>
        <v>1.5</v>
      </c>
      <c r="O103" s="17">
        <f>$F$14</f>
        <v>3.75</v>
      </c>
      <c r="P103" s="17">
        <f>$G$14</f>
        <v>6</v>
      </c>
      <c r="Q103" s="16" t="str">
        <f t="shared" si="45"/>
        <v>-</v>
      </c>
      <c r="R103" s="74"/>
      <c r="S103" s="72"/>
    </row>
    <row r="104" spans="1:19">
      <c r="A104" s="72"/>
      <c r="C104" s="15" t="str">
        <f t="shared" si="42"/>
        <v>GBA</v>
      </c>
      <c r="D104" s="77" t="str">
        <f t="shared" si="42"/>
        <v>Kortrijk</v>
      </c>
      <c r="E104" s="76">
        <v>1</v>
      </c>
      <c r="F104" s="17">
        <f>$E$15</f>
        <v>1.7</v>
      </c>
      <c r="G104" s="17">
        <f>$F$15</f>
        <v>3.45</v>
      </c>
      <c r="H104" s="17">
        <f>$G$15</f>
        <v>4.5</v>
      </c>
      <c r="I104" s="16">
        <f t="shared" si="43"/>
        <v>1.7</v>
      </c>
      <c r="K104" s="15" t="str">
        <f t="shared" si="44"/>
        <v>GBA</v>
      </c>
      <c r="L104" s="77" t="str">
        <f t="shared" si="44"/>
        <v>Kortrijk</v>
      </c>
      <c r="M104" s="76">
        <v>2</v>
      </c>
      <c r="N104" s="17">
        <f>$E$15</f>
        <v>1.7</v>
      </c>
      <c r="O104" s="17">
        <f>$F$15</f>
        <v>3.45</v>
      </c>
      <c r="P104" s="17">
        <f>$G$15</f>
        <v>4.5</v>
      </c>
      <c r="Q104" s="16" t="str">
        <f t="shared" si="45"/>
        <v>-</v>
      </c>
      <c r="R104" s="74"/>
      <c r="S104" s="72"/>
    </row>
    <row r="105" spans="1:19">
      <c r="A105" s="72"/>
      <c r="C105" s="15" t="str">
        <f t="shared" si="42"/>
        <v>Roeselare</v>
      </c>
      <c r="D105" s="77" t="str">
        <f t="shared" si="42"/>
        <v>Lokeren</v>
      </c>
      <c r="E105" s="160" t="s">
        <v>35</v>
      </c>
      <c r="F105" s="17">
        <f>$E$16</f>
        <v>2.65</v>
      </c>
      <c r="G105" s="17">
        <f>$F$16</f>
        <v>3.35</v>
      </c>
      <c r="H105" s="17">
        <f>$G$16</f>
        <v>2.35</v>
      </c>
      <c r="I105" s="16" t="str">
        <f t="shared" si="43"/>
        <v>-</v>
      </c>
      <c r="K105" s="15" t="str">
        <f t="shared" si="44"/>
        <v>Roeselare</v>
      </c>
      <c r="L105" s="77" t="str">
        <f t="shared" si="44"/>
        <v>Lokeren</v>
      </c>
      <c r="M105" s="76">
        <v>1</v>
      </c>
      <c r="N105" s="17">
        <f>$E$16</f>
        <v>2.65</v>
      </c>
      <c r="O105" s="17">
        <f>$F$16</f>
        <v>3.35</v>
      </c>
      <c r="P105" s="17">
        <f>$G$16</f>
        <v>2.35</v>
      </c>
      <c r="Q105" s="16" t="str">
        <f t="shared" si="45"/>
        <v>-</v>
      </c>
      <c r="R105" s="74"/>
      <c r="S105" s="72"/>
    </row>
    <row r="106" spans="1:19">
      <c r="A106" s="72"/>
      <c r="C106" s="15" t="str">
        <f t="shared" si="42"/>
        <v>Standard</v>
      </c>
      <c r="D106" s="77" t="str">
        <f t="shared" si="42"/>
        <v>Cercle Brugge</v>
      </c>
      <c r="E106" s="76">
        <v>1</v>
      </c>
      <c r="F106" s="17">
        <f>$E$17</f>
        <v>1.3</v>
      </c>
      <c r="G106" s="17">
        <f>$F$17</f>
        <v>4.5</v>
      </c>
      <c r="H106" s="17">
        <f>$G$17</f>
        <v>9</v>
      </c>
      <c r="I106" s="16" t="str">
        <f t="shared" si="43"/>
        <v>-</v>
      </c>
      <c r="K106" s="15" t="str">
        <f t="shared" si="44"/>
        <v>Standard</v>
      </c>
      <c r="L106" s="77" t="str">
        <f t="shared" si="44"/>
        <v>Cercle Brugge</v>
      </c>
      <c r="M106" s="76">
        <v>1</v>
      </c>
      <c r="N106" s="17">
        <f>$E$17</f>
        <v>1.3</v>
      </c>
      <c r="O106" s="17">
        <f>$F$17</f>
        <v>4.5</v>
      </c>
      <c r="P106" s="17">
        <f>$G$17</f>
        <v>9</v>
      </c>
      <c r="Q106" s="16" t="str">
        <f t="shared" si="45"/>
        <v>-</v>
      </c>
      <c r="R106" s="74"/>
      <c r="S106" s="72"/>
    </row>
    <row r="107" spans="1:19" ht="13.5" thickBot="1">
      <c r="A107" s="72"/>
      <c r="C107" s="84" t="str">
        <f t="shared" si="42"/>
        <v>Moeskroen</v>
      </c>
      <c r="D107" s="85" t="str">
        <f t="shared" si="42"/>
        <v>Anderlecht</v>
      </c>
      <c r="E107" s="86">
        <v>2</v>
      </c>
      <c r="F107" s="87">
        <f>$E$18</f>
        <v>6</v>
      </c>
      <c r="G107" s="87">
        <f>$F$18</f>
        <v>3.75</v>
      </c>
      <c r="H107" s="87">
        <f>$G$18</f>
        <v>1.5</v>
      </c>
      <c r="I107" s="88">
        <f t="shared" si="43"/>
        <v>1.5</v>
      </c>
      <c r="K107" s="84" t="str">
        <f t="shared" si="44"/>
        <v>Moeskroen</v>
      </c>
      <c r="L107" s="85" t="str">
        <f t="shared" si="44"/>
        <v>Anderlecht</v>
      </c>
      <c r="M107" s="86">
        <v>2</v>
      </c>
      <c r="N107" s="87">
        <f>$E$18</f>
        <v>6</v>
      </c>
      <c r="O107" s="87">
        <f>$F$18</f>
        <v>3.75</v>
      </c>
      <c r="P107" s="87">
        <f>$G$18</f>
        <v>1.5</v>
      </c>
      <c r="Q107" s="88">
        <f t="shared" si="45"/>
        <v>1.5</v>
      </c>
      <c r="R107" s="74"/>
      <c r="S107" s="72"/>
    </row>
    <row r="108" spans="1:19" ht="13.5" thickBot="1">
      <c r="A108" s="72"/>
      <c r="I108" s="89">
        <f>SUM(I100:I107)</f>
        <v>6.9</v>
      </c>
      <c r="Q108" s="89">
        <f>SUM(Q100:Q107)</f>
        <v>9.5</v>
      </c>
      <c r="R108" s="74"/>
      <c r="S108" s="72"/>
    </row>
    <row r="109" spans="1:19">
      <c r="A109" s="72"/>
      <c r="R109" s="74"/>
      <c r="S109" s="72"/>
    </row>
    <row r="110" spans="1:19" ht="13.5" thickBot="1">
      <c r="A110" s="72"/>
      <c r="R110" s="74"/>
      <c r="S110" s="72"/>
    </row>
    <row r="111" spans="1:19" ht="13.5" thickBot="1">
      <c r="A111" s="72"/>
      <c r="C111" s="1"/>
      <c r="D111" s="193" t="s">
        <v>29</v>
      </c>
      <c r="E111" s="194"/>
      <c r="F111" s="195"/>
      <c r="G111" s="8"/>
      <c r="H111" s="8"/>
      <c r="K111" s="1"/>
      <c r="L111" s="193" t="s">
        <v>31</v>
      </c>
      <c r="M111" s="194"/>
      <c r="N111" s="195"/>
      <c r="O111" s="8"/>
      <c r="P111" s="8"/>
      <c r="R111" s="74"/>
      <c r="S111" s="72"/>
    </row>
    <row r="112" spans="1:19" ht="13.5" thickBot="1">
      <c r="A112" s="72"/>
      <c r="C112" s="78" t="s">
        <v>0</v>
      </c>
      <c r="D112" s="79" t="s">
        <v>1</v>
      </c>
      <c r="E112" s="11"/>
      <c r="F112" s="12">
        <v>1</v>
      </c>
      <c r="G112" s="12" t="s">
        <v>18</v>
      </c>
      <c r="H112" s="12">
        <v>2</v>
      </c>
      <c r="I112" s="13" t="s">
        <v>5</v>
      </c>
      <c r="K112" s="78" t="s">
        <v>0</v>
      </c>
      <c r="L112" s="79" t="s">
        <v>1</v>
      </c>
      <c r="M112" s="11"/>
      <c r="N112" s="12">
        <v>1</v>
      </c>
      <c r="O112" s="12" t="s">
        <v>18</v>
      </c>
      <c r="P112" s="12">
        <v>2</v>
      </c>
      <c r="Q112" s="13" t="s">
        <v>5</v>
      </c>
      <c r="R112" s="74"/>
      <c r="S112" s="72"/>
    </row>
    <row r="113" spans="1:19">
      <c r="A113" s="72"/>
      <c r="C113" s="14" t="str">
        <f t="shared" ref="C113:D120" si="46">C11</f>
        <v>Sint-Truiden</v>
      </c>
      <c r="D113" s="80" t="str">
        <f t="shared" si="46"/>
        <v>Genk</v>
      </c>
      <c r="E113" s="81">
        <v>1</v>
      </c>
      <c r="F113" s="82">
        <f>$E$11</f>
        <v>2.35</v>
      </c>
      <c r="G113" s="82">
        <f>$F$11</f>
        <v>3.35</v>
      </c>
      <c r="H113" s="82">
        <f>$G$11</f>
        <v>2.8</v>
      </c>
      <c r="I113" s="83" t="str">
        <f t="shared" ref="I113:I120" si="47">IF($E113=$I11,IF($E113=$F$112,$F113,IF($E113=$G$112,$G113,IF($E113=$H$112,$H113,""))),"-")</f>
        <v>-</v>
      </c>
      <c r="K113" s="14" t="str">
        <f t="shared" ref="K113:L120" si="48">C11</f>
        <v>Sint-Truiden</v>
      </c>
      <c r="L113" s="80" t="str">
        <f t="shared" si="48"/>
        <v>Genk</v>
      </c>
      <c r="M113" s="81">
        <v>2</v>
      </c>
      <c r="N113" s="82">
        <f>$E$11</f>
        <v>2.35</v>
      </c>
      <c r="O113" s="82">
        <f>$F$11</f>
        <v>3.35</v>
      </c>
      <c r="P113" s="82">
        <f>$G$11</f>
        <v>2.8</v>
      </c>
      <c r="Q113" s="83">
        <f t="shared" ref="Q113:Q120" si="49">IF($M113=$I11,IF($M113=$N$112,$N113,IF($M113=$O$112,$O113,IF($M113=$P$112,$P113,""))),"-")</f>
        <v>2.8</v>
      </c>
      <c r="R113" s="74"/>
      <c r="S113" s="72"/>
    </row>
    <row r="114" spans="1:19">
      <c r="A114" s="72"/>
      <c r="C114" s="15" t="str">
        <f t="shared" si="46"/>
        <v>Gent</v>
      </c>
      <c r="D114" s="77" t="str">
        <f t="shared" si="46"/>
        <v>Westerlo</v>
      </c>
      <c r="E114" s="76">
        <v>1</v>
      </c>
      <c r="F114" s="17">
        <f>$E$12</f>
        <v>1.36</v>
      </c>
      <c r="G114" s="17">
        <f>$F$12</f>
        <v>4</v>
      </c>
      <c r="H114" s="17">
        <f>$G$12</f>
        <v>8</v>
      </c>
      <c r="I114" s="16" t="str">
        <f t="shared" si="47"/>
        <v>-</v>
      </c>
      <c r="K114" s="15" t="str">
        <f t="shared" si="48"/>
        <v>Gent</v>
      </c>
      <c r="L114" s="77" t="str">
        <f t="shared" si="48"/>
        <v>Westerlo</v>
      </c>
      <c r="M114" s="76">
        <v>1</v>
      </c>
      <c r="N114" s="17">
        <f>$E$12</f>
        <v>1.36</v>
      </c>
      <c r="O114" s="17">
        <f>$F$12</f>
        <v>4</v>
      </c>
      <c r="P114" s="17">
        <f>$G$12</f>
        <v>8</v>
      </c>
      <c r="Q114" s="16" t="str">
        <f t="shared" si="49"/>
        <v>-</v>
      </c>
      <c r="R114" s="74"/>
      <c r="S114" s="72"/>
    </row>
    <row r="115" spans="1:19">
      <c r="A115" s="72"/>
      <c r="C115" s="15" t="str">
        <f t="shared" si="46"/>
        <v>Charleroi</v>
      </c>
      <c r="D115" s="77" t="str">
        <f t="shared" si="46"/>
        <v>Mechelen</v>
      </c>
      <c r="E115" s="76">
        <v>2</v>
      </c>
      <c r="F115" s="17">
        <f>$E$13</f>
        <v>1.9</v>
      </c>
      <c r="G115" s="17">
        <f>$F$13</f>
        <v>3.3</v>
      </c>
      <c r="H115" s="17">
        <f>$G$13</f>
        <v>3.7</v>
      </c>
      <c r="I115" s="16">
        <f t="shared" si="47"/>
        <v>3.7</v>
      </c>
      <c r="K115" s="15" t="str">
        <f t="shared" si="48"/>
        <v>Charleroi</v>
      </c>
      <c r="L115" s="77" t="str">
        <f t="shared" si="48"/>
        <v>Mechelen</v>
      </c>
      <c r="M115" s="76">
        <v>2</v>
      </c>
      <c r="N115" s="17">
        <f>$E$13</f>
        <v>1.9</v>
      </c>
      <c r="O115" s="17">
        <f>$F$13</f>
        <v>3.3</v>
      </c>
      <c r="P115" s="17">
        <f>$G$13</f>
        <v>3.7</v>
      </c>
      <c r="Q115" s="16">
        <f t="shared" si="49"/>
        <v>3.7</v>
      </c>
      <c r="R115" s="74"/>
      <c r="S115" s="72"/>
    </row>
    <row r="116" spans="1:19">
      <c r="A116" s="72"/>
      <c r="C116" s="15" t="str">
        <f t="shared" si="46"/>
        <v>Club Brugge</v>
      </c>
      <c r="D116" s="77" t="str">
        <f t="shared" si="46"/>
        <v>Zulte-Waregem</v>
      </c>
      <c r="E116" s="76">
        <v>1</v>
      </c>
      <c r="F116" s="17">
        <f>$E$14</f>
        <v>1.5</v>
      </c>
      <c r="G116" s="17">
        <f>$F$14</f>
        <v>3.75</v>
      </c>
      <c r="H116" s="17">
        <f>$G$14</f>
        <v>6</v>
      </c>
      <c r="I116" s="16">
        <f t="shared" si="47"/>
        <v>1.5</v>
      </c>
      <c r="K116" s="15" t="str">
        <f t="shared" si="48"/>
        <v>Club Brugge</v>
      </c>
      <c r="L116" s="77" t="str">
        <f t="shared" si="48"/>
        <v>Zulte-Waregem</v>
      </c>
      <c r="M116" s="76">
        <v>1</v>
      </c>
      <c r="N116" s="17">
        <f>$E$14</f>
        <v>1.5</v>
      </c>
      <c r="O116" s="17">
        <f>$F$14</f>
        <v>3.75</v>
      </c>
      <c r="P116" s="17">
        <f>$G$14</f>
        <v>6</v>
      </c>
      <c r="Q116" s="16">
        <f t="shared" si="49"/>
        <v>1.5</v>
      </c>
      <c r="R116" s="74"/>
      <c r="S116" s="72"/>
    </row>
    <row r="117" spans="1:19">
      <c r="A117" s="72"/>
      <c r="C117" s="15" t="str">
        <f t="shared" si="46"/>
        <v>GBA</v>
      </c>
      <c r="D117" s="77" t="str">
        <f t="shared" si="46"/>
        <v>Kortrijk</v>
      </c>
      <c r="E117" s="76">
        <v>1</v>
      </c>
      <c r="F117" s="17">
        <f>$E$15</f>
        <v>1.7</v>
      </c>
      <c r="G117" s="17">
        <f>$F$15</f>
        <v>3.45</v>
      </c>
      <c r="H117" s="17">
        <f>$G$15</f>
        <v>4.5</v>
      </c>
      <c r="I117" s="16">
        <f t="shared" si="47"/>
        <v>1.7</v>
      </c>
      <c r="K117" s="15" t="str">
        <f t="shared" si="48"/>
        <v>GBA</v>
      </c>
      <c r="L117" s="77" t="str">
        <f t="shared" si="48"/>
        <v>Kortrijk</v>
      </c>
      <c r="M117" s="76">
        <v>1</v>
      </c>
      <c r="N117" s="17">
        <f>$E$15</f>
        <v>1.7</v>
      </c>
      <c r="O117" s="17">
        <f>$F$15</f>
        <v>3.45</v>
      </c>
      <c r="P117" s="17">
        <f>$G$15</f>
        <v>4.5</v>
      </c>
      <c r="Q117" s="16">
        <f t="shared" si="49"/>
        <v>1.7</v>
      </c>
      <c r="R117" s="74"/>
      <c r="S117" s="72"/>
    </row>
    <row r="118" spans="1:19">
      <c r="A118" s="72"/>
      <c r="C118" s="15" t="str">
        <f t="shared" si="46"/>
        <v>Roeselare</v>
      </c>
      <c r="D118" s="77" t="str">
        <f t="shared" si="46"/>
        <v>Lokeren</v>
      </c>
      <c r="E118" s="160" t="s">
        <v>35</v>
      </c>
      <c r="F118" s="17">
        <f>$E$16</f>
        <v>2.65</v>
      </c>
      <c r="G118" s="17">
        <f>$F$16</f>
        <v>3.35</v>
      </c>
      <c r="H118" s="17">
        <f>$G$16</f>
        <v>2.35</v>
      </c>
      <c r="I118" s="16" t="str">
        <f t="shared" si="47"/>
        <v>-</v>
      </c>
      <c r="K118" s="15" t="str">
        <f t="shared" si="48"/>
        <v>Roeselare</v>
      </c>
      <c r="L118" s="77" t="str">
        <f t="shared" si="48"/>
        <v>Lokeren</v>
      </c>
      <c r="M118" s="76">
        <v>2</v>
      </c>
      <c r="N118" s="17">
        <f>$E$16</f>
        <v>2.65</v>
      </c>
      <c r="O118" s="17">
        <f>$F$16</f>
        <v>3.35</v>
      </c>
      <c r="P118" s="17">
        <f>$G$16</f>
        <v>2.35</v>
      </c>
      <c r="Q118" s="16">
        <f t="shared" si="49"/>
        <v>2.35</v>
      </c>
      <c r="R118" s="74"/>
      <c r="S118" s="72"/>
    </row>
    <row r="119" spans="1:19">
      <c r="A119" s="72"/>
      <c r="C119" s="15" t="str">
        <f t="shared" si="46"/>
        <v>Standard</v>
      </c>
      <c r="D119" s="77" t="str">
        <f t="shared" si="46"/>
        <v>Cercle Brugge</v>
      </c>
      <c r="E119" s="76">
        <v>1</v>
      </c>
      <c r="F119" s="17">
        <f>$E$17</f>
        <v>1.3</v>
      </c>
      <c r="G119" s="17">
        <f>$F$17</f>
        <v>4.5</v>
      </c>
      <c r="H119" s="17">
        <f>$G$17</f>
        <v>9</v>
      </c>
      <c r="I119" s="16" t="str">
        <f t="shared" si="47"/>
        <v>-</v>
      </c>
      <c r="K119" s="15" t="str">
        <f t="shared" si="48"/>
        <v>Standard</v>
      </c>
      <c r="L119" s="77" t="str">
        <f t="shared" si="48"/>
        <v>Cercle Brugge</v>
      </c>
      <c r="M119" s="76">
        <v>1</v>
      </c>
      <c r="N119" s="17">
        <f>$E$17</f>
        <v>1.3</v>
      </c>
      <c r="O119" s="17">
        <f>$F$17</f>
        <v>4.5</v>
      </c>
      <c r="P119" s="17">
        <f>$G$17</f>
        <v>9</v>
      </c>
      <c r="Q119" s="16" t="str">
        <f t="shared" si="49"/>
        <v>-</v>
      </c>
      <c r="R119" s="74"/>
      <c r="S119" s="72"/>
    </row>
    <row r="120" spans="1:19" ht="13.5" thickBot="1">
      <c r="A120" s="72"/>
      <c r="C120" s="84" t="str">
        <f t="shared" si="46"/>
        <v>Moeskroen</v>
      </c>
      <c r="D120" s="85" t="str">
        <f t="shared" si="46"/>
        <v>Anderlecht</v>
      </c>
      <c r="E120" s="86">
        <v>2</v>
      </c>
      <c r="F120" s="87">
        <f>$E$18</f>
        <v>6</v>
      </c>
      <c r="G120" s="87">
        <f>$F$18</f>
        <v>3.75</v>
      </c>
      <c r="H120" s="87">
        <f>$G$18</f>
        <v>1.5</v>
      </c>
      <c r="I120" s="88">
        <f t="shared" si="47"/>
        <v>1.5</v>
      </c>
      <c r="K120" s="84" t="str">
        <f t="shared" si="48"/>
        <v>Moeskroen</v>
      </c>
      <c r="L120" s="85" t="str">
        <f t="shared" si="48"/>
        <v>Anderlecht</v>
      </c>
      <c r="M120" s="86">
        <v>2</v>
      </c>
      <c r="N120" s="87">
        <f>$E$18</f>
        <v>6</v>
      </c>
      <c r="O120" s="87">
        <f>$F$18</f>
        <v>3.75</v>
      </c>
      <c r="P120" s="87">
        <f>$G$18</f>
        <v>1.5</v>
      </c>
      <c r="Q120" s="88">
        <f t="shared" si="49"/>
        <v>1.5</v>
      </c>
      <c r="R120" s="74"/>
      <c r="S120" s="72"/>
    </row>
    <row r="121" spans="1:19" ht="13.5" thickBot="1">
      <c r="A121" s="72"/>
      <c r="I121" s="89">
        <f>SUM(I113:I120)</f>
        <v>8.4</v>
      </c>
      <c r="Q121" s="89">
        <f>SUM(Q113:Q120)</f>
        <v>13.549999999999999</v>
      </c>
      <c r="R121" s="74"/>
      <c r="S121" s="72"/>
    </row>
    <row r="122" spans="1:19">
      <c r="A122" s="72"/>
      <c r="R122" s="74"/>
      <c r="S122" s="72"/>
    </row>
    <row r="123" spans="1:19" ht="13.5" thickBot="1">
      <c r="A123" s="72"/>
      <c r="R123" s="74"/>
      <c r="S123" s="72"/>
    </row>
    <row r="124" spans="1:19" ht="13.5" thickBot="1">
      <c r="A124" s="72"/>
      <c r="C124" s="1"/>
      <c r="D124" s="193" t="s">
        <v>28</v>
      </c>
      <c r="E124" s="194"/>
      <c r="F124" s="195"/>
      <c r="G124" s="8"/>
      <c r="H124" s="8"/>
      <c r="K124" s="1"/>
      <c r="L124" s="193" t="s">
        <v>17</v>
      </c>
      <c r="M124" s="194"/>
      <c r="N124" s="195"/>
      <c r="O124" s="8"/>
      <c r="P124" s="8"/>
      <c r="R124" s="74"/>
      <c r="S124" s="72"/>
    </row>
    <row r="125" spans="1:19" ht="13.5" thickBot="1">
      <c r="A125" s="72"/>
      <c r="C125" s="78" t="s">
        <v>0</v>
      </c>
      <c r="D125" s="79" t="s">
        <v>1</v>
      </c>
      <c r="E125" s="11"/>
      <c r="F125" s="12">
        <v>1</v>
      </c>
      <c r="G125" s="12" t="s">
        <v>18</v>
      </c>
      <c r="H125" s="12">
        <v>2</v>
      </c>
      <c r="I125" s="13" t="s">
        <v>5</v>
      </c>
      <c r="K125" s="78" t="s">
        <v>0</v>
      </c>
      <c r="L125" s="79" t="s">
        <v>1</v>
      </c>
      <c r="M125" s="11"/>
      <c r="N125" s="12">
        <v>1</v>
      </c>
      <c r="O125" s="12" t="s">
        <v>18</v>
      </c>
      <c r="P125" s="12">
        <v>2</v>
      </c>
      <c r="Q125" s="13" t="s">
        <v>5</v>
      </c>
      <c r="R125" s="74"/>
      <c r="S125" s="72"/>
    </row>
    <row r="126" spans="1:19">
      <c r="A126" s="72"/>
      <c r="C126" s="14" t="str">
        <f t="shared" ref="C126:D133" si="50">K61</f>
        <v>Sint-Truiden</v>
      </c>
      <c r="D126" s="80" t="str">
        <f t="shared" si="50"/>
        <v>Genk</v>
      </c>
      <c r="E126" s="159" t="s">
        <v>35</v>
      </c>
      <c r="F126" s="82">
        <f>$E$11</f>
        <v>2.35</v>
      </c>
      <c r="G126" s="82">
        <f>$F$11</f>
        <v>3.35</v>
      </c>
      <c r="H126" s="82">
        <f>$G$11</f>
        <v>2.8</v>
      </c>
      <c r="I126" s="83" t="str">
        <f t="shared" ref="I126:I133" si="51">IF($E126=$I11,IF($E126=$F$125,$F126,IF($E126=$G$125,$G126,IF($E126=$H$125,$H126,""))),"-")</f>
        <v>-</v>
      </c>
      <c r="K126" s="14" t="str">
        <f t="shared" ref="K126:L133" si="52">C74</f>
        <v>Sint-Truiden</v>
      </c>
      <c r="L126" s="80" t="str">
        <f t="shared" si="52"/>
        <v>Genk</v>
      </c>
      <c r="M126" s="159" t="s">
        <v>35</v>
      </c>
      <c r="N126" s="82">
        <f>$E$11</f>
        <v>2.35</v>
      </c>
      <c r="O126" s="82">
        <f>$F$11</f>
        <v>3.35</v>
      </c>
      <c r="P126" s="82">
        <f>$G$11</f>
        <v>2.8</v>
      </c>
      <c r="Q126" s="83" t="str">
        <f t="shared" ref="Q126:Q133" si="53">IF($M126=$I11,IF($M126=$N$125,$N126,IF($M126=$O$125,$O126,IF($M126=$P$125,$P126,""))),"-")</f>
        <v>-</v>
      </c>
      <c r="R126" s="74"/>
      <c r="S126" s="72"/>
    </row>
    <row r="127" spans="1:19">
      <c r="A127" s="72"/>
      <c r="C127" s="15" t="str">
        <f t="shared" si="50"/>
        <v>Gent</v>
      </c>
      <c r="D127" s="77" t="str">
        <f t="shared" si="50"/>
        <v>Westerlo</v>
      </c>
      <c r="E127" s="76">
        <v>1</v>
      </c>
      <c r="F127" s="17">
        <f>$E$12</f>
        <v>1.36</v>
      </c>
      <c r="G127" s="17">
        <f>$F$12</f>
        <v>4</v>
      </c>
      <c r="H127" s="17">
        <f>$G$12</f>
        <v>8</v>
      </c>
      <c r="I127" s="16" t="str">
        <f t="shared" si="51"/>
        <v>-</v>
      </c>
      <c r="K127" s="15" t="str">
        <f t="shared" si="52"/>
        <v>Gent</v>
      </c>
      <c r="L127" s="77" t="str">
        <f t="shared" si="52"/>
        <v>Westerlo</v>
      </c>
      <c r="M127" s="76">
        <v>1</v>
      </c>
      <c r="N127" s="17">
        <f>$E$12</f>
        <v>1.36</v>
      </c>
      <c r="O127" s="17">
        <f>$F$12</f>
        <v>4</v>
      </c>
      <c r="P127" s="17">
        <f>$G$12</f>
        <v>8</v>
      </c>
      <c r="Q127" s="16" t="str">
        <f t="shared" si="53"/>
        <v>-</v>
      </c>
      <c r="R127" s="74"/>
      <c r="S127" s="72"/>
    </row>
    <row r="128" spans="1:19">
      <c r="A128" s="72"/>
      <c r="C128" s="15" t="str">
        <f t="shared" si="50"/>
        <v>Charleroi</v>
      </c>
      <c r="D128" s="77" t="str">
        <f t="shared" si="50"/>
        <v>Mechelen</v>
      </c>
      <c r="E128" s="160" t="s">
        <v>35</v>
      </c>
      <c r="F128" s="17">
        <f>$E$13</f>
        <v>1.9</v>
      </c>
      <c r="G128" s="17">
        <f>$F$13</f>
        <v>3.3</v>
      </c>
      <c r="H128" s="17">
        <f>$G$13</f>
        <v>3.7</v>
      </c>
      <c r="I128" s="16" t="str">
        <f t="shared" si="51"/>
        <v>-</v>
      </c>
      <c r="K128" s="15" t="str">
        <f t="shared" si="52"/>
        <v>Charleroi</v>
      </c>
      <c r="L128" s="77" t="str">
        <f t="shared" si="52"/>
        <v>Mechelen</v>
      </c>
      <c r="M128" s="160" t="s">
        <v>35</v>
      </c>
      <c r="N128" s="17">
        <f>$E$13</f>
        <v>1.9</v>
      </c>
      <c r="O128" s="17">
        <f>$F$13</f>
        <v>3.3</v>
      </c>
      <c r="P128" s="17">
        <f>$G$13</f>
        <v>3.7</v>
      </c>
      <c r="Q128" s="16" t="str">
        <f t="shared" si="53"/>
        <v>-</v>
      </c>
      <c r="R128" s="74"/>
      <c r="S128" s="72"/>
    </row>
    <row r="129" spans="1:19">
      <c r="A129" s="72"/>
      <c r="C129" s="15" t="str">
        <f t="shared" si="50"/>
        <v>Club Brugge</v>
      </c>
      <c r="D129" s="77" t="str">
        <f t="shared" si="50"/>
        <v>Zulte-Waregem</v>
      </c>
      <c r="E129" s="76">
        <v>1</v>
      </c>
      <c r="F129" s="17">
        <f>$E$14</f>
        <v>1.5</v>
      </c>
      <c r="G129" s="17">
        <f>$F$14</f>
        <v>3.75</v>
      </c>
      <c r="H129" s="17">
        <f>$G$14</f>
        <v>6</v>
      </c>
      <c r="I129" s="16">
        <f t="shared" si="51"/>
        <v>1.5</v>
      </c>
      <c r="K129" s="15" t="str">
        <f t="shared" si="52"/>
        <v>Club Brugge</v>
      </c>
      <c r="L129" s="77" t="str">
        <f t="shared" si="52"/>
        <v>Zulte-Waregem</v>
      </c>
      <c r="M129" s="76">
        <v>2</v>
      </c>
      <c r="N129" s="17">
        <f>$E$14</f>
        <v>1.5</v>
      </c>
      <c r="O129" s="17">
        <f>$F$14</f>
        <v>3.75</v>
      </c>
      <c r="P129" s="17">
        <f>$G$14</f>
        <v>6</v>
      </c>
      <c r="Q129" s="16" t="str">
        <f t="shared" si="53"/>
        <v>-</v>
      </c>
      <c r="R129" s="74"/>
      <c r="S129" s="72"/>
    </row>
    <row r="130" spans="1:19">
      <c r="A130" s="72"/>
      <c r="C130" s="15" t="str">
        <f t="shared" si="50"/>
        <v>GBA</v>
      </c>
      <c r="D130" s="77" t="str">
        <f t="shared" si="50"/>
        <v>Kortrijk</v>
      </c>
      <c r="E130" s="76">
        <v>1</v>
      </c>
      <c r="F130" s="17">
        <f>$E$15</f>
        <v>1.7</v>
      </c>
      <c r="G130" s="17">
        <f>$F$15</f>
        <v>3.45</v>
      </c>
      <c r="H130" s="17">
        <f>$G$15</f>
        <v>4.5</v>
      </c>
      <c r="I130" s="16">
        <f t="shared" si="51"/>
        <v>1.7</v>
      </c>
      <c r="K130" s="15" t="str">
        <f t="shared" si="52"/>
        <v>GBA</v>
      </c>
      <c r="L130" s="77" t="str">
        <f t="shared" si="52"/>
        <v>Kortrijk</v>
      </c>
      <c r="M130" s="76">
        <v>1</v>
      </c>
      <c r="N130" s="17">
        <f>$E$15</f>
        <v>1.7</v>
      </c>
      <c r="O130" s="17">
        <f>$F$15</f>
        <v>3.45</v>
      </c>
      <c r="P130" s="17">
        <f>$G$15</f>
        <v>4.5</v>
      </c>
      <c r="Q130" s="16">
        <f t="shared" si="53"/>
        <v>1.7</v>
      </c>
      <c r="R130" s="74"/>
      <c r="S130" s="72"/>
    </row>
    <row r="131" spans="1:19">
      <c r="A131" s="72"/>
      <c r="C131" s="15" t="str">
        <f t="shared" si="50"/>
        <v>Roeselare</v>
      </c>
      <c r="D131" s="77" t="str">
        <f t="shared" si="50"/>
        <v>Lokeren</v>
      </c>
      <c r="E131" s="76">
        <v>2</v>
      </c>
      <c r="F131" s="17">
        <f>$E$16</f>
        <v>2.65</v>
      </c>
      <c r="G131" s="17">
        <f>$F$16</f>
        <v>3.35</v>
      </c>
      <c r="H131" s="17">
        <f>$G$16</f>
        <v>2.35</v>
      </c>
      <c r="I131" s="16">
        <f t="shared" si="51"/>
        <v>2.35</v>
      </c>
      <c r="K131" s="15" t="str">
        <f t="shared" si="52"/>
        <v>Roeselare</v>
      </c>
      <c r="L131" s="77" t="str">
        <f t="shared" si="52"/>
        <v>Lokeren</v>
      </c>
      <c r="M131" s="160" t="s">
        <v>35</v>
      </c>
      <c r="N131" s="17">
        <f>$E$16</f>
        <v>2.65</v>
      </c>
      <c r="O131" s="17">
        <f>$F$16</f>
        <v>3.35</v>
      </c>
      <c r="P131" s="17">
        <f>$G$16</f>
        <v>2.35</v>
      </c>
      <c r="Q131" s="16" t="str">
        <f t="shared" si="53"/>
        <v>-</v>
      </c>
      <c r="R131" s="74"/>
      <c r="S131" s="72"/>
    </row>
    <row r="132" spans="1:19">
      <c r="A132" s="72"/>
      <c r="C132" s="15" t="str">
        <f t="shared" si="50"/>
        <v>Standard</v>
      </c>
      <c r="D132" s="77" t="str">
        <f t="shared" si="50"/>
        <v>Cercle Brugge</v>
      </c>
      <c r="E132" s="160" t="s">
        <v>35</v>
      </c>
      <c r="F132" s="17">
        <f>$E$17</f>
        <v>1.3</v>
      </c>
      <c r="G132" s="17">
        <f>$F$17</f>
        <v>4.5</v>
      </c>
      <c r="H132" s="17">
        <f>$G$17</f>
        <v>9</v>
      </c>
      <c r="I132" s="16">
        <f t="shared" si="51"/>
        <v>4.5</v>
      </c>
      <c r="K132" s="15" t="str">
        <f t="shared" si="52"/>
        <v>Standard</v>
      </c>
      <c r="L132" s="77" t="str">
        <f t="shared" si="52"/>
        <v>Cercle Brugge</v>
      </c>
      <c r="M132" s="76">
        <v>2</v>
      </c>
      <c r="N132" s="17">
        <f>$E$17</f>
        <v>1.3</v>
      </c>
      <c r="O132" s="17">
        <f>$F$17</f>
        <v>4.5</v>
      </c>
      <c r="P132" s="17">
        <f>$G$17</f>
        <v>9</v>
      </c>
      <c r="Q132" s="16" t="str">
        <f t="shared" si="53"/>
        <v>-</v>
      </c>
      <c r="R132" s="74"/>
      <c r="S132" s="72"/>
    </row>
    <row r="133" spans="1:19" ht="13.5" thickBot="1">
      <c r="A133" s="72"/>
      <c r="C133" s="84" t="str">
        <f t="shared" si="50"/>
        <v>Moeskroen</v>
      </c>
      <c r="D133" s="85" t="str">
        <f t="shared" si="50"/>
        <v>Anderlecht</v>
      </c>
      <c r="E133" s="86">
        <v>2</v>
      </c>
      <c r="F133" s="87">
        <f>$E$18</f>
        <v>6</v>
      </c>
      <c r="G133" s="87">
        <f>$F$18</f>
        <v>3.75</v>
      </c>
      <c r="H133" s="87">
        <f>$G$18</f>
        <v>1.5</v>
      </c>
      <c r="I133" s="88">
        <f t="shared" si="51"/>
        <v>1.5</v>
      </c>
      <c r="K133" s="84" t="str">
        <f t="shared" si="52"/>
        <v>Moeskroen</v>
      </c>
      <c r="L133" s="85" t="str">
        <f t="shared" si="52"/>
        <v>Anderlecht</v>
      </c>
      <c r="M133" s="86">
        <v>2</v>
      </c>
      <c r="N133" s="87">
        <f>$E$18</f>
        <v>6</v>
      </c>
      <c r="O133" s="87">
        <f>$F$18</f>
        <v>3.75</v>
      </c>
      <c r="P133" s="87">
        <f>$G$18</f>
        <v>1.5</v>
      </c>
      <c r="Q133" s="88">
        <f t="shared" si="53"/>
        <v>1.5</v>
      </c>
      <c r="R133" s="74"/>
      <c r="S133" s="72"/>
    </row>
    <row r="134" spans="1:19" ht="13.5" thickBot="1">
      <c r="A134" s="72"/>
      <c r="I134" s="89">
        <f>SUM(I126:I133)</f>
        <v>11.55</v>
      </c>
      <c r="Q134" s="89">
        <f>SUM(Q126:Q133)</f>
        <v>3.2</v>
      </c>
      <c r="R134" s="74"/>
      <c r="S134" s="72"/>
    </row>
    <row r="135" spans="1:19" ht="16.5" customHeight="1">
      <c r="A135" s="72"/>
      <c r="R135" s="74"/>
      <c r="S135" s="72"/>
    </row>
    <row r="136" spans="1:19" s="155" customFormat="1">
      <c r="A136" s="72"/>
      <c r="B136" s="72"/>
      <c r="C136" s="72"/>
      <c r="D136" s="72"/>
      <c r="E136" s="72"/>
      <c r="F136" s="72"/>
      <c r="G136" s="72"/>
      <c r="H136" s="72"/>
      <c r="I136" s="72"/>
      <c r="J136" s="72"/>
      <c r="K136" s="72"/>
      <c r="L136" s="72"/>
      <c r="M136" s="72"/>
      <c r="N136" s="72"/>
      <c r="O136" s="72"/>
      <c r="P136" s="72"/>
      <c r="Q136" s="72"/>
      <c r="R136" s="72"/>
      <c r="S136" s="72"/>
    </row>
    <row r="137" spans="1:19" s="155" customFormat="1">
      <c r="A137" s="72"/>
      <c r="B137" s="72"/>
      <c r="C137" s="72"/>
      <c r="D137" s="72"/>
      <c r="E137" s="72"/>
      <c r="F137" s="72"/>
      <c r="G137" s="72"/>
      <c r="H137" s="72"/>
      <c r="I137" s="72"/>
      <c r="J137" s="72"/>
      <c r="K137" s="72"/>
      <c r="L137" s="72"/>
      <c r="M137" s="72"/>
      <c r="N137" s="72"/>
      <c r="O137" s="72"/>
      <c r="P137" s="72"/>
      <c r="Q137" s="72"/>
      <c r="R137" s="72"/>
      <c r="S137" s="72"/>
    </row>
    <row r="138" spans="1:19" s="74" customFormat="1"/>
    <row r="139" spans="1:19" s="74" customFormat="1"/>
    <row r="140" spans="1:19" s="74" customFormat="1"/>
    <row r="141" spans="1:19" s="74" customFormat="1">
      <c r="J141" s="123"/>
    </row>
    <row r="142" spans="1:19" s="74" customFormat="1"/>
    <row r="143" spans="1:19" s="74" customFormat="1">
      <c r="J143" s="124"/>
      <c r="K143" s="124"/>
      <c r="L143" s="125"/>
    </row>
    <row r="144" spans="1:19" s="74" customFormat="1">
      <c r="J144" s="124"/>
      <c r="K144" s="124"/>
      <c r="L144" s="125"/>
    </row>
    <row r="145" spans="10:14" s="74" customFormat="1">
      <c r="J145" s="124"/>
      <c r="K145" s="124"/>
      <c r="L145" s="125"/>
    </row>
    <row r="146" spans="10:14" s="74" customFormat="1">
      <c r="J146" s="124"/>
      <c r="K146" s="124"/>
      <c r="L146" s="125"/>
    </row>
    <row r="147" spans="10:14" s="74" customFormat="1">
      <c r="J147" s="124"/>
      <c r="K147" s="124"/>
      <c r="L147" s="125"/>
      <c r="N147" s="75"/>
    </row>
    <row r="148" spans="10:14" s="74" customFormat="1">
      <c r="J148" s="124"/>
      <c r="K148" s="124"/>
      <c r="L148" s="125"/>
    </row>
    <row r="149" spans="10:14" s="74" customFormat="1">
      <c r="J149" s="124"/>
      <c r="K149" s="124"/>
      <c r="L149" s="125"/>
    </row>
    <row r="150" spans="10:14" s="74" customFormat="1">
      <c r="J150" s="124"/>
      <c r="K150" s="124"/>
      <c r="L150" s="125"/>
    </row>
    <row r="151" spans="10:14" s="74" customFormat="1">
      <c r="J151" s="124"/>
      <c r="K151" s="124"/>
      <c r="L151" s="125"/>
    </row>
    <row r="152" spans="10:14" s="74" customFormat="1">
      <c r="J152" s="124"/>
      <c r="K152" s="124"/>
      <c r="L152" s="125"/>
    </row>
    <row r="153" spans="10:14" s="74" customFormat="1">
      <c r="J153" s="124"/>
      <c r="K153" s="124"/>
      <c r="L153" s="125"/>
    </row>
    <row r="154" spans="10:14" s="74" customFormat="1">
      <c r="J154" s="124"/>
      <c r="K154" s="124"/>
      <c r="L154" s="125"/>
    </row>
    <row r="155" spans="10:14" s="74" customFormat="1"/>
    <row r="156" spans="10:14" s="74" customFormat="1"/>
    <row r="157" spans="10:14" s="74" customFormat="1"/>
    <row r="158" spans="10:14" s="74" customFormat="1"/>
    <row r="159" spans="10:14" s="74" customFormat="1"/>
    <row r="160" spans="10:14" s="74" customFormat="1"/>
    <row r="161" s="74" customFormat="1"/>
    <row r="162" s="74" customFormat="1"/>
    <row r="163" s="74" customFormat="1"/>
    <row r="164" s="74" customFormat="1"/>
    <row r="165" s="74" customFormat="1"/>
    <row r="166" s="74" customFormat="1"/>
    <row r="167" s="74" customFormat="1"/>
    <row r="168" s="74" customFormat="1"/>
    <row r="169" s="74" customFormat="1"/>
    <row r="170" s="74" customFormat="1"/>
    <row r="171" s="74" customFormat="1"/>
    <row r="172" s="74" customFormat="1"/>
    <row r="173" s="74" customFormat="1"/>
    <row r="174" s="74" customFormat="1"/>
    <row r="175" s="74" customFormat="1"/>
    <row r="176" s="74" customFormat="1"/>
    <row r="177" s="74" customFormat="1"/>
    <row r="178" s="74" customFormat="1"/>
    <row r="179" s="74" customFormat="1"/>
    <row r="180" s="74" customFormat="1"/>
    <row r="181" s="74" customFormat="1"/>
    <row r="182" s="74" customFormat="1"/>
    <row r="183" s="74" customFormat="1"/>
    <row r="184" s="74" customFormat="1"/>
    <row r="185" s="74" customFormat="1"/>
    <row r="186" s="74" customFormat="1"/>
    <row r="187" s="74" customFormat="1"/>
    <row r="188" s="74" customFormat="1"/>
    <row r="189" s="74" customFormat="1"/>
    <row r="190" s="74" customFormat="1"/>
    <row r="191" s="74" customFormat="1"/>
    <row r="192" s="74" customFormat="1"/>
    <row r="193" s="74" customFormat="1"/>
    <row r="194" s="74" customFormat="1"/>
    <row r="195" s="74" customFormat="1"/>
    <row r="196" s="74" customFormat="1"/>
    <row r="197" s="74" customFormat="1"/>
    <row r="198" s="74" customFormat="1"/>
    <row r="199" s="74" customFormat="1"/>
    <row r="200" s="74" customFormat="1"/>
    <row r="201" s="74" customFormat="1"/>
    <row r="202" s="74" customFormat="1"/>
    <row r="203" s="74" customFormat="1"/>
    <row r="204" s="74" customFormat="1"/>
    <row r="205" s="74" customFormat="1"/>
    <row r="206" s="74" customFormat="1"/>
    <row r="207" s="74" customFormat="1"/>
    <row r="208" s="74" customFormat="1"/>
    <row r="209" s="74" customFormat="1"/>
    <row r="210" s="74" customFormat="1"/>
    <row r="211" s="74" customFormat="1"/>
    <row r="212" s="74" customFormat="1"/>
    <row r="213" s="74" customFormat="1"/>
    <row r="214" s="74" customFormat="1"/>
    <row r="215" s="74" customFormat="1"/>
    <row r="216" s="74" customFormat="1"/>
    <row r="217" s="74" customFormat="1"/>
    <row r="218" s="74" customFormat="1"/>
    <row r="219" s="74" customFormat="1"/>
    <row r="220" s="74" customFormat="1"/>
    <row r="221" s="74" customFormat="1"/>
    <row r="222" s="74" customFormat="1"/>
    <row r="223" s="74" customFormat="1"/>
    <row r="224" s="74" customFormat="1"/>
    <row r="225" s="74" customFormat="1"/>
    <row r="226" s="74" customFormat="1"/>
    <row r="227" s="74" customFormat="1"/>
    <row r="228" s="74" customFormat="1"/>
    <row r="229" s="74" customFormat="1"/>
    <row r="230" s="74" customFormat="1"/>
    <row r="231" s="74" customFormat="1"/>
    <row r="232" s="74" customFormat="1"/>
    <row r="233" s="74" customFormat="1"/>
    <row r="234" s="74" customFormat="1"/>
    <row r="235" s="74" customFormat="1"/>
    <row r="236" s="74" customFormat="1"/>
    <row r="237" s="74" customFormat="1"/>
    <row r="238" s="74" customFormat="1"/>
    <row r="239" s="74" customFormat="1"/>
    <row r="240" s="74" customFormat="1"/>
    <row r="241" s="74" customFormat="1"/>
    <row r="242" s="74" customFormat="1"/>
    <row r="243" s="74" customFormat="1"/>
    <row r="244" s="74" customFormat="1"/>
    <row r="245" s="74" customFormat="1"/>
    <row r="246" s="74" customFormat="1"/>
    <row r="247" s="74" customFormat="1"/>
    <row r="248" s="74" customFormat="1"/>
    <row r="249" s="74" customFormat="1"/>
    <row r="250" s="74" customFormat="1"/>
    <row r="251" s="74" customFormat="1"/>
    <row r="252" s="74" customFormat="1"/>
    <row r="253" s="74" customFormat="1"/>
    <row r="254" s="74" customFormat="1"/>
    <row r="255" s="74" customFormat="1"/>
    <row r="256" s="74" customFormat="1"/>
    <row r="257" s="74" customFormat="1"/>
    <row r="258" s="74" customFormat="1"/>
    <row r="259" s="74" customFormat="1"/>
    <row r="260" s="74" customFormat="1"/>
    <row r="261" s="74" customFormat="1"/>
    <row r="262" s="74" customFormat="1"/>
    <row r="263" s="74" customFormat="1"/>
    <row r="264" s="74" customFormat="1"/>
    <row r="265" s="74" customFormat="1"/>
    <row r="266" s="74" customFormat="1"/>
    <row r="267" s="74" customFormat="1"/>
    <row r="268" s="74" customFormat="1"/>
    <row r="269" s="74" customFormat="1"/>
    <row r="270" s="74" customFormat="1"/>
    <row r="271" s="74" customFormat="1"/>
    <row r="272" s="74" customFormat="1"/>
    <row r="273" s="74" customFormat="1"/>
    <row r="274" s="74" customFormat="1"/>
    <row r="275" s="74" customFormat="1"/>
    <row r="276" s="74" customFormat="1"/>
    <row r="277" s="74" customFormat="1"/>
    <row r="278" s="74" customFormat="1"/>
    <row r="279" s="74" customFormat="1"/>
    <row r="280" s="74" customFormat="1"/>
    <row r="281" s="74" customFormat="1"/>
    <row r="282" s="74" customFormat="1"/>
    <row r="283" s="74" customFormat="1"/>
    <row r="284" s="74" customFormat="1"/>
    <row r="285" s="74" customFormat="1"/>
    <row r="286" s="74" customFormat="1"/>
    <row r="287" s="74" customFormat="1"/>
    <row r="288" s="74" customFormat="1"/>
    <row r="289" s="74" customFormat="1"/>
    <row r="290" s="74" customFormat="1"/>
    <row r="291" s="74" customFormat="1"/>
    <row r="292" s="74" customFormat="1"/>
    <row r="293" s="74" customFormat="1"/>
    <row r="294" s="74" customFormat="1"/>
    <row r="295" s="74" customFormat="1"/>
    <row r="296" s="74" customFormat="1"/>
    <row r="297" s="74" customFormat="1"/>
    <row r="298" s="74" customFormat="1"/>
    <row r="299" s="74" customFormat="1"/>
    <row r="300" s="74" customFormat="1"/>
    <row r="301" s="74" customFormat="1"/>
    <row r="302" s="74" customFormat="1"/>
    <row r="303" s="74" customFormat="1"/>
    <row r="304" s="74" customFormat="1"/>
    <row r="305" s="74" customFormat="1"/>
    <row r="306" s="74" customFormat="1"/>
    <row r="307" s="74" customFormat="1"/>
    <row r="308" s="74" customFormat="1"/>
    <row r="309" s="74" customFormat="1"/>
    <row r="310" s="74" customFormat="1"/>
    <row r="311" s="74" customFormat="1"/>
    <row r="312" s="74" customFormat="1"/>
    <row r="313" s="74" customFormat="1"/>
    <row r="314" s="74" customFormat="1"/>
    <row r="315" s="74" customFormat="1"/>
    <row r="316" s="74" customFormat="1"/>
    <row r="317" s="74" customFormat="1"/>
    <row r="318" s="74" customFormat="1"/>
    <row r="319" s="74" customFormat="1"/>
    <row r="320" s="74" customFormat="1"/>
    <row r="321" s="74" customFormat="1"/>
    <row r="322" s="74" customFormat="1"/>
    <row r="323" s="74" customFormat="1"/>
    <row r="324" s="74" customFormat="1"/>
    <row r="325" s="74" customFormat="1"/>
    <row r="326" s="74" customFormat="1"/>
    <row r="327" s="74" customFormat="1"/>
    <row r="328" s="74" customFormat="1"/>
    <row r="329" s="74" customFormat="1"/>
    <row r="330" s="74" customFormat="1"/>
    <row r="331" s="74" customFormat="1"/>
    <row r="332" s="74" customFormat="1"/>
    <row r="333" s="74" customFormat="1"/>
    <row r="334" s="74" customFormat="1"/>
    <row r="335" s="74" customFormat="1"/>
    <row r="336" s="74" customFormat="1"/>
    <row r="337" s="74" customFormat="1"/>
    <row r="338" s="74" customFormat="1"/>
    <row r="339" s="74" customFormat="1"/>
    <row r="340" s="74" customFormat="1"/>
    <row r="341" s="74" customFormat="1"/>
    <row r="342" s="74" customFormat="1"/>
    <row r="343" s="74" customFormat="1"/>
    <row r="344" s="74" customFormat="1"/>
    <row r="345" s="74" customFormat="1"/>
    <row r="346" s="74" customFormat="1"/>
    <row r="347" s="74" customFormat="1"/>
    <row r="348" s="74" customFormat="1"/>
    <row r="349" s="74" customFormat="1"/>
    <row r="350" s="74" customFormat="1"/>
    <row r="351" s="74" customFormat="1"/>
    <row r="352" s="74" customFormat="1"/>
    <row r="353" s="74" customFormat="1"/>
    <row r="354" s="74" customFormat="1"/>
    <row r="355" s="74" customFormat="1"/>
    <row r="356" s="74" customFormat="1"/>
    <row r="357" s="74" customFormat="1"/>
    <row r="358" s="74" customFormat="1"/>
    <row r="359" s="74" customFormat="1"/>
    <row r="360" s="74" customFormat="1"/>
    <row r="361" s="74" customFormat="1"/>
    <row r="362" s="74" customFormat="1"/>
    <row r="363" s="74" customFormat="1"/>
    <row r="364" s="74" customFormat="1"/>
    <row r="365" s="74" customFormat="1"/>
    <row r="366" s="74" customFormat="1"/>
    <row r="367" s="74" customFormat="1"/>
    <row r="368" s="74" customFormat="1"/>
    <row r="369" s="74" customFormat="1"/>
    <row r="370" s="74" customFormat="1"/>
    <row r="371" s="74" customFormat="1"/>
    <row r="372" s="74" customFormat="1"/>
    <row r="373" s="74" customFormat="1"/>
    <row r="374" s="74" customFormat="1"/>
    <row r="375" s="74" customFormat="1"/>
    <row r="376" s="74" customFormat="1"/>
    <row r="377" s="74" customFormat="1"/>
    <row r="378" s="74" customFormat="1"/>
    <row r="379" s="74" customFormat="1"/>
    <row r="380" s="74" customFormat="1"/>
    <row r="381" s="74" customFormat="1"/>
    <row r="382" s="74" customFormat="1"/>
    <row r="383" s="74" customFormat="1"/>
    <row r="384" s="74" customFormat="1"/>
    <row r="385" s="74" customFormat="1"/>
    <row r="386" s="74" customFormat="1"/>
    <row r="387" s="74" customFormat="1"/>
    <row r="388" s="74" customFormat="1"/>
    <row r="389" s="74" customFormat="1"/>
    <row r="390" s="74" customFormat="1"/>
    <row r="391" s="74" customFormat="1"/>
    <row r="392" s="74" customFormat="1"/>
    <row r="393" s="74" customFormat="1"/>
    <row r="394" s="74" customFormat="1"/>
    <row r="395" s="74" customFormat="1"/>
    <row r="396" s="74" customFormat="1"/>
    <row r="397" s="74" customFormat="1"/>
    <row r="398" s="74" customFormat="1"/>
    <row r="399" s="74" customFormat="1"/>
    <row r="400" s="74" customFormat="1"/>
    <row r="401" s="74" customFormat="1"/>
    <row r="402" s="74" customFormat="1"/>
    <row r="403" s="74" customFormat="1"/>
    <row r="404" s="74" customFormat="1"/>
    <row r="405" s="74" customFormat="1"/>
    <row r="406" s="74" customFormat="1"/>
    <row r="407" s="74" customFormat="1"/>
    <row r="408" s="74" customFormat="1"/>
    <row r="409" s="74" customFormat="1"/>
    <row r="410" s="74" customFormat="1"/>
    <row r="411" s="74" customFormat="1"/>
    <row r="412" s="74" customFormat="1"/>
    <row r="413" s="74" customFormat="1"/>
    <row r="414" s="74" customFormat="1"/>
    <row r="415" s="74" customFormat="1"/>
    <row r="416" s="74" customFormat="1"/>
    <row r="417" s="74" customFormat="1"/>
    <row r="418" s="74" customFormat="1"/>
    <row r="419" s="74" customFormat="1"/>
    <row r="420" s="74" customFormat="1"/>
    <row r="421" s="74" customFormat="1"/>
    <row r="422" s="74" customFormat="1"/>
    <row r="423" s="74" customFormat="1"/>
    <row r="424" s="74" customFormat="1"/>
    <row r="425" s="74" customFormat="1"/>
    <row r="426" s="74" customFormat="1"/>
    <row r="427" s="74" customFormat="1"/>
    <row r="428" s="74" customFormat="1"/>
    <row r="429" s="74" customFormat="1"/>
    <row r="430" s="74" customFormat="1"/>
    <row r="431" s="74" customFormat="1"/>
    <row r="432" s="74" customFormat="1"/>
    <row r="433" s="74" customFormat="1"/>
    <row r="434" s="74" customFormat="1"/>
    <row r="435" s="74" customFormat="1"/>
    <row r="436" s="74" customFormat="1"/>
    <row r="437" s="74" customFormat="1"/>
    <row r="438" s="74" customFormat="1"/>
    <row r="439" s="74" customFormat="1"/>
    <row r="440" s="74" customFormat="1"/>
    <row r="441" s="74" customFormat="1"/>
    <row r="442" s="74" customFormat="1"/>
    <row r="443" s="74" customFormat="1"/>
    <row r="444" s="74" customFormat="1"/>
    <row r="445" s="74" customFormat="1"/>
    <row r="446" s="74" customFormat="1"/>
    <row r="447" s="74" customFormat="1"/>
    <row r="448" s="74" customFormat="1"/>
    <row r="449" s="74" customFormat="1"/>
    <row r="450" s="74" customFormat="1"/>
    <row r="451" s="74" customFormat="1"/>
    <row r="452" s="74" customFormat="1"/>
    <row r="453" s="74" customFormat="1"/>
    <row r="454" s="74" customFormat="1"/>
    <row r="455" s="74" customFormat="1"/>
    <row r="456" s="74" customFormat="1"/>
    <row r="457" s="74" customFormat="1"/>
    <row r="458" s="74" customFormat="1"/>
    <row r="459" s="74" customFormat="1"/>
    <row r="460" s="74" customFormat="1"/>
    <row r="461" s="74" customFormat="1"/>
    <row r="462" s="74" customFormat="1"/>
    <row r="463" s="74" customFormat="1"/>
    <row r="464" s="74" customFormat="1"/>
    <row r="465" s="74" customFormat="1"/>
    <row r="466" s="74" customFormat="1"/>
    <row r="467" s="74" customFormat="1"/>
    <row r="468" s="74" customFormat="1"/>
    <row r="469" s="74" customFormat="1"/>
    <row r="470" s="74" customFormat="1"/>
    <row r="471" s="74" customFormat="1"/>
    <row r="472" s="74" customFormat="1"/>
    <row r="473" s="74" customFormat="1"/>
    <row r="474" s="74" customFormat="1"/>
    <row r="475" s="74" customFormat="1"/>
    <row r="476" s="74" customFormat="1"/>
    <row r="477" s="74" customFormat="1"/>
    <row r="478" s="74" customFormat="1"/>
    <row r="479" s="74" customFormat="1"/>
    <row r="480" s="74" customFormat="1"/>
    <row r="481" s="74" customFormat="1"/>
    <row r="482" s="74" customFormat="1"/>
    <row r="483" s="74" customFormat="1"/>
    <row r="484" s="74" customFormat="1"/>
    <row r="485" s="74" customFormat="1"/>
    <row r="486" s="74" customFormat="1"/>
    <row r="487" s="74" customFormat="1"/>
    <row r="488" s="74" customFormat="1"/>
    <row r="489" s="74" customFormat="1"/>
    <row r="490" s="74" customFormat="1"/>
    <row r="491" s="74" customFormat="1"/>
    <row r="492" s="74" customFormat="1"/>
    <row r="493" s="74" customFormat="1"/>
    <row r="494" s="74" customFormat="1"/>
    <row r="495" s="74" customFormat="1"/>
    <row r="496" s="74" customFormat="1"/>
    <row r="497" s="74" customFormat="1"/>
    <row r="498" s="74" customFormat="1"/>
    <row r="499" s="74" customFormat="1"/>
    <row r="500" s="74" customFormat="1"/>
    <row r="501" s="74" customFormat="1"/>
    <row r="502" s="74" customFormat="1"/>
    <row r="503" s="74" customFormat="1"/>
    <row r="504" s="74" customFormat="1"/>
    <row r="505" s="74" customFormat="1"/>
    <row r="506" s="74" customFormat="1"/>
    <row r="507" s="74" customFormat="1"/>
    <row r="508" s="74" customFormat="1"/>
    <row r="509" s="74" customFormat="1"/>
    <row r="510" s="74" customFormat="1"/>
    <row r="511" s="74" customFormat="1"/>
    <row r="512" s="74" customFormat="1"/>
    <row r="513" s="74" customFormat="1"/>
    <row r="514" s="74" customFormat="1"/>
    <row r="515" s="74" customFormat="1"/>
    <row r="516" s="74" customFormat="1"/>
    <row r="517" s="74" customFormat="1"/>
    <row r="518" s="74" customFormat="1"/>
    <row r="519" s="74" customFormat="1"/>
    <row r="520" s="74" customFormat="1"/>
    <row r="521" s="74" customFormat="1"/>
    <row r="522" s="74" customFormat="1"/>
    <row r="523" s="74" customFormat="1"/>
    <row r="524" s="74" customFormat="1"/>
    <row r="525" s="74" customFormat="1"/>
    <row r="526" s="74" customFormat="1"/>
    <row r="527" s="74" customFormat="1"/>
    <row r="528" s="74" customFormat="1"/>
    <row r="529" s="74" customFormat="1"/>
    <row r="530" s="74" customFormat="1"/>
    <row r="531" s="74" customFormat="1"/>
    <row r="532" s="74" customFormat="1"/>
    <row r="533" s="74" customFormat="1"/>
    <row r="534" s="74" customFormat="1"/>
    <row r="535" s="74" customFormat="1"/>
    <row r="536" s="74" customFormat="1"/>
    <row r="537" s="74" customFormat="1"/>
    <row r="538" s="74" customFormat="1"/>
    <row r="539" s="74" customFormat="1"/>
    <row r="540" s="74" customFormat="1"/>
    <row r="541" s="74" customFormat="1"/>
    <row r="542" s="74" customFormat="1"/>
    <row r="543" s="74" customFormat="1"/>
    <row r="544" s="74" customFormat="1"/>
    <row r="545" s="74" customFormat="1"/>
    <row r="546" s="74" customFormat="1"/>
    <row r="547" s="74" customFormat="1"/>
    <row r="548" s="74" customFormat="1"/>
    <row r="549" s="74" customFormat="1"/>
    <row r="550" s="74" customFormat="1"/>
    <row r="551" s="74" customFormat="1"/>
    <row r="552" s="74" customFormat="1"/>
    <row r="553" s="74" customFormat="1"/>
    <row r="554" s="74" customFormat="1"/>
    <row r="555" s="74" customFormat="1"/>
    <row r="556" s="74" customFormat="1"/>
    <row r="557" s="74" customFormat="1"/>
    <row r="558" s="74" customFormat="1"/>
    <row r="559" s="74" customFormat="1"/>
    <row r="560" s="74" customFormat="1"/>
    <row r="561" s="74" customFormat="1"/>
    <row r="562" s="74" customFormat="1"/>
    <row r="563" s="74" customFormat="1"/>
    <row r="564" s="74" customFormat="1"/>
    <row r="565" s="74" customFormat="1"/>
    <row r="566" s="74" customFormat="1"/>
    <row r="567" s="74" customFormat="1"/>
    <row r="568" s="74" customFormat="1"/>
    <row r="569" s="74" customFormat="1"/>
    <row r="570" s="74" customFormat="1"/>
    <row r="571" s="74" customFormat="1"/>
    <row r="572" s="74" customFormat="1"/>
    <row r="573" s="74" customFormat="1"/>
    <row r="574" s="74" customFormat="1"/>
    <row r="575" s="74" customFormat="1"/>
    <row r="576" s="74" customFormat="1"/>
    <row r="577" s="74" customFormat="1"/>
    <row r="578" s="74" customFormat="1"/>
    <row r="579" s="74" customFormat="1"/>
    <row r="580" s="74" customFormat="1"/>
    <row r="581" s="74" customFormat="1"/>
    <row r="582" s="74" customFormat="1"/>
    <row r="583" s="74" customFormat="1"/>
    <row r="584" s="74" customFormat="1"/>
    <row r="585" s="74" customFormat="1"/>
    <row r="586" s="74" customFormat="1"/>
    <row r="587" s="74" customFormat="1"/>
    <row r="588" s="74" customFormat="1"/>
    <row r="589" s="74" customFormat="1"/>
    <row r="590" s="74" customFormat="1"/>
    <row r="591" s="74" customFormat="1"/>
    <row r="592" s="74" customFormat="1"/>
    <row r="593" s="74" customFormat="1"/>
    <row r="594" s="74" customFormat="1"/>
    <row r="595" s="74" customFormat="1"/>
    <row r="596" s="74" customFormat="1"/>
    <row r="597" s="74" customFormat="1"/>
    <row r="598" s="74" customFormat="1"/>
    <row r="599" s="74" customFormat="1"/>
    <row r="600" s="74" customFormat="1"/>
    <row r="601" s="74" customFormat="1"/>
    <row r="602" s="74" customFormat="1"/>
    <row r="603" s="74" customFormat="1"/>
    <row r="604" s="74" customFormat="1"/>
    <row r="605" s="74" customFormat="1"/>
    <row r="606" s="74" customFormat="1"/>
    <row r="607" s="74" customFormat="1"/>
    <row r="608" s="74" customFormat="1"/>
    <row r="609" s="74" customFormat="1"/>
    <row r="610" s="74" customFormat="1"/>
    <row r="611" s="74" customFormat="1"/>
    <row r="612" s="74" customFormat="1"/>
    <row r="613" s="74" customFormat="1"/>
    <row r="614" s="74" customFormat="1"/>
    <row r="615" s="74" customFormat="1"/>
    <row r="616" s="74" customFormat="1"/>
    <row r="617" s="74" customFormat="1"/>
    <row r="618" s="74" customFormat="1"/>
    <row r="619" s="74" customFormat="1"/>
    <row r="620" s="74" customFormat="1"/>
    <row r="621" s="74" customFormat="1"/>
    <row r="622" s="74" customFormat="1"/>
    <row r="623" s="74" customFormat="1"/>
    <row r="624" s="74" customFormat="1"/>
    <row r="625" s="74" customFormat="1"/>
    <row r="626" s="74" customFormat="1"/>
    <row r="627" s="74" customFormat="1"/>
    <row r="628" s="74" customFormat="1"/>
    <row r="629" s="74" customFormat="1"/>
    <row r="630" s="74" customFormat="1"/>
    <row r="631" s="74" customFormat="1"/>
    <row r="632" s="74" customFormat="1"/>
    <row r="633" s="74" customFormat="1"/>
    <row r="634" s="74" customFormat="1"/>
    <row r="635" s="74" customFormat="1"/>
    <row r="636" s="74" customFormat="1"/>
    <row r="637" s="74" customFormat="1"/>
    <row r="638" s="74" customFormat="1"/>
    <row r="639" s="74" customFormat="1"/>
    <row r="640" s="74" customFormat="1"/>
    <row r="641" s="74" customFormat="1"/>
    <row r="642" s="74" customFormat="1"/>
    <row r="643" s="74" customFormat="1"/>
    <row r="644" s="74" customFormat="1"/>
    <row r="645" s="74" customFormat="1"/>
    <row r="646" s="74" customFormat="1"/>
    <row r="647" s="74" customFormat="1"/>
    <row r="648" s="74" customFormat="1"/>
    <row r="649" s="74" customFormat="1"/>
    <row r="650" s="74" customFormat="1"/>
    <row r="651" s="74" customFormat="1"/>
    <row r="652" s="74" customFormat="1"/>
    <row r="653" s="74" customFormat="1"/>
    <row r="654" s="74" customFormat="1"/>
    <row r="655" s="74" customFormat="1"/>
    <row r="656" s="74" customFormat="1"/>
    <row r="657" s="74" customFormat="1"/>
    <row r="658" s="74" customFormat="1"/>
    <row r="659" s="74" customFormat="1"/>
    <row r="660" s="74" customFormat="1"/>
    <row r="661" s="74" customFormat="1"/>
    <row r="662" s="74" customFormat="1"/>
    <row r="663" s="74" customFormat="1"/>
    <row r="664" s="74" customFormat="1"/>
    <row r="665" s="74" customFormat="1"/>
    <row r="666" s="74" customFormat="1"/>
    <row r="667" s="74" customFormat="1"/>
    <row r="668" s="74" customFormat="1"/>
    <row r="669" s="74" customFormat="1"/>
    <row r="670" s="74" customFormat="1"/>
    <row r="671" s="74" customFormat="1"/>
    <row r="672" s="74" customFormat="1"/>
    <row r="673" s="74" customFormat="1"/>
    <row r="674" s="74" customFormat="1"/>
    <row r="675" s="74" customFormat="1"/>
    <row r="676" s="74" customFormat="1"/>
    <row r="677" s="74" customFormat="1"/>
    <row r="678" s="74" customFormat="1"/>
    <row r="679" s="74" customFormat="1"/>
    <row r="680" s="74" customFormat="1"/>
    <row r="681" s="74" customFormat="1"/>
    <row r="682" s="74" customFormat="1"/>
    <row r="683" s="74" customFormat="1"/>
    <row r="684" s="74" customFormat="1"/>
    <row r="685" s="74" customFormat="1"/>
    <row r="686" s="74" customFormat="1"/>
    <row r="687" s="74" customFormat="1"/>
    <row r="688" s="74" customFormat="1"/>
    <row r="689" s="74" customFormat="1"/>
    <row r="690" s="74" customFormat="1"/>
    <row r="691" s="74" customFormat="1"/>
    <row r="692" s="74" customFormat="1"/>
    <row r="693" s="74" customFormat="1"/>
    <row r="694" s="74" customFormat="1"/>
    <row r="695" s="74" customFormat="1"/>
    <row r="696" s="74" customFormat="1"/>
    <row r="697" s="74" customFormat="1"/>
    <row r="698" s="74" customFormat="1"/>
    <row r="699" s="74" customFormat="1"/>
    <row r="700" s="74" customFormat="1"/>
    <row r="701" s="74" customFormat="1"/>
    <row r="702" s="74" customFormat="1"/>
    <row r="703" s="74" customFormat="1"/>
    <row r="704" s="74" customFormat="1"/>
    <row r="705" s="74" customFormat="1"/>
    <row r="706" s="74" customFormat="1"/>
    <row r="707" s="74" customFormat="1"/>
    <row r="708" s="74" customFormat="1"/>
    <row r="709" s="74" customFormat="1"/>
    <row r="710" s="74" customFormat="1"/>
    <row r="711" s="74" customFormat="1"/>
    <row r="712" s="74" customFormat="1"/>
    <row r="713" s="74" customFormat="1"/>
    <row r="714" s="74" customFormat="1"/>
    <row r="715" s="74" customFormat="1"/>
    <row r="716" s="74" customFormat="1"/>
    <row r="717" s="74" customFormat="1"/>
    <row r="718" s="74" customFormat="1"/>
    <row r="719" s="74" customFormat="1"/>
    <row r="720" s="74" customFormat="1"/>
    <row r="721" s="74" customFormat="1"/>
    <row r="722" s="74" customFormat="1"/>
    <row r="723" s="74" customFormat="1"/>
    <row r="724" s="74" customFormat="1"/>
    <row r="725" s="74" customFormat="1"/>
    <row r="726" s="74" customFormat="1"/>
    <row r="727" s="74" customFormat="1"/>
    <row r="728" s="74" customFormat="1"/>
    <row r="729" s="74" customFormat="1"/>
    <row r="730" s="74" customFormat="1"/>
    <row r="731" s="74" customFormat="1"/>
    <row r="732" s="74" customFormat="1"/>
    <row r="733" s="74" customFormat="1"/>
    <row r="734" s="74" customFormat="1"/>
    <row r="735" s="74" customFormat="1"/>
    <row r="736" s="74" customFormat="1"/>
    <row r="737" s="74" customFormat="1"/>
    <row r="738" s="74" customFormat="1"/>
    <row r="739" s="74" customFormat="1"/>
    <row r="740" s="74" customFormat="1"/>
    <row r="741" s="74" customFormat="1"/>
    <row r="742" s="74" customFormat="1"/>
    <row r="743" s="74" customFormat="1"/>
    <row r="744" s="74" customFormat="1"/>
    <row r="745" s="74" customFormat="1"/>
    <row r="746" s="74" customFormat="1"/>
    <row r="747" s="74" customFormat="1"/>
    <row r="748" s="74" customFormat="1"/>
    <row r="749" s="74" customFormat="1"/>
    <row r="750" s="74" customFormat="1"/>
    <row r="751" s="74" customFormat="1"/>
    <row r="752" s="74" customFormat="1"/>
    <row r="753" s="74" customFormat="1"/>
    <row r="754" s="74" customFormat="1"/>
    <row r="755" s="74" customFormat="1"/>
    <row r="756" s="74" customFormat="1"/>
    <row r="757" s="74" customFormat="1"/>
    <row r="758" s="74" customFormat="1"/>
    <row r="759" s="74" customFormat="1"/>
    <row r="760" s="74" customFormat="1"/>
    <row r="761" s="74" customFormat="1"/>
    <row r="762" s="74" customFormat="1"/>
    <row r="763" s="74" customFormat="1"/>
    <row r="764" s="74" customFormat="1"/>
    <row r="765" s="74" customFormat="1"/>
    <row r="766" s="74" customFormat="1"/>
    <row r="767" s="74" customFormat="1"/>
    <row r="768" s="74" customFormat="1"/>
    <row r="769" s="74" customFormat="1"/>
    <row r="770" s="74" customFormat="1"/>
    <row r="771" s="74" customFormat="1"/>
    <row r="772" s="74" customFormat="1"/>
    <row r="773" s="74" customFormat="1"/>
    <row r="774" s="74" customFormat="1"/>
    <row r="775" s="74" customFormat="1"/>
    <row r="776" s="74" customFormat="1"/>
    <row r="777" s="74" customFormat="1"/>
    <row r="778" s="74" customFormat="1"/>
    <row r="779" s="74" customFormat="1"/>
    <row r="780" s="74" customFormat="1"/>
    <row r="781" s="74" customFormat="1"/>
    <row r="782" s="74" customFormat="1"/>
    <row r="783" s="74" customFormat="1"/>
    <row r="784" s="74" customFormat="1"/>
    <row r="785" s="74" customFormat="1"/>
    <row r="786" s="74" customFormat="1"/>
    <row r="787" s="74" customFormat="1"/>
    <row r="788" s="74" customFormat="1"/>
    <row r="789" s="74" customFormat="1"/>
    <row r="790" s="74" customFormat="1"/>
    <row r="791" s="74" customFormat="1"/>
    <row r="792" s="74" customFormat="1"/>
    <row r="793" s="74" customFormat="1"/>
    <row r="794" s="74" customFormat="1"/>
    <row r="795" s="74" customFormat="1"/>
    <row r="796" s="74" customFormat="1"/>
    <row r="797" s="74" customFormat="1"/>
    <row r="798" s="74" customFormat="1"/>
    <row r="799" s="74" customFormat="1"/>
    <row r="800" s="74" customFormat="1"/>
    <row r="801" s="74" customFormat="1"/>
    <row r="802" s="74" customFormat="1"/>
    <row r="803" s="74" customFormat="1"/>
    <row r="804" s="74" customFormat="1"/>
    <row r="805" s="74" customFormat="1"/>
    <row r="806" s="74" customFormat="1"/>
    <row r="807" s="74" customFormat="1"/>
    <row r="808" s="74" customFormat="1"/>
    <row r="809" s="74" customFormat="1"/>
    <row r="810" s="74" customFormat="1"/>
    <row r="811" s="74" customFormat="1"/>
    <row r="812" s="74" customFormat="1"/>
    <row r="813" s="74" customFormat="1"/>
    <row r="814" s="74" customFormat="1"/>
    <row r="815" s="74" customFormat="1"/>
    <row r="816" s="74" customFormat="1"/>
    <row r="817" s="74" customFormat="1"/>
    <row r="818" s="74" customFormat="1"/>
    <row r="819" s="74" customFormat="1"/>
    <row r="820" s="74" customFormat="1"/>
    <row r="821" s="74" customFormat="1"/>
    <row r="822" s="74" customFormat="1"/>
    <row r="823" s="74" customFormat="1"/>
    <row r="824" s="74" customFormat="1"/>
    <row r="825" s="74" customFormat="1"/>
    <row r="826" s="74" customFormat="1"/>
    <row r="827" s="74" customFormat="1"/>
    <row r="828" s="74" customFormat="1"/>
    <row r="829" s="74" customFormat="1"/>
    <row r="830" s="74" customFormat="1"/>
    <row r="831" s="74" customFormat="1"/>
    <row r="832" s="74" customFormat="1"/>
    <row r="833" s="74" customFormat="1"/>
    <row r="834" s="74" customFormat="1"/>
    <row r="835" s="74" customFormat="1"/>
    <row r="836" s="74" customFormat="1"/>
    <row r="837" s="74" customFormat="1"/>
    <row r="838" s="74" customFormat="1"/>
    <row r="839" s="74" customFormat="1"/>
    <row r="840" s="74" customFormat="1"/>
    <row r="841" s="74" customFormat="1"/>
    <row r="842" s="74" customFormat="1"/>
    <row r="843" s="74" customFormat="1"/>
    <row r="844" s="74" customFormat="1"/>
    <row r="845" s="74" customFormat="1"/>
    <row r="846" s="74" customFormat="1"/>
    <row r="847" s="74" customFormat="1"/>
    <row r="848" s="74" customFormat="1"/>
    <row r="849" s="74" customFormat="1"/>
    <row r="850" s="74" customFormat="1"/>
    <row r="851" s="74" customFormat="1"/>
    <row r="852" s="74" customFormat="1"/>
    <row r="853" s="74" customFormat="1"/>
    <row r="854" s="74" customFormat="1"/>
    <row r="855" s="74" customFormat="1"/>
    <row r="856" s="74" customFormat="1"/>
    <row r="857" s="74" customFormat="1"/>
    <row r="858" s="74" customFormat="1"/>
    <row r="859" s="74" customFormat="1"/>
    <row r="860" s="74" customFormat="1"/>
    <row r="861" s="74" customFormat="1"/>
    <row r="862" s="74" customFormat="1"/>
    <row r="863" s="74" customFormat="1"/>
    <row r="864" s="74" customFormat="1"/>
    <row r="865" s="74" customFormat="1"/>
    <row r="866" s="74" customFormat="1"/>
    <row r="867" s="74" customFormat="1"/>
    <row r="868" s="74" customFormat="1"/>
    <row r="869" s="74" customFormat="1"/>
    <row r="870" s="74" customFormat="1"/>
    <row r="871" s="74" customFormat="1"/>
    <row r="872" s="74" customFormat="1"/>
    <row r="873" s="74" customFormat="1"/>
    <row r="874" s="74" customFormat="1"/>
    <row r="875" s="74" customFormat="1"/>
    <row r="876" s="74" customFormat="1"/>
    <row r="877" s="74" customFormat="1"/>
    <row r="878" s="74" customFormat="1"/>
    <row r="879" s="74" customFormat="1"/>
    <row r="880" s="74" customFormat="1"/>
    <row r="881" s="74" customFormat="1"/>
    <row r="882" s="74" customFormat="1"/>
    <row r="883" s="74" customFormat="1"/>
    <row r="884" s="74" customFormat="1"/>
    <row r="885" s="74" customFormat="1"/>
    <row r="886" s="74" customFormat="1"/>
    <row r="887" s="74" customFormat="1"/>
    <row r="888" s="74" customFormat="1"/>
    <row r="889" s="74" customFormat="1"/>
    <row r="890" s="74" customFormat="1"/>
    <row r="891" s="74" customFormat="1"/>
    <row r="892" s="74" customFormat="1"/>
    <row r="893" s="74" customFormat="1"/>
    <row r="894" s="74" customFormat="1"/>
    <row r="895" s="74" customFormat="1"/>
    <row r="896" s="74" customFormat="1"/>
    <row r="897" s="74" customFormat="1"/>
    <row r="898" s="74" customFormat="1"/>
    <row r="899" s="74" customFormat="1"/>
    <row r="900" s="74" customFormat="1"/>
    <row r="901" s="74" customFormat="1"/>
    <row r="902" s="74" customFormat="1"/>
    <row r="903" s="74" customFormat="1"/>
    <row r="904" s="74" customFormat="1"/>
    <row r="905" s="74" customFormat="1"/>
    <row r="906" s="74" customFormat="1"/>
    <row r="907" s="74" customFormat="1"/>
    <row r="908" s="74" customFormat="1"/>
    <row r="909" s="74" customFormat="1"/>
    <row r="910" s="74" customFormat="1"/>
    <row r="911" s="74" customFormat="1"/>
    <row r="912" s="74" customFormat="1"/>
    <row r="913" s="74" customFormat="1"/>
    <row r="914" s="74" customFormat="1"/>
    <row r="915" s="74" customFormat="1"/>
    <row r="916" s="74" customFormat="1"/>
    <row r="917" s="74" customFormat="1"/>
    <row r="918" s="74" customFormat="1"/>
    <row r="919" s="74" customFormat="1"/>
    <row r="920" s="74" customFormat="1"/>
    <row r="921" s="74" customFormat="1"/>
    <row r="922" s="74" customFormat="1"/>
    <row r="923" s="74" customFormat="1"/>
    <row r="924" s="74" customFormat="1"/>
    <row r="925" s="74" customFormat="1"/>
    <row r="926" s="74" customFormat="1"/>
    <row r="927" s="74" customFormat="1"/>
    <row r="928" s="74" customFormat="1"/>
    <row r="929" s="74" customFormat="1"/>
    <row r="930" s="74" customFormat="1"/>
    <row r="931" s="74" customFormat="1"/>
    <row r="932" s="74" customFormat="1"/>
    <row r="933" s="74" customFormat="1"/>
    <row r="934" s="74" customFormat="1"/>
    <row r="935" s="74" customFormat="1"/>
    <row r="936" s="74" customFormat="1"/>
    <row r="937" s="74" customFormat="1"/>
    <row r="938" s="74" customFormat="1"/>
    <row r="939" s="74" customFormat="1"/>
    <row r="940" s="74" customFormat="1"/>
    <row r="941" s="74" customFormat="1"/>
    <row r="942" s="74" customFormat="1"/>
    <row r="943" s="74" customFormat="1"/>
    <row r="944" s="74" customFormat="1"/>
    <row r="945" s="74" customFormat="1"/>
    <row r="946" s="74" customFormat="1"/>
    <row r="947" s="74" customFormat="1"/>
    <row r="948" s="74" customFormat="1"/>
    <row r="949" s="74" customFormat="1"/>
    <row r="950" s="74" customFormat="1"/>
    <row r="951" s="74" customFormat="1"/>
    <row r="952" s="74" customFormat="1"/>
    <row r="953" s="74" customFormat="1"/>
    <row r="954" s="74" customFormat="1"/>
    <row r="955" s="74" customFormat="1"/>
    <row r="956" s="74" customFormat="1"/>
    <row r="957" s="74" customFormat="1"/>
    <row r="958" s="74" customFormat="1"/>
    <row r="959" s="74" customFormat="1"/>
    <row r="960" s="74" customFormat="1"/>
    <row r="961" s="74" customFormat="1"/>
    <row r="962" s="74" customFormat="1"/>
    <row r="963" s="74" customFormat="1"/>
    <row r="964" s="74" customFormat="1"/>
    <row r="965" s="74" customFormat="1"/>
    <row r="966" s="74" customFormat="1"/>
    <row r="967" s="74" customFormat="1"/>
    <row r="968" s="74" customFormat="1"/>
    <row r="969" s="74" customFormat="1"/>
    <row r="970" s="74" customFormat="1"/>
    <row r="971" s="74" customFormat="1"/>
    <row r="972" s="74" customFormat="1"/>
    <row r="973" s="74" customFormat="1"/>
    <row r="974" s="74" customFormat="1"/>
    <row r="975" s="74" customFormat="1"/>
    <row r="976" s="74" customFormat="1"/>
    <row r="977" s="74" customFormat="1"/>
    <row r="978" s="74" customFormat="1"/>
    <row r="979" s="74" customFormat="1"/>
    <row r="980" s="74" customFormat="1"/>
    <row r="981" s="74" customFormat="1"/>
    <row r="982" s="74" customFormat="1"/>
    <row r="983" s="74" customFormat="1"/>
    <row r="984" s="74" customFormat="1"/>
    <row r="985" s="74" customFormat="1"/>
    <row r="986" s="74" customFormat="1"/>
    <row r="987" s="74" customFormat="1"/>
    <row r="988" s="74" customFormat="1"/>
    <row r="989" s="74" customFormat="1"/>
    <row r="990" s="74" customFormat="1"/>
    <row r="991" s="74" customFormat="1"/>
    <row r="992" s="74" customFormat="1"/>
    <row r="993" s="74" customFormat="1"/>
    <row r="994" s="74" customFormat="1"/>
    <row r="995" s="74" customFormat="1"/>
    <row r="996" s="74" customFormat="1"/>
    <row r="997" s="74" customFormat="1"/>
    <row r="998" s="74" customFormat="1"/>
    <row r="999" s="74" customFormat="1"/>
    <row r="1000" s="74" customFormat="1"/>
    <row r="1001" s="74" customFormat="1"/>
    <row r="1002" s="74" customFormat="1"/>
    <row r="1003" s="74" customFormat="1"/>
    <row r="1004" s="74" customFormat="1"/>
    <row r="1005" s="74" customFormat="1"/>
    <row r="1006" s="74" customFormat="1"/>
    <row r="1007" s="74" customFormat="1"/>
    <row r="1008" s="74" customFormat="1"/>
    <row r="1009" s="74" customFormat="1"/>
    <row r="1010" s="74" customFormat="1"/>
    <row r="1011" s="74" customFormat="1"/>
    <row r="1012" s="74" customFormat="1"/>
    <row r="1013" s="74" customFormat="1"/>
    <row r="1014" s="74" customFormat="1"/>
    <row r="1015" s="74" customFormat="1"/>
    <row r="1016" s="74" customFormat="1"/>
    <row r="1017" s="74" customFormat="1"/>
    <row r="1018" s="74" customFormat="1"/>
    <row r="1019" s="74" customFormat="1"/>
    <row r="1020" s="74" customFormat="1"/>
    <row r="1021" s="74" customFormat="1"/>
    <row r="1022" s="74" customFormat="1"/>
    <row r="1023" s="74" customFormat="1"/>
    <row r="1024" s="74" customFormat="1"/>
    <row r="1025" s="74" customFormat="1"/>
    <row r="1026" s="74" customFormat="1"/>
    <row r="1027" s="74" customFormat="1"/>
    <row r="1028" s="74" customFormat="1"/>
    <row r="1029" s="74" customFormat="1"/>
    <row r="1030" s="74" customFormat="1"/>
    <row r="1031" s="74" customFormat="1"/>
    <row r="1032" s="74" customFormat="1"/>
    <row r="1033" s="74" customFormat="1"/>
    <row r="1034" s="74" customFormat="1"/>
    <row r="1035" s="74" customFormat="1"/>
    <row r="1036" s="74" customFormat="1"/>
    <row r="1037" s="74" customFormat="1"/>
    <row r="1038" s="74" customFormat="1"/>
    <row r="1039" s="74" customFormat="1"/>
    <row r="1040" s="74" customFormat="1"/>
    <row r="1041" s="74" customFormat="1"/>
    <row r="1042" s="74" customFormat="1"/>
    <row r="1043" s="74" customFormat="1"/>
    <row r="1044" s="74" customFormat="1"/>
    <row r="1045" s="74" customFormat="1"/>
    <row r="1046" s="74" customFormat="1"/>
    <row r="1047" s="74" customFormat="1"/>
    <row r="1048" s="74" customFormat="1"/>
    <row r="1049" s="74" customFormat="1"/>
    <row r="1050" s="74" customFormat="1"/>
    <row r="1051" s="74" customFormat="1"/>
    <row r="1052" s="74" customFormat="1"/>
    <row r="1053" s="74" customFormat="1"/>
    <row r="1054" s="74" customFormat="1"/>
    <row r="1055" s="74" customFormat="1"/>
    <row r="1056" s="74" customFormat="1"/>
    <row r="1057" s="74" customFormat="1"/>
    <row r="1058" s="74" customFormat="1"/>
    <row r="1059" s="74" customFormat="1"/>
    <row r="1060" s="74" customFormat="1"/>
    <row r="1061" s="74" customFormat="1"/>
    <row r="1062" s="74" customFormat="1"/>
    <row r="1063" s="74" customFormat="1"/>
    <row r="1064" s="74" customFormat="1"/>
    <row r="1065" s="74" customFormat="1"/>
    <row r="1066" s="74" customFormat="1"/>
    <row r="1067" s="74" customFormat="1"/>
    <row r="1068" s="74" customFormat="1"/>
    <row r="1069" s="74" customFormat="1"/>
    <row r="1070" s="74" customFormat="1"/>
    <row r="1071" s="74" customFormat="1"/>
    <row r="1072" s="74" customFormat="1"/>
    <row r="1073" s="74" customFormat="1"/>
    <row r="1074" s="74" customFormat="1"/>
    <row r="1075" s="74" customFormat="1"/>
    <row r="1076" s="74" customFormat="1"/>
    <row r="1077" s="74" customFormat="1"/>
    <row r="1078" s="74" customFormat="1"/>
    <row r="1079" s="74" customFormat="1"/>
    <row r="1080" s="74" customFormat="1"/>
    <row r="1081" s="74" customFormat="1"/>
    <row r="1082" s="74" customFormat="1"/>
    <row r="1083" s="74" customFormat="1"/>
    <row r="1084" s="74" customFormat="1"/>
    <row r="1085" s="74" customFormat="1"/>
    <row r="1086" s="74" customFormat="1"/>
    <row r="1087" s="74" customFormat="1"/>
    <row r="1088" s="74" customFormat="1"/>
    <row r="1089" s="74" customFormat="1"/>
    <row r="1090" s="74" customFormat="1"/>
    <row r="1091" s="74" customFormat="1"/>
    <row r="1092" s="74" customFormat="1"/>
    <row r="1093" s="74" customFormat="1"/>
    <row r="1094" s="74" customFormat="1"/>
    <row r="1095" s="74" customFormat="1"/>
    <row r="1096" s="74" customFormat="1"/>
    <row r="1097" s="74" customFormat="1"/>
    <row r="1098" s="74" customFormat="1"/>
    <row r="1099" s="74" customFormat="1"/>
    <row r="1100" s="74" customFormat="1"/>
    <row r="1101" s="74" customFormat="1"/>
    <row r="1102" s="74" customFormat="1"/>
    <row r="1103" s="74" customFormat="1"/>
    <row r="1104" s="74" customFormat="1"/>
    <row r="1105" s="74" customFormat="1"/>
    <row r="1106" s="74" customFormat="1"/>
    <row r="1107" s="74" customFormat="1"/>
    <row r="1108" s="74" customFormat="1"/>
    <row r="1109" s="74" customFormat="1"/>
    <row r="1110" s="74" customFormat="1"/>
    <row r="1111" s="74" customFormat="1"/>
    <row r="1112" s="74" customFormat="1"/>
    <row r="1113" s="74" customFormat="1"/>
    <row r="1114" s="74" customFormat="1"/>
    <row r="1115" s="74" customFormat="1"/>
    <row r="1116" s="74" customFormat="1"/>
    <row r="1117" s="74" customFormat="1"/>
    <row r="1118" s="74" customFormat="1"/>
    <row r="1119" s="74" customFormat="1"/>
    <row r="1120" s="74" customFormat="1"/>
    <row r="1121" s="74" customFormat="1"/>
    <row r="1122" s="74" customFormat="1"/>
    <row r="1123" s="74" customFormat="1"/>
    <row r="1124" s="74" customFormat="1"/>
    <row r="1125" s="74" customFormat="1"/>
    <row r="1126" s="74" customFormat="1"/>
    <row r="1127" s="74" customFormat="1"/>
    <row r="1128" s="74" customFormat="1"/>
    <row r="1129" s="74" customFormat="1"/>
    <row r="1130" s="74" customFormat="1"/>
    <row r="1131" s="74" customFormat="1"/>
    <row r="1132" s="74" customFormat="1"/>
    <row r="1133" s="74" customFormat="1"/>
    <row r="1134" s="74" customFormat="1"/>
    <row r="1135" s="74" customFormat="1"/>
    <row r="1136" s="74" customFormat="1"/>
    <row r="1137" s="74" customFormat="1"/>
    <row r="1138" s="74" customFormat="1"/>
    <row r="1139" s="74" customFormat="1"/>
    <row r="1140" s="74" customFormat="1"/>
    <row r="1141" s="74" customFormat="1"/>
    <row r="1142" s="74" customFormat="1"/>
    <row r="1143" s="74" customFormat="1"/>
    <row r="1144" s="74" customFormat="1"/>
    <row r="1145" s="74" customFormat="1"/>
    <row r="1146" s="74" customFormat="1"/>
    <row r="1147" s="74" customFormat="1"/>
    <row r="1148" s="74" customFormat="1"/>
    <row r="1149" s="74" customFormat="1"/>
    <row r="1150" s="74" customFormat="1"/>
    <row r="1151" s="74" customFormat="1"/>
    <row r="1152" s="74" customFormat="1"/>
    <row r="1153" s="74" customFormat="1"/>
    <row r="1154" s="74" customFormat="1"/>
    <row r="1155" s="74" customFormat="1"/>
    <row r="1156" s="74" customFormat="1"/>
    <row r="1157" s="74" customFormat="1"/>
    <row r="1158" s="74" customFormat="1"/>
    <row r="1159" s="74" customFormat="1"/>
    <row r="1160" s="74" customFormat="1"/>
    <row r="1161" s="74" customFormat="1"/>
    <row r="1162" s="74" customFormat="1"/>
    <row r="1163" s="74" customFormat="1"/>
    <row r="1164" s="74" customFormat="1"/>
    <row r="1165" s="74" customFormat="1"/>
    <row r="1166" s="74" customFormat="1"/>
    <row r="1167" s="74" customFormat="1"/>
    <row r="1168" s="74" customFormat="1"/>
    <row r="1169" s="74" customFormat="1"/>
    <row r="1170" s="74" customFormat="1"/>
    <row r="1171" s="74" customFormat="1"/>
    <row r="1172" s="74" customFormat="1"/>
    <row r="1173" s="74" customFormat="1"/>
    <row r="1174" s="74" customFormat="1"/>
    <row r="1175" s="74" customFormat="1"/>
    <row r="1176" s="74" customFormat="1"/>
    <row r="1177" s="74" customFormat="1"/>
    <row r="1178" s="74" customFormat="1"/>
    <row r="1179" s="74" customFormat="1"/>
    <row r="1180" s="74" customFormat="1"/>
    <row r="1181" s="74" customFormat="1"/>
    <row r="1182" s="74" customFormat="1"/>
    <row r="1183" s="74" customFormat="1"/>
    <row r="1184" s="74" customFormat="1"/>
    <row r="1185" s="74" customFormat="1"/>
    <row r="1186" s="74" customFormat="1"/>
    <row r="1187" s="74" customFormat="1"/>
    <row r="1188" s="74" customFormat="1"/>
    <row r="1189" s="74" customFormat="1"/>
    <row r="1190" s="74" customFormat="1"/>
    <row r="1191" s="74" customFormat="1"/>
    <row r="1192" s="74" customFormat="1"/>
    <row r="1193" s="74" customFormat="1"/>
    <row r="1194" s="74" customFormat="1"/>
    <row r="1195" s="74" customFormat="1"/>
    <row r="1196" s="74" customFormat="1"/>
    <row r="1197" s="74" customFormat="1"/>
    <row r="1198" s="74" customFormat="1"/>
    <row r="1199" s="74" customFormat="1"/>
    <row r="1200" s="74" customFormat="1"/>
    <row r="1201" s="74" customFormat="1"/>
    <row r="1202" s="74" customFormat="1"/>
    <row r="1203" s="74" customFormat="1"/>
    <row r="1204" s="74" customFormat="1"/>
    <row r="1205" s="74" customFormat="1"/>
    <row r="1206" s="74" customFormat="1"/>
    <row r="1207" s="74" customFormat="1"/>
    <row r="1208" s="74" customFormat="1"/>
    <row r="1209" s="74" customFormat="1"/>
    <row r="1210" s="74" customFormat="1"/>
    <row r="1211" s="74" customFormat="1"/>
    <row r="1212" s="74" customFormat="1"/>
    <row r="1213" s="74" customFormat="1"/>
    <row r="1214" s="74" customFormat="1"/>
    <row r="1215" s="74" customFormat="1"/>
    <row r="1216" s="74" customFormat="1"/>
    <row r="1217" s="74" customFormat="1"/>
    <row r="1218" s="74" customFormat="1"/>
    <row r="1219" s="74" customFormat="1"/>
    <row r="1220" s="74" customFormat="1"/>
    <row r="1221" s="74" customFormat="1"/>
    <row r="1222" s="74" customFormat="1"/>
    <row r="1223" s="74" customFormat="1"/>
    <row r="1224" s="74" customFormat="1"/>
    <row r="1225" s="74" customFormat="1"/>
    <row r="1226" s="74" customFormat="1"/>
    <row r="1227" s="74" customFormat="1"/>
    <row r="1228" s="74" customFormat="1"/>
    <row r="1229" s="74" customFormat="1"/>
    <row r="1230" s="74" customFormat="1"/>
    <row r="1231" s="74" customFormat="1"/>
    <row r="1232" s="74" customFormat="1"/>
    <row r="1233" s="74" customFormat="1"/>
    <row r="1234" s="74" customFormat="1"/>
    <row r="1235" s="74" customFormat="1"/>
    <row r="1236" s="74" customFormat="1"/>
    <row r="1237" s="74" customFormat="1"/>
    <row r="1238" s="74" customFormat="1"/>
    <row r="1239" s="74" customFormat="1"/>
    <row r="1240" s="74" customFormat="1"/>
    <row r="1241" s="74" customFormat="1"/>
    <row r="1242" s="74" customFormat="1"/>
    <row r="1243" s="74" customFormat="1"/>
    <row r="1244" s="74" customFormat="1"/>
    <row r="1245" s="74" customFormat="1"/>
    <row r="1246" s="74" customFormat="1"/>
    <row r="1247" s="74" customFormat="1"/>
    <row r="1248" s="74" customFormat="1"/>
    <row r="1249" s="74" customFormat="1"/>
    <row r="1250" s="74" customFormat="1"/>
    <row r="1251" s="74" customFormat="1"/>
    <row r="1252" s="74" customFormat="1"/>
    <row r="1253" s="74" customFormat="1"/>
    <row r="1254" s="74" customFormat="1"/>
    <row r="1255" s="74" customFormat="1"/>
    <row r="1256" s="74" customFormat="1"/>
    <row r="1257" s="74" customFormat="1"/>
    <row r="1258" s="74" customFormat="1"/>
    <row r="1259" s="74" customFormat="1"/>
    <row r="1260" s="74" customFormat="1"/>
    <row r="1261" s="74" customFormat="1"/>
    <row r="1262" s="74" customFormat="1"/>
    <row r="1263" s="74" customFormat="1"/>
    <row r="1264" s="74" customFormat="1"/>
    <row r="1265" s="74" customFormat="1"/>
    <row r="1266" s="74" customFormat="1"/>
    <row r="1267" s="74" customFormat="1"/>
    <row r="1268" s="74" customFormat="1"/>
    <row r="1269" s="74" customFormat="1"/>
    <row r="1270" s="74" customFormat="1"/>
    <row r="1271" s="74" customFormat="1"/>
    <row r="1272" s="74" customFormat="1"/>
    <row r="1273" s="74" customFormat="1"/>
    <row r="1274" s="74" customFormat="1"/>
    <row r="1275" s="74" customFormat="1"/>
    <row r="1276" s="74" customFormat="1"/>
    <row r="1277" s="74" customFormat="1"/>
    <row r="1278" s="74" customFormat="1"/>
    <row r="1279" s="74" customFormat="1"/>
    <row r="1280" s="74" customFormat="1"/>
    <row r="1281" s="74" customFormat="1"/>
    <row r="1282" s="74" customFormat="1"/>
    <row r="1283" s="74" customFormat="1"/>
    <row r="1284" s="74" customFormat="1"/>
    <row r="1285" s="74" customFormat="1"/>
    <row r="1286" s="74" customFormat="1"/>
    <row r="1287" s="74" customFormat="1"/>
    <row r="1288" s="74" customFormat="1"/>
    <row r="1289" s="74" customFormat="1"/>
    <row r="1290" s="74" customFormat="1"/>
    <row r="1291" s="74" customFormat="1"/>
    <row r="1292" s="74" customFormat="1"/>
    <row r="1293" s="74" customFormat="1"/>
    <row r="1294" s="74" customFormat="1"/>
    <row r="1295" s="74" customFormat="1"/>
    <row r="1296" s="74" customFormat="1"/>
    <row r="1297" s="74" customFormat="1"/>
    <row r="1298" s="74" customFormat="1"/>
    <row r="1299" s="74" customFormat="1"/>
    <row r="1300" s="74" customFormat="1"/>
    <row r="1301" s="74" customFormat="1"/>
    <row r="1302" s="74" customFormat="1"/>
    <row r="1303" s="74" customFormat="1"/>
    <row r="1304" s="74" customFormat="1"/>
    <row r="1305" s="74" customFormat="1"/>
    <row r="1306" s="74" customFormat="1"/>
    <row r="1307" s="74" customFormat="1"/>
    <row r="1308" s="74" customFormat="1"/>
    <row r="1309" s="74" customFormat="1"/>
    <row r="1310" s="74" customFormat="1"/>
    <row r="1311" s="74" customFormat="1"/>
    <row r="1312" s="74" customFormat="1"/>
    <row r="1313" s="74" customFormat="1"/>
    <row r="1314" s="74" customFormat="1"/>
    <row r="1315" s="74" customFormat="1"/>
    <row r="1316" s="74" customFormat="1"/>
    <row r="1317" s="74" customFormat="1"/>
    <row r="1318" s="74" customFormat="1"/>
    <row r="1319" s="74" customFormat="1"/>
    <row r="1320" s="74" customFormat="1"/>
    <row r="1321" s="74" customFormat="1"/>
    <row r="1322" s="74" customFormat="1"/>
    <row r="1323" s="74" customFormat="1"/>
    <row r="1324" s="74" customFormat="1"/>
    <row r="1325" s="74" customFormat="1"/>
    <row r="1326" s="74" customFormat="1"/>
    <row r="1327" s="74" customFormat="1"/>
    <row r="1328" s="74" customFormat="1"/>
    <row r="1329" s="74" customFormat="1"/>
    <row r="1330" s="74" customFormat="1"/>
    <row r="1331" s="74" customFormat="1"/>
    <row r="1332" s="74" customFormat="1"/>
    <row r="1333" s="74" customFormat="1"/>
    <row r="1334" s="74" customFormat="1"/>
    <row r="1335" s="74" customFormat="1"/>
    <row r="1336" s="74" customFormat="1"/>
    <row r="1337" s="74" customFormat="1"/>
    <row r="1338" s="74" customFormat="1"/>
    <row r="1339" s="74" customFormat="1"/>
    <row r="1340" s="74" customFormat="1"/>
    <row r="1341" s="74" customFormat="1"/>
    <row r="1342" s="74" customFormat="1"/>
    <row r="1343" s="74" customFormat="1"/>
    <row r="1344" s="74" customFormat="1"/>
    <row r="1345" s="74" customFormat="1"/>
    <row r="1346" s="74" customFormat="1"/>
    <row r="1347" s="74" customFormat="1"/>
    <row r="1348" s="74" customFormat="1"/>
    <row r="1349" s="74" customFormat="1"/>
    <row r="1350" s="74" customFormat="1"/>
    <row r="1351" s="74" customFormat="1"/>
    <row r="1352" s="74" customFormat="1"/>
    <row r="1353" s="74" customFormat="1"/>
    <row r="1354" s="74" customFormat="1"/>
    <row r="1355" s="74" customFormat="1"/>
    <row r="1356" s="74" customFormat="1"/>
    <row r="1357" s="74" customFormat="1"/>
    <row r="1358" s="74" customFormat="1"/>
    <row r="1359" s="74" customFormat="1"/>
    <row r="1360" s="74" customFormat="1"/>
    <row r="1361" s="74" customFormat="1"/>
    <row r="1362" s="74" customFormat="1"/>
    <row r="1363" s="74" customFormat="1"/>
    <row r="1364" s="74" customFormat="1"/>
    <row r="1365" s="74" customFormat="1"/>
    <row r="1366" s="74" customFormat="1"/>
    <row r="1367" s="74" customFormat="1"/>
    <row r="1368" s="74" customFormat="1"/>
    <row r="1369" s="74" customFormat="1"/>
    <row r="1370" s="74" customFormat="1"/>
    <row r="1371" s="74" customFormat="1"/>
    <row r="1372" s="74" customFormat="1"/>
    <row r="1373" s="74" customFormat="1"/>
    <row r="1374" s="74" customFormat="1"/>
    <row r="1375" s="74" customFormat="1"/>
    <row r="1376" s="74" customFormat="1"/>
    <row r="1377" s="74" customFormat="1"/>
    <row r="1378" s="74" customFormat="1"/>
    <row r="1379" s="74" customFormat="1"/>
    <row r="1380" s="74" customFormat="1"/>
    <row r="1381" s="74" customFormat="1"/>
    <row r="1382" s="74" customFormat="1"/>
    <row r="1383" s="74" customFormat="1"/>
    <row r="1384" s="74" customFormat="1"/>
    <row r="1385" s="74" customFormat="1"/>
    <row r="1386" s="74" customFormat="1"/>
    <row r="1387" s="74" customFormat="1"/>
    <row r="1388" s="74" customFormat="1"/>
    <row r="1389" s="74" customFormat="1"/>
    <row r="1390" s="74" customFormat="1"/>
    <row r="1391" s="74" customFormat="1"/>
    <row r="1392" s="74" customFormat="1"/>
    <row r="1393" s="74" customFormat="1"/>
    <row r="1394" s="74" customFormat="1"/>
    <row r="1395" s="74" customFormat="1"/>
    <row r="1396" s="74" customFormat="1"/>
    <row r="1397" s="74" customFormat="1"/>
    <row r="1398" s="74" customFormat="1"/>
    <row r="1399" s="74" customFormat="1"/>
    <row r="1400" s="74" customFormat="1"/>
    <row r="1401" s="74" customFormat="1"/>
    <row r="1402" s="74" customFormat="1"/>
    <row r="1403" s="74" customFormat="1"/>
    <row r="1404" s="74" customFormat="1"/>
    <row r="1405" s="74" customFormat="1"/>
    <row r="1406" s="74" customFormat="1"/>
    <row r="1407" s="74" customFormat="1"/>
    <row r="1408" s="74" customFormat="1"/>
    <row r="1409" s="74" customFormat="1"/>
    <row r="1410" s="74" customFormat="1"/>
    <row r="1411" s="74" customFormat="1"/>
    <row r="1412" s="74" customFormat="1"/>
    <row r="1413" s="74" customFormat="1"/>
    <row r="1414" s="74" customFormat="1"/>
    <row r="1415" s="74" customFormat="1"/>
    <row r="1416" s="74" customFormat="1"/>
    <row r="1417" s="74" customFormat="1"/>
    <row r="1418" s="74" customFormat="1"/>
    <row r="1419" s="74" customFormat="1"/>
    <row r="1420" s="74" customFormat="1"/>
    <row r="1421" s="74" customFormat="1"/>
    <row r="1422" s="74" customFormat="1"/>
    <row r="1423" s="74" customFormat="1"/>
    <row r="1424" s="74" customFormat="1"/>
    <row r="1425" s="74" customFormat="1"/>
    <row r="1426" s="74" customFormat="1"/>
    <row r="1427" s="74" customFormat="1"/>
    <row r="1428" s="74" customFormat="1"/>
    <row r="1429" s="74" customFormat="1"/>
    <row r="1430" s="74" customFormat="1"/>
    <row r="1431" s="74" customFormat="1"/>
    <row r="1432" s="74" customFormat="1"/>
    <row r="1433" s="74" customFormat="1"/>
    <row r="1434" s="74" customFormat="1"/>
    <row r="1435" s="74" customFormat="1"/>
    <row r="1436" s="74" customFormat="1"/>
    <row r="1437" s="74" customFormat="1"/>
    <row r="1438" s="74" customFormat="1"/>
    <row r="1439" s="74" customFormat="1"/>
    <row r="1440" s="74" customFormat="1"/>
    <row r="1441" s="74" customFormat="1"/>
    <row r="1442" s="74" customFormat="1"/>
    <row r="1443" s="74" customFormat="1"/>
    <row r="1444" s="74" customFormat="1"/>
    <row r="1445" s="74" customFormat="1"/>
    <row r="1446" s="74" customFormat="1"/>
    <row r="1447" s="74" customFormat="1"/>
    <row r="1448" s="74" customFormat="1"/>
    <row r="1449" s="74" customFormat="1"/>
    <row r="1450" s="74" customFormat="1"/>
    <row r="1451" s="74" customFormat="1"/>
    <row r="1452" s="74" customFormat="1"/>
    <row r="1453" s="74" customFormat="1"/>
    <row r="1454" s="74" customFormat="1"/>
    <row r="1455" s="74" customFormat="1"/>
    <row r="1456" s="74" customFormat="1"/>
    <row r="1457" s="74" customFormat="1"/>
    <row r="1458" s="74" customFormat="1"/>
    <row r="1459" s="74" customFormat="1"/>
    <row r="1460" s="74" customFormat="1"/>
    <row r="1461" s="74" customFormat="1"/>
    <row r="1462" s="74" customFormat="1"/>
    <row r="1463" s="74" customFormat="1"/>
    <row r="1464" s="74" customFormat="1"/>
    <row r="1465" s="74" customFormat="1"/>
    <row r="1466" s="74" customFormat="1"/>
    <row r="1467" s="74" customFormat="1"/>
    <row r="1468" s="74" customFormat="1"/>
    <row r="1469" s="74" customFormat="1"/>
    <row r="1470" s="74" customFormat="1"/>
    <row r="1471" s="74" customFormat="1"/>
    <row r="1472" s="74" customFormat="1"/>
    <row r="1473" s="74" customFormat="1"/>
    <row r="1474" s="74" customFormat="1"/>
    <row r="1475" s="74" customFormat="1"/>
    <row r="1476" s="74" customFormat="1"/>
    <row r="1477" s="74" customFormat="1"/>
    <row r="1478" s="74" customFormat="1"/>
    <row r="1479" s="74" customFormat="1"/>
    <row r="1480" s="74" customFormat="1"/>
    <row r="1481" s="74" customFormat="1"/>
    <row r="1482" s="74" customFormat="1"/>
    <row r="1483" s="74" customFormat="1"/>
    <row r="1484" s="74" customFormat="1"/>
    <row r="1485" s="74" customFormat="1"/>
    <row r="1486" s="74" customFormat="1"/>
    <row r="1487" s="74" customFormat="1"/>
    <row r="1488" s="74" customFormat="1"/>
    <row r="1489" s="74" customFormat="1"/>
    <row r="1490" s="74" customFormat="1"/>
    <row r="1491" s="74" customFormat="1"/>
    <row r="1492" s="74" customFormat="1"/>
    <row r="1493" s="74" customFormat="1"/>
    <row r="1494" s="74" customFormat="1"/>
    <row r="1495" s="74" customFormat="1"/>
    <row r="1496" s="74" customFormat="1"/>
    <row r="1497" s="74" customFormat="1"/>
    <row r="1498" s="74" customFormat="1"/>
    <row r="1499" s="74" customFormat="1"/>
    <row r="1500" s="74" customFormat="1"/>
    <row r="1501" s="74" customFormat="1"/>
    <row r="1502" s="74" customFormat="1"/>
    <row r="1503" s="74" customFormat="1"/>
    <row r="1504" s="74" customFormat="1"/>
    <row r="1505" s="74" customFormat="1"/>
    <row r="1506" s="74" customFormat="1"/>
    <row r="1507" s="74" customFormat="1"/>
    <row r="1508" s="74" customFormat="1"/>
    <row r="1509" s="74" customFormat="1"/>
    <row r="1510" s="74" customFormat="1"/>
    <row r="1511" s="74" customFormat="1"/>
    <row r="1512" s="74" customFormat="1"/>
    <row r="1513" s="74" customFormat="1"/>
    <row r="1514" s="74" customFormat="1"/>
    <row r="1515" s="74" customFormat="1"/>
    <row r="1516" s="74" customFormat="1"/>
    <row r="1517" s="74" customFormat="1"/>
    <row r="1518" s="74" customFormat="1"/>
    <row r="1519" s="74" customFormat="1"/>
    <row r="1520" s="74" customFormat="1"/>
    <row r="1521" s="74" customFormat="1"/>
    <row r="1522" s="74" customFormat="1"/>
    <row r="1523" s="74" customFormat="1"/>
    <row r="1524" s="74" customFormat="1"/>
    <row r="1525" s="74" customFormat="1"/>
    <row r="1526" s="74" customFormat="1"/>
    <row r="1527" s="74" customFormat="1"/>
    <row r="1528" s="74" customFormat="1"/>
    <row r="1529" s="74" customFormat="1"/>
    <row r="1530" s="74" customFormat="1"/>
    <row r="1531" s="74" customFormat="1"/>
    <row r="1532" s="74" customFormat="1"/>
    <row r="1533" s="74" customFormat="1"/>
    <row r="1534" s="74" customFormat="1"/>
    <row r="1535" s="74" customFormat="1"/>
    <row r="1536" s="74" customFormat="1"/>
    <row r="1537" s="74" customFormat="1"/>
    <row r="1538" s="74" customFormat="1"/>
    <row r="1539" s="74" customFormat="1"/>
    <row r="1540" s="74" customFormat="1"/>
    <row r="1541" s="74" customFormat="1"/>
    <row r="1542" s="74" customFormat="1"/>
    <row r="1543" s="74" customFormat="1"/>
    <row r="1544" s="74" customFormat="1"/>
    <row r="1545" s="74" customFormat="1"/>
    <row r="1546" s="74" customFormat="1"/>
    <row r="1547" s="74" customFormat="1"/>
    <row r="1548" s="74" customFormat="1"/>
    <row r="1549" s="74" customFormat="1"/>
    <row r="1550" s="74" customFormat="1"/>
    <row r="1551" s="74" customFormat="1"/>
    <row r="1552" s="74" customFormat="1"/>
    <row r="1553" s="74" customFormat="1"/>
    <row r="1554" s="74" customFormat="1"/>
    <row r="1555" s="74" customFormat="1"/>
    <row r="1556" s="74" customFormat="1"/>
    <row r="1557" s="74" customFormat="1"/>
    <row r="1558" s="74" customFormat="1"/>
    <row r="1559" s="74" customFormat="1"/>
    <row r="1560" s="74" customFormat="1"/>
    <row r="1561" s="74" customFormat="1"/>
    <row r="1562" s="74" customFormat="1"/>
    <row r="1563" s="74" customFormat="1"/>
    <row r="1564" s="74" customFormat="1"/>
    <row r="1565" s="74" customFormat="1"/>
    <row r="1566" s="74" customFormat="1"/>
    <row r="1567" s="74" customFormat="1"/>
    <row r="1568" s="74" customFormat="1"/>
    <row r="1569" s="74" customFormat="1"/>
    <row r="1570" s="74" customFormat="1"/>
    <row r="1571" s="74" customFormat="1"/>
    <row r="1572" s="74" customFormat="1"/>
    <row r="1573" s="74" customFormat="1"/>
    <row r="1574" s="74" customFormat="1"/>
    <row r="1575" s="74" customFormat="1"/>
    <row r="1576" s="74" customFormat="1"/>
    <row r="1577" s="74" customFormat="1"/>
    <row r="1578" s="74" customFormat="1"/>
    <row r="1579" s="74" customFormat="1"/>
    <row r="1580" s="74" customFormat="1"/>
    <row r="1581" s="74" customFormat="1"/>
    <row r="1582" s="74" customFormat="1"/>
    <row r="1583" s="74" customFormat="1"/>
    <row r="1584" s="74" customFormat="1"/>
    <row r="1585" s="74" customFormat="1"/>
    <row r="1586" s="74" customFormat="1"/>
    <row r="1587" s="74" customFormat="1"/>
    <row r="1588" s="74" customFormat="1"/>
    <row r="1589" s="74" customFormat="1"/>
    <row r="1590" s="74" customFormat="1"/>
    <row r="1591" s="74" customFormat="1"/>
    <row r="1592" s="74" customFormat="1"/>
    <row r="1593" s="74" customFormat="1"/>
    <row r="1594" s="74" customFormat="1"/>
    <row r="1595" s="74" customFormat="1"/>
    <row r="1596" s="74" customFormat="1"/>
    <row r="1597" s="74" customFormat="1"/>
    <row r="1598" s="74" customFormat="1"/>
    <row r="1599" s="74" customFormat="1"/>
    <row r="1600" s="74" customFormat="1"/>
    <row r="1601" s="74" customFormat="1"/>
    <row r="1602" s="74" customFormat="1"/>
    <row r="1603" s="74" customFormat="1"/>
    <row r="1604" s="74" customFormat="1"/>
    <row r="1605" s="74" customFormat="1"/>
    <row r="1606" s="74" customFormat="1"/>
    <row r="1607" s="74" customFormat="1"/>
    <row r="1608" s="74" customFormat="1"/>
    <row r="1609" s="74" customFormat="1"/>
    <row r="1610" s="74" customFormat="1"/>
    <row r="1611" s="74" customFormat="1"/>
    <row r="1612" s="74" customFormat="1"/>
    <row r="1613" s="74" customFormat="1"/>
    <row r="1614" s="74" customFormat="1"/>
    <row r="1615" s="74" customFormat="1"/>
    <row r="1616" s="74" customFormat="1"/>
    <row r="1617" s="74" customFormat="1"/>
    <row r="1618" s="74" customFormat="1"/>
    <row r="1619" s="74" customFormat="1"/>
    <row r="1620" s="74" customFormat="1"/>
    <row r="1621" s="74" customFormat="1"/>
    <row r="1622" s="74" customFormat="1"/>
    <row r="1623" s="74" customFormat="1"/>
    <row r="1624" s="74" customFormat="1"/>
    <row r="1625" s="74" customFormat="1"/>
    <row r="1626" s="74" customFormat="1"/>
    <row r="1627" s="74" customFormat="1"/>
    <row r="1628" s="74" customFormat="1"/>
    <row r="1629" s="74" customFormat="1"/>
    <row r="1630" s="74" customFormat="1"/>
    <row r="1631" s="74" customFormat="1"/>
    <row r="1632" s="74" customFormat="1"/>
    <row r="1633" s="74" customFormat="1"/>
    <row r="1634" s="74" customFormat="1"/>
    <row r="1635" s="74" customFormat="1"/>
    <row r="1636" s="74" customFormat="1"/>
    <row r="1637" s="74" customFormat="1"/>
    <row r="1638" s="74" customFormat="1"/>
    <row r="1639" s="74" customFormat="1"/>
    <row r="1640" s="74" customFormat="1"/>
    <row r="1641" s="74" customFormat="1"/>
    <row r="1642" s="74" customFormat="1"/>
    <row r="1643" s="74" customFormat="1"/>
    <row r="1644" s="74" customFormat="1"/>
    <row r="1645" s="74" customFormat="1"/>
    <row r="1646" s="74" customFormat="1"/>
    <row r="1647" s="74" customFormat="1"/>
    <row r="1648" s="74" customFormat="1"/>
    <row r="1649" s="74" customFormat="1"/>
    <row r="1650" s="74" customFormat="1"/>
    <row r="1651" s="74" customFormat="1"/>
    <row r="1652" s="74" customFormat="1"/>
    <row r="1653" s="74" customFormat="1"/>
    <row r="1654" s="74" customFormat="1"/>
    <row r="1655" s="74" customFormat="1"/>
    <row r="1656" s="74" customFormat="1"/>
    <row r="1657" s="74" customFormat="1"/>
    <row r="1658" s="74" customFormat="1"/>
    <row r="1659" s="74" customFormat="1"/>
    <row r="1660" s="74" customFormat="1"/>
    <row r="1661" s="74" customFormat="1"/>
    <row r="1662" s="74" customFormat="1"/>
    <row r="1663" s="74" customFormat="1"/>
    <row r="1664" s="74" customFormat="1"/>
    <row r="1665" s="74" customFormat="1"/>
    <row r="1666" s="74" customFormat="1"/>
    <row r="1667" s="74" customFormat="1"/>
    <row r="1668" s="74" customFormat="1"/>
    <row r="1669" s="74" customFormat="1"/>
    <row r="1670" s="74" customFormat="1"/>
    <row r="1671" s="74" customFormat="1"/>
    <row r="1672" s="74" customFormat="1"/>
    <row r="1673" s="74" customFormat="1"/>
    <row r="1674" s="74" customFormat="1"/>
    <row r="1675" s="74" customFormat="1"/>
    <row r="1676" s="74" customFormat="1"/>
    <row r="1677" s="74" customFormat="1"/>
    <row r="1678" s="74" customFormat="1"/>
    <row r="1679" s="74" customFormat="1"/>
    <row r="1680" s="74" customFormat="1"/>
    <row r="1681" s="74" customFormat="1"/>
    <row r="1682" s="74" customFormat="1"/>
    <row r="1683" s="74" customFormat="1"/>
    <row r="1684" s="74" customFormat="1"/>
    <row r="1685" s="74" customFormat="1"/>
    <row r="1686" s="74" customFormat="1"/>
    <row r="1687" s="74" customFormat="1"/>
    <row r="1688" s="74" customFormat="1"/>
    <row r="1689" s="74" customFormat="1"/>
    <row r="1690" s="74" customFormat="1"/>
    <row r="1691" s="74" customFormat="1"/>
    <row r="1692" s="74" customFormat="1"/>
    <row r="1693" s="74" customFormat="1"/>
    <row r="1694" s="74" customFormat="1"/>
    <row r="1695" s="74" customFormat="1"/>
    <row r="1696" s="74" customFormat="1"/>
    <row r="1697" s="74" customFormat="1"/>
    <row r="1698" s="74" customFormat="1"/>
    <row r="1699" s="74" customFormat="1"/>
    <row r="1700" s="74" customFormat="1"/>
    <row r="1701" s="74" customFormat="1"/>
    <row r="1702" s="74" customFormat="1"/>
    <row r="1703" s="74" customFormat="1"/>
    <row r="1704" s="74" customFormat="1"/>
    <row r="1705" s="74" customFormat="1"/>
    <row r="1706" s="74" customFormat="1"/>
    <row r="1707" s="74" customFormat="1"/>
    <row r="1708" s="74" customFormat="1"/>
    <row r="1709" s="74" customFormat="1"/>
    <row r="1710" s="74" customFormat="1"/>
    <row r="1711" s="74" customFormat="1"/>
    <row r="1712" s="74" customFormat="1"/>
    <row r="1713" s="74" customFormat="1"/>
    <row r="1714" s="74" customFormat="1"/>
    <row r="1715" s="74" customFormat="1"/>
    <row r="1716" s="74" customFormat="1"/>
    <row r="1717" s="74" customFormat="1"/>
    <row r="1718" s="74" customFormat="1"/>
    <row r="1719" s="74" customFormat="1"/>
    <row r="1720" s="74" customFormat="1"/>
    <row r="1721" s="74" customFormat="1"/>
    <row r="1722" s="74" customFormat="1"/>
    <row r="1723" s="74" customFormat="1"/>
    <row r="1724" s="74" customFormat="1"/>
    <row r="1725" s="74" customFormat="1"/>
    <row r="1726" s="74" customFormat="1"/>
    <row r="1727" s="74" customFormat="1"/>
    <row r="1728" s="74" customFormat="1"/>
    <row r="1729" s="74" customFormat="1"/>
    <row r="1730" s="74" customFormat="1"/>
    <row r="1731" s="74" customFormat="1"/>
    <row r="1732" s="74" customFormat="1"/>
    <row r="1733" s="74" customFormat="1"/>
    <row r="1734" s="74" customFormat="1"/>
    <row r="1735" s="74" customFormat="1"/>
    <row r="1736" s="74" customFormat="1"/>
    <row r="1737" s="74" customFormat="1"/>
    <row r="1738" s="74" customFormat="1"/>
    <row r="1739" s="74" customFormat="1"/>
    <row r="1740" s="74" customFormat="1"/>
    <row r="1741" s="74" customFormat="1"/>
    <row r="1742" s="74" customFormat="1"/>
    <row r="1743" s="74" customFormat="1"/>
    <row r="1744" s="74" customFormat="1"/>
    <row r="1745" s="74" customFormat="1"/>
    <row r="1746" s="74" customFormat="1"/>
    <row r="1747" s="74" customFormat="1"/>
    <row r="1748" s="74" customFormat="1"/>
    <row r="1749" s="74" customFormat="1"/>
    <row r="1750" s="74" customFormat="1"/>
    <row r="1751" s="74" customFormat="1"/>
    <row r="1752" s="74" customFormat="1"/>
    <row r="1753" s="74" customFormat="1"/>
    <row r="1754" s="74" customFormat="1"/>
    <row r="1755" s="74" customFormat="1"/>
    <row r="1756" s="74" customFormat="1"/>
    <row r="1757" s="74" customFormat="1"/>
    <row r="1758" s="74" customFormat="1"/>
    <row r="1759" s="74" customFormat="1"/>
    <row r="1760" s="74" customFormat="1"/>
    <row r="1761" s="74" customFormat="1"/>
    <row r="1762" s="74" customFormat="1"/>
    <row r="1763" s="74" customFormat="1"/>
    <row r="1764" s="74" customFormat="1"/>
    <row r="1765" s="74" customFormat="1"/>
    <row r="1766" s="74" customFormat="1"/>
    <row r="1767" s="74" customFormat="1"/>
    <row r="1768" s="74" customFormat="1"/>
    <row r="1769" s="74" customFormat="1"/>
    <row r="1770" s="74" customFormat="1"/>
    <row r="1771" s="74" customFormat="1"/>
    <row r="1772" s="74" customFormat="1"/>
    <row r="1773" s="74" customFormat="1"/>
    <row r="1774" s="74" customFormat="1"/>
    <row r="1775" s="74" customFormat="1"/>
    <row r="1776" s="74" customFormat="1"/>
    <row r="1777" s="74" customFormat="1"/>
    <row r="1778" s="74" customFormat="1"/>
    <row r="1779" s="74" customFormat="1"/>
    <row r="1780" s="74" customFormat="1"/>
    <row r="1781" s="74" customFormat="1"/>
    <row r="1782" s="74" customFormat="1"/>
    <row r="1783" s="74" customFormat="1"/>
    <row r="1784" s="74" customFormat="1"/>
    <row r="1785" s="74" customFormat="1"/>
    <row r="1786" s="74" customFormat="1"/>
    <row r="1787" s="74" customFormat="1"/>
    <row r="1788" s="74" customFormat="1"/>
    <row r="1789" s="74" customFormat="1"/>
    <row r="1790" s="74" customFormat="1"/>
    <row r="1791" s="74" customFormat="1"/>
    <row r="1792" s="74" customFormat="1"/>
    <row r="1793" s="74" customFormat="1"/>
    <row r="1794" s="74" customFormat="1"/>
    <row r="1795" s="74" customFormat="1"/>
    <row r="1796" s="74" customFormat="1"/>
    <row r="1797" s="74" customFormat="1"/>
    <row r="1798" s="74" customFormat="1"/>
    <row r="1799" s="74" customFormat="1"/>
    <row r="1800" s="74" customFormat="1"/>
    <row r="1801" s="74" customFormat="1"/>
    <row r="1802" s="74" customFormat="1"/>
    <row r="1803" s="74" customFormat="1"/>
    <row r="1804" s="74" customFormat="1"/>
    <row r="1805" s="74" customFormat="1"/>
    <row r="1806" s="74" customFormat="1"/>
    <row r="1807" s="74" customFormat="1"/>
    <row r="1808" s="74" customFormat="1"/>
    <row r="1809" s="74" customFormat="1"/>
    <row r="1810" s="74" customFormat="1"/>
    <row r="1811" s="74" customFormat="1"/>
    <row r="1812" s="74" customFormat="1"/>
    <row r="1813" s="74" customFormat="1"/>
    <row r="1814" s="74" customFormat="1"/>
    <row r="1815" s="74" customFormat="1"/>
    <row r="1816" s="74" customFormat="1"/>
    <row r="1817" s="74" customFormat="1"/>
    <row r="1818" s="74" customFormat="1"/>
    <row r="1819" s="74" customFormat="1"/>
    <row r="1820" s="74" customFormat="1"/>
    <row r="1821" s="74" customFormat="1"/>
    <row r="1822" s="74" customFormat="1"/>
    <row r="1823" s="74" customFormat="1"/>
    <row r="1824" s="74" customFormat="1"/>
    <row r="1825" s="74" customFormat="1"/>
    <row r="1826" s="74" customFormat="1"/>
    <row r="1827" s="74" customFormat="1"/>
    <row r="1828" s="74" customFormat="1"/>
    <row r="1829" s="74" customFormat="1"/>
    <row r="1830" s="74" customFormat="1"/>
    <row r="1831" s="74" customFormat="1"/>
    <row r="1832" s="74" customFormat="1"/>
    <row r="1833" s="74" customFormat="1"/>
    <row r="1834" s="74" customFormat="1"/>
    <row r="1835" s="74" customFormat="1"/>
    <row r="1836" s="74" customFormat="1"/>
    <row r="1837" s="74" customFormat="1"/>
    <row r="1838" s="74" customFormat="1"/>
    <row r="1839" s="74" customFormat="1"/>
    <row r="1840" s="74" customFormat="1"/>
    <row r="1841" s="74" customFormat="1"/>
    <row r="1842" s="74" customFormat="1"/>
    <row r="1843" s="74" customFormat="1"/>
    <row r="1844" s="74" customFormat="1"/>
    <row r="1845" s="74" customFormat="1"/>
    <row r="1846" s="74" customFormat="1"/>
    <row r="1847" s="74" customFormat="1"/>
    <row r="1848" s="74" customFormat="1"/>
    <row r="1849" s="74" customFormat="1"/>
    <row r="1850" s="74" customFormat="1"/>
    <row r="1851" s="74" customFormat="1"/>
    <row r="1852" s="74" customFormat="1"/>
    <row r="1853" s="74" customFormat="1"/>
    <row r="1854" s="74" customFormat="1"/>
    <row r="1855" s="74" customFormat="1"/>
    <row r="1856" s="74" customFormat="1"/>
    <row r="1857" s="74" customFormat="1"/>
    <row r="1858" s="74" customFormat="1"/>
    <row r="1859" s="74" customFormat="1"/>
    <row r="1860" s="74" customFormat="1"/>
    <row r="1861" s="74" customFormat="1"/>
    <row r="1862" s="74" customFormat="1"/>
    <row r="1863" s="74" customFormat="1"/>
    <row r="1864" s="74" customFormat="1"/>
    <row r="1865" s="74" customFormat="1"/>
    <row r="1866" s="74" customFormat="1"/>
    <row r="1867" s="74" customFormat="1"/>
    <row r="1868" s="74" customFormat="1"/>
    <row r="1869" s="74" customFormat="1"/>
    <row r="1870" s="74" customFormat="1"/>
    <row r="1871" s="74" customFormat="1"/>
    <row r="1872" s="74" customFormat="1"/>
    <row r="1873" s="74" customFormat="1"/>
    <row r="1874" s="74" customFormat="1"/>
    <row r="1875" s="74" customFormat="1"/>
    <row r="1876" s="74" customFormat="1"/>
    <row r="1877" s="74" customFormat="1"/>
    <row r="1878" s="74" customFormat="1"/>
    <row r="1879" s="74" customFormat="1"/>
    <row r="1880" s="74" customFormat="1"/>
    <row r="1881" s="74" customFormat="1"/>
    <row r="1882" s="74" customFormat="1"/>
    <row r="1883" s="74" customFormat="1"/>
    <row r="1884" s="74" customFormat="1"/>
    <row r="1885" s="74" customFormat="1"/>
    <row r="1886" s="74" customFormat="1"/>
    <row r="1887" s="74" customFormat="1"/>
    <row r="1888" s="74" customFormat="1"/>
    <row r="1889" s="74" customFormat="1"/>
    <row r="1890" s="74" customFormat="1"/>
    <row r="1891" s="74" customFormat="1"/>
    <row r="1892" s="74" customFormat="1"/>
    <row r="1893" s="74" customFormat="1"/>
    <row r="1894" s="74" customFormat="1"/>
    <row r="1895" s="74" customFormat="1"/>
    <row r="1896" s="74" customFormat="1"/>
    <row r="1897" s="74" customFormat="1"/>
    <row r="1898" s="74" customFormat="1"/>
    <row r="1899" s="74" customFormat="1"/>
    <row r="1900" s="74" customFormat="1"/>
    <row r="1901" s="74" customFormat="1"/>
    <row r="1902" s="74" customFormat="1"/>
    <row r="1903" s="74" customFormat="1"/>
    <row r="1904" s="74" customFormat="1"/>
    <row r="1905" s="74" customFormat="1"/>
    <row r="1906" s="74" customFormat="1"/>
    <row r="1907" s="74" customFormat="1"/>
    <row r="1908" s="74" customFormat="1"/>
    <row r="1909" s="74" customFormat="1"/>
    <row r="1910" s="74" customFormat="1"/>
    <row r="1911" s="74" customFormat="1"/>
    <row r="1912" s="74" customFormat="1"/>
    <row r="1913" s="74" customFormat="1"/>
    <row r="1914" s="74" customFormat="1"/>
    <row r="1915" s="74" customFormat="1"/>
    <row r="1916" s="74" customFormat="1"/>
    <row r="1917" s="74" customFormat="1"/>
    <row r="1918" s="74" customFormat="1"/>
    <row r="1919" s="74" customFormat="1"/>
    <row r="1920" s="74" customFormat="1"/>
    <row r="1921" s="74" customFormat="1"/>
    <row r="1922" s="74" customFormat="1"/>
    <row r="1923" s="74" customFormat="1"/>
    <row r="1924" s="74" customFormat="1"/>
    <row r="1925" s="74" customFormat="1"/>
    <row r="1926" s="74" customFormat="1"/>
    <row r="1927" s="74" customFormat="1"/>
    <row r="1928" s="74" customFormat="1"/>
    <row r="1929" s="74" customFormat="1"/>
    <row r="1930" s="74" customFormat="1"/>
    <row r="1931" s="74" customFormat="1"/>
    <row r="1932" s="74" customFormat="1"/>
    <row r="1933" s="74" customFormat="1"/>
    <row r="1934" s="74" customFormat="1"/>
    <row r="1935" s="74" customFormat="1"/>
    <row r="1936" s="74" customFormat="1"/>
    <row r="1937" s="74" customFormat="1"/>
    <row r="1938" s="74" customFormat="1"/>
    <row r="1939" s="74" customFormat="1"/>
    <row r="1940" s="74" customFormat="1"/>
    <row r="1941" s="74" customFormat="1"/>
    <row r="1942" s="74" customFormat="1"/>
    <row r="1943" s="74" customFormat="1"/>
    <row r="1944" s="74" customFormat="1"/>
    <row r="1945" s="74" customFormat="1"/>
    <row r="1946" s="74" customFormat="1"/>
    <row r="1947" s="74" customFormat="1"/>
    <row r="1948" s="74" customFormat="1"/>
    <row r="1949" s="74" customFormat="1"/>
    <row r="1950" s="74" customFormat="1"/>
    <row r="1951" s="74" customFormat="1"/>
    <row r="1952" s="74" customFormat="1"/>
    <row r="1953" s="74" customFormat="1"/>
    <row r="1954" s="74" customFormat="1"/>
    <row r="1955" s="74" customFormat="1"/>
    <row r="1956" s="74" customFormat="1"/>
    <row r="1957" s="74" customFormat="1"/>
    <row r="1958" s="74" customFormat="1"/>
    <row r="1959" s="74" customFormat="1"/>
    <row r="1960" s="74" customFormat="1"/>
    <row r="1961" s="74" customFormat="1"/>
    <row r="1962" s="74" customFormat="1"/>
    <row r="1963" s="74" customFormat="1"/>
    <row r="1964" s="74" customFormat="1"/>
    <row r="1965" s="74" customFormat="1"/>
    <row r="1966" s="74" customFormat="1"/>
    <row r="1967" s="74" customFormat="1"/>
    <row r="1968" s="74" customFormat="1"/>
    <row r="1969" s="74" customFormat="1"/>
    <row r="1970" s="74" customFormat="1"/>
    <row r="1971" s="74" customFormat="1"/>
    <row r="1972" s="74" customFormat="1"/>
    <row r="1973" s="74" customFormat="1"/>
    <row r="1974" s="74" customFormat="1"/>
    <row r="1975" s="74" customFormat="1"/>
    <row r="1976" s="74" customFormat="1"/>
    <row r="1977" s="74" customFormat="1"/>
    <row r="1978" s="74" customFormat="1"/>
    <row r="1979" s="74" customFormat="1"/>
    <row r="1980" s="74" customFormat="1"/>
    <row r="1981" s="74" customFormat="1"/>
    <row r="1982" s="74" customFormat="1"/>
    <row r="1983" s="74" customFormat="1"/>
    <row r="1984" s="74" customFormat="1"/>
    <row r="1985" s="74" customFormat="1"/>
    <row r="1986" s="74" customFormat="1"/>
    <row r="1987" s="74" customFormat="1"/>
    <row r="1988" s="74" customFormat="1"/>
    <row r="1989" s="74" customFormat="1"/>
    <row r="1990" s="74" customFormat="1"/>
    <row r="1991" s="74" customFormat="1"/>
    <row r="1992" s="74" customFormat="1"/>
    <row r="1993" s="74" customFormat="1"/>
    <row r="1994" s="74" customFormat="1"/>
    <row r="1995" s="74" customFormat="1"/>
    <row r="1996" s="74" customFormat="1"/>
    <row r="1997" s="74" customFormat="1"/>
    <row r="1998" s="74" customFormat="1"/>
    <row r="1999" s="74" customFormat="1"/>
    <row r="2000" s="74" customFormat="1"/>
    <row r="2001" s="74" customFormat="1"/>
    <row r="2002" s="74" customFormat="1"/>
    <row r="2003" s="74" customFormat="1"/>
    <row r="2004" s="74" customFormat="1"/>
    <row r="2005" s="74" customFormat="1"/>
    <row r="2006" s="74" customFormat="1"/>
    <row r="2007" s="74" customFormat="1"/>
    <row r="2008" s="74" customFormat="1"/>
    <row r="2009" s="74" customFormat="1"/>
    <row r="2010" s="74" customFormat="1"/>
    <row r="2011" s="74" customFormat="1"/>
    <row r="2012" s="74" customFormat="1"/>
    <row r="2013" s="74" customFormat="1"/>
    <row r="2014" s="74" customFormat="1"/>
    <row r="2015" s="74" customFormat="1"/>
    <row r="2016" s="74" customFormat="1"/>
    <row r="2017" s="74" customFormat="1"/>
    <row r="2018" s="74" customFormat="1"/>
    <row r="2019" s="74" customFormat="1"/>
    <row r="2020" s="74" customFormat="1"/>
    <row r="2021" s="74" customFormat="1"/>
    <row r="2022" s="74" customFormat="1"/>
    <row r="2023" s="74" customFormat="1"/>
    <row r="2024" s="74" customFormat="1"/>
    <row r="2025" s="74" customFormat="1"/>
    <row r="2026" s="74" customFormat="1"/>
    <row r="2027" s="74" customFormat="1"/>
    <row r="2028" s="74" customFormat="1"/>
    <row r="2029" s="74" customFormat="1"/>
    <row r="2030" s="74" customFormat="1"/>
    <row r="2031" s="74" customFormat="1"/>
    <row r="2032" s="74" customFormat="1"/>
    <row r="2033" s="74" customFormat="1"/>
    <row r="2034" s="74" customFormat="1"/>
    <row r="2035" s="74" customFormat="1"/>
    <row r="2036" s="74" customFormat="1"/>
    <row r="2037" s="74" customFormat="1"/>
    <row r="2038" s="74" customFormat="1"/>
    <row r="2039" s="74" customFormat="1"/>
    <row r="2040" s="74" customFormat="1"/>
    <row r="2041" s="74" customFormat="1"/>
    <row r="2042" s="74" customFormat="1"/>
    <row r="2043" s="74" customFormat="1"/>
    <row r="2044" s="74" customFormat="1"/>
    <row r="2045" s="74" customFormat="1"/>
    <row r="2046" s="74" customFormat="1"/>
    <row r="2047" s="74" customFormat="1"/>
    <row r="2048" s="74" customFormat="1"/>
    <row r="2049" s="74" customFormat="1"/>
    <row r="2050" s="74" customFormat="1"/>
    <row r="2051" s="74" customFormat="1"/>
    <row r="2052" s="74" customFormat="1"/>
    <row r="2053" s="74" customFormat="1"/>
    <row r="2054" s="74" customFormat="1"/>
    <row r="2055" s="74" customFormat="1"/>
    <row r="2056" s="74" customFormat="1"/>
    <row r="2057" s="74" customFormat="1"/>
    <row r="2058" s="74" customFormat="1"/>
    <row r="2059" s="74" customFormat="1"/>
    <row r="2060" s="74" customFormat="1"/>
    <row r="2061" s="74" customFormat="1"/>
    <row r="2062" s="74" customFormat="1"/>
    <row r="2063" s="74" customFormat="1"/>
    <row r="2064" s="74" customFormat="1"/>
    <row r="2065" s="74" customFormat="1"/>
    <row r="2066" s="74" customFormat="1"/>
    <row r="2067" s="74" customFormat="1"/>
    <row r="2068" s="74" customFormat="1"/>
    <row r="2069" s="74" customFormat="1"/>
    <row r="2070" s="74" customFormat="1"/>
    <row r="2071" s="74" customFormat="1"/>
    <row r="2072" s="74" customFormat="1"/>
    <row r="2073" s="74" customFormat="1"/>
    <row r="2074" s="74" customFormat="1"/>
    <row r="2075" s="74" customFormat="1"/>
    <row r="2076" s="74" customFormat="1"/>
    <row r="2077" s="74" customFormat="1"/>
    <row r="2078" s="74" customFormat="1"/>
    <row r="2079" s="74" customFormat="1"/>
    <row r="2080" s="74" customFormat="1"/>
    <row r="2081" s="74" customFormat="1"/>
    <row r="2082" s="74" customFormat="1"/>
    <row r="2083" s="74" customFormat="1"/>
    <row r="2084" s="74" customFormat="1"/>
    <row r="2085" s="74" customFormat="1"/>
    <row r="2086" s="74" customFormat="1"/>
    <row r="2087" s="74" customFormat="1"/>
    <row r="2088" s="74" customFormat="1"/>
    <row r="2089" s="74" customFormat="1"/>
    <row r="2090" s="74" customFormat="1"/>
    <row r="2091" s="74" customFormat="1"/>
    <row r="2092" s="74" customFormat="1"/>
    <row r="2093" s="74" customFormat="1"/>
    <row r="2094" s="74" customFormat="1"/>
    <row r="2095" s="74" customFormat="1"/>
    <row r="2096" s="74" customFormat="1"/>
    <row r="2097" s="74" customFormat="1"/>
    <row r="2098" s="74" customFormat="1"/>
    <row r="2099" s="74" customFormat="1"/>
    <row r="2100" s="74" customFormat="1"/>
    <row r="2101" s="74" customFormat="1"/>
    <row r="2102" s="74" customFormat="1"/>
    <row r="2103" s="74" customFormat="1"/>
    <row r="2104" s="74" customFormat="1"/>
    <row r="2105" s="74" customFormat="1"/>
    <row r="2106" s="74" customFormat="1"/>
    <row r="2107" s="74" customFormat="1"/>
    <row r="2108" s="74" customFormat="1"/>
    <row r="2109" s="74" customFormat="1"/>
    <row r="2110" s="74" customFormat="1"/>
    <row r="2111" s="74" customFormat="1"/>
    <row r="2112" s="74" customFormat="1"/>
    <row r="2113" s="74" customFormat="1"/>
    <row r="2114" s="74" customFormat="1"/>
    <row r="2115" s="74" customFormat="1"/>
    <row r="2116" s="74" customFormat="1"/>
    <row r="2117" s="74" customFormat="1"/>
    <row r="2118" s="74" customFormat="1"/>
    <row r="2119" s="74" customFormat="1"/>
    <row r="2120" s="74" customFormat="1"/>
    <row r="2121" s="74" customFormat="1"/>
    <row r="2122" s="74" customFormat="1"/>
    <row r="2123" s="74" customFormat="1"/>
    <row r="2124" s="74" customFormat="1"/>
    <row r="2125" s="74" customFormat="1"/>
    <row r="2126" s="74" customFormat="1"/>
    <row r="2127" s="74" customFormat="1"/>
    <row r="2128" s="74" customFormat="1"/>
    <row r="2129" s="74" customFormat="1"/>
    <row r="2130" s="74" customFormat="1"/>
    <row r="2131" s="74" customFormat="1"/>
    <row r="2132" s="74" customFormat="1"/>
    <row r="2133" s="74" customFormat="1"/>
    <row r="2134" s="74" customFormat="1"/>
    <row r="2135" s="74" customFormat="1"/>
    <row r="2136" s="74" customFormat="1"/>
    <row r="2137" s="74" customFormat="1"/>
    <row r="2138" s="74" customFormat="1"/>
    <row r="2139" s="74" customFormat="1"/>
    <row r="2140" s="74" customFormat="1"/>
    <row r="2141" s="74" customFormat="1"/>
    <row r="2142" s="74" customFormat="1"/>
    <row r="2143" s="74" customFormat="1"/>
    <row r="2144" s="74" customFormat="1"/>
    <row r="2145" s="74" customFormat="1"/>
    <row r="2146" s="74" customFormat="1"/>
    <row r="2147" s="74" customFormat="1"/>
    <row r="2148" s="74" customFormat="1"/>
    <row r="2149" s="74" customFormat="1"/>
    <row r="2150" s="74" customFormat="1"/>
    <row r="2151" s="74" customFormat="1"/>
    <row r="2152" s="74" customFormat="1"/>
    <row r="2153" s="74" customFormat="1"/>
    <row r="2154" s="74" customFormat="1"/>
    <row r="2155" s="74" customFormat="1"/>
    <row r="2156" s="74" customFormat="1"/>
    <row r="2157" s="74" customFormat="1"/>
    <row r="2158" s="74" customFormat="1"/>
    <row r="2159" s="74" customFormat="1"/>
    <row r="2160" s="74" customFormat="1"/>
    <row r="2161" s="74" customFormat="1"/>
    <row r="2162" s="74" customFormat="1"/>
    <row r="2163" s="74" customFormat="1"/>
    <row r="2164" s="74" customFormat="1"/>
    <row r="2165" s="74" customFormat="1"/>
    <row r="2166" s="74" customFormat="1"/>
    <row r="2167" s="74" customFormat="1"/>
    <row r="2168" s="74" customFormat="1"/>
    <row r="2169" s="74" customFormat="1"/>
    <row r="2170" s="74" customFormat="1"/>
    <row r="2171" s="74" customFormat="1"/>
    <row r="2172" s="74" customFormat="1"/>
    <row r="2173" s="74" customFormat="1"/>
    <row r="2174" s="74" customFormat="1"/>
    <row r="2175" s="74" customFormat="1"/>
    <row r="2176" s="74" customFormat="1"/>
    <row r="2177" s="74" customFormat="1"/>
    <row r="2178" s="74" customFormat="1"/>
    <row r="2179" s="74" customFormat="1"/>
    <row r="2180" s="74" customFormat="1"/>
    <row r="2181" s="74" customFormat="1"/>
    <row r="2182" s="74" customFormat="1"/>
    <row r="2183" s="74" customFormat="1"/>
    <row r="2184" s="74" customFormat="1"/>
    <row r="2185" s="74" customFormat="1"/>
    <row r="2186" s="74" customFormat="1"/>
    <row r="2187" s="74" customFormat="1"/>
    <row r="2188" s="74" customFormat="1"/>
    <row r="2189" s="74" customFormat="1"/>
    <row r="2190" s="74" customFormat="1"/>
    <row r="2191" s="74" customFormat="1"/>
    <row r="2192" s="74" customFormat="1"/>
    <row r="2193" s="74" customFormat="1"/>
    <row r="2194" s="74" customFormat="1"/>
    <row r="2195" s="74" customFormat="1"/>
    <row r="2196" s="74" customFormat="1"/>
    <row r="2197" s="74" customFormat="1"/>
    <row r="2198" s="74" customFormat="1"/>
    <row r="2199" s="74" customFormat="1"/>
    <row r="2200" s="74" customFormat="1"/>
    <row r="2201" s="74" customFormat="1"/>
    <row r="2202" s="74" customFormat="1"/>
    <row r="2203" s="74" customFormat="1"/>
    <row r="2204" s="74" customFormat="1"/>
    <row r="2205" s="74" customFormat="1"/>
    <row r="2206" s="74" customFormat="1"/>
    <row r="2207" s="74" customFormat="1"/>
    <row r="2208" s="74" customFormat="1"/>
    <row r="2209" s="74" customFormat="1"/>
    <row r="2210" s="74" customFormat="1"/>
    <row r="2211" s="74" customFormat="1"/>
    <row r="2212" s="74" customFormat="1"/>
    <row r="2213" s="74" customFormat="1"/>
    <row r="2214" s="74" customFormat="1"/>
    <row r="2215" s="74" customFormat="1"/>
    <row r="2216" s="74" customFormat="1"/>
    <row r="2217" s="74" customFormat="1"/>
    <row r="2218" s="74" customFormat="1"/>
    <row r="2219" s="74" customFormat="1"/>
    <row r="2220" s="74" customFormat="1"/>
    <row r="2221" s="74" customFormat="1"/>
    <row r="2222" s="74" customFormat="1"/>
    <row r="2223" s="74" customFormat="1"/>
    <row r="2224" s="74" customFormat="1"/>
    <row r="2225" s="74" customFormat="1"/>
    <row r="2226" s="74" customFormat="1"/>
    <row r="2227" s="74" customFormat="1"/>
    <row r="2228" s="74" customFormat="1"/>
    <row r="2229" s="74" customFormat="1"/>
    <row r="2230" s="74" customFormat="1"/>
    <row r="2231" s="74" customFormat="1"/>
    <row r="2232" s="74" customFormat="1"/>
    <row r="2233" s="74" customFormat="1"/>
    <row r="2234" s="74" customFormat="1"/>
    <row r="2235" s="74" customFormat="1"/>
    <row r="2236" s="74" customFormat="1"/>
    <row r="2237" s="74" customFormat="1"/>
    <row r="2238" s="74" customFormat="1"/>
    <row r="2239" s="74" customFormat="1"/>
    <row r="2240" s="74" customFormat="1"/>
    <row r="2241" s="74" customFormat="1"/>
    <row r="2242" s="74" customFormat="1"/>
    <row r="2243" s="74" customFormat="1"/>
    <row r="2244" s="74" customFormat="1"/>
    <row r="2245" s="74" customFormat="1"/>
    <row r="2246" s="74" customFormat="1"/>
    <row r="2247" s="74" customFormat="1"/>
    <row r="2248" s="74" customFormat="1"/>
    <row r="2249" s="74" customFormat="1"/>
    <row r="2250" s="74" customFormat="1"/>
    <row r="2251" s="74" customFormat="1"/>
    <row r="2252" s="74" customFormat="1"/>
    <row r="2253" s="74" customFormat="1"/>
    <row r="2254" s="74" customFormat="1"/>
    <row r="2255" s="74" customFormat="1"/>
    <row r="2256" s="74" customFormat="1"/>
    <row r="2257" s="74" customFormat="1"/>
    <row r="2258" s="74" customFormat="1"/>
    <row r="2259" s="74" customFormat="1"/>
    <row r="2260" s="74" customFormat="1"/>
    <row r="2261" s="74" customFormat="1"/>
    <row r="2262" s="74" customFormat="1"/>
    <row r="2263" s="74" customFormat="1"/>
    <row r="2264" s="74" customFormat="1"/>
    <row r="2265" s="74" customFormat="1"/>
    <row r="2266" s="74" customFormat="1"/>
    <row r="2267" s="74" customFormat="1"/>
    <row r="2268" s="74" customFormat="1"/>
    <row r="2269" s="74" customFormat="1"/>
    <row r="2270" s="74" customFormat="1"/>
    <row r="2271" s="74" customFormat="1"/>
    <row r="2272" s="74" customFormat="1"/>
    <row r="2273" s="74" customFormat="1"/>
    <row r="2274" s="74" customFormat="1"/>
    <row r="2275" s="74" customFormat="1"/>
    <row r="2276" s="74" customFormat="1"/>
    <row r="2277" s="74" customFormat="1"/>
    <row r="2278" s="74" customFormat="1"/>
    <row r="2279" s="74" customFormat="1"/>
    <row r="2280" s="74" customFormat="1"/>
    <row r="2281" s="74" customFormat="1"/>
    <row r="2282" s="74" customFormat="1"/>
    <row r="2283" s="74" customFormat="1"/>
    <row r="2284" s="74" customFormat="1"/>
    <row r="2285" s="74" customFormat="1"/>
    <row r="2286" s="74" customFormat="1"/>
    <row r="2287" s="74" customFormat="1"/>
    <row r="2288" s="74" customFormat="1"/>
    <row r="2289" s="74" customFormat="1"/>
    <row r="2290" s="74" customFormat="1"/>
    <row r="2291" s="74" customFormat="1"/>
    <row r="2292" s="74" customFormat="1"/>
    <row r="2293" s="74" customFormat="1"/>
    <row r="2294" s="74" customFormat="1"/>
    <row r="2295" s="74" customFormat="1"/>
    <row r="2296" s="74" customFormat="1"/>
    <row r="2297" s="74" customFormat="1"/>
    <row r="2298" s="74" customFormat="1"/>
    <row r="2299" s="74" customFormat="1"/>
    <row r="2300" s="74" customFormat="1"/>
    <row r="2301" s="74" customFormat="1"/>
    <row r="2302" s="74" customFormat="1"/>
    <row r="2303" s="74" customFormat="1"/>
    <row r="2304" s="74" customFormat="1"/>
    <row r="2305" s="74" customFormat="1"/>
    <row r="2306" s="74" customFormat="1"/>
    <row r="2307" s="74" customFormat="1"/>
    <row r="2308" s="74" customFormat="1"/>
    <row r="2309" s="74" customFormat="1"/>
    <row r="2310" s="74" customFormat="1"/>
    <row r="2311" s="74" customFormat="1"/>
    <row r="2312" s="74" customFormat="1"/>
    <row r="2313" s="74" customFormat="1"/>
    <row r="2314" s="74" customFormat="1"/>
    <row r="2315" s="74" customFormat="1"/>
    <row r="2316" s="74" customFormat="1"/>
    <row r="2317" s="74" customFormat="1"/>
    <row r="2318" s="74" customFormat="1"/>
    <row r="2319" s="74" customFormat="1"/>
    <row r="2320" s="74" customFormat="1"/>
    <row r="2321" s="74" customFormat="1"/>
    <row r="2322" s="74" customFormat="1"/>
    <row r="2323" s="74" customFormat="1"/>
    <row r="2324" s="74" customFormat="1"/>
    <row r="2325" s="74" customFormat="1"/>
    <row r="2326" s="74" customFormat="1"/>
    <row r="2327" s="74" customFormat="1"/>
    <row r="2328" s="74" customFormat="1"/>
    <row r="2329" s="74" customFormat="1"/>
    <row r="2330" s="74" customFormat="1"/>
    <row r="2331" s="74" customFormat="1"/>
    <row r="2332" s="74" customFormat="1"/>
    <row r="2333" s="74" customFormat="1"/>
    <row r="2334" s="74" customFormat="1"/>
    <row r="2335" s="74" customFormat="1"/>
    <row r="2336" s="74" customFormat="1"/>
    <row r="2337" s="74" customFormat="1"/>
    <row r="2338" s="74" customFormat="1"/>
    <row r="2339" s="74" customFormat="1"/>
    <row r="2340" s="74" customFormat="1"/>
    <row r="2341" s="74" customFormat="1"/>
    <row r="2342" s="74" customFormat="1"/>
    <row r="2343" s="74" customFormat="1"/>
    <row r="2344" s="74" customFormat="1"/>
    <row r="2345" s="74" customFormat="1"/>
    <row r="2346" s="74" customFormat="1"/>
    <row r="2347" s="74" customFormat="1"/>
    <row r="2348" s="74" customFormat="1"/>
    <row r="2349" s="74" customFormat="1"/>
    <row r="2350" s="74" customFormat="1"/>
    <row r="2351" s="74" customFormat="1"/>
    <row r="2352" s="74" customFormat="1"/>
    <row r="2353" s="74" customFormat="1"/>
    <row r="2354" s="74" customFormat="1"/>
    <row r="2355" s="74" customFormat="1"/>
    <row r="2356" s="74" customFormat="1"/>
    <row r="2357" s="74" customFormat="1"/>
    <row r="2358" s="74" customFormat="1"/>
    <row r="2359" s="74" customFormat="1"/>
    <row r="2360" s="74" customFormat="1"/>
    <row r="2361" s="74" customFormat="1"/>
    <row r="2362" s="74" customFormat="1"/>
    <row r="2363" s="74" customFormat="1"/>
    <row r="2364" s="74" customFormat="1"/>
    <row r="2365" s="74" customFormat="1"/>
    <row r="2366" s="74" customFormat="1"/>
    <row r="2367" s="74" customFormat="1"/>
    <row r="2368" s="74" customFormat="1"/>
    <row r="2369" s="74" customFormat="1"/>
    <row r="2370" s="74" customFormat="1"/>
    <row r="2371" s="74" customFormat="1"/>
    <row r="2372" s="74" customFormat="1"/>
    <row r="2373" s="74" customFormat="1"/>
    <row r="2374" s="74" customFormat="1"/>
    <row r="2375" s="74" customFormat="1"/>
    <row r="2376" s="74" customFormat="1"/>
    <row r="2377" s="74" customFormat="1"/>
    <row r="2378" s="74" customFormat="1"/>
    <row r="2379" s="74" customFormat="1"/>
    <row r="2380" s="74" customFormat="1"/>
    <row r="2381" s="74" customFormat="1"/>
    <row r="2382" s="74" customFormat="1"/>
    <row r="2383" s="74" customFormat="1"/>
    <row r="2384" s="74" customFormat="1"/>
    <row r="2385" s="74" customFormat="1"/>
    <row r="2386" s="74" customFormat="1"/>
    <row r="2387" s="74" customFormat="1"/>
    <row r="2388" s="74" customFormat="1"/>
    <row r="2389" s="74" customFormat="1"/>
    <row r="2390" s="74" customFormat="1"/>
    <row r="2391" s="74" customFormat="1"/>
    <row r="2392" s="74" customFormat="1"/>
    <row r="2393" s="74" customFormat="1"/>
    <row r="2394" s="74" customFormat="1"/>
    <row r="2395" s="74" customFormat="1"/>
    <row r="2396" s="74" customFormat="1"/>
    <row r="2397" s="74" customFormat="1"/>
    <row r="2398" s="74" customFormat="1"/>
    <row r="2399" s="74" customFormat="1"/>
    <row r="2400" s="74" customFormat="1"/>
    <row r="2401" s="74" customFormat="1"/>
    <row r="2402" s="74" customFormat="1"/>
    <row r="2403" s="74" customFormat="1"/>
    <row r="2404" s="74" customFormat="1"/>
    <row r="2405" s="74" customFormat="1"/>
    <row r="2406" s="74" customFormat="1"/>
    <row r="2407" s="74" customFormat="1"/>
    <row r="2408" s="74" customFormat="1"/>
    <row r="2409" s="74" customFormat="1"/>
    <row r="2410" s="74" customFormat="1"/>
    <row r="2411" s="74" customFormat="1"/>
    <row r="2412" s="74" customFormat="1"/>
    <row r="2413" s="74" customFormat="1"/>
    <row r="2414" s="74" customFormat="1"/>
    <row r="2415" s="74" customFormat="1"/>
    <row r="2416" s="74" customFormat="1"/>
    <row r="2417" s="74" customFormat="1"/>
    <row r="2418" s="74" customFormat="1"/>
    <row r="2419" s="74" customFormat="1"/>
    <row r="2420" s="74" customFormat="1"/>
    <row r="2421" s="74" customFormat="1"/>
    <row r="2422" s="74" customFormat="1"/>
    <row r="2423" s="74" customFormat="1"/>
    <row r="2424" s="74" customFormat="1"/>
    <row r="2425" s="74" customFormat="1"/>
    <row r="2426" s="74" customFormat="1"/>
    <row r="2427" s="74" customFormat="1"/>
    <row r="2428" s="74" customFormat="1"/>
    <row r="2429" s="74" customFormat="1"/>
    <row r="2430" s="74" customFormat="1"/>
    <row r="2431" s="74" customFormat="1"/>
    <row r="2432" s="74" customFormat="1"/>
    <row r="2433" s="74" customFormat="1"/>
    <row r="2434" s="74" customFormat="1"/>
    <row r="2435" s="74" customFormat="1"/>
    <row r="2436" s="74" customFormat="1"/>
    <row r="2437" s="74" customFormat="1"/>
    <row r="2438" s="74" customFormat="1"/>
    <row r="2439" s="74" customFormat="1"/>
    <row r="2440" s="74" customFormat="1"/>
    <row r="2441" s="74" customFormat="1"/>
    <row r="2442" s="74" customFormat="1"/>
    <row r="2443" s="74" customFormat="1"/>
    <row r="2444" s="74" customFormat="1"/>
    <row r="2445" s="74" customFormat="1"/>
    <row r="2446" s="74" customFormat="1"/>
    <row r="2447" s="74" customFormat="1"/>
    <row r="2448" s="74" customFormat="1"/>
    <row r="2449" s="74" customFormat="1"/>
    <row r="2450" s="74" customFormat="1"/>
    <row r="2451" s="74" customFormat="1"/>
    <row r="2452" s="74" customFormat="1"/>
    <row r="2453" s="74" customFormat="1"/>
    <row r="2454" s="74" customFormat="1"/>
    <row r="2455" s="74" customFormat="1"/>
    <row r="2456" s="74" customFormat="1"/>
    <row r="2457" s="74" customFormat="1"/>
    <row r="2458" s="74" customFormat="1"/>
    <row r="2459" s="74" customFormat="1"/>
    <row r="2460" s="74" customFormat="1"/>
    <row r="2461" s="74" customFormat="1"/>
    <row r="2462" s="74" customFormat="1"/>
    <row r="2463" s="74" customFormat="1"/>
    <row r="2464" s="74" customFormat="1"/>
    <row r="2465" s="74" customFormat="1"/>
    <row r="2466" s="74" customFormat="1"/>
    <row r="2467" s="74" customFormat="1"/>
    <row r="2468" s="74" customFormat="1"/>
    <row r="2469" s="74" customFormat="1"/>
    <row r="2470" s="74" customFormat="1"/>
    <row r="2471" s="74" customFormat="1"/>
    <row r="2472" s="74" customFormat="1"/>
    <row r="2473" s="74" customFormat="1"/>
    <row r="2474" s="74" customFormat="1"/>
    <row r="2475" s="74" customFormat="1"/>
    <row r="2476" s="74" customFormat="1"/>
    <row r="2477" s="74" customFormat="1"/>
    <row r="2478" s="74" customFormat="1"/>
    <row r="2479" s="74" customFormat="1"/>
    <row r="2480" s="74" customFormat="1"/>
    <row r="2481" s="74" customFormat="1"/>
    <row r="2482" s="74" customFormat="1"/>
    <row r="2483" s="74" customFormat="1"/>
  </sheetData>
  <sheetProtection selectLockedCells="1"/>
  <mergeCells count="18">
    <mergeCell ref="F4:M4"/>
    <mergeCell ref="F6:M6"/>
    <mergeCell ref="C9:G9"/>
    <mergeCell ref="K9:M9"/>
    <mergeCell ref="O9:Q9"/>
    <mergeCell ref="D59:F59"/>
    <mergeCell ref="L59:N59"/>
    <mergeCell ref="D72:F72"/>
    <mergeCell ref="L72:N72"/>
    <mergeCell ref="C21:H21"/>
    <mergeCell ref="D124:F124"/>
    <mergeCell ref="L124:N124"/>
    <mergeCell ref="D85:F85"/>
    <mergeCell ref="L85:N85"/>
    <mergeCell ref="D98:F98"/>
    <mergeCell ref="L98:N98"/>
    <mergeCell ref="D111:F111"/>
    <mergeCell ref="L111:N111"/>
  </mergeCells>
  <conditionalFormatting sqref="E32:P39">
    <cfRule type="cellIs" dxfId="459" priority="15" stopIfTrue="1" operator="equal">
      <formula>$I11</formula>
    </cfRule>
  </conditionalFormatting>
  <conditionalFormatting sqref="E32:P39">
    <cfRule type="cellIs" dxfId="458" priority="14" stopIfTrue="1" operator="notEqual">
      <formula>$I11</formula>
    </cfRule>
  </conditionalFormatting>
  <conditionalFormatting sqref="E32:P39">
    <cfRule type="expression" dxfId="457" priority="13" stopIfTrue="1">
      <formula>ISBLANK($I11)</formula>
    </cfRule>
  </conditionalFormatting>
  <conditionalFormatting sqref="E44:E51">
    <cfRule type="cellIs" dxfId="456" priority="12" stopIfTrue="1" operator="equal">
      <formula>$I61</formula>
    </cfRule>
  </conditionalFormatting>
  <conditionalFormatting sqref="F44:F51">
    <cfRule type="cellIs" dxfId="455" priority="11" stopIfTrue="1" operator="equal">
      <formula>$Q61</formula>
    </cfRule>
  </conditionalFormatting>
  <conditionalFormatting sqref="G44:G51">
    <cfRule type="cellIs" dxfId="454" priority="10" stopIfTrue="1" operator="equal">
      <formula>$I74</formula>
    </cfRule>
  </conditionalFormatting>
  <conditionalFormatting sqref="H44:H51">
    <cfRule type="cellIs" dxfId="453" priority="9" stopIfTrue="1" operator="equal">
      <formula>$Q74</formula>
    </cfRule>
  </conditionalFormatting>
  <conditionalFormatting sqref="I44:I51">
    <cfRule type="cellIs" dxfId="452" priority="8" stopIfTrue="1" operator="equal">
      <formula>$I87</formula>
    </cfRule>
  </conditionalFormatting>
  <conditionalFormatting sqref="J44:J51">
    <cfRule type="cellIs" dxfId="451" priority="7" stopIfTrue="1" operator="equal">
      <formula>$Q87</formula>
    </cfRule>
  </conditionalFormatting>
  <conditionalFormatting sqref="K44:K51">
    <cfRule type="cellIs" dxfId="450" priority="6" stopIfTrue="1" operator="equal">
      <formula>$I100</formula>
    </cfRule>
  </conditionalFormatting>
  <conditionalFormatting sqref="L44:L51">
    <cfRule type="cellIs" dxfId="449" priority="5" stopIfTrue="1" operator="equal">
      <formula>$Q100</formula>
    </cfRule>
  </conditionalFormatting>
  <conditionalFormatting sqref="M44:M51">
    <cfRule type="cellIs" dxfId="448" priority="4" stopIfTrue="1" operator="equal">
      <formula>$I113</formula>
    </cfRule>
  </conditionalFormatting>
  <conditionalFormatting sqref="N44:N51">
    <cfRule type="cellIs" dxfId="447" priority="3" stopIfTrue="1" operator="equal">
      <formula>$Q113</formula>
    </cfRule>
  </conditionalFormatting>
  <conditionalFormatting sqref="O44:O51">
    <cfRule type="cellIs" dxfId="446" priority="2" stopIfTrue="1" operator="equal">
      <formula>$I126</formula>
    </cfRule>
  </conditionalFormatting>
  <conditionalFormatting sqref="P44:P51">
    <cfRule type="cellIs" dxfId="445" priority="1" stopIfTrue="1" operator="equal">
      <formula>$Q126</formula>
    </cfRule>
  </conditionalFormatting>
  <pageMargins left="0.75" right="0.75" top="1" bottom="1" header="0.5" footer="0.5"/>
  <pageSetup paperSize="9" orientation="landscape" r:id="rId1"/>
  <headerFooter alignWithMargins="0"/>
  <drawing r:id="rId2"/>
  <tableParts count="1">
    <tablePart r:id="rId3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Werkbladen</vt:lpstr>
      </vt:variant>
      <vt:variant>
        <vt:i4>43</vt:i4>
      </vt:variant>
    </vt:vector>
  </HeadingPairs>
  <TitlesOfParts>
    <vt:vector size="43" baseType="lpstr">
      <vt:lpstr>Result</vt:lpstr>
      <vt:lpstr>01</vt:lpstr>
      <vt:lpstr>02</vt:lpstr>
      <vt:lpstr>03</vt:lpstr>
      <vt:lpstr>04</vt:lpstr>
      <vt:lpstr>05</vt:lpstr>
      <vt:lpstr>06</vt:lpstr>
      <vt:lpstr>07</vt:lpstr>
      <vt:lpstr>08</vt:lpstr>
      <vt:lpstr>09</vt:lpstr>
      <vt:lpstr>10</vt:lpstr>
      <vt:lpstr>11</vt:lpstr>
      <vt:lpstr>12</vt:lpstr>
      <vt:lpstr>13</vt:lpstr>
      <vt:lpstr>14</vt:lpstr>
      <vt:lpstr>15</vt:lpstr>
      <vt:lpstr>16</vt:lpstr>
      <vt:lpstr>17</vt:lpstr>
      <vt:lpstr>18</vt:lpstr>
      <vt:lpstr>19</vt:lpstr>
      <vt:lpstr>20</vt:lpstr>
      <vt:lpstr>21</vt:lpstr>
      <vt:lpstr>22</vt:lpstr>
      <vt:lpstr>23</vt:lpstr>
      <vt:lpstr>24</vt:lpstr>
      <vt:lpstr>25</vt:lpstr>
      <vt:lpstr>26</vt:lpstr>
      <vt:lpstr>27</vt:lpstr>
      <vt:lpstr>28</vt:lpstr>
      <vt:lpstr>29</vt:lpstr>
      <vt:lpstr>30</vt:lpstr>
      <vt:lpstr>Tim</vt:lpstr>
      <vt:lpstr>Grégory</vt:lpstr>
      <vt:lpstr>Christophe</vt:lpstr>
      <vt:lpstr>Ruben</vt:lpstr>
      <vt:lpstr>Guillaume</vt:lpstr>
      <vt:lpstr>Maarten</vt:lpstr>
      <vt:lpstr>Dieter</vt:lpstr>
      <vt:lpstr>Deborah</vt:lpstr>
      <vt:lpstr>Lienkeuh</vt:lpstr>
      <vt:lpstr>Pieter</vt:lpstr>
      <vt:lpstr>Didier</vt:lpstr>
      <vt:lpstr>Lien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Lynn Hinnens</dc:creator>
  <cp:lastModifiedBy>Tim</cp:lastModifiedBy>
  <cp:lastPrinted>2006-08-19T17:17:29Z</cp:lastPrinted>
  <dcterms:created xsi:type="dcterms:W3CDTF">2005-11-25T14:14:25Z</dcterms:created>
  <dcterms:modified xsi:type="dcterms:W3CDTF">2009-10-03T13:55:13Z</dcterms:modified>
</cp:coreProperties>
</file>