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1475" windowHeight="978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M17" i="2" l="1"/>
  <c r="M16" i="2"/>
  <c r="B17" i="2"/>
  <c r="B21" i="2"/>
  <c r="B20" i="2"/>
  <c r="B15" i="2"/>
  <c r="B7" i="2"/>
  <c r="B6" i="2"/>
  <c r="B5" i="2"/>
  <c r="B4" i="2"/>
  <c r="B54" i="1"/>
  <c r="B53" i="1" l="1"/>
  <c r="E23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32" i="1"/>
  <c r="D31" i="1"/>
  <c r="J31" i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G51" i="1"/>
  <c r="B23" i="1"/>
  <c r="E50" i="1" l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H31" i="1" s="1"/>
  <c r="B24" i="1"/>
  <c r="B25" i="1" s="1"/>
  <c r="H32" i="1" l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E51" i="1"/>
  <c r="F31" i="1" s="1"/>
  <c r="I31" i="1" s="1"/>
  <c r="I32" i="1" l="1"/>
  <c r="F48" i="1"/>
  <c r="F44" i="1"/>
  <c r="F40" i="1"/>
  <c r="F36" i="1"/>
  <c r="F32" i="1"/>
  <c r="F47" i="1"/>
  <c r="F43" i="1"/>
  <c r="F39" i="1"/>
  <c r="F35" i="1"/>
  <c r="F33" i="1"/>
  <c r="I33" i="1" s="1"/>
  <c r="I34" i="1" s="1"/>
  <c r="I35" i="1" s="1"/>
  <c r="I36" i="1" s="1"/>
  <c r="I37" i="1" s="1"/>
  <c r="F50" i="1"/>
  <c r="F46" i="1"/>
  <c r="F42" i="1"/>
  <c r="F38" i="1"/>
  <c r="F34" i="1"/>
  <c r="F49" i="1"/>
  <c r="F45" i="1"/>
  <c r="F41" i="1"/>
  <c r="F37" i="1"/>
  <c r="I38" i="1" l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F51" i="1"/>
</calcChain>
</file>

<file path=xl/sharedStrings.xml><?xml version="1.0" encoding="utf-8"?>
<sst xmlns="http://schemas.openxmlformats.org/spreadsheetml/2006/main" count="60" uniqueCount="59">
  <si>
    <t>Wat is het gemiddelde gewicht van de pasgeboren vlaamse jongetjes en meisjes van het jaar 2008?</t>
  </si>
  <si>
    <t>gegevens</t>
  </si>
  <si>
    <t>DATABANK GEBOORTEN IN VLAANDEREN </t>
  </si>
  <si>
    <t>Kies de jaartallen waaruit je de steekproef wil trekken. Als je niets aanduidt dan worden alle jaartallen genomen.</t>
  </si>
  <si>
    <t xml:space="preserve">min. </t>
  </si>
  <si>
    <t>[950-1150[</t>
  </si>
  <si>
    <t>[1150-1350[</t>
  </si>
  <si>
    <t>[1350-1550[</t>
  </si>
  <si>
    <t>[1550-1750[</t>
  </si>
  <si>
    <t>[1750-1950[</t>
  </si>
  <si>
    <t>[1950-2150[</t>
  </si>
  <si>
    <t>[2150-2350[</t>
  </si>
  <si>
    <t>[2350-2550[</t>
  </si>
  <si>
    <t>[2550-2750[</t>
  </si>
  <si>
    <t>[2750-2950[</t>
  </si>
  <si>
    <t>[2950-3150[</t>
  </si>
  <si>
    <t>[3150-3350[</t>
  </si>
  <si>
    <t>[3350-3550[</t>
  </si>
  <si>
    <t>[3550-3750[</t>
  </si>
  <si>
    <t>[3750-3950[</t>
  </si>
  <si>
    <t>[3950-4150[</t>
  </si>
  <si>
    <t>[4150-4350[</t>
  </si>
  <si>
    <t>[4350-4550[</t>
  </si>
  <si>
    <t>[4550-4750[</t>
  </si>
  <si>
    <t>[4750-4950[</t>
  </si>
  <si>
    <t>klassenmidden</t>
  </si>
  <si>
    <t>ni=abs.freq.</t>
  </si>
  <si>
    <t>fi=rel.freq.</t>
  </si>
  <si>
    <t>fi%= proc.freq.</t>
  </si>
  <si>
    <t>cni=abs.cum.freq.</t>
  </si>
  <si>
    <t>cfi=rel.cum.freq.</t>
  </si>
  <si>
    <t>cfi%=pro.cum.freq.</t>
  </si>
  <si>
    <t>max.</t>
  </si>
  <si>
    <t>verschil</t>
  </si>
  <si>
    <t>gemiddelde</t>
  </si>
  <si>
    <t>Mediaan</t>
  </si>
  <si>
    <t>Modus</t>
  </si>
  <si>
    <t>Gegroepeerde gegevens:</t>
  </si>
  <si>
    <t>Aantal klassen: 20</t>
  </si>
  <si>
    <t>Eerste analyse</t>
  </si>
  <si>
    <t>gemiddelden</t>
  </si>
  <si>
    <t>modus</t>
  </si>
  <si>
    <t>mediaan</t>
  </si>
  <si>
    <t>centrummaten:</t>
  </si>
  <si>
    <t>Besluit</t>
  </si>
  <si>
    <t>Tweede analyse</t>
  </si>
  <si>
    <t>spreidingsmaten</t>
  </si>
  <si>
    <t>variantiebreedte</t>
  </si>
  <si>
    <t>interkwartielafstand</t>
  </si>
  <si>
    <t>standaardafwijking</t>
  </si>
  <si>
    <t>variantie en standaardafwijking</t>
  </si>
  <si>
    <t>variantie</t>
  </si>
  <si>
    <t>Er is een gewichtsverschil van 3890 g tussen de lichtste en zwaarste baby.</t>
  </si>
  <si>
    <t>3339,06 + / - 441,95</t>
  </si>
  <si>
    <t>Dus met andere woorden: de meeste baby's wegen 3339,06 + / - 441,95</t>
  </si>
  <si>
    <t>dus tussen de 3781,01g en de 2897,11 g.</t>
  </si>
  <si>
    <t>gegroepeerde gegevens hierdoor houdt de computer geen rekening met de frequentietabel</t>
  </si>
  <si>
    <t xml:space="preserve">Baby's die geboren worden, wegen gemiddeld 3,339 kg. De mediaan sluit hierbij heel dicht aan. </t>
  </si>
  <si>
    <t xml:space="preserve">De modus daarentegen zit er wat naast.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</si>
</sst>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8"/>
      <color theme="1"/>
      <name val="Calibri"/>
      <family val="2"/>
      <scheme val="minor"/>
    </font>
    <font>
      <sz val="11"/>
      <color theme="4" tint="-0.249977111117893"/>
      <name val="Verdana"/>
      <family val="2"/>
    </font>
    <font>
      <sz val="11"/>
      <color theme="0"/>
      <name val="Calibri"/>
      <family val="2"/>
      <scheme val="minor"/>
    </font>
    <font>
      <sz val="12"/>
      <color theme="1"/>
      <name val="Verdana"/>
      <family val="2"/>
    </font>
    <font>
      <sz val="20"/>
      <color theme="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E0D7C4"/>
      </left>
      <right/>
      <top style="medium">
        <color rgb="FFE0D7C4"/>
      </top>
      <bottom style="medium">
        <color rgb="FFE0D7C4"/>
      </bottom>
      <diagonal/>
    </border>
    <border>
      <left/>
      <right/>
      <top style="medium">
        <color rgb="FFE0D7C4"/>
      </top>
      <bottom style="medium">
        <color rgb="FFE0D7C4"/>
      </bottom>
      <diagonal/>
    </border>
    <border>
      <left/>
      <right style="medium">
        <color rgb="FFE0D7C4"/>
      </right>
      <top style="medium">
        <color rgb="FFE0D7C4"/>
      </top>
      <bottom style="medium">
        <color rgb="FFE0D7C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0" xfId="0" applyFont="1" applyAlignment="1"/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0" borderId="5" xfId="0" applyFont="1" applyBorder="1"/>
    <xf numFmtId="10" fontId="2" fillId="0" borderId="1" xfId="1" applyNumberFormat="1" applyFont="1" applyBorder="1"/>
    <xf numFmtId="0" fontId="2" fillId="0" borderId="0" xfId="0" applyFont="1" applyBorder="1"/>
    <xf numFmtId="0" fontId="4" fillId="0" borderId="0" xfId="0" applyFont="1"/>
    <xf numFmtId="0" fontId="4" fillId="0" borderId="1" xfId="0" applyFont="1" applyBorder="1"/>
    <xf numFmtId="10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 applyFill="1" applyBorder="1"/>
    <xf numFmtId="0" fontId="2" fillId="0" borderId="14" xfId="0" applyFont="1" applyBorder="1"/>
    <xf numFmtId="0" fontId="2" fillId="0" borderId="15" xfId="0" applyFont="1" applyBorder="1"/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2" fillId="0" borderId="8" xfId="0" applyFont="1" applyBorder="1" applyAlignment="1">
      <alignment wrapText="1"/>
    </xf>
    <xf numFmtId="0" fontId="5" fillId="0" borderId="0" xfId="0" applyFont="1"/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44"/>
    </mc:Choice>
    <mc:Fallback>
      <c:style val="44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BE"/>
              <a:t>Gewicht bij geboorten 2008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Blad1!$C$31:$C$50</c:f>
              <c:strCache>
                <c:ptCount val="20"/>
                <c:pt idx="0">
                  <c:v>[950-1150[</c:v>
                </c:pt>
                <c:pt idx="1">
                  <c:v>[1150-1350[</c:v>
                </c:pt>
                <c:pt idx="2">
                  <c:v>[1350-1550[</c:v>
                </c:pt>
                <c:pt idx="3">
                  <c:v>[1550-1750[</c:v>
                </c:pt>
                <c:pt idx="4">
                  <c:v>[1750-1950[</c:v>
                </c:pt>
                <c:pt idx="5">
                  <c:v>[1950-2150[</c:v>
                </c:pt>
                <c:pt idx="6">
                  <c:v>[2150-2350[</c:v>
                </c:pt>
                <c:pt idx="7">
                  <c:v>[2350-2550[</c:v>
                </c:pt>
                <c:pt idx="8">
                  <c:v>[2550-2750[</c:v>
                </c:pt>
                <c:pt idx="9">
                  <c:v>[2750-2950[</c:v>
                </c:pt>
                <c:pt idx="10">
                  <c:v>[2950-3150[</c:v>
                </c:pt>
                <c:pt idx="11">
                  <c:v>[3150-3350[</c:v>
                </c:pt>
                <c:pt idx="12">
                  <c:v>[3350-3550[</c:v>
                </c:pt>
                <c:pt idx="13">
                  <c:v>[3550-3750[</c:v>
                </c:pt>
                <c:pt idx="14">
                  <c:v>[3750-3950[</c:v>
                </c:pt>
                <c:pt idx="15">
                  <c:v>[3950-4150[</c:v>
                </c:pt>
                <c:pt idx="16">
                  <c:v>[4150-4350[</c:v>
                </c:pt>
                <c:pt idx="17">
                  <c:v>[4350-4550[</c:v>
                </c:pt>
                <c:pt idx="18">
                  <c:v>[4550-4750[</c:v>
                </c:pt>
                <c:pt idx="19">
                  <c:v>[4750-4950[</c:v>
                </c:pt>
              </c:strCache>
            </c:strRef>
          </c:cat>
          <c:val>
            <c:numRef>
              <c:f>Blad1!$D$31:$D$50</c:f>
              <c:numCache>
                <c:formatCode>General</c:formatCode>
                <c:ptCount val="20"/>
                <c:pt idx="0">
                  <c:v>1050</c:v>
                </c:pt>
                <c:pt idx="1">
                  <c:v>1250</c:v>
                </c:pt>
                <c:pt idx="2">
                  <c:v>1450</c:v>
                </c:pt>
                <c:pt idx="3">
                  <c:v>1650</c:v>
                </c:pt>
                <c:pt idx="4">
                  <c:v>1850</c:v>
                </c:pt>
                <c:pt idx="5">
                  <c:v>2050</c:v>
                </c:pt>
                <c:pt idx="6">
                  <c:v>2250</c:v>
                </c:pt>
                <c:pt idx="7">
                  <c:v>2450</c:v>
                </c:pt>
                <c:pt idx="8">
                  <c:v>2650</c:v>
                </c:pt>
                <c:pt idx="9">
                  <c:v>2850</c:v>
                </c:pt>
                <c:pt idx="10">
                  <c:v>3050</c:v>
                </c:pt>
                <c:pt idx="11">
                  <c:v>3250</c:v>
                </c:pt>
                <c:pt idx="12">
                  <c:v>3450</c:v>
                </c:pt>
                <c:pt idx="13">
                  <c:v>3650</c:v>
                </c:pt>
                <c:pt idx="14">
                  <c:v>3850</c:v>
                </c:pt>
                <c:pt idx="15">
                  <c:v>4050</c:v>
                </c:pt>
                <c:pt idx="16">
                  <c:v>4250</c:v>
                </c:pt>
                <c:pt idx="17">
                  <c:v>4450</c:v>
                </c:pt>
                <c:pt idx="18">
                  <c:v>4650</c:v>
                </c:pt>
                <c:pt idx="19">
                  <c:v>4850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90146304"/>
        <c:axId val="90147840"/>
      </c:barChart>
      <c:catAx>
        <c:axId val="90146304"/>
        <c:scaling>
          <c:orientation val="minMax"/>
        </c:scaling>
        <c:delete val="0"/>
        <c:axPos val="b"/>
        <c:majorTickMark val="none"/>
        <c:minorTickMark val="none"/>
        <c:tickLblPos val="nextTo"/>
        <c:crossAx val="90147840"/>
        <c:crosses val="autoZero"/>
        <c:auto val="1"/>
        <c:lblAlgn val="ctr"/>
        <c:lblOffset val="100"/>
        <c:noMultiLvlLbl val="0"/>
      </c:catAx>
      <c:valAx>
        <c:axId val="901478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01463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BE"/>
              <a:t>Gewicht bij geboorten 2008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Blad1!$C$31:$C$50</c:f>
              <c:strCache>
                <c:ptCount val="20"/>
                <c:pt idx="0">
                  <c:v>[950-1150[</c:v>
                </c:pt>
                <c:pt idx="1">
                  <c:v>[1150-1350[</c:v>
                </c:pt>
                <c:pt idx="2">
                  <c:v>[1350-1550[</c:v>
                </c:pt>
                <c:pt idx="3">
                  <c:v>[1550-1750[</c:v>
                </c:pt>
                <c:pt idx="4">
                  <c:v>[1750-1950[</c:v>
                </c:pt>
                <c:pt idx="5">
                  <c:v>[1950-2150[</c:v>
                </c:pt>
                <c:pt idx="6">
                  <c:v>[2150-2350[</c:v>
                </c:pt>
                <c:pt idx="7">
                  <c:v>[2350-2550[</c:v>
                </c:pt>
                <c:pt idx="8">
                  <c:v>[2550-2750[</c:v>
                </c:pt>
                <c:pt idx="9">
                  <c:v>[2750-2950[</c:v>
                </c:pt>
                <c:pt idx="10">
                  <c:v>[2950-3150[</c:v>
                </c:pt>
                <c:pt idx="11">
                  <c:v>[3150-3350[</c:v>
                </c:pt>
                <c:pt idx="12">
                  <c:v>[3350-3550[</c:v>
                </c:pt>
                <c:pt idx="13">
                  <c:v>[3550-3750[</c:v>
                </c:pt>
                <c:pt idx="14">
                  <c:v>[3750-3950[</c:v>
                </c:pt>
                <c:pt idx="15">
                  <c:v>[3950-4150[</c:v>
                </c:pt>
                <c:pt idx="16">
                  <c:v>[4150-4350[</c:v>
                </c:pt>
                <c:pt idx="17">
                  <c:v>[4350-4550[</c:v>
                </c:pt>
                <c:pt idx="18">
                  <c:v>[4550-4750[</c:v>
                </c:pt>
                <c:pt idx="19">
                  <c:v>[4750-4950[</c:v>
                </c:pt>
              </c:strCache>
            </c:strRef>
          </c:cat>
          <c:val>
            <c:numRef>
              <c:f>Blad1!$D$31:$D$50</c:f>
              <c:numCache>
                <c:formatCode>General</c:formatCode>
                <c:ptCount val="20"/>
                <c:pt idx="0">
                  <c:v>1050</c:v>
                </c:pt>
                <c:pt idx="1">
                  <c:v>1250</c:v>
                </c:pt>
                <c:pt idx="2">
                  <c:v>1450</c:v>
                </c:pt>
                <c:pt idx="3">
                  <c:v>1650</c:v>
                </c:pt>
                <c:pt idx="4">
                  <c:v>1850</c:v>
                </c:pt>
                <c:pt idx="5">
                  <c:v>2050</c:v>
                </c:pt>
                <c:pt idx="6">
                  <c:v>2250</c:v>
                </c:pt>
                <c:pt idx="7">
                  <c:v>2450</c:v>
                </c:pt>
                <c:pt idx="8">
                  <c:v>2650</c:v>
                </c:pt>
                <c:pt idx="9">
                  <c:v>2850</c:v>
                </c:pt>
                <c:pt idx="10">
                  <c:v>3050</c:v>
                </c:pt>
                <c:pt idx="11">
                  <c:v>3250</c:v>
                </c:pt>
                <c:pt idx="12">
                  <c:v>3450</c:v>
                </c:pt>
                <c:pt idx="13">
                  <c:v>3650</c:v>
                </c:pt>
                <c:pt idx="14">
                  <c:v>3850</c:v>
                </c:pt>
                <c:pt idx="15">
                  <c:v>4050</c:v>
                </c:pt>
                <c:pt idx="16">
                  <c:v>4250</c:v>
                </c:pt>
                <c:pt idx="17">
                  <c:v>4450</c:v>
                </c:pt>
                <c:pt idx="18">
                  <c:v>4650</c:v>
                </c:pt>
                <c:pt idx="19">
                  <c:v>4850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257175</xdr:colOff>
          <xdr:row>5</xdr:row>
          <xdr:rowOff>19050</xdr:rowOff>
        </xdr:to>
        <xdr:sp macro="" textlink="">
          <xdr:nvSpPr>
            <xdr:cNvPr id="1085" name="Control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1</xdr:col>
          <xdr:colOff>257175</xdr:colOff>
          <xdr:row>5</xdr:row>
          <xdr:rowOff>19050</xdr:rowOff>
        </xdr:to>
        <xdr:sp macro="" textlink="">
          <xdr:nvSpPr>
            <xdr:cNvPr id="1086" name="Control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0</xdr:rowOff>
        </xdr:from>
        <xdr:to>
          <xdr:col>2</xdr:col>
          <xdr:colOff>257175</xdr:colOff>
          <xdr:row>5</xdr:row>
          <xdr:rowOff>19050</xdr:rowOff>
        </xdr:to>
        <xdr:sp macro="" textlink="">
          <xdr:nvSpPr>
            <xdr:cNvPr id="1087" name="Control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0</xdr:rowOff>
        </xdr:from>
        <xdr:to>
          <xdr:col>3</xdr:col>
          <xdr:colOff>257175</xdr:colOff>
          <xdr:row>5</xdr:row>
          <xdr:rowOff>19050</xdr:rowOff>
        </xdr:to>
        <xdr:sp macro="" textlink="">
          <xdr:nvSpPr>
            <xdr:cNvPr id="1088" name="Control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0</xdr:col>
          <xdr:colOff>257175</xdr:colOff>
          <xdr:row>6</xdr:row>
          <xdr:rowOff>19050</xdr:rowOff>
        </xdr:to>
        <xdr:sp macro="" textlink="">
          <xdr:nvSpPr>
            <xdr:cNvPr id="1089" name="Control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257175</xdr:colOff>
          <xdr:row>6</xdr:row>
          <xdr:rowOff>19050</xdr:rowOff>
        </xdr:to>
        <xdr:sp macro="" textlink="">
          <xdr:nvSpPr>
            <xdr:cNvPr id="1090" name="Control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</xdr:row>
          <xdr:rowOff>0</xdr:rowOff>
        </xdr:from>
        <xdr:to>
          <xdr:col>2</xdr:col>
          <xdr:colOff>257175</xdr:colOff>
          <xdr:row>6</xdr:row>
          <xdr:rowOff>19050</xdr:rowOff>
        </xdr:to>
        <xdr:sp macro="" textlink="">
          <xdr:nvSpPr>
            <xdr:cNvPr id="1091" name="Control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0</xdr:rowOff>
        </xdr:from>
        <xdr:to>
          <xdr:col>3</xdr:col>
          <xdr:colOff>257175</xdr:colOff>
          <xdr:row>6</xdr:row>
          <xdr:rowOff>19050</xdr:rowOff>
        </xdr:to>
        <xdr:sp macro="" textlink="">
          <xdr:nvSpPr>
            <xdr:cNvPr id="1092" name="Control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257175</xdr:colOff>
          <xdr:row>7</xdr:row>
          <xdr:rowOff>19050</xdr:rowOff>
        </xdr:to>
        <xdr:sp macro="" textlink="">
          <xdr:nvSpPr>
            <xdr:cNvPr id="1093" name="Control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257175</xdr:colOff>
          <xdr:row>7</xdr:row>
          <xdr:rowOff>19050</xdr:rowOff>
        </xdr:to>
        <xdr:sp macro="" textlink="">
          <xdr:nvSpPr>
            <xdr:cNvPr id="1094" name="Control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</xdr:col>
          <xdr:colOff>257175</xdr:colOff>
          <xdr:row>7</xdr:row>
          <xdr:rowOff>19050</xdr:rowOff>
        </xdr:to>
        <xdr:sp macro="" textlink="">
          <xdr:nvSpPr>
            <xdr:cNvPr id="1095" name="Control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0</xdr:rowOff>
        </xdr:from>
        <xdr:to>
          <xdr:col>3</xdr:col>
          <xdr:colOff>257175</xdr:colOff>
          <xdr:row>7</xdr:row>
          <xdr:rowOff>19050</xdr:rowOff>
        </xdr:to>
        <xdr:sp macro="" textlink="">
          <xdr:nvSpPr>
            <xdr:cNvPr id="1096" name="Control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0</xdr:col>
          <xdr:colOff>257175</xdr:colOff>
          <xdr:row>8</xdr:row>
          <xdr:rowOff>19050</xdr:rowOff>
        </xdr:to>
        <xdr:sp macro="" textlink="">
          <xdr:nvSpPr>
            <xdr:cNvPr id="1097" name="Control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0</xdr:rowOff>
        </xdr:from>
        <xdr:to>
          <xdr:col>1</xdr:col>
          <xdr:colOff>257175</xdr:colOff>
          <xdr:row>8</xdr:row>
          <xdr:rowOff>19050</xdr:rowOff>
        </xdr:to>
        <xdr:sp macro="" textlink="">
          <xdr:nvSpPr>
            <xdr:cNvPr id="1098" name="Control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</xdr:row>
          <xdr:rowOff>0</xdr:rowOff>
        </xdr:from>
        <xdr:to>
          <xdr:col>2</xdr:col>
          <xdr:colOff>257175</xdr:colOff>
          <xdr:row>8</xdr:row>
          <xdr:rowOff>19050</xdr:rowOff>
        </xdr:to>
        <xdr:sp macro="" textlink="">
          <xdr:nvSpPr>
            <xdr:cNvPr id="1099" name="Control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0</xdr:rowOff>
        </xdr:from>
        <xdr:to>
          <xdr:col>3</xdr:col>
          <xdr:colOff>257175</xdr:colOff>
          <xdr:row>8</xdr:row>
          <xdr:rowOff>19050</xdr:rowOff>
        </xdr:to>
        <xdr:sp macro="" textlink="">
          <xdr:nvSpPr>
            <xdr:cNvPr id="1100" name="Control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19049</xdr:colOff>
      <xdr:row>54</xdr:row>
      <xdr:rowOff>242887</xdr:rowOff>
    </xdr:from>
    <xdr:to>
      <xdr:col>6</xdr:col>
      <xdr:colOff>771524</xdr:colOff>
      <xdr:row>71</xdr:row>
      <xdr:rowOff>66675</xdr:rowOff>
    </xdr:to>
    <xdr:graphicFrame macro="">
      <xdr:nvGraphicFramePr>
        <xdr:cNvPr id="7" name="Grafiek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809624</xdr:colOff>
      <xdr:row>54</xdr:row>
      <xdr:rowOff>242886</xdr:rowOff>
    </xdr:from>
    <xdr:to>
      <xdr:col>12</xdr:col>
      <xdr:colOff>142874</xdr:colOff>
      <xdr:row>71</xdr:row>
      <xdr:rowOff>114299</xdr:rowOff>
    </xdr:to>
    <xdr:graphicFrame macro="">
      <xdr:nvGraphicFramePr>
        <xdr:cNvPr id="9" name="Grafiek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control" Target="../activeX/activeX8.xml"/><Relationship Id="rId18" Type="http://schemas.openxmlformats.org/officeDocument/2006/relationships/control" Target="../activeX/activeX13.xml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6.xml"/><Relationship Id="rId7" Type="http://schemas.openxmlformats.org/officeDocument/2006/relationships/image" Target="../media/image2.emf"/><Relationship Id="rId12" Type="http://schemas.openxmlformats.org/officeDocument/2006/relationships/control" Target="../activeX/activeX7.xml"/><Relationship Id="rId17" Type="http://schemas.openxmlformats.org/officeDocument/2006/relationships/control" Target="../activeX/activeX12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1.xml"/><Relationship Id="rId20" Type="http://schemas.openxmlformats.org/officeDocument/2006/relationships/control" Target="../activeX/activeX15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6.xml"/><Relationship Id="rId5" Type="http://schemas.openxmlformats.org/officeDocument/2006/relationships/image" Target="../media/image1.emf"/><Relationship Id="rId15" Type="http://schemas.openxmlformats.org/officeDocument/2006/relationships/control" Target="../activeX/activeX10.xml"/><Relationship Id="rId10" Type="http://schemas.openxmlformats.org/officeDocument/2006/relationships/control" Target="../activeX/activeX5.xml"/><Relationship Id="rId19" Type="http://schemas.openxmlformats.org/officeDocument/2006/relationships/control" Target="../activeX/activeX14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Relationship Id="rId14" Type="http://schemas.openxmlformats.org/officeDocument/2006/relationships/control" Target="../activeX/activeX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/>
  <dimension ref="A1:P54"/>
  <sheetViews>
    <sheetView tabSelected="1" workbookViewId="0">
      <selection activeCell="M42" sqref="M42"/>
    </sheetView>
  </sheetViews>
  <sheetFormatPr defaultRowHeight="20.100000000000001" customHeight="1" x14ac:dyDescent="0.2"/>
  <cols>
    <col min="1" max="1" width="10.85546875" style="1" customWidth="1"/>
    <col min="2" max="2" width="11.28515625" style="1" customWidth="1"/>
    <col min="3" max="3" width="15.85546875" style="1" bestFit="1" customWidth="1"/>
    <col min="4" max="4" width="16.42578125" style="1" customWidth="1"/>
    <col min="5" max="5" width="14.140625" style="1" bestFit="1" customWidth="1"/>
    <col min="6" max="6" width="17.140625" style="1" bestFit="1" customWidth="1"/>
    <col min="7" max="7" width="17.7109375" style="1" bestFit="1" customWidth="1"/>
    <col min="8" max="8" width="20.7109375" style="1" bestFit="1" customWidth="1"/>
    <col min="9" max="9" width="19" style="1" bestFit="1" customWidth="1"/>
    <col min="10" max="10" width="22.42578125" style="1" bestFit="1" customWidth="1"/>
    <col min="11" max="15" width="9.140625" style="1"/>
    <col min="16" max="16" width="12.5703125" style="1" customWidth="1"/>
    <col min="17" max="16384" width="9.140625" style="1"/>
  </cols>
  <sheetData>
    <row r="1" spans="1:15" ht="20.100000000000001" customHeight="1" x14ac:dyDescent="0.2">
      <c r="A1" s="1" t="s">
        <v>0</v>
      </c>
    </row>
    <row r="3" spans="1:15" ht="20.100000000000001" customHeight="1" x14ac:dyDescent="0.35">
      <c r="A3" s="3" t="s">
        <v>2</v>
      </c>
    </row>
    <row r="4" spans="1:15" ht="20.100000000000001" customHeight="1" thickBot="1" x14ac:dyDescent="0.3">
      <c r="A4" t="s">
        <v>3</v>
      </c>
    </row>
    <row r="5" spans="1:15" ht="20.100000000000001" customHeight="1" thickBot="1" x14ac:dyDescent="0.25">
      <c r="A5" s="4">
        <v>1993</v>
      </c>
      <c r="B5" s="5">
        <v>1994</v>
      </c>
      <c r="C5" s="5">
        <v>1995</v>
      </c>
      <c r="D5" s="6">
        <v>1996</v>
      </c>
    </row>
    <row r="6" spans="1:15" ht="20.100000000000001" customHeight="1" thickBot="1" x14ac:dyDescent="0.25">
      <c r="A6" s="4">
        <v>1997</v>
      </c>
      <c r="B6" s="5">
        <v>1998</v>
      </c>
      <c r="C6" s="5">
        <v>1999</v>
      </c>
      <c r="D6" s="6">
        <v>2000</v>
      </c>
    </row>
    <row r="7" spans="1:15" ht="20.100000000000001" customHeight="1" thickBot="1" x14ac:dyDescent="0.25">
      <c r="A7" s="4">
        <v>2001</v>
      </c>
      <c r="B7" s="5">
        <v>2002</v>
      </c>
      <c r="C7" s="5">
        <v>2003</v>
      </c>
      <c r="D7" s="6">
        <v>2004</v>
      </c>
    </row>
    <row r="8" spans="1:15" ht="20.100000000000001" customHeight="1" thickBot="1" x14ac:dyDescent="0.25">
      <c r="A8" s="4">
        <v>2005</v>
      </c>
      <c r="B8" s="5">
        <v>2006</v>
      </c>
      <c r="C8" s="5">
        <v>2007</v>
      </c>
      <c r="D8" s="6">
        <v>2008</v>
      </c>
    </row>
    <row r="11" spans="1:15" ht="20.100000000000001" customHeight="1" x14ac:dyDescent="0.2">
      <c r="A11" s="2">
        <v>2690</v>
      </c>
      <c r="B11" s="2">
        <v>2320</v>
      </c>
      <c r="C11" s="2">
        <v>3470</v>
      </c>
      <c r="D11" s="2">
        <v>3505</v>
      </c>
      <c r="E11" s="2">
        <v>3390</v>
      </c>
      <c r="F11" s="2">
        <v>3690</v>
      </c>
      <c r="G11" s="2">
        <v>3565</v>
      </c>
      <c r="H11" s="2">
        <v>4000</v>
      </c>
      <c r="I11" s="2">
        <v>3970</v>
      </c>
      <c r="J11" s="2">
        <v>4050</v>
      </c>
      <c r="K11" s="2">
        <v>2920</v>
      </c>
      <c r="L11" s="2">
        <v>3230</v>
      </c>
      <c r="M11" s="2">
        <v>3400</v>
      </c>
      <c r="N11" s="2">
        <v>3840</v>
      </c>
      <c r="O11" s="2">
        <v>3315</v>
      </c>
    </row>
    <row r="12" spans="1:15" ht="20.100000000000001" customHeight="1" x14ac:dyDescent="0.2">
      <c r="A12" s="2">
        <v>3960</v>
      </c>
      <c r="B12" s="2">
        <v>3340</v>
      </c>
      <c r="C12" s="2">
        <v>3310</v>
      </c>
      <c r="D12" s="2">
        <v>3600</v>
      </c>
      <c r="E12" s="2">
        <v>2200</v>
      </c>
      <c r="F12" s="2">
        <v>3790</v>
      </c>
      <c r="G12" s="2">
        <v>3400</v>
      </c>
      <c r="H12" s="2">
        <v>4020</v>
      </c>
      <c r="I12" s="2">
        <v>3090</v>
      </c>
      <c r="J12" s="2">
        <v>2860</v>
      </c>
      <c r="K12" s="2">
        <v>3890</v>
      </c>
      <c r="L12" s="2">
        <v>2780</v>
      </c>
      <c r="M12" s="2">
        <v>3360</v>
      </c>
      <c r="N12" s="2">
        <v>3420</v>
      </c>
      <c r="O12" s="2">
        <v>2760</v>
      </c>
    </row>
    <row r="13" spans="1:15" ht="20.100000000000001" customHeight="1" x14ac:dyDescent="0.2">
      <c r="A13" s="2">
        <v>3386</v>
      </c>
      <c r="B13" s="2">
        <v>3230</v>
      </c>
      <c r="C13" s="2">
        <v>2540</v>
      </c>
      <c r="D13" s="2">
        <v>3530</v>
      </c>
      <c r="E13" s="2">
        <v>3260</v>
      </c>
      <c r="F13" s="2">
        <v>2874</v>
      </c>
      <c r="G13" s="2">
        <v>3230</v>
      </c>
      <c r="H13" s="2">
        <v>1330</v>
      </c>
      <c r="I13" s="2">
        <v>3440</v>
      </c>
      <c r="J13" s="2">
        <v>3620</v>
      </c>
      <c r="K13" s="2">
        <v>3550</v>
      </c>
      <c r="L13" s="2">
        <v>3485</v>
      </c>
      <c r="M13" s="2">
        <v>3550</v>
      </c>
      <c r="N13" s="2">
        <v>2915</v>
      </c>
      <c r="O13" s="2">
        <v>4150</v>
      </c>
    </row>
    <row r="14" spans="1:15" ht="20.100000000000001" customHeight="1" x14ac:dyDescent="0.2">
      <c r="A14" s="2">
        <v>4582</v>
      </c>
      <c r="B14" s="2">
        <v>3350</v>
      </c>
      <c r="C14" s="2">
        <v>3360</v>
      </c>
      <c r="D14" s="2">
        <v>3440</v>
      </c>
      <c r="E14" s="2">
        <v>3000</v>
      </c>
      <c r="F14" s="2">
        <v>3680</v>
      </c>
      <c r="G14" s="2">
        <v>3180</v>
      </c>
      <c r="H14" s="2">
        <v>3670</v>
      </c>
      <c r="I14" s="2">
        <v>3900</v>
      </c>
      <c r="J14" s="2">
        <v>3000</v>
      </c>
      <c r="K14" s="2">
        <v>3620</v>
      </c>
      <c r="L14" s="2">
        <v>3280</v>
      </c>
      <c r="M14" s="2">
        <v>3090</v>
      </c>
      <c r="N14" s="2">
        <v>3110</v>
      </c>
      <c r="O14" s="2">
        <v>2930</v>
      </c>
    </row>
    <row r="15" spans="1:15" ht="20.100000000000001" customHeight="1" x14ac:dyDescent="0.2">
      <c r="A15" s="2">
        <v>4790</v>
      </c>
      <c r="B15" s="2">
        <v>4870</v>
      </c>
      <c r="C15" s="2">
        <v>3370</v>
      </c>
      <c r="D15" s="2">
        <v>3300</v>
      </c>
      <c r="E15" s="2">
        <v>3670</v>
      </c>
      <c r="F15" s="2">
        <v>2570</v>
      </c>
      <c r="G15" s="2">
        <v>4030</v>
      </c>
      <c r="H15" s="2">
        <v>3210</v>
      </c>
      <c r="I15" s="2">
        <v>3470</v>
      </c>
      <c r="J15" s="2">
        <v>3530</v>
      </c>
      <c r="K15" s="2">
        <v>3560</v>
      </c>
      <c r="L15" s="2">
        <v>3310</v>
      </c>
      <c r="M15" s="2">
        <v>2720</v>
      </c>
      <c r="N15" s="2">
        <v>4300</v>
      </c>
      <c r="O15" s="2">
        <v>2565</v>
      </c>
    </row>
    <row r="16" spans="1:15" ht="20.100000000000001" customHeight="1" x14ac:dyDescent="0.2">
      <c r="A16" s="2">
        <v>3450</v>
      </c>
      <c r="B16" s="2">
        <v>2840</v>
      </c>
      <c r="C16" s="2">
        <v>3080</v>
      </c>
      <c r="D16" s="2">
        <v>3760</v>
      </c>
      <c r="E16" s="2">
        <v>2920</v>
      </c>
      <c r="F16" s="2">
        <v>980</v>
      </c>
      <c r="G16" s="2">
        <v>3350</v>
      </c>
      <c r="H16" s="2">
        <v>3950</v>
      </c>
      <c r="I16" s="2">
        <v>3000</v>
      </c>
      <c r="J16" s="2">
        <v>3500</v>
      </c>
      <c r="K16" s="2">
        <v>3365</v>
      </c>
      <c r="L16" s="2">
        <v>3180</v>
      </c>
      <c r="M16" s="2">
        <v>3915</v>
      </c>
      <c r="N16" s="2">
        <v>3912</v>
      </c>
      <c r="O16" s="2">
        <v>3890</v>
      </c>
    </row>
    <row r="17" spans="1:16" ht="20.100000000000001" customHeight="1" x14ac:dyDescent="0.2">
      <c r="A17" s="2">
        <v>2045</v>
      </c>
      <c r="B17" s="2">
        <v>3480</v>
      </c>
      <c r="C17" s="2">
        <v>2545</v>
      </c>
      <c r="D17" s="2">
        <v>3790</v>
      </c>
      <c r="E17" s="2">
        <v>3900</v>
      </c>
      <c r="F17" s="2">
        <v>4520</v>
      </c>
      <c r="G17" s="2">
        <v>3600</v>
      </c>
      <c r="H17" s="2">
        <v>3480</v>
      </c>
      <c r="I17" s="2">
        <v>2975</v>
      </c>
      <c r="J17" s="2">
        <v>1920</v>
      </c>
      <c r="K17" s="2">
        <v>3500</v>
      </c>
      <c r="L17" s="2">
        <v>3380</v>
      </c>
      <c r="M17" s="2">
        <v>3875</v>
      </c>
      <c r="N17" s="2">
        <v>2590</v>
      </c>
      <c r="O17" s="2">
        <v>2730</v>
      </c>
    </row>
    <row r="18" spans="1:16" ht="20.100000000000001" customHeight="1" x14ac:dyDescent="0.2">
      <c r="A18" s="2">
        <v>2950</v>
      </c>
      <c r="B18" s="2">
        <v>2780</v>
      </c>
      <c r="C18" s="2">
        <v>3800</v>
      </c>
      <c r="D18" s="2">
        <v>2775</v>
      </c>
      <c r="E18" s="2">
        <v>3220</v>
      </c>
      <c r="F18" s="2">
        <v>4840</v>
      </c>
      <c r="G18" s="2">
        <v>3070</v>
      </c>
      <c r="H18" s="2">
        <v>4280</v>
      </c>
      <c r="I18" s="2">
        <v>3005</v>
      </c>
      <c r="J18" s="2">
        <v>3160</v>
      </c>
      <c r="K18" s="2">
        <v>3100</v>
      </c>
      <c r="L18" s="2">
        <v>3090</v>
      </c>
      <c r="M18" s="2">
        <v>3685</v>
      </c>
      <c r="N18" s="2">
        <v>3390</v>
      </c>
      <c r="O18" s="2">
        <v>2730</v>
      </c>
    </row>
    <row r="19" spans="1:16" ht="20.100000000000001" customHeight="1" x14ac:dyDescent="0.2">
      <c r="A19" s="2">
        <v>3860</v>
      </c>
      <c r="B19" s="2">
        <v>2205</v>
      </c>
      <c r="C19" s="2">
        <v>2945</v>
      </c>
      <c r="D19" s="2">
        <v>2695</v>
      </c>
      <c r="E19" s="2">
        <v>4470</v>
      </c>
      <c r="F19" s="2">
        <v>3475</v>
      </c>
      <c r="G19" s="2">
        <v>2460</v>
      </c>
      <c r="H19" s="2">
        <v>3230</v>
      </c>
      <c r="I19" s="2">
        <v>3295</v>
      </c>
      <c r="J19" s="2">
        <v>3780</v>
      </c>
      <c r="K19" s="2">
        <v>3365</v>
      </c>
      <c r="L19" s="2">
        <v>3340</v>
      </c>
      <c r="M19" s="2">
        <v>3560</v>
      </c>
      <c r="N19" s="2">
        <v>3020</v>
      </c>
      <c r="O19" s="2">
        <v>3870</v>
      </c>
    </row>
    <row r="20" spans="1:16" ht="20.100000000000001" customHeight="1" x14ac:dyDescent="0.2">
      <c r="A20" s="2">
        <v>3305</v>
      </c>
      <c r="B20" s="2">
        <v>2950</v>
      </c>
      <c r="C20" s="2">
        <v>3440</v>
      </c>
      <c r="D20" s="2">
        <v>2210</v>
      </c>
      <c r="E20" s="2">
        <v>2580</v>
      </c>
      <c r="F20" s="2">
        <v>3690</v>
      </c>
      <c r="G20" s="2">
        <v>2930</v>
      </c>
      <c r="H20" s="2">
        <v>3270</v>
      </c>
      <c r="I20" s="2">
        <v>4250</v>
      </c>
      <c r="J20" s="2">
        <v>2940</v>
      </c>
      <c r="K20" s="2">
        <v>4605</v>
      </c>
      <c r="L20" s="2">
        <v>3170</v>
      </c>
      <c r="M20" s="2">
        <v>3730</v>
      </c>
      <c r="N20" s="2">
        <v>3240</v>
      </c>
      <c r="O20" s="2">
        <v>4000</v>
      </c>
      <c r="P20" s="13"/>
    </row>
    <row r="21" spans="1:16" ht="20.100000000000001" customHeight="1" x14ac:dyDescent="0.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1:16" ht="20.100000000000001" customHeight="1" x14ac:dyDescent="0.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1:16" ht="20.100000000000001" customHeight="1" x14ac:dyDescent="0.2">
      <c r="A23" s="1" t="s">
        <v>32</v>
      </c>
      <c r="B23" s="1">
        <f>MAX(A11:O20)</f>
        <v>4870</v>
      </c>
      <c r="D23" s="14" t="s">
        <v>34</v>
      </c>
      <c r="E23" s="13">
        <f>AVERAGE(A11:O20)</f>
        <v>3339.06</v>
      </c>
    </row>
    <row r="24" spans="1:16" ht="20.100000000000001" customHeight="1" x14ac:dyDescent="0.2">
      <c r="A24" s="1" t="s">
        <v>4</v>
      </c>
      <c r="B24" s="1">
        <f>MIN(A11:O20)</f>
        <v>980</v>
      </c>
    </row>
    <row r="25" spans="1:16" ht="20.100000000000001" customHeight="1" x14ac:dyDescent="0.2">
      <c r="A25" s="1" t="s">
        <v>33</v>
      </c>
      <c r="B25" s="1">
        <f>B23-B24</f>
        <v>3890</v>
      </c>
    </row>
    <row r="27" spans="1:16" ht="20.100000000000001" customHeight="1" x14ac:dyDescent="0.2">
      <c r="A27" s="1" t="s">
        <v>37</v>
      </c>
    </row>
    <row r="28" spans="1:16" ht="20.100000000000001" customHeight="1" x14ac:dyDescent="0.2">
      <c r="A28" s="1" t="s">
        <v>38</v>
      </c>
    </row>
    <row r="30" spans="1:16" ht="20.100000000000001" customHeight="1" x14ac:dyDescent="0.2">
      <c r="C30" s="7" t="s">
        <v>1</v>
      </c>
      <c r="D30" s="2" t="s">
        <v>25</v>
      </c>
      <c r="E30" s="2" t="s">
        <v>26</v>
      </c>
      <c r="F30" s="2" t="s">
        <v>27</v>
      </c>
      <c r="G30" s="2" t="s">
        <v>28</v>
      </c>
      <c r="H30" s="2" t="s">
        <v>29</v>
      </c>
      <c r="I30" s="2" t="s">
        <v>30</v>
      </c>
      <c r="J30" s="2" t="s">
        <v>31</v>
      </c>
    </row>
    <row r="31" spans="1:16" ht="20.100000000000001" customHeight="1" x14ac:dyDescent="0.2">
      <c r="A31" s="2">
        <v>950</v>
      </c>
      <c r="B31" s="2">
        <v>1150</v>
      </c>
      <c r="C31" s="2" t="s">
        <v>5</v>
      </c>
      <c r="D31" s="2">
        <f>(A31+B31)/2</f>
        <v>1050</v>
      </c>
      <c r="E31" s="2">
        <f>COUNTIFS($A$11:$O$20,"&gt;="&amp;A31:A50,$A$11:$O$20,"&lt;"&amp;B31:B50)</f>
        <v>1</v>
      </c>
      <c r="F31" s="2">
        <f>E31/$E$51</f>
        <v>6.6666666666666671E-3</v>
      </c>
      <c r="G31" s="8">
        <v>6.6666666666666671E-3</v>
      </c>
      <c r="H31" s="2">
        <f>E31</f>
        <v>1</v>
      </c>
      <c r="I31" s="2">
        <f>F31</f>
        <v>6.6666666666666671E-3</v>
      </c>
      <c r="J31" s="8">
        <f>G31</f>
        <v>6.6666666666666671E-3</v>
      </c>
    </row>
    <row r="32" spans="1:16" ht="20.100000000000001" customHeight="1" x14ac:dyDescent="0.2">
      <c r="A32" s="2">
        <v>1150</v>
      </c>
      <c r="B32" s="2">
        <v>1350</v>
      </c>
      <c r="C32" s="2" t="s">
        <v>6</v>
      </c>
      <c r="D32" s="2">
        <f>(A32+B32)/2</f>
        <v>1250</v>
      </c>
      <c r="E32" s="2">
        <f t="shared" ref="E32:E50" si="0">COUNTIFS($A$11:$O$20,"&gt;="&amp;A32:A51,$A$11:$O$20,"&lt;"&amp;B32:B51)</f>
        <v>1</v>
      </c>
      <c r="F32" s="2">
        <f>E32/$E$51</f>
        <v>6.6666666666666671E-3</v>
      </c>
      <c r="G32" s="8">
        <v>6.6666666666666671E-3</v>
      </c>
      <c r="H32" s="2">
        <f>E32+H31</f>
        <v>2</v>
      </c>
      <c r="I32" s="2">
        <f>F32+I31</f>
        <v>1.3333333333333334E-2</v>
      </c>
      <c r="J32" s="8">
        <f>G32+J31</f>
        <v>1.3333333333333334E-2</v>
      </c>
    </row>
    <row r="33" spans="1:10" ht="20.100000000000001" customHeight="1" x14ac:dyDescent="0.2">
      <c r="A33" s="2">
        <v>1350</v>
      </c>
      <c r="B33" s="2">
        <v>1550</v>
      </c>
      <c r="C33" s="2" t="s">
        <v>7</v>
      </c>
      <c r="D33" s="2">
        <f t="shared" ref="D33:D50" si="1">(A33+B33)/2</f>
        <v>1450</v>
      </c>
      <c r="E33" s="2">
        <f t="shared" si="0"/>
        <v>0</v>
      </c>
      <c r="F33" s="2">
        <f t="shared" ref="F33:F50" si="2">E33/$E$51</f>
        <v>0</v>
      </c>
      <c r="G33" s="8">
        <v>0</v>
      </c>
      <c r="H33" s="2">
        <f t="shared" ref="H33:H50" si="3">E33+H32</f>
        <v>2</v>
      </c>
      <c r="I33" s="2">
        <f t="shared" ref="I33:I50" si="4">F33+I32</f>
        <v>1.3333333333333334E-2</v>
      </c>
      <c r="J33" s="8">
        <f t="shared" ref="J33:J50" si="5">G33+J32</f>
        <v>1.3333333333333334E-2</v>
      </c>
    </row>
    <row r="34" spans="1:10" ht="20.100000000000001" customHeight="1" x14ac:dyDescent="0.2">
      <c r="A34" s="2">
        <v>1550</v>
      </c>
      <c r="B34" s="2">
        <v>1750</v>
      </c>
      <c r="C34" s="2" t="s">
        <v>8</v>
      </c>
      <c r="D34" s="2">
        <f t="shared" si="1"/>
        <v>1650</v>
      </c>
      <c r="E34" s="2">
        <f t="shared" si="0"/>
        <v>0</v>
      </c>
      <c r="F34" s="2">
        <f t="shared" si="2"/>
        <v>0</v>
      </c>
      <c r="G34" s="8">
        <v>0</v>
      </c>
      <c r="H34" s="2">
        <f t="shared" si="3"/>
        <v>2</v>
      </c>
      <c r="I34" s="2">
        <f t="shared" si="4"/>
        <v>1.3333333333333334E-2</v>
      </c>
      <c r="J34" s="8">
        <f t="shared" si="5"/>
        <v>1.3333333333333334E-2</v>
      </c>
    </row>
    <row r="35" spans="1:10" ht="20.100000000000001" customHeight="1" x14ac:dyDescent="0.2">
      <c r="A35" s="2">
        <v>1750</v>
      </c>
      <c r="B35" s="2">
        <v>1950</v>
      </c>
      <c r="C35" s="2" t="s">
        <v>9</v>
      </c>
      <c r="D35" s="2">
        <f t="shared" si="1"/>
        <v>1850</v>
      </c>
      <c r="E35" s="2">
        <f t="shared" si="0"/>
        <v>1</v>
      </c>
      <c r="F35" s="2">
        <f t="shared" si="2"/>
        <v>6.6666666666666671E-3</v>
      </c>
      <c r="G35" s="8">
        <v>6.6666666666666671E-3</v>
      </c>
      <c r="H35" s="2">
        <f t="shared" si="3"/>
        <v>3</v>
      </c>
      <c r="I35" s="2">
        <f t="shared" si="4"/>
        <v>0.02</v>
      </c>
      <c r="J35" s="8">
        <f t="shared" si="5"/>
        <v>0.02</v>
      </c>
    </row>
    <row r="36" spans="1:10" ht="20.100000000000001" customHeight="1" x14ac:dyDescent="0.2">
      <c r="A36" s="2">
        <v>1950</v>
      </c>
      <c r="B36" s="2">
        <v>2150</v>
      </c>
      <c r="C36" s="2" t="s">
        <v>10</v>
      </c>
      <c r="D36" s="2">
        <f t="shared" si="1"/>
        <v>2050</v>
      </c>
      <c r="E36" s="2">
        <f t="shared" si="0"/>
        <v>1</v>
      </c>
      <c r="F36" s="2">
        <f t="shared" si="2"/>
        <v>6.6666666666666671E-3</v>
      </c>
      <c r="G36" s="8">
        <v>6.6666666666666671E-3</v>
      </c>
      <c r="H36" s="2">
        <f t="shared" si="3"/>
        <v>4</v>
      </c>
      <c r="I36" s="2">
        <f t="shared" si="4"/>
        <v>2.6666666666666668E-2</v>
      </c>
      <c r="J36" s="8">
        <f t="shared" si="5"/>
        <v>2.6666666666666668E-2</v>
      </c>
    </row>
    <row r="37" spans="1:10" ht="20.100000000000001" customHeight="1" x14ac:dyDescent="0.2">
      <c r="A37" s="2">
        <v>2150</v>
      </c>
      <c r="B37" s="2">
        <v>2350</v>
      </c>
      <c r="C37" s="2" t="s">
        <v>11</v>
      </c>
      <c r="D37" s="2">
        <f t="shared" si="1"/>
        <v>2250</v>
      </c>
      <c r="E37" s="2">
        <f t="shared" si="0"/>
        <v>4</v>
      </c>
      <c r="F37" s="2">
        <f t="shared" si="2"/>
        <v>2.6666666666666668E-2</v>
      </c>
      <c r="G37" s="8">
        <v>2.6666666666666668E-2</v>
      </c>
      <c r="H37" s="2">
        <f t="shared" si="3"/>
        <v>8</v>
      </c>
      <c r="I37" s="2">
        <f t="shared" si="4"/>
        <v>5.3333333333333337E-2</v>
      </c>
      <c r="J37" s="8">
        <f t="shared" si="5"/>
        <v>5.3333333333333337E-2</v>
      </c>
    </row>
    <row r="38" spans="1:10" ht="20.100000000000001" customHeight="1" x14ac:dyDescent="0.2">
      <c r="A38" s="2">
        <v>2350</v>
      </c>
      <c r="B38" s="2">
        <v>2550</v>
      </c>
      <c r="C38" s="2" t="s">
        <v>12</v>
      </c>
      <c r="D38" s="2">
        <f t="shared" si="1"/>
        <v>2450</v>
      </c>
      <c r="E38" s="2">
        <f t="shared" si="0"/>
        <v>3</v>
      </c>
      <c r="F38" s="2">
        <f t="shared" si="2"/>
        <v>0.02</v>
      </c>
      <c r="G38" s="8">
        <v>0.02</v>
      </c>
      <c r="H38" s="2">
        <f t="shared" si="3"/>
        <v>11</v>
      </c>
      <c r="I38" s="2">
        <f t="shared" si="4"/>
        <v>7.3333333333333334E-2</v>
      </c>
      <c r="J38" s="8">
        <f t="shared" si="5"/>
        <v>7.3333333333333334E-2</v>
      </c>
    </row>
    <row r="39" spans="1:10" ht="20.100000000000001" customHeight="1" x14ac:dyDescent="0.2">
      <c r="A39" s="2">
        <v>2550</v>
      </c>
      <c r="B39" s="2">
        <v>2750</v>
      </c>
      <c r="C39" s="2" t="s">
        <v>13</v>
      </c>
      <c r="D39" s="2">
        <f t="shared" si="1"/>
        <v>2650</v>
      </c>
      <c r="E39" s="2">
        <f t="shared" si="0"/>
        <v>9</v>
      </c>
      <c r="F39" s="2">
        <f t="shared" si="2"/>
        <v>0.06</v>
      </c>
      <c r="G39" s="8">
        <v>0.06</v>
      </c>
      <c r="H39" s="2">
        <f t="shared" si="3"/>
        <v>20</v>
      </c>
      <c r="I39" s="2">
        <f t="shared" si="4"/>
        <v>0.13333333333333333</v>
      </c>
      <c r="J39" s="8">
        <f t="shared" si="5"/>
        <v>0.13333333333333333</v>
      </c>
    </row>
    <row r="40" spans="1:10" ht="20.100000000000001" customHeight="1" x14ac:dyDescent="0.2">
      <c r="A40" s="2">
        <v>2750</v>
      </c>
      <c r="B40" s="2">
        <v>2950</v>
      </c>
      <c r="C40" s="2" t="s">
        <v>14</v>
      </c>
      <c r="D40" s="2">
        <f t="shared" si="1"/>
        <v>2850</v>
      </c>
      <c r="E40" s="2">
        <f t="shared" si="0"/>
        <v>14</v>
      </c>
      <c r="F40" s="2">
        <f t="shared" si="2"/>
        <v>9.3333333333333338E-2</v>
      </c>
      <c r="G40" s="8">
        <v>9.3333333333333338E-2</v>
      </c>
      <c r="H40" s="2">
        <f t="shared" si="3"/>
        <v>34</v>
      </c>
      <c r="I40" s="2">
        <f t="shared" si="4"/>
        <v>0.22666666666666668</v>
      </c>
      <c r="J40" s="8">
        <f t="shared" si="5"/>
        <v>0.22666666666666668</v>
      </c>
    </row>
    <row r="41" spans="1:10" ht="20.100000000000001" customHeight="1" x14ac:dyDescent="0.2">
      <c r="A41" s="2">
        <v>2950</v>
      </c>
      <c r="B41" s="2">
        <v>3150</v>
      </c>
      <c r="C41" s="2" t="s">
        <v>15</v>
      </c>
      <c r="D41" s="2">
        <f t="shared" si="1"/>
        <v>3050</v>
      </c>
      <c r="E41" s="2">
        <f t="shared" si="0"/>
        <v>15</v>
      </c>
      <c r="F41" s="2">
        <f t="shared" si="2"/>
        <v>0.1</v>
      </c>
      <c r="G41" s="8">
        <v>0.1</v>
      </c>
      <c r="H41" s="2">
        <f t="shared" si="3"/>
        <v>49</v>
      </c>
      <c r="I41" s="2">
        <f t="shared" si="4"/>
        <v>0.32666666666666666</v>
      </c>
      <c r="J41" s="8">
        <f t="shared" si="5"/>
        <v>0.32666666666666666</v>
      </c>
    </row>
    <row r="42" spans="1:10" ht="20.100000000000001" customHeight="1" thickBot="1" x14ac:dyDescent="0.25">
      <c r="A42" s="2">
        <v>3150</v>
      </c>
      <c r="B42" s="2">
        <v>3350</v>
      </c>
      <c r="C42" s="2" t="s">
        <v>16</v>
      </c>
      <c r="D42" s="7">
        <f t="shared" si="1"/>
        <v>3250</v>
      </c>
      <c r="E42" s="7">
        <f t="shared" si="0"/>
        <v>22</v>
      </c>
      <c r="F42" s="2">
        <f t="shared" si="2"/>
        <v>0.14666666666666667</v>
      </c>
      <c r="G42" s="8">
        <v>0.14666666666666667</v>
      </c>
      <c r="H42" s="2">
        <f t="shared" si="3"/>
        <v>71</v>
      </c>
      <c r="I42" s="2">
        <f t="shared" si="4"/>
        <v>0.47333333333333333</v>
      </c>
      <c r="J42" s="8">
        <f t="shared" si="5"/>
        <v>0.47333333333333333</v>
      </c>
    </row>
    <row r="43" spans="1:10" ht="20.100000000000001" customHeight="1" thickBot="1" x14ac:dyDescent="0.25">
      <c r="A43" s="2">
        <v>3350</v>
      </c>
      <c r="B43" s="2">
        <v>3550</v>
      </c>
      <c r="C43" s="30" t="s">
        <v>17</v>
      </c>
      <c r="D43" s="33">
        <f t="shared" si="1"/>
        <v>3450</v>
      </c>
      <c r="E43" s="34">
        <f t="shared" si="0"/>
        <v>29</v>
      </c>
      <c r="F43" s="31">
        <f t="shared" si="2"/>
        <v>0.19333333333333333</v>
      </c>
      <c r="G43" s="8">
        <v>0.19333333333333333</v>
      </c>
      <c r="H43" s="2">
        <f t="shared" si="3"/>
        <v>100</v>
      </c>
      <c r="I43" s="2">
        <f t="shared" si="4"/>
        <v>0.66666666666666663</v>
      </c>
      <c r="J43" s="8">
        <f t="shared" si="5"/>
        <v>0.66666666666666663</v>
      </c>
    </row>
    <row r="44" spans="1:10" ht="20.100000000000001" customHeight="1" x14ac:dyDescent="0.2">
      <c r="A44" s="2">
        <v>3550</v>
      </c>
      <c r="B44" s="2">
        <v>3750</v>
      </c>
      <c r="C44" s="2" t="s">
        <v>18</v>
      </c>
      <c r="D44" s="32">
        <f t="shared" si="1"/>
        <v>3650</v>
      </c>
      <c r="E44" s="32">
        <f t="shared" si="0"/>
        <v>16</v>
      </c>
      <c r="F44" s="2">
        <f t="shared" si="2"/>
        <v>0.10666666666666667</v>
      </c>
      <c r="G44" s="8">
        <v>0.10666666666666667</v>
      </c>
      <c r="H44" s="2">
        <f t="shared" si="3"/>
        <v>116</v>
      </c>
      <c r="I44" s="2">
        <f t="shared" si="4"/>
        <v>0.77333333333333332</v>
      </c>
      <c r="J44" s="8">
        <f t="shared" si="5"/>
        <v>0.77333333333333332</v>
      </c>
    </row>
    <row r="45" spans="1:10" ht="20.100000000000001" customHeight="1" x14ac:dyDescent="0.2">
      <c r="A45" s="2">
        <v>3750</v>
      </c>
      <c r="B45" s="2">
        <v>3950</v>
      </c>
      <c r="C45" s="2" t="s">
        <v>19</v>
      </c>
      <c r="D45" s="2">
        <f t="shared" si="1"/>
        <v>3850</v>
      </c>
      <c r="E45" s="2">
        <f t="shared" si="0"/>
        <v>15</v>
      </c>
      <c r="F45" s="2">
        <f t="shared" si="2"/>
        <v>0.1</v>
      </c>
      <c r="G45" s="8">
        <v>0.1</v>
      </c>
      <c r="H45" s="2">
        <f t="shared" si="3"/>
        <v>131</v>
      </c>
      <c r="I45" s="2">
        <f t="shared" si="4"/>
        <v>0.87333333333333329</v>
      </c>
      <c r="J45" s="8">
        <f t="shared" si="5"/>
        <v>0.87333333333333329</v>
      </c>
    </row>
    <row r="46" spans="1:10" ht="20.100000000000001" customHeight="1" x14ac:dyDescent="0.2">
      <c r="A46" s="2">
        <v>3950</v>
      </c>
      <c r="B46" s="2">
        <v>4150</v>
      </c>
      <c r="C46" s="2" t="s">
        <v>20</v>
      </c>
      <c r="D46" s="2">
        <f t="shared" si="1"/>
        <v>4050</v>
      </c>
      <c r="E46" s="2">
        <f t="shared" si="0"/>
        <v>8</v>
      </c>
      <c r="F46" s="2">
        <f t="shared" si="2"/>
        <v>5.3333333333333337E-2</v>
      </c>
      <c r="G46" s="8">
        <v>5.3333333333333337E-2</v>
      </c>
      <c r="H46" s="2">
        <f t="shared" si="3"/>
        <v>139</v>
      </c>
      <c r="I46" s="2">
        <f t="shared" si="4"/>
        <v>0.92666666666666664</v>
      </c>
      <c r="J46" s="8">
        <f t="shared" si="5"/>
        <v>0.92666666666666664</v>
      </c>
    </row>
    <row r="47" spans="1:10" ht="20.100000000000001" customHeight="1" x14ac:dyDescent="0.2">
      <c r="A47" s="2">
        <v>4150</v>
      </c>
      <c r="B47" s="2">
        <v>4350</v>
      </c>
      <c r="C47" s="2" t="s">
        <v>21</v>
      </c>
      <c r="D47" s="2">
        <f t="shared" si="1"/>
        <v>4250</v>
      </c>
      <c r="E47" s="2">
        <f t="shared" si="0"/>
        <v>4</v>
      </c>
      <c r="F47" s="2">
        <f t="shared" si="2"/>
        <v>2.6666666666666668E-2</v>
      </c>
      <c r="G47" s="8">
        <v>2.6666666666666668E-2</v>
      </c>
      <c r="H47" s="2">
        <f t="shared" si="3"/>
        <v>143</v>
      </c>
      <c r="I47" s="2">
        <f t="shared" si="4"/>
        <v>0.95333333333333325</v>
      </c>
      <c r="J47" s="8">
        <f t="shared" si="5"/>
        <v>0.95333333333333325</v>
      </c>
    </row>
    <row r="48" spans="1:10" ht="20.100000000000001" customHeight="1" x14ac:dyDescent="0.2">
      <c r="A48" s="2">
        <v>4350</v>
      </c>
      <c r="B48" s="2">
        <v>4550</v>
      </c>
      <c r="C48" s="2" t="s">
        <v>22</v>
      </c>
      <c r="D48" s="2">
        <f t="shared" si="1"/>
        <v>4450</v>
      </c>
      <c r="E48" s="2">
        <f t="shared" si="0"/>
        <v>2</v>
      </c>
      <c r="F48" s="2">
        <f t="shared" si="2"/>
        <v>1.3333333333333334E-2</v>
      </c>
      <c r="G48" s="8">
        <v>1.3333333333333334E-2</v>
      </c>
      <c r="H48" s="2">
        <f t="shared" si="3"/>
        <v>145</v>
      </c>
      <c r="I48" s="2">
        <f t="shared" si="4"/>
        <v>0.96666666666666656</v>
      </c>
      <c r="J48" s="8">
        <f t="shared" si="5"/>
        <v>0.96666666666666656</v>
      </c>
    </row>
    <row r="49" spans="1:10" ht="20.100000000000001" customHeight="1" x14ac:dyDescent="0.2">
      <c r="A49" s="2">
        <v>4550</v>
      </c>
      <c r="B49" s="2">
        <v>4750</v>
      </c>
      <c r="C49" s="2" t="s">
        <v>23</v>
      </c>
      <c r="D49" s="2">
        <f t="shared" si="1"/>
        <v>4650</v>
      </c>
      <c r="E49" s="2">
        <f t="shared" si="0"/>
        <v>2</v>
      </c>
      <c r="F49" s="2">
        <f t="shared" si="2"/>
        <v>1.3333333333333334E-2</v>
      </c>
      <c r="G49" s="8">
        <v>1.3333333333333334E-2</v>
      </c>
      <c r="H49" s="2">
        <f t="shared" si="3"/>
        <v>147</v>
      </c>
      <c r="I49" s="2">
        <f t="shared" si="4"/>
        <v>0.97999999999999987</v>
      </c>
      <c r="J49" s="8">
        <f t="shared" si="5"/>
        <v>0.97999999999999987</v>
      </c>
    </row>
    <row r="50" spans="1:10" ht="20.100000000000001" customHeight="1" x14ac:dyDescent="0.2">
      <c r="A50" s="2">
        <v>4750</v>
      </c>
      <c r="B50" s="2">
        <v>4950</v>
      </c>
      <c r="C50" s="2" t="s">
        <v>24</v>
      </c>
      <c r="D50" s="2">
        <f t="shared" si="1"/>
        <v>4850</v>
      </c>
      <c r="E50" s="2">
        <f t="shared" si="0"/>
        <v>3</v>
      </c>
      <c r="F50" s="2">
        <f t="shared" si="2"/>
        <v>0.02</v>
      </c>
      <c r="G50" s="8">
        <v>0.02</v>
      </c>
      <c r="H50" s="11">
        <f t="shared" si="3"/>
        <v>150</v>
      </c>
      <c r="I50" s="2">
        <f t="shared" si="4"/>
        <v>0.99999999999999989</v>
      </c>
      <c r="J50" s="8">
        <f t="shared" si="5"/>
        <v>0.99999999999999989</v>
      </c>
    </row>
    <row r="51" spans="1:10" ht="20.100000000000001" customHeight="1" x14ac:dyDescent="0.2">
      <c r="E51" s="10">
        <f>SUM(E31:E50)</f>
        <v>150</v>
      </c>
      <c r="F51" s="1">
        <f>SUM(F31:F50)</f>
        <v>0.99999999999999989</v>
      </c>
      <c r="G51" s="12">
        <f>SUM(G31:G50)</f>
        <v>0.99999999999999989</v>
      </c>
    </row>
    <row r="53" spans="1:10" ht="20.100000000000001" customHeight="1" x14ac:dyDescent="0.2">
      <c r="A53" s="1" t="s">
        <v>35</v>
      </c>
      <c r="B53" s="1">
        <f>MEDIAN(A11:O20)</f>
        <v>3362.5</v>
      </c>
    </row>
    <row r="54" spans="1:10" ht="20.100000000000001" customHeight="1" x14ac:dyDescent="0.2">
      <c r="A54" s="1" t="s">
        <v>36</v>
      </c>
      <c r="B54" s="1">
        <f>MODE(A11:O20)</f>
        <v>3230</v>
      </c>
    </row>
  </sheetData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100" r:id="rId4" name="Control 76">
          <controlPr defaultSize="0" r:id="rId5">
            <anchor moveWithCells="1">
              <from>
                <xdr:col>3</xdr:col>
                <xdr:colOff>0</xdr:colOff>
                <xdr:row>7</xdr:row>
                <xdr:rowOff>0</xdr:rowOff>
              </from>
              <to>
                <xdr:col>3</xdr:col>
                <xdr:colOff>257175</xdr:colOff>
                <xdr:row>8</xdr:row>
                <xdr:rowOff>19050</xdr:rowOff>
              </to>
            </anchor>
          </controlPr>
        </control>
      </mc:Choice>
      <mc:Fallback>
        <control shapeId="1100" r:id="rId4" name="Control 76"/>
      </mc:Fallback>
    </mc:AlternateContent>
    <mc:AlternateContent xmlns:mc="http://schemas.openxmlformats.org/markup-compatibility/2006">
      <mc:Choice Requires="x14">
        <control shapeId="1099" r:id="rId6" name="Control 75">
          <controlPr defaultSize="0" r:id="rId7">
            <anchor moveWithCells="1">
              <from>
                <xdr:col>2</xdr:col>
                <xdr:colOff>0</xdr:colOff>
                <xdr:row>7</xdr:row>
                <xdr:rowOff>0</xdr:rowOff>
              </from>
              <to>
                <xdr:col>2</xdr:col>
                <xdr:colOff>257175</xdr:colOff>
                <xdr:row>8</xdr:row>
                <xdr:rowOff>19050</xdr:rowOff>
              </to>
            </anchor>
          </controlPr>
        </control>
      </mc:Choice>
      <mc:Fallback>
        <control shapeId="1099" r:id="rId6" name="Control 75"/>
      </mc:Fallback>
    </mc:AlternateContent>
    <mc:AlternateContent xmlns:mc="http://schemas.openxmlformats.org/markup-compatibility/2006">
      <mc:Choice Requires="x14">
        <control shapeId="1098" r:id="rId8" name="Control 74">
          <controlPr defaultSize="0" r:id="rId7">
            <anchor moveWithCells="1">
              <from>
                <xdr:col>1</xdr:col>
                <xdr:colOff>0</xdr:colOff>
                <xdr:row>7</xdr:row>
                <xdr:rowOff>0</xdr:rowOff>
              </from>
              <to>
                <xdr:col>1</xdr:col>
                <xdr:colOff>257175</xdr:colOff>
                <xdr:row>8</xdr:row>
                <xdr:rowOff>19050</xdr:rowOff>
              </to>
            </anchor>
          </controlPr>
        </control>
      </mc:Choice>
      <mc:Fallback>
        <control shapeId="1098" r:id="rId8" name="Control 74"/>
      </mc:Fallback>
    </mc:AlternateContent>
    <mc:AlternateContent xmlns:mc="http://schemas.openxmlformats.org/markup-compatibility/2006">
      <mc:Choice Requires="x14">
        <control shapeId="1097" r:id="rId9" name="Control 73">
          <controlPr defaultSize="0" r:id="rId7">
            <anchor moveWithCells="1">
              <from>
                <xdr:col>0</xdr:col>
                <xdr:colOff>0</xdr:colOff>
                <xdr:row>7</xdr:row>
                <xdr:rowOff>0</xdr:rowOff>
              </from>
              <to>
                <xdr:col>0</xdr:col>
                <xdr:colOff>257175</xdr:colOff>
                <xdr:row>8</xdr:row>
                <xdr:rowOff>19050</xdr:rowOff>
              </to>
            </anchor>
          </controlPr>
        </control>
      </mc:Choice>
      <mc:Fallback>
        <control shapeId="1097" r:id="rId9" name="Control 73"/>
      </mc:Fallback>
    </mc:AlternateContent>
    <mc:AlternateContent xmlns:mc="http://schemas.openxmlformats.org/markup-compatibility/2006">
      <mc:Choice Requires="x14">
        <control shapeId="1096" r:id="rId10" name="Control 72">
          <controlPr defaultSize="0" r:id="rId7">
            <anchor moveWithCells="1">
              <from>
                <xdr:col>3</xdr:col>
                <xdr:colOff>0</xdr:colOff>
                <xdr:row>6</xdr:row>
                <xdr:rowOff>0</xdr:rowOff>
              </from>
              <to>
                <xdr:col>3</xdr:col>
                <xdr:colOff>257175</xdr:colOff>
                <xdr:row>7</xdr:row>
                <xdr:rowOff>19050</xdr:rowOff>
              </to>
            </anchor>
          </controlPr>
        </control>
      </mc:Choice>
      <mc:Fallback>
        <control shapeId="1096" r:id="rId10" name="Control 72"/>
      </mc:Fallback>
    </mc:AlternateContent>
    <mc:AlternateContent xmlns:mc="http://schemas.openxmlformats.org/markup-compatibility/2006">
      <mc:Choice Requires="x14">
        <control shapeId="1095" r:id="rId11" name="Control 71">
          <controlPr defaultSize="0" r:id="rId7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</xdr:col>
                <xdr:colOff>257175</xdr:colOff>
                <xdr:row>7</xdr:row>
                <xdr:rowOff>19050</xdr:rowOff>
              </to>
            </anchor>
          </controlPr>
        </control>
      </mc:Choice>
      <mc:Fallback>
        <control shapeId="1095" r:id="rId11" name="Control 71"/>
      </mc:Fallback>
    </mc:AlternateContent>
    <mc:AlternateContent xmlns:mc="http://schemas.openxmlformats.org/markup-compatibility/2006">
      <mc:Choice Requires="x14">
        <control shapeId="1094" r:id="rId12" name="Control 70">
          <controlPr defaultSize="0" r:id="rId7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257175</xdr:colOff>
                <xdr:row>7</xdr:row>
                <xdr:rowOff>19050</xdr:rowOff>
              </to>
            </anchor>
          </controlPr>
        </control>
      </mc:Choice>
      <mc:Fallback>
        <control shapeId="1094" r:id="rId12" name="Control 70"/>
      </mc:Fallback>
    </mc:AlternateContent>
    <mc:AlternateContent xmlns:mc="http://schemas.openxmlformats.org/markup-compatibility/2006">
      <mc:Choice Requires="x14">
        <control shapeId="1093" r:id="rId13" name="Control 69">
          <controlPr defaultSize="0" r:id="rId7">
            <anchor moveWithCells="1">
              <from>
                <xdr:col>0</xdr:col>
                <xdr:colOff>0</xdr:colOff>
                <xdr:row>6</xdr:row>
                <xdr:rowOff>0</xdr:rowOff>
              </from>
              <to>
                <xdr:col>0</xdr:col>
                <xdr:colOff>257175</xdr:colOff>
                <xdr:row>7</xdr:row>
                <xdr:rowOff>19050</xdr:rowOff>
              </to>
            </anchor>
          </controlPr>
        </control>
      </mc:Choice>
      <mc:Fallback>
        <control shapeId="1093" r:id="rId13" name="Control 69"/>
      </mc:Fallback>
    </mc:AlternateContent>
    <mc:AlternateContent xmlns:mc="http://schemas.openxmlformats.org/markup-compatibility/2006">
      <mc:Choice Requires="x14">
        <control shapeId="1092" r:id="rId14" name="Control 68">
          <controlPr defaultSize="0" r:id="rId7">
            <anchor moveWithCells="1">
              <from>
                <xdr:col>3</xdr:col>
                <xdr:colOff>0</xdr:colOff>
                <xdr:row>5</xdr:row>
                <xdr:rowOff>0</xdr:rowOff>
              </from>
              <to>
                <xdr:col>3</xdr:col>
                <xdr:colOff>257175</xdr:colOff>
                <xdr:row>6</xdr:row>
                <xdr:rowOff>19050</xdr:rowOff>
              </to>
            </anchor>
          </controlPr>
        </control>
      </mc:Choice>
      <mc:Fallback>
        <control shapeId="1092" r:id="rId14" name="Control 68"/>
      </mc:Fallback>
    </mc:AlternateContent>
    <mc:AlternateContent xmlns:mc="http://schemas.openxmlformats.org/markup-compatibility/2006">
      <mc:Choice Requires="x14">
        <control shapeId="1091" r:id="rId15" name="Control 67">
          <controlPr defaultSize="0" r:id="rId7">
            <anchor moveWithCells="1">
              <from>
                <xdr:col>2</xdr:col>
                <xdr:colOff>0</xdr:colOff>
                <xdr:row>5</xdr:row>
                <xdr:rowOff>0</xdr:rowOff>
              </from>
              <to>
                <xdr:col>2</xdr:col>
                <xdr:colOff>257175</xdr:colOff>
                <xdr:row>6</xdr:row>
                <xdr:rowOff>19050</xdr:rowOff>
              </to>
            </anchor>
          </controlPr>
        </control>
      </mc:Choice>
      <mc:Fallback>
        <control shapeId="1091" r:id="rId15" name="Control 67"/>
      </mc:Fallback>
    </mc:AlternateContent>
    <mc:AlternateContent xmlns:mc="http://schemas.openxmlformats.org/markup-compatibility/2006">
      <mc:Choice Requires="x14">
        <control shapeId="1090" r:id="rId16" name="Control 66">
          <controlPr defaultSize="0" r:id="rId7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257175</xdr:colOff>
                <xdr:row>6</xdr:row>
                <xdr:rowOff>19050</xdr:rowOff>
              </to>
            </anchor>
          </controlPr>
        </control>
      </mc:Choice>
      <mc:Fallback>
        <control shapeId="1090" r:id="rId16" name="Control 66"/>
      </mc:Fallback>
    </mc:AlternateContent>
    <mc:AlternateContent xmlns:mc="http://schemas.openxmlformats.org/markup-compatibility/2006">
      <mc:Choice Requires="x14">
        <control shapeId="1089" r:id="rId17" name="Control 65">
          <controlPr defaultSize="0" r:id="rId7">
            <anchor moveWithCells="1">
              <from>
                <xdr:col>0</xdr:col>
                <xdr:colOff>0</xdr:colOff>
                <xdr:row>5</xdr:row>
                <xdr:rowOff>0</xdr:rowOff>
              </from>
              <to>
                <xdr:col>0</xdr:col>
                <xdr:colOff>257175</xdr:colOff>
                <xdr:row>6</xdr:row>
                <xdr:rowOff>19050</xdr:rowOff>
              </to>
            </anchor>
          </controlPr>
        </control>
      </mc:Choice>
      <mc:Fallback>
        <control shapeId="1089" r:id="rId17" name="Control 65"/>
      </mc:Fallback>
    </mc:AlternateContent>
    <mc:AlternateContent xmlns:mc="http://schemas.openxmlformats.org/markup-compatibility/2006">
      <mc:Choice Requires="x14">
        <control shapeId="1088" r:id="rId18" name="Control 64">
          <controlPr defaultSize="0" r:id="rId7">
            <anchor moveWithCells="1">
              <from>
                <xdr:col>3</xdr:col>
                <xdr:colOff>0</xdr:colOff>
                <xdr:row>4</xdr:row>
                <xdr:rowOff>0</xdr:rowOff>
              </from>
              <to>
                <xdr:col>3</xdr:col>
                <xdr:colOff>257175</xdr:colOff>
                <xdr:row>5</xdr:row>
                <xdr:rowOff>19050</xdr:rowOff>
              </to>
            </anchor>
          </controlPr>
        </control>
      </mc:Choice>
      <mc:Fallback>
        <control shapeId="1088" r:id="rId18" name="Control 64"/>
      </mc:Fallback>
    </mc:AlternateContent>
    <mc:AlternateContent xmlns:mc="http://schemas.openxmlformats.org/markup-compatibility/2006">
      <mc:Choice Requires="x14">
        <control shapeId="1087" r:id="rId19" name="Control 63">
          <controlPr defaultSize="0" r:id="rId7">
            <anchor moveWithCells="1">
              <from>
                <xdr:col>2</xdr:col>
                <xdr:colOff>0</xdr:colOff>
                <xdr:row>4</xdr:row>
                <xdr:rowOff>0</xdr:rowOff>
              </from>
              <to>
                <xdr:col>2</xdr:col>
                <xdr:colOff>257175</xdr:colOff>
                <xdr:row>5</xdr:row>
                <xdr:rowOff>19050</xdr:rowOff>
              </to>
            </anchor>
          </controlPr>
        </control>
      </mc:Choice>
      <mc:Fallback>
        <control shapeId="1087" r:id="rId19" name="Control 63"/>
      </mc:Fallback>
    </mc:AlternateContent>
    <mc:AlternateContent xmlns:mc="http://schemas.openxmlformats.org/markup-compatibility/2006">
      <mc:Choice Requires="x14">
        <control shapeId="1086" r:id="rId20" name="Control 62">
          <controlPr defaultSize="0" r:id="rId7">
            <anchor moveWithCells="1">
              <from>
                <xdr:col>1</xdr:col>
                <xdr:colOff>0</xdr:colOff>
                <xdr:row>4</xdr:row>
                <xdr:rowOff>0</xdr:rowOff>
              </from>
              <to>
                <xdr:col>1</xdr:col>
                <xdr:colOff>257175</xdr:colOff>
                <xdr:row>5</xdr:row>
                <xdr:rowOff>19050</xdr:rowOff>
              </to>
            </anchor>
          </controlPr>
        </control>
      </mc:Choice>
      <mc:Fallback>
        <control shapeId="1086" r:id="rId20" name="Control 62"/>
      </mc:Fallback>
    </mc:AlternateContent>
    <mc:AlternateContent xmlns:mc="http://schemas.openxmlformats.org/markup-compatibility/2006">
      <mc:Choice Requires="x14">
        <control shapeId="1085" r:id="rId21" name="Control 61">
          <controlPr defaultSize="0" r:id="rId7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257175</xdr:colOff>
                <xdr:row>5</xdr:row>
                <xdr:rowOff>19050</xdr:rowOff>
              </to>
            </anchor>
          </controlPr>
        </control>
      </mc:Choice>
      <mc:Fallback>
        <control shapeId="1085" r:id="rId21" name="Control 6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D16" sqref="D16"/>
    </sheetView>
  </sheetViews>
  <sheetFormatPr defaultRowHeight="15" x14ac:dyDescent="0.25"/>
  <cols>
    <col min="1" max="1" width="23.5703125" customWidth="1"/>
    <col min="2" max="2" width="21.140625" customWidth="1"/>
  </cols>
  <sheetData>
    <row r="1" spans="1:13" ht="15.75" thickBot="1" x14ac:dyDescent="0.3"/>
    <row r="2" spans="1:13" ht="30" customHeight="1" thickBot="1" x14ac:dyDescent="0.35">
      <c r="A2" s="26" t="s">
        <v>39</v>
      </c>
      <c r="B2" s="27"/>
    </row>
    <row r="3" spans="1:13" ht="20.100000000000001" customHeight="1" x14ac:dyDescent="0.25">
      <c r="A3" s="28" t="s">
        <v>43</v>
      </c>
      <c r="B3" s="29"/>
    </row>
    <row r="4" spans="1:13" ht="20.100000000000001" customHeight="1" x14ac:dyDescent="0.25">
      <c r="A4" s="15" t="s">
        <v>40</v>
      </c>
      <c r="B4" s="16">
        <f>Blad1!E23</f>
        <v>3339.06</v>
      </c>
    </row>
    <row r="5" spans="1:13" ht="20.100000000000001" customHeight="1" x14ac:dyDescent="0.25">
      <c r="A5" s="15" t="s">
        <v>42</v>
      </c>
      <c r="B5" s="16">
        <f>Blad1!B53</f>
        <v>3362.5</v>
      </c>
    </row>
    <row r="6" spans="1:13" ht="20.100000000000001" customHeight="1" x14ac:dyDescent="0.25">
      <c r="A6" s="20" t="s">
        <v>41</v>
      </c>
      <c r="B6" s="21">
        <f>Blad1!B54</f>
        <v>3230</v>
      </c>
    </row>
    <row r="7" spans="1:13" ht="20.100000000000001" customHeight="1" thickBot="1" x14ac:dyDescent="0.3">
      <c r="A7" s="17"/>
      <c r="B7" s="18">
        <f>Blad1!D43</f>
        <v>3450</v>
      </c>
      <c r="C7" t="s">
        <v>56</v>
      </c>
    </row>
    <row r="9" spans="1:13" x14ac:dyDescent="0.25">
      <c r="A9" s="19" t="s">
        <v>44</v>
      </c>
    </row>
    <row r="10" spans="1:13" x14ac:dyDescent="0.25">
      <c r="A10" s="19" t="s">
        <v>57</v>
      </c>
    </row>
    <row r="11" spans="1:13" x14ac:dyDescent="0.25">
      <c r="A11" s="19" t="s">
        <v>58</v>
      </c>
    </row>
    <row r="12" spans="1:13" ht="15.75" thickBot="1" x14ac:dyDescent="0.3"/>
    <row r="13" spans="1:13" ht="25.5" thickBot="1" x14ac:dyDescent="0.35">
      <c r="A13" s="26" t="s">
        <v>45</v>
      </c>
      <c r="B13" s="27"/>
    </row>
    <row r="14" spans="1:13" ht="15.75" x14ac:dyDescent="0.25">
      <c r="A14" s="28" t="s">
        <v>46</v>
      </c>
      <c r="B14" s="29"/>
    </row>
    <row r="15" spans="1:13" ht="15.75" x14ac:dyDescent="0.25">
      <c r="A15" s="22" t="s">
        <v>47</v>
      </c>
      <c r="B15" s="23">
        <f>MAX(Blad1!$A$11:$O$20)-MIN(Blad1!$A$11:$O$20)</f>
        <v>3890</v>
      </c>
    </row>
    <row r="16" spans="1:13" ht="15.75" x14ac:dyDescent="0.25">
      <c r="A16" s="22"/>
      <c r="B16" s="23"/>
      <c r="M16" s="25">
        <f>3339.06-441.95</f>
        <v>2897.11</v>
      </c>
    </row>
    <row r="17" spans="1:13" ht="15.75" x14ac:dyDescent="0.25">
      <c r="A17" s="15" t="s">
        <v>48</v>
      </c>
      <c r="B17" s="23">
        <f>QUARTILE(Blad1!$A$11:$O$20,3)-QUARTILE(Blad1!$A$11:$O$20,1)</f>
        <v>683.75</v>
      </c>
      <c r="M17" s="25">
        <f>3339.06+441.95</f>
        <v>3781.0099999999998</v>
      </c>
    </row>
    <row r="18" spans="1:13" ht="15.75" x14ac:dyDescent="0.25">
      <c r="A18" s="22"/>
      <c r="B18" s="23"/>
    </row>
    <row r="19" spans="1:13" ht="29.25" x14ac:dyDescent="0.25">
      <c r="A19" s="24" t="s">
        <v>50</v>
      </c>
      <c r="B19" s="16"/>
    </row>
    <row r="20" spans="1:13" x14ac:dyDescent="0.25">
      <c r="A20" s="15" t="s">
        <v>51</v>
      </c>
      <c r="B20" s="16">
        <f>VAR(Blad1!A11:O20)</f>
        <v>364542.70107382577</v>
      </c>
    </row>
    <row r="21" spans="1:13" x14ac:dyDescent="0.25">
      <c r="A21" s="20" t="s">
        <v>49</v>
      </c>
      <c r="B21" s="21">
        <f>AVEDEV(Blad1!A11:O20)</f>
        <v>441.94853333333333</v>
      </c>
    </row>
    <row r="22" spans="1:13" ht="15.75" thickBot="1" x14ac:dyDescent="0.3">
      <c r="A22" s="17"/>
      <c r="B22" s="18"/>
    </row>
    <row r="24" spans="1:13" x14ac:dyDescent="0.25">
      <c r="A24" s="19" t="s">
        <v>44</v>
      </c>
    </row>
    <row r="25" spans="1:13" x14ac:dyDescent="0.25">
      <c r="A25" s="19" t="s">
        <v>52</v>
      </c>
    </row>
    <row r="26" spans="1:13" x14ac:dyDescent="0.25">
      <c r="A26" s="19" t="s">
        <v>53</v>
      </c>
    </row>
    <row r="27" spans="1:13" x14ac:dyDescent="0.25">
      <c r="A27" s="19" t="s">
        <v>54</v>
      </c>
    </row>
    <row r="28" spans="1:13" x14ac:dyDescent="0.25">
      <c r="A28" s="19" t="s">
        <v>55</v>
      </c>
    </row>
  </sheetData>
  <mergeCells count="4">
    <mergeCell ref="A2:B2"/>
    <mergeCell ref="A3:B3"/>
    <mergeCell ref="A13:B13"/>
    <mergeCell ref="A14:B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Eunice</dc:creator>
  <cp:lastModifiedBy>Eunice</cp:lastModifiedBy>
  <dcterms:created xsi:type="dcterms:W3CDTF">2013-06-11T17:06:43Z</dcterms:created>
  <dcterms:modified xsi:type="dcterms:W3CDTF">2013-06-23T15:26:02Z</dcterms:modified>
</cp:coreProperties>
</file>