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2210" firstSheet="1" activeTab="3"/>
  </bookViews>
  <sheets>
    <sheet name="U9 Zat 29 April" sheetId="1" r:id="rId1"/>
    <sheet name="U10 Zat 29 April" sheetId="8" r:id="rId2"/>
    <sheet name="U11 Zat 29 April" sheetId="9" r:id="rId3"/>
    <sheet name="U8 Zon 30 april" sheetId="10" r:id="rId4"/>
    <sheet name="U7 Zon 30 april" sheetId="11" r:id="rId5"/>
    <sheet name="Reeksen Zat &amp; Zon " sheetId="7" r:id="rId6"/>
    <sheet name="Tijd &amp; Velden Zat 29-04-2017" sheetId="13" r:id="rId7"/>
    <sheet name="Tijd &amp; Velden Zon 30-04-2017" sheetId="14" r:id="rId8"/>
  </sheets>
  <definedNames>
    <definedName name="_xlnm.Print_Area" localSheetId="5">'Reeksen Zat &amp; Zon '!$A$1:$R$28</definedName>
    <definedName name="_xlnm.Print_Area" localSheetId="6">'Tijd &amp; Velden Zat 29-04-2017'!$A$1:$M$72</definedName>
    <definedName name="_xlnm.Print_Area" localSheetId="7">'Tijd &amp; Velden Zon 30-04-2017'!$A$1:$M$68</definedName>
  </definedNames>
  <calcPr calcId="125725"/>
</workbook>
</file>

<file path=xl/calcChain.xml><?xml version="1.0" encoding="utf-8"?>
<calcChain xmlns="http://schemas.openxmlformats.org/spreadsheetml/2006/main">
  <c r="R18" i="1"/>
  <c r="Q18"/>
  <c r="R17"/>
  <c r="Q17"/>
  <c r="R16"/>
  <c r="Q16"/>
  <c r="R15"/>
  <c r="Q15"/>
  <c r="R14"/>
  <c r="Q14"/>
  <c r="R13"/>
  <c r="Q13"/>
  <c r="R12"/>
  <c r="Q12"/>
  <c r="R11"/>
  <c r="Q11"/>
  <c r="R10"/>
  <c r="Q10"/>
  <c r="R9"/>
  <c r="Q9"/>
  <c r="R8"/>
  <c r="Q8"/>
  <c r="R7"/>
  <c r="Q7"/>
  <c r="R6"/>
  <c r="Q6"/>
  <c r="R5"/>
  <c r="Q5"/>
  <c r="R4"/>
  <c r="Q4"/>
  <c r="R38"/>
  <c r="Q38"/>
  <c r="R37"/>
  <c r="Q37"/>
  <c r="R36"/>
  <c r="Q36"/>
  <c r="R35"/>
  <c r="Q35"/>
  <c r="R34"/>
  <c r="Q34"/>
  <c r="R33"/>
  <c r="Q33"/>
  <c r="R32"/>
  <c r="Q32"/>
  <c r="R31"/>
  <c r="Q31"/>
  <c r="R30"/>
  <c r="Q30"/>
  <c r="R29"/>
  <c r="Q29"/>
  <c r="R28"/>
  <c r="Q28"/>
  <c r="R27"/>
  <c r="Q27"/>
  <c r="R26"/>
  <c r="Q26"/>
  <c r="R25"/>
  <c r="Q25"/>
  <c r="R24"/>
  <c r="Q24"/>
  <c r="BC29" i="10" l="1"/>
  <c r="BE28"/>
  <c r="BG27"/>
  <c r="BF26"/>
  <c r="BD25"/>
  <c r="BC9"/>
  <c r="BE8"/>
  <c r="BG7"/>
  <c r="BC7"/>
  <c r="BF6"/>
  <c r="BD5"/>
  <c r="AS29"/>
  <c r="AR29"/>
  <c r="AQ29"/>
  <c r="AP29"/>
  <c r="AL29"/>
  <c r="AK29"/>
  <c r="AJ29"/>
  <c r="AI29"/>
  <c r="AS28"/>
  <c r="AR28"/>
  <c r="AP28"/>
  <c r="AO28"/>
  <c r="AL28"/>
  <c r="AK28"/>
  <c r="AI28"/>
  <c r="AH28"/>
  <c r="AR27"/>
  <c r="AQ27"/>
  <c r="AP27"/>
  <c r="AO27"/>
  <c r="AK27"/>
  <c r="AJ27"/>
  <c r="AI27"/>
  <c r="AH27"/>
  <c r="AS26"/>
  <c r="AQ26"/>
  <c r="AP26"/>
  <c r="AO26"/>
  <c r="AL26"/>
  <c r="AJ26"/>
  <c r="AI26"/>
  <c r="AH26"/>
  <c r="AS25"/>
  <c r="AR25"/>
  <c r="AQ25"/>
  <c r="AO25"/>
  <c r="AL25"/>
  <c r="AK25"/>
  <c r="AJ25"/>
  <c r="AH25"/>
  <c r="AS9"/>
  <c r="AS8"/>
  <c r="AS6"/>
  <c r="AS5"/>
  <c r="AR9"/>
  <c r="AR8"/>
  <c r="AR7"/>
  <c r="AR5"/>
  <c r="AQ9"/>
  <c r="AQ7"/>
  <c r="AQ6"/>
  <c r="AQ5"/>
  <c r="AP9"/>
  <c r="AP8"/>
  <c r="AP7"/>
  <c r="AP6"/>
  <c r="AL9"/>
  <c r="AL8"/>
  <c r="AL6"/>
  <c r="AL5"/>
  <c r="AK9"/>
  <c r="AK8"/>
  <c r="AK7"/>
  <c r="AK5"/>
  <c r="AJ9"/>
  <c r="AJ7"/>
  <c r="AJ6"/>
  <c r="AJ5"/>
  <c r="AI9"/>
  <c r="AI8"/>
  <c r="AI7"/>
  <c r="AI6"/>
  <c r="AO8"/>
  <c r="AO7"/>
  <c r="AO6"/>
  <c r="AO5"/>
  <c r="AH8"/>
  <c r="AH7"/>
  <c r="AH6"/>
  <c r="AH5"/>
  <c r="AE29"/>
  <c r="BG29" s="1"/>
  <c r="AD29"/>
  <c r="BF29" s="1"/>
  <c r="AC29"/>
  <c r="BE29" s="1"/>
  <c r="AB29"/>
  <c r="BD29" s="1"/>
  <c r="AE28"/>
  <c r="BG28" s="1"/>
  <c r="AD28"/>
  <c r="BF28" s="1"/>
  <c r="AB28"/>
  <c r="BD28" s="1"/>
  <c r="AA28"/>
  <c r="AD27"/>
  <c r="AC27"/>
  <c r="BE27" s="1"/>
  <c r="AB27"/>
  <c r="BD27" s="1"/>
  <c r="AA27"/>
  <c r="BC27" s="1"/>
  <c r="AE26"/>
  <c r="AC26"/>
  <c r="BE26" s="1"/>
  <c r="AB26"/>
  <c r="BD26" s="1"/>
  <c r="AA26"/>
  <c r="AE25"/>
  <c r="BG25" s="1"/>
  <c r="AD25"/>
  <c r="BF25" s="1"/>
  <c r="AC25"/>
  <c r="BE25" s="1"/>
  <c r="AA25"/>
  <c r="BC25" s="1"/>
  <c r="AE9"/>
  <c r="BG9" s="1"/>
  <c r="AE8"/>
  <c r="AE6"/>
  <c r="BG6" s="1"/>
  <c r="AE5"/>
  <c r="BG5" s="1"/>
  <c r="AD9"/>
  <c r="AD8"/>
  <c r="BF8" s="1"/>
  <c r="AD7"/>
  <c r="AD5"/>
  <c r="BF5" s="1"/>
  <c r="AC9"/>
  <c r="BE9" s="1"/>
  <c r="AC7"/>
  <c r="AC6"/>
  <c r="BE6" s="1"/>
  <c r="AC5"/>
  <c r="AB9"/>
  <c r="AB8"/>
  <c r="AB7"/>
  <c r="BD7" s="1"/>
  <c r="AB6"/>
  <c r="BD6" s="1"/>
  <c r="AA8"/>
  <c r="AA7"/>
  <c r="AA6"/>
  <c r="BC6" s="1"/>
  <c r="AA5"/>
  <c r="BC5" s="1"/>
  <c r="AT26" l="1"/>
  <c r="BF27"/>
  <c r="AT28"/>
  <c r="BG26"/>
  <c r="AT25"/>
  <c r="BC8"/>
  <c r="BD9"/>
  <c r="BD8"/>
  <c r="BE5"/>
  <c r="BE7"/>
  <c r="BF7"/>
  <c r="BF9"/>
  <c r="BG8"/>
  <c r="BN29"/>
  <c r="BK29"/>
  <c r="BN25"/>
  <c r="BK25"/>
  <c r="BJ25"/>
  <c r="BN27"/>
  <c r="BM27"/>
  <c r="BK27"/>
  <c r="BJ27"/>
  <c r="BC26"/>
  <c r="BC28"/>
  <c r="BM28" s="1"/>
  <c r="AT27"/>
  <c r="AT29"/>
  <c r="AM25"/>
  <c r="AM26"/>
  <c r="AM27"/>
  <c r="AM28"/>
  <c r="AM29"/>
  <c r="BL29"/>
  <c r="BJ28"/>
  <c r="BM29"/>
  <c r="BL25"/>
  <c r="BM25"/>
  <c r="BL27"/>
  <c r="BJ29"/>
  <c r="R38" i="11"/>
  <c r="Q38"/>
  <c r="R37"/>
  <c r="Q37"/>
  <c r="R36"/>
  <c r="Q36"/>
  <c r="R35"/>
  <c r="Q35"/>
  <c r="R34"/>
  <c r="Q34"/>
  <c r="R33"/>
  <c r="Q33"/>
  <c r="R32"/>
  <c r="Q32"/>
  <c r="R31"/>
  <c r="Q31"/>
  <c r="R30"/>
  <c r="Q30"/>
  <c r="R29"/>
  <c r="Q29"/>
  <c r="R28"/>
  <c r="Q28"/>
  <c r="R27"/>
  <c r="Q27"/>
  <c r="R26"/>
  <c r="Q26"/>
  <c r="R25"/>
  <c r="Q25"/>
  <c r="R24"/>
  <c r="Q24"/>
  <c r="R18"/>
  <c r="Q18"/>
  <c r="R17"/>
  <c r="Q17"/>
  <c r="R16"/>
  <c r="Q16"/>
  <c r="R15"/>
  <c r="Q15"/>
  <c r="R14"/>
  <c r="Q14"/>
  <c r="R13"/>
  <c r="Q13"/>
  <c r="R12"/>
  <c r="Q12"/>
  <c r="R11"/>
  <c r="Q11"/>
  <c r="R10"/>
  <c r="Q10"/>
  <c r="R9"/>
  <c r="Q9"/>
  <c r="R8"/>
  <c r="Q8"/>
  <c r="R7"/>
  <c r="Q7"/>
  <c r="R6"/>
  <c r="Q6"/>
  <c r="R5"/>
  <c r="Q5"/>
  <c r="R4"/>
  <c r="Q4"/>
  <c r="R38" i="10"/>
  <c r="Q38"/>
  <c r="R37"/>
  <c r="Q37"/>
  <c r="R36"/>
  <c r="Q36"/>
  <c r="R35"/>
  <c r="Q35"/>
  <c r="R34"/>
  <c r="Q34"/>
  <c r="R33"/>
  <c r="Q33"/>
  <c r="R32"/>
  <c r="Q32"/>
  <c r="R31"/>
  <c r="Q31"/>
  <c r="R30"/>
  <c r="Q30"/>
  <c r="R29"/>
  <c r="Q29"/>
  <c r="R28"/>
  <c r="Q28"/>
  <c r="R27"/>
  <c r="Q27"/>
  <c r="R26"/>
  <c r="Q26"/>
  <c r="R25"/>
  <c r="Q25"/>
  <c r="R24"/>
  <c r="Q24"/>
  <c r="R18"/>
  <c r="Q18"/>
  <c r="R17"/>
  <c r="Q17"/>
  <c r="R16"/>
  <c r="Q16"/>
  <c r="R15"/>
  <c r="Q15"/>
  <c r="R13"/>
  <c r="Q13"/>
  <c r="R14"/>
  <c r="Q14"/>
  <c r="R12"/>
  <c r="Q12"/>
  <c r="R11"/>
  <c r="Q11"/>
  <c r="R10"/>
  <c r="Q10"/>
  <c r="R9"/>
  <c r="Q9"/>
  <c r="R8"/>
  <c r="Q8"/>
  <c r="R7"/>
  <c r="Q7"/>
  <c r="R6"/>
  <c r="Q6"/>
  <c r="R5"/>
  <c r="Q5"/>
  <c r="R4"/>
  <c r="BN26" l="1"/>
  <c r="BL28"/>
  <c r="BN28"/>
  <c r="BK28"/>
  <c r="BL26"/>
  <c r="BM26"/>
  <c r="BK26"/>
  <c r="BJ26"/>
  <c r="BG10" i="9"/>
  <c r="BF10"/>
  <c r="BE10"/>
  <c r="BD10"/>
  <c r="BC10"/>
  <c r="BG9"/>
  <c r="BF9"/>
  <c r="BE9"/>
  <c r="BD9"/>
  <c r="BC9"/>
  <c r="BG8"/>
  <c r="BF8"/>
  <c r="BE8"/>
  <c r="BD8"/>
  <c r="BC8"/>
  <c r="BG7"/>
  <c r="BF7"/>
  <c r="BE7"/>
  <c r="BD7"/>
  <c r="BC7"/>
  <c r="BG6"/>
  <c r="BF6"/>
  <c r="BE6"/>
  <c r="BD6"/>
  <c r="BC6"/>
  <c r="BG5"/>
  <c r="BF5"/>
  <c r="BE5"/>
  <c r="BD5"/>
  <c r="BC5"/>
  <c r="BG10" i="8"/>
  <c r="BF10"/>
  <c r="BE10"/>
  <c r="BD10"/>
  <c r="BC10"/>
  <c r="BG9"/>
  <c r="BF9"/>
  <c r="BE9"/>
  <c r="BD9"/>
  <c r="BC9"/>
  <c r="BG8"/>
  <c r="BF8"/>
  <c r="BE8"/>
  <c r="BD8"/>
  <c r="BC8"/>
  <c r="BG7"/>
  <c r="BF7"/>
  <c r="BE7"/>
  <c r="BD7"/>
  <c r="BC7"/>
  <c r="BG6"/>
  <c r="BF6"/>
  <c r="BE6"/>
  <c r="BD6"/>
  <c r="BC6"/>
  <c r="BG5"/>
  <c r="BF5"/>
  <c r="BE5"/>
  <c r="BD5"/>
  <c r="BC5"/>
  <c r="B29" i="14" l="1"/>
  <c r="B30"/>
  <c r="B31"/>
  <c r="B32"/>
  <c r="B33"/>
  <c r="B28"/>
  <c r="B21"/>
  <c r="B22"/>
  <c r="B23"/>
  <c r="B24"/>
  <c r="B25"/>
  <c r="B20"/>
  <c r="K13" i="7"/>
  <c r="K14"/>
  <c r="K15"/>
  <c r="K16"/>
  <c r="K17"/>
  <c r="K12"/>
  <c r="H13"/>
  <c r="H14"/>
  <c r="H15"/>
  <c r="H16"/>
  <c r="H17"/>
  <c r="AS30" i="11"/>
  <c r="AR30"/>
  <c r="AQ30"/>
  <c r="AP30"/>
  <c r="AO30"/>
  <c r="AT30" s="1"/>
  <c r="CA28" s="1"/>
  <c r="AL30"/>
  <c r="AK30"/>
  <c r="AJ30"/>
  <c r="AX30" s="1"/>
  <c r="AI30"/>
  <c r="AH30"/>
  <c r="AE30"/>
  <c r="AD30"/>
  <c r="BF30" s="1"/>
  <c r="AC30"/>
  <c r="BE30" s="1"/>
  <c r="AB30"/>
  <c r="BD30" s="1"/>
  <c r="AA30"/>
  <c r="BC30" s="1"/>
  <c r="Z30"/>
  <c r="BS28" s="1"/>
  <c r="AS29"/>
  <c r="AR29"/>
  <c r="AQ29"/>
  <c r="AP29"/>
  <c r="AW29" s="1"/>
  <c r="AO29"/>
  <c r="AV29" s="1"/>
  <c r="AL29"/>
  <c r="AZ29" s="1"/>
  <c r="AK29"/>
  <c r="AJ29"/>
  <c r="AX29" s="1"/>
  <c r="AI29"/>
  <c r="AH29"/>
  <c r="AE29"/>
  <c r="BG29" s="1"/>
  <c r="AD29"/>
  <c r="BF29" s="1"/>
  <c r="AC29"/>
  <c r="BE29" s="1"/>
  <c r="AB29"/>
  <c r="AF29" s="1"/>
  <c r="BU27" s="1"/>
  <c r="AA29"/>
  <c r="BC29" s="1"/>
  <c r="Z29"/>
  <c r="AS28"/>
  <c r="AR28"/>
  <c r="AQ28"/>
  <c r="AP28"/>
  <c r="AO28"/>
  <c r="AL28"/>
  <c r="AZ28" s="1"/>
  <c r="AK28"/>
  <c r="AJ28"/>
  <c r="AI28"/>
  <c r="AH28"/>
  <c r="AE28"/>
  <c r="BG28" s="1"/>
  <c r="AD28"/>
  <c r="BF28" s="1"/>
  <c r="AC28"/>
  <c r="BE28" s="1"/>
  <c r="AB28"/>
  <c r="AA28"/>
  <c r="BC28" s="1"/>
  <c r="Z28"/>
  <c r="BS30" s="1"/>
  <c r="BS27"/>
  <c r="AZ27"/>
  <c r="AS27"/>
  <c r="AR27"/>
  <c r="AY27" s="1"/>
  <c r="AQ27"/>
  <c r="AP27"/>
  <c r="AO27"/>
  <c r="AL27"/>
  <c r="AK27"/>
  <c r="AJ27"/>
  <c r="AI27"/>
  <c r="AW27" s="1"/>
  <c r="AH27"/>
  <c r="AV27" s="1"/>
  <c r="AE27"/>
  <c r="BG27" s="1"/>
  <c r="AD27"/>
  <c r="BF27" s="1"/>
  <c r="AC27"/>
  <c r="BE27" s="1"/>
  <c r="AB27"/>
  <c r="BD27" s="1"/>
  <c r="AA27"/>
  <c r="BC27" s="1"/>
  <c r="BV25" s="1"/>
  <c r="Z27"/>
  <c r="BS25" s="1"/>
  <c r="AS26"/>
  <c r="AR26"/>
  <c r="AQ26"/>
  <c r="AP26"/>
  <c r="AW26" s="1"/>
  <c r="AO26"/>
  <c r="AL26"/>
  <c r="AZ26" s="1"/>
  <c r="AK26"/>
  <c r="AY26" s="1"/>
  <c r="AJ26"/>
  <c r="AX26" s="1"/>
  <c r="AI26"/>
  <c r="AH26"/>
  <c r="AE26"/>
  <c r="BG26" s="1"/>
  <c r="AD26"/>
  <c r="BF26" s="1"/>
  <c r="AC26"/>
  <c r="BE26" s="1"/>
  <c r="AB26"/>
  <c r="BD26" s="1"/>
  <c r="AA26"/>
  <c r="Z26"/>
  <c r="BS26" s="1"/>
  <c r="AS25"/>
  <c r="AR25"/>
  <c r="AQ25"/>
  <c r="AP25"/>
  <c r="AO25"/>
  <c r="AL25"/>
  <c r="AK25"/>
  <c r="AY25" s="1"/>
  <c r="AJ25"/>
  <c r="AI25"/>
  <c r="AH25"/>
  <c r="AE25"/>
  <c r="BG25" s="1"/>
  <c r="AD25"/>
  <c r="BF25" s="1"/>
  <c r="AC25"/>
  <c r="BE25" s="1"/>
  <c r="AB25"/>
  <c r="BD25" s="1"/>
  <c r="AA25"/>
  <c r="Z25"/>
  <c r="BS29" s="1"/>
  <c r="AS10"/>
  <c r="AR10"/>
  <c r="AQ10"/>
  <c r="AP10"/>
  <c r="AO10"/>
  <c r="AL10"/>
  <c r="AZ10" s="1"/>
  <c r="AK10"/>
  <c r="AM10" s="1"/>
  <c r="BZ10" s="1"/>
  <c r="AJ10"/>
  <c r="AX10" s="1"/>
  <c r="AI10"/>
  <c r="AH10"/>
  <c r="AV10" s="1"/>
  <c r="AE10"/>
  <c r="BG10" s="1"/>
  <c r="AD10"/>
  <c r="BF10" s="1"/>
  <c r="AC10"/>
  <c r="BE10" s="1"/>
  <c r="AB10"/>
  <c r="BD10" s="1"/>
  <c r="AA10"/>
  <c r="AF10" s="1"/>
  <c r="BU10" s="1"/>
  <c r="Z10"/>
  <c r="BS10" s="1"/>
  <c r="AS9"/>
  <c r="AR9"/>
  <c r="AQ9"/>
  <c r="AP9"/>
  <c r="AO9"/>
  <c r="AT9" s="1"/>
  <c r="AL9"/>
  <c r="AZ9" s="1"/>
  <c r="AK9"/>
  <c r="AJ9"/>
  <c r="AI9"/>
  <c r="AH9"/>
  <c r="AV9" s="1"/>
  <c r="AE9"/>
  <c r="BG9" s="1"/>
  <c r="AD9"/>
  <c r="BF9" s="1"/>
  <c r="AC9"/>
  <c r="BE9" s="1"/>
  <c r="AB9"/>
  <c r="BD9" s="1"/>
  <c r="AA9"/>
  <c r="BC9" s="1"/>
  <c r="Z9"/>
  <c r="BS6" s="1"/>
  <c r="AS8"/>
  <c r="AR8"/>
  <c r="AQ8"/>
  <c r="AP8"/>
  <c r="AO8"/>
  <c r="AL8"/>
  <c r="AK8"/>
  <c r="AJ8"/>
  <c r="AX8" s="1"/>
  <c r="AI8"/>
  <c r="AW8" s="1"/>
  <c r="AH8"/>
  <c r="AV8" s="1"/>
  <c r="AE8"/>
  <c r="BG8" s="1"/>
  <c r="AD8"/>
  <c r="BF8" s="1"/>
  <c r="AC8"/>
  <c r="BE8" s="1"/>
  <c r="AB8"/>
  <c r="AA8"/>
  <c r="BC8" s="1"/>
  <c r="Z8"/>
  <c r="BS7" s="1"/>
  <c r="AS7"/>
  <c r="AR7"/>
  <c r="AQ7"/>
  <c r="AP7"/>
  <c r="AO7"/>
  <c r="AL7"/>
  <c r="AK7"/>
  <c r="AJ7"/>
  <c r="AX7" s="1"/>
  <c r="AI7"/>
  <c r="AW7" s="1"/>
  <c r="AH7"/>
  <c r="AE7"/>
  <c r="BG7" s="1"/>
  <c r="AD7"/>
  <c r="BF7" s="1"/>
  <c r="AC7"/>
  <c r="BE7" s="1"/>
  <c r="AB7"/>
  <c r="BD7" s="1"/>
  <c r="AA7"/>
  <c r="BC7" s="1"/>
  <c r="Z7"/>
  <c r="BS8" s="1"/>
  <c r="CA6"/>
  <c r="AS6"/>
  <c r="AR6"/>
  <c r="AQ6"/>
  <c r="AP6"/>
  <c r="AT6" s="1"/>
  <c r="CA5" s="1"/>
  <c r="AO6"/>
  <c r="AL6"/>
  <c r="AZ6" s="1"/>
  <c r="AK6"/>
  <c r="AY6" s="1"/>
  <c r="AJ6"/>
  <c r="AX6" s="1"/>
  <c r="AI6"/>
  <c r="AH6"/>
  <c r="AE6"/>
  <c r="BG6" s="1"/>
  <c r="AD6"/>
  <c r="BF6" s="1"/>
  <c r="AC6"/>
  <c r="BE6" s="1"/>
  <c r="AB6"/>
  <c r="AA6"/>
  <c r="BC6" s="1"/>
  <c r="Z6"/>
  <c r="BS5"/>
  <c r="AS5"/>
  <c r="AZ5" s="1"/>
  <c r="AR5"/>
  <c r="AQ5"/>
  <c r="AX5" s="1"/>
  <c r="AP5"/>
  <c r="AO5"/>
  <c r="AL5"/>
  <c r="AK5"/>
  <c r="AJ5"/>
  <c r="AI5"/>
  <c r="AW5" s="1"/>
  <c r="AH5"/>
  <c r="AM5" s="1"/>
  <c r="BZ9" s="1"/>
  <c r="AE5"/>
  <c r="BG5" s="1"/>
  <c r="AD5"/>
  <c r="BF5" s="1"/>
  <c r="AC5"/>
  <c r="BE5" s="1"/>
  <c r="AB5"/>
  <c r="BD5" s="1"/>
  <c r="AA5"/>
  <c r="BC5" s="1"/>
  <c r="BJ5" s="1"/>
  <c r="Z5"/>
  <c r="BS9" s="1"/>
  <c r="AM26" l="1"/>
  <c r="BZ26" s="1"/>
  <c r="AT28"/>
  <c r="CA30" s="1"/>
  <c r="AW25"/>
  <c r="AZ25"/>
  <c r="AV26"/>
  <c r="BA26" s="1"/>
  <c r="CB26" s="1"/>
  <c r="AM27"/>
  <c r="BZ25" s="1"/>
  <c r="AW28"/>
  <c r="AX25"/>
  <c r="AT27"/>
  <c r="CA25" s="1"/>
  <c r="AX28"/>
  <c r="AF30"/>
  <c r="BU28" s="1"/>
  <c r="AF25"/>
  <c r="BU29" s="1"/>
  <c r="AY28"/>
  <c r="AT29"/>
  <c r="CA27" s="1"/>
  <c r="AM30"/>
  <c r="BZ28" s="1"/>
  <c r="AY30"/>
  <c r="AF26"/>
  <c r="BU26" s="1"/>
  <c r="AX27"/>
  <c r="AF28"/>
  <c r="BU30" s="1"/>
  <c r="AW30"/>
  <c r="AZ30"/>
  <c r="AY5"/>
  <c r="BN5"/>
  <c r="BD8"/>
  <c r="BK8" s="1"/>
  <c r="AZ8"/>
  <c r="AW9"/>
  <c r="AT5"/>
  <c r="CA9" s="1"/>
  <c r="AV7"/>
  <c r="AM8"/>
  <c r="BZ7" s="1"/>
  <c r="AX9"/>
  <c r="AW6"/>
  <c r="AY9"/>
  <c r="BA9" s="1"/>
  <c r="CB6" s="1"/>
  <c r="BN10"/>
  <c r="BC10"/>
  <c r="AY10"/>
  <c r="AT7"/>
  <c r="CA8" s="1"/>
  <c r="BA8"/>
  <c r="CB7" s="1"/>
  <c r="AY8"/>
  <c r="AF6"/>
  <c r="BU5" s="1"/>
  <c r="BD6"/>
  <c r="BM6" s="1"/>
  <c r="AY7"/>
  <c r="BA7" s="1"/>
  <c r="CB8" s="1"/>
  <c r="AF9"/>
  <c r="BU6" s="1"/>
  <c r="BC26"/>
  <c r="BJ29"/>
  <c r="AY29"/>
  <c r="BA29" s="1"/>
  <c r="CB27" s="1"/>
  <c r="AM29"/>
  <c r="BZ27" s="1"/>
  <c r="AM7"/>
  <c r="BZ8" s="1"/>
  <c r="AF8"/>
  <c r="BU7" s="1"/>
  <c r="AT8"/>
  <c r="CA7" s="1"/>
  <c r="BC25"/>
  <c r="BD29"/>
  <c r="BM29" s="1"/>
  <c r="BW9"/>
  <c r="BV9"/>
  <c r="BM5"/>
  <c r="BK5"/>
  <c r="BL5"/>
  <c r="BH5"/>
  <c r="CD9" s="1"/>
  <c r="AF7"/>
  <c r="BU8" s="1"/>
  <c r="BX9"/>
  <c r="BA27"/>
  <c r="CB25" s="1"/>
  <c r="BM10"/>
  <c r="BL10"/>
  <c r="BW10"/>
  <c r="BX10"/>
  <c r="BK10"/>
  <c r="BJ10"/>
  <c r="AT10"/>
  <c r="CA10" s="1"/>
  <c r="AW10"/>
  <c r="BA10" s="1"/>
  <c r="CB10" s="1"/>
  <c r="AT25"/>
  <c r="CA29" s="1"/>
  <c r="AV5"/>
  <c r="BW5"/>
  <c r="BH6"/>
  <c r="CD5" s="1"/>
  <c r="AZ7"/>
  <c r="AM9"/>
  <c r="BZ6" s="1"/>
  <c r="BV10"/>
  <c r="AT26"/>
  <c r="CA26" s="1"/>
  <c r="BN28"/>
  <c r="BJ28"/>
  <c r="BM30"/>
  <c r="BL30"/>
  <c r="BK30"/>
  <c r="BJ30"/>
  <c r="BG30"/>
  <c r="BW28" s="1"/>
  <c r="AV6"/>
  <c r="BA6" s="1"/>
  <c r="CB5" s="1"/>
  <c r="AM6"/>
  <c r="BZ5" s="1"/>
  <c r="BN27"/>
  <c r="BM27"/>
  <c r="BK27"/>
  <c r="BJ27"/>
  <c r="BL27"/>
  <c r="BH27"/>
  <c r="CD25" s="1"/>
  <c r="BX25"/>
  <c r="BW25"/>
  <c r="BH10"/>
  <c r="CD10" s="1"/>
  <c r="AV28"/>
  <c r="AM28"/>
  <c r="BZ30" s="1"/>
  <c r="BJ6"/>
  <c r="BN8"/>
  <c r="BL8"/>
  <c r="BJ8"/>
  <c r="AM25"/>
  <c r="BZ29" s="1"/>
  <c r="AF5"/>
  <c r="BU9" s="1"/>
  <c r="AF27"/>
  <c r="BU25" s="1"/>
  <c r="AV25"/>
  <c r="BA25" s="1"/>
  <c r="CB29" s="1"/>
  <c r="BD28"/>
  <c r="BM28" s="1"/>
  <c r="AV30"/>
  <c r="H12" i="7"/>
  <c r="B12" i="14"/>
  <c r="B13"/>
  <c r="B14"/>
  <c r="B15"/>
  <c r="B16"/>
  <c r="B11"/>
  <c r="B3"/>
  <c r="B4"/>
  <c r="B5"/>
  <c r="B6"/>
  <c r="B7"/>
  <c r="B2"/>
  <c r="K4" i="7"/>
  <c r="K5"/>
  <c r="K6"/>
  <c r="K7"/>
  <c r="K8"/>
  <c r="K3"/>
  <c r="H4"/>
  <c r="H5"/>
  <c r="H6"/>
  <c r="H7"/>
  <c r="H8"/>
  <c r="H3"/>
  <c r="Z26" i="10"/>
  <c r="Z27"/>
  <c r="Z28"/>
  <c r="Z29"/>
  <c r="Z25"/>
  <c r="Z6"/>
  <c r="Z7"/>
  <c r="Z8"/>
  <c r="Z9"/>
  <c r="Z5"/>
  <c r="Q4"/>
  <c r="B11" i="13"/>
  <c r="B12"/>
  <c r="B13"/>
  <c r="B14"/>
  <c r="B15"/>
  <c r="B10"/>
  <c r="B3"/>
  <c r="B4"/>
  <c r="B5"/>
  <c r="B6"/>
  <c r="B7"/>
  <c r="B2"/>
  <c r="E4" i="7"/>
  <c r="E5"/>
  <c r="E6"/>
  <c r="E7"/>
  <c r="E8"/>
  <c r="E3"/>
  <c r="B4"/>
  <c r="B5"/>
  <c r="B6"/>
  <c r="B7"/>
  <c r="B8"/>
  <c r="B3"/>
  <c r="Z30" i="1"/>
  <c r="Z29"/>
  <c r="Z28"/>
  <c r="Z27"/>
  <c r="Z26"/>
  <c r="Z25"/>
  <c r="Z10"/>
  <c r="Z9"/>
  <c r="Z8"/>
  <c r="Z7"/>
  <c r="Z6"/>
  <c r="Z5"/>
  <c r="BA30" i="11" l="1"/>
  <c r="CB28" s="1"/>
  <c r="BH28"/>
  <c r="CD30" s="1"/>
  <c r="BA28"/>
  <c r="CB30" s="1"/>
  <c r="BN30"/>
  <c r="BX30"/>
  <c r="BA5"/>
  <c r="CB9" s="1"/>
  <c r="BX7"/>
  <c r="BH8"/>
  <c r="CD7" s="1"/>
  <c r="BL6"/>
  <c r="BX29"/>
  <c r="BM25"/>
  <c r="BW29"/>
  <c r="BN25"/>
  <c r="BV29"/>
  <c r="BK25"/>
  <c r="BJ25"/>
  <c r="BL25"/>
  <c r="BH25"/>
  <c r="CD29" s="1"/>
  <c r="BK29"/>
  <c r="BW7"/>
  <c r="BV30"/>
  <c r="BL29"/>
  <c r="BX5"/>
  <c r="BM8"/>
  <c r="BL28"/>
  <c r="BN29"/>
  <c r="BX26"/>
  <c r="BK26"/>
  <c r="BW26"/>
  <c r="BJ26"/>
  <c r="BV26"/>
  <c r="BH26"/>
  <c r="CD26" s="1"/>
  <c r="BN26"/>
  <c r="BM26"/>
  <c r="BL26"/>
  <c r="BX27"/>
  <c r="BX28"/>
  <c r="BN6"/>
  <c r="BK28"/>
  <c r="BV7"/>
  <c r="BW30"/>
  <c r="BK7"/>
  <c r="BJ7"/>
  <c r="BH7"/>
  <c r="CD8" s="1"/>
  <c r="BW8"/>
  <c r="BV8"/>
  <c r="BN7"/>
  <c r="BX8"/>
  <c r="BM7"/>
  <c r="BL7"/>
  <c r="BK6"/>
  <c r="BV27"/>
  <c r="BV28"/>
  <c r="BH29"/>
  <c r="CD27" s="1"/>
  <c r="BH30"/>
  <c r="CD28" s="1"/>
  <c r="BJ9"/>
  <c r="BH9"/>
  <c r="CD6" s="1"/>
  <c r="BM9"/>
  <c r="BL9"/>
  <c r="BX6"/>
  <c r="BK9"/>
  <c r="BN9"/>
  <c r="BW6"/>
  <c r="BV6"/>
  <c r="BV5"/>
  <c r="BW27"/>
  <c r="B43" i="13"/>
  <c r="B44"/>
  <c r="B45"/>
  <c r="B46"/>
  <c r="B47"/>
  <c r="B42"/>
  <c r="B35"/>
  <c r="B36"/>
  <c r="B37"/>
  <c r="B38"/>
  <c r="B34"/>
  <c r="E22" i="7"/>
  <c r="E23"/>
  <c r="E24"/>
  <c r="E25"/>
  <c r="E26"/>
  <c r="E21"/>
  <c r="B22"/>
  <c r="B23"/>
  <c r="B24"/>
  <c r="B25"/>
  <c r="B26"/>
  <c r="B21"/>
  <c r="Z26" i="9"/>
  <c r="Z27"/>
  <c r="Z28"/>
  <c r="Z29"/>
  <c r="Z30"/>
  <c r="Z25"/>
  <c r="R38"/>
  <c r="Q38"/>
  <c r="R37"/>
  <c r="Q37"/>
  <c r="R36"/>
  <c r="Q36"/>
  <c r="R35"/>
  <c r="Q35"/>
  <c r="R34"/>
  <c r="Q34"/>
  <c r="R33"/>
  <c r="Q33"/>
  <c r="R32"/>
  <c r="Q32"/>
  <c r="R31"/>
  <c r="Q31"/>
  <c r="R30"/>
  <c r="Q30"/>
  <c r="R29"/>
  <c r="Q29"/>
  <c r="R28"/>
  <c r="Q28"/>
  <c r="R27"/>
  <c r="Q27"/>
  <c r="R26"/>
  <c r="Q26"/>
  <c r="R25"/>
  <c r="Q25"/>
  <c r="R24"/>
  <c r="Q24"/>
  <c r="Z6"/>
  <c r="Z7"/>
  <c r="Z8"/>
  <c r="Z9"/>
  <c r="Z10"/>
  <c r="Z5"/>
  <c r="R18"/>
  <c r="Q18"/>
  <c r="R17"/>
  <c r="Q17"/>
  <c r="R16"/>
  <c r="Q16"/>
  <c r="R15"/>
  <c r="Q15"/>
  <c r="R14"/>
  <c r="Q14"/>
  <c r="R13"/>
  <c r="Q13"/>
  <c r="R12"/>
  <c r="Q12"/>
  <c r="R11"/>
  <c r="Q11"/>
  <c r="R10"/>
  <c r="Q10"/>
  <c r="R9"/>
  <c r="Q9"/>
  <c r="R8"/>
  <c r="Q8"/>
  <c r="R7"/>
  <c r="Q7"/>
  <c r="R6"/>
  <c r="Q6"/>
  <c r="R5"/>
  <c r="Q5"/>
  <c r="R4"/>
  <c r="Q4"/>
  <c r="Z10" i="8"/>
  <c r="Z9"/>
  <c r="Z8"/>
  <c r="Z7"/>
  <c r="Z6"/>
  <c r="Z5"/>
  <c r="Z26"/>
  <c r="Z27"/>
  <c r="Z28"/>
  <c r="Z29"/>
  <c r="Z30"/>
  <c r="Z25"/>
  <c r="B27" i="13"/>
  <c r="B28"/>
  <c r="B29"/>
  <c r="B30"/>
  <c r="B31"/>
  <c r="B26"/>
  <c r="B19"/>
  <c r="B20"/>
  <c r="B21"/>
  <c r="B22"/>
  <c r="B23"/>
  <c r="B18"/>
  <c r="E17" i="7"/>
  <c r="E16"/>
  <c r="E15"/>
  <c r="E14"/>
  <c r="E13"/>
  <c r="E12"/>
  <c r="B17"/>
  <c r="B16"/>
  <c r="B15"/>
  <c r="B14"/>
  <c r="B13"/>
  <c r="B12"/>
  <c r="R38" i="8"/>
  <c r="Q38"/>
  <c r="R37"/>
  <c r="Q37"/>
  <c r="R36"/>
  <c r="Q36"/>
  <c r="R35"/>
  <c r="Q35"/>
  <c r="R34"/>
  <c r="Q34"/>
  <c r="R33"/>
  <c r="Q33"/>
  <c r="R32"/>
  <c r="Q32"/>
  <c r="R31"/>
  <c r="Q31"/>
  <c r="R30"/>
  <c r="Q30"/>
  <c r="R29"/>
  <c r="Q29"/>
  <c r="R28"/>
  <c r="Q28"/>
  <c r="R27"/>
  <c r="Q27"/>
  <c r="R26"/>
  <c r="Q26"/>
  <c r="R25"/>
  <c r="Q25"/>
  <c r="R24"/>
  <c r="Q24"/>
  <c r="R18"/>
  <c r="R17"/>
  <c r="R16"/>
  <c r="R15"/>
  <c r="R14"/>
  <c r="R13"/>
  <c r="R12"/>
  <c r="R11"/>
  <c r="R10"/>
  <c r="R9"/>
  <c r="R8"/>
  <c r="R7"/>
  <c r="R6"/>
  <c r="Q18"/>
  <c r="Q17"/>
  <c r="Q16"/>
  <c r="Q15"/>
  <c r="Q14"/>
  <c r="Q13"/>
  <c r="Q12"/>
  <c r="Q11"/>
  <c r="Q10"/>
  <c r="Q9"/>
  <c r="Q8"/>
  <c r="Q7"/>
  <c r="Q6"/>
  <c r="R5" l="1"/>
  <c r="Q5"/>
  <c r="R4"/>
  <c r="Q4"/>
  <c r="BS26" i="10" l="1"/>
  <c r="BS28"/>
  <c r="BS27"/>
  <c r="BS25"/>
  <c r="BS29"/>
  <c r="BS5" i="9" l="1"/>
  <c r="BS8"/>
  <c r="BS6"/>
  <c r="BS10"/>
  <c r="BS9"/>
  <c r="BS7"/>
  <c r="AY28" i="10"/>
  <c r="AW27"/>
  <c r="AV29" l="1"/>
  <c r="AV28"/>
  <c r="AV26"/>
  <c r="AY27"/>
  <c r="AX28"/>
  <c r="AY29"/>
  <c r="AW28"/>
  <c r="AX25"/>
  <c r="AZ26"/>
  <c r="AX27"/>
  <c r="AW29"/>
  <c r="AW26"/>
  <c r="AZ28"/>
  <c r="AZ25"/>
  <c r="AZ29"/>
  <c r="AZ27"/>
  <c r="AY25"/>
  <c r="AY26"/>
  <c r="AX26"/>
  <c r="AX29"/>
  <c r="AW25"/>
  <c r="AV27"/>
  <c r="AV25"/>
  <c r="AS30" i="9"/>
  <c r="AR30"/>
  <c r="AQ30"/>
  <c r="AP30"/>
  <c r="AO30"/>
  <c r="AS29"/>
  <c r="AR29"/>
  <c r="AQ29"/>
  <c r="AP29"/>
  <c r="AO29"/>
  <c r="AS28"/>
  <c r="AR28"/>
  <c r="AQ28"/>
  <c r="AP28"/>
  <c r="AO28"/>
  <c r="AS27"/>
  <c r="AR27"/>
  <c r="AQ27"/>
  <c r="AP27"/>
  <c r="AO27"/>
  <c r="AS26"/>
  <c r="AR26"/>
  <c r="AQ26"/>
  <c r="AP26"/>
  <c r="AO26"/>
  <c r="AS25"/>
  <c r="AR25"/>
  <c r="AQ25"/>
  <c r="AP25"/>
  <c r="AO25"/>
  <c r="AL30"/>
  <c r="AK30"/>
  <c r="AJ30"/>
  <c r="AI30"/>
  <c r="AH30"/>
  <c r="AV30" s="1"/>
  <c r="AL29"/>
  <c r="AK29"/>
  <c r="AJ29"/>
  <c r="AX29" s="1"/>
  <c r="AI29"/>
  <c r="AH29"/>
  <c r="AL28"/>
  <c r="AK28"/>
  <c r="AJ28"/>
  <c r="AI28"/>
  <c r="AH28"/>
  <c r="AL27"/>
  <c r="AK27"/>
  <c r="AJ27"/>
  <c r="AI27"/>
  <c r="AH27"/>
  <c r="AL26"/>
  <c r="AK26"/>
  <c r="AJ26"/>
  <c r="AI26"/>
  <c r="AW26" s="1"/>
  <c r="AH26"/>
  <c r="AL25"/>
  <c r="AK25"/>
  <c r="AJ25"/>
  <c r="AI25"/>
  <c r="AW25" s="1"/>
  <c r="AH25"/>
  <c r="AS30" i="8"/>
  <c r="AR30"/>
  <c r="AQ30"/>
  <c r="AP30"/>
  <c r="AO30"/>
  <c r="AS29"/>
  <c r="AR29"/>
  <c r="AQ29"/>
  <c r="AP29"/>
  <c r="AO29"/>
  <c r="AS28"/>
  <c r="AR28"/>
  <c r="AQ28"/>
  <c r="AP28"/>
  <c r="AO28"/>
  <c r="AS27"/>
  <c r="AR27"/>
  <c r="AQ27"/>
  <c r="AP27"/>
  <c r="AO27"/>
  <c r="AS26"/>
  <c r="AR26"/>
  <c r="AQ26"/>
  <c r="AP26"/>
  <c r="AO26"/>
  <c r="AS25"/>
  <c r="AR25"/>
  <c r="AQ25"/>
  <c r="AP25"/>
  <c r="AO25"/>
  <c r="AL30"/>
  <c r="AK30"/>
  <c r="AJ30"/>
  <c r="AI30"/>
  <c r="AH30"/>
  <c r="AL29"/>
  <c r="AK29"/>
  <c r="AJ29"/>
  <c r="AI29"/>
  <c r="AH29"/>
  <c r="AL28"/>
  <c r="AK28"/>
  <c r="AJ28"/>
  <c r="AI28"/>
  <c r="AH28"/>
  <c r="AL27"/>
  <c r="AK27"/>
  <c r="AJ27"/>
  <c r="AI27"/>
  <c r="AH27"/>
  <c r="AL26"/>
  <c r="AK26"/>
  <c r="AJ26"/>
  <c r="AI26"/>
  <c r="AH26"/>
  <c r="AL25"/>
  <c r="AK25"/>
  <c r="AJ25"/>
  <c r="AI25"/>
  <c r="AH25"/>
  <c r="BS5" i="1"/>
  <c r="BS6"/>
  <c r="BS7"/>
  <c r="BS8"/>
  <c r="BS9"/>
  <c r="BS10"/>
  <c r="AO6"/>
  <c r="BS25"/>
  <c r="BS26"/>
  <c r="BS28"/>
  <c r="BS27"/>
  <c r="BS30"/>
  <c r="BS29"/>
  <c r="AP6"/>
  <c r="AS30"/>
  <c r="AR30"/>
  <c r="AQ30"/>
  <c r="AP30"/>
  <c r="AO30"/>
  <c r="AS29"/>
  <c r="AR29"/>
  <c r="AQ29"/>
  <c r="AP29"/>
  <c r="AO29"/>
  <c r="AS28"/>
  <c r="AR28"/>
  <c r="AQ28"/>
  <c r="AP28"/>
  <c r="AO28"/>
  <c r="AS27"/>
  <c r="AR27"/>
  <c r="AQ27"/>
  <c r="AP27"/>
  <c r="AO27"/>
  <c r="AS26"/>
  <c r="AR26"/>
  <c r="AQ26"/>
  <c r="AP26"/>
  <c r="AO26"/>
  <c r="AS25"/>
  <c r="AR25"/>
  <c r="AQ25"/>
  <c r="AP25"/>
  <c r="AO25"/>
  <c r="AL30"/>
  <c r="AK30"/>
  <c r="AJ30"/>
  <c r="AI30"/>
  <c r="AH30"/>
  <c r="AL29"/>
  <c r="AK29"/>
  <c r="AJ29"/>
  <c r="AI29"/>
  <c r="AH29"/>
  <c r="AL28"/>
  <c r="AK28"/>
  <c r="AJ28"/>
  <c r="AI28"/>
  <c r="AH28"/>
  <c r="AL27"/>
  <c r="AK27"/>
  <c r="AJ27"/>
  <c r="AI27"/>
  <c r="AH27"/>
  <c r="AL26"/>
  <c r="AK26"/>
  <c r="AJ26"/>
  <c r="AI26"/>
  <c r="AH26"/>
  <c r="AL25"/>
  <c r="AK25"/>
  <c r="AJ25"/>
  <c r="AI25"/>
  <c r="AH25"/>
  <c r="AY25" i="9" l="1"/>
  <c r="AZ28"/>
  <c r="AX30"/>
  <c r="AW29"/>
  <c r="AY30"/>
  <c r="AV28"/>
  <c r="AV25"/>
  <c r="AW27"/>
  <c r="AV27"/>
  <c r="AV29"/>
  <c r="AY27"/>
  <c r="AZ30"/>
  <c r="AY29"/>
  <c r="AZ29"/>
  <c r="AZ26"/>
  <c r="AX28"/>
  <c r="AZ25"/>
  <c r="AZ27"/>
  <c r="AY28"/>
  <c r="AY26"/>
  <c r="AX27"/>
  <c r="AX25"/>
  <c r="AX26"/>
  <c r="AW28"/>
  <c r="AW30"/>
  <c r="AV26"/>
  <c r="CA28" i="10"/>
  <c r="BZ28"/>
  <c r="CA29"/>
  <c r="CA26"/>
  <c r="BZ26"/>
  <c r="CA27"/>
  <c r="CA25"/>
  <c r="BZ25"/>
  <c r="BS6"/>
  <c r="BS7"/>
  <c r="BS8"/>
  <c r="BS5"/>
  <c r="AZ6"/>
  <c r="BS9"/>
  <c r="AY6" l="1"/>
  <c r="AV7"/>
  <c r="AT9"/>
  <c r="CA6" s="1"/>
  <c r="AV6"/>
  <c r="AV9"/>
  <c r="AX8"/>
  <c r="AX9"/>
  <c r="AY9"/>
  <c r="AX5"/>
  <c r="AX7"/>
  <c r="AT6"/>
  <c r="CA5" s="1"/>
  <c r="CH10" i="11"/>
  <c r="AW9" i="10"/>
  <c r="CG7" i="11"/>
  <c r="CG8"/>
  <c r="BW27" i="10"/>
  <c r="BV27"/>
  <c r="BX27"/>
  <c r="BX29"/>
  <c r="BV29"/>
  <c r="BW29"/>
  <c r="AZ8"/>
  <c r="AZ5"/>
  <c r="AT5"/>
  <c r="CA9" s="1"/>
  <c r="AZ9"/>
  <c r="AZ7"/>
  <c r="AY7"/>
  <c r="AT7"/>
  <c r="CA8" s="1"/>
  <c r="AY8"/>
  <c r="AY5"/>
  <c r="AX6"/>
  <c r="AF5"/>
  <c r="BU9" s="1"/>
  <c r="AW5"/>
  <c r="AW7"/>
  <c r="AF8"/>
  <c r="BU7" s="1"/>
  <c r="AF28"/>
  <c r="BU29" s="1"/>
  <c r="AF27"/>
  <c r="BU26" s="1"/>
  <c r="AT8"/>
  <c r="CA7" s="1"/>
  <c r="AF7"/>
  <c r="BU8" s="1"/>
  <c r="AV8"/>
  <c r="BX5"/>
  <c r="AF25"/>
  <c r="BU25" s="1"/>
  <c r="AV5"/>
  <c r="AF29"/>
  <c r="BU28" s="1"/>
  <c r="AF26"/>
  <c r="BU27" s="1"/>
  <c r="BK9"/>
  <c r="AF6"/>
  <c r="BU5" s="1"/>
  <c r="CG9" i="11"/>
  <c r="CG11"/>
  <c r="CG5"/>
  <c r="CG10"/>
  <c r="CF8"/>
  <c r="CF6"/>
  <c r="CF9"/>
  <c r="CF7"/>
  <c r="CG6"/>
  <c r="CJ6"/>
  <c r="CF10"/>
  <c r="CF5"/>
  <c r="CH7"/>
  <c r="BA25" i="10"/>
  <c r="CB25" s="1"/>
  <c r="BJ6"/>
  <c r="BH28"/>
  <c r="CD29" s="1"/>
  <c r="BH26"/>
  <c r="CD27" s="1"/>
  <c r="BA27"/>
  <c r="CB26" s="1"/>
  <c r="BJ8"/>
  <c r="BJ7"/>
  <c r="AM6"/>
  <c r="BZ5" s="1"/>
  <c r="AW6"/>
  <c r="AM8"/>
  <c r="BZ7" s="1"/>
  <c r="AW8"/>
  <c r="BZ27"/>
  <c r="BA26"/>
  <c r="CB27" s="1"/>
  <c r="BZ29"/>
  <c r="BA28"/>
  <c r="CB29" s="1"/>
  <c r="BX28"/>
  <c r="BA29"/>
  <c r="CB28" s="1"/>
  <c r="BH27"/>
  <c r="CD26" s="1"/>
  <c r="AM5"/>
  <c r="BZ9" s="1"/>
  <c r="AM7"/>
  <c r="BZ8" s="1"/>
  <c r="AM9"/>
  <c r="BZ6" s="1"/>
  <c r="BW25"/>
  <c r="AF9"/>
  <c r="BU6" s="1"/>
  <c r="BS28" i="9"/>
  <c r="AE30"/>
  <c r="BG30" s="1"/>
  <c r="AD30"/>
  <c r="BF30" s="1"/>
  <c r="AC30"/>
  <c r="BE30" s="1"/>
  <c r="AB30"/>
  <c r="BD30" s="1"/>
  <c r="AA30"/>
  <c r="BC30" s="1"/>
  <c r="BS26"/>
  <c r="AE29"/>
  <c r="BG29" s="1"/>
  <c r="AD29"/>
  <c r="BF29" s="1"/>
  <c r="AC29"/>
  <c r="BE29" s="1"/>
  <c r="AB29"/>
  <c r="BD29" s="1"/>
  <c r="AA29"/>
  <c r="BS27"/>
  <c r="AE28"/>
  <c r="BG28" s="1"/>
  <c r="AD28"/>
  <c r="BF28" s="1"/>
  <c r="AC28"/>
  <c r="BE28" s="1"/>
  <c r="AB28"/>
  <c r="BD28" s="1"/>
  <c r="AA28"/>
  <c r="BC28" s="1"/>
  <c r="BS29"/>
  <c r="AE27"/>
  <c r="BG27" s="1"/>
  <c r="AD27"/>
  <c r="BF27" s="1"/>
  <c r="AC27"/>
  <c r="BE27" s="1"/>
  <c r="AB27"/>
  <c r="BD27" s="1"/>
  <c r="AA27"/>
  <c r="BS30"/>
  <c r="AE26"/>
  <c r="BG26" s="1"/>
  <c r="AD26"/>
  <c r="BF26" s="1"/>
  <c r="AC26"/>
  <c r="BE26" s="1"/>
  <c r="AB26"/>
  <c r="BD26" s="1"/>
  <c r="AA26"/>
  <c r="BC26" s="1"/>
  <c r="BS25"/>
  <c r="AE25"/>
  <c r="BG25" s="1"/>
  <c r="AD25"/>
  <c r="BF25" s="1"/>
  <c r="AC25"/>
  <c r="BE25" s="1"/>
  <c r="AB25"/>
  <c r="BD25" s="1"/>
  <c r="AA25"/>
  <c r="AS10"/>
  <c r="AR10"/>
  <c r="AQ10"/>
  <c r="AP10"/>
  <c r="AO10"/>
  <c r="AL10"/>
  <c r="AK10"/>
  <c r="AJ10"/>
  <c r="AI10"/>
  <c r="AH10"/>
  <c r="AE10"/>
  <c r="AD10"/>
  <c r="AC10"/>
  <c r="AB10"/>
  <c r="AA10"/>
  <c r="AS9"/>
  <c r="AR9"/>
  <c r="AQ9"/>
  <c r="AP9"/>
  <c r="AO9"/>
  <c r="AL9"/>
  <c r="AK9"/>
  <c r="AJ9"/>
  <c r="AI9"/>
  <c r="AH9"/>
  <c r="AE9"/>
  <c r="AD9"/>
  <c r="AC9"/>
  <c r="AB9"/>
  <c r="AA9"/>
  <c r="AS8"/>
  <c r="AR8"/>
  <c r="AQ8"/>
  <c r="AP8"/>
  <c r="AO8"/>
  <c r="AL8"/>
  <c r="AK8"/>
  <c r="AJ8"/>
  <c r="AI8"/>
  <c r="AH8"/>
  <c r="AE8"/>
  <c r="AD8"/>
  <c r="AC8"/>
  <c r="AB8"/>
  <c r="AA8"/>
  <c r="AS7"/>
  <c r="AR7"/>
  <c r="AQ7"/>
  <c r="AP7"/>
  <c r="AO7"/>
  <c r="AL7"/>
  <c r="AK7"/>
  <c r="AJ7"/>
  <c r="AI7"/>
  <c r="AH7"/>
  <c r="AE7"/>
  <c r="AD7"/>
  <c r="AC7"/>
  <c r="AB7"/>
  <c r="AA7"/>
  <c r="AS6"/>
  <c r="AR6"/>
  <c r="AQ6"/>
  <c r="AP6"/>
  <c r="AO6"/>
  <c r="AL6"/>
  <c r="AK6"/>
  <c r="AJ6"/>
  <c r="AI6"/>
  <c r="AH6"/>
  <c r="AE6"/>
  <c r="AD6"/>
  <c r="AC6"/>
  <c r="AB6"/>
  <c r="AA6"/>
  <c r="AS5"/>
  <c r="AR5"/>
  <c r="AQ5"/>
  <c r="AP5"/>
  <c r="AO5"/>
  <c r="AL5"/>
  <c r="AK5"/>
  <c r="AJ5"/>
  <c r="AI5"/>
  <c r="AH5"/>
  <c r="AE5"/>
  <c r="AD5"/>
  <c r="AC5"/>
  <c r="AB5"/>
  <c r="AA5"/>
  <c r="BS25" i="8"/>
  <c r="BS29"/>
  <c r="BS28"/>
  <c r="BS26"/>
  <c r="BS27"/>
  <c r="BS30"/>
  <c r="AZ30"/>
  <c r="AE30"/>
  <c r="BG30" s="1"/>
  <c r="AD30"/>
  <c r="BF30" s="1"/>
  <c r="AC30"/>
  <c r="BE30" s="1"/>
  <c r="AB30"/>
  <c r="BD30" s="1"/>
  <c r="AA30"/>
  <c r="BC30" s="1"/>
  <c r="AZ29"/>
  <c r="AW29"/>
  <c r="AE29"/>
  <c r="BG29" s="1"/>
  <c r="AD29"/>
  <c r="BF29" s="1"/>
  <c r="AC29"/>
  <c r="BE29" s="1"/>
  <c r="AB29"/>
  <c r="BD29" s="1"/>
  <c r="AA29"/>
  <c r="AT28"/>
  <c r="CA28" s="1"/>
  <c r="AY28"/>
  <c r="AW28"/>
  <c r="AV28"/>
  <c r="AE28"/>
  <c r="BG28" s="1"/>
  <c r="AD28"/>
  <c r="BF28" s="1"/>
  <c r="AC28"/>
  <c r="BE28" s="1"/>
  <c r="AB28"/>
  <c r="AA28"/>
  <c r="BC28" s="1"/>
  <c r="AT27"/>
  <c r="CA26" s="1"/>
  <c r="AZ27"/>
  <c r="AX27"/>
  <c r="AE27"/>
  <c r="AD27"/>
  <c r="BF27" s="1"/>
  <c r="AC27"/>
  <c r="BE27" s="1"/>
  <c r="AB27"/>
  <c r="BD27" s="1"/>
  <c r="AA27"/>
  <c r="BC27" s="1"/>
  <c r="AZ26"/>
  <c r="AE26"/>
  <c r="BG26" s="1"/>
  <c r="AD26"/>
  <c r="BF26" s="1"/>
  <c r="AC26"/>
  <c r="BE26" s="1"/>
  <c r="AB26"/>
  <c r="BD26" s="1"/>
  <c r="AA26"/>
  <c r="BC26" s="1"/>
  <c r="AY25"/>
  <c r="AX25"/>
  <c r="AE25"/>
  <c r="BG25" s="1"/>
  <c r="AD25"/>
  <c r="BF25" s="1"/>
  <c r="AC25"/>
  <c r="BE25" s="1"/>
  <c r="AB25"/>
  <c r="BD25" s="1"/>
  <c r="AA25"/>
  <c r="BS5"/>
  <c r="AS10"/>
  <c r="AR10"/>
  <c r="AQ10"/>
  <c r="AP10"/>
  <c r="AO10"/>
  <c r="AL10"/>
  <c r="AK10"/>
  <c r="AJ10"/>
  <c r="AI10"/>
  <c r="AH10"/>
  <c r="AE10"/>
  <c r="AD10"/>
  <c r="AC10"/>
  <c r="AB10"/>
  <c r="AA10"/>
  <c r="BS6"/>
  <c r="AS9"/>
  <c r="AR9"/>
  <c r="AQ9"/>
  <c r="AP9"/>
  <c r="AO9"/>
  <c r="AL9"/>
  <c r="AK9"/>
  <c r="AJ9"/>
  <c r="AI9"/>
  <c r="AH9"/>
  <c r="AE9"/>
  <c r="AD9"/>
  <c r="AC9"/>
  <c r="AB9"/>
  <c r="AA9"/>
  <c r="BS10"/>
  <c r="AS8"/>
  <c r="AR8"/>
  <c r="AQ8"/>
  <c r="AP8"/>
  <c r="AO8"/>
  <c r="AL8"/>
  <c r="AK8"/>
  <c r="AJ8"/>
  <c r="AI8"/>
  <c r="AH8"/>
  <c r="AE8"/>
  <c r="AD8"/>
  <c r="AC8"/>
  <c r="AB8"/>
  <c r="AA8"/>
  <c r="BS8"/>
  <c r="AS7"/>
  <c r="AR7"/>
  <c r="AQ7"/>
  <c r="AP7"/>
  <c r="AO7"/>
  <c r="AL7"/>
  <c r="AK7"/>
  <c r="AJ7"/>
  <c r="AI7"/>
  <c r="AH7"/>
  <c r="AV7" s="1"/>
  <c r="AE7"/>
  <c r="AD7"/>
  <c r="AC7"/>
  <c r="AB7"/>
  <c r="AA7"/>
  <c r="BS9"/>
  <c r="AS6"/>
  <c r="AR6"/>
  <c r="AQ6"/>
  <c r="AP6"/>
  <c r="AO6"/>
  <c r="AL6"/>
  <c r="AK6"/>
  <c r="AJ6"/>
  <c r="AI6"/>
  <c r="AH6"/>
  <c r="AE6"/>
  <c r="AD6"/>
  <c r="AC6"/>
  <c r="AB6"/>
  <c r="AA6"/>
  <c r="BS7"/>
  <c r="AS5"/>
  <c r="AR5"/>
  <c r="AQ5"/>
  <c r="AP5"/>
  <c r="AO5"/>
  <c r="AL5"/>
  <c r="AK5"/>
  <c r="AJ5"/>
  <c r="AI5"/>
  <c r="AH5"/>
  <c r="AV5" s="1"/>
  <c r="AE5"/>
  <c r="AD5"/>
  <c r="AC5"/>
  <c r="AB5"/>
  <c r="AA5"/>
  <c r="AA25" i="1"/>
  <c r="AB25"/>
  <c r="AA26"/>
  <c r="AB26"/>
  <c r="AA27"/>
  <c r="AB27"/>
  <c r="AA28"/>
  <c r="AB28"/>
  <c r="AA29"/>
  <c r="AB29"/>
  <c r="AA30"/>
  <c r="AB30"/>
  <c r="AE30"/>
  <c r="AD30"/>
  <c r="AC30"/>
  <c r="AE29"/>
  <c r="AD29"/>
  <c r="AC29"/>
  <c r="AE28"/>
  <c r="AD28"/>
  <c r="AC28"/>
  <c r="AE27"/>
  <c r="AD27"/>
  <c r="AC27"/>
  <c r="AE26"/>
  <c r="AD26"/>
  <c r="AC26"/>
  <c r="AE25"/>
  <c r="AD25"/>
  <c r="AC25"/>
  <c r="AS10"/>
  <c r="AR10"/>
  <c r="AQ10"/>
  <c r="AP10"/>
  <c r="AO10"/>
  <c r="AS9"/>
  <c r="AR9"/>
  <c r="AQ9"/>
  <c r="AP9"/>
  <c r="AO9"/>
  <c r="AS8"/>
  <c r="AR8"/>
  <c r="AQ8"/>
  <c r="AP8"/>
  <c r="AO8"/>
  <c r="AS7"/>
  <c r="AR7"/>
  <c r="AQ7"/>
  <c r="AP7"/>
  <c r="AO7"/>
  <c r="AS6"/>
  <c r="AR6"/>
  <c r="AQ6"/>
  <c r="AS5"/>
  <c r="AR5"/>
  <c r="AQ5"/>
  <c r="AP5"/>
  <c r="AO5"/>
  <c r="AC6"/>
  <c r="BE6" s="1"/>
  <c r="AL10"/>
  <c r="AK10"/>
  <c r="AJ10"/>
  <c r="AI10"/>
  <c r="AH10"/>
  <c r="AL9"/>
  <c r="AK9"/>
  <c r="AJ9"/>
  <c r="AI9"/>
  <c r="AH9"/>
  <c r="AL8"/>
  <c r="AK8"/>
  <c r="AJ8"/>
  <c r="AI8"/>
  <c r="AH8"/>
  <c r="AL7"/>
  <c r="AK7"/>
  <c r="AJ7"/>
  <c r="AI7"/>
  <c r="AH7"/>
  <c r="AL6"/>
  <c r="AK6"/>
  <c r="AJ6"/>
  <c r="AI6"/>
  <c r="AH6"/>
  <c r="AL5"/>
  <c r="AK5"/>
  <c r="AJ5"/>
  <c r="AI5"/>
  <c r="AA5"/>
  <c r="BC5" s="1"/>
  <c r="AE10"/>
  <c r="BG10" s="1"/>
  <c r="AD10"/>
  <c r="BF10" s="1"/>
  <c r="AD9"/>
  <c r="BF9" s="1"/>
  <c r="AE9"/>
  <c r="BG9" s="1"/>
  <c r="AE8"/>
  <c r="BG8" s="1"/>
  <c r="AD8"/>
  <c r="BF8" s="1"/>
  <c r="AE7"/>
  <c r="BG7" s="1"/>
  <c r="AD7"/>
  <c r="BF7" s="1"/>
  <c r="AE6"/>
  <c r="BG6" s="1"/>
  <c r="AD6"/>
  <c r="BF6" s="1"/>
  <c r="AE5"/>
  <c r="BG5" s="1"/>
  <c r="AD5"/>
  <c r="BF5" s="1"/>
  <c r="AC10"/>
  <c r="BE10" s="1"/>
  <c r="AC9"/>
  <c r="BE9" s="1"/>
  <c r="AC8"/>
  <c r="BE8" s="1"/>
  <c r="AC7"/>
  <c r="BE7" s="1"/>
  <c r="AC5"/>
  <c r="BE5" s="1"/>
  <c r="AB10"/>
  <c r="BD10" s="1"/>
  <c r="AB9"/>
  <c r="BD9" s="1"/>
  <c r="AB8"/>
  <c r="BD8" s="1"/>
  <c r="AB7"/>
  <c r="BD7" s="1"/>
  <c r="AB6"/>
  <c r="BD6" s="1"/>
  <c r="AB5"/>
  <c r="BD5" s="1"/>
  <c r="AA10"/>
  <c r="BC10" s="1"/>
  <c r="AA9"/>
  <c r="BC9" s="1"/>
  <c r="AA8"/>
  <c r="BC8" s="1"/>
  <c r="BW5" i="10" l="1"/>
  <c r="BN9"/>
  <c r="BA9"/>
  <c r="CB6" s="1"/>
  <c r="BM8"/>
  <c r="BA5"/>
  <c r="CB9" s="1"/>
  <c r="BA6"/>
  <c r="CB5" s="1"/>
  <c r="BM7"/>
  <c r="BX6"/>
  <c r="BL8"/>
  <c r="BL5"/>
  <c r="BJ10" i="9"/>
  <c r="BM9" i="10"/>
  <c r="BN6"/>
  <c r="AY6" i="9"/>
  <c r="BH9" i="10"/>
  <c r="CD6" s="1"/>
  <c r="BV25"/>
  <c r="BK8"/>
  <c r="BV6"/>
  <c r="CH6" i="11"/>
  <c r="BX25" i="10"/>
  <c r="BV26"/>
  <c r="BJ9"/>
  <c r="BV5"/>
  <c r="BV9"/>
  <c r="AX7" i="8"/>
  <c r="BW6" i="10"/>
  <c r="BH6"/>
  <c r="CD5" s="1"/>
  <c r="BW26"/>
  <c r="BW28"/>
  <c r="BV28"/>
  <c r="BL9"/>
  <c r="BL6"/>
  <c r="BX26"/>
  <c r="CJ8" i="11"/>
  <c r="BA7" i="10"/>
  <c r="CB8" s="1"/>
  <c r="BA8"/>
  <c r="CB7" s="1"/>
  <c r="BH8"/>
  <c r="CD7" s="1"/>
  <c r="BW7"/>
  <c r="BV7"/>
  <c r="BN7"/>
  <c r="BH7"/>
  <c r="CD8" s="1"/>
  <c r="BV8"/>
  <c r="BX8"/>
  <c r="BX9"/>
  <c r="BH29"/>
  <c r="CD28" s="1"/>
  <c r="BX7"/>
  <c r="BN8"/>
  <c r="BM6"/>
  <c r="BK6"/>
  <c r="BJ5"/>
  <c r="AY5" i="9"/>
  <c r="BX30"/>
  <c r="BX27"/>
  <c r="BX28"/>
  <c r="AZ10" i="8"/>
  <c r="AY9"/>
  <c r="AY7"/>
  <c r="AY10"/>
  <c r="AX10"/>
  <c r="AW7"/>
  <c r="AF10"/>
  <c r="BU5" s="1"/>
  <c r="AV9"/>
  <c r="BX27"/>
  <c r="BX25"/>
  <c r="AV25"/>
  <c r="BC25"/>
  <c r="BX30" s="1"/>
  <c r="BJ5"/>
  <c r="CJ9" i="11"/>
  <c r="CH5"/>
  <c r="CH8"/>
  <c r="CF11"/>
  <c r="CH11"/>
  <c r="CH9"/>
  <c r="CJ11"/>
  <c r="CJ5"/>
  <c r="CJ10"/>
  <c r="CJ7"/>
  <c r="BH25" i="10"/>
  <c r="CD25" s="1"/>
  <c r="BN5"/>
  <c r="BM5"/>
  <c r="BH5"/>
  <c r="CD9" s="1"/>
  <c r="BK7"/>
  <c r="BW8"/>
  <c r="BL7"/>
  <c r="BK5"/>
  <c r="BW9"/>
  <c r="BA27" i="9"/>
  <c r="CB29" s="1"/>
  <c r="AV7"/>
  <c r="AV9"/>
  <c r="AZ6"/>
  <c r="AW8"/>
  <c r="AZ8"/>
  <c r="AX6"/>
  <c r="AX8"/>
  <c r="AX10"/>
  <c r="AF27"/>
  <c r="BU29" s="1"/>
  <c r="AT26"/>
  <c r="CA30" s="1"/>
  <c r="AT28"/>
  <c r="CA27" s="1"/>
  <c r="AF29"/>
  <c r="BU26" s="1"/>
  <c r="AT30"/>
  <c r="CA28" s="1"/>
  <c r="AZ5"/>
  <c r="AF7"/>
  <c r="BU6" s="1"/>
  <c r="AY7"/>
  <c r="AY8"/>
  <c r="AY9"/>
  <c r="AY10"/>
  <c r="AT6"/>
  <c r="CA8" s="1"/>
  <c r="AZ10"/>
  <c r="AW9"/>
  <c r="AV5"/>
  <c r="AX30" i="8"/>
  <c r="AV30"/>
  <c r="AV26"/>
  <c r="AX28"/>
  <c r="AM29"/>
  <c r="BZ29" s="1"/>
  <c r="AW30"/>
  <c r="AW25"/>
  <c r="AZ28"/>
  <c r="AY30"/>
  <c r="AY27"/>
  <c r="AW5"/>
  <c r="AX5"/>
  <c r="AY5"/>
  <c r="AZ8"/>
  <c r="AW9"/>
  <c r="AZ6"/>
  <c r="AW8"/>
  <c r="AT6"/>
  <c r="CA9" s="1"/>
  <c r="AT7"/>
  <c r="CA8" s="1"/>
  <c r="AX9"/>
  <c r="AW5" i="9"/>
  <c r="AT10"/>
  <c r="CA7" s="1"/>
  <c r="AW7"/>
  <c r="AF5"/>
  <c r="BU5" s="1"/>
  <c r="AW6"/>
  <c r="AT8"/>
  <c r="CA9" s="1"/>
  <c r="AF9"/>
  <c r="BU10" s="1"/>
  <c r="AW10"/>
  <c r="BN28"/>
  <c r="BM28"/>
  <c r="BL28"/>
  <c r="BK28"/>
  <c r="BW27"/>
  <c r="BJ28"/>
  <c r="BV27"/>
  <c r="BH28"/>
  <c r="CD27" s="1"/>
  <c r="AV6"/>
  <c r="AZ7"/>
  <c r="AM25"/>
  <c r="BZ25" s="1"/>
  <c r="AX7"/>
  <c r="AM7"/>
  <c r="BZ6" s="1"/>
  <c r="AV8"/>
  <c r="AZ9"/>
  <c r="AF25"/>
  <c r="BU25" s="1"/>
  <c r="BC25"/>
  <c r="BX25" s="1"/>
  <c r="AX5"/>
  <c r="AM5"/>
  <c r="BZ5" s="1"/>
  <c r="BH10"/>
  <c r="CD7" s="1"/>
  <c r="AV10"/>
  <c r="BN26"/>
  <c r="BM26"/>
  <c r="BL26"/>
  <c r="BK26"/>
  <c r="BW30"/>
  <c r="BJ26"/>
  <c r="BV30"/>
  <c r="BH26"/>
  <c r="CD30" s="1"/>
  <c r="AX9"/>
  <c r="AM9"/>
  <c r="BZ10" s="1"/>
  <c r="BN30"/>
  <c r="BM30"/>
  <c r="BL30"/>
  <c r="BK30"/>
  <c r="BW28"/>
  <c r="BJ30"/>
  <c r="BV28"/>
  <c r="BH30"/>
  <c r="CD28" s="1"/>
  <c r="BC27"/>
  <c r="BX29" s="1"/>
  <c r="BC29"/>
  <c r="BX26" s="1"/>
  <c r="AT5"/>
  <c r="CA5" s="1"/>
  <c r="AF6"/>
  <c r="BU8" s="1"/>
  <c r="AT7"/>
  <c r="CA6" s="1"/>
  <c r="AF8"/>
  <c r="BU9" s="1"/>
  <c r="AT9"/>
  <c r="CA10" s="1"/>
  <c r="AF10"/>
  <c r="BU7" s="1"/>
  <c r="AT25"/>
  <c r="CA25" s="1"/>
  <c r="AF26"/>
  <c r="BU30" s="1"/>
  <c r="AT27"/>
  <c r="CA29" s="1"/>
  <c r="AF28"/>
  <c r="BU27" s="1"/>
  <c r="AT29"/>
  <c r="CA26" s="1"/>
  <c r="AF30"/>
  <c r="BU28" s="1"/>
  <c r="AM27"/>
  <c r="BZ29" s="1"/>
  <c r="AM29"/>
  <c r="BZ26" s="1"/>
  <c r="AM6"/>
  <c r="BZ8" s="1"/>
  <c r="AM8"/>
  <c r="BZ9" s="1"/>
  <c r="AM10"/>
  <c r="BZ7" s="1"/>
  <c r="AM26"/>
  <c r="BZ30" s="1"/>
  <c r="AM28"/>
  <c r="BZ27" s="1"/>
  <c r="AM30"/>
  <c r="BZ28" s="1"/>
  <c r="AF28" i="8"/>
  <c r="BU28" s="1"/>
  <c r="AF27"/>
  <c r="BU26" s="1"/>
  <c r="AX29"/>
  <c r="AT26"/>
  <c r="CA27" s="1"/>
  <c r="AM27"/>
  <c r="BZ26" s="1"/>
  <c r="AF29"/>
  <c r="BU29" s="1"/>
  <c r="AY29"/>
  <c r="AT25"/>
  <c r="CA30" s="1"/>
  <c r="AW27"/>
  <c r="AX26"/>
  <c r="AT29"/>
  <c r="CA29" s="1"/>
  <c r="AM30"/>
  <c r="BZ25" s="1"/>
  <c r="AY26"/>
  <c r="AF30"/>
  <c r="BU25" s="1"/>
  <c r="AT30"/>
  <c r="CA25" s="1"/>
  <c r="AF8"/>
  <c r="BU10" s="1"/>
  <c r="AY8"/>
  <c r="AF5"/>
  <c r="BU7" s="1"/>
  <c r="AT5"/>
  <c r="CA7" s="1"/>
  <c r="AW6"/>
  <c r="AX6"/>
  <c r="AT8"/>
  <c r="CA10" s="1"/>
  <c r="AF6"/>
  <c r="BU9" s="1"/>
  <c r="AY6"/>
  <c r="AT9"/>
  <c r="CA6" s="1"/>
  <c r="AW10"/>
  <c r="AV8"/>
  <c r="AM8"/>
  <c r="BZ10" s="1"/>
  <c r="AZ25"/>
  <c r="AM25"/>
  <c r="BZ30" s="1"/>
  <c r="AX8"/>
  <c r="AM10"/>
  <c r="BZ5" s="1"/>
  <c r="AV10"/>
  <c r="BN30"/>
  <c r="BK30"/>
  <c r="BV25"/>
  <c r="BM30"/>
  <c r="BL30"/>
  <c r="BJ30"/>
  <c r="BW25"/>
  <c r="BH30"/>
  <c r="CD25" s="1"/>
  <c r="AZ7"/>
  <c r="BA7" s="1"/>
  <c r="CB8" s="1"/>
  <c r="AM7"/>
  <c r="BZ8" s="1"/>
  <c r="BJ26"/>
  <c r="BL26"/>
  <c r="BW27"/>
  <c r="BH26"/>
  <c r="CD27" s="1"/>
  <c r="BV27"/>
  <c r="BN26"/>
  <c r="BM26"/>
  <c r="BK26"/>
  <c r="BL27"/>
  <c r="BM27"/>
  <c r="BK27"/>
  <c r="BJ27"/>
  <c r="AZ5"/>
  <c r="AM5"/>
  <c r="BZ7" s="1"/>
  <c r="AM26"/>
  <c r="BZ27" s="1"/>
  <c r="AW26"/>
  <c r="AV6"/>
  <c r="AM6"/>
  <c r="BZ9" s="1"/>
  <c r="AZ9"/>
  <c r="AM9"/>
  <c r="BZ6" s="1"/>
  <c r="AT10"/>
  <c r="CA5" s="1"/>
  <c r="BJ28"/>
  <c r="BD28"/>
  <c r="BX28" s="1"/>
  <c r="AM28"/>
  <c r="BZ28" s="1"/>
  <c r="BC29"/>
  <c r="BX29" s="1"/>
  <c r="AF7"/>
  <c r="BU8" s="1"/>
  <c r="AF9"/>
  <c r="BU6" s="1"/>
  <c r="AF25"/>
  <c r="BU30" s="1"/>
  <c r="AV29"/>
  <c r="AF26"/>
  <c r="BU27" s="1"/>
  <c r="AV27"/>
  <c r="BG27"/>
  <c r="BV26" s="1"/>
  <c r="BE25" i="1"/>
  <c r="BF25"/>
  <c r="BG25"/>
  <c r="BC25"/>
  <c r="AY25"/>
  <c r="BD25"/>
  <c r="BD26"/>
  <c r="BE26"/>
  <c r="BF26"/>
  <c r="BC26"/>
  <c r="AZ26"/>
  <c r="BG26"/>
  <c r="BC27"/>
  <c r="BD27"/>
  <c r="BF27"/>
  <c r="BG27"/>
  <c r="BE27"/>
  <c r="BD28"/>
  <c r="BE28"/>
  <c r="BF28"/>
  <c r="BG28"/>
  <c r="BD29"/>
  <c r="BE29"/>
  <c r="BF29"/>
  <c r="BG29"/>
  <c r="BC29"/>
  <c r="BE30"/>
  <c r="BF30"/>
  <c r="BG30"/>
  <c r="BD30"/>
  <c r="AA6"/>
  <c r="BC6" s="1"/>
  <c r="AA7"/>
  <c r="BC7" s="1"/>
  <c r="AH5"/>
  <c r="AZ9"/>
  <c r="AZ8"/>
  <c r="AZ7"/>
  <c r="AZ6"/>
  <c r="AY10"/>
  <c r="AY9"/>
  <c r="AY7"/>
  <c r="AY6"/>
  <c r="AY5"/>
  <c r="AX10"/>
  <c r="AX9"/>
  <c r="AX8"/>
  <c r="AX6"/>
  <c r="AX5"/>
  <c r="AW9"/>
  <c r="AW8"/>
  <c r="AW6"/>
  <c r="BH6" i="9" l="1"/>
  <c r="CD8" s="1"/>
  <c r="BN25" i="8"/>
  <c r="BM8" i="9"/>
  <c r="BN10"/>
  <c r="BW7"/>
  <c r="BV6"/>
  <c r="BL8"/>
  <c r="BK10"/>
  <c r="BN8"/>
  <c r="BM10"/>
  <c r="BL10"/>
  <c r="BX9"/>
  <c r="BX8"/>
  <c r="BH8"/>
  <c r="CD9" s="1"/>
  <c r="BV7"/>
  <c r="BW10"/>
  <c r="BJ8"/>
  <c r="BX5"/>
  <c r="BX7"/>
  <c r="BW6"/>
  <c r="BK9" i="8"/>
  <c r="BX8"/>
  <c r="BV8"/>
  <c r="BW8"/>
  <c r="BN7"/>
  <c r="BJ7"/>
  <c r="BH7"/>
  <c r="CD8" s="1"/>
  <c r="BW6"/>
  <c r="BL5"/>
  <c r="BX9" i="1"/>
  <c r="BV9"/>
  <c r="BW9"/>
  <c r="BV8"/>
  <c r="BW8"/>
  <c r="BX8"/>
  <c r="BH9" i="8"/>
  <c r="CD6" s="1"/>
  <c r="BV7"/>
  <c r="BJ6" i="9"/>
  <c r="BV10"/>
  <c r="BW5"/>
  <c r="BX5" i="1"/>
  <c r="BV5"/>
  <c r="BW5"/>
  <c r="BX10" i="8"/>
  <c r="BV6"/>
  <c r="BK6" i="9"/>
  <c r="BX6" i="8"/>
  <c r="BV9" i="9"/>
  <c r="BV5"/>
  <c r="BV7" i="1"/>
  <c r="BW7"/>
  <c r="BX7"/>
  <c r="BL6" i="9"/>
  <c r="BA9" i="8"/>
  <c r="CB6" s="1"/>
  <c r="BV8" i="9"/>
  <c r="BW9"/>
  <c r="BN5" i="8"/>
  <c r="BM6" i="9"/>
  <c r="BX7" i="8"/>
  <c r="BW8" i="9"/>
  <c r="BN6"/>
  <c r="BX6"/>
  <c r="BX10"/>
  <c r="BK8"/>
  <c r="BA9"/>
  <c r="CB10" s="1"/>
  <c r="BA7"/>
  <c r="CB6" s="1"/>
  <c r="BA26"/>
  <c r="CB30" s="1"/>
  <c r="BA29"/>
  <c r="CB26" s="1"/>
  <c r="BA5" i="8"/>
  <c r="CB7" s="1"/>
  <c r="BM5"/>
  <c r="BX5"/>
  <c r="BX9"/>
  <c r="BA10"/>
  <c r="CB5" s="1"/>
  <c r="BK7"/>
  <c r="BL7"/>
  <c r="BM7"/>
  <c r="BJ9"/>
  <c r="BL9"/>
  <c r="BM9"/>
  <c r="BN9"/>
  <c r="BA28"/>
  <c r="CB28" s="1"/>
  <c r="BA25"/>
  <c r="CB30" s="1"/>
  <c r="BL25"/>
  <c r="BA27"/>
  <c r="CB26" s="1"/>
  <c r="BJ25"/>
  <c r="BM25"/>
  <c r="BA30"/>
  <c r="CB25" s="1"/>
  <c r="BX26"/>
  <c r="BV30"/>
  <c r="BH25"/>
  <c r="CD30" s="1"/>
  <c r="BW30"/>
  <c r="BK25"/>
  <c r="BK5"/>
  <c r="BX25" i="1"/>
  <c r="BV25"/>
  <c r="BW25"/>
  <c r="BV26"/>
  <c r="BW26"/>
  <c r="BX26"/>
  <c r="BV27"/>
  <c r="BX27"/>
  <c r="BW27"/>
  <c r="BW30"/>
  <c r="BV30"/>
  <c r="BX30"/>
  <c r="BC30"/>
  <c r="BV28" s="1"/>
  <c r="BJ6"/>
  <c r="BJ25"/>
  <c r="BA28" i="9"/>
  <c r="CB27" s="1"/>
  <c r="BA25"/>
  <c r="CB25" s="1"/>
  <c r="BA30"/>
  <c r="CB28" s="1"/>
  <c r="BA5"/>
  <c r="CB5" s="1"/>
  <c r="BA8"/>
  <c r="CB9" s="1"/>
  <c r="BN28" i="8"/>
  <c r="BA10" i="9"/>
  <c r="CB7" s="1"/>
  <c r="BA6"/>
  <c r="CB8" s="1"/>
  <c r="BK25"/>
  <c r="BW25"/>
  <c r="BJ25"/>
  <c r="BV25"/>
  <c r="BH25"/>
  <c r="CD25" s="1"/>
  <c r="BN25"/>
  <c r="BM25"/>
  <c r="BL25"/>
  <c r="BK9"/>
  <c r="BJ9"/>
  <c r="BH9"/>
  <c r="CD10" s="1"/>
  <c r="BN9"/>
  <c r="BM9"/>
  <c r="BL9"/>
  <c r="BK5"/>
  <c r="BJ5"/>
  <c r="BH5"/>
  <c r="CD5" s="1"/>
  <c r="BN5"/>
  <c r="BM5"/>
  <c r="BL5"/>
  <c r="BK7"/>
  <c r="BJ7"/>
  <c r="BH7"/>
  <c r="CD6" s="1"/>
  <c r="BN7"/>
  <c r="BM7"/>
  <c r="BL7"/>
  <c r="BK29"/>
  <c r="BW26"/>
  <c r="BJ29"/>
  <c r="BV26"/>
  <c r="BH29"/>
  <c r="CD26" s="1"/>
  <c r="BL29"/>
  <c r="BN29"/>
  <c r="BM29"/>
  <c r="BK27"/>
  <c r="BW29"/>
  <c r="BJ27"/>
  <c r="BV29"/>
  <c r="BH27"/>
  <c r="CD29" s="1"/>
  <c r="BL27"/>
  <c r="BN27"/>
  <c r="BM27"/>
  <c r="BA29" i="8"/>
  <c r="CB29" s="1"/>
  <c r="BH27"/>
  <c r="CD26" s="1"/>
  <c r="BA26"/>
  <c r="CB27" s="1"/>
  <c r="BW26"/>
  <c r="BA6"/>
  <c r="CB9" s="1"/>
  <c r="BH28"/>
  <c r="CD28" s="1"/>
  <c r="BH5"/>
  <c r="CD7" s="1"/>
  <c r="BV28"/>
  <c r="BW29"/>
  <c r="BH29"/>
  <c r="CD29" s="1"/>
  <c r="BV29"/>
  <c r="BN29"/>
  <c r="BJ29"/>
  <c r="BM29"/>
  <c r="BL29"/>
  <c r="BK29"/>
  <c r="BM28"/>
  <c r="BW7"/>
  <c r="BW28"/>
  <c r="BN27"/>
  <c r="BL28"/>
  <c r="BV9"/>
  <c r="BH6"/>
  <c r="CD9" s="1"/>
  <c r="BN6"/>
  <c r="BL6"/>
  <c r="BK6"/>
  <c r="BM6"/>
  <c r="BJ6"/>
  <c r="BW9"/>
  <c r="BK28"/>
  <c r="BV5"/>
  <c r="BH10"/>
  <c r="CD5" s="1"/>
  <c r="BN10"/>
  <c r="BK10"/>
  <c r="BM10"/>
  <c r="BL10"/>
  <c r="BW5"/>
  <c r="BJ10"/>
  <c r="BA8"/>
  <c r="CB10" s="1"/>
  <c r="BV10"/>
  <c r="BH8"/>
  <c r="CD10" s="1"/>
  <c r="BN8"/>
  <c r="BK8"/>
  <c r="BM8"/>
  <c r="BL8"/>
  <c r="BW10"/>
  <c r="BJ8"/>
  <c r="AX26" i="1"/>
  <c r="AW26"/>
  <c r="AW27"/>
  <c r="AW28"/>
  <c r="AX28"/>
  <c r="AM25"/>
  <c r="BZ27" s="1"/>
  <c r="AX25"/>
  <c r="AY30"/>
  <c r="AF30"/>
  <c r="BU28" s="1"/>
  <c r="AY29"/>
  <c r="AV26"/>
  <c r="AW25"/>
  <c r="BM25"/>
  <c r="AY26"/>
  <c r="AV8"/>
  <c r="AT25"/>
  <c r="CA27" s="1"/>
  <c r="AT30"/>
  <c r="CA28" s="1"/>
  <c r="AZ28"/>
  <c r="AZ30"/>
  <c r="AT29"/>
  <c r="CA26" s="1"/>
  <c r="AV29"/>
  <c r="AY28"/>
  <c r="AZ27"/>
  <c r="AM28"/>
  <c r="BZ29" s="1"/>
  <c r="BM29"/>
  <c r="AX29"/>
  <c r="AF25"/>
  <c r="BU27" s="1"/>
  <c r="BM27"/>
  <c r="BJ27"/>
  <c r="BH27"/>
  <c r="CD25" s="1"/>
  <c r="BK27"/>
  <c r="BH10"/>
  <c r="CD7" s="1"/>
  <c r="BM9"/>
  <c r="BN26"/>
  <c r="AF28"/>
  <c r="BU29" s="1"/>
  <c r="AZ29"/>
  <c r="AM29"/>
  <c r="BZ26" s="1"/>
  <c r="AV10"/>
  <c r="BH25"/>
  <c r="CD27" s="1"/>
  <c r="AV30"/>
  <c r="AY27"/>
  <c r="AV27"/>
  <c r="AM26"/>
  <c r="BZ30" s="1"/>
  <c r="AW10"/>
  <c r="BJ5"/>
  <c r="AX30"/>
  <c r="AT28"/>
  <c r="CA29" s="1"/>
  <c r="AX27"/>
  <c r="AF27"/>
  <c r="BU25" s="1"/>
  <c r="BM26"/>
  <c r="BL29"/>
  <c r="BH26"/>
  <c r="CD30" s="1"/>
  <c r="AV9"/>
  <c r="BA9" s="1"/>
  <c r="CB5" s="1"/>
  <c r="AT26"/>
  <c r="CA30" s="1"/>
  <c r="BK25"/>
  <c r="AT10"/>
  <c r="CA7" s="1"/>
  <c r="AW30"/>
  <c r="BC28"/>
  <c r="BW29" s="1"/>
  <c r="AT27"/>
  <c r="CA25" s="1"/>
  <c r="BL25"/>
  <c r="AF29"/>
  <c r="BU26" s="1"/>
  <c r="BN27"/>
  <c r="AF26"/>
  <c r="BU30" s="1"/>
  <c r="AZ25"/>
  <c r="AX7"/>
  <c r="BW10"/>
  <c r="BL7"/>
  <c r="BH7"/>
  <c r="CD8" s="1"/>
  <c r="AW29"/>
  <c r="BN29"/>
  <c r="BL27"/>
  <c r="AV28"/>
  <c r="BL26"/>
  <c r="AM30"/>
  <c r="BZ28" s="1"/>
  <c r="BJ29"/>
  <c r="BK26"/>
  <c r="BN25"/>
  <c r="AV25"/>
  <c r="BK29"/>
  <c r="BH29"/>
  <c r="CD26" s="1"/>
  <c r="AM27"/>
  <c r="BZ25" s="1"/>
  <c r="BJ26"/>
  <c r="BL9"/>
  <c r="BJ9"/>
  <c r="BK9"/>
  <c r="BK10"/>
  <c r="BK7"/>
  <c r="BJ10"/>
  <c r="BJ7"/>
  <c r="BM10"/>
  <c r="BN10"/>
  <c r="BM7"/>
  <c r="BL10"/>
  <c r="BL5"/>
  <c r="BH5"/>
  <c r="CD9" s="1"/>
  <c r="BN5"/>
  <c r="BK5"/>
  <c r="BN9"/>
  <c r="BH9"/>
  <c r="CD5" s="1"/>
  <c r="BN7"/>
  <c r="BK6"/>
  <c r="BM5"/>
  <c r="AF10"/>
  <c r="BU7" s="1"/>
  <c r="AF9"/>
  <c r="BU5" s="1"/>
  <c r="AF8"/>
  <c r="BU6" s="1"/>
  <c r="AF7"/>
  <c r="BU8" s="1"/>
  <c r="AF6"/>
  <c r="BU10" s="1"/>
  <c r="AF5"/>
  <c r="BU9" s="1"/>
  <c r="AW5"/>
  <c r="AW7"/>
  <c r="AZ5"/>
  <c r="AT6"/>
  <c r="CA10" s="1"/>
  <c r="AV5"/>
  <c r="AT7"/>
  <c r="CA8" s="1"/>
  <c r="AV7"/>
  <c r="AT9"/>
  <c r="CA5" s="1"/>
  <c r="AY8"/>
  <c r="AZ10"/>
  <c r="AT5"/>
  <c r="CA9" s="1"/>
  <c r="AV6"/>
  <c r="BA6" s="1"/>
  <c r="CB10" s="1"/>
  <c r="AM6"/>
  <c r="BZ10" s="1"/>
  <c r="AM7"/>
  <c r="BZ8" s="1"/>
  <c r="AM9"/>
  <c r="BZ5" s="1"/>
  <c r="AM10"/>
  <c r="BZ7" s="1"/>
  <c r="AM8"/>
  <c r="BZ6" s="1"/>
  <c r="AM5"/>
  <c r="BZ9" s="1"/>
  <c r="AT8"/>
  <c r="CA6" s="1"/>
  <c r="BX29" l="1"/>
  <c r="BV29"/>
  <c r="BW6"/>
  <c r="BX6"/>
  <c r="BV6"/>
  <c r="BX10"/>
  <c r="BV10"/>
  <c r="BX28"/>
  <c r="BW28"/>
  <c r="BL30"/>
  <c r="BN30"/>
  <c r="BH30"/>
  <c r="CD28" s="1"/>
  <c r="BJ30"/>
  <c r="BK30"/>
  <c r="BM30"/>
  <c r="BH28"/>
  <c r="CD29" s="1"/>
  <c r="BA26"/>
  <c r="CB30" s="1"/>
  <c r="BA28"/>
  <c r="CB29" s="1"/>
  <c r="BA27"/>
  <c r="CB25" s="1"/>
  <c r="BA8"/>
  <c r="CB6" s="1"/>
  <c r="BA7"/>
  <c r="CB8" s="1"/>
  <c r="BA5"/>
  <c r="CB9" s="1"/>
  <c r="BK8"/>
  <c r="BA10"/>
  <c r="CB7" s="1"/>
  <c r="BM6"/>
  <c r="BL28"/>
  <c r="BN6"/>
  <c r="BA29"/>
  <c r="CB26" s="1"/>
  <c r="BH6"/>
  <c r="CD10" s="1"/>
  <c r="BA30"/>
  <c r="CB28" s="1"/>
  <c r="BA25"/>
  <c r="CB27" s="1"/>
  <c r="BN28"/>
  <c r="BK28"/>
  <c r="BJ28"/>
  <c r="BM28"/>
  <c r="BL6"/>
  <c r="BL8"/>
  <c r="BM8"/>
  <c r="BH8"/>
  <c r="CD6" s="1"/>
  <c r="BN8"/>
  <c r="BJ8"/>
</calcChain>
</file>

<file path=xl/sharedStrings.xml><?xml version="1.0" encoding="utf-8"?>
<sst xmlns="http://schemas.openxmlformats.org/spreadsheetml/2006/main" count="1527" uniqueCount="148">
  <si>
    <t>FC Gullegem</t>
  </si>
  <si>
    <t>REEKS A</t>
  </si>
  <si>
    <t xml:space="preserve">REEKS B </t>
  </si>
  <si>
    <t>UITSLAG</t>
  </si>
  <si>
    <t>9u00</t>
  </si>
  <si>
    <t>9u20</t>
  </si>
  <si>
    <t>9u40</t>
  </si>
  <si>
    <t>10u00</t>
  </si>
  <si>
    <t>10u20</t>
  </si>
  <si>
    <t>10u40</t>
  </si>
  <si>
    <t>11u00</t>
  </si>
  <si>
    <t>11u20</t>
  </si>
  <si>
    <t xml:space="preserve"> </t>
  </si>
  <si>
    <t>SV Zulte Waregem</t>
  </si>
  <si>
    <t>RC Waregem</t>
  </si>
  <si>
    <t>Wedstrijden</t>
  </si>
  <si>
    <t>Doelpunt voor</t>
  </si>
  <si>
    <t>Doelpunt tegen</t>
  </si>
  <si>
    <t>Doelpunt saldo</t>
  </si>
  <si>
    <t>Wedstrijd winst</t>
  </si>
  <si>
    <t xml:space="preserve">Punten </t>
  </si>
  <si>
    <t>Plaats</t>
  </si>
  <si>
    <t>Ploegen Reeks A</t>
  </si>
  <si>
    <t>W1</t>
  </si>
  <si>
    <t>W2</t>
  </si>
  <si>
    <t>W3</t>
  </si>
  <si>
    <t>W4</t>
  </si>
  <si>
    <t>W5</t>
  </si>
  <si>
    <t>KSC Wielsbeke 1</t>
  </si>
  <si>
    <t>KSC Wielsbeke 2</t>
  </si>
  <si>
    <t>Jong Zulte</t>
  </si>
  <si>
    <t>FCE Kuurne</t>
  </si>
  <si>
    <t>SV Anzegem</t>
  </si>
  <si>
    <t>Ploegen Reeks B</t>
  </si>
  <si>
    <t>12u50</t>
  </si>
  <si>
    <t>13u10</t>
  </si>
  <si>
    <t>13u30</t>
  </si>
  <si>
    <t>13u50</t>
  </si>
  <si>
    <t>14u10</t>
  </si>
  <si>
    <t>14u30</t>
  </si>
  <si>
    <t>14u50</t>
  </si>
  <si>
    <t>15u10</t>
  </si>
  <si>
    <t>16u40</t>
  </si>
  <si>
    <t>17u00</t>
  </si>
  <si>
    <t>17u20</t>
  </si>
  <si>
    <t>17u40</t>
  </si>
  <si>
    <t>18u00</t>
  </si>
  <si>
    <t>18u20</t>
  </si>
  <si>
    <t>18u40</t>
  </si>
  <si>
    <t>19u00</t>
  </si>
  <si>
    <t>19u30</t>
  </si>
  <si>
    <t>19u50</t>
  </si>
  <si>
    <t>Thuisploeg</t>
  </si>
  <si>
    <t>Bezoekers</t>
  </si>
  <si>
    <t>Scheidsrechter</t>
  </si>
  <si>
    <t>Veld</t>
  </si>
  <si>
    <t>Nr.</t>
  </si>
  <si>
    <t>Uur</t>
  </si>
  <si>
    <t>Wedstrijden 1 x 15 min.</t>
  </si>
  <si>
    <t>11u55</t>
  </si>
  <si>
    <t>12u15</t>
  </si>
  <si>
    <t>15u45</t>
  </si>
  <si>
    <t>16u05</t>
  </si>
  <si>
    <t>-</t>
  </si>
  <si>
    <t>W</t>
  </si>
  <si>
    <t>V</t>
  </si>
  <si>
    <t>D</t>
  </si>
  <si>
    <t>+</t>
  </si>
  <si>
    <t>S</t>
  </si>
  <si>
    <t>P</t>
  </si>
  <si>
    <t>#</t>
  </si>
  <si>
    <t>Reeks A</t>
  </si>
  <si>
    <t>Reeks B</t>
  </si>
  <si>
    <t>KSC Wielsbeke 3</t>
  </si>
  <si>
    <t>KSK Lovendegem</t>
  </si>
  <si>
    <t>KSV Nieuwpoort</t>
  </si>
  <si>
    <t>6e Reeks A</t>
  </si>
  <si>
    <t>5e Reeks A</t>
  </si>
  <si>
    <t>4e Reeks A</t>
  </si>
  <si>
    <t>3e Reeks A</t>
  </si>
  <si>
    <t>2e Reeks A</t>
  </si>
  <si>
    <t>1e Reeks A</t>
  </si>
  <si>
    <t>6e Reeks B</t>
  </si>
  <si>
    <t>5e Reeks B</t>
  </si>
  <si>
    <t>4e Reeks B</t>
  </si>
  <si>
    <t>3e Reeks B</t>
  </si>
  <si>
    <t>2e Reeks B</t>
  </si>
  <si>
    <t>1e Reeks B</t>
  </si>
  <si>
    <t>REEKSINDELINGEN U10 ZATERDAG 29 APRIL 2017</t>
  </si>
  <si>
    <t>U9 REEKS A</t>
  </si>
  <si>
    <t>Veld 1</t>
  </si>
  <si>
    <t>Veld 3</t>
  </si>
  <si>
    <t>U9 REEKS B</t>
  </si>
  <si>
    <t>Veld 2</t>
  </si>
  <si>
    <t>Veld 4</t>
  </si>
  <si>
    <t>U10 REEKS A</t>
  </si>
  <si>
    <t xml:space="preserve">VV Tielt </t>
  </si>
  <si>
    <t>KVC Aalter</t>
  </si>
  <si>
    <t>U10 REEKS B</t>
  </si>
  <si>
    <t xml:space="preserve">KVV Sint Denijs Sport </t>
  </si>
  <si>
    <t>KVBL Otegem</t>
  </si>
  <si>
    <t>KFC Aarsele</t>
  </si>
  <si>
    <t xml:space="preserve">RC Waregem </t>
  </si>
  <si>
    <t>U11 REEKS A</t>
  </si>
  <si>
    <t>SCOR Oostrozebeke</t>
  </si>
  <si>
    <t>Sparta Petegem</t>
  </si>
  <si>
    <t>KFC Marke</t>
  </si>
  <si>
    <t>U11 REEKS B</t>
  </si>
  <si>
    <t>KVE Aalter</t>
  </si>
  <si>
    <t>KVV Sint-Denijs-Sport</t>
  </si>
  <si>
    <t>U8 REEKS A</t>
  </si>
  <si>
    <t>U8 REEKS B</t>
  </si>
  <si>
    <t>REEKSINDELINGEN U11 ZATERDAG 29 APRIL 2017</t>
  </si>
  <si>
    <t>REEKSINDELINGEN U9 ZATERDAG 29 APRIL 2017</t>
  </si>
  <si>
    <t>KVC Wingene 1</t>
  </si>
  <si>
    <t>SV Zulte - Waregem</t>
  </si>
  <si>
    <t>KVC Zwevegem</t>
  </si>
  <si>
    <t>KEVC Beselare</t>
  </si>
  <si>
    <t>KFC Meulebeke</t>
  </si>
  <si>
    <t xml:space="preserve">KVC Ardooie </t>
  </si>
  <si>
    <t>KFC Lendelede</t>
  </si>
  <si>
    <t xml:space="preserve">KSK Geluwe </t>
  </si>
  <si>
    <t>Olsene Sportief</t>
  </si>
  <si>
    <t>KVC Wingene 2</t>
  </si>
  <si>
    <t xml:space="preserve">KSKV Zwevezele </t>
  </si>
  <si>
    <t>REEKSINDELINGEN U8 ZONDAG 30 april 2017</t>
  </si>
  <si>
    <t>REEKSINDELINGEN U7 ZONDAG 30 april 2017</t>
  </si>
  <si>
    <t>REEKS B</t>
  </si>
  <si>
    <t>Scor Oostrozebeke</t>
  </si>
  <si>
    <t>KFC Izegem</t>
  </si>
  <si>
    <t>Nazareth - Eke</t>
  </si>
  <si>
    <t>U7 REEKS A</t>
  </si>
  <si>
    <t>U7 REEKS B</t>
  </si>
  <si>
    <t>9u25</t>
  </si>
  <si>
    <t>9u50</t>
  </si>
  <si>
    <t>10u15</t>
  </si>
  <si>
    <t>11u10</t>
  </si>
  <si>
    <t>11u35</t>
  </si>
  <si>
    <t>12u00</t>
  </si>
  <si>
    <t>bye</t>
  </si>
  <si>
    <t>KSC Wielsbeke 4</t>
  </si>
  <si>
    <t>13u15</t>
  </si>
  <si>
    <t>13u40</t>
  </si>
  <si>
    <t>14u05</t>
  </si>
  <si>
    <t>15u00</t>
  </si>
  <si>
    <t>15u25</t>
  </si>
  <si>
    <t>15u50</t>
  </si>
  <si>
    <t>KFC Kluisbergen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</si>
</sst>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4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2" fillId="0" borderId="0" xfId="0" applyFont="1" applyBorder="1"/>
    <xf numFmtId="0" fontId="3" fillId="0" borderId="0" xfId="0" applyFont="1"/>
    <xf numFmtId="0" fontId="3" fillId="0" borderId="2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3" fillId="0" borderId="3" xfId="0" applyFont="1" applyBorder="1"/>
    <xf numFmtId="0" fontId="3" fillId="0" borderId="1" xfId="0" applyFont="1" applyBorder="1" applyAlignment="1">
      <alignment horizontal="center" vertical="center"/>
    </xf>
    <xf numFmtId="0" fontId="2" fillId="0" borderId="0" xfId="0" applyFont="1" applyFill="1" applyBorder="1"/>
    <xf numFmtId="0" fontId="2" fillId="0" borderId="4" xfId="0" applyFont="1" applyBorder="1"/>
    <xf numFmtId="0" fontId="0" fillId="0" borderId="3" xfId="0" applyBorder="1"/>
    <xf numFmtId="0" fontId="4" fillId="0" borderId="0" xfId="0" applyFont="1" applyBorder="1"/>
    <xf numFmtId="0" fontId="0" fillId="0" borderId="2" xfId="0" applyBorder="1"/>
    <xf numFmtId="0" fontId="3" fillId="0" borderId="0" xfId="0" applyFont="1" applyBorder="1"/>
    <xf numFmtId="0" fontId="1" fillId="0" borderId="0" xfId="0" applyFont="1" applyBorder="1"/>
    <xf numFmtId="0" fontId="0" fillId="0" borderId="0" xfId="0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4" xfId="0" applyBorder="1"/>
    <xf numFmtId="0" fontId="2" fillId="3" borderId="0" xfId="0" applyFont="1" applyFill="1" applyBorder="1"/>
    <xf numFmtId="0" fontId="0" fillId="3" borderId="0" xfId="0" applyFill="1" applyBorder="1"/>
    <xf numFmtId="0" fontId="4" fillId="0" borderId="0" xfId="0" applyFont="1" applyBorder="1" applyAlignment="1">
      <alignment vertical="center"/>
    </xf>
    <xf numFmtId="0" fontId="5" fillId="0" borderId="1" xfId="0" applyFont="1" applyBorder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/>
    <xf numFmtId="0" fontId="1" fillId="0" borderId="4" xfId="0" applyFont="1" applyBorder="1"/>
    <xf numFmtId="0" fontId="2" fillId="3" borderId="2" xfId="0" applyFont="1" applyFill="1" applyBorder="1"/>
    <xf numFmtId="0" fontId="7" fillId="3" borderId="0" xfId="0" applyFont="1" applyFill="1" applyBorder="1"/>
    <xf numFmtId="0" fontId="6" fillId="3" borderId="0" xfId="0" applyFont="1" applyFill="1" applyBorder="1"/>
    <xf numFmtId="0" fontId="1" fillId="0" borderId="10" xfId="0" applyFont="1" applyBorder="1"/>
    <xf numFmtId="0" fontId="3" fillId="0" borderId="10" xfId="0" applyFont="1" applyBorder="1"/>
    <xf numFmtId="0" fontId="0" fillId="0" borderId="10" xfId="0" applyBorder="1"/>
    <xf numFmtId="0" fontId="3" fillId="3" borderId="4" xfId="0" applyFont="1" applyFill="1" applyBorder="1"/>
    <xf numFmtId="0" fontId="2" fillId="3" borderId="4" xfId="0" applyFont="1" applyFill="1" applyBorder="1"/>
    <xf numFmtId="0" fontId="6" fillId="3" borderId="3" xfId="0" applyFont="1" applyFill="1" applyBorder="1"/>
    <xf numFmtId="0" fontId="4" fillId="3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3" borderId="5" xfId="0" applyFont="1" applyFill="1" applyBorder="1"/>
    <xf numFmtId="0" fontId="0" fillId="0" borderId="5" xfId="0" applyBorder="1"/>
    <xf numFmtId="0" fontId="2" fillId="0" borderId="0" xfId="0" applyFont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2" fillId="3" borderId="10" xfId="0" applyFont="1" applyFill="1" applyBorder="1"/>
    <xf numFmtId="0" fontId="2" fillId="3" borderId="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2" fillId="3" borderId="8" xfId="0" applyFont="1" applyFill="1" applyBorder="1"/>
    <xf numFmtId="0" fontId="2" fillId="3" borderId="2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1" fontId="1" fillId="0" borderId="1" xfId="0" applyNumberFormat="1" applyFont="1" applyBorder="1"/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2" fillId="3" borderId="36" xfId="0" applyFont="1" applyFill="1" applyBorder="1"/>
    <xf numFmtId="0" fontId="2" fillId="3" borderId="22" xfId="0" applyFont="1" applyFill="1" applyBorder="1"/>
    <xf numFmtId="0" fontId="1" fillId="3" borderId="36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2" fillId="3" borderId="37" xfId="0" applyFont="1" applyFill="1" applyBorder="1"/>
    <xf numFmtId="0" fontId="1" fillId="3" borderId="37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8" fillId="3" borderId="39" xfId="0" applyFont="1" applyFill="1" applyBorder="1" applyAlignment="1">
      <alignment horizontal="center"/>
    </xf>
    <xf numFmtId="0" fontId="2" fillId="2" borderId="13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quotePrefix="1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/>
    </xf>
    <xf numFmtId="0" fontId="2" fillId="2" borderId="18" xfId="0" applyFont="1" applyFill="1" applyBorder="1"/>
    <xf numFmtId="0" fontId="2" fillId="2" borderId="2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center"/>
    </xf>
    <xf numFmtId="0" fontId="2" fillId="3" borderId="13" xfId="0" applyFont="1" applyFill="1" applyBorder="1"/>
    <xf numFmtId="0" fontId="2" fillId="2" borderId="25" xfId="0" quotePrefix="1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2" xfId="0" quotePrefix="1" applyFont="1" applyFill="1" applyBorder="1" applyAlignment="1">
      <alignment horizontal="center"/>
    </xf>
    <xf numFmtId="0" fontId="2" fillId="3" borderId="25" xfId="0" quotePrefix="1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 vertical="center"/>
    </xf>
    <xf numFmtId="0" fontId="2" fillId="3" borderId="32" xfId="0" applyFont="1" applyFill="1" applyBorder="1"/>
    <xf numFmtId="0" fontId="2" fillId="3" borderId="33" xfId="0" applyFont="1" applyFill="1" applyBorder="1" applyAlignment="1">
      <alignment horizontal="center"/>
    </xf>
    <xf numFmtId="0" fontId="2" fillId="3" borderId="34" xfId="0" quotePrefix="1" applyFont="1" applyFill="1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37" xfId="0" applyFont="1" applyFill="1" applyBorder="1"/>
    <xf numFmtId="0" fontId="1" fillId="2" borderId="3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38" xfId="0" applyFont="1" applyFill="1" applyBorder="1"/>
    <xf numFmtId="0" fontId="2" fillId="2" borderId="25" xfId="0" applyFont="1" applyFill="1" applyBorder="1"/>
    <xf numFmtId="0" fontId="1" fillId="2" borderId="3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5" fillId="4" borderId="32" xfId="0" applyFont="1" applyFill="1" applyBorder="1"/>
    <xf numFmtId="0" fontId="5" fillId="4" borderId="33" xfId="0" applyFont="1" applyFill="1" applyBorder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/>
    <xf numFmtId="0" fontId="2" fillId="0" borderId="1" xfId="0" applyFont="1" applyBorder="1"/>
    <xf numFmtId="0" fontId="2" fillId="0" borderId="1" xfId="0" applyFont="1" applyBorder="1"/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3" fillId="0" borderId="0" xfId="0" applyFont="1" applyBorder="1"/>
    <xf numFmtId="0" fontId="1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2" fillId="0" borderId="3" xfId="0" applyFont="1" applyBorder="1"/>
    <xf numFmtId="0" fontId="1" fillId="0" borderId="1" xfId="0" applyFont="1" applyBorder="1"/>
    <xf numFmtId="0" fontId="3" fillId="0" borderId="0" xfId="0" applyFont="1"/>
    <xf numFmtId="0" fontId="3" fillId="0" borderId="2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3" fillId="0" borderId="3" xfId="0" applyFont="1" applyBorder="1"/>
    <xf numFmtId="0" fontId="2" fillId="0" borderId="0" xfId="0" applyFont="1" applyFill="1" applyBorder="1"/>
    <xf numFmtId="0" fontId="2" fillId="0" borderId="4" xfId="0" applyFont="1" applyBorder="1"/>
    <xf numFmtId="0" fontId="2" fillId="2" borderId="4" xfId="0" applyFont="1" applyFill="1" applyBorder="1"/>
    <xf numFmtId="0" fontId="4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5" fillId="0" borderId="1" xfId="0" applyFont="1" applyBorder="1"/>
    <xf numFmtId="0" fontId="5" fillId="0" borderId="0" xfId="0" applyFont="1" applyBorder="1" applyAlignment="1">
      <alignment vertical="center"/>
    </xf>
    <xf numFmtId="0" fontId="1" fillId="0" borderId="4" xfId="0" applyFont="1" applyBorder="1"/>
    <xf numFmtId="0" fontId="2" fillId="3" borderId="4" xfId="0" applyFont="1" applyFill="1" applyBorder="1"/>
    <xf numFmtId="0" fontId="8" fillId="2" borderId="37" xfId="0" applyFont="1" applyFill="1" applyBorder="1" applyAlignment="1">
      <alignment horizontal="center"/>
    </xf>
    <xf numFmtId="0" fontId="8" fillId="3" borderId="38" xfId="0" applyFont="1" applyFill="1" applyBorder="1" applyAlignment="1">
      <alignment horizontal="center"/>
    </xf>
    <xf numFmtId="0" fontId="2" fillId="0" borderId="2" xfId="0" applyFont="1" applyBorder="1"/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0" fontId="2" fillId="0" borderId="0" xfId="0" applyFont="1" applyFill="1" applyBorder="1"/>
    <xf numFmtId="0" fontId="3" fillId="0" borderId="0" xfId="0" applyFont="1" applyBorder="1"/>
    <xf numFmtId="0" fontId="0" fillId="0" borderId="0" xfId="0" applyBorder="1"/>
    <xf numFmtId="0" fontId="2" fillId="3" borderId="0" xfId="0" applyFont="1" applyFill="1" applyBorder="1"/>
    <xf numFmtId="0" fontId="0" fillId="3" borderId="0" xfId="0" applyFill="1" applyBorder="1"/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0" xfId="0" applyFill="1"/>
    <xf numFmtId="0" fontId="4" fillId="0" borderId="0" xfId="0" applyFont="1"/>
    <xf numFmtId="0" fontId="4" fillId="3" borderId="0" xfId="0" applyFont="1" applyFill="1" applyBorder="1"/>
    <xf numFmtId="0" fontId="0" fillId="5" borderId="0" xfId="0" applyFill="1"/>
    <xf numFmtId="0" fontId="2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2" fillId="0" borderId="0" xfId="0" applyFont="1" applyFill="1" applyBorder="1"/>
    <xf numFmtId="0" fontId="2" fillId="0" borderId="1" xfId="0" applyFont="1" applyBorder="1"/>
    <xf numFmtId="0" fontId="3" fillId="0" borderId="1" xfId="0" applyFont="1" applyBorder="1"/>
    <xf numFmtId="0" fontId="4" fillId="0" borderId="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4" xfId="0" quotePrefix="1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8" fillId="2" borderId="13" xfId="0" quotePrefix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4" xfId="0" quotePrefix="1" applyFont="1" applyFill="1" applyBorder="1" applyAlignment="1">
      <alignment horizontal="center"/>
    </xf>
    <xf numFmtId="0" fontId="2" fillId="3" borderId="46" xfId="0" applyFont="1" applyFill="1" applyBorder="1" applyAlignment="1">
      <alignment horizontal="center"/>
    </xf>
    <xf numFmtId="0" fontId="8" fillId="3" borderId="13" xfId="0" quotePrefix="1" applyFont="1" applyFill="1" applyBorder="1" applyAlignment="1">
      <alignment horizontal="center" vertical="center"/>
    </xf>
    <xf numFmtId="0" fontId="8" fillId="2" borderId="18" xfId="0" quotePrefix="1" applyFont="1" applyFill="1" applyBorder="1" applyAlignment="1">
      <alignment horizontal="center" vertical="center"/>
    </xf>
    <xf numFmtId="0" fontId="8" fillId="3" borderId="18" xfId="0" quotePrefix="1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 vertical="center"/>
    </xf>
    <xf numFmtId="0" fontId="2" fillId="2" borderId="32" xfId="0" applyFont="1" applyFill="1" applyBorder="1"/>
    <xf numFmtId="0" fontId="2" fillId="2" borderId="33" xfId="0" applyFont="1" applyFill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0" fontId="2" fillId="3" borderId="38" xfId="0" applyFont="1" applyFill="1" applyBorder="1"/>
    <xf numFmtId="0" fontId="2" fillId="3" borderId="25" xfId="0" applyFont="1" applyFill="1" applyBorder="1"/>
    <xf numFmtId="0" fontId="1" fillId="3" borderId="38" xfId="0" applyFont="1" applyFill="1" applyBorder="1" applyAlignment="1">
      <alignment horizontal="center"/>
    </xf>
    <xf numFmtId="0" fontId="8" fillId="3" borderId="4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4" borderId="44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CD54"/>
  <sheetViews>
    <sheetView zoomScaleNormal="100" workbookViewId="0">
      <selection activeCell="P39" sqref="P39"/>
    </sheetView>
  </sheetViews>
  <sheetFormatPr defaultRowHeight="15"/>
  <cols>
    <col min="1" max="1" width="5.7109375" customWidth="1"/>
    <col min="2" max="2" width="8.7109375" customWidth="1"/>
    <col min="3" max="3" width="6.7109375" customWidth="1"/>
    <col min="4" max="4" width="28.7109375" customWidth="1"/>
    <col min="5" max="9" width="7.7109375" customWidth="1"/>
    <col min="10" max="12" width="3.7109375" customWidth="1"/>
    <col min="13" max="13" width="2.7109375" customWidth="1"/>
    <col min="14" max="14" width="5.7109375" style="59" customWidth="1"/>
    <col min="15" max="15" width="9" style="59" customWidth="1"/>
    <col min="16" max="16" width="6.42578125" style="59" bestFit="1" customWidth="1"/>
    <col min="17" max="18" width="28.7109375" customWidth="1"/>
    <col min="19" max="21" width="5.7109375" customWidth="1"/>
    <col min="22" max="22" width="2.85546875" customWidth="1"/>
    <col min="23" max="23" width="28.7109375" customWidth="1"/>
    <col min="24" max="24" width="2.7109375" customWidth="1"/>
    <col min="25" max="25" width="4" customWidth="1"/>
    <col min="26" max="26" width="24.7109375" customWidth="1"/>
    <col min="27" max="32" width="4" customWidth="1"/>
    <col min="33" max="33" width="1.7109375" customWidth="1"/>
    <col min="34" max="39" width="4" customWidth="1"/>
    <col min="40" max="40" width="1.7109375" customWidth="1"/>
    <col min="41" max="46" width="4" customWidth="1"/>
    <col min="47" max="47" width="1.7109375" customWidth="1"/>
    <col min="48" max="52" width="4" customWidth="1"/>
    <col min="53" max="53" width="5.140625" customWidth="1"/>
    <col min="54" max="54" width="1.7109375" customWidth="1"/>
    <col min="55" max="60" width="4" customWidth="1"/>
    <col min="61" max="61" width="1.7109375" customWidth="1"/>
    <col min="62" max="66" width="6" customWidth="1"/>
    <col min="67" max="67" width="1.7109375" customWidth="1"/>
    <col min="68" max="68" width="8.7109375" customWidth="1"/>
    <col min="70" max="70" width="5.7109375" customWidth="1"/>
    <col min="71" max="71" width="25.7109375" customWidth="1"/>
    <col min="72" max="72" width="4.7109375" customWidth="1"/>
    <col min="73" max="76" width="6.7109375" customWidth="1"/>
    <col min="77" max="77" width="4.7109375" customWidth="1"/>
    <col min="78" max="80" width="6.7109375" customWidth="1"/>
    <col min="81" max="81" width="4.7109375" customWidth="1"/>
  </cols>
  <sheetData>
    <row r="1" spans="1:82" ht="19.5" thickBot="1">
      <c r="Q1" s="4" t="s">
        <v>58</v>
      </c>
      <c r="R1" s="36"/>
      <c r="S1" s="18"/>
      <c r="T1" s="18"/>
      <c r="U1" s="5"/>
    </row>
    <row r="2" spans="1:82" ht="19.5" thickBot="1">
      <c r="N2" s="164" t="s">
        <v>56</v>
      </c>
      <c r="O2" s="166" t="s">
        <v>57</v>
      </c>
      <c r="P2" s="166" t="s">
        <v>55</v>
      </c>
      <c r="Q2" s="167" t="s">
        <v>52</v>
      </c>
      <c r="R2" s="168" t="s">
        <v>53</v>
      </c>
      <c r="S2" s="282" t="s">
        <v>3</v>
      </c>
      <c r="T2" s="283"/>
      <c r="U2" s="284"/>
      <c r="V2" s="33"/>
      <c r="W2" s="32" t="s">
        <v>54</v>
      </c>
    </row>
    <row r="3" spans="1:82" ht="19.5" thickBot="1">
      <c r="N3" s="50"/>
      <c r="O3" s="60"/>
      <c r="P3" s="60"/>
      <c r="Q3" s="10"/>
      <c r="R3" s="10"/>
      <c r="S3" s="31"/>
      <c r="T3" s="31"/>
      <c r="U3" s="31"/>
      <c r="V3" s="31"/>
      <c r="W3" s="10"/>
      <c r="BS3" s="164" t="s">
        <v>71</v>
      </c>
      <c r="BT3" s="164"/>
      <c r="BU3" s="164" t="s">
        <v>70</v>
      </c>
      <c r="BV3" s="164" t="s">
        <v>64</v>
      </c>
      <c r="BW3" s="164" t="s">
        <v>65</v>
      </c>
      <c r="BX3" s="164" t="s">
        <v>66</v>
      </c>
      <c r="BY3" s="164"/>
      <c r="BZ3" s="164" t="s">
        <v>67</v>
      </c>
      <c r="CA3" s="164" t="s">
        <v>63</v>
      </c>
      <c r="CB3" s="164" t="s">
        <v>68</v>
      </c>
      <c r="CC3" s="164"/>
      <c r="CD3" s="165" t="s">
        <v>69</v>
      </c>
    </row>
    <row r="4" spans="1:82" ht="19.5" thickBot="1">
      <c r="A4" s="2"/>
      <c r="B4" s="10"/>
      <c r="C4" s="10"/>
      <c r="D4" s="8" t="s">
        <v>1</v>
      </c>
      <c r="E4" s="16" t="s">
        <v>23</v>
      </c>
      <c r="F4" s="16" t="s">
        <v>24</v>
      </c>
      <c r="G4" s="16" t="s">
        <v>25</v>
      </c>
      <c r="H4" s="16" t="s">
        <v>26</v>
      </c>
      <c r="I4" s="16" t="s">
        <v>27</v>
      </c>
      <c r="J4" s="10"/>
      <c r="K4" s="10"/>
      <c r="L4" s="10"/>
      <c r="M4" s="10"/>
      <c r="N4" s="112">
        <v>1</v>
      </c>
      <c r="O4" s="113" t="s">
        <v>4</v>
      </c>
      <c r="P4" s="260">
        <v>1</v>
      </c>
      <c r="Q4" s="108" t="str">
        <f>D5</f>
        <v>KSC Wielsbeke 1</v>
      </c>
      <c r="R4" s="108" t="str">
        <f>D6</f>
        <v>KVC Wingene 1</v>
      </c>
      <c r="S4" s="109"/>
      <c r="T4" s="110" t="s">
        <v>63</v>
      </c>
      <c r="U4" s="111"/>
      <c r="V4" s="10"/>
      <c r="W4" s="6"/>
      <c r="X4" s="22"/>
      <c r="Y4" s="7"/>
      <c r="Z4" s="8" t="s">
        <v>22</v>
      </c>
      <c r="AA4" s="12"/>
      <c r="AB4" s="13"/>
      <c r="AC4" s="14" t="s">
        <v>15</v>
      </c>
      <c r="AD4" s="13"/>
      <c r="AE4" s="15"/>
      <c r="AF4" s="22"/>
      <c r="AG4" s="11"/>
      <c r="AH4" s="12"/>
      <c r="AI4" s="13"/>
      <c r="AJ4" s="14" t="s">
        <v>16</v>
      </c>
      <c r="AK4" s="13"/>
      <c r="AL4" s="15"/>
      <c r="AM4" s="22"/>
      <c r="AN4" s="11"/>
      <c r="AO4" s="12"/>
      <c r="AP4" s="13"/>
      <c r="AQ4" s="14" t="s">
        <v>17</v>
      </c>
      <c r="AR4" s="13"/>
      <c r="AS4" s="15"/>
      <c r="AT4" s="22"/>
      <c r="AU4" s="11"/>
      <c r="AV4" s="12"/>
      <c r="AW4" s="13"/>
      <c r="AX4" s="14" t="s">
        <v>18</v>
      </c>
      <c r="AY4" s="13"/>
      <c r="AZ4" s="15"/>
      <c r="BA4" s="22"/>
      <c r="BB4" s="11"/>
      <c r="BC4" s="12"/>
      <c r="BD4" s="13"/>
      <c r="BE4" s="14" t="s">
        <v>19</v>
      </c>
      <c r="BF4" s="13"/>
      <c r="BG4" s="15"/>
      <c r="BH4" s="22"/>
      <c r="BI4" s="11"/>
      <c r="BJ4" s="12"/>
      <c r="BK4" s="13"/>
      <c r="BL4" s="14" t="s">
        <v>20</v>
      </c>
      <c r="BM4" s="13"/>
      <c r="BN4" s="15"/>
      <c r="BO4" s="11"/>
      <c r="BP4" s="16" t="s">
        <v>21</v>
      </c>
      <c r="BR4" s="23"/>
      <c r="BS4" s="22"/>
      <c r="BT4" s="22"/>
      <c r="BU4" s="60"/>
      <c r="BV4" s="60"/>
      <c r="BW4" s="34"/>
      <c r="BX4" s="60"/>
      <c r="BY4" s="60"/>
      <c r="BZ4" s="60"/>
      <c r="CA4" s="60"/>
      <c r="CB4" s="88"/>
      <c r="CC4" s="59"/>
      <c r="CD4" s="88"/>
    </row>
    <row r="5" spans="1:82" ht="18.75">
      <c r="A5" s="2"/>
      <c r="B5" s="10"/>
      <c r="C5" s="6">
        <v>1</v>
      </c>
      <c r="D5" s="243" t="s">
        <v>28</v>
      </c>
      <c r="E5" s="222" t="s">
        <v>4</v>
      </c>
      <c r="F5" s="222"/>
      <c r="G5" s="222" t="s">
        <v>134</v>
      </c>
      <c r="H5" s="222" t="s">
        <v>135</v>
      </c>
      <c r="I5" s="222" t="s">
        <v>9</v>
      </c>
      <c r="J5" s="10"/>
      <c r="K5" s="10"/>
      <c r="L5" s="10"/>
      <c r="M5" s="10"/>
      <c r="N5" s="253">
        <v>2</v>
      </c>
      <c r="O5" s="254" t="s">
        <v>4</v>
      </c>
      <c r="P5" s="255">
        <v>3</v>
      </c>
      <c r="Q5" s="256" t="str">
        <f>D7</f>
        <v>FC Gullegem</v>
      </c>
      <c r="R5" s="256" t="str">
        <f>D8</f>
        <v>SV Zulte - Waregem</v>
      </c>
      <c r="S5" s="257"/>
      <c r="T5" s="258" t="s">
        <v>63</v>
      </c>
      <c r="U5" s="259"/>
      <c r="V5" s="10"/>
      <c r="W5" s="6"/>
      <c r="X5" s="10"/>
      <c r="Y5" s="6">
        <v>1</v>
      </c>
      <c r="Z5" s="220" t="str">
        <f>D5</f>
        <v>KSC Wielsbeke 1</v>
      </c>
      <c r="AA5" s="7">
        <f>IF(S4="",0,1)</f>
        <v>0</v>
      </c>
      <c r="AB5" s="7">
        <f>IF(S8="",0,1)</f>
        <v>0</v>
      </c>
      <c r="AC5" s="7">
        <f>IF(S10="",0,1)</f>
        <v>0</v>
      </c>
      <c r="AD5" s="7">
        <f>IF(S14="",0,1)</f>
        <v>0</v>
      </c>
      <c r="AE5" s="7">
        <f>IF(S16="",0,1)</f>
        <v>0</v>
      </c>
      <c r="AF5" s="75">
        <f t="shared" ref="AF5:AF10" si="0">SUM(AA5:AE5)</f>
        <v>0</v>
      </c>
      <c r="AG5" s="2"/>
      <c r="AH5" s="73">
        <f>S4</f>
        <v>0</v>
      </c>
      <c r="AI5" s="73">
        <f>S8</f>
        <v>0</v>
      </c>
      <c r="AJ5" s="73">
        <f>S10</f>
        <v>0</v>
      </c>
      <c r="AK5" s="73">
        <f>S14</f>
        <v>0</v>
      </c>
      <c r="AL5" s="74">
        <f>S16</f>
        <v>0</v>
      </c>
      <c r="AM5" s="75">
        <f t="shared" ref="AM5:AM10" si="1">SUM(AH5:AL5)</f>
        <v>0</v>
      </c>
      <c r="AN5" s="76"/>
      <c r="AO5" s="73">
        <f>U4</f>
        <v>0</v>
      </c>
      <c r="AP5" s="73">
        <f>U8</f>
        <v>0</v>
      </c>
      <c r="AQ5" s="73">
        <f>U10</f>
        <v>0</v>
      </c>
      <c r="AR5" s="73">
        <f>U14</f>
        <v>0</v>
      </c>
      <c r="AS5" s="73">
        <f>U16</f>
        <v>0</v>
      </c>
      <c r="AT5" s="75">
        <f t="shared" ref="AT5:AT10" si="2">SUM(AO5:AS5)</f>
        <v>0</v>
      </c>
      <c r="AU5" s="2"/>
      <c r="AV5" s="7">
        <f t="shared" ref="AV5:AZ10" si="3">AH5-AO5</f>
        <v>0</v>
      </c>
      <c r="AW5" s="7">
        <f t="shared" si="3"/>
        <v>0</v>
      </c>
      <c r="AX5" s="7">
        <f t="shared" si="3"/>
        <v>0</v>
      </c>
      <c r="AY5" s="7">
        <f t="shared" si="3"/>
        <v>0</v>
      </c>
      <c r="AZ5" s="7">
        <f t="shared" si="3"/>
        <v>0</v>
      </c>
      <c r="BA5" s="75">
        <f t="shared" ref="BA5:BA10" si="4">SUM(AV5:AZ5)</f>
        <v>0</v>
      </c>
      <c r="BB5" s="2"/>
      <c r="BC5" s="83" t="str">
        <f>IF(AA5=0,"",IF(AH5&gt;AO5,5,IF(AH5=AO5,IF(AH5=0,2,3),1)))</f>
        <v/>
      </c>
      <c r="BD5" s="83" t="str">
        <f t="shared" ref="BD5:BG5" si="5">IF(AB5=0,"",IF(AI5&gt;AP5,5,IF(AI5=AP5,IF(AI5=0,2,3),1)))</f>
        <v/>
      </c>
      <c r="BE5" s="83" t="str">
        <f t="shared" si="5"/>
        <v/>
      </c>
      <c r="BF5" s="83" t="str">
        <f t="shared" si="5"/>
        <v/>
      </c>
      <c r="BG5" s="83" t="str">
        <f t="shared" si="5"/>
        <v/>
      </c>
      <c r="BH5" s="75">
        <f t="shared" ref="BH5:BH10" si="6">SUM(BC5:BG5)</f>
        <v>0</v>
      </c>
      <c r="BI5" s="2"/>
      <c r="BJ5" s="7" t="str">
        <f>BC5</f>
        <v/>
      </c>
      <c r="BK5" s="7" t="e">
        <f>BC5+BD5</f>
        <v>#VALUE!</v>
      </c>
      <c r="BL5" s="7" t="e">
        <f>BC5+BD5+BE5</f>
        <v>#VALUE!</v>
      </c>
      <c r="BM5" s="7" t="e">
        <f>BC5+BD5+BE5+BF5</f>
        <v>#VALUE!</v>
      </c>
      <c r="BN5" s="7" t="e">
        <f>BC5+BD5+BE5+BF5+BG5</f>
        <v>#VALUE!</v>
      </c>
      <c r="BO5" s="2"/>
      <c r="BP5" s="7"/>
      <c r="BR5" s="89">
        <v>1</v>
      </c>
      <c r="BS5" s="90" t="str">
        <f>$Z$9</f>
        <v>KVC Zwevegem</v>
      </c>
      <c r="BT5" s="91"/>
      <c r="BU5" s="92">
        <f>$AF$9</f>
        <v>0</v>
      </c>
      <c r="BV5" s="93">
        <f>COUNTIF($BC$9:$BG$9,"3")</f>
        <v>0</v>
      </c>
      <c r="BW5" s="94">
        <f>COUNTIF($BC$9:$BG$9,"0")</f>
        <v>0</v>
      </c>
      <c r="BX5" s="95">
        <f>COUNTIF($BC$9:$BG$9,1)</f>
        <v>0</v>
      </c>
      <c r="BY5" s="96"/>
      <c r="BZ5" s="93">
        <f>$AM$9</f>
        <v>0</v>
      </c>
      <c r="CA5" s="94">
        <f>$AT$9</f>
        <v>0</v>
      </c>
      <c r="CB5" s="95">
        <f>$BA$9</f>
        <v>0</v>
      </c>
      <c r="CC5" s="97"/>
      <c r="CD5" s="98">
        <f>$BH$9</f>
        <v>0</v>
      </c>
    </row>
    <row r="6" spans="1:82" ht="19.5" thickBot="1">
      <c r="A6" s="2"/>
      <c r="B6" s="10"/>
      <c r="C6" s="6">
        <v>2</v>
      </c>
      <c r="D6" s="243" t="s">
        <v>114</v>
      </c>
      <c r="E6" s="222" t="s">
        <v>4</v>
      </c>
      <c r="F6" s="222" t="s">
        <v>133</v>
      </c>
      <c r="G6" s="222" t="s">
        <v>134</v>
      </c>
      <c r="H6" s="222"/>
      <c r="I6" s="222" t="s">
        <v>9</v>
      </c>
      <c r="J6" s="10"/>
      <c r="K6" s="10"/>
      <c r="L6" s="10"/>
      <c r="M6" s="10"/>
      <c r="N6" s="115">
        <v>3</v>
      </c>
      <c r="O6" s="116" t="s">
        <v>4</v>
      </c>
      <c r="P6" s="269" t="s">
        <v>63</v>
      </c>
      <c r="Q6" s="118" t="str">
        <f>D9</f>
        <v>KVC Zwevegem</v>
      </c>
      <c r="R6" s="118" t="str">
        <f>D10</f>
        <v>bye</v>
      </c>
      <c r="S6" s="119"/>
      <c r="T6" s="129" t="s">
        <v>63</v>
      </c>
      <c r="U6" s="120"/>
      <c r="V6" s="10"/>
      <c r="W6" s="6"/>
      <c r="X6" s="10"/>
      <c r="Y6" s="6">
        <v>2</v>
      </c>
      <c r="Z6" s="220" t="str">
        <f t="shared" ref="Z6:Z10" si="7">D6</f>
        <v>KVC Wingene 1</v>
      </c>
      <c r="AA6" s="7">
        <f>IF(S5="",0,1)</f>
        <v>0</v>
      </c>
      <c r="AB6" s="7">
        <f>IF(U7="",0,1)</f>
        <v>0</v>
      </c>
      <c r="AC6" s="7">
        <f>IF(U10="",0,1)</f>
        <v>0</v>
      </c>
      <c r="AD6" s="7">
        <f>IF(S12="",0,1)</f>
        <v>0</v>
      </c>
      <c r="AE6" s="7">
        <f>IF(U18="",0,1)</f>
        <v>0</v>
      </c>
      <c r="AF6" s="77">
        <f t="shared" si="0"/>
        <v>0</v>
      </c>
      <c r="AG6" s="2"/>
      <c r="AH6" s="73">
        <f>S5</f>
        <v>0</v>
      </c>
      <c r="AI6" s="73">
        <f>U7</f>
        <v>0</v>
      </c>
      <c r="AJ6" s="73">
        <f>U10</f>
        <v>0</v>
      </c>
      <c r="AK6" s="73">
        <f>S12</f>
        <v>0</v>
      </c>
      <c r="AL6" s="74">
        <f>U18</f>
        <v>0</v>
      </c>
      <c r="AM6" s="77">
        <f t="shared" si="1"/>
        <v>0</v>
      </c>
      <c r="AN6" s="76"/>
      <c r="AO6" s="73">
        <f>U5</f>
        <v>0</v>
      </c>
      <c r="AP6" s="73">
        <f>S7</f>
        <v>0</v>
      </c>
      <c r="AQ6" s="73">
        <f>S10</f>
        <v>0</v>
      </c>
      <c r="AR6" s="73">
        <f>U12</f>
        <v>0</v>
      </c>
      <c r="AS6" s="73">
        <f>S18</f>
        <v>0</v>
      </c>
      <c r="AT6" s="77">
        <f t="shared" si="2"/>
        <v>0</v>
      </c>
      <c r="AU6" s="2"/>
      <c r="AV6" s="7">
        <f t="shared" si="3"/>
        <v>0</v>
      </c>
      <c r="AW6" s="7">
        <f t="shared" si="3"/>
        <v>0</v>
      </c>
      <c r="AX6" s="7">
        <f t="shared" si="3"/>
        <v>0</v>
      </c>
      <c r="AY6" s="7">
        <f t="shared" si="3"/>
        <v>0</v>
      </c>
      <c r="AZ6" s="7">
        <f t="shared" si="3"/>
        <v>0</v>
      </c>
      <c r="BA6" s="77">
        <f t="shared" si="4"/>
        <v>0</v>
      </c>
      <c r="BB6" s="2"/>
      <c r="BC6" s="83" t="str">
        <f t="shared" ref="BC6:BC10" si="8">IF(AA6=0,"",IF(AH6&gt;AO6,5,IF(AH6=AO6,IF(AH6=0,2,3),1)))</f>
        <v/>
      </c>
      <c r="BD6" s="83" t="str">
        <f t="shared" ref="BD6:BD10" si="9">IF(AB6=0,"",IF(AI6&gt;AP6,5,IF(AI6=AP6,IF(AI6=0,2,3),1)))</f>
        <v/>
      </c>
      <c r="BE6" s="83" t="str">
        <f t="shared" ref="BE6:BE10" si="10">IF(AC6=0,"",IF(AJ6&gt;AQ6,5,IF(AJ6=AQ6,IF(AJ6=0,2,3),1)))</f>
        <v/>
      </c>
      <c r="BF6" s="83" t="str">
        <f t="shared" ref="BF6:BF10" si="11">IF(AD6=0,"",IF(AK6&gt;AR6,5,IF(AK6=AR6,IF(AK6=0,2,3),1)))</f>
        <v/>
      </c>
      <c r="BG6" s="83" t="str">
        <f t="shared" ref="BG6:BG10" si="12">IF(AE6=0,"",IF(AL6&gt;AS6,5,IF(AL6=AS6,IF(AL6=0,2,3),1)))</f>
        <v/>
      </c>
      <c r="BH6" s="77">
        <f t="shared" si="6"/>
        <v>0</v>
      </c>
      <c r="BI6" s="2"/>
      <c r="BJ6" s="7" t="str">
        <f t="shared" ref="BJ6:BJ10" si="13">BC6</f>
        <v/>
      </c>
      <c r="BK6" s="7" t="e">
        <f t="shared" ref="BK6:BK10" si="14">BC6+BD6</f>
        <v>#VALUE!</v>
      </c>
      <c r="BL6" s="7" t="e">
        <f t="shared" ref="BL6:BL10" si="15">BC6+BD6+BE6</f>
        <v>#VALUE!</v>
      </c>
      <c r="BM6" s="7" t="e">
        <f t="shared" ref="BM6:BM10" si="16">BC6+BD6+BE6+BF6</f>
        <v>#VALUE!</v>
      </c>
      <c r="BN6" s="7" t="e">
        <f t="shared" ref="BN6:BN10" si="17">BC6+BD6+BE6+BF6+BG6</f>
        <v>#VALUE!</v>
      </c>
      <c r="BO6" s="2"/>
      <c r="BP6" s="7"/>
      <c r="BR6" s="145">
        <v>2</v>
      </c>
      <c r="BS6" s="146" t="str">
        <f>$Z$8</f>
        <v>SV Zulte - Waregem</v>
      </c>
      <c r="BT6" s="207"/>
      <c r="BU6" s="147">
        <f>$AF$8</f>
        <v>0</v>
      </c>
      <c r="BV6" s="148">
        <f>COUNTIF($BC$8:$BG$8,"3")</f>
        <v>0</v>
      </c>
      <c r="BW6" s="149">
        <f>COUNTIF($BC$8:$BG$8,"0")</f>
        <v>0</v>
      </c>
      <c r="BX6" s="150">
        <f>COUNTIF($BC$8:$BG$8,1)</f>
        <v>0</v>
      </c>
      <c r="BY6" s="151"/>
      <c r="BZ6" s="148">
        <f>$AM$8</f>
        <v>0</v>
      </c>
      <c r="CA6" s="149">
        <f>$AT$8</f>
        <v>0</v>
      </c>
      <c r="CB6" s="150">
        <f>$BA$8</f>
        <v>0</v>
      </c>
      <c r="CC6" s="152"/>
      <c r="CD6" s="153">
        <f>$BH$8</f>
        <v>0</v>
      </c>
    </row>
    <row r="7" spans="1:82" ht="18.75">
      <c r="A7" s="2"/>
      <c r="B7" s="10"/>
      <c r="C7" s="6">
        <v>3</v>
      </c>
      <c r="D7" s="243" t="s">
        <v>0</v>
      </c>
      <c r="E7" s="222" t="s">
        <v>4</v>
      </c>
      <c r="F7" s="222" t="s">
        <v>133</v>
      </c>
      <c r="G7" s="222" t="s">
        <v>134</v>
      </c>
      <c r="H7" s="222" t="s">
        <v>135</v>
      </c>
      <c r="I7" s="222"/>
      <c r="J7" s="10"/>
      <c r="K7" s="10"/>
      <c r="L7" s="10"/>
      <c r="M7" s="10"/>
      <c r="N7" s="125">
        <v>4</v>
      </c>
      <c r="O7" s="126" t="s">
        <v>133</v>
      </c>
      <c r="P7" s="268">
        <v>1</v>
      </c>
      <c r="Q7" s="128" t="str">
        <f>D7</f>
        <v>FC Gullegem</v>
      </c>
      <c r="R7" s="128" t="str">
        <f>D9</f>
        <v>KVC Zwevegem</v>
      </c>
      <c r="S7" s="132"/>
      <c r="T7" s="134" t="s">
        <v>63</v>
      </c>
      <c r="U7" s="133"/>
      <c r="V7" s="10"/>
      <c r="W7" s="6"/>
      <c r="X7" s="10"/>
      <c r="Y7" s="6">
        <v>3</v>
      </c>
      <c r="Z7" s="220" t="str">
        <f t="shared" si="7"/>
        <v>FC Gullegem</v>
      </c>
      <c r="AA7" s="7">
        <f>IF(S6="",0,1)</f>
        <v>0</v>
      </c>
      <c r="AB7" s="7">
        <f>IF(U8="",0,1)</f>
        <v>0</v>
      </c>
      <c r="AC7" s="7">
        <f>IF(U12="",0,1)</f>
        <v>0</v>
      </c>
      <c r="AD7" s="7">
        <f>IF(U15="",0,1)</f>
        <v>0</v>
      </c>
      <c r="AE7" s="7">
        <f>IF(S17="",0,1)</f>
        <v>0</v>
      </c>
      <c r="AF7" s="77">
        <f t="shared" si="0"/>
        <v>0</v>
      </c>
      <c r="AG7" s="2"/>
      <c r="AH7" s="73">
        <f>S6</f>
        <v>0</v>
      </c>
      <c r="AI7" s="73">
        <f>U8</f>
        <v>0</v>
      </c>
      <c r="AJ7" s="73">
        <f>U12</f>
        <v>0</v>
      </c>
      <c r="AK7" s="73">
        <f>U15</f>
        <v>0</v>
      </c>
      <c r="AL7" s="74">
        <f>S17</f>
        <v>0</v>
      </c>
      <c r="AM7" s="77">
        <f t="shared" si="1"/>
        <v>0</v>
      </c>
      <c r="AN7" s="76"/>
      <c r="AO7" s="73">
        <f>U6</f>
        <v>0</v>
      </c>
      <c r="AP7" s="73">
        <f>S8</f>
        <v>0</v>
      </c>
      <c r="AQ7" s="73">
        <f>S12</f>
        <v>0</v>
      </c>
      <c r="AR7" s="73">
        <f>S15</f>
        <v>0</v>
      </c>
      <c r="AS7" s="73">
        <f>U17</f>
        <v>0</v>
      </c>
      <c r="AT7" s="77">
        <f t="shared" si="2"/>
        <v>0</v>
      </c>
      <c r="AU7" s="2"/>
      <c r="AV7" s="7">
        <f t="shared" si="3"/>
        <v>0</v>
      </c>
      <c r="AW7" s="7">
        <f t="shared" si="3"/>
        <v>0</v>
      </c>
      <c r="AX7" s="7">
        <f t="shared" si="3"/>
        <v>0</v>
      </c>
      <c r="AY7" s="7">
        <f t="shared" si="3"/>
        <v>0</v>
      </c>
      <c r="AZ7" s="7">
        <f t="shared" si="3"/>
        <v>0</v>
      </c>
      <c r="BA7" s="77">
        <f t="shared" si="4"/>
        <v>0</v>
      </c>
      <c r="BB7" s="2"/>
      <c r="BC7" s="83" t="str">
        <f t="shared" si="8"/>
        <v/>
      </c>
      <c r="BD7" s="83" t="str">
        <f t="shared" si="9"/>
        <v/>
      </c>
      <c r="BE7" s="83" t="str">
        <f t="shared" si="10"/>
        <v/>
      </c>
      <c r="BF7" s="83" t="str">
        <f t="shared" si="11"/>
        <v/>
      </c>
      <c r="BG7" s="83" t="str">
        <f t="shared" si="12"/>
        <v/>
      </c>
      <c r="BH7" s="77">
        <f t="shared" si="6"/>
        <v>0</v>
      </c>
      <c r="BI7" s="2"/>
      <c r="BJ7" s="7" t="str">
        <f t="shared" si="13"/>
        <v/>
      </c>
      <c r="BK7" s="7" t="e">
        <f t="shared" si="14"/>
        <v>#VALUE!</v>
      </c>
      <c r="BL7" s="7" t="e">
        <f t="shared" si="15"/>
        <v>#VALUE!</v>
      </c>
      <c r="BM7" s="7" t="e">
        <f t="shared" si="16"/>
        <v>#VALUE!</v>
      </c>
      <c r="BN7" s="7" t="e">
        <f t="shared" si="17"/>
        <v>#VALUE!</v>
      </c>
      <c r="BO7" s="2"/>
      <c r="BP7" s="7"/>
      <c r="BR7" s="99">
        <v>3</v>
      </c>
      <c r="BS7" s="100" t="str">
        <f>$Z$10</f>
        <v>bye</v>
      </c>
      <c r="BT7" s="214"/>
      <c r="BU7" s="101">
        <f>$AF$10</f>
        <v>0</v>
      </c>
      <c r="BV7" s="102">
        <f>COUNTIF($BC$10:$BG$10,"3")</f>
        <v>0</v>
      </c>
      <c r="BW7" s="103">
        <f>COUNTIF($BC$10:$BG$10,"0")</f>
        <v>0</v>
      </c>
      <c r="BX7" s="104">
        <f>COUNTIF($BC$10:$BG$10,1)</f>
        <v>0</v>
      </c>
      <c r="BY7" s="105"/>
      <c r="BZ7" s="102">
        <f>$AM$10</f>
        <v>0</v>
      </c>
      <c r="CA7" s="103">
        <f>$AT$10</f>
        <v>0</v>
      </c>
      <c r="CB7" s="104">
        <f>$BA$10</f>
        <v>0</v>
      </c>
      <c r="CC7" s="106"/>
      <c r="CD7" s="107">
        <f>$BH$10</f>
        <v>0</v>
      </c>
    </row>
    <row r="8" spans="1:82" ht="18.75">
      <c r="A8" s="2"/>
      <c r="B8" s="10"/>
      <c r="C8" s="6">
        <v>4</v>
      </c>
      <c r="D8" s="243" t="s">
        <v>115</v>
      </c>
      <c r="E8" s="222" t="s">
        <v>4</v>
      </c>
      <c r="F8" s="222" t="s">
        <v>133</v>
      </c>
      <c r="G8" s="222"/>
      <c r="H8" s="222" t="s">
        <v>135</v>
      </c>
      <c r="I8" s="222" t="s">
        <v>9</v>
      </c>
      <c r="J8" s="10"/>
      <c r="K8" s="10"/>
      <c r="L8" s="10"/>
      <c r="M8" s="10"/>
      <c r="N8" s="261">
        <v>5</v>
      </c>
      <c r="O8" s="262" t="s">
        <v>133</v>
      </c>
      <c r="P8" s="263">
        <v>3</v>
      </c>
      <c r="Q8" s="264" t="str">
        <f>D6</f>
        <v>KVC Wingene 1</v>
      </c>
      <c r="R8" s="264" t="str">
        <f>D8</f>
        <v>SV Zulte - Waregem</v>
      </c>
      <c r="S8" s="265"/>
      <c r="T8" s="266" t="s">
        <v>63</v>
      </c>
      <c r="U8" s="267"/>
      <c r="V8" s="10"/>
      <c r="W8" s="6"/>
      <c r="X8" s="10"/>
      <c r="Y8" s="6">
        <v>4</v>
      </c>
      <c r="Z8" s="220" t="str">
        <f t="shared" si="7"/>
        <v>SV Zulte - Waregem</v>
      </c>
      <c r="AA8" s="7">
        <f>IF(U6="",0,1)</f>
        <v>0</v>
      </c>
      <c r="AB8" s="7">
        <f>IF(S9="",0,1)</f>
        <v>0</v>
      </c>
      <c r="AC8" s="7">
        <f>IF(U13="",0,1)</f>
        <v>0</v>
      </c>
      <c r="AD8" s="7">
        <f>IF(U14="",0,1)</f>
        <v>0</v>
      </c>
      <c r="AE8" s="7">
        <f>IF(S18="",0,1)</f>
        <v>0</v>
      </c>
      <c r="AF8" s="77">
        <f t="shared" si="0"/>
        <v>0</v>
      </c>
      <c r="AG8" s="2"/>
      <c r="AH8" s="73">
        <f>U6</f>
        <v>0</v>
      </c>
      <c r="AI8" s="73">
        <f>S9</f>
        <v>0</v>
      </c>
      <c r="AJ8" s="73">
        <f>U13</f>
        <v>0</v>
      </c>
      <c r="AK8" s="73">
        <f>U14</f>
        <v>0</v>
      </c>
      <c r="AL8" s="74">
        <f>S18</f>
        <v>0</v>
      </c>
      <c r="AM8" s="77">
        <f t="shared" si="1"/>
        <v>0</v>
      </c>
      <c r="AN8" s="76"/>
      <c r="AO8" s="73">
        <f>S6</f>
        <v>0</v>
      </c>
      <c r="AP8" s="73">
        <f>U9</f>
        <v>0</v>
      </c>
      <c r="AQ8" s="73">
        <f>S13</f>
        <v>0</v>
      </c>
      <c r="AR8" s="73">
        <f>S14</f>
        <v>0</v>
      </c>
      <c r="AS8" s="73">
        <f>U18</f>
        <v>0</v>
      </c>
      <c r="AT8" s="77">
        <f t="shared" si="2"/>
        <v>0</v>
      </c>
      <c r="AU8" s="2"/>
      <c r="AV8" s="7">
        <f t="shared" si="3"/>
        <v>0</v>
      </c>
      <c r="AW8" s="7">
        <f t="shared" si="3"/>
        <v>0</v>
      </c>
      <c r="AX8" s="7">
        <f t="shared" si="3"/>
        <v>0</v>
      </c>
      <c r="AY8" s="7">
        <f t="shared" si="3"/>
        <v>0</v>
      </c>
      <c r="AZ8" s="7">
        <f t="shared" si="3"/>
        <v>0</v>
      </c>
      <c r="BA8" s="77">
        <f t="shared" si="4"/>
        <v>0</v>
      </c>
      <c r="BB8" s="2"/>
      <c r="BC8" s="83" t="str">
        <f t="shared" si="8"/>
        <v/>
      </c>
      <c r="BD8" s="83" t="str">
        <f t="shared" si="9"/>
        <v/>
      </c>
      <c r="BE8" s="83" t="str">
        <f t="shared" si="10"/>
        <v/>
      </c>
      <c r="BF8" s="83" t="str">
        <f t="shared" si="11"/>
        <v/>
      </c>
      <c r="BG8" s="83" t="str">
        <f t="shared" si="12"/>
        <v/>
      </c>
      <c r="BH8" s="77">
        <f t="shared" si="6"/>
        <v>0</v>
      </c>
      <c r="BI8" s="2"/>
      <c r="BJ8" s="7" t="str">
        <f t="shared" si="13"/>
        <v/>
      </c>
      <c r="BK8" s="7" t="e">
        <f t="shared" si="14"/>
        <v>#VALUE!</v>
      </c>
      <c r="BL8" s="7" t="e">
        <f t="shared" si="15"/>
        <v>#VALUE!</v>
      </c>
      <c r="BM8" s="7" t="e">
        <f t="shared" si="16"/>
        <v>#VALUE!</v>
      </c>
      <c r="BN8" s="7" t="e">
        <f t="shared" si="17"/>
        <v>#VALUE!</v>
      </c>
      <c r="BO8" s="2"/>
      <c r="BP8" s="7"/>
      <c r="BR8" s="145">
        <v>4</v>
      </c>
      <c r="BS8" s="146" t="str">
        <f>$Z$7</f>
        <v>FC Gullegem</v>
      </c>
      <c r="BT8" s="207"/>
      <c r="BU8" s="147">
        <f>$AF$7</f>
        <v>0</v>
      </c>
      <c r="BV8" s="148">
        <f>COUNTIF($BC$7:$BG$7,"3")</f>
        <v>0</v>
      </c>
      <c r="BW8" s="149">
        <f>COUNTIF($BC$7:$BG$7,"0")</f>
        <v>0</v>
      </c>
      <c r="BX8" s="150">
        <f>COUNTIF($BC$7:$BG$7,1)</f>
        <v>0</v>
      </c>
      <c r="BY8" s="151"/>
      <c r="BZ8" s="148">
        <f>$AM$7</f>
        <v>0</v>
      </c>
      <c r="CA8" s="149">
        <f>$AT$7</f>
        <v>0</v>
      </c>
      <c r="CB8" s="150">
        <f>$BA$7</f>
        <v>0</v>
      </c>
      <c r="CC8" s="152"/>
      <c r="CD8" s="153">
        <f>$BH$7</f>
        <v>0</v>
      </c>
    </row>
    <row r="9" spans="1:82" ht="19.5" thickBot="1">
      <c r="A9" s="2"/>
      <c r="B9" s="10"/>
      <c r="C9" s="6">
        <v>5</v>
      </c>
      <c r="D9" s="243" t="s">
        <v>116</v>
      </c>
      <c r="E9" s="222"/>
      <c r="F9" s="222" t="s">
        <v>133</v>
      </c>
      <c r="G9" s="222" t="s">
        <v>134</v>
      </c>
      <c r="H9" s="222" t="s">
        <v>135</v>
      </c>
      <c r="I9" s="222" t="s">
        <v>9</v>
      </c>
      <c r="J9" s="10"/>
      <c r="K9" s="10"/>
      <c r="L9" s="10"/>
      <c r="M9" s="10"/>
      <c r="N9" s="121">
        <v>6</v>
      </c>
      <c r="O9" s="122" t="s">
        <v>133</v>
      </c>
      <c r="P9" s="270" t="s">
        <v>63</v>
      </c>
      <c r="Q9" s="124" t="str">
        <f>D5</f>
        <v>KSC Wielsbeke 1</v>
      </c>
      <c r="R9" s="124" t="str">
        <f>D10</f>
        <v>bye</v>
      </c>
      <c r="S9" s="130"/>
      <c r="T9" s="135" t="s">
        <v>63</v>
      </c>
      <c r="U9" s="131"/>
      <c r="V9" s="10"/>
      <c r="W9" s="6"/>
      <c r="X9" s="10"/>
      <c r="Y9" s="6">
        <v>5</v>
      </c>
      <c r="Z9" s="220" t="str">
        <f t="shared" si="7"/>
        <v>KVC Zwevegem</v>
      </c>
      <c r="AA9" s="7">
        <f>IF(U5="",0,1)</f>
        <v>0</v>
      </c>
      <c r="AB9" s="7">
        <f>IF(U9="",0,1)</f>
        <v>0</v>
      </c>
      <c r="AC9" s="7">
        <f>IF(S11="",0,1)</f>
        <v>0</v>
      </c>
      <c r="AD9" s="7">
        <f>IF(S15="",0,1)</f>
        <v>0</v>
      </c>
      <c r="AE9" s="7">
        <f>IF(U16="",0,1)</f>
        <v>0</v>
      </c>
      <c r="AF9" s="77">
        <f t="shared" si="0"/>
        <v>0</v>
      </c>
      <c r="AG9" s="2"/>
      <c r="AH9" s="73">
        <f>U5</f>
        <v>0</v>
      </c>
      <c r="AI9" s="73">
        <f>U9</f>
        <v>0</v>
      </c>
      <c r="AJ9" s="73">
        <f>S11</f>
        <v>0</v>
      </c>
      <c r="AK9" s="73">
        <f>S15</f>
        <v>0</v>
      </c>
      <c r="AL9" s="74">
        <f>U16</f>
        <v>0</v>
      </c>
      <c r="AM9" s="77">
        <f t="shared" si="1"/>
        <v>0</v>
      </c>
      <c r="AN9" s="76"/>
      <c r="AO9" s="73">
        <f>S5</f>
        <v>0</v>
      </c>
      <c r="AP9" s="73">
        <f>S9</f>
        <v>0</v>
      </c>
      <c r="AQ9" s="73">
        <f>U11</f>
        <v>0</v>
      </c>
      <c r="AR9" s="73">
        <f>U15</f>
        <v>0</v>
      </c>
      <c r="AS9" s="73">
        <f>S16</f>
        <v>0</v>
      </c>
      <c r="AT9" s="77">
        <f t="shared" si="2"/>
        <v>0</v>
      </c>
      <c r="AU9" s="2"/>
      <c r="AV9" s="7">
        <f t="shared" si="3"/>
        <v>0</v>
      </c>
      <c r="AW9" s="7">
        <f t="shared" si="3"/>
        <v>0</v>
      </c>
      <c r="AX9" s="7">
        <f t="shared" si="3"/>
        <v>0</v>
      </c>
      <c r="AY9" s="7">
        <f t="shared" si="3"/>
        <v>0</v>
      </c>
      <c r="AZ9" s="7">
        <f t="shared" si="3"/>
        <v>0</v>
      </c>
      <c r="BA9" s="77">
        <f t="shared" si="4"/>
        <v>0</v>
      </c>
      <c r="BB9" s="2"/>
      <c r="BC9" s="83" t="str">
        <f t="shared" si="8"/>
        <v/>
      </c>
      <c r="BD9" s="83" t="str">
        <f t="shared" si="9"/>
        <v/>
      </c>
      <c r="BE9" s="83" t="str">
        <f t="shared" si="10"/>
        <v/>
      </c>
      <c r="BF9" s="83" t="str">
        <f t="shared" si="11"/>
        <v/>
      </c>
      <c r="BG9" s="83" t="str">
        <f t="shared" si="12"/>
        <v/>
      </c>
      <c r="BH9" s="77">
        <f t="shared" si="6"/>
        <v>0</v>
      </c>
      <c r="BI9" s="2"/>
      <c r="BJ9" s="7" t="str">
        <f t="shared" si="13"/>
        <v/>
      </c>
      <c r="BK9" s="7" t="e">
        <f t="shared" si="14"/>
        <v>#VALUE!</v>
      </c>
      <c r="BL9" s="7" t="e">
        <f t="shared" si="15"/>
        <v>#VALUE!</v>
      </c>
      <c r="BM9" s="7" t="e">
        <f t="shared" si="16"/>
        <v>#VALUE!</v>
      </c>
      <c r="BN9" s="7" t="e">
        <f t="shared" si="17"/>
        <v>#VALUE!</v>
      </c>
      <c r="BO9" s="2"/>
      <c r="BP9" s="7"/>
      <c r="BR9" s="99">
        <v>5</v>
      </c>
      <c r="BS9" s="100" t="str">
        <f>$Z$5</f>
        <v>KSC Wielsbeke 1</v>
      </c>
      <c r="BT9" s="214"/>
      <c r="BU9" s="101">
        <f>$AF$5</f>
        <v>0</v>
      </c>
      <c r="BV9" s="102">
        <f>COUNTIF($BC$5:$BG$5,"3")</f>
        <v>0</v>
      </c>
      <c r="BW9" s="103">
        <f>COUNTIF($BC$5:$BG$5,"0")</f>
        <v>0</v>
      </c>
      <c r="BX9" s="104">
        <f>COUNTIF($BC$5:$BG$5,1)</f>
        <v>0</v>
      </c>
      <c r="BY9" s="105"/>
      <c r="BZ9" s="102">
        <f>$AM$5</f>
        <v>0</v>
      </c>
      <c r="CA9" s="103">
        <f>$AT$5</f>
        <v>0</v>
      </c>
      <c r="CB9" s="104">
        <f>$BA$5</f>
        <v>0</v>
      </c>
      <c r="CC9" s="106"/>
      <c r="CD9" s="107">
        <f>$BH$5</f>
        <v>0</v>
      </c>
    </row>
    <row r="10" spans="1:82" ht="19.5" thickBot="1">
      <c r="A10" s="2"/>
      <c r="B10" s="10"/>
      <c r="C10" s="6">
        <v>6</v>
      </c>
      <c r="D10" s="243" t="s">
        <v>139</v>
      </c>
      <c r="E10" s="222"/>
      <c r="F10" s="222"/>
      <c r="G10" s="222"/>
      <c r="H10" s="222"/>
      <c r="I10" s="222"/>
      <c r="J10" s="10"/>
      <c r="K10" s="10"/>
      <c r="L10" s="10"/>
      <c r="M10" s="10"/>
      <c r="N10" s="112">
        <v>7</v>
      </c>
      <c r="O10" s="113" t="s">
        <v>134</v>
      </c>
      <c r="P10" s="260">
        <v>1</v>
      </c>
      <c r="Q10" s="108" t="str">
        <f>D9</f>
        <v>KVC Zwevegem</v>
      </c>
      <c r="R10" s="108" t="str">
        <f>D5</f>
        <v>KSC Wielsbeke 1</v>
      </c>
      <c r="S10" s="109"/>
      <c r="T10" s="110" t="s">
        <v>63</v>
      </c>
      <c r="U10" s="111"/>
      <c r="V10" s="10"/>
      <c r="W10" s="6"/>
      <c r="X10" s="10"/>
      <c r="Y10" s="6">
        <v>6</v>
      </c>
      <c r="Z10" s="220" t="str">
        <f t="shared" si="7"/>
        <v>bye</v>
      </c>
      <c r="AA10" s="7">
        <f>IF(U4="",0,1)</f>
        <v>0</v>
      </c>
      <c r="AB10" s="7">
        <f>IF(S7="",0,1)</f>
        <v>0</v>
      </c>
      <c r="AC10" s="7">
        <f>IF(U11="",0,1)</f>
        <v>0</v>
      </c>
      <c r="AD10" s="7">
        <f>IF(S13="",0,1)</f>
        <v>0</v>
      </c>
      <c r="AE10" s="7">
        <f>IF(U17="",0,1)</f>
        <v>0</v>
      </c>
      <c r="AF10" s="78">
        <f t="shared" si="0"/>
        <v>0</v>
      </c>
      <c r="AG10" s="2"/>
      <c r="AH10" s="73">
        <f>U4</f>
        <v>0</v>
      </c>
      <c r="AI10" s="73">
        <f>S7</f>
        <v>0</v>
      </c>
      <c r="AJ10" s="73">
        <f>U11</f>
        <v>0</v>
      </c>
      <c r="AK10" s="73">
        <f>S13</f>
        <v>0</v>
      </c>
      <c r="AL10" s="74">
        <f>U17</f>
        <v>0</v>
      </c>
      <c r="AM10" s="78">
        <f t="shared" si="1"/>
        <v>0</v>
      </c>
      <c r="AN10" s="76"/>
      <c r="AO10" s="73">
        <f>S4</f>
        <v>0</v>
      </c>
      <c r="AP10" s="73">
        <f>U7</f>
        <v>0</v>
      </c>
      <c r="AQ10" s="73">
        <f>S11</f>
        <v>0</v>
      </c>
      <c r="AR10" s="73">
        <f>U13</f>
        <v>0</v>
      </c>
      <c r="AS10" s="73">
        <f>S17</f>
        <v>0</v>
      </c>
      <c r="AT10" s="78">
        <f t="shared" si="2"/>
        <v>0</v>
      </c>
      <c r="AU10" s="2"/>
      <c r="AV10" s="7">
        <f t="shared" si="3"/>
        <v>0</v>
      </c>
      <c r="AW10" s="7">
        <f t="shared" si="3"/>
        <v>0</v>
      </c>
      <c r="AX10" s="7">
        <f t="shared" si="3"/>
        <v>0</v>
      </c>
      <c r="AY10" s="7">
        <f t="shared" si="3"/>
        <v>0</v>
      </c>
      <c r="AZ10" s="7">
        <f t="shared" si="3"/>
        <v>0</v>
      </c>
      <c r="BA10" s="78">
        <f t="shared" si="4"/>
        <v>0</v>
      </c>
      <c r="BB10" s="2"/>
      <c r="BC10" s="83" t="str">
        <f t="shared" si="8"/>
        <v/>
      </c>
      <c r="BD10" s="83" t="str">
        <f t="shared" si="9"/>
        <v/>
      </c>
      <c r="BE10" s="83" t="str">
        <f t="shared" si="10"/>
        <v/>
      </c>
      <c r="BF10" s="83" t="str">
        <f t="shared" si="11"/>
        <v/>
      </c>
      <c r="BG10" s="83" t="str">
        <f t="shared" si="12"/>
        <v/>
      </c>
      <c r="BH10" s="78">
        <f t="shared" si="6"/>
        <v>0</v>
      </c>
      <c r="BI10" s="2"/>
      <c r="BJ10" s="7" t="str">
        <f t="shared" si="13"/>
        <v/>
      </c>
      <c r="BK10" s="7" t="e">
        <f t="shared" si="14"/>
        <v>#VALUE!</v>
      </c>
      <c r="BL10" s="7" t="e">
        <f t="shared" si="15"/>
        <v>#VALUE!</v>
      </c>
      <c r="BM10" s="7" t="e">
        <f t="shared" si="16"/>
        <v>#VALUE!</v>
      </c>
      <c r="BN10" s="7" t="e">
        <f t="shared" si="17"/>
        <v>#VALUE!</v>
      </c>
      <c r="BO10" s="2"/>
      <c r="BP10" s="7"/>
      <c r="BR10" s="154">
        <v>6</v>
      </c>
      <c r="BS10" s="155" t="str">
        <f>$Z$6</f>
        <v>KVC Wingene 1</v>
      </c>
      <c r="BT10" s="156"/>
      <c r="BU10" s="157">
        <f>$AF$6</f>
        <v>0</v>
      </c>
      <c r="BV10" s="158">
        <f>COUNTIF($BC$6:$BG$6,"3")</f>
        <v>0</v>
      </c>
      <c r="BW10" s="159">
        <f>COUNTIF($BC$6:$BG$6,"0")</f>
        <v>0</v>
      </c>
      <c r="BX10" s="160">
        <f>COUNTIF($BC$6:$BG$6,1)</f>
        <v>0</v>
      </c>
      <c r="BY10" s="161"/>
      <c r="BZ10" s="158">
        <f>$AM$6</f>
        <v>0</v>
      </c>
      <c r="CA10" s="159">
        <f>$AT$6</f>
        <v>0</v>
      </c>
      <c r="CB10" s="160">
        <f>$BA$6</f>
        <v>0</v>
      </c>
      <c r="CC10" s="162"/>
      <c r="CD10" s="163">
        <f>$BH$6</f>
        <v>0</v>
      </c>
    </row>
    <row r="11" spans="1:82" ht="18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53">
        <v>8</v>
      </c>
      <c r="O11" s="254" t="s">
        <v>134</v>
      </c>
      <c r="P11" s="255">
        <v>3</v>
      </c>
      <c r="Q11" s="256" t="str">
        <f>D6</f>
        <v>KVC Wingene 1</v>
      </c>
      <c r="R11" s="256" t="str">
        <f>D7</f>
        <v>FC Gullegem</v>
      </c>
      <c r="S11" s="257"/>
      <c r="T11" s="258" t="s">
        <v>63</v>
      </c>
      <c r="U11" s="259"/>
      <c r="V11" s="10"/>
      <c r="W11" s="6"/>
      <c r="X11" s="2"/>
      <c r="BR11" s="24"/>
      <c r="BS11" s="24"/>
      <c r="BT11" s="24"/>
      <c r="BU11" s="62"/>
      <c r="BV11" s="62"/>
      <c r="BW11" s="62"/>
      <c r="BX11" s="62"/>
      <c r="BY11" s="62"/>
      <c r="BZ11" s="62"/>
      <c r="CA11" s="59"/>
      <c r="CB11" s="59"/>
      <c r="CC11" s="59"/>
      <c r="CD11" s="59"/>
    </row>
    <row r="12" spans="1:82" ht="18.75" customHeight="1" thickBot="1">
      <c r="A12" s="51"/>
      <c r="B12" s="51"/>
      <c r="C12" s="51"/>
      <c r="D12" s="17"/>
      <c r="E12" s="17"/>
      <c r="F12" s="17"/>
      <c r="G12" s="17"/>
      <c r="H12" s="17"/>
      <c r="I12" s="17"/>
      <c r="J12" s="17"/>
      <c r="K12" s="17"/>
      <c r="L12" s="17"/>
      <c r="M12" s="2"/>
      <c r="N12" s="115">
        <v>9</v>
      </c>
      <c r="O12" s="116" t="s">
        <v>134</v>
      </c>
      <c r="P12" s="269" t="s">
        <v>63</v>
      </c>
      <c r="Q12" s="118" t="str">
        <f>D8</f>
        <v>SV Zulte - Waregem</v>
      </c>
      <c r="R12" s="118" t="str">
        <f>D10</f>
        <v>bye</v>
      </c>
      <c r="S12" s="119"/>
      <c r="T12" s="129" t="s">
        <v>63</v>
      </c>
      <c r="U12" s="120"/>
      <c r="V12" s="10"/>
      <c r="W12" s="6"/>
      <c r="X12" s="2"/>
      <c r="BR12" s="24"/>
      <c r="BS12" s="24"/>
      <c r="BT12" s="24"/>
      <c r="BU12" s="24"/>
      <c r="BV12" s="24"/>
      <c r="BW12" s="24"/>
      <c r="BX12" s="24"/>
      <c r="BY12" s="24"/>
      <c r="BZ12" s="24"/>
    </row>
    <row r="13" spans="1:82" ht="18.75">
      <c r="A13" s="52"/>
      <c r="B13" s="52"/>
      <c r="C13" s="52"/>
      <c r="D13" s="52"/>
      <c r="E13" s="52"/>
      <c r="F13" s="52"/>
      <c r="G13" s="52"/>
      <c r="H13" s="52"/>
      <c r="I13" s="53"/>
      <c r="J13" s="281"/>
      <c r="K13" s="281"/>
      <c r="L13" s="281"/>
      <c r="M13" s="33"/>
      <c r="N13" s="125">
        <v>10</v>
      </c>
      <c r="O13" s="126" t="s">
        <v>135</v>
      </c>
      <c r="P13" s="268">
        <v>1</v>
      </c>
      <c r="Q13" s="128" t="str">
        <f>D5</f>
        <v>KSC Wielsbeke 1</v>
      </c>
      <c r="R13" s="128" t="str">
        <f>D7</f>
        <v>FC Gullegem</v>
      </c>
      <c r="S13" s="132"/>
      <c r="T13" s="134" t="s">
        <v>63</v>
      </c>
      <c r="U13" s="133"/>
      <c r="V13" s="10"/>
      <c r="W13" s="6"/>
      <c r="X13" s="10"/>
      <c r="Y13" s="24"/>
      <c r="Z13" s="22"/>
      <c r="AA13" s="22"/>
      <c r="AB13" s="22"/>
      <c r="AC13" s="34"/>
      <c r="AD13" s="22"/>
      <c r="AE13" s="22"/>
      <c r="AF13" s="22"/>
      <c r="AG13" s="22"/>
      <c r="AH13" s="22"/>
      <c r="AI13" s="22"/>
      <c r="AJ13" s="34"/>
      <c r="AK13" s="22"/>
      <c r="AL13" s="22"/>
      <c r="AM13" s="22"/>
      <c r="AN13" s="22"/>
      <c r="AO13" s="22"/>
      <c r="AP13" s="22"/>
      <c r="AQ13" s="34"/>
      <c r="AR13" s="22"/>
      <c r="AS13" s="22"/>
      <c r="AT13" s="22"/>
      <c r="AU13" s="22"/>
      <c r="AV13" s="22"/>
      <c r="AW13" s="22"/>
      <c r="AX13" s="34"/>
      <c r="AY13" s="22"/>
      <c r="AZ13" s="22"/>
      <c r="BA13" s="22"/>
      <c r="BB13" s="22"/>
      <c r="BC13" s="22"/>
      <c r="BD13" s="22"/>
      <c r="BE13" s="34"/>
      <c r="BF13" s="22"/>
      <c r="BG13" s="22"/>
      <c r="BH13" s="22"/>
      <c r="BI13" s="22"/>
      <c r="BJ13" s="22"/>
      <c r="BK13" s="22"/>
      <c r="BL13" s="34"/>
      <c r="BM13" s="22"/>
      <c r="BN13" s="22"/>
      <c r="BO13" s="22"/>
      <c r="BP13" s="34"/>
      <c r="BR13" s="89"/>
      <c r="BS13" s="90"/>
      <c r="BT13" s="91"/>
      <c r="BU13" s="92"/>
      <c r="BV13" s="93"/>
      <c r="BW13" s="94"/>
      <c r="BX13" s="95"/>
      <c r="BY13" s="96"/>
      <c r="BZ13" s="93"/>
      <c r="CA13" s="94"/>
      <c r="CB13" s="95"/>
      <c r="CC13" s="97"/>
      <c r="CD13" s="98"/>
    </row>
    <row r="14" spans="1:82" ht="18.75">
      <c r="A14" s="17"/>
      <c r="B14" s="54"/>
      <c r="C14" s="54"/>
      <c r="D14" s="17"/>
      <c r="E14" s="17"/>
      <c r="F14" s="55"/>
      <c r="G14" s="17"/>
      <c r="H14" s="17"/>
      <c r="I14" s="56"/>
      <c r="J14" s="56"/>
      <c r="K14" s="56"/>
      <c r="L14" s="56"/>
      <c r="M14" s="31"/>
      <c r="N14" s="261">
        <v>11</v>
      </c>
      <c r="O14" s="262" t="s">
        <v>135</v>
      </c>
      <c r="P14" s="263">
        <v>3</v>
      </c>
      <c r="Q14" s="264" t="str">
        <f>D8</f>
        <v>SV Zulte - Waregem</v>
      </c>
      <c r="R14" s="264" t="str">
        <f>D9</f>
        <v>KVC Zwevegem</v>
      </c>
      <c r="S14" s="265"/>
      <c r="T14" s="266" t="s">
        <v>63</v>
      </c>
      <c r="U14" s="267"/>
      <c r="V14" s="10"/>
      <c r="W14" s="6"/>
      <c r="X14" s="10"/>
      <c r="Y14" s="24"/>
      <c r="Z14" s="22"/>
      <c r="AA14" s="22"/>
      <c r="AB14" s="22"/>
      <c r="AC14" s="34"/>
      <c r="AD14" s="22"/>
      <c r="AE14" s="22"/>
      <c r="AF14" s="22"/>
      <c r="AG14" s="22"/>
      <c r="AH14" s="22"/>
      <c r="AI14" s="22"/>
      <c r="AJ14" s="34"/>
      <c r="AK14" s="22"/>
      <c r="AL14" s="22"/>
      <c r="AM14" s="22"/>
      <c r="AN14" s="22"/>
      <c r="AO14" s="22"/>
      <c r="AP14" s="22"/>
      <c r="AQ14" s="34"/>
      <c r="AR14" s="22"/>
      <c r="AS14" s="22"/>
      <c r="AT14" s="22"/>
      <c r="AU14" s="22"/>
      <c r="AV14" s="22"/>
      <c r="AW14" s="22"/>
      <c r="AX14" s="34"/>
      <c r="AY14" s="22"/>
      <c r="AZ14" s="22"/>
      <c r="BA14" s="22"/>
      <c r="BB14" s="22"/>
      <c r="BC14" s="22"/>
      <c r="BD14" s="22"/>
      <c r="BE14" s="34"/>
      <c r="BF14" s="22"/>
      <c r="BG14" s="22"/>
      <c r="BH14" s="22"/>
      <c r="BI14" s="22"/>
      <c r="BJ14" s="22"/>
      <c r="BK14" s="22"/>
      <c r="BL14" s="34"/>
      <c r="BM14" s="22"/>
      <c r="BN14" s="22"/>
      <c r="BO14" s="22"/>
      <c r="BP14" s="34"/>
      <c r="BR14" s="145"/>
      <c r="BS14" s="146"/>
      <c r="BT14" s="207"/>
      <c r="BU14" s="147"/>
      <c r="BV14" s="148"/>
      <c r="BW14" s="149"/>
      <c r="BX14" s="150"/>
      <c r="BY14" s="151"/>
      <c r="BZ14" s="148"/>
      <c r="CA14" s="149"/>
      <c r="CB14" s="150"/>
      <c r="CC14" s="152"/>
      <c r="CD14" s="153"/>
    </row>
    <row r="15" spans="1:82" ht="19.5" thickBot="1">
      <c r="A15" s="17"/>
      <c r="B15" s="54"/>
      <c r="C15" s="57"/>
      <c r="D15" s="17"/>
      <c r="E15" s="17"/>
      <c r="F15" s="17"/>
      <c r="G15" s="17"/>
      <c r="H15" s="17"/>
      <c r="I15" s="17"/>
      <c r="J15" s="17"/>
      <c r="K15" s="58"/>
      <c r="L15" s="17"/>
      <c r="M15" s="10"/>
      <c r="N15" s="121">
        <v>12</v>
      </c>
      <c r="O15" s="122" t="s">
        <v>135</v>
      </c>
      <c r="P15" s="270" t="s">
        <v>63</v>
      </c>
      <c r="Q15" s="124" t="str">
        <f>D6</f>
        <v>KVC Wingene 1</v>
      </c>
      <c r="R15" s="124" t="str">
        <f>D10</f>
        <v>bye</v>
      </c>
      <c r="S15" s="130"/>
      <c r="T15" s="135" t="s">
        <v>63</v>
      </c>
      <c r="U15" s="131"/>
      <c r="V15" s="10"/>
      <c r="W15" s="6"/>
      <c r="X15" s="10"/>
      <c r="Y15" s="51"/>
      <c r="Z15" s="54"/>
      <c r="AA15" s="54"/>
      <c r="AB15" s="54"/>
      <c r="AC15" s="84"/>
      <c r="AD15" s="54"/>
      <c r="AE15" s="54"/>
      <c r="AF15" s="54"/>
      <c r="AG15" s="54"/>
      <c r="AH15" s="54"/>
      <c r="AI15" s="54"/>
      <c r="AJ15" s="84"/>
      <c r="AK15" s="54"/>
      <c r="AL15" s="54"/>
      <c r="AM15" s="54"/>
      <c r="AN15" s="54"/>
      <c r="AO15" s="54"/>
      <c r="AP15" s="54"/>
      <c r="AQ15" s="84"/>
      <c r="AR15" s="54"/>
      <c r="AS15" s="54"/>
      <c r="AT15" s="54"/>
      <c r="AU15" s="54"/>
      <c r="AV15" s="54"/>
      <c r="AW15" s="54"/>
      <c r="AX15" s="84"/>
      <c r="AY15" s="54"/>
      <c r="AZ15" s="54"/>
      <c r="BA15" s="54"/>
      <c r="BB15" s="54"/>
      <c r="BC15" s="54"/>
      <c r="BD15" s="54"/>
      <c r="BE15" s="84"/>
      <c r="BF15" s="54"/>
      <c r="BG15" s="54"/>
      <c r="BH15" s="54"/>
      <c r="BI15" s="54"/>
      <c r="BJ15" s="54"/>
      <c r="BK15" s="54"/>
      <c r="BL15" s="84"/>
      <c r="BM15" s="54"/>
      <c r="BN15" s="54"/>
      <c r="BO15" s="54"/>
      <c r="BP15" s="84"/>
      <c r="BR15" s="99"/>
      <c r="BS15" s="100"/>
      <c r="BT15" s="214"/>
      <c r="BU15" s="101"/>
      <c r="BV15" s="102"/>
      <c r="BW15" s="103"/>
      <c r="BX15" s="104"/>
      <c r="BY15" s="105"/>
      <c r="BZ15" s="102"/>
      <c r="CA15" s="103"/>
      <c r="CB15" s="104"/>
      <c r="CC15" s="106"/>
      <c r="CD15" s="107"/>
    </row>
    <row r="16" spans="1:82" ht="18.75">
      <c r="A16" s="17"/>
      <c r="B16" s="54"/>
      <c r="C16" s="57"/>
      <c r="D16" s="17"/>
      <c r="E16" s="17"/>
      <c r="F16" s="17"/>
      <c r="G16" s="17"/>
      <c r="H16" s="17"/>
      <c r="I16" s="17"/>
      <c r="J16" s="17"/>
      <c r="K16" s="58"/>
      <c r="L16" s="17"/>
      <c r="M16" s="10"/>
      <c r="N16" s="112">
        <v>13</v>
      </c>
      <c r="O16" s="113" t="s">
        <v>9</v>
      </c>
      <c r="P16" s="260">
        <v>1</v>
      </c>
      <c r="Q16" s="108" t="str">
        <f>D9</f>
        <v>KVC Zwevegem</v>
      </c>
      <c r="R16" s="108" t="str">
        <f>D6</f>
        <v>KVC Wingene 1</v>
      </c>
      <c r="S16" s="109"/>
      <c r="T16" s="110" t="s">
        <v>63</v>
      </c>
      <c r="U16" s="111"/>
      <c r="V16" s="10"/>
      <c r="W16" s="6"/>
      <c r="X16" s="10"/>
      <c r="Y16" s="17"/>
      <c r="Z16" s="17"/>
      <c r="AA16" s="51"/>
      <c r="AB16" s="51"/>
      <c r="AC16" s="51"/>
      <c r="AD16" s="51"/>
      <c r="AE16" s="51"/>
      <c r="AF16" s="85"/>
      <c r="AG16" s="51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51"/>
      <c r="AV16" s="51"/>
      <c r="AW16" s="51"/>
      <c r="AX16" s="51"/>
      <c r="AY16" s="51"/>
      <c r="AZ16" s="51"/>
      <c r="BA16" s="85"/>
      <c r="BB16" s="51"/>
      <c r="BC16" s="86"/>
      <c r="BD16" s="86"/>
      <c r="BE16" s="86"/>
      <c r="BF16" s="86"/>
      <c r="BG16" s="86"/>
      <c r="BH16" s="85"/>
      <c r="BI16" s="51"/>
      <c r="BJ16" s="51"/>
      <c r="BK16" s="51"/>
      <c r="BL16" s="51"/>
      <c r="BM16" s="51"/>
      <c r="BN16" s="51"/>
      <c r="BO16" s="51"/>
      <c r="BP16" s="51"/>
      <c r="BR16" s="145"/>
      <c r="BS16" s="146"/>
      <c r="BT16" s="207"/>
      <c r="BU16" s="147"/>
      <c r="BV16" s="148"/>
      <c r="BW16" s="149"/>
      <c r="BX16" s="150"/>
      <c r="BY16" s="151"/>
      <c r="BZ16" s="148"/>
      <c r="CA16" s="149"/>
      <c r="CB16" s="150"/>
      <c r="CC16" s="152"/>
      <c r="CD16" s="153"/>
    </row>
    <row r="17" spans="1:82" ht="18.75">
      <c r="A17" s="17"/>
      <c r="B17" s="54"/>
      <c r="C17" s="57"/>
      <c r="D17" s="17"/>
      <c r="E17" s="17"/>
      <c r="F17" s="17"/>
      <c r="G17" s="17"/>
      <c r="H17" s="17"/>
      <c r="I17" s="17"/>
      <c r="J17" s="17"/>
      <c r="K17" s="58"/>
      <c r="L17" s="17"/>
      <c r="M17" s="10"/>
      <c r="N17" s="253">
        <v>14</v>
      </c>
      <c r="O17" s="254" t="s">
        <v>9</v>
      </c>
      <c r="P17" s="255">
        <v>3</v>
      </c>
      <c r="Q17" s="256" t="str">
        <f>D5</f>
        <v>KSC Wielsbeke 1</v>
      </c>
      <c r="R17" s="256" t="str">
        <f>D8</f>
        <v>SV Zulte - Waregem</v>
      </c>
      <c r="S17" s="257"/>
      <c r="T17" s="258" t="s">
        <v>63</v>
      </c>
      <c r="U17" s="259"/>
      <c r="V17" s="10"/>
      <c r="W17" s="6"/>
      <c r="X17" s="10"/>
      <c r="Y17" s="17"/>
      <c r="Z17" s="17"/>
      <c r="AA17" s="51"/>
      <c r="AB17" s="51"/>
      <c r="AC17" s="51"/>
      <c r="AD17" s="51"/>
      <c r="AE17" s="51"/>
      <c r="AF17" s="85"/>
      <c r="AG17" s="51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51"/>
      <c r="AV17" s="51"/>
      <c r="AW17" s="51"/>
      <c r="AX17" s="51"/>
      <c r="AY17" s="51"/>
      <c r="AZ17" s="51"/>
      <c r="BA17" s="85"/>
      <c r="BB17" s="51"/>
      <c r="BC17" s="86"/>
      <c r="BD17" s="86"/>
      <c r="BE17" s="86"/>
      <c r="BF17" s="86"/>
      <c r="BG17" s="86"/>
      <c r="BH17" s="85"/>
      <c r="BI17" s="51"/>
      <c r="BJ17" s="51"/>
      <c r="BK17" s="51"/>
      <c r="BL17" s="51"/>
      <c r="BM17" s="51"/>
      <c r="BN17" s="51"/>
      <c r="BO17" s="51"/>
      <c r="BP17" s="51"/>
      <c r="BR17" s="99"/>
      <c r="BS17" s="100"/>
      <c r="BT17" s="214"/>
      <c r="BU17" s="101"/>
      <c r="BV17" s="102"/>
      <c r="BW17" s="103"/>
      <c r="BX17" s="104"/>
      <c r="BY17" s="105"/>
      <c r="BZ17" s="102"/>
      <c r="CA17" s="103"/>
      <c r="CB17" s="104"/>
      <c r="CC17" s="106"/>
      <c r="CD17" s="107"/>
    </row>
    <row r="18" spans="1:82" ht="19.5" thickBot="1">
      <c r="A18" s="17"/>
      <c r="B18" s="54"/>
      <c r="C18" s="57"/>
      <c r="D18" s="17"/>
      <c r="E18" s="17"/>
      <c r="F18" s="17"/>
      <c r="G18" s="17"/>
      <c r="H18" s="17"/>
      <c r="I18" s="17"/>
      <c r="J18" s="17"/>
      <c r="K18" s="58"/>
      <c r="L18" s="17"/>
      <c r="M18" s="10"/>
      <c r="N18" s="115">
        <v>15</v>
      </c>
      <c r="O18" s="116" t="s">
        <v>9</v>
      </c>
      <c r="P18" s="269" t="s">
        <v>63</v>
      </c>
      <c r="Q18" s="118" t="str">
        <f>D7</f>
        <v>FC Gullegem</v>
      </c>
      <c r="R18" s="118" t="str">
        <f>D10</f>
        <v>bye</v>
      </c>
      <c r="S18" s="119"/>
      <c r="T18" s="129" t="s">
        <v>63</v>
      </c>
      <c r="U18" s="120"/>
      <c r="V18" s="10"/>
      <c r="W18" s="6"/>
      <c r="X18" s="10"/>
      <c r="Y18" s="17"/>
      <c r="Z18" s="17"/>
      <c r="AA18" s="51"/>
      <c r="AB18" s="51"/>
      <c r="AC18" s="51"/>
      <c r="AD18" s="51"/>
      <c r="AE18" s="51"/>
      <c r="AF18" s="85"/>
      <c r="AG18" s="51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51"/>
      <c r="AV18" s="51"/>
      <c r="AW18" s="51"/>
      <c r="AX18" s="51"/>
      <c r="AY18" s="51"/>
      <c r="AZ18" s="51"/>
      <c r="BA18" s="85"/>
      <c r="BB18" s="51"/>
      <c r="BC18" s="86"/>
      <c r="BD18" s="86"/>
      <c r="BE18" s="86"/>
      <c r="BF18" s="86"/>
      <c r="BG18" s="86"/>
      <c r="BH18" s="85"/>
      <c r="BI18" s="51"/>
      <c r="BJ18" s="51"/>
      <c r="BK18" s="51"/>
      <c r="BL18" s="51"/>
      <c r="BM18" s="51"/>
      <c r="BN18" s="51"/>
      <c r="BO18" s="51"/>
      <c r="BP18" s="51"/>
      <c r="BR18" s="154"/>
      <c r="BS18" s="155"/>
      <c r="BT18" s="156"/>
      <c r="BU18" s="157"/>
      <c r="BV18" s="158"/>
      <c r="BW18" s="159"/>
      <c r="BX18" s="160"/>
      <c r="BY18" s="161"/>
      <c r="BZ18" s="158"/>
      <c r="CA18" s="159"/>
      <c r="CB18" s="160"/>
      <c r="CC18" s="162"/>
      <c r="CD18" s="163"/>
    </row>
    <row r="19" spans="1:82" ht="18.75">
      <c r="A19" s="17"/>
      <c r="B19" s="54"/>
      <c r="C19" s="57"/>
      <c r="D19" s="17"/>
      <c r="E19" s="17"/>
      <c r="F19" s="17"/>
      <c r="G19" s="17"/>
      <c r="H19" s="17"/>
      <c r="I19" s="17"/>
      <c r="J19" s="17"/>
      <c r="K19" s="58"/>
      <c r="L19" s="17"/>
      <c r="M19" s="10"/>
      <c r="N19" s="50"/>
      <c r="O19" s="50"/>
      <c r="P19" s="50"/>
      <c r="Q19" s="10"/>
      <c r="R19" s="10"/>
      <c r="S19" s="10"/>
      <c r="T19" s="10"/>
      <c r="U19" s="10"/>
      <c r="V19" s="10"/>
      <c r="W19" s="10"/>
      <c r="X19" s="10"/>
      <c r="Y19" s="17"/>
      <c r="Z19" s="17"/>
      <c r="AA19" s="51"/>
      <c r="AB19" s="51"/>
      <c r="AC19" s="51"/>
      <c r="AD19" s="51"/>
      <c r="AE19" s="51"/>
      <c r="AF19" s="85"/>
      <c r="AG19" s="51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51"/>
      <c r="AV19" s="51"/>
      <c r="AW19" s="51"/>
      <c r="AX19" s="51"/>
      <c r="AY19" s="51"/>
      <c r="AZ19" s="51"/>
      <c r="BA19" s="85"/>
      <c r="BB19" s="51"/>
      <c r="BC19" s="86"/>
      <c r="BD19" s="86"/>
      <c r="BE19" s="86"/>
      <c r="BF19" s="86"/>
      <c r="BG19" s="86"/>
      <c r="BH19" s="85"/>
      <c r="BI19" s="51"/>
      <c r="BJ19" s="51"/>
      <c r="BK19" s="51"/>
      <c r="BL19" s="51"/>
      <c r="BM19" s="51"/>
      <c r="BN19" s="51"/>
      <c r="BO19" s="51"/>
      <c r="BP19" s="51"/>
      <c r="BR19" s="10"/>
      <c r="BS19" s="10"/>
      <c r="BT19" s="10"/>
      <c r="BU19" s="20"/>
      <c r="BV19" s="20"/>
      <c r="BW19" s="20"/>
      <c r="BX19" s="20"/>
      <c r="BY19" s="20"/>
      <c r="BZ19" s="20"/>
    </row>
    <row r="20" spans="1:82" ht="18.75">
      <c r="A20" s="17"/>
      <c r="B20" s="54"/>
      <c r="C20" s="57"/>
      <c r="D20" s="17"/>
      <c r="E20" s="17"/>
      <c r="F20" s="17"/>
      <c r="G20" s="17"/>
      <c r="H20" s="17"/>
      <c r="I20" s="17"/>
      <c r="J20" s="17"/>
      <c r="K20" s="58"/>
      <c r="L20" s="17"/>
      <c r="M20" s="10"/>
      <c r="N20" s="50"/>
      <c r="O20" s="50"/>
      <c r="P20" s="50"/>
      <c r="Q20" s="10"/>
      <c r="R20" s="10"/>
      <c r="S20" s="10"/>
      <c r="T20" s="10"/>
      <c r="U20" s="10"/>
      <c r="V20" s="10"/>
      <c r="W20" s="10"/>
      <c r="X20" s="10"/>
      <c r="Y20" s="17"/>
      <c r="Z20" s="17"/>
      <c r="AA20" s="51"/>
      <c r="AB20" s="51"/>
      <c r="AC20" s="51"/>
      <c r="AD20" s="51"/>
      <c r="AE20" s="51"/>
      <c r="AF20" s="85"/>
      <c r="AG20" s="51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51"/>
      <c r="AV20" s="51"/>
      <c r="AW20" s="51"/>
      <c r="AX20" s="51"/>
      <c r="AY20" s="51"/>
      <c r="AZ20" s="51"/>
      <c r="BA20" s="85"/>
      <c r="BB20" s="51"/>
      <c r="BC20" s="86"/>
      <c r="BD20" s="86"/>
      <c r="BE20" s="86"/>
      <c r="BF20" s="86"/>
      <c r="BG20" s="86"/>
      <c r="BH20" s="85"/>
      <c r="BI20" s="51"/>
      <c r="BJ20" s="51"/>
      <c r="BK20" s="51"/>
      <c r="BL20" s="51"/>
      <c r="BM20" s="51"/>
      <c r="BN20" s="51"/>
      <c r="BO20" s="51"/>
      <c r="BP20" s="51"/>
    </row>
    <row r="21" spans="1:82" ht="19.5" thickBot="1">
      <c r="A21" s="17"/>
      <c r="B21" s="54"/>
      <c r="C21" s="57"/>
      <c r="D21" s="225"/>
      <c r="E21" s="225"/>
      <c r="F21" s="225"/>
      <c r="G21" s="225"/>
      <c r="H21" s="225"/>
      <c r="I21" s="225"/>
      <c r="J21" s="17"/>
      <c r="K21" s="58"/>
      <c r="L21" s="17"/>
      <c r="M21" s="10"/>
      <c r="N21" s="61"/>
      <c r="O21" s="61"/>
      <c r="P21" s="61"/>
      <c r="Q21" s="4" t="s">
        <v>58</v>
      </c>
      <c r="R21" s="36"/>
      <c r="S21" s="18"/>
      <c r="T21" s="18"/>
      <c r="U21" s="5"/>
      <c r="V21" s="10"/>
      <c r="W21" s="10"/>
      <c r="X21" s="10"/>
      <c r="Y21" s="17"/>
      <c r="Z21" s="17"/>
      <c r="AA21" s="51"/>
      <c r="AB21" s="51"/>
      <c r="AC21" s="51"/>
      <c r="AD21" s="51"/>
      <c r="AE21" s="51"/>
      <c r="AF21" s="85"/>
      <c r="AG21" s="51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51"/>
      <c r="AV21" s="51"/>
      <c r="AW21" s="51"/>
      <c r="AX21" s="51"/>
      <c r="AY21" s="51"/>
      <c r="AZ21" s="51"/>
      <c r="BA21" s="85"/>
      <c r="BB21" s="51"/>
      <c r="BC21" s="86"/>
      <c r="BD21" s="86"/>
      <c r="BE21" s="86"/>
      <c r="BF21" s="86"/>
      <c r="BG21" s="86"/>
      <c r="BH21" s="85"/>
      <c r="BI21" s="51"/>
      <c r="BJ21" s="51"/>
      <c r="BK21" s="51"/>
      <c r="BL21" s="51"/>
      <c r="BM21" s="51"/>
      <c r="BN21" s="51"/>
      <c r="BO21" s="51"/>
      <c r="BP21" s="51"/>
    </row>
    <row r="22" spans="1:82" ht="18.75" customHeight="1" thickBot="1">
      <c r="A22" s="2"/>
      <c r="B22" s="3"/>
      <c r="C22" s="57"/>
      <c r="D22" s="17"/>
      <c r="E22" s="17"/>
      <c r="F22" s="17"/>
      <c r="G22" s="17"/>
      <c r="H22" s="17"/>
      <c r="I22" s="17"/>
      <c r="J22" s="3"/>
      <c r="K22" s="3"/>
      <c r="L22" s="3"/>
      <c r="M22" s="3"/>
      <c r="N22" s="164" t="s">
        <v>56</v>
      </c>
      <c r="O22" s="166" t="s">
        <v>57</v>
      </c>
      <c r="P22" s="166" t="s">
        <v>55</v>
      </c>
      <c r="Q22" s="167" t="s">
        <v>52</v>
      </c>
      <c r="R22" s="168" t="s">
        <v>53</v>
      </c>
      <c r="S22" s="282" t="s">
        <v>3</v>
      </c>
      <c r="T22" s="283"/>
      <c r="U22" s="284"/>
      <c r="V22" s="10"/>
      <c r="W22" s="32" t="s">
        <v>54</v>
      </c>
      <c r="X22" s="3"/>
      <c r="Y22" s="1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17"/>
      <c r="BE22" s="17"/>
      <c r="BF22" s="17"/>
      <c r="BG22" s="17"/>
      <c r="BH22" s="17"/>
      <c r="BI22" s="17"/>
      <c r="BJ22" s="17"/>
      <c r="BK22" s="17"/>
      <c r="BL22" s="87"/>
      <c r="BM22" s="87"/>
      <c r="BN22" s="87"/>
      <c r="BO22" s="87"/>
      <c r="BP22" s="87"/>
    </row>
    <row r="23" spans="1:82" ht="19.5" thickBot="1">
      <c r="A23" s="23"/>
      <c r="B23" s="10"/>
      <c r="C23" s="3"/>
      <c r="D23" s="3"/>
      <c r="E23" s="3"/>
      <c r="F23" s="3"/>
      <c r="G23" s="3"/>
      <c r="H23" s="3"/>
      <c r="I23" s="3" t="s">
        <v>12</v>
      </c>
      <c r="J23" s="10"/>
      <c r="K23" s="10"/>
      <c r="L23" s="10"/>
      <c r="M23" s="10"/>
      <c r="N23" s="50"/>
      <c r="O23" s="60"/>
      <c r="P23" s="60"/>
      <c r="Q23" s="10"/>
      <c r="R23" s="10"/>
      <c r="S23" s="31"/>
      <c r="T23" s="31"/>
      <c r="U23" s="31"/>
      <c r="V23" s="10"/>
      <c r="W23" s="10"/>
      <c r="X23" s="17"/>
      <c r="Y23" s="1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17"/>
      <c r="BE23" s="17"/>
      <c r="BF23" s="17"/>
      <c r="BG23" s="17"/>
      <c r="BH23" s="17"/>
      <c r="BI23" s="17"/>
      <c r="BJ23" s="17"/>
      <c r="BK23" s="17"/>
      <c r="BL23" s="87"/>
      <c r="BM23" s="87"/>
      <c r="BN23" s="87"/>
      <c r="BO23" s="87"/>
      <c r="BP23" s="87"/>
      <c r="BS23" s="164" t="s">
        <v>72</v>
      </c>
      <c r="BT23" s="164"/>
      <c r="BU23" s="164" t="s">
        <v>70</v>
      </c>
      <c r="BV23" s="164" t="s">
        <v>64</v>
      </c>
      <c r="BW23" s="164" t="s">
        <v>65</v>
      </c>
      <c r="BX23" s="164" t="s">
        <v>66</v>
      </c>
      <c r="BY23" s="164"/>
      <c r="BZ23" s="164" t="s">
        <v>67</v>
      </c>
      <c r="CA23" s="164" t="s">
        <v>63</v>
      </c>
      <c r="CB23" s="164" t="s">
        <v>68</v>
      </c>
      <c r="CC23" s="164"/>
      <c r="CD23" s="165" t="s">
        <v>69</v>
      </c>
    </row>
    <row r="24" spans="1:82" ht="19.5" thickBot="1">
      <c r="A24" s="17"/>
      <c r="B24" s="22"/>
      <c r="C24" s="22"/>
      <c r="D24" s="8" t="s">
        <v>2</v>
      </c>
      <c r="E24" s="16" t="s">
        <v>23</v>
      </c>
      <c r="F24" s="16" t="s">
        <v>24</v>
      </c>
      <c r="G24" s="16" t="s">
        <v>25</v>
      </c>
      <c r="H24" s="16" t="s">
        <v>26</v>
      </c>
      <c r="I24" s="16" t="s">
        <v>27</v>
      </c>
      <c r="J24" s="10"/>
      <c r="K24" s="10"/>
      <c r="L24" s="10"/>
      <c r="M24" s="10"/>
      <c r="N24" s="112">
        <v>1</v>
      </c>
      <c r="O24" s="113" t="s">
        <v>4</v>
      </c>
      <c r="P24" s="260">
        <v>2</v>
      </c>
      <c r="Q24" s="108" t="str">
        <f>D25</f>
        <v>KFC Meulebeke</v>
      </c>
      <c r="R24" s="108" t="str">
        <f>D26</f>
        <v>KSC Wielsbeke 2</v>
      </c>
      <c r="S24" s="109"/>
      <c r="T24" s="110" t="s">
        <v>63</v>
      </c>
      <c r="U24" s="111"/>
      <c r="V24" s="10"/>
      <c r="W24" s="6"/>
      <c r="X24" s="10"/>
      <c r="Y24" s="7"/>
      <c r="Z24" s="8" t="s">
        <v>33</v>
      </c>
      <c r="AA24" s="12"/>
      <c r="AB24" s="13"/>
      <c r="AC24" s="14" t="s">
        <v>15</v>
      </c>
      <c r="AD24" s="13"/>
      <c r="AE24" s="15"/>
      <c r="AF24" s="22"/>
      <c r="AG24" s="11"/>
      <c r="AH24" s="12"/>
      <c r="AI24" s="13"/>
      <c r="AJ24" s="14" t="s">
        <v>16</v>
      </c>
      <c r="AK24" s="13"/>
      <c r="AL24" s="15"/>
      <c r="AM24" s="22"/>
      <c r="AN24" s="11"/>
      <c r="AO24" s="12"/>
      <c r="AP24" s="13"/>
      <c r="AQ24" s="14" t="s">
        <v>17</v>
      </c>
      <c r="AR24" s="13"/>
      <c r="AS24" s="15"/>
      <c r="AT24" s="22"/>
      <c r="AU24" s="11"/>
      <c r="AV24" s="12"/>
      <c r="AW24" s="13"/>
      <c r="AX24" s="14" t="s">
        <v>18</v>
      </c>
      <c r="AY24" s="13"/>
      <c r="AZ24" s="15"/>
      <c r="BA24" s="22"/>
      <c r="BB24" s="11"/>
      <c r="BC24" s="12"/>
      <c r="BD24" s="13"/>
      <c r="BE24" s="14" t="s">
        <v>19</v>
      </c>
      <c r="BF24" s="13"/>
      <c r="BG24" s="15"/>
      <c r="BH24" s="22"/>
      <c r="BI24" s="11"/>
      <c r="BJ24" s="12"/>
      <c r="BK24" s="13"/>
      <c r="BL24" s="14" t="s">
        <v>20</v>
      </c>
      <c r="BM24" s="13"/>
      <c r="BN24" s="15"/>
      <c r="BO24" s="11"/>
      <c r="BP24" s="16" t="s">
        <v>21</v>
      </c>
      <c r="BR24" s="23"/>
      <c r="BS24" s="22"/>
      <c r="BT24" s="22"/>
      <c r="BU24" s="60"/>
      <c r="BV24" s="60"/>
      <c r="BW24" s="34"/>
      <c r="BX24" s="60"/>
      <c r="BY24" s="60"/>
      <c r="BZ24" s="60"/>
      <c r="CA24" s="60"/>
      <c r="CB24" s="88"/>
      <c r="CC24" s="59"/>
      <c r="CD24" s="88"/>
    </row>
    <row r="25" spans="1:82" ht="18.75">
      <c r="A25" s="10"/>
      <c r="B25" s="22"/>
      <c r="C25" s="6">
        <v>1</v>
      </c>
      <c r="D25" s="244" t="s">
        <v>118</v>
      </c>
      <c r="E25" s="222" t="s">
        <v>4</v>
      </c>
      <c r="F25" s="222"/>
      <c r="G25" s="222" t="s">
        <v>134</v>
      </c>
      <c r="H25" s="222" t="s">
        <v>135</v>
      </c>
      <c r="I25" s="222" t="s">
        <v>9</v>
      </c>
      <c r="J25" s="10"/>
      <c r="K25" s="10"/>
      <c r="L25" s="10"/>
      <c r="M25" s="10"/>
      <c r="N25" s="253">
        <v>2</v>
      </c>
      <c r="O25" s="254" t="s">
        <v>4</v>
      </c>
      <c r="P25" s="255">
        <v>4</v>
      </c>
      <c r="Q25" s="256" t="str">
        <f>D27</f>
        <v>KVE Aalter</v>
      </c>
      <c r="R25" s="256" t="str">
        <f>D28</f>
        <v>KVC Wingene 2</v>
      </c>
      <c r="S25" s="257"/>
      <c r="T25" s="258" t="s">
        <v>63</v>
      </c>
      <c r="U25" s="259"/>
      <c r="V25" s="10"/>
      <c r="W25" s="6"/>
      <c r="X25" s="10"/>
      <c r="Y25" s="6">
        <v>1</v>
      </c>
      <c r="Z25" s="220" t="str">
        <f>D25</f>
        <v>KFC Meulebeke</v>
      </c>
      <c r="AA25" s="7">
        <f>IF(S24="",0,1)</f>
        <v>0</v>
      </c>
      <c r="AB25" s="7">
        <f>IF(S28="",0,1)</f>
        <v>0</v>
      </c>
      <c r="AC25" s="7">
        <f>IF(S30="",0,1)</f>
        <v>0</v>
      </c>
      <c r="AD25" s="7">
        <f>IF(S34="",0,1)</f>
        <v>0</v>
      </c>
      <c r="AE25" s="7">
        <f>IF(S36="",0,1)</f>
        <v>0</v>
      </c>
      <c r="AF25" s="75">
        <f t="shared" ref="AF25:AF30" si="18">SUM(AA25:AE25)</f>
        <v>0</v>
      </c>
      <c r="AG25" s="2"/>
      <c r="AH25" s="73">
        <f>S24</f>
        <v>0</v>
      </c>
      <c r="AI25" s="73">
        <f>S28</f>
        <v>0</v>
      </c>
      <c r="AJ25" s="73">
        <f>S30</f>
        <v>0</v>
      </c>
      <c r="AK25" s="73">
        <f>S34</f>
        <v>0</v>
      </c>
      <c r="AL25" s="74">
        <f>S36</f>
        <v>0</v>
      </c>
      <c r="AM25" s="75">
        <f t="shared" ref="AM25:AM30" si="19">SUM(AH25:AL25)</f>
        <v>0</v>
      </c>
      <c r="AN25" s="76"/>
      <c r="AO25" s="73">
        <f>U24</f>
        <v>0</v>
      </c>
      <c r="AP25" s="73">
        <f>U28</f>
        <v>0</v>
      </c>
      <c r="AQ25" s="73">
        <f>U30</f>
        <v>0</v>
      </c>
      <c r="AR25" s="73">
        <f>U34</f>
        <v>0</v>
      </c>
      <c r="AS25" s="73">
        <f>U36</f>
        <v>0</v>
      </c>
      <c r="AT25" s="75">
        <f t="shared" ref="AT25:AT30" si="20">SUM(AO25:AS25)</f>
        <v>0</v>
      </c>
      <c r="AU25" s="2"/>
      <c r="AV25" s="7">
        <f t="shared" ref="AV25:AZ30" si="21">AH25-AO25</f>
        <v>0</v>
      </c>
      <c r="AW25" s="7">
        <f t="shared" si="21"/>
        <v>0</v>
      </c>
      <c r="AX25" s="7">
        <f t="shared" si="21"/>
        <v>0</v>
      </c>
      <c r="AY25" s="7">
        <f t="shared" si="21"/>
        <v>0</v>
      </c>
      <c r="AZ25" s="7">
        <f t="shared" si="21"/>
        <v>0</v>
      </c>
      <c r="BA25" s="75">
        <f t="shared" ref="BA25:BA30" si="22">SUM(AV25:AZ25)</f>
        <v>0</v>
      </c>
      <c r="BB25" s="2"/>
      <c r="BC25" s="83" t="str">
        <f>IF(AA25=0,"",IF(AH25&gt;AO25,3,IF(AH25=AO25,1,0)))</f>
        <v/>
      </c>
      <c r="BD25" s="83" t="str">
        <f t="shared" ref="BD25:BD30" si="23">IF(AB25=0,"",IF(AI25&gt;AP25,3,IF(AI25=AP25,1,0)))</f>
        <v/>
      </c>
      <c r="BE25" s="83" t="str">
        <f t="shared" ref="BE25:BE30" si="24">IF(AC25=0,"",IF(AJ25&gt;AQ25,3,IF(AJ25=AQ25,1,0)))</f>
        <v/>
      </c>
      <c r="BF25" s="83" t="str">
        <f t="shared" ref="BF25:BF30" si="25">IF(AD25=0,"",IF(AK25&gt;AR25,3,IF(AK25=AR25,1,0)))</f>
        <v/>
      </c>
      <c r="BG25" s="83" t="str">
        <f t="shared" ref="BG25:BG30" si="26">IF(AE25=0,"",IF(AL25&gt;AS25,3,IF(AL25=AS25,1,0)))</f>
        <v/>
      </c>
      <c r="BH25" s="75">
        <f t="shared" ref="BH25:BH30" si="27">SUM(BC25:BG25)</f>
        <v>0</v>
      </c>
      <c r="BI25" s="2"/>
      <c r="BJ25" s="7" t="str">
        <f>BC25</f>
        <v/>
      </c>
      <c r="BK25" s="7" t="e">
        <f>BC25+BD25</f>
        <v>#VALUE!</v>
      </c>
      <c r="BL25" s="7" t="e">
        <f>BC25+BD25+BE25</f>
        <v>#VALUE!</v>
      </c>
      <c r="BM25" s="7" t="e">
        <f>BC25+BD25+BE25+BF25</f>
        <v>#VALUE!</v>
      </c>
      <c r="BN25" s="7" t="e">
        <f>BC25+BD25+BE25+BF25+BG25</f>
        <v>#VALUE!</v>
      </c>
      <c r="BO25" s="2"/>
      <c r="BP25" s="7"/>
      <c r="BR25" s="89">
        <v>1</v>
      </c>
      <c r="BS25" s="90" t="str">
        <f>$Z$27</f>
        <v>KVE Aalter</v>
      </c>
      <c r="BT25" s="91"/>
      <c r="BU25" s="92">
        <f>$AF$27</f>
        <v>0</v>
      </c>
      <c r="BV25" s="93">
        <f>COUNTIF($BC$27:$BG$27,"3")</f>
        <v>0</v>
      </c>
      <c r="BW25" s="94">
        <f>COUNTIF($BC$27:$BG$27,"0")</f>
        <v>0</v>
      </c>
      <c r="BX25" s="95">
        <f>COUNTIF($BC$27:$BG$27,1)</f>
        <v>0</v>
      </c>
      <c r="BY25" s="96"/>
      <c r="BZ25" s="93">
        <f>$AM$27</f>
        <v>0</v>
      </c>
      <c r="CA25" s="94">
        <f>$AT$27</f>
        <v>0</v>
      </c>
      <c r="CB25" s="95">
        <f>$BA$27</f>
        <v>0</v>
      </c>
      <c r="CC25" s="97"/>
      <c r="CD25" s="98">
        <f>$BH$27</f>
        <v>0</v>
      </c>
    </row>
    <row r="26" spans="1:82" ht="19.5" thickBot="1">
      <c r="A26" s="10"/>
      <c r="B26" s="22"/>
      <c r="C26" s="6">
        <v>2</v>
      </c>
      <c r="D26" s="244" t="s">
        <v>29</v>
      </c>
      <c r="E26" s="222" t="s">
        <v>4</v>
      </c>
      <c r="F26" s="222" t="s">
        <v>133</v>
      </c>
      <c r="G26" s="222" t="s">
        <v>134</v>
      </c>
      <c r="H26" s="222"/>
      <c r="I26" s="222" t="s">
        <v>9</v>
      </c>
      <c r="J26" s="10"/>
      <c r="K26" s="10"/>
      <c r="L26" s="10"/>
      <c r="M26" s="10"/>
      <c r="N26" s="115">
        <v>3</v>
      </c>
      <c r="O26" s="116" t="s">
        <v>4</v>
      </c>
      <c r="P26" s="269" t="s">
        <v>63</v>
      </c>
      <c r="Q26" s="118" t="str">
        <f>D29</f>
        <v xml:space="preserve">KVC Ardooie </v>
      </c>
      <c r="R26" s="118" t="str">
        <f>D30</f>
        <v>bye</v>
      </c>
      <c r="S26" s="119"/>
      <c r="T26" s="129" t="s">
        <v>63</v>
      </c>
      <c r="U26" s="120"/>
      <c r="V26" s="10"/>
      <c r="W26" s="6"/>
      <c r="X26" s="10"/>
      <c r="Y26" s="6">
        <v>2</v>
      </c>
      <c r="Z26" s="220" t="str">
        <f t="shared" ref="Z26:Z30" si="28">D26</f>
        <v>KSC Wielsbeke 2</v>
      </c>
      <c r="AA26" s="7">
        <f>IF(S25="",0,1)</f>
        <v>0</v>
      </c>
      <c r="AB26" s="7">
        <f>IF(U27="",0,1)</f>
        <v>0</v>
      </c>
      <c r="AC26" s="7">
        <f>IF(U30="",0,1)</f>
        <v>0</v>
      </c>
      <c r="AD26" s="7">
        <f>IF(S32="",0,1)</f>
        <v>0</v>
      </c>
      <c r="AE26" s="7">
        <f>IF(U38="",0,1)</f>
        <v>0</v>
      </c>
      <c r="AF26" s="77">
        <f t="shared" si="18"/>
        <v>0</v>
      </c>
      <c r="AG26" s="2"/>
      <c r="AH26" s="73">
        <f>S25</f>
        <v>0</v>
      </c>
      <c r="AI26" s="73">
        <f>U27</f>
        <v>0</v>
      </c>
      <c r="AJ26" s="73">
        <f>U30</f>
        <v>0</v>
      </c>
      <c r="AK26" s="73">
        <f>S32</f>
        <v>0</v>
      </c>
      <c r="AL26" s="74">
        <f>U38</f>
        <v>0</v>
      </c>
      <c r="AM26" s="77">
        <f t="shared" si="19"/>
        <v>0</v>
      </c>
      <c r="AN26" s="76"/>
      <c r="AO26" s="73">
        <f>U25</f>
        <v>0</v>
      </c>
      <c r="AP26" s="73">
        <f>S27</f>
        <v>0</v>
      </c>
      <c r="AQ26" s="73">
        <f>S30</f>
        <v>0</v>
      </c>
      <c r="AR26" s="73">
        <f>U32</f>
        <v>0</v>
      </c>
      <c r="AS26" s="73">
        <f>S38</f>
        <v>0</v>
      </c>
      <c r="AT26" s="77">
        <f t="shared" si="20"/>
        <v>0</v>
      </c>
      <c r="AU26" s="2"/>
      <c r="AV26" s="7">
        <f t="shared" si="21"/>
        <v>0</v>
      </c>
      <c r="AW26" s="7">
        <f t="shared" si="21"/>
        <v>0</v>
      </c>
      <c r="AX26" s="7">
        <f t="shared" si="21"/>
        <v>0</v>
      </c>
      <c r="AY26" s="7">
        <f t="shared" si="21"/>
        <v>0</v>
      </c>
      <c r="AZ26" s="7">
        <f t="shared" si="21"/>
        <v>0</v>
      </c>
      <c r="BA26" s="77">
        <f t="shared" si="22"/>
        <v>0</v>
      </c>
      <c r="BB26" s="2"/>
      <c r="BC26" s="83" t="str">
        <f t="shared" ref="BC26:BC30" si="29">IF(AA26=0,"",IF(AH26&gt;AO26,3,IF(AH26=AO26,1,0)))</f>
        <v/>
      </c>
      <c r="BD26" s="83" t="str">
        <f t="shared" si="23"/>
        <v/>
      </c>
      <c r="BE26" s="83" t="str">
        <f t="shared" si="24"/>
        <v/>
      </c>
      <c r="BF26" s="83" t="str">
        <f t="shared" si="25"/>
        <v/>
      </c>
      <c r="BG26" s="83" t="str">
        <f t="shared" si="26"/>
        <v/>
      </c>
      <c r="BH26" s="77">
        <f t="shared" si="27"/>
        <v>0</v>
      </c>
      <c r="BI26" s="2"/>
      <c r="BJ26" s="7" t="str">
        <f t="shared" ref="BJ26:BJ30" si="30">BC26</f>
        <v/>
      </c>
      <c r="BK26" s="7" t="e">
        <f t="shared" ref="BK26:BK30" si="31">BC26+BD26</f>
        <v>#VALUE!</v>
      </c>
      <c r="BL26" s="7" t="e">
        <f t="shared" ref="BL26:BL30" si="32">BC26+BD26+BE26</f>
        <v>#VALUE!</v>
      </c>
      <c r="BM26" s="7" t="e">
        <f t="shared" ref="BM26:BM30" si="33">BC26+BD26+BE26+BF26</f>
        <v>#VALUE!</v>
      </c>
      <c r="BN26" s="7" t="e">
        <f t="shared" ref="BN26:BN30" si="34">BC26+BD26+BE26+BF26+BG26</f>
        <v>#VALUE!</v>
      </c>
      <c r="BO26" s="2"/>
      <c r="BP26" s="7"/>
      <c r="BR26" s="145">
        <v>2</v>
      </c>
      <c r="BS26" s="146" t="str">
        <f>$Z$29</f>
        <v xml:space="preserve">KVC Ardooie </v>
      </c>
      <c r="BT26" s="207"/>
      <c r="BU26" s="147">
        <f>$AF$29</f>
        <v>0</v>
      </c>
      <c r="BV26" s="148">
        <f>COUNTIF($BC$29:$BG$29,"3")</f>
        <v>0</v>
      </c>
      <c r="BW26" s="149">
        <f>COUNTIF($BC$29:$BG$29,"0")</f>
        <v>0</v>
      </c>
      <c r="BX26" s="150">
        <f>COUNTIF($BC$29:$BG$29,1)</f>
        <v>0</v>
      </c>
      <c r="BY26" s="151"/>
      <c r="BZ26" s="148">
        <f>$AM$29</f>
        <v>0</v>
      </c>
      <c r="CA26" s="149">
        <f>$AT$29</f>
        <v>0</v>
      </c>
      <c r="CB26" s="150">
        <f>$BA$29</f>
        <v>0</v>
      </c>
      <c r="CC26" s="152"/>
      <c r="CD26" s="153">
        <f>$BH$29</f>
        <v>0</v>
      </c>
    </row>
    <row r="27" spans="1:82" ht="18.75">
      <c r="A27" s="10"/>
      <c r="B27" s="22"/>
      <c r="C27" s="6">
        <v>3</v>
      </c>
      <c r="D27" s="244" t="s">
        <v>108</v>
      </c>
      <c r="E27" s="222" t="s">
        <v>4</v>
      </c>
      <c r="F27" s="222" t="s">
        <v>133</v>
      </c>
      <c r="G27" s="222" t="s">
        <v>134</v>
      </c>
      <c r="H27" s="222" t="s">
        <v>135</v>
      </c>
      <c r="I27" s="222"/>
      <c r="J27" s="10"/>
      <c r="K27" s="10"/>
      <c r="L27" s="10"/>
      <c r="M27" s="10"/>
      <c r="N27" s="125">
        <v>4</v>
      </c>
      <c r="O27" s="126" t="s">
        <v>133</v>
      </c>
      <c r="P27" s="268">
        <v>2</v>
      </c>
      <c r="Q27" s="128" t="str">
        <f>D27</f>
        <v>KVE Aalter</v>
      </c>
      <c r="R27" s="128" t="str">
        <f>D29</f>
        <v xml:space="preserve">KVC Ardooie </v>
      </c>
      <c r="S27" s="132"/>
      <c r="T27" s="134" t="s">
        <v>63</v>
      </c>
      <c r="U27" s="133"/>
      <c r="V27" s="2"/>
      <c r="W27" s="6"/>
      <c r="X27" s="10"/>
      <c r="Y27" s="6">
        <v>3</v>
      </c>
      <c r="Z27" s="220" t="str">
        <f t="shared" si="28"/>
        <v>KVE Aalter</v>
      </c>
      <c r="AA27" s="7">
        <f>IF(S26="",0,1)</f>
        <v>0</v>
      </c>
      <c r="AB27" s="7">
        <f>IF(U28="",0,1)</f>
        <v>0</v>
      </c>
      <c r="AC27" s="7">
        <f>IF(U32="",0,1)</f>
        <v>0</v>
      </c>
      <c r="AD27" s="7">
        <f>IF(U35="",0,1)</f>
        <v>0</v>
      </c>
      <c r="AE27" s="7">
        <f>IF(S37="",0,1)</f>
        <v>0</v>
      </c>
      <c r="AF27" s="77">
        <f t="shared" si="18"/>
        <v>0</v>
      </c>
      <c r="AG27" s="2"/>
      <c r="AH27" s="73">
        <f>S26</f>
        <v>0</v>
      </c>
      <c r="AI27" s="73">
        <f>U28</f>
        <v>0</v>
      </c>
      <c r="AJ27" s="73">
        <f>U32</f>
        <v>0</v>
      </c>
      <c r="AK27" s="73">
        <f>U35</f>
        <v>0</v>
      </c>
      <c r="AL27" s="74">
        <f>S37</f>
        <v>0</v>
      </c>
      <c r="AM27" s="77">
        <f t="shared" si="19"/>
        <v>0</v>
      </c>
      <c r="AN27" s="76"/>
      <c r="AO27" s="73">
        <f>U26</f>
        <v>0</v>
      </c>
      <c r="AP27" s="73">
        <f>S28</f>
        <v>0</v>
      </c>
      <c r="AQ27" s="73">
        <f>S32</f>
        <v>0</v>
      </c>
      <c r="AR27" s="73">
        <f>S35</f>
        <v>0</v>
      </c>
      <c r="AS27" s="73">
        <f>U37</f>
        <v>0</v>
      </c>
      <c r="AT27" s="77">
        <f t="shared" si="20"/>
        <v>0</v>
      </c>
      <c r="AU27" s="2"/>
      <c r="AV27" s="7">
        <f t="shared" si="21"/>
        <v>0</v>
      </c>
      <c r="AW27" s="7">
        <f t="shared" si="21"/>
        <v>0</v>
      </c>
      <c r="AX27" s="7">
        <f t="shared" si="21"/>
        <v>0</v>
      </c>
      <c r="AY27" s="7">
        <f t="shared" si="21"/>
        <v>0</v>
      </c>
      <c r="AZ27" s="7">
        <f t="shared" si="21"/>
        <v>0</v>
      </c>
      <c r="BA27" s="77">
        <f t="shared" si="22"/>
        <v>0</v>
      </c>
      <c r="BB27" s="2"/>
      <c r="BC27" s="83" t="str">
        <f t="shared" si="29"/>
        <v/>
      </c>
      <c r="BD27" s="83" t="str">
        <f t="shared" si="23"/>
        <v/>
      </c>
      <c r="BE27" s="83" t="str">
        <f t="shared" si="24"/>
        <v/>
      </c>
      <c r="BF27" s="83" t="str">
        <f t="shared" si="25"/>
        <v/>
      </c>
      <c r="BG27" s="83" t="str">
        <f t="shared" si="26"/>
        <v/>
      </c>
      <c r="BH27" s="77">
        <f t="shared" si="27"/>
        <v>0</v>
      </c>
      <c r="BI27" s="2"/>
      <c r="BJ27" s="7" t="str">
        <f t="shared" si="30"/>
        <v/>
      </c>
      <c r="BK27" s="7" t="e">
        <f t="shared" si="31"/>
        <v>#VALUE!</v>
      </c>
      <c r="BL27" s="7" t="e">
        <f t="shared" si="32"/>
        <v>#VALUE!</v>
      </c>
      <c r="BM27" s="7" t="e">
        <f t="shared" si="33"/>
        <v>#VALUE!</v>
      </c>
      <c r="BN27" s="7" t="e">
        <f t="shared" si="34"/>
        <v>#VALUE!</v>
      </c>
      <c r="BO27" s="2"/>
      <c r="BP27" s="7"/>
      <c r="BR27" s="99">
        <v>3</v>
      </c>
      <c r="BS27" s="100" t="str">
        <f>$Z$25</f>
        <v>KFC Meulebeke</v>
      </c>
      <c r="BT27" s="214"/>
      <c r="BU27" s="101">
        <f>$AF$25</f>
        <v>0</v>
      </c>
      <c r="BV27" s="102">
        <f>COUNTIF($BC$25:$BG$25,"3")</f>
        <v>0</v>
      </c>
      <c r="BW27" s="103">
        <f>COUNTIF($BC$25:$BG$25,"0")</f>
        <v>0</v>
      </c>
      <c r="BX27" s="104">
        <f>COUNTIF($BC$25:$BG$25,1)</f>
        <v>0</v>
      </c>
      <c r="BY27" s="105"/>
      <c r="BZ27" s="102">
        <f>$AM$25</f>
        <v>0</v>
      </c>
      <c r="CA27" s="103">
        <f>$AT$25</f>
        <v>0</v>
      </c>
      <c r="CB27" s="104">
        <f>$BA$25</f>
        <v>0</v>
      </c>
      <c r="CC27" s="106"/>
      <c r="CD27" s="107">
        <f>$BH$25</f>
        <v>0</v>
      </c>
    </row>
    <row r="28" spans="1:82" ht="18.75">
      <c r="A28" s="10"/>
      <c r="B28" s="22"/>
      <c r="C28" s="6">
        <v>4</v>
      </c>
      <c r="D28" s="247" t="s">
        <v>123</v>
      </c>
      <c r="E28" s="222" t="s">
        <v>4</v>
      </c>
      <c r="F28" s="222" t="s">
        <v>133</v>
      </c>
      <c r="G28" s="222"/>
      <c r="H28" s="222" t="s">
        <v>135</v>
      </c>
      <c r="I28" s="222" t="s">
        <v>9</v>
      </c>
      <c r="J28" s="10"/>
      <c r="K28" s="10"/>
      <c r="L28" s="10"/>
      <c r="M28" s="10"/>
      <c r="N28" s="261">
        <v>5</v>
      </c>
      <c r="O28" s="262" t="s">
        <v>133</v>
      </c>
      <c r="P28" s="263">
        <v>4</v>
      </c>
      <c r="Q28" s="264" t="str">
        <f>D26</f>
        <v>KSC Wielsbeke 2</v>
      </c>
      <c r="R28" s="264" t="str">
        <f>D28</f>
        <v>KVC Wingene 2</v>
      </c>
      <c r="S28" s="265"/>
      <c r="T28" s="266" t="s">
        <v>63</v>
      </c>
      <c r="U28" s="267"/>
      <c r="V28" s="2"/>
      <c r="W28" s="6"/>
      <c r="X28" s="10"/>
      <c r="Y28" s="6">
        <v>4</v>
      </c>
      <c r="Z28" s="220" t="str">
        <f t="shared" si="28"/>
        <v>KVC Wingene 2</v>
      </c>
      <c r="AA28" s="7">
        <f>IF(U26="",0,1)</f>
        <v>0</v>
      </c>
      <c r="AB28" s="7">
        <f>IF(S29="",0,1)</f>
        <v>0</v>
      </c>
      <c r="AC28" s="7">
        <f>IF(U33="",0,1)</f>
        <v>0</v>
      </c>
      <c r="AD28" s="7">
        <f>IF(U34="",0,1)</f>
        <v>0</v>
      </c>
      <c r="AE28" s="7">
        <f>IF(S38="",0,1)</f>
        <v>0</v>
      </c>
      <c r="AF28" s="77">
        <f t="shared" si="18"/>
        <v>0</v>
      </c>
      <c r="AG28" s="2"/>
      <c r="AH28" s="73">
        <f>U26</f>
        <v>0</v>
      </c>
      <c r="AI28" s="73">
        <f>S29</f>
        <v>0</v>
      </c>
      <c r="AJ28" s="73">
        <f>U33</f>
        <v>0</v>
      </c>
      <c r="AK28" s="73">
        <f>U34</f>
        <v>0</v>
      </c>
      <c r="AL28" s="74">
        <f>S38</f>
        <v>0</v>
      </c>
      <c r="AM28" s="77">
        <f t="shared" si="19"/>
        <v>0</v>
      </c>
      <c r="AN28" s="76"/>
      <c r="AO28" s="73">
        <f>S26</f>
        <v>0</v>
      </c>
      <c r="AP28" s="73">
        <f>U29</f>
        <v>0</v>
      </c>
      <c r="AQ28" s="73">
        <f>S33</f>
        <v>0</v>
      </c>
      <c r="AR28" s="73">
        <f>S34</f>
        <v>0</v>
      </c>
      <c r="AS28" s="73">
        <f>U38</f>
        <v>0</v>
      </c>
      <c r="AT28" s="77">
        <f t="shared" si="20"/>
        <v>0</v>
      </c>
      <c r="AU28" s="2"/>
      <c r="AV28" s="7">
        <f t="shared" si="21"/>
        <v>0</v>
      </c>
      <c r="AW28" s="7">
        <f t="shared" si="21"/>
        <v>0</v>
      </c>
      <c r="AX28" s="7">
        <f t="shared" si="21"/>
        <v>0</v>
      </c>
      <c r="AY28" s="7">
        <f t="shared" si="21"/>
        <v>0</v>
      </c>
      <c r="AZ28" s="7">
        <f t="shared" si="21"/>
        <v>0</v>
      </c>
      <c r="BA28" s="77">
        <f t="shared" si="22"/>
        <v>0</v>
      </c>
      <c r="BB28" s="2"/>
      <c r="BC28" s="83" t="str">
        <f t="shared" si="29"/>
        <v/>
      </c>
      <c r="BD28" s="83" t="str">
        <f t="shared" si="23"/>
        <v/>
      </c>
      <c r="BE28" s="83" t="str">
        <f t="shared" si="24"/>
        <v/>
      </c>
      <c r="BF28" s="83" t="str">
        <f t="shared" si="25"/>
        <v/>
      </c>
      <c r="BG28" s="83" t="str">
        <f t="shared" si="26"/>
        <v/>
      </c>
      <c r="BH28" s="77">
        <f t="shared" si="27"/>
        <v>0</v>
      </c>
      <c r="BI28" s="2"/>
      <c r="BJ28" s="7" t="str">
        <f t="shared" si="30"/>
        <v/>
      </c>
      <c r="BK28" s="7" t="e">
        <f t="shared" si="31"/>
        <v>#VALUE!</v>
      </c>
      <c r="BL28" s="7" t="e">
        <f t="shared" si="32"/>
        <v>#VALUE!</v>
      </c>
      <c r="BM28" s="7" t="e">
        <f t="shared" si="33"/>
        <v>#VALUE!</v>
      </c>
      <c r="BN28" s="7" t="e">
        <f t="shared" si="34"/>
        <v>#VALUE!</v>
      </c>
      <c r="BO28" s="2"/>
      <c r="BP28" s="7"/>
      <c r="BR28" s="145">
        <v>4</v>
      </c>
      <c r="BS28" s="146" t="str">
        <f>$Z$30</f>
        <v>bye</v>
      </c>
      <c r="BT28" s="207"/>
      <c r="BU28" s="147">
        <f>$AF$30</f>
        <v>0</v>
      </c>
      <c r="BV28" s="148">
        <f>COUNTIF($BC$30:$BG$30,"3")</f>
        <v>0</v>
      </c>
      <c r="BW28" s="149">
        <f>COUNTIF($BC$30:$BG$30,"0")</f>
        <v>0</v>
      </c>
      <c r="BX28" s="150">
        <f>COUNTIF($BC$30:$BG$30,1)</f>
        <v>0</v>
      </c>
      <c r="BY28" s="151"/>
      <c r="BZ28" s="148">
        <f>$AM$30</f>
        <v>0</v>
      </c>
      <c r="CA28" s="149">
        <f>$AT$30</f>
        <v>0</v>
      </c>
      <c r="CB28" s="150">
        <f>$BA$30</f>
        <v>0</v>
      </c>
      <c r="CC28" s="152"/>
      <c r="CD28" s="153">
        <f>$BH$30</f>
        <v>0</v>
      </c>
    </row>
    <row r="29" spans="1:82" ht="19.5" thickBot="1">
      <c r="A29" s="10"/>
      <c r="B29" s="22"/>
      <c r="C29" s="6">
        <v>5</v>
      </c>
      <c r="D29" s="244" t="s">
        <v>119</v>
      </c>
      <c r="E29" s="222"/>
      <c r="F29" s="222" t="s">
        <v>133</v>
      </c>
      <c r="G29" s="222" t="s">
        <v>134</v>
      </c>
      <c r="H29" s="222" t="s">
        <v>135</v>
      </c>
      <c r="I29" s="222" t="s">
        <v>9</v>
      </c>
      <c r="J29" s="10"/>
      <c r="K29" s="10"/>
      <c r="L29" s="10"/>
      <c r="M29" s="10"/>
      <c r="N29" s="121">
        <v>6</v>
      </c>
      <c r="O29" s="122" t="s">
        <v>133</v>
      </c>
      <c r="P29" s="270" t="s">
        <v>63</v>
      </c>
      <c r="Q29" s="124" t="str">
        <f>D25</f>
        <v>KFC Meulebeke</v>
      </c>
      <c r="R29" s="124" t="str">
        <f>D30</f>
        <v>bye</v>
      </c>
      <c r="S29" s="130"/>
      <c r="T29" s="135" t="s">
        <v>63</v>
      </c>
      <c r="U29" s="131"/>
      <c r="V29" s="2"/>
      <c r="W29" s="6"/>
      <c r="X29" s="10"/>
      <c r="Y29" s="6">
        <v>5</v>
      </c>
      <c r="Z29" s="220" t="str">
        <f t="shared" si="28"/>
        <v xml:space="preserve">KVC Ardooie </v>
      </c>
      <c r="AA29" s="7">
        <f>IF(U25="",0,1)</f>
        <v>0</v>
      </c>
      <c r="AB29" s="7">
        <f>IF(U29="",0,1)</f>
        <v>0</v>
      </c>
      <c r="AC29" s="7">
        <f>IF(S31="",0,1)</f>
        <v>0</v>
      </c>
      <c r="AD29" s="7">
        <f>IF(S35="",0,1)</f>
        <v>0</v>
      </c>
      <c r="AE29" s="7">
        <f>IF(U36="",0,1)</f>
        <v>0</v>
      </c>
      <c r="AF29" s="77">
        <f t="shared" si="18"/>
        <v>0</v>
      </c>
      <c r="AG29" s="2"/>
      <c r="AH29" s="73">
        <f>U25</f>
        <v>0</v>
      </c>
      <c r="AI29" s="73">
        <f>U29</f>
        <v>0</v>
      </c>
      <c r="AJ29" s="73">
        <f>S31</f>
        <v>0</v>
      </c>
      <c r="AK29" s="73">
        <f>S35</f>
        <v>0</v>
      </c>
      <c r="AL29" s="74">
        <f>U36</f>
        <v>0</v>
      </c>
      <c r="AM29" s="77">
        <f t="shared" si="19"/>
        <v>0</v>
      </c>
      <c r="AN29" s="76"/>
      <c r="AO29" s="73">
        <f>S25</f>
        <v>0</v>
      </c>
      <c r="AP29" s="73">
        <f>S29</f>
        <v>0</v>
      </c>
      <c r="AQ29" s="73">
        <f>U31</f>
        <v>0</v>
      </c>
      <c r="AR29" s="73">
        <f>U35</f>
        <v>0</v>
      </c>
      <c r="AS29" s="73">
        <f>S36</f>
        <v>0</v>
      </c>
      <c r="AT29" s="77">
        <f t="shared" si="20"/>
        <v>0</v>
      </c>
      <c r="AU29" s="2"/>
      <c r="AV29" s="7">
        <f t="shared" si="21"/>
        <v>0</v>
      </c>
      <c r="AW29" s="7">
        <f t="shared" si="21"/>
        <v>0</v>
      </c>
      <c r="AX29" s="7">
        <f t="shared" si="21"/>
        <v>0</v>
      </c>
      <c r="AY29" s="7">
        <f t="shared" si="21"/>
        <v>0</v>
      </c>
      <c r="AZ29" s="7">
        <f t="shared" si="21"/>
        <v>0</v>
      </c>
      <c r="BA29" s="77">
        <f t="shared" si="22"/>
        <v>0</v>
      </c>
      <c r="BB29" s="2"/>
      <c r="BC29" s="83" t="str">
        <f t="shared" si="29"/>
        <v/>
      </c>
      <c r="BD29" s="83" t="str">
        <f t="shared" si="23"/>
        <v/>
      </c>
      <c r="BE29" s="83" t="str">
        <f t="shared" si="24"/>
        <v/>
      </c>
      <c r="BF29" s="83" t="str">
        <f t="shared" si="25"/>
        <v/>
      </c>
      <c r="BG29" s="83" t="str">
        <f t="shared" si="26"/>
        <v/>
      </c>
      <c r="BH29" s="77">
        <f t="shared" si="27"/>
        <v>0</v>
      </c>
      <c r="BI29" s="2"/>
      <c r="BJ29" s="7" t="str">
        <f t="shared" si="30"/>
        <v/>
      </c>
      <c r="BK29" s="7" t="e">
        <f t="shared" si="31"/>
        <v>#VALUE!</v>
      </c>
      <c r="BL29" s="7" t="e">
        <f t="shared" si="32"/>
        <v>#VALUE!</v>
      </c>
      <c r="BM29" s="7" t="e">
        <f t="shared" si="33"/>
        <v>#VALUE!</v>
      </c>
      <c r="BN29" s="7" t="e">
        <f t="shared" si="34"/>
        <v>#VALUE!</v>
      </c>
      <c r="BO29" s="2"/>
      <c r="BP29" s="7"/>
      <c r="BR29" s="99">
        <v>5</v>
      </c>
      <c r="BS29" s="100" t="str">
        <f>$Z$28</f>
        <v>KVC Wingene 2</v>
      </c>
      <c r="BT29" s="214"/>
      <c r="BU29" s="101">
        <f>$AF$28</f>
        <v>0</v>
      </c>
      <c r="BV29" s="102">
        <f>COUNTIF($BC$28:$BG$28,"3")</f>
        <v>0</v>
      </c>
      <c r="BW29" s="103">
        <f>COUNTIF($BC$28:$BG$28,"0")</f>
        <v>0</v>
      </c>
      <c r="BX29" s="104">
        <f>COUNTIF($BC$28:$BG$28,1)</f>
        <v>0</v>
      </c>
      <c r="BY29" s="105"/>
      <c r="BZ29" s="102">
        <f>$AM$28</f>
        <v>0</v>
      </c>
      <c r="CA29" s="103">
        <f>$AT$28</f>
        <v>0</v>
      </c>
      <c r="CB29" s="104">
        <f>$BA$28</f>
        <v>0</v>
      </c>
      <c r="CC29" s="106"/>
      <c r="CD29" s="107">
        <f>$BH$28</f>
        <v>0</v>
      </c>
    </row>
    <row r="30" spans="1:82" ht="18.75" customHeight="1" thickBot="1">
      <c r="A30" s="23"/>
      <c r="B30" s="23"/>
      <c r="C30" s="6">
        <v>6</v>
      </c>
      <c r="D30" s="245" t="s">
        <v>139</v>
      </c>
      <c r="E30" s="222"/>
      <c r="F30" s="222"/>
      <c r="G30" s="222"/>
      <c r="H30" s="222"/>
      <c r="I30" s="222"/>
      <c r="J30" s="10"/>
      <c r="K30" s="10"/>
      <c r="L30" s="10"/>
      <c r="M30" s="10"/>
      <c r="N30" s="112">
        <v>7</v>
      </c>
      <c r="O30" s="113" t="s">
        <v>134</v>
      </c>
      <c r="P30" s="260">
        <v>2</v>
      </c>
      <c r="Q30" s="108" t="str">
        <f>D29</f>
        <v xml:space="preserve">KVC Ardooie </v>
      </c>
      <c r="R30" s="108" t="str">
        <f>D25</f>
        <v>KFC Meulebeke</v>
      </c>
      <c r="S30" s="109"/>
      <c r="T30" s="110" t="s">
        <v>63</v>
      </c>
      <c r="U30" s="111"/>
      <c r="V30" s="2"/>
      <c r="W30" s="6"/>
      <c r="X30" s="10"/>
      <c r="Y30" s="6">
        <v>6</v>
      </c>
      <c r="Z30" s="220" t="str">
        <f t="shared" si="28"/>
        <v>bye</v>
      </c>
      <c r="AA30" s="7">
        <f>IF(U24="",0,1)</f>
        <v>0</v>
      </c>
      <c r="AB30" s="7">
        <f>IF(S27="",0,1)</f>
        <v>0</v>
      </c>
      <c r="AC30" s="7">
        <f>IF(U31="",0,1)</f>
        <v>0</v>
      </c>
      <c r="AD30" s="7">
        <f>IF(S33="",0,1)</f>
        <v>0</v>
      </c>
      <c r="AE30" s="7">
        <f>IF(U37="",0,1)</f>
        <v>0</v>
      </c>
      <c r="AF30" s="78">
        <f t="shared" si="18"/>
        <v>0</v>
      </c>
      <c r="AG30" s="2"/>
      <c r="AH30" s="73">
        <f>U24</f>
        <v>0</v>
      </c>
      <c r="AI30" s="73">
        <f>S27</f>
        <v>0</v>
      </c>
      <c r="AJ30" s="73">
        <f>U31</f>
        <v>0</v>
      </c>
      <c r="AK30" s="73">
        <f>S33</f>
        <v>0</v>
      </c>
      <c r="AL30" s="74">
        <f>U37</f>
        <v>0</v>
      </c>
      <c r="AM30" s="78">
        <f t="shared" si="19"/>
        <v>0</v>
      </c>
      <c r="AN30" s="76"/>
      <c r="AO30" s="73">
        <f>S24</f>
        <v>0</v>
      </c>
      <c r="AP30" s="73">
        <f>U27</f>
        <v>0</v>
      </c>
      <c r="AQ30" s="73">
        <f>S31</f>
        <v>0</v>
      </c>
      <c r="AR30" s="73">
        <f>U33</f>
        <v>0</v>
      </c>
      <c r="AS30" s="73">
        <f>S37</f>
        <v>0</v>
      </c>
      <c r="AT30" s="78">
        <f t="shared" si="20"/>
        <v>0</v>
      </c>
      <c r="AU30" s="2"/>
      <c r="AV30" s="7">
        <f t="shared" si="21"/>
        <v>0</v>
      </c>
      <c r="AW30" s="7">
        <f t="shared" si="21"/>
        <v>0</v>
      </c>
      <c r="AX30" s="7">
        <f t="shared" si="21"/>
        <v>0</v>
      </c>
      <c r="AY30" s="7">
        <f t="shared" si="21"/>
        <v>0</v>
      </c>
      <c r="AZ30" s="7">
        <f t="shared" si="21"/>
        <v>0</v>
      </c>
      <c r="BA30" s="78">
        <f t="shared" si="22"/>
        <v>0</v>
      </c>
      <c r="BB30" s="2"/>
      <c r="BC30" s="83" t="str">
        <f t="shared" si="29"/>
        <v/>
      </c>
      <c r="BD30" s="83" t="str">
        <f t="shared" si="23"/>
        <v/>
      </c>
      <c r="BE30" s="83" t="str">
        <f t="shared" si="24"/>
        <v/>
      </c>
      <c r="BF30" s="83" t="str">
        <f t="shared" si="25"/>
        <v/>
      </c>
      <c r="BG30" s="83" t="str">
        <f t="shared" si="26"/>
        <v/>
      </c>
      <c r="BH30" s="78">
        <f t="shared" si="27"/>
        <v>0</v>
      </c>
      <c r="BI30" s="2"/>
      <c r="BJ30" s="7" t="str">
        <f t="shared" si="30"/>
        <v/>
      </c>
      <c r="BK30" s="7" t="e">
        <f t="shared" si="31"/>
        <v>#VALUE!</v>
      </c>
      <c r="BL30" s="7" t="e">
        <f t="shared" si="32"/>
        <v>#VALUE!</v>
      </c>
      <c r="BM30" s="7" t="e">
        <f t="shared" si="33"/>
        <v>#VALUE!</v>
      </c>
      <c r="BN30" s="7" t="e">
        <f t="shared" si="34"/>
        <v>#VALUE!</v>
      </c>
      <c r="BO30" s="2"/>
      <c r="BP30" s="7"/>
      <c r="BR30" s="154">
        <v>6</v>
      </c>
      <c r="BS30" s="155" t="str">
        <f>$Z$26</f>
        <v>KSC Wielsbeke 2</v>
      </c>
      <c r="BT30" s="156"/>
      <c r="BU30" s="157">
        <f>$AF$26</f>
        <v>0</v>
      </c>
      <c r="BV30" s="158">
        <f>COUNTIF($BC$26:$BG$26,"3")</f>
        <v>0</v>
      </c>
      <c r="BW30" s="159">
        <f>COUNTIF($BC$26:$BG$26,"0")</f>
        <v>0</v>
      </c>
      <c r="BX30" s="160">
        <f>COUNTIF($BC$26:$BG$26,1)</f>
        <v>0</v>
      </c>
      <c r="BY30" s="161"/>
      <c r="BZ30" s="158">
        <f>$AM$26</f>
        <v>0</v>
      </c>
      <c r="CA30" s="159">
        <f>$AT$26</f>
        <v>0</v>
      </c>
      <c r="CB30" s="160">
        <f>$BA$26</f>
        <v>0</v>
      </c>
      <c r="CC30" s="162"/>
      <c r="CD30" s="163">
        <f>$BH$26</f>
        <v>0</v>
      </c>
    </row>
    <row r="31" spans="1:82" ht="18.75" customHeight="1">
      <c r="C31" s="23"/>
      <c r="D31" s="23"/>
      <c r="E31" s="23"/>
      <c r="F31" s="23"/>
      <c r="G31" s="23"/>
      <c r="H31" s="23"/>
      <c r="I31" s="10"/>
      <c r="N31" s="253">
        <v>8</v>
      </c>
      <c r="O31" s="254" t="s">
        <v>134</v>
      </c>
      <c r="P31" s="255">
        <v>4</v>
      </c>
      <c r="Q31" s="256" t="str">
        <f>D26</f>
        <v>KSC Wielsbeke 2</v>
      </c>
      <c r="R31" s="256" t="str">
        <f>D27</f>
        <v>KVE Aalter</v>
      </c>
      <c r="S31" s="257"/>
      <c r="T31" s="258" t="s">
        <v>63</v>
      </c>
      <c r="U31" s="259"/>
      <c r="V31" s="2"/>
      <c r="W31" s="6"/>
      <c r="X31" s="10"/>
    </row>
    <row r="32" spans="1:82" ht="19.5" thickBot="1">
      <c r="N32" s="115">
        <v>9</v>
      </c>
      <c r="O32" s="116" t="s">
        <v>134</v>
      </c>
      <c r="P32" s="269" t="s">
        <v>63</v>
      </c>
      <c r="Q32" s="118" t="str">
        <f>D28</f>
        <v>KVC Wingene 2</v>
      </c>
      <c r="R32" s="118" t="str">
        <f>D30</f>
        <v>bye</v>
      </c>
      <c r="S32" s="119"/>
      <c r="T32" s="129" t="s">
        <v>63</v>
      </c>
      <c r="U32" s="120"/>
      <c r="V32" s="2"/>
      <c r="W32" s="6"/>
      <c r="X32" s="10"/>
    </row>
    <row r="33" spans="14:46" ht="18.75">
      <c r="N33" s="125">
        <v>10</v>
      </c>
      <c r="O33" s="126" t="s">
        <v>135</v>
      </c>
      <c r="P33" s="268">
        <v>2</v>
      </c>
      <c r="Q33" s="128" t="str">
        <f>D25</f>
        <v>KFC Meulebeke</v>
      </c>
      <c r="R33" s="128" t="str">
        <f>D27</f>
        <v>KVE Aalter</v>
      </c>
      <c r="S33" s="132"/>
      <c r="T33" s="134" t="s">
        <v>63</v>
      </c>
      <c r="U33" s="133"/>
      <c r="V33" s="2"/>
      <c r="W33" s="6"/>
      <c r="X33" s="10"/>
    </row>
    <row r="34" spans="14:46" ht="18.75">
      <c r="N34" s="261">
        <v>11</v>
      </c>
      <c r="O34" s="262" t="s">
        <v>135</v>
      </c>
      <c r="P34" s="263">
        <v>4</v>
      </c>
      <c r="Q34" s="264" t="str">
        <f>D28</f>
        <v>KVC Wingene 2</v>
      </c>
      <c r="R34" s="264" t="str">
        <f>D29</f>
        <v xml:space="preserve">KVC Ardooie </v>
      </c>
      <c r="S34" s="265"/>
      <c r="T34" s="266" t="s">
        <v>63</v>
      </c>
      <c r="U34" s="267"/>
      <c r="V34" s="2"/>
      <c r="W34" s="6"/>
      <c r="X34" s="10"/>
    </row>
    <row r="35" spans="14:46" ht="19.5" thickBot="1">
      <c r="N35" s="121">
        <v>12</v>
      </c>
      <c r="O35" s="122" t="s">
        <v>135</v>
      </c>
      <c r="P35" s="270" t="s">
        <v>63</v>
      </c>
      <c r="Q35" s="124" t="str">
        <f>D26</f>
        <v>KSC Wielsbeke 2</v>
      </c>
      <c r="R35" s="124" t="str">
        <f>D30</f>
        <v>bye</v>
      </c>
      <c r="S35" s="130"/>
      <c r="T35" s="135" t="s">
        <v>63</v>
      </c>
      <c r="U35" s="131"/>
      <c r="W35" s="6"/>
      <c r="X35" s="10"/>
    </row>
    <row r="36" spans="14:46" ht="18.75">
      <c r="N36" s="112">
        <v>13</v>
      </c>
      <c r="O36" s="113" t="s">
        <v>9</v>
      </c>
      <c r="P36" s="260">
        <v>2</v>
      </c>
      <c r="Q36" s="108" t="str">
        <f>D29</f>
        <v xml:space="preserve">KVC Ardooie </v>
      </c>
      <c r="R36" s="108" t="str">
        <f>D26</f>
        <v>KSC Wielsbeke 2</v>
      </c>
      <c r="S36" s="109"/>
      <c r="T36" s="110" t="s">
        <v>63</v>
      </c>
      <c r="U36" s="111"/>
      <c r="W36" s="6"/>
      <c r="X36" s="10"/>
    </row>
    <row r="37" spans="14:46" ht="18.75">
      <c r="N37" s="253">
        <v>14</v>
      </c>
      <c r="O37" s="254" t="s">
        <v>9</v>
      </c>
      <c r="P37" s="255">
        <v>4</v>
      </c>
      <c r="Q37" s="256" t="str">
        <f>D25</f>
        <v>KFC Meulebeke</v>
      </c>
      <c r="R37" s="256" t="str">
        <f>D28</f>
        <v>KVC Wingene 2</v>
      </c>
      <c r="S37" s="257"/>
      <c r="T37" s="258" t="s">
        <v>63</v>
      </c>
      <c r="U37" s="259"/>
      <c r="W37" s="6"/>
      <c r="X37" s="2"/>
    </row>
    <row r="38" spans="14:46" ht="19.5" thickBot="1">
      <c r="N38" s="115">
        <v>15</v>
      </c>
      <c r="O38" s="116" t="s">
        <v>9</v>
      </c>
      <c r="P38" s="269" t="s">
        <v>63</v>
      </c>
      <c r="Q38" s="118" t="str">
        <f>D27</f>
        <v>KVE Aalter</v>
      </c>
      <c r="R38" s="118" t="str">
        <f>D30</f>
        <v>bye</v>
      </c>
      <c r="S38" s="119"/>
      <c r="T38" s="129" t="s">
        <v>63</v>
      </c>
      <c r="U38" s="120"/>
      <c r="W38" s="6"/>
      <c r="X38" s="2"/>
      <c r="Y38" s="285"/>
      <c r="Z38" s="285"/>
      <c r="AH38" s="292"/>
      <c r="AI38" s="292"/>
      <c r="AJ38" s="292"/>
      <c r="AK38" s="292"/>
      <c r="AL38" s="292"/>
      <c r="AM38" s="292"/>
    </row>
    <row r="39" spans="14:46" ht="19.5" thickBot="1">
      <c r="O39" s="50"/>
      <c r="P39" s="50"/>
      <c r="Q39" s="10"/>
      <c r="R39" s="10"/>
      <c r="S39" s="10"/>
      <c r="T39" s="10"/>
      <c r="U39" s="10"/>
      <c r="V39" s="10"/>
      <c r="W39" s="10"/>
      <c r="X39" s="2"/>
      <c r="Y39" s="58"/>
      <c r="Z39" s="87"/>
      <c r="AH39" s="286">
        <v>1</v>
      </c>
      <c r="AI39" s="287"/>
      <c r="AJ39" s="287"/>
      <c r="AK39" s="287"/>
      <c r="AL39" s="287"/>
      <c r="AM39" s="288"/>
    </row>
    <row r="40" spans="14:46" ht="19.5" thickBot="1">
      <c r="O40" s="50"/>
      <c r="P40" s="50"/>
      <c r="Q40" s="10"/>
      <c r="R40" s="10"/>
      <c r="S40" s="10"/>
      <c r="T40" s="10"/>
      <c r="U40" s="10"/>
      <c r="V40" s="10"/>
      <c r="W40" s="10"/>
      <c r="X40" s="2"/>
      <c r="Y40" s="58"/>
      <c r="Z40" s="87"/>
      <c r="AA40" s="286">
        <v>2</v>
      </c>
      <c r="AB40" s="287"/>
      <c r="AC40" s="287"/>
      <c r="AD40" s="287"/>
      <c r="AE40" s="287"/>
      <c r="AF40" s="288"/>
      <c r="AH40" s="289"/>
      <c r="AI40" s="290"/>
      <c r="AJ40" s="290"/>
      <c r="AK40" s="290"/>
      <c r="AL40" s="290"/>
      <c r="AM40" s="291"/>
      <c r="AO40" s="286">
        <v>3</v>
      </c>
      <c r="AP40" s="287"/>
      <c r="AQ40" s="287"/>
      <c r="AR40" s="287"/>
      <c r="AS40" s="287"/>
      <c r="AT40" s="288"/>
    </row>
    <row r="41" spans="14:46" ht="19.5" thickBot="1">
      <c r="O41" s="50"/>
      <c r="P41" s="50"/>
      <c r="Q41" s="10"/>
      <c r="R41" s="10"/>
      <c r="S41" s="10"/>
      <c r="T41" s="10"/>
      <c r="U41" s="10"/>
      <c r="V41" s="10"/>
      <c r="W41" s="10"/>
      <c r="X41" s="2"/>
      <c r="Y41" s="58"/>
      <c r="Z41" s="87"/>
      <c r="AA41" s="289"/>
      <c r="AB41" s="290"/>
      <c r="AC41" s="290"/>
      <c r="AD41" s="290"/>
      <c r="AE41" s="290"/>
      <c r="AF41" s="291"/>
      <c r="AO41" s="289"/>
      <c r="AP41" s="290"/>
      <c r="AQ41" s="290"/>
      <c r="AR41" s="290"/>
      <c r="AS41" s="290"/>
      <c r="AT41" s="291"/>
    </row>
    <row r="42" spans="14:46" ht="19.5" thickBot="1">
      <c r="N42" s="61"/>
      <c r="O42" s="61"/>
      <c r="P42" s="61"/>
      <c r="Q42" s="4" t="s">
        <v>58</v>
      </c>
      <c r="R42" s="36"/>
      <c r="S42" s="18"/>
      <c r="T42" s="18"/>
      <c r="U42" s="5"/>
      <c r="Y42" s="58"/>
      <c r="Z42" s="87"/>
    </row>
    <row r="43" spans="14:46" ht="19.5" thickBot="1">
      <c r="N43" s="164" t="s">
        <v>56</v>
      </c>
      <c r="O43" s="166" t="s">
        <v>57</v>
      </c>
      <c r="P43" s="166" t="s">
        <v>55</v>
      </c>
      <c r="Q43" s="167" t="s">
        <v>52</v>
      </c>
      <c r="R43" s="168" t="s">
        <v>53</v>
      </c>
      <c r="S43" s="282" t="s">
        <v>3</v>
      </c>
      <c r="T43" s="283"/>
      <c r="U43" s="284"/>
      <c r="V43" s="10"/>
      <c r="W43" s="32" t="s">
        <v>54</v>
      </c>
      <c r="Y43" s="58"/>
      <c r="Z43" s="87"/>
      <c r="AA43" s="286">
        <v>4</v>
      </c>
      <c r="AB43" s="287"/>
      <c r="AC43" s="287"/>
      <c r="AD43" s="287"/>
      <c r="AE43" s="287"/>
      <c r="AF43" s="288"/>
      <c r="AH43" s="286">
        <v>5</v>
      </c>
      <c r="AI43" s="287"/>
      <c r="AJ43" s="287"/>
      <c r="AK43" s="287"/>
      <c r="AL43" s="287"/>
      <c r="AM43" s="288"/>
      <c r="AO43" s="286">
        <v>6</v>
      </c>
      <c r="AP43" s="287"/>
      <c r="AQ43" s="287"/>
      <c r="AR43" s="287"/>
      <c r="AS43" s="287"/>
      <c r="AT43" s="288"/>
    </row>
    <row r="44" spans="14:46" ht="19.5" thickBot="1">
      <c r="Y44" s="58"/>
      <c r="Z44" s="87"/>
      <c r="AA44" s="289"/>
      <c r="AB44" s="290"/>
      <c r="AC44" s="290"/>
      <c r="AD44" s="290"/>
      <c r="AE44" s="290"/>
      <c r="AF44" s="291"/>
      <c r="AH44" s="289"/>
      <c r="AI44" s="290"/>
      <c r="AJ44" s="290"/>
      <c r="AK44" s="290"/>
      <c r="AL44" s="290"/>
      <c r="AM44" s="291"/>
      <c r="AO44" s="289"/>
      <c r="AP44" s="290"/>
      <c r="AQ44" s="290"/>
      <c r="AR44" s="290"/>
      <c r="AS44" s="290"/>
      <c r="AT44" s="291"/>
    </row>
    <row r="45" spans="14:46" ht="19.5" thickBot="1">
      <c r="N45" s="112">
        <v>1</v>
      </c>
      <c r="O45" s="113" t="s">
        <v>59</v>
      </c>
      <c r="P45" s="114">
        <v>4</v>
      </c>
      <c r="Q45" s="108" t="s">
        <v>76</v>
      </c>
      <c r="R45" s="108" t="s">
        <v>82</v>
      </c>
      <c r="S45" s="109"/>
      <c r="T45" s="143" t="s">
        <v>63</v>
      </c>
      <c r="U45" s="111"/>
      <c r="W45" s="1"/>
      <c r="Y45" s="58"/>
      <c r="Z45" s="87"/>
    </row>
    <row r="46" spans="14:46" ht="18.75" customHeight="1" thickBot="1">
      <c r="N46" s="115">
        <v>2</v>
      </c>
      <c r="O46" s="116" t="s">
        <v>59</v>
      </c>
      <c r="P46" s="117">
        <v>3</v>
      </c>
      <c r="Q46" s="118" t="s">
        <v>77</v>
      </c>
      <c r="R46" s="118" t="s">
        <v>83</v>
      </c>
      <c r="S46" s="119"/>
      <c r="T46" s="144" t="s">
        <v>63</v>
      </c>
      <c r="U46" s="120"/>
      <c r="W46" s="1"/>
      <c r="Y46" s="58"/>
      <c r="Z46" s="87"/>
      <c r="AA46" s="286">
        <v>7</v>
      </c>
      <c r="AB46" s="287"/>
      <c r="AC46" s="287"/>
      <c r="AD46" s="287"/>
      <c r="AE46" s="287"/>
      <c r="AF46" s="288"/>
      <c r="AH46" s="286">
        <v>8</v>
      </c>
      <c r="AI46" s="287"/>
      <c r="AJ46" s="287"/>
      <c r="AK46" s="287"/>
      <c r="AL46" s="287"/>
      <c r="AM46" s="288"/>
      <c r="AO46" s="286">
        <v>9</v>
      </c>
      <c r="AP46" s="287"/>
      <c r="AQ46" s="287"/>
      <c r="AR46" s="287"/>
      <c r="AS46" s="287"/>
      <c r="AT46" s="288"/>
    </row>
    <row r="47" spans="14:46" ht="18.75" customHeight="1" thickBot="1">
      <c r="N47" s="63">
        <v>3</v>
      </c>
      <c r="O47" s="65" t="s">
        <v>59</v>
      </c>
      <c r="P47" s="66">
        <v>2</v>
      </c>
      <c r="Q47" s="67" t="s">
        <v>78</v>
      </c>
      <c r="R47" s="67" t="s">
        <v>84</v>
      </c>
      <c r="S47" s="79"/>
      <c r="T47" s="68" t="s">
        <v>63</v>
      </c>
      <c r="U47" s="80"/>
      <c r="W47" s="1"/>
      <c r="Y47" s="58"/>
      <c r="Z47" s="87"/>
      <c r="AA47" s="289"/>
      <c r="AB47" s="290"/>
      <c r="AC47" s="290"/>
      <c r="AD47" s="290"/>
      <c r="AE47" s="290"/>
      <c r="AF47" s="291"/>
      <c r="AH47" s="289"/>
      <c r="AI47" s="290"/>
      <c r="AJ47" s="290"/>
      <c r="AK47" s="290"/>
      <c r="AL47" s="290"/>
      <c r="AM47" s="291"/>
      <c r="AO47" s="289"/>
      <c r="AP47" s="290"/>
      <c r="AQ47" s="290"/>
      <c r="AR47" s="290"/>
      <c r="AS47" s="290"/>
      <c r="AT47" s="291"/>
    </row>
    <row r="48" spans="14:46" ht="19.5" thickBot="1">
      <c r="N48" s="64">
        <v>4</v>
      </c>
      <c r="O48" s="69" t="s">
        <v>59</v>
      </c>
      <c r="P48" s="70">
        <v>1</v>
      </c>
      <c r="Q48" s="71" t="s">
        <v>79</v>
      </c>
      <c r="R48" s="71" t="s">
        <v>85</v>
      </c>
      <c r="S48" s="81"/>
      <c r="T48" s="72" t="s">
        <v>63</v>
      </c>
      <c r="U48" s="82"/>
      <c r="W48" s="1"/>
      <c r="Y48" s="58"/>
      <c r="Z48" s="87"/>
    </row>
    <row r="49" spans="14:46" ht="19.5" thickBot="1">
      <c r="N49" s="112">
        <v>5</v>
      </c>
      <c r="O49" s="113" t="s">
        <v>60</v>
      </c>
      <c r="P49" s="114">
        <v>2</v>
      </c>
      <c r="Q49" s="108" t="s">
        <v>80</v>
      </c>
      <c r="R49" s="108" t="s">
        <v>86</v>
      </c>
      <c r="S49" s="109"/>
      <c r="T49" s="143" t="s">
        <v>63</v>
      </c>
      <c r="U49" s="111"/>
      <c r="W49" s="1"/>
      <c r="Y49" s="58"/>
      <c r="Z49" s="87"/>
      <c r="AA49" s="286">
        <v>10</v>
      </c>
      <c r="AB49" s="287"/>
      <c r="AC49" s="287"/>
      <c r="AD49" s="287"/>
      <c r="AE49" s="287"/>
      <c r="AF49" s="288"/>
      <c r="AH49" s="286">
        <v>11</v>
      </c>
      <c r="AI49" s="287"/>
      <c r="AJ49" s="287"/>
      <c r="AK49" s="287"/>
      <c r="AL49" s="287"/>
      <c r="AM49" s="288"/>
      <c r="AO49" s="286">
        <v>12</v>
      </c>
      <c r="AP49" s="287"/>
      <c r="AQ49" s="287"/>
      <c r="AR49" s="287"/>
      <c r="AS49" s="287"/>
      <c r="AT49" s="288"/>
    </row>
    <row r="50" spans="14:46" ht="19.5" thickBot="1">
      <c r="N50" s="115">
        <v>6</v>
      </c>
      <c r="O50" s="116" t="s">
        <v>60</v>
      </c>
      <c r="P50" s="117">
        <v>1</v>
      </c>
      <c r="Q50" s="118" t="s">
        <v>81</v>
      </c>
      <c r="R50" s="118" t="s">
        <v>87</v>
      </c>
      <c r="S50" s="119"/>
      <c r="T50" s="144" t="s">
        <v>63</v>
      </c>
      <c r="U50" s="120"/>
      <c r="W50" s="1"/>
      <c r="Y50" s="58"/>
      <c r="Z50" s="87"/>
      <c r="AA50" s="289"/>
      <c r="AB50" s="290"/>
      <c r="AC50" s="290"/>
      <c r="AD50" s="290"/>
      <c r="AE50" s="290"/>
      <c r="AF50" s="291"/>
      <c r="AH50" s="289"/>
      <c r="AI50" s="290"/>
      <c r="AJ50" s="290"/>
      <c r="AK50" s="290"/>
      <c r="AL50" s="290"/>
      <c r="AM50" s="291"/>
      <c r="AO50" s="289"/>
      <c r="AP50" s="290"/>
      <c r="AQ50" s="290"/>
      <c r="AR50" s="290"/>
      <c r="AS50" s="290"/>
      <c r="AT50" s="291"/>
    </row>
    <row r="51" spans="14:46">
      <c r="O51" s="62"/>
      <c r="P51" s="62"/>
      <c r="Q51" s="24"/>
      <c r="R51" s="24"/>
      <c r="S51" s="24"/>
      <c r="T51" s="24"/>
      <c r="U51" s="24"/>
      <c r="V51" s="24"/>
      <c r="W51" s="24"/>
    </row>
    <row r="52" spans="14:46" ht="18.75">
      <c r="O52" s="62"/>
      <c r="P52" s="62"/>
      <c r="Q52" s="24"/>
      <c r="R52" s="24"/>
      <c r="S52" s="24"/>
      <c r="T52" s="24"/>
      <c r="U52" s="24"/>
      <c r="V52" s="24"/>
      <c r="W52" s="24"/>
      <c r="AA52" s="285"/>
      <c r="AB52" s="285"/>
      <c r="AC52" s="285"/>
      <c r="AD52" s="285"/>
      <c r="AE52" s="285"/>
      <c r="AF52" s="285"/>
      <c r="AG52" s="87"/>
      <c r="AH52" s="285"/>
      <c r="AI52" s="285"/>
      <c r="AJ52" s="285"/>
      <c r="AK52" s="285"/>
      <c r="AL52" s="285"/>
      <c r="AM52" s="285"/>
      <c r="AN52" s="87"/>
      <c r="AO52" s="285"/>
      <c r="AP52" s="285"/>
      <c r="AQ52" s="285"/>
      <c r="AR52" s="285"/>
      <c r="AS52" s="285"/>
      <c r="AT52" s="285"/>
    </row>
    <row r="53" spans="14:46" ht="18.75">
      <c r="V53" s="24"/>
      <c r="W53" s="24"/>
      <c r="AA53" s="293"/>
      <c r="AB53" s="293"/>
      <c r="AC53" s="293"/>
      <c r="AD53" s="293"/>
      <c r="AE53" s="293"/>
      <c r="AF53" s="293"/>
      <c r="AG53" s="87"/>
      <c r="AH53" s="293"/>
      <c r="AI53" s="293"/>
      <c r="AJ53" s="293"/>
      <c r="AK53" s="293"/>
      <c r="AL53" s="293"/>
      <c r="AM53" s="293"/>
      <c r="AN53" s="87"/>
      <c r="AO53" s="293"/>
      <c r="AP53" s="293"/>
      <c r="AQ53" s="293"/>
      <c r="AR53" s="293"/>
      <c r="AS53" s="293"/>
      <c r="AT53" s="293"/>
    </row>
    <row r="54" spans="14:46">
      <c r="V54" s="24"/>
      <c r="W54" s="24"/>
    </row>
  </sheetData>
  <sortState ref="BS5:CD10">
    <sortCondition descending="1" ref="CD5:CD10"/>
    <sortCondition descending="1" ref="BZ5:BZ10"/>
  </sortState>
  <mergeCells count="36">
    <mergeCell ref="AA52:AF52"/>
    <mergeCell ref="AA53:AF53"/>
    <mergeCell ref="AH52:AM52"/>
    <mergeCell ref="AH53:AM53"/>
    <mergeCell ref="AO52:AT52"/>
    <mergeCell ref="AO53:AT53"/>
    <mergeCell ref="AA49:AF49"/>
    <mergeCell ref="AA50:AF50"/>
    <mergeCell ref="AH49:AM49"/>
    <mergeCell ref="AH50:AM50"/>
    <mergeCell ref="AO49:AT49"/>
    <mergeCell ref="AO50:AT50"/>
    <mergeCell ref="AA46:AF46"/>
    <mergeCell ref="AA47:AF47"/>
    <mergeCell ref="AH46:AM46"/>
    <mergeCell ref="AH47:AM47"/>
    <mergeCell ref="AO46:AT46"/>
    <mergeCell ref="AO47:AT47"/>
    <mergeCell ref="AA43:AF43"/>
    <mergeCell ref="AA44:AF44"/>
    <mergeCell ref="AH43:AM43"/>
    <mergeCell ref="AH44:AM44"/>
    <mergeCell ref="AO43:AT43"/>
    <mergeCell ref="AO44:AT44"/>
    <mergeCell ref="AH39:AM39"/>
    <mergeCell ref="AA41:AF41"/>
    <mergeCell ref="AO41:AT41"/>
    <mergeCell ref="AH38:AM38"/>
    <mergeCell ref="AA40:AF40"/>
    <mergeCell ref="AO40:AT40"/>
    <mergeCell ref="AH40:AM40"/>
    <mergeCell ref="J13:L13"/>
    <mergeCell ref="S22:U22"/>
    <mergeCell ref="S2:U2"/>
    <mergeCell ref="S43:U43"/>
    <mergeCell ref="Y38:Z38"/>
  </mergeCells>
  <printOptions horizontalCentered="1"/>
  <pageMargins left="0.11811023622047245" right="0.19685039370078741" top="0.74803149606299213" bottom="0.59" header="0.11811023622047245" footer="0.11811023622047245"/>
  <pageSetup paperSize="9" scale="85" orientation="landscape" horizontalDpi="4294967293" r:id="rId1"/>
  <headerFooter>
    <oddHeader xml:space="preserve">&amp;C&amp;"-,Vet"&amp;28&amp;K92D050TORNOOI WALTER ALGOET U9 (8/8) ZATERDAG 30 APRIL 2016 </oddHeader>
  </headerFooter>
  <rowBreaks count="2" manualBreakCount="2">
    <brk id="27" max="16383" man="1"/>
    <brk id="46" max="16383" man="1"/>
  </rowBreaks>
  <colBreaks count="3" manualBreakCount="3">
    <brk id="24" max="1048575" man="1"/>
    <brk id="68" max="1048575" man="1"/>
    <brk id="6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CD54"/>
  <sheetViews>
    <sheetView topLeftCell="A4" zoomScaleNormal="100" workbookViewId="0">
      <selection activeCell="BC5" sqref="BC5:BG10"/>
    </sheetView>
  </sheetViews>
  <sheetFormatPr defaultRowHeight="15"/>
  <cols>
    <col min="1" max="1" width="5.7109375" customWidth="1"/>
    <col min="2" max="2" width="8.7109375" customWidth="1"/>
    <col min="3" max="3" width="6.7109375" customWidth="1"/>
    <col min="4" max="4" width="28.7109375" customWidth="1"/>
    <col min="5" max="9" width="8.42578125" bestFit="1" customWidth="1"/>
    <col min="10" max="12" width="3.7109375" customWidth="1"/>
    <col min="13" max="13" width="2.7109375" customWidth="1"/>
    <col min="14" max="14" width="5.7109375" style="59" customWidth="1"/>
    <col min="15" max="15" width="9" style="59" customWidth="1"/>
    <col min="16" max="16" width="6.42578125" style="59" bestFit="1" customWidth="1"/>
    <col min="17" max="18" width="28.7109375" customWidth="1"/>
    <col min="19" max="21" width="5.7109375" customWidth="1"/>
    <col min="22" max="22" width="2.85546875" customWidth="1"/>
    <col min="23" max="23" width="28.7109375" customWidth="1"/>
    <col min="24" max="24" width="2.7109375" customWidth="1"/>
    <col min="25" max="25" width="4" customWidth="1"/>
    <col min="26" max="26" width="24.7109375" customWidth="1"/>
    <col min="27" max="32" width="4" customWidth="1"/>
    <col min="33" max="33" width="1.7109375" customWidth="1"/>
    <col min="34" max="39" width="4" customWidth="1"/>
    <col min="40" max="40" width="1.7109375" customWidth="1"/>
    <col min="41" max="46" width="4" customWidth="1"/>
    <col min="47" max="47" width="1.7109375" customWidth="1"/>
    <col min="48" max="52" width="4" customWidth="1"/>
    <col min="53" max="53" width="5" bestFit="1" customWidth="1"/>
    <col min="54" max="54" width="1.7109375" customWidth="1"/>
    <col min="55" max="60" width="4" customWidth="1"/>
    <col min="61" max="61" width="1.7109375" customWidth="1"/>
    <col min="62" max="66" width="3.85546875" customWidth="1"/>
    <col min="67" max="67" width="1.7109375" customWidth="1"/>
    <col min="68" max="68" width="8.7109375" customWidth="1"/>
    <col min="70" max="70" width="5.7109375" customWidth="1"/>
    <col min="71" max="71" width="25.7109375" customWidth="1"/>
    <col min="72" max="72" width="4.7109375" customWidth="1"/>
    <col min="73" max="76" width="6.7109375" customWidth="1"/>
    <col min="77" max="77" width="4.7109375" customWidth="1"/>
    <col min="78" max="80" width="6.7109375" customWidth="1"/>
    <col min="81" max="81" width="4.7109375" customWidth="1"/>
  </cols>
  <sheetData>
    <row r="1" spans="1:82" ht="19.5" thickBot="1">
      <c r="Q1" s="4" t="s">
        <v>58</v>
      </c>
      <c r="R1" s="36"/>
      <c r="S1" s="18"/>
      <c r="T1" s="18"/>
      <c r="U1" s="5"/>
    </row>
    <row r="2" spans="1:82" ht="19.5" thickBot="1">
      <c r="N2" s="164" t="s">
        <v>56</v>
      </c>
      <c r="O2" s="166" t="s">
        <v>57</v>
      </c>
      <c r="P2" s="166" t="s">
        <v>55</v>
      </c>
      <c r="Q2" s="167" t="s">
        <v>52</v>
      </c>
      <c r="R2" s="168" t="s">
        <v>53</v>
      </c>
      <c r="S2" s="282" t="s">
        <v>3</v>
      </c>
      <c r="T2" s="283"/>
      <c r="U2" s="284"/>
      <c r="V2" s="33"/>
      <c r="W2" s="32" t="s">
        <v>54</v>
      </c>
    </row>
    <row r="3" spans="1:82" ht="19.5" thickBot="1">
      <c r="N3" s="50"/>
      <c r="O3" s="60"/>
      <c r="P3" s="60"/>
      <c r="Q3" s="10"/>
      <c r="R3" s="10"/>
      <c r="S3" s="31"/>
      <c r="T3" s="31"/>
      <c r="U3" s="31"/>
      <c r="V3" s="31"/>
      <c r="W3" s="10"/>
      <c r="BS3" s="164" t="s">
        <v>71</v>
      </c>
      <c r="BT3" s="164"/>
      <c r="BU3" s="164" t="s">
        <v>70</v>
      </c>
      <c r="BV3" s="164" t="s">
        <v>64</v>
      </c>
      <c r="BW3" s="164" t="s">
        <v>65</v>
      </c>
      <c r="BX3" s="164" t="s">
        <v>66</v>
      </c>
      <c r="BY3" s="164"/>
      <c r="BZ3" s="164" t="s">
        <v>67</v>
      </c>
      <c r="CA3" s="164" t="s">
        <v>63</v>
      </c>
      <c r="CB3" s="164" t="s">
        <v>68</v>
      </c>
      <c r="CC3" s="164"/>
      <c r="CD3" s="165" t="s">
        <v>69</v>
      </c>
    </row>
    <row r="4" spans="1:82" ht="19.5" thickBot="1">
      <c r="A4" s="2"/>
      <c r="B4" s="10"/>
      <c r="C4" s="10"/>
      <c r="D4" s="8" t="s">
        <v>1</v>
      </c>
      <c r="E4" s="16" t="s">
        <v>23</v>
      </c>
      <c r="F4" s="16" t="s">
        <v>24</v>
      </c>
      <c r="G4" s="16" t="s">
        <v>25</v>
      </c>
      <c r="H4" s="16" t="s">
        <v>26</v>
      </c>
      <c r="I4" s="16" t="s">
        <v>27</v>
      </c>
      <c r="J4" s="10"/>
      <c r="K4" s="10"/>
      <c r="L4" s="10"/>
      <c r="M4" s="10"/>
      <c r="N4" s="112">
        <v>1</v>
      </c>
      <c r="O4" s="113" t="s">
        <v>34</v>
      </c>
      <c r="P4" s="114">
        <v>1</v>
      </c>
      <c r="Q4" s="108" t="str">
        <f>D5</f>
        <v xml:space="preserve">VV Tielt </v>
      </c>
      <c r="R4" s="108" t="str">
        <f>D10</f>
        <v>SV Zulte Waregem</v>
      </c>
      <c r="S4" s="109"/>
      <c r="T4" s="110" t="s">
        <v>63</v>
      </c>
      <c r="U4" s="111"/>
      <c r="V4" s="10"/>
      <c r="W4" s="6"/>
      <c r="X4" s="22"/>
      <c r="Y4" s="7"/>
      <c r="Z4" s="8" t="s">
        <v>22</v>
      </c>
      <c r="AA4" s="12"/>
      <c r="AB4" s="13"/>
      <c r="AC4" s="14" t="s">
        <v>15</v>
      </c>
      <c r="AD4" s="13"/>
      <c r="AE4" s="15"/>
      <c r="AF4" s="22"/>
      <c r="AG4" s="11"/>
      <c r="AH4" s="12"/>
      <c r="AI4" s="13"/>
      <c r="AJ4" s="14" t="s">
        <v>16</v>
      </c>
      <c r="AK4" s="13"/>
      <c r="AL4" s="15"/>
      <c r="AM4" s="22"/>
      <c r="AN4" s="11"/>
      <c r="AO4" s="12"/>
      <c r="AP4" s="13"/>
      <c r="AQ4" s="14" t="s">
        <v>17</v>
      </c>
      <c r="AR4" s="13"/>
      <c r="AS4" s="15"/>
      <c r="AT4" s="22"/>
      <c r="AU4" s="11"/>
      <c r="AV4" s="12"/>
      <c r="AW4" s="13"/>
      <c r="AX4" s="14" t="s">
        <v>18</v>
      </c>
      <c r="AY4" s="13"/>
      <c r="AZ4" s="15"/>
      <c r="BA4" s="22"/>
      <c r="BB4" s="11"/>
      <c r="BC4" s="12"/>
      <c r="BD4" s="13"/>
      <c r="BE4" s="14" t="s">
        <v>19</v>
      </c>
      <c r="BF4" s="13"/>
      <c r="BG4" s="15"/>
      <c r="BH4" s="22"/>
      <c r="BI4" s="11"/>
      <c r="BJ4" s="12"/>
      <c r="BK4" s="13"/>
      <c r="BL4" s="14" t="s">
        <v>20</v>
      </c>
      <c r="BM4" s="13"/>
      <c r="BN4" s="15"/>
      <c r="BO4" s="11"/>
      <c r="BP4" s="16" t="s">
        <v>21</v>
      </c>
      <c r="BR4" s="23"/>
      <c r="BS4" s="22"/>
      <c r="BT4" s="22"/>
      <c r="BU4" s="60"/>
      <c r="BV4" s="60"/>
      <c r="BW4" s="34"/>
      <c r="BX4" s="60"/>
      <c r="BY4" s="60"/>
      <c r="BZ4" s="60"/>
      <c r="CA4" s="60"/>
      <c r="CB4" s="88"/>
      <c r="CC4" s="59"/>
      <c r="CD4" s="88"/>
    </row>
    <row r="5" spans="1:82" ht="19.5" thickBot="1">
      <c r="A5" s="2"/>
      <c r="B5" s="10"/>
      <c r="C5" s="6">
        <v>1</v>
      </c>
      <c r="D5" s="220" t="s">
        <v>96</v>
      </c>
      <c r="E5" s="9" t="s">
        <v>34</v>
      </c>
      <c r="F5" s="9" t="s">
        <v>36</v>
      </c>
      <c r="G5" s="9" t="s">
        <v>37</v>
      </c>
      <c r="H5" s="9" t="s">
        <v>39</v>
      </c>
      <c r="I5" s="9" t="s">
        <v>40</v>
      </c>
      <c r="J5" s="10"/>
      <c r="K5" s="10"/>
      <c r="L5" s="10"/>
      <c r="M5" s="10"/>
      <c r="N5" s="115">
        <v>2</v>
      </c>
      <c r="O5" s="116" t="s">
        <v>34</v>
      </c>
      <c r="P5" s="117">
        <v>3</v>
      </c>
      <c r="Q5" s="118" t="str">
        <f>D6</f>
        <v>Jong Zulte</v>
      </c>
      <c r="R5" s="118" t="str">
        <f>D9</f>
        <v>KSK Lovendegem</v>
      </c>
      <c r="S5" s="119"/>
      <c r="T5" s="129" t="s">
        <v>63</v>
      </c>
      <c r="U5" s="120"/>
      <c r="V5" s="10"/>
      <c r="W5" s="6"/>
      <c r="X5" s="10"/>
      <c r="Y5" s="6">
        <v>1</v>
      </c>
      <c r="Z5" s="220" t="str">
        <f>D5</f>
        <v xml:space="preserve">VV Tielt </v>
      </c>
      <c r="AA5" s="7">
        <f>IF(S4="",0,1)</f>
        <v>0</v>
      </c>
      <c r="AB5" s="7">
        <f>IF(S8="",0,1)</f>
        <v>0</v>
      </c>
      <c r="AC5" s="7">
        <f>IF(S10="",0,1)</f>
        <v>0</v>
      </c>
      <c r="AD5" s="7">
        <f>IF(S14="",0,1)</f>
        <v>0</v>
      </c>
      <c r="AE5" s="7">
        <f>IF(S16="",0,1)</f>
        <v>0</v>
      </c>
      <c r="AF5" s="75">
        <f t="shared" ref="AF5:AF10" si="0">SUM(AA5:AE5)</f>
        <v>0</v>
      </c>
      <c r="AG5" s="2"/>
      <c r="AH5" s="73">
        <f>S4</f>
        <v>0</v>
      </c>
      <c r="AI5" s="73">
        <f>S8</f>
        <v>0</v>
      </c>
      <c r="AJ5" s="73">
        <f>S10</f>
        <v>0</v>
      </c>
      <c r="AK5" s="73">
        <f>S14</f>
        <v>0</v>
      </c>
      <c r="AL5" s="74">
        <f>S16</f>
        <v>0</v>
      </c>
      <c r="AM5" s="75">
        <f t="shared" ref="AM5:AM10" si="1">SUM(AH5:AL5)</f>
        <v>0</v>
      </c>
      <c r="AN5" s="76"/>
      <c r="AO5" s="73">
        <f>U4</f>
        <v>0</v>
      </c>
      <c r="AP5" s="73">
        <f>U8</f>
        <v>0</v>
      </c>
      <c r="AQ5" s="73">
        <f>U10</f>
        <v>0</v>
      </c>
      <c r="AR5" s="73">
        <f>U14</f>
        <v>0</v>
      </c>
      <c r="AS5" s="73">
        <f>U16</f>
        <v>0</v>
      </c>
      <c r="AT5" s="75">
        <f t="shared" ref="AT5:AT10" si="2">SUM(AO5:AS5)</f>
        <v>0</v>
      </c>
      <c r="AU5" s="2"/>
      <c r="AV5" s="7">
        <f t="shared" ref="AV5:AZ10" si="3">AH5-AO5</f>
        <v>0</v>
      </c>
      <c r="AW5" s="7">
        <f t="shared" si="3"/>
        <v>0</v>
      </c>
      <c r="AX5" s="7">
        <f t="shared" si="3"/>
        <v>0</v>
      </c>
      <c r="AY5" s="7">
        <f t="shared" si="3"/>
        <v>0</v>
      </c>
      <c r="AZ5" s="7">
        <f t="shared" si="3"/>
        <v>0</v>
      </c>
      <c r="BA5" s="75">
        <f t="shared" ref="BA5:BA10" si="4">SUM(AV5:AZ5)</f>
        <v>0</v>
      </c>
      <c r="BB5" s="2"/>
      <c r="BC5" s="83" t="str">
        <f>IF(AA5=0,"",IF(AH5&gt;AO5,5,IF(AH5=AO5,IF(AH5=0,2,3),1)))</f>
        <v/>
      </c>
      <c r="BD5" s="83" t="str">
        <f t="shared" ref="BD5:BG10" si="5">IF(AB5=0,"",IF(AI5&gt;AP5,5,IF(AI5=AP5,IF(AI5=0,2,3),1)))</f>
        <v/>
      </c>
      <c r="BE5" s="83" t="str">
        <f t="shared" si="5"/>
        <v/>
      </c>
      <c r="BF5" s="83" t="str">
        <f t="shared" si="5"/>
        <v/>
      </c>
      <c r="BG5" s="83" t="str">
        <f t="shared" si="5"/>
        <v/>
      </c>
      <c r="BH5" s="75">
        <f t="shared" ref="BH5:BH10" si="6">SUM(BC5:BG5)</f>
        <v>0</v>
      </c>
      <c r="BI5" s="2"/>
      <c r="BJ5" s="7" t="str">
        <f>BC5</f>
        <v/>
      </c>
      <c r="BK5" s="7" t="e">
        <f>BC5+BD5</f>
        <v>#VALUE!</v>
      </c>
      <c r="BL5" s="7" t="e">
        <f>BC5+BD5+BE5</f>
        <v>#VALUE!</v>
      </c>
      <c r="BM5" s="7" t="e">
        <f>BC5+BD5+BE5+BF5</f>
        <v>#VALUE!</v>
      </c>
      <c r="BN5" s="7" t="e">
        <f>BC5+BD5+BE5+BF5+BG5</f>
        <v>#VALUE!</v>
      </c>
      <c r="BO5" s="2"/>
      <c r="BP5" s="7"/>
      <c r="BR5" s="89">
        <v>1</v>
      </c>
      <c r="BS5" s="90" t="str">
        <f>$Z$10</f>
        <v>SV Zulte Waregem</v>
      </c>
      <c r="BT5" s="91"/>
      <c r="BU5" s="92">
        <f>$AF$10</f>
        <v>0</v>
      </c>
      <c r="BV5" s="93">
        <f>COUNTIF($BC$10:$BG$10,"3")</f>
        <v>0</v>
      </c>
      <c r="BW5" s="94">
        <f>COUNTIF($BC$10:$BG$10,"0")</f>
        <v>0</v>
      </c>
      <c r="BX5" s="95">
        <f>COUNTIF($BC$10:$BG$10,1)</f>
        <v>0</v>
      </c>
      <c r="BY5" s="96"/>
      <c r="BZ5" s="93">
        <f>$AM$10</f>
        <v>0</v>
      </c>
      <c r="CA5" s="94">
        <f>$AT$10</f>
        <v>0</v>
      </c>
      <c r="CB5" s="95">
        <f>$BA$10</f>
        <v>0</v>
      </c>
      <c r="CC5" s="97"/>
      <c r="CD5" s="98">
        <f>$BH$10</f>
        <v>0</v>
      </c>
    </row>
    <row r="6" spans="1:82" ht="18.75">
      <c r="A6" s="2"/>
      <c r="B6" s="10"/>
      <c r="C6" s="6">
        <v>2</v>
      </c>
      <c r="D6" s="220" t="s">
        <v>30</v>
      </c>
      <c r="E6" s="9" t="s">
        <v>34</v>
      </c>
      <c r="F6" s="9" t="s">
        <v>35</v>
      </c>
      <c r="G6" s="9" t="s">
        <v>37</v>
      </c>
      <c r="H6" s="9" t="s">
        <v>38</v>
      </c>
      <c r="I6" s="9" t="s">
        <v>41</v>
      </c>
      <c r="J6" s="10"/>
      <c r="K6" s="10"/>
      <c r="L6" s="10"/>
      <c r="M6" s="10"/>
      <c r="N6" s="125">
        <v>3</v>
      </c>
      <c r="O6" s="126" t="s">
        <v>35</v>
      </c>
      <c r="P6" s="127">
        <v>3</v>
      </c>
      <c r="Q6" s="128" t="str">
        <f>D7</f>
        <v>KSC Wielsbeke 1</v>
      </c>
      <c r="R6" s="128" t="str">
        <f>D8</f>
        <v>KVC Aalter</v>
      </c>
      <c r="S6" s="132"/>
      <c r="T6" s="134" t="s">
        <v>63</v>
      </c>
      <c r="U6" s="133"/>
      <c r="V6" s="10"/>
      <c r="W6" s="6"/>
      <c r="X6" s="10"/>
      <c r="Y6" s="6">
        <v>2</v>
      </c>
      <c r="Z6" s="220" t="str">
        <f t="shared" ref="Z6:Z10" si="7">D6</f>
        <v>Jong Zulte</v>
      </c>
      <c r="AA6" s="7">
        <f>IF(S5="",0,1)</f>
        <v>0</v>
      </c>
      <c r="AB6" s="7">
        <f>IF(U7="",0,1)</f>
        <v>0</v>
      </c>
      <c r="AC6" s="7">
        <f>IF(U10="",0,1)</f>
        <v>0</v>
      </c>
      <c r="AD6" s="7">
        <f>IF(S12="",0,1)</f>
        <v>0</v>
      </c>
      <c r="AE6" s="7">
        <f>IF(U18="",0,1)</f>
        <v>0</v>
      </c>
      <c r="AF6" s="77">
        <f t="shared" si="0"/>
        <v>0</v>
      </c>
      <c r="AG6" s="2"/>
      <c r="AH6" s="73">
        <f>S5</f>
        <v>0</v>
      </c>
      <c r="AI6" s="73">
        <f>U7</f>
        <v>0</v>
      </c>
      <c r="AJ6" s="73">
        <f>U10</f>
        <v>0</v>
      </c>
      <c r="AK6" s="73">
        <f>S12</f>
        <v>0</v>
      </c>
      <c r="AL6" s="74">
        <f>U18</f>
        <v>0</v>
      </c>
      <c r="AM6" s="77">
        <f t="shared" si="1"/>
        <v>0</v>
      </c>
      <c r="AN6" s="76"/>
      <c r="AO6" s="73">
        <f>U5</f>
        <v>0</v>
      </c>
      <c r="AP6" s="73">
        <f>S7</f>
        <v>0</v>
      </c>
      <c r="AQ6" s="73">
        <f>S10</f>
        <v>0</v>
      </c>
      <c r="AR6" s="73">
        <f>U12</f>
        <v>0</v>
      </c>
      <c r="AS6" s="73">
        <f>S18</f>
        <v>0</v>
      </c>
      <c r="AT6" s="77">
        <f t="shared" si="2"/>
        <v>0</v>
      </c>
      <c r="AU6" s="2"/>
      <c r="AV6" s="7">
        <f t="shared" si="3"/>
        <v>0</v>
      </c>
      <c r="AW6" s="7">
        <f t="shared" si="3"/>
        <v>0</v>
      </c>
      <c r="AX6" s="7">
        <f t="shared" si="3"/>
        <v>0</v>
      </c>
      <c r="AY6" s="7">
        <f t="shared" si="3"/>
        <v>0</v>
      </c>
      <c r="AZ6" s="7">
        <f t="shared" si="3"/>
        <v>0</v>
      </c>
      <c r="BA6" s="77">
        <f t="shared" si="4"/>
        <v>0</v>
      </c>
      <c r="BB6" s="2"/>
      <c r="BC6" s="83" t="str">
        <f t="shared" ref="BC6:BC10" si="8">IF(AA6=0,"",IF(AH6&gt;AO6,5,IF(AH6=AO6,IF(AH6=0,2,3),1)))</f>
        <v/>
      </c>
      <c r="BD6" s="83" t="str">
        <f t="shared" si="5"/>
        <v/>
      </c>
      <c r="BE6" s="83" t="str">
        <f t="shared" si="5"/>
        <v/>
      </c>
      <c r="BF6" s="83" t="str">
        <f t="shared" si="5"/>
        <v/>
      </c>
      <c r="BG6" s="83" t="str">
        <f t="shared" si="5"/>
        <v/>
      </c>
      <c r="BH6" s="77">
        <f t="shared" si="6"/>
        <v>0</v>
      </c>
      <c r="BI6" s="2"/>
      <c r="BJ6" s="7" t="str">
        <f t="shared" ref="BJ6:BJ10" si="9">BC6</f>
        <v/>
      </c>
      <c r="BK6" s="7" t="e">
        <f t="shared" ref="BK6:BK10" si="10">BC6+BD6</f>
        <v>#VALUE!</v>
      </c>
      <c r="BL6" s="7" t="e">
        <f t="shared" ref="BL6:BL10" si="11">BC6+BD6+BE6</f>
        <v>#VALUE!</v>
      </c>
      <c r="BM6" s="7" t="e">
        <f t="shared" ref="BM6:BM10" si="12">BC6+BD6+BE6+BF6</f>
        <v>#VALUE!</v>
      </c>
      <c r="BN6" s="7" t="e">
        <f t="shared" ref="BN6:BN10" si="13">BC6+BD6+BE6+BF6+BG6</f>
        <v>#VALUE!</v>
      </c>
      <c r="BO6" s="2"/>
      <c r="BP6" s="7"/>
      <c r="BR6" s="145">
        <v>2</v>
      </c>
      <c r="BS6" s="146" t="str">
        <f>$Z$9</f>
        <v>KSK Lovendegem</v>
      </c>
      <c r="BT6" s="207"/>
      <c r="BU6" s="147">
        <f>$AF$9</f>
        <v>0</v>
      </c>
      <c r="BV6" s="148">
        <f>COUNTIF($BC$9:$BG$9,"3")</f>
        <v>0</v>
      </c>
      <c r="BW6" s="149">
        <f>COUNTIF($BC$9:$BG$9,"0")</f>
        <v>0</v>
      </c>
      <c r="BX6" s="150">
        <f>COUNTIF($BC$9:$BG$9,1)</f>
        <v>0</v>
      </c>
      <c r="BY6" s="151"/>
      <c r="BZ6" s="148">
        <f>$AM$9</f>
        <v>0</v>
      </c>
      <c r="CA6" s="149">
        <f>$AT$9</f>
        <v>0</v>
      </c>
      <c r="CB6" s="150">
        <f>$BA$9</f>
        <v>0</v>
      </c>
      <c r="CC6" s="152"/>
      <c r="CD6" s="153">
        <f>$BH$9</f>
        <v>0</v>
      </c>
    </row>
    <row r="7" spans="1:82" ht="19.5" thickBot="1">
      <c r="A7" s="2"/>
      <c r="B7" s="10"/>
      <c r="C7" s="6">
        <v>3</v>
      </c>
      <c r="D7" s="220" t="s">
        <v>28</v>
      </c>
      <c r="E7" s="9" t="s">
        <v>35</v>
      </c>
      <c r="F7" s="9" t="s">
        <v>36</v>
      </c>
      <c r="G7" s="9" t="s">
        <v>38</v>
      </c>
      <c r="H7" s="9" t="s">
        <v>39</v>
      </c>
      <c r="I7" s="9" t="s">
        <v>40</v>
      </c>
      <c r="J7" s="10"/>
      <c r="K7" s="10"/>
      <c r="L7" s="10"/>
      <c r="M7" s="10"/>
      <c r="N7" s="121">
        <v>4</v>
      </c>
      <c r="O7" s="122" t="s">
        <v>35</v>
      </c>
      <c r="P7" s="123">
        <v>1</v>
      </c>
      <c r="Q7" s="124" t="str">
        <f>D10</f>
        <v>SV Zulte Waregem</v>
      </c>
      <c r="R7" s="124" t="str">
        <f>D6</f>
        <v>Jong Zulte</v>
      </c>
      <c r="S7" s="130"/>
      <c r="T7" s="135" t="s">
        <v>63</v>
      </c>
      <c r="U7" s="131"/>
      <c r="V7" s="10"/>
      <c r="W7" s="6"/>
      <c r="X7" s="10"/>
      <c r="Y7" s="6">
        <v>3</v>
      </c>
      <c r="Z7" s="220" t="str">
        <f t="shared" si="7"/>
        <v>KSC Wielsbeke 1</v>
      </c>
      <c r="AA7" s="7">
        <f>IF(S6="",0,1)</f>
        <v>0</v>
      </c>
      <c r="AB7" s="7">
        <f>IF(U8="",0,1)</f>
        <v>0</v>
      </c>
      <c r="AC7" s="7">
        <f>IF(U12="",0,1)</f>
        <v>0</v>
      </c>
      <c r="AD7" s="7">
        <f>IF(U15="",0,1)</f>
        <v>0</v>
      </c>
      <c r="AE7" s="7">
        <f>IF(S17="",0,1)</f>
        <v>0</v>
      </c>
      <c r="AF7" s="77">
        <f t="shared" si="0"/>
        <v>0</v>
      </c>
      <c r="AG7" s="2"/>
      <c r="AH7" s="73">
        <f>S6</f>
        <v>0</v>
      </c>
      <c r="AI7" s="73">
        <f>U8</f>
        <v>0</v>
      </c>
      <c r="AJ7" s="73">
        <f>U12</f>
        <v>0</v>
      </c>
      <c r="AK7" s="73">
        <f>U15</f>
        <v>0</v>
      </c>
      <c r="AL7" s="74">
        <f>S17</f>
        <v>0</v>
      </c>
      <c r="AM7" s="77">
        <f t="shared" si="1"/>
        <v>0</v>
      </c>
      <c r="AN7" s="76"/>
      <c r="AO7" s="73">
        <f>U6</f>
        <v>0</v>
      </c>
      <c r="AP7" s="73">
        <f>S8</f>
        <v>0</v>
      </c>
      <c r="AQ7" s="73">
        <f>S12</f>
        <v>0</v>
      </c>
      <c r="AR7" s="73">
        <f>S15</f>
        <v>0</v>
      </c>
      <c r="AS7" s="73">
        <f>U17</f>
        <v>0</v>
      </c>
      <c r="AT7" s="77">
        <f t="shared" si="2"/>
        <v>0</v>
      </c>
      <c r="AU7" s="2"/>
      <c r="AV7" s="7">
        <f t="shared" si="3"/>
        <v>0</v>
      </c>
      <c r="AW7" s="7">
        <f t="shared" si="3"/>
        <v>0</v>
      </c>
      <c r="AX7" s="7">
        <f t="shared" si="3"/>
        <v>0</v>
      </c>
      <c r="AY7" s="7">
        <f t="shared" si="3"/>
        <v>0</v>
      </c>
      <c r="AZ7" s="7">
        <f t="shared" si="3"/>
        <v>0</v>
      </c>
      <c r="BA7" s="77">
        <f t="shared" si="4"/>
        <v>0</v>
      </c>
      <c r="BB7" s="2"/>
      <c r="BC7" s="83" t="str">
        <f t="shared" si="8"/>
        <v/>
      </c>
      <c r="BD7" s="83" t="str">
        <f t="shared" si="5"/>
        <v/>
      </c>
      <c r="BE7" s="83" t="str">
        <f t="shared" si="5"/>
        <v/>
      </c>
      <c r="BF7" s="83" t="str">
        <f t="shared" si="5"/>
        <v/>
      </c>
      <c r="BG7" s="83" t="str">
        <f t="shared" si="5"/>
        <v/>
      </c>
      <c r="BH7" s="77">
        <f t="shared" si="6"/>
        <v>0</v>
      </c>
      <c r="BI7" s="2"/>
      <c r="BJ7" s="7" t="str">
        <f t="shared" si="9"/>
        <v/>
      </c>
      <c r="BK7" s="7" t="e">
        <f t="shared" si="10"/>
        <v>#VALUE!</v>
      </c>
      <c r="BL7" s="7" t="e">
        <f t="shared" si="11"/>
        <v>#VALUE!</v>
      </c>
      <c r="BM7" s="7" t="e">
        <f t="shared" si="12"/>
        <v>#VALUE!</v>
      </c>
      <c r="BN7" s="7" t="e">
        <f t="shared" si="13"/>
        <v>#VALUE!</v>
      </c>
      <c r="BO7" s="2"/>
      <c r="BP7" s="7"/>
      <c r="BR7" s="99">
        <v>3</v>
      </c>
      <c r="BS7" s="100" t="str">
        <f>$Z$5</f>
        <v xml:space="preserve">VV Tielt </v>
      </c>
      <c r="BT7" s="214"/>
      <c r="BU7" s="101">
        <f>$AF$5</f>
        <v>0</v>
      </c>
      <c r="BV7" s="102">
        <f>COUNTIF($BC$5:$BG$5,"3")</f>
        <v>0</v>
      </c>
      <c r="BW7" s="103">
        <f>COUNTIF($BC$5:$BG$5,"0")</f>
        <v>0</v>
      </c>
      <c r="BX7" s="104">
        <f>COUNTIF($BC$5:$BG$5,1)</f>
        <v>0</v>
      </c>
      <c r="BY7" s="105"/>
      <c r="BZ7" s="102">
        <f>$AM$5</f>
        <v>0</v>
      </c>
      <c r="CA7" s="103">
        <f>$AT$5</f>
        <v>0</v>
      </c>
      <c r="CB7" s="104">
        <f>$BA$5</f>
        <v>0</v>
      </c>
      <c r="CC7" s="106"/>
      <c r="CD7" s="107">
        <f>$BH$5</f>
        <v>0</v>
      </c>
    </row>
    <row r="8" spans="1:82" ht="18.75">
      <c r="A8" s="2"/>
      <c r="B8" s="10"/>
      <c r="C8" s="6">
        <v>4</v>
      </c>
      <c r="D8" s="220" t="s">
        <v>97</v>
      </c>
      <c r="E8" s="9" t="s">
        <v>35</v>
      </c>
      <c r="F8" s="9" t="s">
        <v>36</v>
      </c>
      <c r="G8" s="9" t="s">
        <v>38</v>
      </c>
      <c r="H8" s="9" t="s">
        <v>39</v>
      </c>
      <c r="I8" s="9" t="s">
        <v>41</v>
      </c>
      <c r="J8" s="10"/>
      <c r="K8" s="10"/>
      <c r="L8" s="10"/>
      <c r="M8" s="10"/>
      <c r="N8" s="112">
        <v>5</v>
      </c>
      <c r="O8" s="113" t="s">
        <v>36</v>
      </c>
      <c r="P8" s="114">
        <v>3</v>
      </c>
      <c r="Q8" s="108" t="str">
        <f>D5</f>
        <v xml:space="preserve">VV Tielt </v>
      </c>
      <c r="R8" s="108" t="str">
        <f>D7</f>
        <v>KSC Wielsbeke 1</v>
      </c>
      <c r="S8" s="109"/>
      <c r="T8" s="110" t="s">
        <v>63</v>
      </c>
      <c r="U8" s="111"/>
      <c r="V8" s="10"/>
      <c r="W8" s="6"/>
      <c r="X8" s="10"/>
      <c r="Y8" s="6">
        <v>4</v>
      </c>
      <c r="Z8" s="220" t="str">
        <f t="shared" si="7"/>
        <v>KVC Aalter</v>
      </c>
      <c r="AA8" s="7">
        <f>IF(U6="",0,1)</f>
        <v>0</v>
      </c>
      <c r="AB8" s="7">
        <f>IF(S9="",0,1)</f>
        <v>0</v>
      </c>
      <c r="AC8" s="7">
        <f>IF(U13="",0,1)</f>
        <v>0</v>
      </c>
      <c r="AD8" s="7">
        <f>IF(U14="",0,1)</f>
        <v>0</v>
      </c>
      <c r="AE8" s="7">
        <f>IF(S18="",0,1)</f>
        <v>0</v>
      </c>
      <c r="AF8" s="77">
        <f t="shared" si="0"/>
        <v>0</v>
      </c>
      <c r="AG8" s="2"/>
      <c r="AH8" s="73">
        <f>U6</f>
        <v>0</v>
      </c>
      <c r="AI8" s="73">
        <f>S9</f>
        <v>0</v>
      </c>
      <c r="AJ8" s="73">
        <f>U13</f>
        <v>0</v>
      </c>
      <c r="AK8" s="73">
        <f>U14</f>
        <v>0</v>
      </c>
      <c r="AL8" s="74">
        <f>S18</f>
        <v>0</v>
      </c>
      <c r="AM8" s="77">
        <f t="shared" si="1"/>
        <v>0</v>
      </c>
      <c r="AN8" s="76"/>
      <c r="AO8" s="73">
        <f>S6</f>
        <v>0</v>
      </c>
      <c r="AP8" s="73">
        <f>U9</f>
        <v>0</v>
      </c>
      <c r="AQ8" s="73">
        <f>S13</f>
        <v>0</v>
      </c>
      <c r="AR8" s="73">
        <f>S14</f>
        <v>0</v>
      </c>
      <c r="AS8" s="73">
        <f>U18</f>
        <v>0</v>
      </c>
      <c r="AT8" s="77">
        <f t="shared" si="2"/>
        <v>0</v>
      </c>
      <c r="AU8" s="2"/>
      <c r="AV8" s="7">
        <f t="shared" si="3"/>
        <v>0</v>
      </c>
      <c r="AW8" s="7">
        <f t="shared" si="3"/>
        <v>0</v>
      </c>
      <c r="AX8" s="7">
        <f t="shared" si="3"/>
        <v>0</v>
      </c>
      <c r="AY8" s="7">
        <f t="shared" si="3"/>
        <v>0</v>
      </c>
      <c r="AZ8" s="7">
        <f t="shared" si="3"/>
        <v>0</v>
      </c>
      <c r="BA8" s="77">
        <f t="shared" si="4"/>
        <v>0</v>
      </c>
      <c r="BB8" s="2"/>
      <c r="BC8" s="83" t="str">
        <f t="shared" si="8"/>
        <v/>
      </c>
      <c r="BD8" s="83" t="str">
        <f t="shared" si="5"/>
        <v/>
      </c>
      <c r="BE8" s="83" t="str">
        <f t="shared" si="5"/>
        <v/>
      </c>
      <c r="BF8" s="83" t="str">
        <f t="shared" si="5"/>
        <v/>
      </c>
      <c r="BG8" s="83" t="str">
        <f t="shared" si="5"/>
        <v/>
      </c>
      <c r="BH8" s="77">
        <f t="shared" si="6"/>
        <v>0</v>
      </c>
      <c r="BI8" s="2"/>
      <c r="BJ8" s="7" t="str">
        <f t="shared" si="9"/>
        <v/>
      </c>
      <c r="BK8" s="7" t="e">
        <f t="shared" si="10"/>
        <v>#VALUE!</v>
      </c>
      <c r="BL8" s="7" t="e">
        <f t="shared" si="11"/>
        <v>#VALUE!</v>
      </c>
      <c r="BM8" s="7" t="e">
        <f t="shared" si="12"/>
        <v>#VALUE!</v>
      </c>
      <c r="BN8" s="7" t="e">
        <f t="shared" si="13"/>
        <v>#VALUE!</v>
      </c>
      <c r="BO8" s="2"/>
      <c r="BP8" s="7"/>
      <c r="BR8" s="145">
        <v>4</v>
      </c>
      <c r="BS8" s="146" t="str">
        <f>$Z$7</f>
        <v>KSC Wielsbeke 1</v>
      </c>
      <c r="BT8" s="207"/>
      <c r="BU8" s="147">
        <f>$AF$7</f>
        <v>0</v>
      </c>
      <c r="BV8" s="148">
        <f>COUNTIF($BC$7:$BG$7,"3")</f>
        <v>0</v>
      </c>
      <c r="BW8" s="149">
        <f>COUNTIF($BC$7:$BG$7,"0")</f>
        <v>0</v>
      </c>
      <c r="BX8" s="150">
        <f>COUNTIF($BC$7:$BG$7,1)</f>
        <v>0</v>
      </c>
      <c r="BY8" s="151"/>
      <c r="BZ8" s="148">
        <f>$AM$7</f>
        <v>0</v>
      </c>
      <c r="CA8" s="149">
        <f>$AT$7</f>
        <v>0</v>
      </c>
      <c r="CB8" s="150">
        <f>$BA$7</f>
        <v>0</v>
      </c>
      <c r="CC8" s="152"/>
      <c r="CD8" s="153">
        <f>$BH$7</f>
        <v>0</v>
      </c>
    </row>
    <row r="9" spans="1:82" ht="19.5" thickBot="1">
      <c r="A9" s="2"/>
      <c r="B9" s="10"/>
      <c r="C9" s="6">
        <v>5</v>
      </c>
      <c r="D9" s="220" t="s">
        <v>74</v>
      </c>
      <c r="E9" s="9" t="s">
        <v>34</v>
      </c>
      <c r="F9" s="9" t="s">
        <v>36</v>
      </c>
      <c r="G9" s="9" t="s">
        <v>37</v>
      </c>
      <c r="H9" s="9" t="s">
        <v>39</v>
      </c>
      <c r="I9" s="9" t="s">
        <v>40</v>
      </c>
      <c r="J9" s="10"/>
      <c r="K9" s="10"/>
      <c r="L9" s="10"/>
      <c r="M9" s="10"/>
      <c r="N9" s="115">
        <v>6</v>
      </c>
      <c r="O9" s="116" t="s">
        <v>36</v>
      </c>
      <c r="P9" s="117">
        <v>1</v>
      </c>
      <c r="Q9" s="118" t="str">
        <f>D8</f>
        <v>KVC Aalter</v>
      </c>
      <c r="R9" s="118" t="str">
        <f>D9</f>
        <v>KSK Lovendegem</v>
      </c>
      <c r="S9" s="119"/>
      <c r="T9" s="129" t="s">
        <v>63</v>
      </c>
      <c r="U9" s="120"/>
      <c r="V9" s="10"/>
      <c r="W9" s="6"/>
      <c r="X9" s="10"/>
      <c r="Y9" s="6">
        <v>5</v>
      </c>
      <c r="Z9" s="220" t="str">
        <f t="shared" si="7"/>
        <v>KSK Lovendegem</v>
      </c>
      <c r="AA9" s="7">
        <f>IF(U5="",0,1)</f>
        <v>0</v>
      </c>
      <c r="AB9" s="7">
        <f>IF(U9="",0,1)</f>
        <v>0</v>
      </c>
      <c r="AC9" s="7">
        <f>IF(S11="",0,1)</f>
        <v>0</v>
      </c>
      <c r="AD9" s="7">
        <f>IF(S15="",0,1)</f>
        <v>0</v>
      </c>
      <c r="AE9" s="7">
        <f>IF(U16="",0,1)</f>
        <v>0</v>
      </c>
      <c r="AF9" s="77">
        <f t="shared" si="0"/>
        <v>0</v>
      </c>
      <c r="AG9" s="2"/>
      <c r="AH9" s="73">
        <f>U5</f>
        <v>0</v>
      </c>
      <c r="AI9" s="73">
        <f>U9</f>
        <v>0</v>
      </c>
      <c r="AJ9" s="73">
        <f>S11</f>
        <v>0</v>
      </c>
      <c r="AK9" s="73">
        <f>S15</f>
        <v>0</v>
      </c>
      <c r="AL9" s="74">
        <f>U16</f>
        <v>0</v>
      </c>
      <c r="AM9" s="77">
        <f t="shared" si="1"/>
        <v>0</v>
      </c>
      <c r="AN9" s="76"/>
      <c r="AO9" s="73">
        <f>S5</f>
        <v>0</v>
      </c>
      <c r="AP9" s="73">
        <f>S9</f>
        <v>0</v>
      </c>
      <c r="AQ9" s="73">
        <f>U11</f>
        <v>0</v>
      </c>
      <c r="AR9" s="73">
        <f>U15</f>
        <v>0</v>
      </c>
      <c r="AS9" s="73">
        <f>S16</f>
        <v>0</v>
      </c>
      <c r="AT9" s="77">
        <f t="shared" si="2"/>
        <v>0</v>
      </c>
      <c r="AU9" s="2"/>
      <c r="AV9" s="7">
        <f t="shared" si="3"/>
        <v>0</v>
      </c>
      <c r="AW9" s="7">
        <f t="shared" si="3"/>
        <v>0</v>
      </c>
      <c r="AX9" s="7">
        <f t="shared" si="3"/>
        <v>0</v>
      </c>
      <c r="AY9" s="7">
        <f t="shared" si="3"/>
        <v>0</v>
      </c>
      <c r="AZ9" s="7">
        <f t="shared" si="3"/>
        <v>0</v>
      </c>
      <c r="BA9" s="77">
        <f t="shared" si="4"/>
        <v>0</v>
      </c>
      <c r="BB9" s="2"/>
      <c r="BC9" s="83" t="str">
        <f t="shared" si="8"/>
        <v/>
      </c>
      <c r="BD9" s="83" t="str">
        <f t="shared" si="5"/>
        <v/>
      </c>
      <c r="BE9" s="83" t="str">
        <f t="shared" si="5"/>
        <v/>
      </c>
      <c r="BF9" s="83" t="str">
        <f t="shared" si="5"/>
        <v/>
      </c>
      <c r="BG9" s="83" t="str">
        <f t="shared" si="5"/>
        <v/>
      </c>
      <c r="BH9" s="77">
        <f t="shared" si="6"/>
        <v>0</v>
      </c>
      <c r="BI9" s="2"/>
      <c r="BJ9" s="7" t="str">
        <f t="shared" si="9"/>
        <v/>
      </c>
      <c r="BK9" s="7" t="e">
        <f t="shared" si="10"/>
        <v>#VALUE!</v>
      </c>
      <c r="BL9" s="7" t="e">
        <f t="shared" si="11"/>
        <v>#VALUE!</v>
      </c>
      <c r="BM9" s="7" t="e">
        <f t="shared" si="12"/>
        <v>#VALUE!</v>
      </c>
      <c r="BN9" s="7" t="e">
        <f t="shared" si="13"/>
        <v>#VALUE!</v>
      </c>
      <c r="BO9" s="2"/>
      <c r="BP9" s="7"/>
      <c r="BR9" s="99">
        <v>5</v>
      </c>
      <c r="BS9" s="100" t="str">
        <f>$Z$6</f>
        <v>Jong Zulte</v>
      </c>
      <c r="BT9" s="214"/>
      <c r="BU9" s="101">
        <f>$AF$6</f>
        <v>0</v>
      </c>
      <c r="BV9" s="102">
        <f>COUNTIF($BC$6:$BG$6,"3")</f>
        <v>0</v>
      </c>
      <c r="BW9" s="103">
        <f>COUNTIF($BC$6:$BG$6,"0")</f>
        <v>0</v>
      </c>
      <c r="BX9" s="104">
        <f>COUNTIF($BC$6:$BG$6,1)</f>
        <v>0</v>
      </c>
      <c r="BY9" s="105"/>
      <c r="BZ9" s="102">
        <f>$AM$6</f>
        <v>0</v>
      </c>
      <c r="CA9" s="103">
        <f>$AT$6</f>
        <v>0</v>
      </c>
      <c r="CB9" s="104">
        <f>$BA$6</f>
        <v>0</v>
      </c>
      <c r="CC9" s="106"/>
      <c r="CD9" s="107">
        <f>$BH$6</f>
        <v>0</v>
      </c>
    </row>
    <row r="10" spans="1:82" ht="19.5" thickBot="1">
      <c r="A10" s="2"/>
      <c r="B10" s="10"/>
      <c r="C10" s="6">
        <v>6</v>
      </c>
      <c r="D10" s="220" t="s">
        <v>13</v>
      </c>
      <c r="E10" s="9" t="s">
        <v>34</v>
      </c>
      <c r="F10" s="9" t="s">
        <v>35</v>
      </c>
      <c r="G10" s="9" t="s">
        <v>37</v>
      </c>
      <c r="H10" s="9" t="s">
        <v>38</v>
      </c>
      <c r="I10" s="9" t="s">
        <v>40</v>
      </c>
      <c r="J10" s="10"/>
      <c r="K10" s="10"/>
      <c r="L10" s="10"/>
      <c r="M10" s="10"/>
      <c r="N10" s="125">
        <v>7</v>
      </c>
      <c r="O10" s="126" t="s">
        <v>37</v>
      </c>
      <c r="P10" s="127">
        <v>3</v>
      </c>
      <c r="Q10" s="128" t="str">
        <f>D5</f>
        <v xml:space="preserve">VV Tielt </v>
      </c>
      <c r="R10" s="128" t="str">
        <f>D6</f>
        <v>Jong Zulte</v>
      </c>
      <c r="S10" s="132"/>
      <c r="T10" s="134" t="s">
        <v>63</v>
      </c>
      <c r="U10" s="133"/>
      <c r="V10" s="10"/>
      <c r="W10" s="6"/>
      <c r="X10" s="10"/>
      <c r="Y10" s="6">
        <v>6</v>
      </c>
      <c r="Z10" s="220" t="str">
        <f t="shared" si="7"/>
        <v>SV Zulte Waregem</v>
      </c>
      <c r="AA10" s="7">
        <f>IF(U4="",0,1)</f>
        <v>0</v>
      </c>
      <c r="AB10" s="7">
        <f>IF(S7="",0,1)</f>
        <v>0</v>
      </c>
      <c r="AC10" s="7">
        <f>IF(U11="",0,1)</f>
        <v>0</v>
      </c>
      <c r="AD10" s="7">
        <f>IF(S13="",0,1)</f>
        <v>0</v>
      </c>
      <c r="AE10" s="7">
        <f>IF(U17="",0,1)</f>
        <v>0</v>
      </c>
      <c r="AF10" s="78">
        <f t="shared" si="0"/>
        <v>0</v>
      </c>
      <c r="AG10" s="2"/>
      <c r="AH10" s="73">
        <f>U4</f>
        <v>0</v>
      </c>
      <c r="AI10" s="73">
        <f>S7</f>
        <v>0</v>
      </c>
      <c r="AJ10" s="73">
        <f>U11</f>
        <v>0</v>
      </c>
      <c r="AK10" s="73">
        <f>S13</f>
        <v>0</v>
      </c>
      <c r="AL10" s="74">
        <f>U17</f>
        <v>0</v>
      </c>
      <c r="AM10" s="78">
        <f t="shared" si="1"/>
        <v>0</v>
      </c>
      <c r="AN10" s="76"/>
      <c r="AO10" s="73">
        <f>S4</f>
        <v>0</v>
      </c>
      <c r="AP10" s="73">
        <f>U7</f>
        <v>0</v>
      </c>
      <c r="AQ10" s="73">
        <f>S11</f>
        <v>0</v>
      </c>
      <c r="AR10" s="73">
        <f>U13</f>
        <v>0</v>
      </c>
      <c r="AS10" s="73">
        <f>S17</f>
        <v>0</v>
      </c>
      <c r="AT10" s="78">
        <f t="shared" si="2"/>
        <v>0</v>
      </c>
      <c r="AU10" s="2"/>
      <c r="AV10" s="7">
        <f t="shared" si="3"/>
        <v>0</v>
      </c>
      <c r="AW10" s="7">
        <f t="shared" si="3"/>
        <v>0</v>
      </c>
      <c r="AX10" s="7">
        <f t="shared" si="3"/>
        <v>0</v>
      </c>
      <c r="AY10" s="7">
        <f t="shared" si="3"/>
        <v>0</v>
      </c>
      <c r="AZ10" s="7">
        <f t="shared" si="3"/>
        <v>0</v>
      </c>
      <c r="BA10" s="78">
        <f t="shared" si="4"/>
        <v>0</v>
      </c>
      <c r="BB10" s="2"/>
      <c r="BC10" s="83" t="str">
        <f t="shared" si="8"/>
        <v/>
      </c>
      <c r="BD10" s="83" t="str">
        <f t="shared" si="5"/>
        <v/>
      </c>
      <c r="BE10" s="83" t="str">
        <f t="shared" si="5"/>
        <v/>
      </c>
      <c r="BF10" s="83" t="str">
        <f t="shared" si="5"/>
        <v/>
      </c>
      <c r="BG10" s="83" t="str">
        <f t="shared" si="5"/>
        <v/>
      </c>
      <c r="BH10" s="78">
        <f t="shared" si="6"/>
        <v>0</v>
      </c>
      <c r="BI10" s="2"/>
      <c r="BJ10" s="7" t="str">
        <f t="shared" si="9"/>
        <v/>
      </c>
      <c r="BK10" s="7" t="e">
        <f t="shared" si="10"/>
        <v>#VALUE!</v>
      </c>
      <c r="BL10" s="7" t="e">
        <f t="shared" si="11"/>
        <v>#VALUE!</v>
      </c>
      <c r="BM10" s="7" t="e">
        <f t="shared" si="12"/>
        <v>#VALUE!</v>
      </c>
      <c r="BN10" s="7" t="e">
        <f t="shared" si="13"/>
        <v>#VALUE!</v>
      </c>
      <c r="BO10" s="2"/>
      <c r="BP10" s="7"/>
      <c r="BR10" s="154">
        <v>6</v>
      </c>
      <c r="BS10" s="155" t="str">
        <f>$Z$8</f>
        <v>KVC Aalter</v>
      </c>
      <c r="BT10" s="156"/>
      <c r="BU10" s="157">
        <f>$AF$8</f>
        <v>0</v>
      </c>
      <c r="BV10" s="158">
        <f>COUNTIF($BC$8:$BG$8,"3")</f>
        <v>0</v>
      </c>
      <c r="BW10" s="159">
        <f>COUNTIF($BC$8:$BG$8,"0")</f>
        <v>0</v>
      </c>
      <c r="BX10" s="160">
        <f>COUNTIF($BC$8:$BG$8,1)</f>
        <v>0</v>
      </c>
      <c r="BY10" s="161"/>
      <c r="BZ10" s="158">
        <f>$AM$8</f>
        <v>0</v>
      </c>
      <c r="CA10" s="159">
        <f>$AT$8</f>
        <v>0</v>
      </c>
      <c r="CB10" s="160">
        <f>$BA$8</f>
        <v>0</v>
      </c>
      <c r="CC10" s="162"/>
      <c r="CD10" s="163">
        <f>$BH$8</f>
        <v>0</v>
      </c>
    </row>
    <row r="11" spans="1:82" ht="18.75" customHeight="1" thickBo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121">
        <v>8</v>
      </c>
      <c r="O11" s="122" t="s">
        <v>37</v>
      </c>
      <c r="P11" s="123">
        <v>1</v>
      </c>
      <c r="Q11" s="124" t="str">
        <f>D9</f>
        <v>KSK Lovendegem</v>
      </c>
      <c r="R11" s="124" t="str">
        <f>D10</f>
        <v>SV Zulte Waregem</v>
      </c>
      <c r="S11" s="130"/>
      <c r="T11" s="135" t="s">
        <v>63</v>
      </c>
      <c r="U11" s="131"/>
      <c r="V11" s="10"/>
      <c r="W11" s="6"/>
      <c r="X11" s="2"/>
      <c r="BR11" s="24"/>
      <c r="BS11" s="24"/>
      <c r="BT11" s="24"/>
      <c r="BU11" s="62"/>
      <c r="BV11" s="62"/>
      <c r="BW11" s="62"/>
      <c r="BX11" s="62"/>
      <c r="BY11" s="62"/>
      <c r="BZ11" s="62"/>
      <c r="CA11" s="59"/>
      <c r="CB11" s="59"/>
      <c r="CC11" s="59"/>
      <c r="CD11" s="59"/>
    </row>
    <row r="12" spans="1:82" ht="18.75" customHeight="1" thickBot="1">
      <c r="A12" s="51"/>
      <c r="B12" s="51"/>
      <c r="C12" s="51"/>
      <c r="D12" s="17"/>
      <c r="E12" s="17"/>
      <c r="F12" s="17"/>
      <c r="G12" s="17"/>
      <c r="H12" s="17"/>
      <c r="I12" s="17"/>
      <c r="J12" s="17"/>
      <c r="K12" s="17"/>
      <c r="L12" s="17"/>
      <c r="M12" s="2"/>
      <c r="N12" s="112">
        <v>9</v>
      </c>
      <c r="O12" s="113" t="s">
        <v>38</v>
      </c>
      <c r="P12" s="114">
        <v>1</v>
      </c>
      <c r="Q12" s="108" t="str">
        <f>D6</f>
        <v>Jong Zulte</v>
      </c>
      <c r="R12" s="108" t="str">
        <f>D7</f>
        <v>KSC Wielsbeke 1</v>
      </c>
      <c r="S12" s="109"/>
      <c r="T12" s="110" t="s">
        <v>63</v>
      </c>
      <c r="U12" s="111"/>
      <c r="V12" s="10"/>
      <c r="W12" s="6"/>
      <c r="X12" s="2"/>
      <c r="BR12" s="24"/>
      <c r="BS12" s="24"/>
      <c r="BT12" s="24"/>
      <c r="BU12" s="24"/>
      <c r="BV12" s="24"/>
      <c r="BW12" s="24"/>
      <c r="BX12" s="24"/>
      <c r="BY12" s="24"/>
      <c r="BZ12" s="24"/>
    </row>
    <row r="13" spans="1:82" ht="19.5" thickBot="1">
      <c r="A13" s="52"/>
      <c r="B13" s="52"/>
      <c r="C13" s="52"/>
      <c r="D13" s="52"/>
      <c r="E13" s="52"/>
      <c r="F13" s="52"/>
      <c r="G13" s="52"/>
      <c r="H13" s="52"/>
      <c r="I13" s="53"/>
      <c r="J13" s="281"/>
      <c r="K13" s="281"/>
      <c r="L13" s="281"/>
      <c r="M13" s="33"/>
      <c r="N13" s="115">
        <v>10</v>
      </c>
      <c r="O13" s="116" t="s">
        <v>38</v>
      </c>
      <c r="P13" s="117">
        <v>3</v>
      </c>
      <c r="Q13" s="118" t="str">
        <f>D10</f>
        <v>SV Zulte Waregem</v>
      </c>
      <c r="R13" s="118" t="str">
        <f>D8</f>
        <v>KVC Aalter</v>
      </c>
      <c r="S13" s="119"/>
      <c r="T13" s="129" t="s">
        <v>63</v>
      </c>
      <c r="U13" s="120"/>
      <c r="V13" s="10"/>
      <c r="W13" s="6"/>
      <c r="X13" s="10"/>
      <c r="Y13" s="24"/>
      <c r="Z13" s="22"/>
      <c r="AA13" s="22"/>
      <c r="AB13" s="22"/>
      <c r="AC13" s="34"/>
      <c r="AD13" s="22"/>
      <c r="AE13" s="22"/>
      <c r="AF13" s="22"/>
      <c r="AG13" s="22"/>
      <c r="AH13" s="22"/>
      <c r="AI13" s="22"/>
      <c r="AJ13" s="34"/>
      <c r="AK13" s="22"/>
      <c r="AL13" s="22"/>
      <c r="AM13" s="22"/>
      <c r="AN13" s="22"/>
      <c r="AO13" s="22"/>
      <c r="AP13" s="22"/>
      <c r="AQ13" s="34"/>
      <c r="AR13" s="22"/>
      <c r="AS13" s="22"/>
      <c r="AT13" s="22"/>
      <c r="AU13" s="22"/>
      <c r="AV13" s="22"/>
      <c r="AW13" s="22"/>
      <c r="AX13" s="34"/>
      <c r="AY13" s="22"/>
      <c r="AZ13" s="22"/>
      <c r="BA13" s="22"/>
      <c r="BB13" s="22"/>
      <c r="BC13" s="22"/>
      <c r="BD13" s="22"/>
      <c r="BE13" s="34"/>
      <c r="BF13" s="22"/>
      <c r="BG13" s="22"/>
      <c r="BH13" s="22"/>
      <c r="BI13" s="22"/>
      <c r="BJ13" s="22"/>
      <c r="BK13" s="22"/>
      <c r="BL13" s="34"/>
      <c r="BM13" s="22"/>
      <c r="BN13" s="22"/>
      <c r="BO13" s="22"/>
      <c r="BP13" s="34"/>
      <c r="BR13" s="89"/>
      <c r="BS13" s="90"/>
      <c r="BT13" s="91"/>
      <c r="BU13" s="92"/>
      <c r="BV13" s="93"/>
      <c r="BW13" s="94"/>
      <c r="BX13" s="95"/>
      <c r="BY13" s="96"/>
      <c r="BZ13" s="93"/>
      <c r="CA13" s="94"/>
      <c r="CB13" s="95"/>
      <c r="CC13" s="97"/>
      <c r="CD13" s="98"/>
    </row>
    <row r="14" spans="1:82" ht="18.75">
      <c r="A14" s="17"/>
      <c r="B14" s="54"/>
      <c r="C14" s="54"/>
      <c r="D14" s="17"/>
      <c r="E14" s="17"/>
      <c r="F14" s="55"/>
      <c r="G14" s="17"/>
      <c r="H14" s="17"/>
      <c r="I14" s="56"/>
      <c r="J14" s="56"/>
      <c r="K14" s="56"/>
      <c r="L14" s="56"/>
      <c r="M14" s="31"/>
      <c r="N14" s="125">
        <v>11</v>
      </c>
      <c r="O14" s="126" t="s">
        <v>39</v>
      </c>
      <c r="P14" s="127">
        <v>1</v>
      </c>
      <c r="Q14" s="128" t="str">
        <f>D5</f>
        <v xml:space="preserve">VV Tielt </v>
      </c>
      <c r="R14" s="128" t="str">
        <f>D8</f>
        <v>KVC Aalter</v>
      </c>
      <c r="S14" s="132"/>
      <c r="T14" s="134" t="s">
        <v>63</v>
      </c>
      <c r="U14" s="133"/>
      <c r="V14" s="10"/>
      <c r="W14" s="6"/>
      <c r="X14" s="10"/>
      <c r="Y14" s="24"/>
      <c r="Z14" s="22"/>
      <c r="AA14" s="22"/>
      <c r="AB14" s="22"/>
      <c r="AC14" s="34"/>
      <c r="AD14" s="22"/>
      <c r="AE14" s="22"/>
      <c r="AF14" s="22"/>
      <c r="AG14" s="22"/>
      <c r="AH14" s="22"/>
      <c r="AI14" s="22"/>
      <c r="AJ14" s="34"/>
      <c r="AK14" s="22"/>
      <c r="AL14" s="22"/>
      <c r="AM14" s="22"/>
      <c r="AN14" s="22"/>
      <c r="AO14" s="22"/>
      <c r="AP14" s="22"/>
      <c r="AQ14" s="34"/>
      <c r="AR14" s="22"/>
      <c r="AS14" s="22"/>
      <c r="AT14" s="22"/>
      <c r="AU14" s="22"/>
      <c r="AV14" s="22"/>
      <c r="AW14" s="22"/>
      <c r="AX14" s="34"/>
      <c r="AY14" s="22"/>
      <c r="AZ14" s="22"/>
      <c r="BA14" s="22"/>
      <c r="BB14" s="22"/>
      <c r="BC14" s="22"/>
      <c r="BD14" s="22"/>
      <c r="BE14" s="34"/>
      <c r="BF14" s="22"/>
      <c r="BG14" s="22"/>
      <c r="BH14" s="22"/>
      <c r="BI14" s="22"/>
      <c r="BJ14" s="22"/>
      <c r="BK14" s="22"/>
      <c r="BL14" s="34"/>
      <c r="BM14" s="22"/>
      <c r="BN14" s="22"/>
      <c r="BO14" s="22"/>
      <c r="BP14" s="34"/>
      <c r="BR14" s="145"/>
      <c r="BS14" s="146"/>
      <c r="BT14" s="207"/>
      <c r="BU14" s="147"/>
      <c r="BV14" s="148"/>
      <c r="BW14" s="149"/>
      <c r="BX14" s="150"/>
      <c r="BY14" s="151"/>
      <c r="BZ14" s="148"/>
      <c r="CA14" s="149"/>
      <c r="CB14" s="150"/>
      <c r="CC14" s="152"/>
      <c r="CD14" s="153"/>
    </row>
    <row r="15" spans="1:82" ht="19.5" thickBot="1">
      <c r="A15" s="17"/>
      <c r="B15" s="54"/>
      <c r="C15" s="57"/>
      <c r="D15" s="17"/>
      <c r="E15" s="17"/>
      <c r="F15" s="17"/>
      <c r="G15" s="17"/>
      <c r="H15" s="17"/>
      <c r="I15" s="17"/>
      <c r="J15" s="17"/>
      <c r="K15" s="58"/>
      <c r="L15" s="17"/>
      <c r="M15" s="10"/>
      <c r="N15" s="121">
        <v>12</v>
      </c>
      <c r="O15" s="122" t="s">
        <v>39</v>
      </c>
      <c r="P15" s="123">
        <v>3</v>
      </c>
      <c r="Q15" s="124" t="str">
        <f>D9</f>
        <v>KSK Lovendegem</v>
      </c>
      <c r="R15" s="124" t="str">
        <f>D7</f>
        <v>KSC Wielsbeke 1</v>
      </c>
      <c r="S15" s="130"/>
      <c r="T15" s="135" t="s">
        <v>63</v>
      </c>
      <c r="U15" s="131"/>
      <c r="V15" s="10"/>
      <c r="W15" s="6"/>
      <c r="X15" s="10"/>
      <c r="Y15" s="51"/>
      <c r="Z15" s="54"/>
      <c r="AA15" s="54"/>
      <c r="AB15" s="54"/>
      <c r="AC15" s="84"/>
      <c r="AD15" s="54"/>
      <c r="AE15" s="54"/>
      <c r="AF15" s="54"/>
      <c r="AG15" s="54"/>
      <c r="AH15" s="54"/>
      <c r="AI15" s="54"/>
      <c r="AJ15" s="84"/>
      <c r="AK15" s="54"/>
      <c r="AL15" s="54"/>
      <c r="AM15" s="54"/>
      <c r="AN15" s="54"/>
      <c r="AO15" s="54"/>
      <c r="AP15" s="54"/>
      <c r="AQ15" s="84"/>
      <c r="AR15" s="54"/>
      <c r="AS15" s="54"/>
      <c r="AT15" s="54"/>
      <c r="AU15" s="54"/>
      <c r="AV15" s="54"/>
      <c r="AW15" s="54"/>
      <c r="AX15" s="84"/>
      <c r="AY15" s="54"/>
      <c r="AZ15" s="54"/>
      <c r="BA15" s="54"/>
      <c r="BB15" s="54"/>
      <c r="BC15" s="54"/>
      <c r="BD15" s="54"/>
      <c r="BE15" s="84"/>
      <c r="BF15" s="54"/>
      <c r="BG15" s="54"/>
      <c r="BH15" s="54"/>
      <c r="BI15" s="54"/>
      <c r="BJ15" s="54"/>
      <c r="BK15" s="54"/>
      <c r="BL15" s="84"/>
      <c r="BM15" s="54"/>
      <c r="BN15" s="54"/>
      <c r="BO15" s="54"/>
      <c r="BP15" s="84"/>
      <c r="BR15" s="99"/>
      <c r="BS15" s="100"/>
      <c r="BT15" s="214"/>
      <c r="BU15" s="101"/>
      <c r="BV15" s="102"/>
      <c r="BW15" s="103"/>
      <c r="BX15" s="104"/>
      <c r="BY15" s="105"/>
      <c r="BZ15" s="102"/>
      <c r="CA15" s="103"/>
      <c r="CB15" s="104"/>
      <c r="CC15" s="106"/>
      <c r="CD15" s="107"/>
    </row>
    <row r="16" spans="1:82" ht="18.75">
      <c r="A16" s="17"/>
      <c r="B16" s="54"/>
      <c r="C16" s="57"/>
      <c r="D16" s="17"/>
      <c r="E16" s="17"/>
      <c r="F16" s="17"/>
      <c r="G16" s="17"/>
      <c r="H16" s="17"/>
      <c r="I16" s="17"/>
      <c r="J16" s="17"/>
      <c r="K16" s="58"/>
      <c r="L16" s="17"/>
      <c r="M16" s="10"/>
      <c r="N16" s="112">
        <v>13</v>
      </c>
      <c r="O16" s="113" t="s">
        <v>40</v>
      </c>
      <c r="P16" s="114">
        <v>1</v>
      </c>
      <c r="Q16" s="108" t="str">
        <f>D5</f>
        <v xml:space="preserve">VV Tielt </v>
      </c>
      <c r="R16" s="108" t="str">
        <f>D9</f>
        <v>KSK Lovendegem</v>
      </c>
      <c r="S16" s="109"/>
      <c r="T16" s="110" t="s">
        <v>63</v>
      </c>
      <c r="U16" s="111"/>
      <c r="V16" s="10"/>
      <c r="W16" s="6"/>
      <c r="X16" s="10"/>
      <c r="Y16" s="17"/>
      <c r="Z16" s="17"/>
      <c r="AA16" s="51"/>
      <c r="AB16" s="51"/>
      <c r="AC16" s="51"/>
      <c r="AD16" s="51"/>
      <c r="AE16" s="51"/>
      <c r="AF16" s="85"/>
      <c r="AG16" s="51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51"/>
      <c r="AV16" s="51"/>
      <c r="AW16" s="51"/>
      <c r="AX16" s="51"/>
      <c r="AY16" s="51"/>
      <c r="AZ16" s="51"/>
      <c r="BA16" s="85"/>
      <c r="BB16" s="51"/>
      <c r="BC16" s="86"/>
      <c r="BD16" s="86"/>
      <c r="BE16" s="86"/>
      <c r="BF16" s="86"/>
      <c r="BG16" s="86"/>
      <c r="BH16" s="85"/>
      <c r="BI16" s="51"/>
      <c r="BJ16" s="51"/>
      <c r="BK16" s="51"/>
      <c r="BL16" s="51"/>
      <c r="BM16" s="51"/>
      <c r="BN16" s="51"/>
      <c r="BO16" s="51"/>
      <c r="BP16" s="51"/>
      <c r="BR16" s="145"/>
      <c r="BS16" s="146"/>
      <c r="BT16" s="207"/>
      <c r="BU16" s="147"/>
      <c r="BV16" s="148"/>
      <c r="BW16" s="149"/>
      <c r="BX16" s="150"/>
      <c r="BY16" s="151"/>
      <c r="BZ16" s="148"/>
      <c r="CA16" s="149"/>
      <c r="CB16" s="150"/>
      <c r="CC16" s="152"/>
      <c r="CD16" s="153"/>
    </row>
    <row r="17" spans="1:82" ht="19.5" thickBot="1">
      <c r="A17" s="17"/>
      <c r="B17" s="54"/>
      <c r="C17" s="57"/>
      <c r="D17" s="17"/>
      <c r="E17" s="17"/>
      <c r="F17" s="17"/>
      <c r="G17" s="17"/>
      <c r="H17" s="17"/>
      <c r="I17" s="17"/>
      <c r="J17" s="17"/>
      <c r="K17" s="58"/>
      <c r="L17" s="17"/>
      <c r="M17" s="10"/>
      <c r="N17" s="115">
        <v>14</v>
      </c>
      <c r="O17" s="116" t="s">
        <v>40</v>
      </c>
      <c r="P17" s="117">
        <v>3</v>
      </c>
      <c r="Q17" s="118" t="str">
        <f>D7</f>
        <v>KSC Wielsbeke 1</v>
      </c>
      <c r="R17" s="118" t="str">
        <f>D10</f>
        <v>SV Zulte Waregem</v>
      </c>
      <c r="S17" s="119"/>
      <c r="T17" s="129" t="s">
        <v>63</v>
      </c>
      <c r="U17" s="120"/>
      <c r="V17" s="10"/>
      <c r="W17" s="6"/>
      <c r="X17" s="10"/>
      <c r="Y17" s="17"/>
      <c r="Z17" s="17"/>
      <c r="AA17" s="51"/>
      <c r="AB17" s="51"/>
      <c r="AC17" s="51"/>
      <c r="AD17" s="51"/>
      <c r="AE17" s="51"/>
      <c r="AF17" s="85"/>
      <c r="AG17" s="51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51"/>
      <c r="AV17" s="51"/>
      <c r="AW17" s="51"/>
      <c r="AX17" s="51"/>
      <c r="AY17" s="51"/>
      <c r="AZ17" s="51"/>
      <c r="BA17" s="85"/>
      <c r="BB17" s="51"/>
      <c r="BC17" s="86"/>
      <c r="BD17" s="86"/>
      <c r="BE17" s="86"/>
      <c r="BF17" s="86"/>
      <c r="BG17" s="86"/>
      <c r="BH17" s="85"/>
      <c r="BI17" s="51"/>
      <c r="BJ17" s="51"/>
      <c r="BK17" s="51"/>
      <c r="BL17" s="51"/>
      <c r="BM17" s="51"/>
      <c r="BN17" s="51"/>
      <c r="BO17" s="51"/>
      <c r="BP17" s="51"/>
      <c r="BR17" s="99"/>
      <c r="BS17" s="100"/>
      <c r="BT17" s="214"/>
      <c r="BU17" s="101"/>
      <c r="BV17" s="102"/>
      <c r="BW17" s="103"/>
      <c r="BX17" s="104"/>
      <c r="BY17" s="105"/>
      <c r="BZ17" s="102"/>
      <c r="CA17" s="103"/>
      <c r="CB17" s="104"/>
      <c r="CC17" s="106"/>
      <c r="CD17" s="107"/>
    </row>
    <row r="18" spans="1:82" ht="19.5" thickBot="1">
      <c r="A18" s="17"/>
      <c r="B18" s="54"/>
      <c r="C18" s="57"/>
      <c r="D18" s="17"/>
      <c r="E18" s="17"/>
      <c r="F18" s="17"/>
      <c r="G18" s="17"/>
      <c r="H18" s="17"/>
      <c r="I18" s="17"/>
      <c r="J18" s="17"/>
      <c r="K18" s="58"/>
      <c r="L18" s="17"/>
      <c r="M18" s="10"/>
      <c r="N18" s="136">
        <v>15</v>
      </c>
      <c r="O18" s="137" t="s">
        <v>41</v>
      </c>
      <c r="P18" s="138">
        <v>1</v>
      </c>
      <c r="Q18" s="139" t="str">
        <f>D8</f>
        <v>KVC Aalter</v>
      </c>
      <c r="R18" s="139" t="str">
        <f>D6</f>
        <v>Jong Zulte</v>
      </c>
      <c r="S18" s="140"/>
      <c r="T18" s="141" t="s">
        <v>63</v>
      </c>
      <c r="U18" s="142"/>
      <c r="V18" s="10"/>
      <c r="W18" s="6"/>
      <c r="X18" s="10"/>
      <c r="Y18" s="17"/>
      <c r="Z18" s="17"/>
      <c r="AA18" s="51"/>
      <c r="AB18" s="51"/>
      <c r="AC18" s="51"/>
      <c r="AD18" s="51"/>
      <c r="AE18" s="51"/>
      <c r="AF18" s="85"/>
      <c r="AG18" s="51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51"/>
      <c r="AV18" s="51"/>
      <c r="AW18" s="51"/>
      <c r="AX18" s="51"/>
      <c r="AY18" s="51"/>
      <c r="AZ18" s="51"/>
      <c r="BA18" s="85"/>
      <c r="BB18" s="51"/>
      <c r="BC18" s="86"/>
      <c r="BD18" s="86"/>
      <c r="BE18" s="86"/>
      <c r="BF18" s="86"/>
      <c r="BG18" s="86"/>
      <c r="BH18" s="85"/>
      <c r="BI18" s="51"/>
      <c r="BJ18" s="51"/>
      <c r="BK18" s="51"/>
      <c r="BL18" s="51"/>
      <c r="BM18" s="51"/>
      <c r="BN18" s="51"/>
      <c r="BO18" s="51"/>
      <c r="BP18" s="51"/>
      <c r="BR18" s="154"/>
      <c r="BS18" s="155"/>
      <c r="BT18" s="156"/>
      <c r="BU18" s="157"/>
      <c r="BV18" s="158"/>
      <c r="BW18" s="159"/>
      <c r="BX18" s="160"/>
      <c r="BY18" s="161"/>
      <c r="BZ18" s="158"/>
      <c r="CA18" s="159"/>
      <c r="CB18" s="160"/>
      <c r="CC18" s="162"/>
      <c r="CD18" s="163"/>
    </row>
    <row r="19" spans="1:82" ht="18.75">
      <c r="A19" s="17"/>
      <c r="B19" s="54"/>
      <c r="C19" s="57"/>
      <c r="D19" s="17"/>
      <c r="E19" s="17"/>
      <c r="F19" s="17"/>
      <c r="G19" s="17"/>
      <c r="H19" s="17"/>
      <c r="I19" s="17"/>
      <c r="J19" s="17"/>
      <c r="K19" s="58"/>
      <c r="L19" s="17"/>
      <c r="M19" s="10"/>
      <c r="N19" s="50"/>
      <c r="O19" s="50"/>
      <c r="P19" s="50"/>
      <c r="Q19" s="10"/>
      <c r="R19" s="10"/>
      <c r="S19" s="10"/>
      <c r="T19" s="10"/>
      <c r="U19" s="10"/>
      <c r="V19" s="10"/>
      <c r="W19" s="10"/>
      <c r="X19" s="10"/>
      <c r="Y19" s="17"/>
      <c r="Z19" s="17"/>
      <c r="AA19" s="51"/>
      <c r="AB19" s="51"/>
      <c r="AC19" s="51"/>
      <c r="AD19" s="51"/>
      <c r="AE19" s="51"/>
      <c r="AF19" s="85"/>
      <c r="AG19" s="51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51"/>
      <c r="AV19" s="51"/>
      <c r="AW19" s="51"/>
      <c r="AX19" s="51"/>
      <c r="AY19" s="51"/>
      <c r="AZ19" s="51"/>
      <c r="BA19" s="85"/>
      <c r="BB19" s="51"/>
      <c r="BC19" s="86"/>
      <c r="BD19" s="86"/>
      <c r="BE19" s="86"/>
      <c r="BF19" s="86"/>
      <c r="BG19" s="86"/>
      <c r="BH19" s="85"/>
      <c r="BI19" s="51"/>
      <c r="BJ19" s="51"/>
      <c r="BK19" s="51"/>
      <c r="BL19" s="51"/>
      <c r="BM19" s="51"/>
      <c r="BN19" s="51"/>
      <c r="BO19" s="51"/>
      <c r="BP19" s="51"/>
      <c r="BR19" s="10"/>
      <c r="BS19" s="10"/>
      <c r="BT19" s="10"/>
      <c r="BU19" s="20"/>
      <c r="BV19" s="20"/>
      <c r="BW19" s="20"/>
      <c r="BX19" s="20"/>
      <c r="BY19" s="20"/>
      <c r="BZ19" s="20"/>
    </row>
    <row r="20" spans="1:82" ht="18.75">
      <c r="A20" s="17"/>
      <c r="B20" s="54"/>
      <c r="C20" s="57"/>
      <c r="D20" s="17"/>
      <c r="E20" s="17"/>
      <c r="F20" s="17"/>
      <c r="G20" s="17"/>
      <c r="H20" s="17"/>
      <c r="I20" s="17"/>
      <c r="J20" s="17"/>
      <c r="K20" s="58"/>
      <c r="L20" s="17"/>
      <c r="M20" s="10"/>
      <c r="N20" s="50"/>
      <c r="O20" s="50"/>
      <c r="P20" s="50"/>
      <c r="Q20" s="10"/>
      <c r="R20" s="10"/>
      <c r="S20" s="10"/>
      <c r="T20" s="10"/>
      <c r="U20" s="10"/>
      <c r="V20" s="10"/>
      <c r="W20" s="10"/>
      <c r="X20" s="10"/>
      <c r="Y20" s="17"/>
      <c r="Z20" s="17"/>
      <c r="AA20" s="51"/>
      <c r="AB20" s="51"/>
      <c r="AC20" s="51"/>
      <c r="AD20" s="51"/>
      <c r="AE20" s="51"/>
      <c r="AF20" s="85"/>
      <c r="AG20" s="51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51"/>
      <c r="AV20" s="51"/>
      <c r="AW20" s="51"/>
      <c r="AX20" s="51"/>
      <c r="AY20" s="51"/>
      <c r="AZ20" s="51"/>
      <c r="BA20" s="85"/>
      <c r="BB20" s="51"/>
      <c r="BC20" s="86"/>
      <c r="BD20" s="86"/>
      <c r="BE20" s="86"/>
      <c r="BF20" s="86"/>
      <c r="BG20" s="86"/>
      <c r="BH20" s="85"/>
      <c r="BI20" s="51"/>
      <c r="BJ20" s="51"/>
      <c r="BK20" s="51"/>
      <c r="BL20" s="51"/>
      <c r="BM20" s="51"/>
      <c r="BN20" s="51"/>
      <c r="BO20" s="51"/>
      <c r="BP20" s="51"/>
    </row>
    <row r="21" spans="1:82" ht="19.5" thickBot="1">
      <c r="A21" s="17"/>
      <c r="B21" s="54"/>
      <c r="C21" s="57"/>
      <c r="D21" s="17"/>
      <c r="E21" s="17"/>
      <c r="F21" s="17"/>
      <c r="G21" s="17"/>
      <c r="H21" s="17"/>
      <c r="I21" s="17"/>
      <c r="J21" s="17"/>
      <c r="K21" s="58"/>
      <c r="L21" s="17"/>
      <c r="M21" s="10"/>
      <c r="N21" s="61"/>
      <c r="O21" s="61"/>
      <c r="P21" s="61"/>
      <c r="Q21" s="4" t="s">
        <v>58</v>
      </c>
      <c r="R21" s="36"/>
      <c r="S21" s="18"/>
      <c r="T21" s="18"/>
      <c r="U21" s="5"/>
      <c r="V21" s="10"/>
      <c r="W21" s="10"/>
      <c r="X21" s="10"/>
      <c r="Y21" s="17"/>
      <c r="Z21" s="17"/>
      <c r="AA21" s="51"/>
      <c r="AB21" s="51"/>
      <c r="AC21" s="51"/>
      <c r="AD21" s="51"/>
      <c r="AE21" s="51"/>
      <c r="AF21" s="85"/>
      <c r="AG21" s="51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51"/>
      <c r="AV21" s="51"/>
      <c r="AW21" s="51"/>
      <c r="AX21" s="51"/>
      <c r="AY21" s="51"/>
      <c r="AZ21" s="51"/>
      <c r="BA21" s="85"/>
      <c r="BB21" s="51"/>
      <c r="BC21" s="86"/>
      <c r="BD21" s="86"/>
      <c r="BE21" s="86"/>
      <c r="BF21" s="86"/>
      <c r="BG21" s="86"/>
      <c r="BH21" s="85"/>
      <c r="BI21" s="51"/>
      <c r="BJ21" s="51"/>
      <c r="BK21" s="51"/>
      <c r="BL21" s="51"/>
      <c r="BM21" s="51"/>
      <c r="BN21" s="51"/>
      <c r="BO21" s="51"/>
      <c r="BP21" s="51"/>
    </row>
    <row r="22" spans="1:82" ht="18.75" customHeight="1" thickBot="1">
      <c r="A22" s="2"/>
      <c r="B22" s="3"/>
      <c r="C22" s="57"/>
      <c r="D22" s="205"/>
      <c r="E22" s="205"/>
      <c r="F22" s="205"/>
      <c r="G22" s="205"/>
      <c r="H22" s="205"/>
      <c r="I22" s="205"/>
      <c r="J22" s="3"/>
      <c r="K22" s="3"/>
      <c r="L22" s="3"/>
      <c r="M22" s="3"/>
      <c r="N22" s="164" t="s">
        <v>56</v>
      </c>
      <c r="O22" s="166" t="s">
        <v>57</v>
      </c>
      <c r="P22" s="166" t="s">
        <v>55</v>
      </c>
      <c r="Q22" s="167" t="s">
        <v>52</v>
      </c>
      <c r="R22" s="168" t="s">
        <v>53</v>
      </c>
      <c r="S22" s="282" t="s">
        <v>3</v>
      </c>
      <c r="T22" s="283"/>
      <c r="U22" s="284"/>
      <c r="V22" s="10"/>
      <c r="W22" s="32" t="s">
        <v>54</v>
      </c>
      <c r="X22" s="3"/>
      <c r="Y22" s="1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17"/>
      <c r="BE22" s="17"/>
      <c r="BF22" s="17"/>
      <c r="BG22" s="17"/>
      <c r="BH22" s="17"/>
      <c r="BI22" s="17"/>
      <c r="BJ22" s="17"/>
      <c r="BK22" s="17"/>
      <c r="BL22" s="87"/>
      <c r="BM22" s="87"/>
      <c r="BN22" s="87"/>
      <c r="BO22" s="87"/>
      <c r="BP22" s="87"/>
    </row>
    <row r="23" spans="1:82" ht="19.5" thickBot="1">
      <c r="A23" s="23"/>
      <c r="B23" s="10"/>
      <c r="C23" s="3"/>
      <c r="D23" s="3"/>
      <c r="E23" s="3"/>
      <c r="F23" s="3"/>
      <c r="G23" s="3"/>
      <c r="H23" s="3"/>
      <c r="I23" s="3" t="s">
        <v>12</v>
      </c>
      <c r="J23" s="10"/>
      <c r="K23" s="10"/>
      <c r="L23" s="10"/>
      <c r="M23" s="10"/>
      <c r="N23" s="50"/>
      <c r="O23" s="60"/>
      <c r="P23" s="60"/>
      <c r="Q23" s="10"/>
      <c r="R23" s="10"/>
      <c r="S23" s="31"/>
      <c r="T23" s="31"/>
      <c r="U23" s="31"/>
      <c r="V23" s="10"/>
      <c r="W23" s="10"/>
      <c r="X23" s="17"/>
      <c r="Y23" s="1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17"/>
      <c r="BE23" s="17"/>
      <c r="BF23" s="17"/>
      <c r="BG23" s="17"/>
      <c r="BH23" s="17"/>
      <c r="BI23" s="17"/>
      <c r="BJ23" s="17"/>
      <c r="BK23" s="17"/>
      <c r="BL23" s="87"/>
      <c r="BM23" s="87"/>
      <c r="BN23" s="87"/>
      <c r="BO23" s="87"/>
      <c r="BP23" s="87"/>
      <c r="BS23" s="164" t="s">
        <v>72</v>
      </c>
      <c r="BT23" s="164"/>
      <c r="BU23" s="164" t="s">
        <v>70</v>
      </c>
      <c r="BV23" s="164" t="s">
        <v>64</v>
      </c>
      <c r="BW23" s="164" t="s">
        <v>65</v>
      </c>
      <c r="BX23" s="164" t="s">
        <v>66</v>
      </c>
      <c r="BY23" s="164"/>
      <c r="BZ23" s="164" t="s">
        <v>67</v>
      </c>
      <c r="CA23" s="164" t="s">
        <v>63</v>
      </c>
      <c r="CB23" s="164" t="s">
        <v>68</v>
      </c>
      <c r="CC23" s="164"/>
      <c r="CD23" s="165" t="s">
        <v>69</v>
      </c>
    </row>
    <row r="24" spans="1:82" ht="19.5" thickBot="1">
      <c r="A24" s="17"/>
      <c r="B24" s="22"/>
      <c r="C24" s="22"/>
      <c r="D24" s="8" t="s">
        <v>2</v>
      </c>
      <c r="E24" s="16" t="s">
        <v>23</v>
      </c>
      <c r="F24" s="16" t="s">
        <v>24</v>
      </c>
      <c r="G24" s="16" t="s">
        <v>25</v>
      </c>
      <c r="H24" s="16" t="s">
        <v>26</v>
      </c>
      <c r="I24" s="16" t="s">
        <v>27</v>
      </c>
      <c r="J24" s="10"/>
      <c r="K24" s="10"/>
      <c r="L24" s="10"/>
      <c r="M24" s="10"/>
      <c r="N24" s="112">
        <v>1</v>
      </c>
      <c r="O24" s="113" t="s">
        <v>34</v>
      </c>
      <c r="P24" s="114">
        <v>2</v>
      </c>
      <c r="Q24" s="108" t="str">
        <f>D25</f>
        <v xml:space="preserve">KVV Sint Denijs Sport </v>
      </c>
      <c r="R24" s="108" t="str">
        <f>D30</f>
        <v xml:space="preserve">RC Waregem </v>
      </c>
      <c r="S24" s="109"/>
      <c r="T24" s="110" t="s">
        <v>63</v>
      </c>
      <c r="U24" s="111"/>
      <c r="V24" s="10"/>
      <c r="W24" s="6"/>
      <c r="X24" s="10"/>
      <c r="Y24" s="7"/>
      <c r="Z24" s="8" t="s">
        <v>33</v>
      </c>
      <c r="AA24" s="12"/>
      <c r="AB24" s="13"/>
      <c r="AC24" s="14" t="s">
        <v>15</v>
      </c>
      <c r="AD24" s="13"/>
      <c r="AE24" s="15"/>
      <c r="AF24" s="22"/>
      <c r="AG24" s="11"/>
      <c r="AH24" s="12"/>
      <c r="AI24" s="13"/>
      <c r="AJ24" s="14" t="s">
        <v>16</v>
      </c>
      <c r="AK24" s="13"/>
      <c r="AL24" s="15"/>
      <c r="AM24" s="22"/>
      <c r="AN24" s="11"/>
      <c r="AO24" s="12"/>
      <c r="AP24" s="13"/>
      <c r="AQ24" s="14" t="s">
        <v>17</v>
      </c>
      <c r="AR24" s="13"/>
      <c r="AS24" s="15"/>
      <c r="AT24" s="22"/>
      <c r="AU24" s="11"/>
      <c r="AV24" s="12"/>
      <c r="AW24" s="13"/>
      <c r="AX24" s="14" t="s">
        <v>18</v>
      </c>
      <c r="AY24" s="13"/>
      <c r="AZ24" s="15"/>
      <c r="BA24" s="22"/>
      <c r="BB24" s="11"/>
      <c r="BC24" s="12"/>
      <c r="BD24" s="13"/>
      <c r="BE24" s="14" t="s">
        <v>19</v>
      </c>
      <c r="BF24" s="13"/>
      <c r="BG24" s="15"/>
      <c r="BH24" s="22"/>
      <c r="BI24" s="11"/>
      <c r="BJ24" s="12"/>
      <c r="BK24" s="13"/>
      <c r="BL24" s="14" t="s">
        <v>20</v>
      </c>
      <c r="BM24" s="13"/>
      <c r="BN24" s="15"/>
      <c r="BO24" s="11"/>
      <c r="BP24" s="16" t="s">
        <v>21</v>
      </c>
      <c r="BR24" s="23"/>
      <c r="BS24" s="22"/>
      <c r="BT24" s="22"/>
      <c r="BU24" s="60"/>
      <c r="BV24" s="60"/>
      <c r="BW24" s="34"/>
      <c r="BX24" s="60"/>
      <c r="BY24" s="60"/>
      <c r="BZ24" s="60"/>
      <c r="CA24" s="60"/>
      <c r="CB24" s="88"/>
      <c r="CC24" s="59"/>
      <c r="CD24" s="88"/>
    </row>
    <row r="25" spans="1:82" ht="19.5" thickBot="1">
      <c r="A25" s="10"/>
      <c r="B25" s="22"/>
      <c r="C25" s="6">
        <v>1</v>
      </c>
      <c r="D25" s="220" t="s">
        <v>99</v>
      </c>
      <c r="E25" s="9" t="s">
        <v>34</v>
      </c>
      <c r="F25" s="9" t="s">
        <v>36</v>
      </c>
      <c r="G25" s="9" t="s">
        <v>37</v>
      </c>
      <c r="H25" s="9" t="s">
        <v>39</v>
      </c>
      <c r="I25" s="9" t="s">
        <v>40</v>
      </c>
      <c r="J25" s="10"/>
      <c r="K25" s="10"/>
      <c r="L25" s="10"/>
      <c r="M25" s="10"/>
      <c r="N25" s="115">
        <v>2</v>
      </c>
      <c r="O25" s="116" t="s">
        <v>34</v>
      </c>
      <c r="P25" s="117">
        <v>4</v>
      </c>
      <c r="Q25" s="118" t="str">
        <f>D26</f>
        <v>KVBL Otegem</v>
      </c>
      <c r="R25" s="118" t="str">
        <f>D29</f>
        <v>KSC Wielsbeke 3</v>
      </c>
      <c r="S25" s="119"/>
      <c r="T25" s="129" t="s">
        <v>63</v>
      </c>
      <c r="U25" s="120"/>
      <c r="V25" s="10"/>
      <c r="W25" s="6"/>
      <c r="X25" s="10"/>
      <c r="Y25" s="6">
        <v>1</v>
      </c>
      <c r="Z25" s="220" t="str">
        <f>D25</f>
        <v xml:space="preserve">KVV Sint Denijs Sport </v>
      </c>
      <c r="AA25" s="7">
        <f>IF(S24="",0,1)</f>
        <v>0</v>
      </c>
      <c r="AB25" s="7">
        <f>IF(S28="",0,1)</f>
        <v>0</v>
      </c>
      <c r="AC25" s="7">
        <f>IF(S30="",0,1)</f>
        <v>0</v>
      </c>
      <c r="AD25" s="7">
        <f>IF(S34="",0,1)</f>
        <v>0</v>
      </c>
      <c r="AE25" s="7">
        <f>IF(S36="",0,1)</f>
        <v>0</v>
      </c>
      <c r="AF25" s="75">
        <f t="shared" ref="AF25:AF30" si="14">SUM(AA25:AE25)</f>
        <v>0</v>
      </c>
      <c r="AG25" s="2"/>
      <c r="AH25" s="73">
        <f>S24</f>
        <v>0</v>
      </c>
      <c r="AI25" s="73">
        <f>S28</f>
        <v>0</v>
      </c>
      <c r="AJ25" s="73">
        <f>S30</f>
        <v>0</v>
      </c>
      <c r="AK25" s="73">
        <f>S34</f>
        <v>0</v>
      </c>
      <c r="AL25" s="74">
        <f>S36</f>
        <v>0</v>
      </c>
      <c r="AM25" s="75">
        <f t="shared" ref="AM25:AM30" si="15">SUM(AH25:AL25)</f>
        <v>0</v>
      </c>
      <c r="AN25" s="76"/>
      <c r="AO25" s="73">
        <f>U24</f>
        <v>0</v>
      </c>
      <c r="AP25" s="73">
        <f>U28</f>
        <v>0</v>
      </c>
      <c r="AQ25" s="73">
        <f>U30</f>
        <v>0</v>
      </c>
      <c r="AR25" s="73">
        <f>U34</f>
        <v>0</v>
      </c>
      <c r="AS25" s="73">
        <f>U36</f>
        <v>0</v>
      </c>
      <c r="AT25" s="75">
        <f t="shared" ref="AT25:AT30" si="16">SUM(AO25:AS25)</f>
        <v>0</v>
      </c>
      <c r="AU25" s="2"/>
      <c r="AV25" s="7">
        <f t="shared" ref="AV25:AZ30" si="17">AH25-AO25</f>
        <v>0</v>
      </c>
      <c r="AW25" s="7">
        <f t="shared" si="17"/>
        <v>0</v>
      </c>
      <c r="AX25" s="7">
        <f t="shared" si="17"/>
        <v>0</v>
      </c>
      <c r="AY25" s="7">
        <f t="shared" si="17"/>
        <v>0</v>
      </c>
      <c r="AZ25" s="7">
        <f t="shared" si="17"/>
        <v>0</v>
      </c>
      <c r="BA25" s="75">
        <f t="shared" ref="BA25:BA30" si="18">SUM(AV25:AZ25)</f>
        <v>0</v>
      </c>
      <c r="BB25" s="2"/>
      <c r="BC25" s="83" t="str">
        <f>IF(AA25=0,"",IF(AH25&gt;AO25,3,IF(AH25=AO25,1,0)))</f>
        <v/>
      </c>
      <c r="BD25" s="83" t="str">
        <f t="shared" ref="BD25:BG30" si="19">IF(AB25=0,"",IF(AI25&gt;AP25,3,IF(AI25=AP25,1,0)))</f>
        <v/>
      </c>
      <c r="BE25" s="83" t="str">
        <f t="shared" si="19"/>
        <v/>
      </c>
      <c r="BF25" s="83" t="str">
        <f t="shared" si="19"/>
        <v/>
      </c>
      <c r="BG25" s="83" t="str">
        <f t="shared" si="19"/>
        <v/>
      </c>
      <c r="BH25" s="75">
        <f t="shared" ref="BH25:BH30" si="20">SUM(BC25:BG25)</f>
        <v>0</v>
      </c>
      <c r="BI25" s="2"/>
      <c r="BJ25" s="7" t="str">
        <f>BC25</f>
        <v/>
      </c>
      <c r="BK25" s="7" t="e">
        <f>BC25+BD25</f>
        <v>#VALUE!</v>
      </c>
      <c r="BL25" s="7" t="e">
        <f>BC25+BD25+BE25</f>
        <v>#VALUE!</v>
      </c>
      <c r="BM25" s="7" t="e">
        <f>BC25+BD25+BE25+BF25</f>
        <v>#VALUE!</v>
      </c>
      <c r="BN25" s="7" t="e">
        <f>BC25+BD25+BE25+BF25+BG25</f>
        <v>#VALUE!</v>
      </c>
      <c r="BO25" s="2"/>
      <c r="BP25" s="7"/>
      <c r="BR25" s="89">
        <v>1</v>
      </c>
      <c r="BS25" s="90" t="str">
        <f>$Z$30</f>
        <v xml:space="preserve">RC Waregem </v>
      </c>
      <c r="BT25" s="91"/>
      <c r="BU25" s="92">
        <f>$AF$30</f>
        <v>0</v>
      </c>
      <c r="BV25" s="93">
        <f>COUNTIF($BC$30:$BG$30,"3")</f>
        <v>0</v>
      </c>
      <c r="BW25" s="94">
        <f>COUNTIF($BC$30:$BG$30,"0")</f>
        <v>0</v>
      </c>
      <c r="BX25" s="95">
        <f>COUNTIF($BC$30:$BG$30,1)</f>
        <v>0</v>
      </c>
      <c r="BY25" s="96"/>
      <c r="BZ25" s="93">
        <f>$AM$30</f>
        <v>0</v>
      </c>
      <c r="CA25" s="94">
        <f>$AT$30</f>
        <v>0</v>
      </c>
      <c r="CB25" s="95">
        <f>$BA$30</f>
        <v>0</v>
      </c>
      <c r="CC25" s="97"/>
      <c r="CD25" s="98">
        <f>$BH$30</f>
        <v>0</v>
      </c>
    </row>
    <row r="26" spans="1:82" ht="18.75">
      <c r="A26" s="10"/>
      <c r="B26" s="22"/>
      <c r="C26" s="6">
        <v>2</v>
      </c>
      <c r="D26" s="220" t="s">
        <v>100</v>
      </c>
      <c r="E26" s="9" t="s">
        <v>34</v>
      </c>
      <c r="F26" s="9" t="s">
        <v>35</v>
      </c>
      <c r="G26" s="9" t="s">
        <v>37</v>
      </c>
      <c r="H26" s="9" t="s">
        <v>38</v>
      </c>
      <c r="I26" s="9" t="s">
        <v>41</v>
      </c>
      <c r="J26" s="10"/>
      <c r="K26" s="10"/>
      <c r="L26" s="10"/>
      <c r="M26" s="10"/>
      <c r="N26" s="125">
        <v>3</v>
      </c>
      <c r="O26" s="126" t="s">
        <v>35</v>
      </c>
      <c r="P26" s="127">
        <v>4</v>
      </c>
      <c r="Q26" s="128" t="str">
        <f>D27</f>
        <v>KSC Wielsbeke 2</v>
      </c>
      <c r="R26" s="128" t="str">
        <f>D28</f>
        <v>KFC Aarsele</v>
      </c>
      <c r="S26" s="132"/>
      <c r="T26" s="134" t="s">
        <v>63</v>
      </c>
      <c r="U26" s="133"/>
      <c r="V26" s="10"/>
      <c r="W26" s="6"/>
      <c r="X26" s="10"/>
      <c r="Y26" s="6">
        <v>2</v>
      </c>
      <c r="Z26" s="220" t="str">
        <f t="shared" ref="Z26:Z30" si="21">D26</f>
        <v>KVBL Otegem</v>
      </c>
      <c r="AA26" s="7">
        <f>IF(S25="",0,1)</f>
        <v>0</v>
      </c>
      <c r="AB26" s="7">
        <f>IF(U27="",0,1)</f>
        <v>0</v>
      </c>
      <c r="AC26" s="7">
        <f>IF(U30="",0,1)</f>
        <v>0</v>
      </c>
      <c r="AD26" s="7">
        <f>IF(S32="",0,1)</f>
        <v>0</v>
      </c>
      <c r="AE26" s="7">
        <f>IF(U38="",0,1)</f>
        <v>0</v>
      </c>
      <c r="AF26" s="77">
        <f t="shared" si="14"/>
        <v>0</v>
      </c>
      <c r="AG26" s="2"/>
      <c r="AH26" s="73">
        <f>S25</f>
        <v>0</v>
      </c>
      <c r="AI26" s="73">
        <f>U27</f>
        <v>0</v>
      </c>
      <c r="AJ26" s="73">
        <f>U30</f>
        <v>0</v>
      </c>
      <c r="AK26" s="73">
        <f>S32</f>
        <v>0</v>
      </c>
      <c r="AL26" s="74">
        <f>U38</f>
        <v>0</v>
      </c>
      <c r="AM26" s="77">
        <f t="shared" si="15"/>
        <v>0</v>
      </c>
      <c r="AN26" s="76"/>
      <c r="AO26" s="73">
        <f>U25</f>
        <v>0</v>
      </c>
      <c r="AP26" s="73">
        <f>S27</f>
        <v>0</v>
      </c>
      <c r="AQ26" s="73">
        <f>S30</f>
        <v>0</v>
      </c>
      <c r="AR26" s="73">
        <f>U32</f>
        <v>0</v>
      </c>
      <c r="AS26" s="73">
        <f>S38</f>
        <v>0</v>
      </c>
      <c r="AT26" s="77">
        <f t="shared" si="16"/>
        <v>0</v>
      </c>
      <c r="AU26" s="2"/>
      <c r="AV26" s="7">
        <f t="shared" si="17"/>
        <v>0</v>
      </c>
      <c r="AW26" s="7">
        <f t="shared" si="17"/>
        <v>0</v>
      </c>
      <c r="AX26" s="7">
        <f t="shared" si="17"/>
        <v>0</v>
      </c>
      <c r="AY26" s="7">
        <f t="shared" si="17"/>
        <v>0</v>
      </c>
      <c r="AZ26" s="7">
        <f t="shared" si="17"/>
        <v>0</v>
      </c>
      <c r="BA26" s="77">
        <f t="shared" si="18"/>
        <v>0</v>
      </c>
      <c r="BB26" s="2"/>
      <c r="BC26" s="83" t="str">
        <f t="shared" ref="BC26:BC30" si="22">IF(AA26=0,"",IF(AH26&gt;AO26,3,IF(AH26=AO26,1,0)))</f>
        <v/>
      </c>
      <c r="BD26" s="83" t="str">
        <f t="shared" si="19"/>
        <v/>
      </c>
      <c r="BE26" s="83" t="str">
        <f t="shared" si="19"/>
        <v/>
      </c>
      <c r="BF26" s="83" t="str">
        <f t="shared" si="19"/>
        <v/>
      </c>
      <c r="BG26" s="83" t="str">
        <f t="shared" si="19"/>
        <v/>
      </c>
      <c r="BH26" s="77">
        <f t="shared" si="20"/>
        <v>0</v>
      </c>
      <c r="BI26" s="2"/>
      <c r="BJ26" s="7" t="str">
        <f t="shared" ref="BJ26:BJ30" si="23">BC26</f>
        <v/>
      </c>
      <c r="BK26" s="7" t="e">
        <f t="shared" ref="BK26:BK30" si="24">BC26+BD26</f>
        <v>#VALUE!</v>
      </c>
      <c r="BL26" s="7" t="e">
        <f t="shared" ref="BL26:BL30" si="25">BC26+BD26+BE26</f>
        <v>#VALUE!</v>
      </c>
      <c r="BM26" s="7" t="e">
        <f t="shared" ref="BM26:BM30" si="26">BC26+BD26+BE26+BF26</f>
        <v>#VALUE!</v>
      </c>
      <c r="BN26" s="7" t="e">
        <f t="shared" ref="BN26:BN30" si="27">BC26+BD26+BE26+BF26+BG26</f>
        <v>#VALUE!</v>
      </c>
      <c r="BO26" s="2"/>
      <c r="BP26" s="7"/>
      <c r="BR26" s="145">
        <v>2</v>
      </c>
      <c r="BS26" s="146" t="str">
        <f>$Z$27</f>
        <v>KSC Wielsbeke 2</v>
      </c>
      <c r="BT26" s="207"/>
      <c r="BU26" s="147">
        <f>$AF$27</f>
        <v>0</v>
      </c>
      <c r="BV26" s="148">
        <f>COUNTIF($BC$27:$BG$27,"3")</f>
        <v>0</v>
      </c>
      <c r="BW26" s="149">
        <f>COUNTIF($BC$27:$BG$27,"0")</f>
        <v>0</v>
      </c>
      <c r="BX26" s="150">
        <f>COUNTIF($BC$27:$BG$27,1)</f>
        <v>0</v>
      </c>
      <c r="BY26" s="151"/>
      <c r="BZ26" s="148">
        <f>$AM$27</f>
        <v>0</v>
      </c>
      <c r="CA26" s="149">
        <f>$AT$27</f>
        <v>0</v>
      </c>
      <c r="CB26" s="150">
        <f>$BA$27</f>
        <v>0</v>
      </c>
      <c r="CC26" s="152"/>
      <c r="CD26" s="153">
        <f>$BH$27</f>
        <v>0</v>
      </c>
    </row>
    <row r="27" spans="1:82" ht="19.5" thickBot="1">
      <c r="A27" s="10"/>
      <c r="B27" s="22"/>
      <c r="C27" s="6">
        <v>3</v>
      </c>
      <c r="D27" s="220" t="s">
        <v>29</v>
      </c>
      <c r="E27" s="9" t="s">
        <v>35</v>
      </c>
      <c r="F27" s="9" t="s">
        <v>36</v>
      </c>
      <c r="G27" s="9" t="s">
        <v>38</v>
      </c>
      <c r="H27" s="9" t="s">
        <v>39</v>
      </c>
      <c r="I27" s="9" t="s">
        <v>40</v>
      </c>
      <c r="J27" s="10"/>
      <c r="K27" s="10"/>
      <c r="L27" s="10"/>
      <c r="M27" s="10"/>
      <c r="N27" s="121">
        <v>4</v>
      </c>
      <c r="O27" s="122" t="s">
        <v>35</v>
      </c>
      <c r="P27" s="123">
        <v>2</v>
      </c>
      <c r="Q27" s="124" t="str">
        <f>D30</f>
        <v xml:space="preserve">RC Waregem </v>
      </c>
      <c r="R27" s="124" t="str">
        <f>D26</f>
        <v>KVBL Otegem</v>
      </c>
      <c r="S27" s="130"/>
      <c r="T27" s="135" t="s">
        <v>63</v>
      </c>
      <c r="U27" s="131"/>
      <c r="V27" s="2"/>
      <c r="W27" s="6"/>
      <c r="X27" s="10"/>
      <c r="Y27" s="6">
        <v>3</v>
      </c>
      <c r="Z27" s="220" t="str">
        <f t="shared" si="21"/>
        <v>KSC Wielsbeke 2</v>
      </c>
      <c r="AA27" s="7">
        <f>IF(S26="",0,1)</f>
        <v>0</v>
      </c>
      <c r="AB27" s="7">
        <f>IF(U28="",0,1)</f>
        <v>0</v>
      </c>
      <c r="AC27" s="7">
        <f>IF(U32="",0,1)</f>
        <v>0</v>
      </c>
      <c r="AD27" s="7">
        <f>IF(U35="",0,1)</f>
        <v>0</v>
      </c>
      <c r="AE27" s="7">
        <f>IF(S37="",0,1)</f>
        <v>0</v>
      </c>
      <c r="AF27" s="77">
        <f t="shared" si="14"/>
        <v>0</v>
      </c>
      <c r="AG27" s="2"/>
      <c r="AH27" s="73">
        <f>S26</f>
        <v>0</v>
      </c>
      <c r="AI27" s="73">
        <f>U28</f>
        <v>0</v>
      </c>
      <c r="AJ27" s="73">
        <f>U32</f>
        <v>0</v>
      </c>
      <c r="AK27" s="73">
        <f>U35</f>
        <v>0</v>
      </c>
      <c r="AL27" s="74">
        <f>S37</f>
        <v>0</v>
      </c>
      <c r="AM27" s="77">
        <f t="shared" si="15"/>
        <v>0</v>
      </c>
      <c r="AN27" s="76"/>
      <c r="AO27" s="73">
        <f>U26</f>
        <v>0</v>
      </c>
      <c r="AP27" s="73">
        <f>S28</f>
        <v>0</v>
      </c>
      <c r="AQ27" s="73">
        <f>S32</f>
        <v>0</v>
      </c>
      <c r="AR27" s="73">
        <f>S35</f>
        <v>0</v>
      </c>
      <c r="AS27" s="73">
        <f>U37</f>
        <v>0</v>
      </c>
      <c r="AT27" s="77">
        <f t="shared" si="16"/>
        <v>0</v>
      </c>
      <c r="AU27" s="2"/>
      <c r="AV27" s="7">
        <f t="shared" si="17"/>
        <v>0</v>
      </c>
      <c r="AW27" s="7">
        <f t="shared" si="17"/>
        <v>0</v>
      </c>
      <c r="AX27" s="7">
        <f t="shared" si="17"/>
        <v>0</v>
      </c>
      <c r="AY27" s="7">
        <f t="shared" si="17"/>
        <v>0</v>
      </c>
      <c r="AZ27" s="7">
        <f t="shared" si="17"/>
        <v>0</v>
      </c>
      <c r="BA27" s="77">
        <f t="shared" si="18"/>
        <v>0</v>
      </c>
      <c r="BB27" s="2"/>
      <c r="BC27" s="83" t="str">
        <f t="shared" si="22"/>
        <v/>
      </c>
      <c r="BD27" s="83" t="str">
        <f t="shared" si="19"/>
        <v/>
      </c>
      <c r="BE27" s="83" t="str">
        <f t="shared" si="19"/>
        <v/>
      </c>
      <c r="BF27" s="83" t="str">
        <f t="shared" si="19"/>
        <v/>
      </c>
      <c r="BG27" s="83" t="str">
        <f t="shared" si="19"/>
        <v/>
      </c>
      <c r="BH27" s="77">
        <f t="shared" si="20"/>
        <v>0</v>
      </c>
      <c r="BI27" s="2"/>
      <c r="BJ27" s="7" t="str">
        <f t="shared" si="23"/>
        <v/>
      </c>
      <c r="BK27" s="7" t="e">
        <f t="shared" si="24"/>
        <v>#VALUE!</v>
      </c>
      <c r="BL27" s="7" t="e">
        <f t="shared" si="25"/>
        <v>#VALUE!</v>
      </c>
      <c r="BM27" s="7" t="e">
        <f t="shared" si="26"/>
        <v>#VALUE!</v>
      </c>
      <c r="BN27" s="7" t="e">
        <f t="shared" si="27"/>
        <v>#VALUE!</v>
      </c>
      <c r="BO27" s="2"/>
      <c r="BP27" s="7"/>
      <c r="BR27" s="99">
        <v>3</v>
      </c>
      <c r="BS27" s="100" t="str">
        <f>$Z$26</f>
        <v>KVBL Otegem</v>
      </c>
      <c r="BT27" s="214"/>
      <c r="BU27" s="101">
        <f>$AF$26</f>
        <v>0</v>
      </c>
      <c r="BV27" s="102">
        <f>COUNTIF($BC$26:$BG$26,"3")</f>
        <v>0</v>
      </c>
      <c r="BW27" s="103">
        <f>COUNTIF($BC$26:$BG$26,"0")</f>
        <v>0</v>
      </c>
      <c r="BX27" s="104">
        <f>COUNTIF($BC$26:$BG$26,1)</f>
        <v>0</v>
      </c>
      <c r="BY27" s="105"/>
      <c r="BZ27" s="102">
        <f>$AM$26</f>
        <v>0</v>
      </c>
      <c r="CA27" s="103">
        <f>$AT$26</f>
        <v>0</v>
      </c>
      <c r="CB27" s="104">
        <f>$BA$26</f>
        <v>0</v>
      </c>
      <c r="CC27" s="106"/>
      <c r="CD27" s="107">
        <f>$BH$26</f>
        <v>0</v>
      </c>
    </row>
    <row r="28" spans="1:82" ht="18.75">
      <c r="A28" s="10"/>
      <c r="B28" s="22"/>
      <c r="C28" s="6">
        <v>4</v>
      </c>
      <c r="D28" s="220" t="s">
        <v>101</v>
      </c>
      <c r="E28" s="9" t="s">
        <v>35</v>
      </c>
      <c r="F28" s="9" t="s">
        <v>36</v>
      </c>
      <c r="G28" s="9" t="s">
        <v>38</v>
      </c>
      <c r="H28" s="9" t="s">
        <v>39</v>
      </c>
      <c r="I28" s="9" t="s">
        <v>41</v>
      </c>
      <c r="J28" s="10"/>
      <c r="K28" s="10"/>
      <c r="L28" s="10"/>
      <c r="M28" s="10"/>
      <c r="N28" s="112">
        <v>5</v>
      </c>
      <c r="O28" s="113" t="s">
        <v>36</v>
      </c>
      <c r="P28" s="114">
        <v>4</v>
      </c>
      <c r="Q28" s="108" t="str">
        <f>D25</f>
        <v xml:space="preserve">KVV Sint Denijs Sport </v>
      </c>
      <c r="R28" s="108" t="str">
        <f>D27</f>
        <v>KSC Wielsbeke 2</v>
      </c>
      <c r="S28" s="109"/>
      <c r="T28" s="110" t="s">
        <v>63</v>
      </c>
      <c r="U28" s="111"/>
      <c r="V28" s="2"/>
      <c r="W28" s="6"/>
      <c r="X28" s="10"/>
      <c r="Y28" s="6">
        <v>4</v>
      </c>
      <c r="Z28" s="220" t="str">
        <f t="shared" si="21"/>
        <v>KFC Aarsele</v>
      </c>
      <c r="AA28" s="7">
        <f>IF(U26="",0,1)</f>
        <v>0</v>
      </c>
      <c r="AB28" s="7">
        <f>IF(S29="",0,1)</f>
        <v>0</v>
      </c>
      <c r="AC28" s="7">
        <f>IF(U33="",0,1)</f>
        <v>0</v>
      </c>
      <c r="AD28" s="7">
        <f>IF(U34="",0,1)</f>
        <v>0</v>
      </c>
      <c r="AE28" s="7">
        <f>IF(S38="",0,1)</f>
        <v>0</v>
      </c>
      <c r="AF28" s="77">
        <f t="shared" si="14"/>
        <v>0</v>
      </c>
      <c r="AG28" s="2"/>
      <c r="AH28" s="73">
        <f>U26</f>
        <v>0</v>
      </c>
      <c r="AI28" s="73">
        <f>S29</f>
        <v>0</v>
      </c>
      <c r="AJ28" s="73">
        <f>U33</f>
        <v>0</v>
      </c>
      <c r="AK28" s="73">
        <f>U34</f>
        <v>0</v>
      </c>
      <c r="AL28" s="74">
        <f>S38</f>
        <v>0</v>
      </c>
      <c r="AM28" s="77">
        <f t="shared" si="15"/>
        <v>0</v>
      </c>
      <c r="AN28" s="76"/>
      <c r="AO28" s="73">
        <f>S26</f>
        <v>0</v>
      </c>
      <c r="AP28" s="73">
        <f>U29</f>
        <v>0</v>
      </c>
      <c r="AQ28" s="73">
        <f>S33</f>
        <v>0</v>
      </c>
      <c r="AR28" s="73">
        <f>S34</f>
        <v>0</v>
      </c>
      <c r="AS28" s="73">
        <f>U38</f>
        <v>0</v>
      </c>
      <c r="AT28" s="77">
        <f t="shared" si="16"/>
        <v>0</v>
      </c>
      <c r="AU28" s="2"/>
      <c r="AV28" s="7">
        <f t="shared" si="17"/>
        <v>0</v>
      </c>
      <c r="AW28" s="7">
        <f t="shared" si="17"/>
        <v>0</v>
      </c>
      <c r="AX28" s="7">
        <f t="shared" si="17"/>
        <v>0</v>
      </c>
      <c r="AY28" s="7">
        <f t="shared" si="17"/>
        <v>0</v>
      </c>
      <c r="AZ28" s="7">
        <f t="shared" si="17"/>
        <v>0</v>
      </c>
      <c r="BA28" s="77">
        <f t="shared" si="18"/>
        <v>0</v>
      </c>
      <c r="BB28" s="2"/>
      <c r="BC28" s="83" t="str">
        <f t="shared" si="22"/>
        <v/>
      </c>
      <c r="BD28" s="83" t="str">
        <f t="shared" si="19"/>
        <v/>
      </c>
      <c r="BE28" s="83" t="str">
        <f t="shared" si="19"/>
        <v/>
      </c>
      <c r="BF28" s="83" t="str">
        <f t="shared" si="19"/>
        <v/>
      </c>
      <c r="BG28" s="83" t="str">
        <f t="shared" si="19"/>
        <v/>
      </c>
      <c r="BH28" s="77">
        <f t="shared" si="20"/>
        <v>0</v>
      </c>
      <c r="BI28" s="2"/>
      <c r="BJ28" s="7" t="str">
        <f t="shared" si="23"/>
        <v/>
      </c>
      <c r="BK28" s="7" t="e">
        <f t="shared" si="24"/>
        <v>#VALUE!</v>
      </c>
      <c r="BL28" s="7" t="e">
        <f t="shared" si="25"/>
        <v>#VALUE!</v>
      </c>
      <c r="BM28" s="7" t="e">
        <f t="shared" si="26"/>
        <v>#VALUE!</v>
      </c>
      <c r="BN28" s="7" t="e">
        <f t="shared" si="27"/>
        <v>#VALUE!</v>
      </c>
      <c r="BO28" s="2"/>
      <c r="BP28" s="7"/>
      <c r="BR28" s="145">
        <v>4</v>
      </c>
      <c r="BS28" s="146" t="str">
        <f>$Z$28</f>
        <v>KFC Aarsele</v>
      </c>
      <c r="BT28" s="207"/>
      <c r="BU28" s="147">
        <f>$AF$28</f>
        <v>0</v>
      </c>
      <c r="BV28" s="148">
        <f>COUNTIF($BC$28:$BG$28,"3")</f>
        <v>0</v>
      </c>
      <c r="BW28" s="149">
        <f>COUNTIF($BC$28:$BG$28,"0")</f>
        <v>0</v>
      </c>
      <c r="BX28" s="150">
        <f>COUNTIF($BC$28:$BG$28,1)</f>
        <v>0</v>
      </c>
      <c r="BY28" s="151"/>
      <c r="BZ28" s="148">
        <f>$AM$28</f>
        <v>0</v>
      </c>
      <c r="CA28" s="149">
        <f>$AT$28</f>
        <v>0</v>
      </c>
      <c r="CB28" s="150">
        <f>$BA$28</f>
        <v>0</v>
      </c>
      <c r="CC28" s="152"/>
      <c r="CD28" s="153">
        <f>$BH$28</f>
        <v>0</v>
      </c>
    </row>
    <row r="29" spans="1:82" ht="19.5" thickBot="1">
      <c r="A29" s="10"/>
      <c r="B29" s="22"/>
      <c r="C29" s="6">
        <v>5</v>
      </c>
      <c r="D29" s="220" t="s">
        <v>73</v>
      </c>
      <c r="E29" s="9" t="s">
        <v>34</v>
      </c>
      <c r="F29" s="9" t="s">
        <v>36</v>
      </c>
      <c r="G29" s="9" t="s">
        <v>37</v>
      </c>
      <c r="H29" s="9" t="s">
        <v>39</v>
      </c>
      <c r="I29" s="9" t="s">
        <v>40</v>
      </c>
      <c r="J29" s="10"/>
      <c r="K29" s="10"/>
      <c r="L29" s="10"/>
      <c r="M29" s="10"/>
      <c r="N29" s="115">
        <v>6</v>
      </c>
      <c r="O29" s="116" t="s">
        <v>36</v>
      </c>
      <c r="P29" s="117">
        <v>2</v>
      </c>
      <c r="Q29" s="118" t="str">
        <f>D28</f>
        <v>KFC Aarsele</v>
      </c>
      <c r="R29" s="118" t="str">
        <f>D29</f>
        <v>KSC Wielsbeke 3</v>
      </c>
      <c r="S29" s="119"/>
      <c r="T29" s="129" t="s">
        <v>63</v>
      </c>
      <c r="U29" s="120"/>
      <c r="V29" s="2"/>
      <c r="W29" s="6"/>
      <c r="X29" s="10"/>
      <c r="Y29" s="6">
        <v>5</v>
      </c>
      <c r="Z29" s="220" t="str">
        <f t="shared" si="21"/>
        <v>KSC Wielsbeke 3</v>
      </c>
      <c r="AA29" s="7">
        <f>IF(U25="",0,1)</f>
        <v>0</v>
      </c>
      <c r="AB29" s="7">
        <f>IF(U29="",0,1)</f>
        <v>0</v>
      </c>
      <c r="AC29" s="7">
        <f>IF(S31="",0,1)</f>
        <v>0</v>
      </c>
      <c r="AD29" s="7">
        <f>IF(S35="",0,1)</f>
        <v>0</v>
      </c>
      <c r="AE29" s="7">
        <f>IF(U36="",0,1)</f>
        <v>0</v>
      </c>
      <c r="AF29" s="77">
        <f t="shared" si="14"/>
        <v>0</v>
      </c>
      <c r="AG29" s="2"/>
      <c r="AH29" s="73">
        <f>U25</f>
        <v>0</v>
      </c>
      <c r="AI29" s="73">
        <f>U29</f>
        <v>0</v>
      </c>
      <c r="AJ29" s="73">
        <f>S31</f>
        <v>0</v>
      </c>
      <c r="AK29" s="73">
        <f>S35</f>
        <v>0</v>
      </c>
      <c r="AL29" s="74">
        <f>U36</f>
        <v>0</v>
      </c>
      <c r="AM29" s="77">
        <f t="shared" si="15"/>
        <v>0</v>
      </c>
      <c r="AN29" s="76"/>
      <c r="AO29" s="73">
        <f>S25</f>
        <v>0</v>
      </c>
      <c r="AP29" s="73">
        <f>S29</f>
        <v>0</v>
      </c>
      <c r="AQ29" s="73">
        <f>U31</f>
        <v>0</v>
      </c>
      <c r="AR29" s="73">
        <f>U35</f>
        <v>0</v>
      </c>
      <c r="AS29" s="73">
        <f>S36</f>
        <v>0</v>
      </c>
      <c r="AT29" s="77">
        <f t="shared" si="16"/>
        <v>0</v>
      </c>
      <c r="AU29" s="2"/>
      <c r="AV29" s="7">
        <f t="shared" si="17"/>
        <v>0</v>
      </c>
      <c r="AW29" s="7">
        <f t="shared" si="17"/>
        <v>0</v>
      </c>
      <c r="AX29" s="7">
        <f t="shared" si="17"/>
        <v>0</v>
      </c>
      <c r="AY29" s="7">
        <f t="shared" si="17"/>
        <v>0</v>
      </c>
      <c r="AZ29" s="7">
        <f t="shared" si="17"/>
        <v>0</v>
      </c>
      <c r="BA29" s="77">
        <f t="shared" si="18"/>
        <v>0</v>
      </c>
      <c r="BB29" s="2"/>
      <c r="BC29" s="83" t="str">
        <f t="shared" si="22"/>
        <v/>
      </c>
      <c r="BD29" s="83" t="str">
        <f t="shared" si="19"/>
        <v/>
      </c>
      <c r="BE29" s="83" t="str">
        <f t="shared" si="19"/>
        <v/>
      </c>
      <c r="BF29" s="83" t="str">
        <f t="shared" si="19"/>
        <v/>
      </c>
      <c r="BG29" s="83" t="str">
        <f t="shared" si="19"/>
        <v/>
      </c>
      <c r="BH29" s="77">
        <f t="shared" si="20"/>
        <v>0</v>
      </c>
      <c r="BI29" s="2"/>
      <c r="BJ29" s="7" t="str">
        <f t="shared" si="23"/>
        <v/>
      </c>
      <c r="BK29" s="7" t="e">
        <f t="shared" si="24"/>
        <v>#VALUE!</v>
      </c>
      <c r="BL29" s="7" t="e">
        <f t="shared" si="25"/>
        <v>#VALUE!</v>
      </c>
      <c r="BM29" s="7" t="e">
        <f t="shared" si="26"/>
        <v>#VALUE!</v>
      </c>
      <c r="BN29" s="7" t="e">
        <f t="shared" si="27"/>
        <v>#VALUE!</v>
      </c>
      <c r="BO29" s="2"/>
      <c r="BP29" s="7"/>
      <c r="BR29" s="99">
        <v>5</v>
      </c>
      <c r="BS29" s="100" t="str">
        <f>$Z$29</f>
        <v>KSC Wielsbeke 3</v>
      </c>
      <c r="BT29" s="214"/>
      <c r="BU29" s="101">
        <f>$AF$29</f>
        <v>0</v>
      </c>
      <c r="BV29" s="102">
        <f>COUNTIF($BC$29:$BG$29,"3")</f>
        <v>0</v>
      </c>
      <c r="BW29" s="103">
        <f>COUNTIF($BC$29:$BG$29,"0")</f>
        <v>0</v>
      </c>
      <c r="BX29" s="104">
        <f>COUNTIF($BC$29:$BG$29,1)</f>
        <v>0</v>
      </c>
      <c r="BY29" s="105"/>
      <c r="BZ29" s="102">
        <f>$AM$29</f>
        <v>0</v>
      </c>
      <c r="CA29" s="103">
        <f>$AT$29</f>
        <v>0</v>
      </c>
      <c r="CB29" s="104">
        <f>$BA$29</f>
        <v>0</v>
      </c>
      <c r="CC29" s="106"/>
      <c r="CD29" s="107">
        <f>$BH$29</f>
        <v>0</v>
      </c>
    </row>
    <row r="30" spans="1:82" ht="18.75" customHeight="1" thickBot="1">
      <c r="A30" s="23"/>
      <c r="B30" s="23"/>
      <c r="C30" s="6">
        <v>6</v>
      </c>
      <c r="D30" s="220" t="s">
        <v>102</v>
      </c>
      <c r="E30" s="9" t="s">
        <v>34</v>
      </c>
      <c r="F30" s="9" t="s">
        <v>35</v>
      </c>
      <c r="G30" s="9" t="s">
        <v>37</v>
      </c>
      <c r="H30" s="9" t="s">
        <v>38</v>
      </c>
      <c r="I30" s="9" t="s">
        <v>40</v>
      </c>
      <c r="J30" s="10"/>
      <c r="K30" s="10"/>
      <c r="L30" s="10"/>
      <c r="M30" s="10"/>
      <c r="N30" s="125">
        <v>7</v>
      </c>
      <c r="O30" s="126" t="s">
        <v>37</v>
      </c>
      <c r="P30" s="127">
        <v>4</v>
      </c>
      <c r="Q30" s="128" t="str">
        <f>D25</f>
        <v xml:space="preserve">KVV Sint Denijs Sport </v>
      </c>
      <c r="R30" s="128" t="str">
        <f>D26</f>
        <v>KVBL Otegem</v>
      </c>
      <c r="S30" s="132"/>
      <c r="T30" s="134" t="s">
        <v>63</v>
      </c>
      <c r="U30" s="133"/>
      <c r="V30" s="2"/>
      <c r="W30" s="6"/>
      <c r="X30" s="10"/>
      <c r="Y30" s="6">
        <v>6</v>
      </c>
      <c r="Z30" s="220" t="str">
        <f t="shared" si="21"/>
        <v xml:space="preserve">RC Waregem </v>
      </c>
      <c r="AA30" s="7">
        <f>IF(U24="",0,1)</f>
        <v>0</v>
      </c>
      <c r="AB30" s="7">
        <f>IF(S27="",0,1)</f>
        <v>0</v>
      </c>
      <c r="AC30" s="7">
        <f>IF(U31="",0,1)</f>
        <v>0</v>
      </c>
      <c r="AD30" s="7">
        <f>IF(S33="",0,1)</f>
        <v>0</v>
      </c>
      <c r="AE30" s="7">
        <f>IF(U37="",0,1)</f>
        <v>0</v>
      </c>
      <c r="AF30" s="78">
        <f t="shared" si="14"/>
        <v>0</v>
      </c>
      <c r="AG30" s="2"/>
      <c r="AH30" s="73">
        <f>U24</f>
        <v>0</v>
      </c>
      <c r="AI30" s="73">
        <f>S27</f>
        <v>0</v>
      </c>
      <c r="AJ30" s="73">
        <f>U31</f>
        <v>0</v>
      </c>
      <c r="AK30" s="73">
        <f>S33</f>
        <v>0</v>
      </c>
      <c r="AL30" s="74">
        <f>U37</f>
        <v>0</v>
      </c>
      <c r="AM30" s="78">
        <f t="shared" si="15"/>
        <v>0</v>
      </c>
      <c r="AN30" s="76"/>
      <c r="AO30" s="73">
        <f>S24</f>
        <v>0</v>
      </c>
      <c r="AP30" s="73">
        <f>U27</f>
        <v>0</v>
      </c>
      <c r="AQ30" s="73">
        <f>S31</f>
        <v>0</v>
      </c>
      <c r="AR30" s="73">
        <f>U33</f>
        <v>0</v>
      </c>
      <c r="AS30" s="73">
        <f>S37</f>
        <v>0</v>
      </c>
      <c r="AT30" s="78">
        <f t="shared" si="16"/>
        <v>0</v>
      </c>
      <c r="AU30" s="2"/>
      <c r="AV30" s="7">
        <f t="shared" si="17"/>
        <v>0</v>
      </c>
      <c r="AW30" s="7">
        <f t="shared" si="17"/>
        <v>0</v>
      </c>
      <c r="AX30" s="7">
        <f t="shared" si="17"/>
        <v>0</v>
      </c>
      <c r="AY30" s="7">
        <f t="shared" si="17"/>
        <v>0</v>
      </c>
      <c r="AZ30" s="7">
        <f t="shared" si="17"/>
        <v>0</v>
      </c>
      <c r="BA30" s="78">
        <f t="shared" si="18"/>
        <v>0</v>
      </c>
      <c r="BB30" s="2"/>
      <c r="BC30" s="83" t="str">
        <f t="shared" si="22"/>
        <v/>
      </c>
      <c r="BD30" s="83" t="str">
        <f t="shared" si="19"/>
        <v/>
      </c>
      <c r="BE30" s="83" t="str">
        <f t="shared" si="19"/>
        <v/>
      </c>
      <c r="BF30" s="83" t="str">
        <f t="shared" si="19"/>
        <v/>
      </c>
      <c r="BG30" s="83" t="str">
        <f t="shared" si="19"/>
        <v/>
      </c>
      <c r="BH30" s="78">
        <f t="shared" si="20"/>
        <v>0</v>
      </c>
      <c r="BI30" s="2"/>
      <c r="BJ30" s="7" t="str">
        <f t="shared" si="23"/>
        <v/>
      </c>
      <c r="BK30" s="7" t="e">
        <f t="shared" si="24"/>
        <v>#VALUE!</v>
      </c>
      <c r="BL30" s="7" t="e">
        <f t="shared" si="25"/>
        <v>#VALUE!</v>
      </c>
      <c r="BM30" s="7" t="e">
        <f t="shared" si="26"/>
        <v>#VALUE!</v>
      </c>
      <c r="BN30" s="7" t="e">
        <f t="shared" si="27"/>
        <v>#VALUE!</v>
      </c>
      <c r="BO30" s="2"/>
      <c r="BP30" s="7"/>
      <c r="BR30" s="154">
        <v>6</v>
      </c>
      <c r="BS30" s="155" t="str">
        <f>$Z$25</f>
        <v xml:space="preserve">KVV Sint Denijs Sport </v>
      </c>
      <c r="BT30" s="156"/>
      <c r="BU30" s="157">
        <f>$AF$25</f>
        <v>0</v>
      </c>
      <c r="BV30" s="158">
        <f>COUNTIF($BC$25:$BG$25,"3")</f>
        <v>0</v>
      </c>
      <c r="BW30" s="159">
        <f>COUNTIF($BC$25:$BG$25,"0")</f>
        <v>0</v>
      </c>
      <c r="BX30" s="160">
        <f>COUNTIF($BC$25:$BG$25,1)</f>
        <v>0</v>
      </c>
      <c r="BY30" s="161"/>
      <c r="BZ30" s="158">
        <f>$AM$25</f>
        <v>0</v>
      </c>
      <c r="CA30" s="159">
        <f>$AT$25</f>
        <v>0</v>
      </c>
      <c r="CB30" s="160">
        <f>$BA$25</f>
        <v>0</v>
      </c>
      <c r="CC30" s="162"/>
      <c r="CD30" s="163">
        <f>$BH$25</f>
        <v>0</v>
      </c>
    </row>
    <row r="31" spans="1:82" ht="18.75" customHeight="1" thickBot="1">
      <c r="C31" s="23"/>
      <c r="D31" s="23"/>
      <c r="E31" s="23"/>
      <c r="F31" s="23"/>
      <c r="G31" s="23"/>
      <c r="H31" s="23"/>
      <c r="I31" s="10"/>
      <c r="N31" s="121">
        <v>8</v>
      </c>
      <c r="O31" s="122" t="s">
        <v>37</v>
      </c>
      <c r="P31" s="123">
        <v>2</v>
      </c>
      <c r="Q31" s="124" t="str">
        <f>D29</f>
        <v>KSC Wielsbeke 3</v>
      </c>
      <c r="R31" s="124" t="str">
        <f>D30</f>
        <v xml:space="preserve">RC Waregem </v>
      </c>
      <c r="S31" s="130"/>
      <c r="T31" s="135" t="s">
        <v>63</v>
      </c>
      <c r="U31" s="131"/>
      <c r="V31" s="2"/>
      <c r="W31" s="6"/>
      <c r="X31" s="10"/>
    </row>
    <row r="32" spans="1:82" ht="18.75">
      <c r="N32" s="112">
        <v>9</v>
      </c>
      <c r="O32" s="113" t="s">
        <v>38</v>
      </c>
      <c r="P32" s="114">
        <v>2</v>
      </c>
      <c r="Q32" s="108" t="str">
        <f>D26</f>
        <v>KVBL Otegem</v>
      </c>
      <c r="R32" s="108" t="str">
        <f>D27</f>
        <v>KSC Wielsbeke 2</v>
      </c>
      <c r="S32" s="109"/>
      <c r="T32" s="110" t="s">
        <v>63</v>
      </c>
      <c r="U32" s="111"/>
      <c r="V32" s="2"/>
      <c r="W32" s="6"/>
      <c r="X32" s="10"/>
    </row>
    <row r="33" spans="14:46" ht="19.5" thickBot="1">
      <c r="N33" s="115">
        <v>10</v>
      </c>
      <c r="O33" s="116" t="s">
        <v>38</v>
      </c>
      <c r="P33" s="117">
        <v>4</v>
      </c>
      <c r="Q33" s="118" t="str">
        <f>D30</f>
        <v xml:space="preserve">RC Waregem </v>
      </c>
      <c r="R33" s="118" t="str">
        <f>D28</f>
        <v>KFC Aarsele</v>
      </c>
      <c r="S33" s="119"/>
      <c r="T33" s="129" t="s">
        <v>63</v>
      </c>
      <c r="U33" s="120"/>
      <c r="V33" s="2"/>
      <c r="W33" s="6"/>
      <c r="X33" s="10"/>
    </row>
    <row r="34" spans="14:46" ht="18.75">
      <c r="N34" s="125">
        <v>11</v>
      </c>
      <c r="O34" s="126" t="s">
        <v>39</v>
      </c>
      <c r="P34" s="127">
        <v>2</v>
      </c>
      <c r="Q34" s="128" t="str">
        <f>D25</f>
        <v xml:space="preserve">KVV Sint Denijs Sport </v>
      </c>
      <c r="R34" s="128" t="str">
        <f>D28</f>
        <v>KFC Aarsele</v>
      </c>
      <c r="S34" s="132"/>
      <c r="T34" s="134" t="s">
        <v>63</v>
      </c>
      <c r="U34" s="133"/>
      <c r="V34" s="2"/>
      <c r="W34" s="6"/>
      <c r="X34" s="10"/>
    </row>
    <row r="35" spans="14:46" ht="19.5" thickBot="1">
      <c r="N35" s="121">
        <v>12</v>
      </c>
      <c r="O35" s="122" t="s">
        <v>39</v>
      </c>
      <c r="P35" s="123">
        <v>4</v>
      </c>
      <c r="Q35" s="124" t="str">
        <f>D29</f>
        <v>KSC Wielsbeke 3</v>
      </c>
      <c r="R35" s="124" t="str">
        <f>D27</f>
        <v>KSC Wielsbeke 2</v>
      </c>
      <c r="S35" s="130"/>
      <c r="T35" s="135" t="s">
        <v>63</v>
      </c>
      <c r="U35" s="131"/>
      <c r="W35" s="6"/>
      <c r="X35" s="10"/>
    </row>
    <row r="36" spans="14:46" ht="18.75">
      <c r="N36" s="112">
        <v>13</v>
      </c>
      <c r="O36" s="113" t="s">
        <v>40</v>
      </c>
      <c r="P36" s="114">
        <v>2</v>
      </c>
      <c r="Q36" s="108" t="str">
        <f>D25</f>
        <v xml:space="preserve">KVV Sint Denijs Sport </v>
      </c>
      <c r="R36" s="108" t="str">
        <f>D29</f>
        <v>KSC Wielsbeke 3</v>
      </c>
      <c r="S36" s="109"/>
      <c r="T36" s="110" t="s">
        <v>63</v>
      </c>
      <c r="U36" s="111"/>
      <c r="W36" s="6"/>
      <c r="X36" s="10"/>
    </row>
    <row r="37" spans="14:46" ht="19.5" thickBot="1">
      <c r="N37" s="115">
        <v>14</v>
      </c>
      <c r="O37" s="116" t="s">
        <v>40</v>
      </c>
      <c r="P37" s="117">
        <v>4</v>
      </c>
      <c r="Q37" s="118" t="str">
        <f>D27</f>
        <v>KSC Wielsbeke 2</v>
      </c>
      <c r="R37" s="118" t="str">
        <f>D30</f>
        <v xml:space="preserve">RC Waregem </v>
      </c>
      <c r="S37" s="119"/>
      <c r="T37" s="129" t="s">
        <v>63</v>
      </c>
      <c r="U37" s="120"/>
      <c r="W37" s="6"/>
      <c r="X37" s="2"/>
    </row>
    <row r="38" spans="14:46" ht="19.5" thickBot="1">
      <c r="N38" s="136">
        <v>15</v>
      </c>
      <c r="O38" s="137" t="s">
        <v>41</v>
      </c>
      <c r="P38" s="138">
        <v>2</v>
      </c>
      <c r="Q38" s="139" t="str">
        <f>D28</f>
        <v>KFC Aarsele</v>
      </c>
      <c r="R38" s="139" t="str">
        <f>D26</f>
        <v>KVBL Otegem</v>
      </c>
      <c r="S38" s="140"/>
      <c r="T38" s="141" t="s">
        <v>63</v>
      </c>
      <c r="U38" s="142"/>
      <c r="W38" s="6"/>
      <c r="X38" s="2"/>
      <c r="Y38" s="285"/>
      <c r="Z38" s="285"/>
      <c r="AH38" s="292"/>
      <c r="AI38" s="292"/>
      <c r="AJ38" s="292"/>
      <c r="AK38" s="292"/>
      <c r="AL38" s="292"/>
      <c r="AM38" s="292"/>
    </row>
    <row r="39" spans="14:46" ht="19.5" thickBot="1">
      <c r="O39" s="50"/>
      <c r="P39" s="50"/>
      <c r="Q39" s="10"/>
      <c r="R39" s="10"/>
      <c r="S39" s="10"/>
      <c r="T39" s="10"/>
      <c r="U39" s="10"/>
      <c r="V39" s="10"/>
      <c r="W39" s="10"/>
      <c r="X39" s="2"/>
      <c r="Y39" s="58"/>
      <c r="Z39" s="87"/>
      <c r="AH39" s="286">
        <v>1</v>
      </c>
      <c r="AI39" s="287"/>
      <c r="AJ39" s="287"/>
      <c r="AK39" s="287"/>
      <c r="AL39" s="287"/>
      <c r="AM39" s="288"/>
    </row>
    <row r="40" spans="14:46" ht="19.5" thickBot="1">
      <c r="O40" s="50"/>
      <c r="P40" s="50"/>
      <c r="Q40" s="10"/>
      <c r="R40" s="10"/>
      <c r="S40" s="10"/>
      <c r="T40" s="10"/>
      <c r="U40" s="10"/>
      <c r="V40" s="10"/>
      <c r="W40" s="10"/>
      <c r="X40" s="2"/>
      <c r="Y40" s="58"/>
      <c r="Z40" s="87"/>
      <c r="AA40" s="286">
        <v>2</v>
      </c>
      <c r="AB40" s="287"/>
      <c r="AC40" s="287"/>
      <c r="AD40" s="287"/>
      <c r="AE40" s="287"/>
      <c r="AF40" s="288"/>
      <c r="AH40" s="289"/>
      <c r="AI40" s="290"/>
      <c r="AJ40" s="290"/>
      <c r="AK40" s="290"/>
      <c r="AL40" s="290"/>
      <c r="AM40" s="291"/>
      <c r="AO40" s="286">
        <v>3</v>
      </c>
      <c r="AP40" s="287"/>
      <c r="AQ40" s="287"/>
      <c r="AR40" s="287"/>
      <c r="AS40" s="287"/>
      <c r="AT40" s="288"/>
    </row>
    <row r="41" spans="14:46" ht="19.5" thickBot="1">
      <c r="O41" s="50"/>
      <c r="P41" s="50"/>
      <c r="Q41" s="10"/>
      <c r="R41" s="10"/>
      <c r="S41" s="10"/>
      <c r="T41" s="10"/>
      <c r="U41" s="10"/>
      <c r="V41" s="10"/>
      <c r="W41" s="10"/>
      <c r="X41" s="2"/>
      <c r="Y41" s="58"/>
      <c r="Z41" s="87"/>
      <c r="AA41" s="289"/>
      <c r="AB41" s="290"/>
      <c r="AC41" s="290"/>
      <c r="AD41" s="290"/>
      <c r="AE41" s="290"/>
      <c r="AF41" s="291"/>
      <c r="AO41" s="289"/>
      <c r="AP41" s="290"/>
      <c r="AQ41" s="290"/>
      <c r="AR41" s="290"/>
      <c r="AS41" s="290"/>
      <c r="AT41" s="291"/>
    </row>
    <row r="42" spans="14:46" ht="19.5" thickBot="1">
      <c r="N42" s="61"/>
      <c r="O42" s="61"/>
      <c r="P42" s="61"/>
      <c r="Q42" s="4" t="s">
        <v>58</v>
      </c>
      <c r="R42" s="36"/>
      <c r="S42" s="18"/>
      <c r="T42" s="18"/>
      <c r="U42" s="5"/>
      <c r="Y42" s="58"/>
      <c r="Z42" s="87"/>
    </row>
    <row r="43" spans="14:46" ht="19.5" thickBot="1">
      <c r="N43" s="164" t="s">
        <v>56</v>
      </c>
      <c r="O43" s="166" t="s">
        <v>57</v>
      </c>
      <c r="P43" s="166" t="s">
        <v>55</v>
      </c>
      <c r="Q43" s="167" t="s">
        <v>52</v>
      </c>
      <c r="R43" s="168" t="s">
        <v>53</v>
      </c>
      <c r="S43" s="282" t="s">
        <v>3</v>
      </c>
      <c r="T43" s="283"/>
      <c r="U43" s="284"/>
      <c r="V43" s="10"/>
      <c r="W43" s="32" t="s">
        <v>54</v>
      </c>
      <c r="Y43" s="58"/>
      <c r="Z43" s="87"/>
      <c r="AA43" s="286">
        <v>4</v>
      </c>
      <c r="AB43" s="287"/>
      <c r="AC43" s="287"/>
      <c r="AD43" s="287"/>
      <c r="AE43" s="287"/>
      <c r="AF43" s="288"/>
      <c r="AH43" s="286">
        <v>5</v>
      </c>
      <c r="AI43" s="287"/>
      <c r="AJ43" s="287"/>
      <c r="AK43" s="287"/>
      <c r="AL43" s="287"/>
      <c r="AM43" s="288"/>
      <c r="AO43" s="286">
        <v>6</v>
      </c>
      <c r="AP43" s="287"/>
      <c r="AQ43" s="287"/>
      <c r="AR43" s="287"/>
      <c r="AS43" s="287"/>
      <c r="AT43" s="288"/>
    </row>
    <row r="44" spans="14:46" ht="19.5" thickBot="1">
      <c r="Y44" s="58"/>
      <c r="Z44" s="87"/>
      <c r="AA44" s="289"/>
      <c r="AB44" s="290"/>
      <c r="AC44" s="290"/>
      <c r="AD44" s="290"/>
      <c r="AE44" s="290"/>
      <c r="AF44" s="291"/>
      <c r="AH44" s="289"/>
      <c r="AI44" s="290"/>
      <c r="AJ44" s="290"/>
      <c r="AK44" s="290"/>
      <c r="AL44" s="290"/>
      <c r="AM44" s="291"/>
      <c r="AO44" s="289"/>
      <c r="AP44" s="290"/>
      <c r="AQ44" s="290"/>
      <c r="AR44" s="290"/>
      <c r="AS44" s="290"/>
      <c r="AT44" s="291"/>
    </row>
    <row r="45" spans="14:46" ht="19.5" thickBot="1">
      <c r="N45" s="112">
        <v>1</v>
      </c>
      <c r="O45" s="113" t="s">
        <v>61</v>
      </c>
      <c r="P45" s="114">
        <v>4</v>
      </c>
      <c r="Q45" s="108" t="s">
        <v>76</v>
      </c>
      <c r="R45" s="108" t="s">
        <v>82</v>
      </c>
      <c r="S45" s="109"/>
      <c r="T45" s="143" t="s">
        <v>63</v>
      </c>
      <c r="U45" s="111"/>
      <c r="W45" s="1"/>
      <c r="Y45" s="58"/>
      <c r="Z45" s="87"/>
    </row>
    <row r="46" spans="14:46" ht="18.75" customHeight="1" thickBot="1">
      <c r="N46" s="115">
        <v>2</v>
      </c>
      <c r="O46" s="116" t="s">
        <v>61</v>
      </c>
      <c r="P46" s="117">
        <v>3</v>
      </c>
      <c r="Q46" s="118" t="s">
        <v>77</v>
      </c>
      <c r="R46" s="118" t="s">
        <v>83</v>
      </c>
      <c r="S46" s="119"/>
      <c r="T46" s="144" t="s">
        <v>63</v>
      </c>
      <c r="U46" s="120"/>
      <c r="W46" s="1"/>
      <c r="Y46" s="58"/>
      <c r="Z46" s="87"/>
      <c r="AA46" s="286">
        <v>7</v>
      </c>
      <c r="AB46" s="287"/>
      <c r="AC46" s="287"/>
      <c r="AD46" s="287"/>
      <c r="AE46" s="287"/>
      <c r="AF46" s="288"/>
      <c r="AH46" s="286">
        <v>8</v>
      </c>
      <c r="AI46" s="287"/>
      <c r="AJ46" s="287"/>
      <c r="AK46" s="287"/>
      <c r="AL46" s="287"/>
      <c r="AM46" s="288"/>
      <c r="AO46" s="286">
        <v>9</v>
      </c>
      <c r="AP46" s="287"/>
      <c r="AQ46" s="287"/>
      <c r="AR46" s="287"/>
      <c r="AS46" s="287"/>
      <c r="AT46" s="288"/>
    </row>
    <row r="47" spans="14:46" ht="18.75" customHeight="1" thickBot="1">
      <c r="N47" s="63">
        <v>3</v>
      </c>
      <c r="O47" s="65" t="s">
        <v>61</v>
      </c>
      <c r="P47" s="66">
        <v>2</v>
      </c>
      <c r="Q47" s="67" t="s">
        <v>78</v>
      </c>
      <c r="R47" s="67" t="s">
        <v>84</v>
      </c>
      <c r="S47" s="79"/>
      <c r="T47" s="68" t="s">
        <v>63</v>
      </c>
      <c r="U47" s="80"/>
      <c r="W47" s="1"/>
      <c r="Y47" s="58"/>
      <c r="Z47" s="87"/>
      <c r="AA47" s="289"/>
      <c r="AB47" s="290"/>
      <c r="AC47" s="290"/>
      <c r="AD47" s="290"/>
      <c r="AE47" s="290"/>
      <c r="AF47" s="291"/>
      <c r="AH47" s="289"/>
      <c r="AI47" s="290"/>
      <c r="AJ47" s="290"/>
      <c r="AK47" s="290"/>
      <c r="AL47" s="290"/>
      <c r="AM47" s="291"/>
      <c r="AO47" s="289"/>
      <c r="AP47" s="290"/>
      <c r="AQ47" s="290"/>
      <c r="AR47" s="290"/>
      <c r="AS47" s="290"/>
      <c r="AT47" s="291"/>
    </row>
    <row r="48" spans="14:46" ht="19.5" thickBot="1">
      <c r="N48" s="64">
        <v>4</v>
      </c>
      <c r="O48" s="69" t="s">
        <v>61</v>
      </c>
      <c r="P48" s="70">
        <v>1</v>
      </c>
      <c r="Q48" s="71" t="s">
        <v>79</v>
      </c>
      <c r="R48" s="71" t="s">
        <v>85</v>
      </c>
      <c r="S48" s="81"/>
      <c r="T48" s="72" t="s">
        <v>63</v>
      </c>
      <c r="U48" s="82"/>
      <c r="W48" s="1"/>
      <c r="Y48" s="58"/>
      <c r="Z48" s="87"/>
    </row>
    <row r="49" spans="14:46" ht="19.5" thickBot="1">
      <c r="N49" s="112">
        <v>5</v>
      </c>
      <c r="O49" s="113" t="s">
        <v>62</v>
      </c>
      <c r="P49" s="114">
        <v>2</v>
      </c>
      <c r="Q49" s="108" t="s">
        <v>80</v>
      </c>
      <c r="R49" s="108" t="s">
        <v>86</v>
      </c>
      <c r="S49" s="109"/>
      <c r="T49" s="143" t="s">
        <v>63</v>
      </c>
      <c r="U49" s="111"/>
      <c r="W49" s="1"/>
      <c r="Y49" s="58"/>
      <c r="Z49" s="87"/>
      <c r="AA49" s="286">
        <v>10</v>
      </c>
      <c r="AB49" s="287"/>
      <c r="AC49" s="287"/>
      <c r="AD49" s="287"/>
      <c r="AE49" s="287"/>
      <c r="AF49" s="288"/>
      <c r="AH49" s="286">
        <v>11</v>
      </c>
      <c r="AI49" s="287"/>
      <c r="AJ49" s="287"/>
      <c r="AK49" s="287"/>
      <c r="AL49" s="287"/>
      <c r="AM49" s="288"/>
      <c r="AO49" s="286">
        <v>12</v>
      </c>
      <c r="AP49" s="287"/>
      <c r="AQ49" s="287"/>
      <c r="AR49" s="287"/>
      <c r="AS49" s="287"/>
      <c r="AT49" s="288"/>
    </row>
    <row r="50" spans="14:46" ht="19.5" thickBot="1">
      <c r="N50" s="115">
        <v>6</v>
      </c>
      <c r="O50" s="116" t="s">
        <v>62</v>
      </c>
      <c r="P50" s="117">
        <v>1</v>
      </c>
      <c r="Q50" s="118" t="s">
        <v>81</v>
      </c>
      <c r="R50" s="118" t="s">
        <v>87</v>
      </c>
      <c r="S50" s="119"/>
      <c r="T50" s="144" t="s">
        <v>63</v>
      </c>
      <c r="U50" s="120"/>
      <c r="W50" s="1"/>
      <c r="Y50" s="58"/>
      <c r="Z50" s="87"/>
      <c r="AA50" s="289"/>
      <c r="AB50" s="290"/>
      <c r="AC50" s="290"/>
      <c r="AD50" s="290"/>
      <c r="AE50" s="290"/>
      <c r="AF50" s="291"/>
      <c r="AH50" s="289"/>
      <c r="AI50" s="290"/>
      <c r="AJ50" s="290"/>
      <c r="AK50" s="290"/>
      <c r="AL50" s="290"/>
      <c r="AM50" s="291"/>
      <c r="AO50" s="289"/>
      <c r="AP50" s="290"/>
      <c r="AQ50" s="290"/>
      <c r="AR50" s="290"/>
      <c r="AS50" s="290"/>
      <c r="AT50" s="291"/>
    </row>
    <row r="51" spans="14:46">
      <c r="O51" s="62"/>
      <c r="P51" s="62"/>
      <c r="Q51" s="24"/>
      <c r="R51" s="24"/>
      <c r="S51" s="24"/>
      <c r="T51" s="24"/>
      <c r="U51" s="24"/>
      <c r="V51" s="24"/>
      <c r="W51" s="24"/>
    </row>
    <row r="52" spans="14:46">
      <c r="O52" s="62"/>
      <c r="P52" s="62"/>
      <c r="Q52" s="24"/>
      <c r="R52" s="24"/>
      <c r="S52" s="24"/>
      <c r="T52" s="24"/>
      <c r="U52" s="24"/>
      <c r="V52" s="24"/>
      <c r="W52" s="24"/>
    </row>
    <row r="53" spans="14:46">
      <c r="V53" s="24"/>
      <c r="W53" s="24"/>
    </row>
    <row r="54" spans="14:46">
      <c r="V54" s="24"/>
      <c r="W54" s="24"/>
    </row>
  </sheetData>
  <sortState ref="BS5:CD10">
    <sortCondition descending="1" ref="CD5:CD10"/>
    <sortCondition descending="1" ref="CB5:CB10"/>
  </sortState>
  <mergeCells count="30">
    <mergeCell ref="AA49:AF49"/>
    <mergeCell ref="AH49:AM49"/>
    <mergeCell ref="AO49:AT49"/>
    <mergeCell ref="AA50:AF50"/>
    <mergeCell ref="AH50:AM50"/>
    <mergeCell ref="AO50:AT50"/>
    <mergeCell ref="AA46:AF46"/>
    <mergeCell ref="AH46:AM46"/>
    <mergeCell ref="AO46:AT46"/>
    <mergeCell ref="AA47:AF47"/>
    <mergeCell ref="AH47:AM47"/>
    <mergeCell ref="AO47:AT47"/>
    <mergeCell ref="AA43:AF43"/>
    <mergeCell ref="AH43:AM43"/>
    <mergeCell ref="AO43:AT43"/>
    <mergeCell ref="AA44:AF44"/>
    <mergeCell ref="AH44:AM44"/>
    <mergeCell ref="AO44:AT44"/>
    <mergeCell ref="AH38:AM38"/>
    <mergeCell ref="AH39:AM39"/>
    <mergeCell ref="AA40:AF40"/>
    <mergeCell ref="AO40:AT40"/>
    <mergeCell ref="AA41:AF41"/>
    <mergeCell ref="AO41:AT41"/>
    <mergeCell ref="AH40:AM40"/>
    <mergeCell ref="S2:U2"/>
    <mergeCell ref="J13:L13"/>
    <mergeCell ref="S22:U22"/>
    <mergeCell ref="Y38:Z38"/>
    <mergeCell ref="S43:U43"/>
  </mergeCells>
  <printOptions horizontalCentered="1"/>
  <pageMargins left="0.11811023622047245" right="0.19685039370078741" top="0.74803149606299213" bottom="0.59" header="0.11811023622047245" footer="0.11811023622047245"/>
  <pageSetup paperSize="9" scale="85" orientation="landscape" horizontalDpi="4294967293" r:id="rId1"/>
  <headerFooter>
    <oddHeader xml:space="preserve">&amp;C&amp;"-,Vet"&amp;28&amp;K92D050TORNOOI WALTER ALGOET U9 (8/8) ZATERDAG 30 APRIL 2016 </oddHeader>
  </headerFooter>
  <rowBreaks count="2" manualBreakCount="2">
    <brk id="27" max="16383" man="1"/>
    <brk id="46" max="16383" man="1"/>
  </rowBreaks>
  <colBreaks count="3" manualBreakCount="3">
    <brk id="24" max="1048575" man="1"/>
    <brk id="68" max="1048575" man="1"/>
    <brk id="6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CD54"/>
  <sheetViews>
    <sheetView topLeftCell="A4" zoomScaleNormal="100" workbookViewId="0">
      <selection activeCell="BC5" sqref="BC5:BG10"/>
    </sheetView>
  </sheetViews>
  <sheetFormatPr defaultRowHeight="15"/>
  <cols>
    <col min="1" max="1" width="5.7109375" customWidth="1"/>
    <col min="2" max="2" width="8.7109375" customWidth="1"/>
    <col min="3" max="3" width="6.7109375" customWidth="1"/>
    <col min="4" max="4" width="28.7109375" customWidth="1"/>
    <col min="5" max="9" width="8.42578125" bestFit="1" customWidth="1"/>
    <col min="10" max="12" width="3.7109375" customWidth="1"/>
    <col min="13" max="13" width="2.7109375" customWidth="1"/>
    <col min="14" max="14" width="5.7109375" style="59" customWidth="1"/>
    <col min="15" max="15" width="9" style="59" customWidth="1"/>
    <col min="16" max="16" width="6.42578125" style="59" bestFit="1" customWidth="1"/>
    <col min="17" max="18" width="28.7109375" customWidth="1"/>
    <col min="19" max="21" width="5.7109375" customWidth="1"/>
    <col min="22" max="22" width="2.85546875" customWidth="1"/>
    <col min="23" max="23" width="28.7109375" customWidth="1"/>
    <col min="24" max="24" width="2.7109375" customWidth="1"/>
    <col min="25" max="25" width="4" customWidth="1"/>
    <col min="26" max="26" width="24.85546875" bestFit="1" customWidth="1"/>
    <col min="27" max="32" width="4" customWidth="1"/>
    <col min="33" max="33" width="1.7109375" customWidth="1"/>
    <col min="34" max="39" width="4" customWidth="1"/>
    <col min="40" max="40" width="1.7109375" customWidth="1"/>
    <col min="41" max="46" width="4" customWidth="1"/>
    <col min="47" max="47" width="1.7109375" customWidth="1"/>
    <col min="48" max="52" width="4" customWidth="1"/>
    <col min="53" max="53" width="5" bestFit="1" customWidth="1"/>
    <col min="54" max="54" width="1.7109375" customWidth="1"/>
    <col min="55" max="60" width="4" customWidth="1"/>
    <col min="61" max="61" width="1.7109375" customWidth="1"/>
    <col min="62" max="66" width="4" customWidth="1"/>
    <col min="67" max="67" width="1.7109375" customWidth="1"/>
    <col min="68" max="68" width="8.7109375" customWidth="1"/>
    <col min="70" max="70" width="5.7109375" customWidth="1"/>
    <col min="71" max="71" width="25.7109375" customWidth="1"/>
    <col min="72" max="72" width="4.7109375" customWidth="1"/>
    <col min="73" max="76" width="6.7109375" customWidth="1"/>
    <col min="77" max="77" width="4.7109375" customWidth="1"/>
    <col min="78" max="80" width="6.7109375" customWidth="1"/>
    <col min="81" max="81" width="4.7109375" customWidth="1"/>
  </cols>
  <sheetData>
    <row r="1" spans="1:82" ht="19.5" thickBot="1">
      <c r="Q1" s="4" t="s">
        <v>58</v>
      </c>
      <c r="R1" s="36"/>
      <c r="S1" s="18"/>
      <c r="T1" s="18"/>
      <c r="U1" s="5"/>
    </row>
    <row r="2" spans="1:82" ht="19.5" thickBot="1">
      <c r="N2" s="164" t="s">
        <v>56</v>
      </c>
      <c r="O2" s="166" t="s">
        <v>57</v>
      </c>
      <c r="P2" s="166" t="s">
        <v>55</v>
      </c>
      <c r="Q2" s="167" t="s">
        <v>52</v>
      </c>
      <c r="R2" s="168" t="s">
        <v>53</v>
      </c>
      <c r="S2" s="282" t="s">
        <v>3</v>
      </c>
      <c r="T2" s="283"/>
      <c r="U2" s="284"/>
      <c r="V2" s="33"/>
      <c r="W2" s="32" t="s">
        <v>54</v>
      </c>
    </row>
    <row r="3" spans="1:82" ht="19.5" thickBot="1">
      <c r="N3" s="50"/>
      <c r="O3" s="60"/>
      <c r="P3" s="60"/>
      <c r="Q3" s="10"/>
      <c r="R3" s="10"/>
      <c r="S3" s="31"/>
      <c r="T3" s="31"/>
      <c r="U3" s="31"/>
      <c r="V3" s="31"/>
      <c r="W3" s="10"/>
      <c r="BS3" s="164" t="s">
        <v>71</v>
      </c>
      <c r="BT3" s="164"/>
      <c r="BU3" s="164" t="s">
        <v>70</v>
      </c>
      <c r="BV3" s="164" t="s">
        <v>64</v>
      </c>
      <c r="BW3" s="164" t="s">
        <v>65</v>
      </c>
      <c r="BX3" s="164" t="s">
        <v>66</v>
      </c>
      <c r="BY3" s="164"/>
      <c r="BZ3" s="164" t="s">
        <v>67</v>
      </c>
      <c r="CA3" s="164" t="s">
        <v>63</v>
      </c>
      <c r="CB3" s="164" t="s">
        <v>68</v>
      </c>
      <c r="CC3" s="164"/>
      <c r="CD3" s="165" t="s">
        <v>69</v>
      </c>
    </row>
    <row r="4" spans="1:82" ht="19.5" thickBot="1">
      <c r="A4" s="2"/>
      <c r="B4" s="10"/>
      <c r="C4" s="10"/>
      <c r="D4" s="8" t="s">
        <v>1</v>
      </c>
      <c r="E4" s="16" t="s">
        <v>23</v>
      </c>
      <c r="F4" s="16" t="s">
        <v>24</v>
      </c>
      <c r="G4" s="16" t="s">
        <v>25</v>
      </c>
      <c r="H4" s="16" t="s">
        <v>26</v>
      </c>
      <c r="I4" s="16" t="s">
        <v>27</v>
      </c>
      <c r="J4" s="10"/>
      <c r="K4" s="10"/>
      <c r="L4" s="10"/>
      <c r="M4" s="10"/>
      <c r="N4" s="112">
        <v>1</v>
      </c>
      <c r="O4" s="113" t="s">
        <v>42</v>
      </c>
      <c r="P4" s="114">
        <v>1</v>
      </c>
      <c r="Q4" s="108" t="str">
        <f>D5</f>
        <v>SCOR Oostrozebeke</v>
      </c>
      <c r="R4" s="108" t="str">
        <f>D10</f>
        <v>KFC Marke</v>
      </c>
      <c r="S4" s="109"/>
      <c r="T4" s="110" t="s">
        <v>63</v>
      </c>
      <c r="U4" s="111"/>
      <c r="V4" s="10"/>
      <c r="W4" s="6"/>
      <c r="X4" s="22"/>
      <c r="Y4" s="7"/>
      <c r="Z4" s="8" t="s">
        <v>22</v>
      </c>
      <c r="AA4" s="12"/>
      <c r="AB4" s="13"/>
      <c r="AC4" s="14" t="s">
        <v>15</v>
      </c>
      <c r="AD4" s="13"/>
      <c r="AE4" s="15"/>
      <c r="AF4" s="22"/>
      <c r="AG4" s="11"/>
      <c r="AH4" s="12"/>
      <c r="AI4" s="13"/>
      <c r="AJ4" s="14" t="s">
        <v>16</v>
      </c>
      <c r="AK4" s="13"/>
      <c r="AL4" s="15"/>
      <c r="AM4" s="22"/>
      <c r="AN4" s="11"/>
      <c r="AO4" s="12"/>
      <c r="AP4" s="13"/>
      <c r="AQ4" s="14" t="s">
        <v>17</v>
      </c>
      <c r="AR4" s="13"/>
      <c r="AS4" s="15"/>
      <c r="AT4" s="22"/>
      <c r="AU4" s="11"/>
      <c r="AV4" s="12"/>
      <c r="AW4" s="13"/>
      <c r="AX4" s="14" t="s">
        <v>18</v>
      </c>
      <c r="AY4" s="13"/>
      <c r="AZ4" s="15"/>
      <c r="BA4" s="22"/>
      <c r="BB4" s="11"/>
      <c r="BC4" s="12"/>
      <c r="BD4" s="13"/>
      <c r="BE4" s="14" t="s">
        <v>19</v>
      </c>
      <c r="BF4" s="13"/>
      <c r="BG4" s="15"/>
      <c r="BH4" s="22"/>
      <c r="BI4" s="11"/>
      <c r="BJ4" s="12"/>
      <c r="BK4" s="13"/>
      <c r="BL4" s="14" t="s">
        <v>20</v>
      </c>
      <c r="BM4" s="13"/>
      <c r="BN4" s="15"/>
      <c r="BO4" s="11"/>
      <c r="BP4" s="16" t="s">
        <v>21</v>
      </c>
      <c r="BR4" s="23"/>
      <c r="BS4" s="22"/>
      <c r="BT4" s="22"/>
      <c r="BU4" s="60"/>
      <c r="BV4" s="60"/>
      <c r="BW4" s="34"/>
      <c r="BX4" s="60"/>
      <c r="BY4" s="60"/>
      <c r="BZ4" s="60"/>
      <c r="CA4" s="60"/>
      <c r="CB4" s="88"/>
      <c r="CC4" s="59"/>
      <c r="CD4" s="88"/>
    </row>
    <row r="5" spans="1:82" ht="19.5" thickBot="1">
      <c r="A5" s="2"/>
      <c r="B5" s="10"/>
      <c r="C5" s="6">
        <v>1</v>
      </c>
      <c r="D5" s="220" t="s">
        <v>104</v>
      </c>
      <c r="E5" s="9" t="s">
        <v>42</v>
      </c>
      <c r="F5" s="9" t="s">
        <v>44</v>
      </c>
      <c r="G5" s="9" t="s">
        <v>45</v>
      </c>
      <c r="H5" s="9" t="s">
        <v>47</v>
      </c>
      <c r="I5" s="9" t="s">
        <v>48</v>
      </c>
      <c r="J5" s="10"/>
      <c r="K5" s="10"/>
      <c r="L5" s="10"/>
      <c r="M5" s="10"/>
      <c r="N5" s="115">
        <v>2</v>
      </c>
      <c r="O5" s="116" t="s">
        <v>42</v>
      </c>
      <c r="P5" s="117">
        <v>3</v>
      </c>
      <c r="Q5" s="118" t="str">
        <f>D6</f>
        <v>FC Gullegem</v>
      </c>
      <c r="R5" s="118" t="str">
        <f>D9</f>
        <v>Sparta Petegem</v>
      </c>
      <c r="S5" s="119"/>
      <c r="T5" s="129" t="s">
        <v>63</v>
      </c>
      <c r="U5" s="120"/>
      <c r="V5" s="10"/>
      <c r="W5" s="6"/>
      <c r="X5" s="10"/>
      <c r="Y5" s="6">
        <v>1</v>
      </c>
      <c r="Z5" s="6" t="str">
        <f>D5</f>
        <v>SCOR Oostrozebeke</v>
      </c>
      <c r="AA5" s="7">
        <f>IF(S4="",0,1)</f>
        <v>0</v>
      </c>
      <c r="AB5" s="7">
        <f>IF(S8="",0,1)</f>
        <v>0</v>
      </c>
      <c r="AC5" s="7">
        <f>IF(S10="",0,1)</f>
        <v>0</v>
      </c>
      <c r="AD5" s="7">
        <f>IF(S14="",0,1)</f>
        <v>0</v>
      </c>
      <c r="AE5" s="7">
        <f>IF(S16="",0,1)</f>
        <v>0</v>
      </c>
      <c r="AF5" s="75">
        <f t="shared" ref="AF5:AF10" si="0">SUM(AA5:AE5)</f>
        <v>0</v>
      </c>
      <c r="AG5" s="2"/>
      <c r="AH5" s="73">
        <f>S4</f>
        <v>0</v>
      </c>
      <c r="AI5" s="73">
        <f>S8</f>
        <v>0</v>
      </c>
      <c r="AJ5" s="73">
        <f>S10</f>
        <v>0</v>
      </c>
      <c r="AK5" s="73">
        <f>S14</f>
        <v>0</v>
      </c>
      <c r="AL5" s="74">
        <f>S16</f>
        <v>0</v>
      </c>
      <c r="AM5" s="75">
        <f t="shared" ref="AM5:AM10" si="1">SUM(AH5:AL5)</f>
        <v>0</v>
      </c>
      <c r="AN5" s="76"/>
      <c r="AO5" s="73">
        <f>U4</f>
        <v>0</v>
      </c>
      <c r="AP5" s="73">
        <f>U8</f>
        <v>0</v>
      </c>
      <c r="AQ5" s="73">
        <f>U10</f>
        <v>0</v>
      </c>
      <c r="AR5" s="73">
        <f>U14</f>
        <v>0</v>
      </c>
      <c r="AS5" s="73">
        <f>U16</f>
        <v>0</v>
      </c>
      <c r="AT5" s="75">
        <f t="shared" ref="AT5:AT10" si="2">SUM(AO5:AS5)</f>
        <v>0</v>
      </c>
      <c r="AU5" s="2"/>
      <c r="AV5" s="7">
        <f t="shared" ref="AV5:AZ10" si="3">AH5-AO5</f>
        <v>0</v>
      </c>
      <c r="AW5" s="7">
        <f t="shared" si="3"/>
        <v>0</v>
      </c>
      <c r="AX5" s="7">
        <f t="shared" si="3"/>
        <v>0</v>
      </c>
      <c r="AY5" s="7">
        <f t="shared" si="3"/>
        <v>0</v>
      </c>
      <c r="AZ5" s="7">
        <f t="shared" si="3"/>
        <v>0</v>
      </c>
      <c r="BA5" s="75">
        <f t="shared" ref="BA5:BA10" si="4">SUM(AV5:AZ5)</f>
        <v>0</v>
      </c>
      <c r="BB5" s="2"/>
      <c r="BC5" s="83" t="str">
        <f>IF(AA5=0,"",IF(AH5&gt;AO5,5,IF(AH5=AO5,IF(AH5=0,2,3),1)))</f>
        <v/>
      </c>
      <c r="BD5" s="83" t="str">
        <f t="shared" ref="BD5:BG10" si="5">IF(AB5=0,"",IF(AI5&gt;AP5,5,IF(AI5=AP5,IF(AI5=0,2,3),1)))</f>
        <v/>
      </c>
      <c r="BE5" s="83" t="str">
        <f t="shared" si="5"/>
        <v/>
      </c>
      <c r="BF5" s="83" t="str">
        <f t="shared" si="5"/>
        <v/>
      </c>
      <c r="BG5" s="83" t="str">
        <f t="shared" si="5"/>
        <v/>
      </c>
      <c r="BH5" s="75">
        <f t="shared" ref="BH5:BH10" si="6">SUM(BC5:BG5)</f>
        <v>0</v>
      </c>
      <c r="BI5" s="2"/>
      <c r="BJ5" s="7" t="str">
        <f>BC5</f>
        <v/>
      </c>
      <c r="BK5" s="7" t="e">
        <f>BC5+BD5</f>
        <v>#VALUE!</v>
      </c>
      <c r="BL5" s="7" t="e">
        <f>BC5+BD5+BE5</f>
        <v>#VALUE!</v>
      </c>
      <c r="BM5" s="7" t="e">
        <f>BC5+BD5+BE5+BF5</f>
        <v>#VALUE!</v>
      </c>
      <c r="BN5" s="7" t="e">
        <f>BC5+BD5+BE5+BF5+BG5</f>
        <v>#VALUE!</v>
      </c>
      <c r="BO5" s="2"/>
      <c r="BP5" s="7"/>
      <c r="BR5" s="89">
        <v>1</v>
      </c>
      <c r="BS5" s="90" t="str">
        <f>$Z$5</f>
        <v>SCOR Oostrozebeke</v>
      </c>
      <c r="BT5" s="91"/>
      <c r="BU5" s="92">
        <f>$AF$5</f>
        <v>0</v>
      </c>
      <c r="BV5" s="93">
        <f>COUNTIF($BC$5:$BG$5,"3")</f>
        <v>0</v>
      </c>
      <c r="BW5" s="94">
        <f>COUNTIF($BC$5:$BG$5,"0")</f>
        <v>0</v>
      </c>
      <c r="BX5" s="95">
        <f>COUNTIF($BC$5:$BG$5,1)</f>
        <v>0</v>
      </c>
      <c r="BY5" s="96"/>
      <c r="BZ5" s="93">
        <f>$AM$5</f>
        <v>0</v>
      </c>
      <c r="CA5" s="94">
        <f>$AT$5</f>
        <v>0</v>
      </c>
      <c r="CB5" s="95">
        <f>$BA$5</f>
        <v>0</v>
      </c>
      <c r="CC5" s="97"/>
      <c r="CD5" s="98">
        <f>$BH$5</f>
        <v>0</v>
      </c>
    </row>
    <row r="6" spans="1:82" ht="18.75">
      <c r="A6" s="2"/>
      <c r="B6" s="10"/>
      <c r="C6" s="6">
        <v>2</v>
      </c>
      <c r="D6" s="220" t="s">
        <v>0</v>
      </c>
      <c r="E6" s="9" t="s">
        <v>42</v>
      </c>
      <c r="F6" s="9" t="s">
        <v>43</v>
      </c>
      <c r="G6" s="9" t="s">
        <v>45</v>
      </c>
      <c r="H6" s="9" t="s">
        <v>46</v>
      </c>
      <c r="I6" s="9" t="s">
        <v>49</v>
      </c>
      <c r="J6" s="10"/>
      <c r="K6" s="10"/>
      <c r="L6" s="10"/>
      <c r="M6" s="10"/>
      <c r="N6" s="125">
        <v>3</v>
      </c>
      <c r="O6" s="126" t="s">
        <v>43</v>
      </c>
      <c r="P6" s="127">
        <v>3</v>
      </c>
      <c r="Q6" s="128" t="str">
        <f>D7</f>
        <v>KSC Wielsbeke 1</v>
      </c>
      <c r="R6" s="128" t="str">
        <f>D8</f>
        <v>SV Zulte Waregem</v>
      </c>
      <c r="S6" s="132"/>
      <c r="T6" s="134" t="s">
        <v>63</v>
      </c>
      <c r="U6" s="133"/>
      <c r="V6" s="10"/>
      <c r="W6" s="6"/>
      <c r="X6" s="10"/>
      <c r="Y6" s="6">
        <v>2</v>
      </c>
      <c r="Z6" s="220" t="str">
        <f t="shared" ref="Z6:Z10" si="7">D6</f>
        <v>FC Gullegem</v>
      </c>
      <c r="AA6" s="7">
        <f>IF(S5="",0,1)</f>
        <v>0</v>
      </c>
      <c r="AB6" s="7">
        <f>IF(U7="",0,1)</f>
        <v>0</v>
      </c>
      <c r="AC6" s="7">
        <f>IF(U10="",0,1)</f>
        <v>0</v>
      </c>
      <c r="AD6" s="7">
        <f>IF(S12="",0,1)</f>
        <v>0</v>
      </c>
      <c r="AE6" s="7">
        <f>IF(U18="",0,1)</f>
        <v>0</v>
      </c>
      <c r="AF6" s="77">
        <f t="shared" si="0"/>
        <v>0</v>
      </c>
      <c r="AG6" s="2"/>
      <c r="AH6" s="73">
        <f>S5</f>
        <v>0</v>
      </c>
      <c r="AI6" s="73">
        <f>U7</f>
        <v>0</v>
      </c>
      <c r="AJ6" s="73">
        <f>U10</f>
        <v>0</v>
      </c>
      <c r="AK6" s="73">
        <f>S12</f>
        <v>0</v>
      </c>
      <c r="AL6" s="74">
        <f>U18</f>
        <v>0</v>
      </c>
      <c r="AM6" s="77">
        <f t="shared" si="1"/>
        <v>0</v>
      </c>
      <c r="AN6" s="76"/>
      <c r="AO6" s="73">
        <f>U5</f>
        <v>0</v>
      </c>
      <c r="AP6" s="73">
        <f>S7</f>
        <v>0</v>
      </c>
      <c r="AQ6" s="73">
        <f>S10</f>
        <v>0</v>
      </c>
      <c r="AR6" s="73">
        <f>U12</f>
        <v>0</v>
      </c>
      <c r="AS6" s="73">
        <f>S18</f>
        <v>0</v>
      </c>
      <c r="AT6" s="77">
        <f t="shared" si="2"/>
        <v>0</v>
      </c>
      <c r="AU6" s="2"/>
      <c r="AV6" s="7">
        <f t="shared" si="3"/>
        <v>0</v>
      </c>
      <c r="AW6" s="7">
        <f t="shared" si="3"/>
        <v>0</v>
      </c>
      <c r="AX6" s="7">
        <f t="shared" si="3"/>
        <v>0</v>
      </c>
      <c r="AY6" s="7">
        <f t="shared" si="3"/>
        <v>0</v>
      </c>
      <c r="AZ6" s="7">
        <f t="shared" si="3"/>
        <v>0</v>
      </c>
      <c r="BA6" s="77">
        <f t="shared" si="4"/>
        <v>0</v>
      </c>
      <c r="BB6" s="2"/>
      <c r="BC6" s="83" t="str">
        <f t="shared" ref="BC6:BC10" si="8">IF(AA6=0,"",IF(AH6&gt;AO6,5,IF(AH6=AO6,IF(AH6=0,2,3),1)))</f>
        <v/>
      </c>
      <c r="BD6" s="83" t="str">
        <f t="shared" si="5"/>
        <v/>
      </c>
      <c r="BE6" s="83" t="str">
        <f t="shared" si="5"/>
        <v/>
      </c>
      <c r="BF6" s="83" t="str">
        <f t="shared" si="5"/>
        <v/>
      </c>
      <c r="BG6" s="83" t="str">
        <f t="shared" si="5"/>
        <v/>
      </c>
      <c r="BH6" s="77">
        <f t="shared" si="6"/>
        <v>0</v>
      </c>
      <c r="BI6" s="2"/>
      <c r="BJ6" s="7" t="str">
        <f t="shared" ref="BJ6:BJ10" si="9">BC6</f>
        <v/>
      </c>
      <c r="BK6" s="7" t="e">
        <f t="shared" ref="BK6:BK10" si="10">BC6+BD6</f>
        <v>#VALUE!</v>
      </c>
      <c r="BL6" s="7" t="e">
        <f t="shared" ref="BL6:BL10" si="11">BC6+BD6+BE6</f>
        <v>#VALUE!</v>
      </c>
      <c r="BM6" s="7" t="e">
        <f t="shared" ref="BM6:BM10" si="12">BC6+BD6+BE6+BF6</f>
        <v>#VALUE!</v>
      </c>
      <c r="BN6" s="7" t="e">
        <f t="shared" ref="BN6:BN10" si="13">BC6+BD6+BE6+BF6+BG6</f>
        <v>#VALUE!</v>
      </c>
      <c r="BO6" s="2"/>
      <c r="BP6" s="7"/>
      <c r="BR6" s="145">
        <v>2</v>
      </c>
      <c r="BS6" s="146" t="str">
        <f>$Z$7</f>
        <v>KSC Wielsbeke 1</v>
      </c>
      <c r="BT6" s="207"/>
      <c r="BU6" s="147">
        <f>$AF$7</f>
        <v>0</v>
      </c>
      <c r="BV6" s="148">
        <f>COUNTIF($BC$7:$BG$7,"3")</f>
        <v>0</v>
      </c>
      <c r="BW6" s="149">
        <f>COUNTIF($BC$7:$BG$7,"0")</f>
        <v>0</v>
      </c>
      <c r="BX6" s="150">
        <f>COUNTIF($BC$7:$BG$7,1)</f>
        <v>0</v>
      </c>
      <c r="BY6" s="151"/>
      <c r="BZ6" s="148">
        <f>$AM$7</f>
        <v>0</v>
      </c>
      <c r="CA6" s="149">
        <f>$AT$7</f>
        <v>0</v>
      </c>
      <c r="CB6" s="150">
        <f>$BA$7</f>
        <v>0</v>
      </c>
      <c r="CC6" s="152"/>
      <c r="CD6" s="153">
        <f>$BH$7</f>
        <v>0</v>
      </c>
    </row>
    <row r="7" spans="1:82" ht="19.5" thickBot="1">
      <c r="A7" s="2"/>
      <c r="B7" s="10"/>
      <c r="C7" s="6">
        <v>3</v>
      </c>
      <c r="D7" s="220" t="s">
        <v>28</v>
      </c>
      <c r="E7" s="9" t="s">
        <v>43</v>
      </c>
      <c r="F7" s="9" t="s">
        <v>44</v>
      </c>
      <c r="G7" s="9" t="s">
        <v>46</v>
      </c>
      <c r="H7" s="9" t="s">
        <v>47</v>
      </c>
      <c r="I7" s="9" t="s">
        <v>48</v>
      </c>
      <c r="J7" s="10"/>
      <c r="K7" s="10"/>
      <c r="L7" s="10"/>
      <c r="M7" s="10"/>
      <c r="N7" s="121">
        <v>4</v>
      </c>
      <c r="O7" s="122" t="s">
        <v>43</v>
      </c>
      <c r="P7" s="123">
        <v>1</v>
      </c>
      <c r="Q7" s="124" t="str">
        <f>D10</f>
        <v>KFC Marke</v>
      </c>
      <c r="R7" s="124" t="str">
        <f>D6</f>
        <v>FC Gullegem</v>
      </c>
      <c r="S7" s="130"/>
      <c r="T7" s="135" t="s">
        <v>63</v>
      </c>
      <c r="U7" s="131"/>
      <c r="V7" s="10"/>
      <c r="W7" s="6"/>
      <c r="X7" s="10"/>
      <c r="Y7" s="6">
        <v>3</v>
      </c>
      <c r="Z7" s="220" t="str">
        <f t="shared" si="7"/>
        <v>KSC Wielsbeke 1</v>
      </c>
      <c r="AA7" s="7">
        <f>IF(S6="",0,1)</f>
        <v>0</v>
      </c>
      <c r="AB7" s="7">
        <f>IF(U8="",0,1)</f>
        <v>0</v>
      </c>
      <c r="AC7" s="7">
        <f>IF(U12="",0,1)</f>
        <v>0</v>
      </c>
      <c r="AD7" s="7">
        <f>IF(U15="",0,1)</f>
        <v>0</v>
      </c>
      <c r="AE7" s="7">
        <f>IF(S17="",0,1)</f>
        <v>0</v>
      </c>
      <c r="AF7" s="77">
        <f t="shared" si="0"/>
        <v>0</v>
      </c>
      <c r="AG7" s="2"/>
      <c r="AH7" s="73">
        <f>S6</f>
        <v>0</v>
      </c>
      <c r="AI7" s="73">
        <f>U8</f>
        <v>0</v>
      </c>
      <c r="AJ7" s="73">
        <f>U12</f>
        <v>0</v>
      </c>
      <c r="AK7" s="73">
        <f>U15</f>
        <v>0</v>
      </c>
      <c r="AL7" s="74">
        <f>S17</f>
        <v>0</v>
      </c>
      <c r="AM7" s="77">
        <f t="shared" si="1"/>
        <v>0</v>
      </c>
      <c r="AN7" s="76"/>
      <c r="AO7" s="73">
        <f>U6</f>
        <v>0</v>
      </c>
      <c r="AP7" s="73">
        <f>S8</f>
        <v>0</v>
      </c>
      <c r="AQ7" s="73">
        <f>S12</f>
        <v>0</v>
      </c>
      <c r="AR7" s="73">
        <f>S15</f>
        <v>0</v>
      </c>
      <c r="AS7" s="73">
        <f>U17</f>
        <v>0</v>
      </c>
      <c r="AT7" s="77">
        <f t="shared" si="2"/>
        <v>0</v>
      </c>
      <c r="AU7" s="2"/>
      <c r="AV7" s="7">
        <f t="shared" si="3"/>
        <v>0</v>
      </c>
      <c r="AW7" s="7">
        <f t="shared" si="3"/>
        <v>0</v>
      </c>
      <c r="AX7" s="7">
        <f t="shared" si="3"/>
        <v>0</v>
      </c>
      <c r="AY7" s="7">
        <f t="shared" si="3"/>
        <v>0</v>
      </c>
      <c r="AZ7" s="7">
        <f t="shared" si="3"/>
        <v>0</v>
      </c>
      <c r="BA7" s="77">
        <f t="shared" si="4"/>
        <v>0</v>
      </c>
      <c r="BB7" s="2"/>
      <c r="BC7" s="83" t="str">
        <f t="shared" si="8"/>
        <v/>
      </c>
      <c r="BD7" s="83" t="str">
        <f t="shared" si="5"/>
        <v/>
      </c>
      <c r="BE7" s="83" t="str">
        <f t="shared" si="5"/>
        <v/>
      </c>
      <c r="BF7" s="83" t="str">
        <f t="shared" si="5"/>
        <v/>
      </c>
      <c r="BG7" s="83" t="str">
        <f t="shared" si="5"/>
        <v/>
      </c>
      <c r="BH7" s="77">
        <f t="shared" si="6"/>
        <v>0</v>
      </c>
      <c r="BI7" s="2"/>
      <c r="BJ7" s="7" t="str">
        <f t="shared" si="9"/>
        <v/>
      </c>
      <c r="BK7" s="7" t="e">
        <f t="shared" si="10"/>
        <v>#VALUE!</v>
      </c>
      <c r="BL7" s="7" t="e">
        <f t="shared" si="11"/>
        <v>#VALUE!</v>
      </c>
      <c r="BM7" s="7" t="e">
        <f t="shared" si="12"/>
        <v>#VALUE!</v>
      </c>
      <c r="BN7" s="7" t="e">
        <f t="shared" si="13"/>
        <v>#VALUE!</v>
      </c>
      <c r="BO7" s="2"/>
      <c r="BP7" s="7"/>
      <c r="BR7" s="99">
        <v>3</v>
      </c>
      <c r="BS7" s="100" t="str">
        <f>$Z$10</f>
        <v>KFC Marke</v>
      </c>
      <c r="BT7" s="214"/>
      <c r="BU7" s="101">
        <f>$AF$10</f>
        <v>0</v>
      </c>
      <c r="BV7" s="102">
        <f>COUNTIF($BC$10:$BG$10,"3")</f>
        <v>0</v>
      </c>
      <c r="BW7" s="103">
        <f>COUNTIF($BC$10:$BG$10,"0")</f>
        <v>0</v>
      </c>
      <c r="BX7" s="104">
        <f>COUNTIF($BC$10:$BG$10,1)</f>
        <v>0</v>
      </c>
      <c r="BY7" s="105"/>
      <c r="BZ7" s="102">
        <f>$AM$10</f>
        <v>0</v>
      </c>
      <c r="CA7" s="103">
        <f>$AT$10</f>
        <v>0</v>
      </c>
      <c r="CB7" s="104">
        <f>$BA$10</f>
        <v>0</v>
      </c>
      <c r="CC7" s="106"/>
      <c r="CD7" s="107">
        <f>$BH$10</f>
        <v>0</v>
      </c>
    </row>
    <row r="8" spans="1:82" ht="18.75">
      <c r="A8" s="2"/>
      <c r="B8" s="10"/>
      <c r="C8" s="6">
        <v>4</v>
      </c>
      <c r="D8" s="220" t="s">
        <v>13</v>
      </c>
      <c r="E8" s="9" t="s">
        <v>43</v>
      </c>
      <c r="F8" s="9" t="s">
        <v>44</v>
      </c>
      <c r="G8" s="9" t="s">
        <v>46</v>
      </c>
      <c r="H8" s="9" t="s">
        <v>47</v>
      </c>
      <c r="I8" s="9" t="s">
        <v>49</v>
      </c>
      <c r="J8" s="10"/>
      <c r="K8" s="10"/>
      <c r="L8" s="10"/>
      <c r="M8" s="10"/>
      <c r="N8" s="112">
        <v>5</v>
      </c>
      <c r="O8" s="113" t="s">
        <v>44</v>
      </c>
      <c r="P8" s="114">
        <v>3</v>
      </c>
      <c r="Q8" s="108" t="str">
        <f>D5</f>
        <v>SCOR Oostrozebeke</v>
      </c>
      <c r="R8" s="108" t="str">
        <f>D7</f>
        <v>KSC Wielsbeke 1</v>
      </c>
      <c r="S8" s="109"/>
      <c r="T8" s="110" t="s">
        <v>63</v>
      </c>
      <c r="U8" s="111"/>
      <c r="V8" s="10"/>
      <c r="W8" s="6"/>
      <c r="X8" s="10"/>
      <c r="Y8" s="6">
        <v>4</v>
      </c>
      <c r="Z8" s="220" t="str">
        <f t="shared" si="7"/>
        <v>SV Zulte Waregem</v>
      </c>
      <c r="AA8" s="7">
        <f>IF(U6="",0,1)</f>
        <v>0</v>
      </c>
      <c r="AB8" s="7">
        <f>IF(S9="",0,1)</f>
        <v>0</v>
      </c>
      <c r="AC8" s="7">
        <f>IF(U13="",0,1)</f>
        <v>0</v>
      </c>
      <c r="AD8" s="7">
        <f>IF(U14="",0,1)</f>
        <v>0</v>
      </c>
      <c r="AE8" s="7">
        <f>IF(S18="",0,1)</f>
        <v>0</v>
      </c>
      <c r="AF8" s="77">
        <f t="shared" si="0"/>
        <v>0</v>
      </c>
      <c r="AG8" s="2"/>
      <c r="AH8" s="73">
        <f>U6</f>
        <v>0</v>
      </c>
      <c r="AI8" s="73">
        <f>S9</f>
        <v>0</v>
      </c>
      <c r="AJ8" s="73">
        <f>U13</f>
        <v>0</v>
      </c>
      <c r="AK8" s="73">
        <f>U14</f>
        <v>0</v>
      </c>
      <c r="AL8" s="74">
        <f>S18</f>
        <v>0</v>
      </c>
      <c r="AM8" s="77">
        <f t="shared" si="1"/>
        <v>0</v>
      </c>
      <c r="AN8" s="76"/>
      <c r="AO8" s="73">
        <f>S6</f>
        <v>0</v>
      </c>
      <c r="AP8" s="73">
        <f>U9</f>
        <v>0</v>
      </c>
      <c r="AQ8" s="73">
        <f>S13</f>
        <v>0</v>
      </c>
      <c r="AR8" s="73">
        <f>S14</f>
        <v>0</v>
      </c>
      <c r="AS8" s="73">
        <f>U18</f>
        <v>0</v>
      </c>
      <c r="AT8" s="77">
        <f t="shared" si="2"/>
        <v>0</v>
      </c>
      <c r="AU8" s="2"/>
      <c r="AV8" s="7">
        <f t="shared" si="3"/>
        <v>0</v>
      </c>
      <c r="AW8" s="7">
        <f t="shared" si="3"/>
        <v>0</v>
      </c>
      <c r="AX8" s="7">
        <f t="shared" si="3"/>
        <v>0</v>
      </c>
      <c r="AY8" s="7">
        <f t="shared" si="3"/>
        <v>0</v>
      </c>
      <c r="AZ8" s="7">
        <f t="shared" si="3"/>
        <v>0</v>
      </c>
      <c r="BA8" s="77">
        <f t="shared" si="4"/>
        <v>0</v>
      </c>
      <c r="BB8" s="2"/>
      <c r="BC8" s="83" t="str">
        <f t="shared" si="8"/>
        <v/>
      </c>
      <c r="BD8" s="83" t="str">
        <f t="shared" si="5"/>
        <v/>
      </c>
      <c r="BE8" s="83" t="str">
        <f t="shared" si="5"/>
        <v/>
      </c>
      <c r="BF8" s="83" t="str">
        <f t="shared" si="5"/>
        <v/>
      </c>
      <c r="BG8" s="83" t="str">
        <f t="shared" si="5"/>
        <v/>
      </c>
      <c r="BH8" s="77">
        <f t="shared" si="6"/>
        <v>0</v>
      </c>
      <c r="BI8" s="2"/>
      <c r="BJ8" s="7" t="str">
        <f t="shared" si="9"/>
        <v/>
      </c>
      <c r="BK8" s="7" t="e">
        <f t="shared" si="10"/>
        <v>#VALUE!</v>
      </c>
      <c r="BL8" s="7" t="e">
        <f t="shared" si="11"/>
        <v>#VALUE!</v>
      </c>
      <c r="BM8" s="7" t="e">
        <f t="shared" si="12"/>
        <v>#VALUE!</v>
      </c>
      <c r="BN8" s="7" t="e">
        <f t="shared" si="13"/>
        <v>#VALUE!</v>
      </c>
      <c r="BO8" s="2"/>
      <c r="BP8" s="7"/>
      <c r="BR8" s="145">
        <v>4</v>
      </c>
      <c r="BS8" s="146" t="str">
        <f>$Z$6</f>
        <v>FC Gullegem</v>
      </c>
      <c r="BT8" s="207"/>
      <c r="BU8" s="147">
        <f>$AF$6</f>
        <v>0</v>
      </c>
      <c r="BV8" s="148">
        <f>COUNTIF($BC$6:$BG$6,"3")</f>
        <v>0</v>
      </c>
      <c r="BW8" s="149">
        <f>COUNTIF($BC$6:$BG$6,"0")</f>
        <v>0</v>
      </c>
      <c r="BX8" s="150">
        <f>COUNTIF($BC$6:$BG$6,1)</f>
        <v>0</v>
      </c>
      <c r="BY8" s="151"/>
      <c r="BZ8" s="148">
        <f>$AM$6</f>
        <v>0</v>
      </c>
      <c r="CA8" s="149">
        <f>$AT$6</f>
        <v>0</v>
      </c>
      <c r="CB8" s="150">
        <f>$BA$6</f>
        <v>0</v>
      </c>
      <c r="CC8" s="152"/>
      <c r="CD8" s="153">
        <f>$BH$6</f>
        <v>0</v>
      </c>
    </row>
    <row r="9" spans="1:82" ht="19.5" thickBot="1">
      <c r="A9" s="2"/>
      <c r="B9" s="10"/>
      <c r="C9" s="6">
        <v>5</v>
      </c>
      <c r="D9" s="220" t="s">
        <v>105</v>
      </c>
      <c r="E9" s="9" t="s">
        <v>42</v>
      </c>
      <c r="F9" s="9" t="s">
        <v>44</v>
      </c>
      <c r="G9" s="9" t="s">
        <v>45</v>
      </c>
      <c r="H9" s="9" t="s">
        <v>47</v>
      </c>
      <c r="I9" s="9" t="s">
        <v>48</v>
      </c>
      <c r="J9" s="10"/>
      <c r="K9" s="10"/>
      <c r="L9" s="10"/>
      <c r="M9" s="10"/>
      <c r="N9" s="115">
        <v>6</v>
      </c>
      <c r="O9" s="116" t="s">
        <v>44</v>
      </c>
      <c r="P9" s="117">
        <v>1</v>
      </c>
      <c r="Q9" s="118" t="str">
        <f>D8</f>
        <v>SV Zulte Waregem</v>
      </c>
      <c r="R9" s="118" t="str">
        <f>D9</f>
        <v>Sparta Petegem</v>
      </c>
      <c r="S9" s="119"/>
      <c r="T9" s="129" t="s">
        <v>63</v>
      </c>
      <c r="U9" s="120"/>
      <c r="V9" s="10"/>
      <c r="W9" s="6"/>
      <c r="X9" s="10"/>
      <c r="Y9" s="6">
        <v>5</v>
      </c>
      <c r="Z9" s="220" t="str">
        <f t="shared" si="7"/>
        <v>Sparta Petegem</v>
      </c>
      <c r="AA9" s="7">
        <f>IF(U5="",0,1)</f>
        <v>0</v>
      </c>
      <c r="AB9" s="7">
        <f>IF(U9="",0,1)</f>
        <v>0</v>
      </c>
      <c r="AC9" s="7">
        <f>IF(S11="",0,1)</f>
        <v>0</v>
      </c>
      <c r="AD9" s="7">
        <f>IF(S15="",0,1)</f>
        <v>0</v>
      </c>
      <c r="AE9" s="7">
        <f>IF(U16="",0,1)</f>
        <v>0</v>
      </c>
      <c r="AF9" s="77">
        <f t="shared" si="0"/>
        <v>0</v>
      </c>
      <c r="AG9" s="2"/>
      <c r="AH9" s="73">
        <f>U5</f>
        <v>0</v>
      </c>
      <c r="AI9" s="73">
        <f>U9</f>
        <v>0</v>
      </c>
      <c r="AJ9" s="73">
        <f>S11</f>
        <v>0</v>
      </c>
      <c r="AK9" s="73">
        <f>S15</f>
        <v>0</v>
      </c>
      <c r="AL9" s="74">
        <f>U16</f>
        <v>0</v>
      </c>
      <c r="AM9" s="77">
        <f t="shared" si="1"/>
        <v>0</v>
      </c>
      <c r="AN9" s="76"/>
      <c r="AO9" s="73">
        <f>S5</f>
        <v>0</v>
      </c>
      <c r="AP9" s="73">
        <f>S9</f>
        <v>0</v>
      </c>
      <c r="AQ9" s="73">
        <f>U11</f>
        <v>0</v>
      </c>
      <c r="AR9" s="73">
        <f>U15</f>
        <v>0</v>
      </c>
      <c r="AS9" s="73">
        <f>S16</f>
        <v>0</v>
      </c>
      <c r="AT9" s="77">
        <f t="shared" si="2"/>
        <v>0</v>
      </c>
      <c r="AU9" s="2"/>
      <c r="AV9" s="7">
        <f t="shared" si="3"/>
        <v>0</v>
      </c>
      <c r="AW9" s="7">
        <f t="shared" si="3"/>
        <v>0</v>
      </c>
      <c r="AX9" s="7">
        <f t="shared" si="3"/>
        <v>0</v>
      </c>
      <c r="AY9" s="7">
        <f t="shared" si="3"/>
        <v>0</v>
      </c>
      <c r="AZ9" s="7">
        <f t="shared" si="3"/>
        <v>0</v>
      </c>
      <c r="BA9" s="77">
        <f t="shared" si="4"/>
        <v>0</v>
      </c>
      <c r="BB9" s="2"/>
      <c r="BC9" s="83" t="str">
        <f t="shared" si="8"/>
        <v/>
      </c>
      <c r="BD9" s="83" t="str">
        <f t="shared" si="5"/>
        <v/>
      </c>
      <c r="BE9" s="83" t="str">
        <f t="shared" si="5"/>
        <v/>
      </c>
      <c r="BF9" s="83" t="str">
        <f t="shared" si="5"/>
        <v/>
      </c>
      <c r="BG9" s="83" t="str">
        <f t="shared" si="5"/>
        <v/>
      </c>
      <c r="BH9" s="77">
        <f t="shared" si="6"/>
        <v>0</v>
      </c>
      <c r="BI9" s="2"/>
      <c r="BJ9" s="7" t="str">
        <f t="shared" si="9"/>
        <v/>
      </c>
      <c r="BK9" s="7" t="e">
        <f t="shared" si="10"/>
        <v>#VALUE!</v>
      </c>
      <c r="BL9" s="7" t="e">
        <f t="shared" si="11"/>
        <v>#VALUE!</v>
      </c>
      <c r="BM9" s="7" t="e">
        <f t="shared" si="12"/>
        <v>#VALUE!</v>
      </c>
      <c r="BN9" s="7" t="e">
        <f t="shared" si="13"/>
        <v>#VALUE!</v>
      </c>
      <c r="BO9" s="2"/>
      <c r="BP9" s="7"/>
      <c r="BR9" s="99">
        <v>5</v>
      </c>
      <c r="BS9" s="100" t="str">
        <f>$Z$8</f>
        <v>SV Zulte Waregem</v>
      </c>
      <c r="BT9" s="214"/>
      <c r="BU9" s="101">
        <f>$AF$8</f>
        <v>0</v>
      </c>
      <c r="BV9" s="102">
        <f>COUNTIF($BC$8:$BG$8,"3")</f>
        <v>0</v>
      </c>
      <c r="BW9" s="103">
        <f>COUNTIF($BC$8:$BG$8,"0")</f>
        <v>0</v>
      </c>
      <c r="BX9" s="104">
        <f>COUNTIF($BC$8:$BG$8,1)</f>
        <v>0</v>
      </c>
      <c r="BY9" s="105"/>
      <c r="BZ9" s="102">
        <f>$AM$8</f>
        <v>0</v>
      </c>
      <c r="CA9" s="103">
        <f>$AT$8</f>
        <v>0</v>
      </c>
      <c r="CB9" s="104">
        <f>$BA$8</f>
        <v>0</v>
      </c>
      <c r="CC9" s="106"/>
      <c r="CD9" s="107">
        <f>$BH$8</f>
        <v>0</v>
      </c>
    </row>
    <row r="10" spans="1:82" ht="19.5" thickBot="1">
      <c r="A10" s="2"/>
      <c r="B10" s="10"/>
      <c r="C10" s="6">
        <v>6</v>
      </c>
      <c r="D10" s="220" t="s">
        <v>106</v>
      </c>
      <c r="E10" s="9" t="s">
        <v>42</v>
      </c>
      <c r="F10" s="9" t="s">
        <v>43</v>
      </c>
      <c r="G10" s="9" t="s">
        <v>45</v>
      </c>
      <c r="H10" s="9" t="s">
        <v>46</v>
      </c>
      <c r="I10" s="9" t="s">
        <v>48</v>
      </c>
      <c r="J10" s="10"/>
      <c r="K10" s="10"/>
      <c r="L10" s="10"/>
      <c r="M10" s="10"/>
      <c r="N10" s="125">
        <v>7</v>
      </c>
      <c r="O10" s="126" t="s">
        <v>45</v>
      </c>
      <c r="P10" s="127">
        <v>3</v>
      </c>
      <c r="Q10" s="128" t="str">
        <f>D5</f>
        <v>SCOR Oostrozebeke</v>
      </c>
      <c r="R10" s="128" t="str">
        <f>D6</f>
        <v>FC Gullegem</v>
      </c>
      <c r="S10" s="132"/>
      <c r="T10" s="134" t="s">
        <v>63</v>
      </c>
      <c r="U10" s="133"/>
      <c r="V10" s="10"/>
      <c r="W10" s="6"/>
      <c r="X10" s="10"/>
      <c r="Y10" s="6">
        <v>6</v>
      </c>
      <c r="Z10" s="220" t="str">
        <f t="shared" si="7"/>
        <v>KFC Marke</v>
      </c>
      <c r="AA10" s="7">
        <f>IF(U4="",0,1)</f>
        <v>0</v>
      </c>
      <c r="AB10" s="7">
        <f>IF(S7="",0,1)</f>
        <v>0</v>
      </c>
      <c r="AC10" s="7">
        <f>IF(U11="",0,1)</f>
        <v>0</v>
      </c>
      <c r="AD10" s="7">
        <f>IF(S13="",0,1)</f>
        <v>0</v>
      </c>
      <c r="AE10" s="7">
        <f>IF(U17="",0,1)</f>
        <v>0</v>
      </c>
      <c r="AF10" s="78">
        <f t="shared" si="0"/>
        <v>0</v>
      </c>
      <c r="AG10" s="2"/>
      <c r="AH10" s="73">
        <f>U4</f>
        <v>0</v>
      </c>
      <c r="AI10" s="73">
        <f>S7</f>
        <v>0</v>
      </c>
      <c r="AJ10" s="73">
        <f>U11</f>
        <v>0</v>
      </c>
      <c r="AK10" s="73">
        <f>S13</f>
        <v>0</v>
      </c>
      <c r="AL10" s="74">
        <f>U17</f>
        <v>0</v>
      </c>
      <c r="AM10" s="78">
        <f t="shared" si="1"/>
        <v>0</v>
      </c>
      <c r="AN10" s="76"/>
      <c r="AO10" s="73">
        <f>S4</f>
        <v>0</v>
      </c>
      <c r="AP10" s="73">
        <f>U7</f>
        <v>0</v>
      </c>
      <c r="AQ10" s="73">
        <f>S11</f>
        <v>0</v>
      </c>
      <c r="AR10" s="73">
        <f>U13</f>
        <v>0</v>
      </c>
      <c r="AS10" s="73">
        <f>S17</f>
        <v>0</v>
      </c>
      <c r="AT10" s="78">
        <f t="shared" si="2"/>
        <v>0</v>
      </c>
      <c r="AU10" s="2"/>
      <c r="AV10" s="7">
        <f t="shared" si="3"/>
        <v>0</v>
      </c>
      <c r="AW10" s="7">
        <f t="shared" si="3"/>
        <v>0</v>
      </c>
      <c r="AX10" s="7">
        <f t="shared" si="3"/>
        <v>0</v>
      </c>
      <c r="AY10" s="7">
        <f t="shared" si="3"/>
        <v>0</v>
      </c>
      <c r="AZ10" s="7">
        <f t="shared" si="3"/>
        <v>0</v>
      </c>
      <c r="BA10" s="78">
        <f t="shared" si="4"/>
        <v>0</v>
      </c>
      <c r="BB10" s="2"/>
      <c r="BC10" s="83" t="str">
        <f t="shared" si="8"/>
        <v/>
      </c>
      <c r="BD10" s="83" t="str">
        <f t="shared" si="5"/>
        <v/>
      </c>
      <c r="BE10" s="83" t="str">
        <f t="shared" si="5"/>
        <v/>
      </c>
      <c r="BF10" s="83" t="str">
        <f t="shared" si="5"/>
        <v/>
      </c>
      <c r="BG10" s="83" t="str">
        <f t="shared" si="5"/>
        <v/>
      </c>
      <c r="BH10" s="78">
        <f t="shared" si="6"/>
        <v>0</v>
      </c>
      <c r="BI10" s="2"/>
      <c r="BJ10" s="7" t="str">
        <f t="shared" si="9"/>
        <v/>
      </c>
      <c r="BK10" s="7" t="e">
        <f t="shared" si="10"/>
        <v>#VALUE!</v>
      </c>
      <c r="BL10" s="7" t="e">
        <f t="shared" si="11"/>
        <v>#VALUE!</v>
      </c>
      <c r="BM10" s="7" t="e">
        <f t="shared" si="12"/>
        <v>#VALUE!</v>
      </c>
      <c r="BN10" s="7" t="e">
        <f t="shared" si="13"/>
        <v>#VALUE!</v>
      </c>
      <c r="BO10" s="2"/>
      <c r="BP10" s="7"/>
      <c r="BR10" s="154">
        <v>6</v>
      </c>
      <c r="BS10" s="155" t="str">
        <f>$Z$9</f>
        <v>Sparta Petegem</v>
      </c>
      <c r="BT10" s="156"/>
      <c r="BU10" s="157">
        <f>$AF$9</f>
        <v>0</v>
      </c>
      <c r="BV10" s="158">
        <f>COUNTIF($BC$9:$BG$9,"3")</f>
        <v>0</v>
      </c>
      <c r="BW10" s="159">
        <f>COUNTIF($BC$9:$BG$9,"0")</f>
        <v>0</v>
      </c>
      <c r="BX10" s="160">
        <f>COUNTIF($BC$9:$BG$9,1)</f>
        <v>0</v>
      </c>
      <c r="BY10" s="161"/>
      <c r="BZ10" s="158">
        <f>$AM$9</f>
        <v>0</v>
      </c>
      <c r="CA10" s="159">
        <f>$AT$9</f>
        <v>0</v>
      </c>
      <c r="CB10" s="160">
        <f>$BA$9</f>
        <v>0</v>
      </c>
      <c r="CC10" s="162"/>
      <c r="CD10" s="163">
        <f>$BH$9</f>
        <v>0</v>
      </c>
    </row>
    <row r="11" spans="1:82" ht="18.75" customHeight="1" thickBo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121">
        <v>8</v>
      </c>
      <c r="O11" s="122" t="s">
        <v>45</v>
      </c>
      <c r="P11" s="123">
        <v>1</v>
      </c>
      <c r="Q11" s="124" t="str">
        <f>D9</f>
        <v>Sparta Petegem</v>
      </c>
      <c r="R11" s="124" t="str">
        <f>D10</f>
        <v>KFC Marke</v>
      </c>
      <c r="S11" s="130"/>
      <c r="T11" s="135" t="s">
        <v>63</v>
      </c>
      <c r="U11" s="131"/>
      <c r="V11" s="10"/>
      <c r="W11" s="6"/>
      <c r="X11" s="2"/>
      <c r="BR11" s="24"/>
      <c r="BS11" s="24"/>
      <c r="BT11" s="24"/>
      <c r="BU11" s="62"/>
      <c r="BV11" s="62"/>
      <c r="BW11" s="62"/>
      <c r="BX11" s="62"/>
      <c r="BY11" s="62"/>
      <c r="BZ11" s="62"/>
      <c r="CA11" s="59"/>
      <c r="CB11" s="59"/>
      <c r="CC11" s="59"/>
      <c r="CD11" s="59"/>
    </row>
    <row r="12" spans="1:82" ht="18.75" customHeight="1" thickBot="1">
      <c r="A12" s="51"/>
      <c r="B12" s="51"/>
      <c r="C12" s="51"/>
      <c r="D12" s="17"/>
      <c r="E12" s="17"/>
      <c r="F12" s="17"/>
      <c r="G12" s="17"/>
      <c r="H12" s="17"/>
      <c r="I12" s="17"/>
      <c r="J12" s="17"/>
      <c r="K12" s="17"/>
      <c r="L12" s="17"/>
      <c r="M12" s="2"/>
      <c r="N12" s="112">
        <v>9</v>
      </c>
      <c r="O12" s="113" t="s">
        <v>46</v>
      </c>
      <c r="P12" s="114">
        <v>1</v>
      </c>
      <c r="Q12" s="108" t="str">
        <f>D6</f>
        <v>FC Gullegem</v>
      </c>
      <c r="R12" s="108" t="str">
        <f>D7</f>
        <v>KSC Wielsbeke 1</v>
      </c>
      <c r="S12" s="109"/>
      <c r="T12" s="110" t="s">
        <v>63</v>
      </c>
      <c r="U12" s="111"/>
      <c r="V12" s="10"/>
      <c r="W12" s="6"/>
      <c r="X12" s="2"/>
      <c r="BR12" s="24"/>
      <c r="BS12" s="24"/>
      <c r="BT12" s="24"/>
      <c r="BU12" s="24"/>
      <c r="BV12" s="24"/>
      <c r="BW12" s="24"/>
      <c r="BX12" s="24"/>
      <c r="BY12" s="24"/>
      <c r="BZ12" s="24"/>
    </row>
    <row r="13" spans="1:82" ht="19.5" thickBot="1">
      <c r="A13" s="52"/>
      <c r="B13" s="52"/>
      <c r="C13" s="52"/>
      <c r="D13" s="52"/>
      <c r="E13" s="52"/>
      <c r="F13" s="52"/>
      <c r="G13" s="52"/>
      <c r="H13" s="52"/>
      <c r="I13" s="53"/>
      <c r="J13" s="281"/>
      <c r="K13" s="281"/>
      <c r="L13" s="281"/>
      <c r="M13" s="33"/>
      <c r="N13" s="115">
        <v>10</v>
      </c>
      <c r="O13" s="116" t="s">
        <v>46</v>
      </c>
      <c r="P13" s="117">
        <v>3</v>
      </c>
      <c r="Q13" s="118" t="str">
        <f>D10</f>
        <v>KFC Marke</v>
      </c>
      <c r="R13" s="118" t="str">
        <f>D8</f>
        <v>SV Zulte Waregem</v>
      </c>
      <c r="S13" s="119"/>
      <c r="T13" s="129" t="s">
        <v>63</v>
      </c>
      <c r="U13" s="120"/>
      <c r="V13" s="10"/>
      <c r="W13" s="6"/>
      <c r="X13" s="10"/>
      <c r="Y13" s="24"/>
      <c r="Z13" s="22"/>
      <c r="AA13" s="22"/>
      <c r="AB13" s="22"/>
      <c r="AC13" s="34"/>
      <c r="AD13" s="22"/>
      <c r="AE13" s="22"/>
      <c r="AF13" s="22"/>
      <c r="AG13" s="22"/>
      <c r="AH13" s="22"/>
      <c r="AI13" s="22"/>
      <c r="AJ13" s="34"/>
      <c r="AK13" s="22"/>
      <c r="AL13" s="22"/>
      <c r="AM13" s="22"/>
      <c r="AN13" s="22"/>
      <c r="AO13" s="22"/>
      <c r="AP13" s="22"/>
      <c r="AQ13" s="34"/>
      <c r="AR13" s="22"/>
      <c r="AS13" s="22"/>
      <c r="AT13" s="22"/>
      <c r="AU13" s="22"/>
      <c r="AV13" s="22"/>
      <c r="AW13" s="22"/>
      <c r="AX13" s="34"/>
      <c r="AY13" s="22"/>
      <c r="AZ13" s="22"/>
      <c r="BA13" s="22"/>
      <c r="BB13" s="22"/>
      <c r="BC13" s="22"/>
      <c r="BD13" s="22"/>
      <c r="BE13" s="34"/>
      <c r="BF13" s="22"/>
      <c r="BG13" s="22"/>
      <c r="BH13" s="22"/>
      <c r="BI13" s="22"/>
      <c r="BJ13" s="22"/>
      <c r="BK13" s="22"/>
      <c r="BL13" s="34"/>
      <c r="BM13" s="22"/>
      <c r="BN13" s="22"/>
      <c r="BO13" s="22"/>
      <c r="BP13" s="34"/>
      <c r="BR13" s="89"/>
      <c r="BS13" s="90"/>
      <c r="BT13" s="91"/>
      <c r="BU13" s="92"/>
      <c r="BV13" s="93"/>
      <c r="BW13" s="94"/>
      <c r="BX13" s="95"/>
      <c r="BY13" s="96"/>
      <c r="BZ13" s="93"/>
      <c r="CA13" s="94"/>
      <c r="CB13" s="95"/>
      <c r="CC13" s="97"/>
      <c r="CD13" s="98"/>
    </row>
    <row r="14" spans="1:82" ht="18.75">
      <c r="A14" s="17"/>
      <c r="B14" s="54"/>
      <c r="C14" s="54"/>
      <c r="D14" s="17"/>
      <c r="E14" s="17"/>
      <c r="F14" s="55"/>
      <c r="G14" s="17"/>
      <c r="H14" s="17"/>
      <c r="I14" s="56"/>
      <c r="J14" s="56"/>
      <c r="K14" s="56"/>
      <c r="L14" s="56"/>
      <c r="M14" s="31"/>
      <c r="N14" s="125">
        <v>11</v>
      </c>
      <c r="O14" s="126" t="s">
        <v>47</v>
      </c>
      <c r="P14" s="127">
        <v>1</v>
      </c>
      <c r="Q14" s="128" t="str">
        <f>D5</f>
        <v>SCOR Oostrozebeke</v>
      </c>
      <c r="R14" s="128" t="str">
        <f>D8</f>
        <v>SV Zulte Waregem</v>
      </c>
      <c r="S14" s="132"/>
      <c r="T14" s="134" t="s">
        <v>63</v>
      </c>
      <c r="U14" s="133"/>
      <c r="V14" s="10"/>
      <c r="W14" s="6"/>
      <c r="X14" s="10"/>
      <c r="Y14" s="24"/>
      <c r="Z14" s="22"/>
      <c r="AA14" s="22"/>
      <c r="AB14" s="22"/>
      <c r="AC14" s="34"/>
      <c r="AD14" s="22"/>
      <c r="AE14" s="22"/>
      <c r="AF14" s="22"/>
      <c r="AG14" s="22"/>
      <c r="AH14" s="22"/>
      <c r="AI14" s="22"/>
      <c r="AJ14" s="34"/>
      <c r="AK14" s="22"/>
      <c r="AL14" s="22"/>
      <c r="AM14" s="22"/>
      <c r="AN14" s="22"/>
      <c r="AO14" s="22"/>
      <c r="AP14" s="22"/>
      <c r="AQ14" s="34"/>
      <c r="AR14" s="22"/>
      <c r="AS14" s="22"/>
      <c r="AT14" s="22"/>
      <c r="AU14" s="22"/>
      <c r="AV14" s="22"/>
      <c r="AW14" s="22"/>
      <c r="AX14" s="34"/>
      <c r="AY14" s="22"/>
      <c r="AZ14" s="22"/>
      <c r="BA14" s="22"/>
      <c r="BB14" s="22"/>
      <c r="BC14" s="22"/>
      <c r="BD14" s="22"/>
      <c r="BE14" s="34"/>
      <c r="BF14" s="22"/>
      <c r="BG14" s="22"/>
      <c r="BH14" s="22"/>
      <c r="BI14" s="22"/>
      <c r="BJ14" s="22"/>
      <c r="BK14" s="22"/>
      <c r="BL14" s="34"/>
      <c r="BM14" s="22"/>
      <c r="BN14" s="22"/>
      <c r="BO14" s="22"/>
      <c r="BP14" s="34"/>
      <c r="BR14" s="145"/>
      <c r="BS14" s="146"/>
      <c r="BT14" s="207"/>
      <c r="BU14" s="147"/>
      <c r="BV14" s="148"/>
      <c r="BW14" s="149"/>
      <c r="BX14" s="150"/>
      <c r="BY14" s="151"/>
      <c r="BZ14" s="148"/>
      <c r="CA14" s="149"/>
      <c r="CB14" s="150"/>
      <c r="CC14" s="152"/>
      <c r="CD14" s="153"/>
    </row>
    <row r="15" spans="1:82" ht="19.5" thickBot="1">
      <c r="A15" s="17"/>
      <c r="B15" s="54"/>
      <c r="C15" s="57"/>
      <c r="D15" s="17"/>
      <c r="E15" s="17"/>
      <c r="F15" s="17"/>
      <c r="G15" s="17"/>
      <c r="H15" s="17"/>
      <c r="I15" s="17"/>
      <c r="J15" s="17"/>
      <c r="K15" s="58"/>
      <c r="L15" s="17"/>
      <c r="M15" s="10"/>
      <c r="N15" s="121">
        <v>12</v>
      </c>
      <c r="O15" s="122" t="s">
        <v>47</v>
      </c>
      <c r="P15" s="123">
        <v>3</v>
      </c>
      <c r="Q15" s="124" t="str">
        <f>D9</f>
        <v>Sparta Petegem</v>
      </c>
      <c r="R15" s="124" t="str">
        <f>D7</f>
        <v>KSC Wielsbeke 1</v>
      </c>
      <c r="S15" s="130"/>
      <c r="T15" s="135" t="s">
        <v>63</v>
      </c>
      <c r="U15" s="131"/>
      <c r="V15" s="10"/>
      <c r="W15" s="6"/>
      <c r="X15" s="10"/>
      <c r="Y15" s="51"/>
      <c r="Z15" s="54"/>
      <c r="AA15" s="54"/>
      <c r="AB15" s="54"/>
      <c r="AC15" s="84"/>
      <c r="AD15" s="54"/>
      <c r="AE15" s="54"/>
      <c r="AF15" s="54"/>
      <c r="AG15" s="54"/>
      <c r="AH15" s="54"/>
      <c r="AI15" s="54"/>
      <c r="AJ15" s="84"/>
      <c r="AK15" s="54"/>
      <c r="AL15" s="54"/>
      <c r="AM15" s="54"/>
      <c r="AN15" s="54"/>
      <c r="AO15" s="54"/>
      <c r="AP15" s="54"/>
      <c r="AQ15" s="84"/>
      <c r="AR15" s="54"/>
      <c r="AS15" s="54"/>
      <c r="AT15" s="54"/>
      <c r="AU15" s="54"/>
      <c r="AV15" s="54"/>
      <c r="AW15" s="54"/>
      <c r="AX15" s="84"/>
      <c r="AY15" s="54"/>
      <c r="AZ15" s="54"/>
      <c r="BA15" s="54"/>
      <c r="BB15" s="54"/>
      <c r="BC15" s="54"/>
      <c r="BD15" s="54"/>
      <c r="BE15" s="84"/>
      <c r="BF15" s="54"/>
      <c r="BG15" s="54"/>
      <c r="BH15" s="54"/>
      <c r="BI15" s="54"/>
      <c r="BJ15" s="54"/>
      <c r="BK15" s="54"/>
      <c r="BL15" s="84"/>
      <c r="BM15" s="54"/>
      <c r="BN15" s="54"/>
      <c r="BO15" s="54"/>
      <c r="BP15" s="84"/>
      <c r="BR15" s="99"/>
      <c r="BS15" s="100"/>
      <c r="BT15" s="214"/>
      <c r="BU15" s="101"/>
      <c r="BV15" s="102"/>
      <c r="BW15" s="103"/>
      <c r="BX15" s="104"/>
      <c r="BY15" s="105"/>
      <c r="BZ15" s="102"/>
      <c r="CA15" s="103"/>
      <c r="CB15" s="104"/>
      <c r="CC15" s="106"/>
      <c r="CD15" s="107"/>
    </row>
    <row r="16" spans="1:82" ht="18.75">
      <c r="A16" s="17"/>
      <c r="B16" s="54"/>
      <c r="C16" s="57"/>
      <c r="D16" s="17"/>
      <c r="E16" s="17"/>
      <c r="F16" s="17"/>
      <c r="G16" s="17"/>
      <c r="H16" s="17"/>
      <c r="I16" s="17"/>
      <c r="J16" s="17"/>
      <c r="K16" s="58"/>
      <c r="L16" s="17"/>
      <c r="M16" s="10"/>
      <c r="N16" s="112">
        <v>13</v>
      </c>
      <c r="O16" s="113" t="s">
        <v>48</v>
      </c>
      <c r="P16" s="114">
        <v>1</v>
      </c>
      <c r="Q16" s="108" t="str">
        <f>D5</f>
        <v>SCOR Oostrozebeke</v>
      </c>
      <c r="R16" s="108" t="str">
        <f>D9</f>
        <v>Sparta Petegem</v>
      </c>
      <c r="S16" s="109"/>
      <c r="T16" s="110" t="s">
        <v>63</v>
      </c>
      <c r="U16" s="111"/>
      <c r="V16" s="10"/>
      <c r="W16" s="6"/>
      <c r="X16" s="10"/>
      <c r="Y16" s="17"/>
      <c r="Z16" s="17"/>
      <c r="AA16" s="51"/>
      <c r="AB16" s="51"/>
      <c r="AC16" s="51"/>
      <c r="AD16" s="51"/>
      <c r="AE16" s="51"/>
      <c r="AF16" s="85"/>
      <c r="AG16" s="51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51"/>
      <c r="AV16" s="51"/>
      <c r="AW16" s="51"/>
      <c r="AX16" s="51"/>
      <c r="AY16" s="51"/>
      <c r="AZ16" s="51"/>
      <c r="BA16" s="85"/>
      <c r="BB16" s="51"/>
      <c r="BC16" s="86"/>
      <c r="BD16" s="86"/>
      <c r="BE16" s="86"/>
      <c r="BF16" s="86"/>
      <c r="BG16" s="86"/>
      <c r="BH16" s="85"/>
      <c r="BI16" s="51"/>
      <c r="BJ16" s="51"/>
      <c r="BK16" s="51"/>
      <c r="BL16" s="51"/>
      <c r="BM16" s="51"/>
      <c r="BN16" s="51"/>
      <c r="BO16" s="51"/>
      <c r="BP16" s="51"/>
      <c r="BR16" s="145"/>
      <c r="BS16" s="146"/>
      <c r="BT16" s="207"/>
      <c r="BU16" s="147"/>
      <c r="BV16" s="148"/>
      <c r="BW16" s="149"/>
      <c r="BX16" s="150"/>
      <c r="BY16" s="151"/>
      <c r="BZ16" s="148"/>
      <c r="CA16" s="149"/>
      <c r="CB16" s="150"/>
      <c r="CC16" s="152"/>
      <c r="CD16" s="153"/>
    </row>
    <row r="17" spans="1:82" ht="19.5" thickBot="1">
      <c r="A17" s="17"/>
      <c r="B17" s="54"/>
      <c r="C17" s="57"/>
      <c r="D17" s="17"/>
      <c r="E17" s="17"/>
      <c r="F17" s="17"/>
      <c r="G17" s="17"/>
      <c r="H17" s="17"/>
      <c r="I17" s="17"/>
      <c r="J17" s="17"/>
      <c r="K17" s="58"/>
      <c r="L17" s="17"/>
      <c r="M17" s="10"/>
      <c r="N17" s="115">
        <v>14</v>
      </c>
      <c r="O17" s="116" t="s">
        <v>48</v>
      </c>
      <c r="P17" s="117">
        <v>3</v>
      </c>
      <c r="Q17" s="118" t="str">
        <f>D7</f>
        <v>KSC Wielsbeke 1</v>
      </c>
      <c r="R17" s="118" t="str">
        <f>D10</f>
        <v>KFC Marke</v>
      </c>
      <c r="S17" s="119"/>
      <c r="T17" s="129" t="s">
        <v>63</v>
      </c>
      <c r="U17" s="120"/>
      <c r="V17" s="10"/>
      <c r="W17" s="6"/>
      <c r="X17" s="10"/>
      <c r="Y17" s="17"/>
      <c r="Z17" s="17"/>
      <c r="AA17" s="51"/>
      <c r="AB17" s="51"/>
      <c r="AC17" s="51"/>
      <c r="AD17" s="51"/>
      <c r="AE17" s="51"/>
      <c r="AF17" s="85"/>
      <c r="AG17" s="51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51"/>
      <c r="AV17" s="51"/>
      <c r="AW17" s="51"/>
      <c r="AX17" s="51"/>
      <c r="AY17" s="51"/>
      <c r="AZ17" s="51"/>
      <c r="BA17" s="85"/>
      <c r="BB17" s="51"/>
      <c r="BC17" s="86"/>
      <c r="BD17" s="86"/>
      <c r="BE17" s="86"/>
      <c r="BF17" s="86"/>
      <c r="BG17" s="86"/>
      <c r="BH17" s="85"/>
      <c r="BI17" s="51"/>
      <c r="BJ17" s="51"/>
      <c r="BK17" s="51"/>
      <c r="BL17" s="51"/>
      <c r="BM17" s="51"/>
      <c r="BN17" s="51"/>
      <c r="BO17" s="51"/>
      <c r="BP17" s="51"/>
      <c r="BR17" s="99"/>
      <c r="BS17" s="100"/>
      <c r="BT17" s="214"/>
      <c r="BU17" s="101"/>
      <c r="BV17" s="102"/>
      <c r="BW17" s="103"/>
      <c r="BX17" s="104"/>
      <c r="BY17" s="105"/>
      <c r="BZ17" s="102"/>
      <c r="CA17" s="103"/>
      <c r="CB17" s="104"/>
      <c r="CC17" s="106"/>
      <c r="CD17" s="107"/>
    </row>
    <row r="18" spans="1:82" ht="19.5" thickBot="1">
      <c r="A18" s="17"/>
      <c r="B18" s="54"/>
      <c r="C18" s="57"/>
      <c r="D18" s="17"/>
      <c r="E18" s="17"/>
      <c r="F18" s="17"/>
      <c r="G18" s="17"/>
      <c r="H18" s="17"/>
      <c r="I18" s="17"/>
      <c r="J18" s="17"/>
      <c r="K18" s="58"/>
      <c r="L18" s="17"/>
      <c r="M18" s="10"/>
      <c r="N18" s="136">
        <v>15</v>
      </c>
      <c r="O18" s="137" t="s">
        <v>49</v>
      </c>
      <c r="P18" s="138">
        <v>1</v>
      </c>
      <c r="Q18" s="139" t="str">
        <f>D8</f>
        <v>SV Zulte Waregem</v>
      </c>
      <c r="R18" s="139" t="str">
        <f>D6</f>
        <v>FC Gullegem</v>
      </c>
      <c r="S18" s="140"/>
      <c r="T18" s="141" t="s">
        <v>63</v>
      </c>
      <c r="U18" s="142"/>
      <c r="V18" s="10"/>
      <c r="W18" s="6"/>
      <c r="X18" s="10"/>
      <c r="Y18" s="17"/>
      <c r="Z18" s="17"/>
      <c r="AA18" s="51"/>
      <c r="AB18" s="51"/>
      <c r="AC18" s="51"/>
      <c r="AD18" s="51"/>
      <c r="AE18" s="51"/>
      <c r="AF18" s="85"/>
      <c r="AG18" s="51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51"/>
      <c r="AV18" s="51"/>
      <c r="AW18" s="51"/>
      <c r="AX18" s="51"/>
      <c r="AY18" s="51"/>
      <c r="AZ18" s="51"/>
      <c r="BA18" s="85"/>
      <c r="BB18" s="51"/>
      <c r="BC18" s="86"/>
      <c r="BD18" s="86"/>
      <c r="BE18" s="86"/>
      <c r="BF18" s="86"/>
      <c r="BG18" s="86"/>
      <c r="BH18" s="85"/>
      <c r="BI18" s="51"/>
      <c r="BJ18" s="51"/>
      <c r="BK18" s="51"/>
      <c r="BL18" s="51"/>
      <c r="BM18" s="51"/>
      <c r="BN18" s="51"/>
      <c r="BO18" s="51"/>
      <c r="BP18" s="51"/>
      <c r="BR18" s="154"/>
      <c r="BS18" s="155"/>
      <c r="BT18" s="156"/>
      <c r="BU18" s="157"/>
      <c r="BV18" s="158"/>
      <c r="BW18" s="159"/>
      <c r="BX18" s="160"/>
      <c r="BY18" s="161"/>
      <c r="BZ18" s="158"/>
      <c r="CA18" s="159"/>
      <c r="CB18" s="160"/>
      <c r="CC18" s="162"/>
      <c r="CD18" s="163"/>
    </row>
    <row r="19" spans="1:82" ht="18.75">
      <c r="A19" s="17"/>
      <c r="B19" s="54"/>
      <c r="C19" s="57"/>
      <c r="D19" s="17"/>
      <c r="E19" s="17"/>
      <c r="F19" s="17"/>
      <c r="G19" s="17"/>
      <c r="H19" s="17"/>
      <c r="I19" s="17"/>
      <c r="J19" s="17"/>
      <c r="K19" s="58"/>
      <c r="L19" s="17"/>
      <c r="M19" s="10"/>
      <c r="N19" s="50"/>
      <c r="O19" s="50"/>
      <c r="P19" s="50"/>
      <c r="Q19" s="10"/>
      <c r="R19" s="10"/>
      <c r="S19" s="10"/>
      <c r="T19" s="10"/>
      <c r="U19" s="10"/>
      <c r="V19" s="10"/>
      <c r="W19" s="10"/>
      <c r="X19" s="10"/>
      <c r="Y19" s="17"/>
      <c r="Z19" s="17"/>
      <c r="AA19" s="51"/>
      <c r="AB19" s="51"/>
      <c r="AC19" s="51"/>
      <c r="AD19" s="51"/>
      <c r="AE19" s="51"/>
      <c r="AF19" s="85"/>
      <c r="AG19" s="51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51"/>
      <c r="AV19" s="51"/>
      <c r="AW19" s="51"/>
      <c r="AX19" s="51"/>
      <c r="AY19" s="51"/>
      <c r="AZ19" s="51"/>
      <c r="BA19" s="85"/>
      <c r="BB19" s="51"/>
      <c r="BC19" s="86"/>
      <c r="BD19" s="86"/>
      <c r="BE19" s="86"/>
      <c r="BF19" s="86"/>
      <c r="BG19" s="86"/>
      <c r="BH19" s="85"/>
      <c r="BI19" s="51"/>
      <c r="BJ19" s="51"/>
      <c r="BK19" s="51"/>
      <c r="BL19" s="51"/>
      <c r="BM19" s="51"/>
      <c r="BN19" s="51"/>
      <c r="BO19" s="51"/>
      <c r="BP19" s="51"/>
      <c r="BR19" s="10"/>
      <c r="BS19" s="10"/>
      <c r="BT19" s="10"/>
      <c r="BU19" s="20"/>
      <c r="BV19" s="20"/>
      <c r="BW19" s="20"/>
      <c r="BX19" s="20"/>
      <c r="BY19" s="20"/>
      <c r="BZ19" s="20"/>
    </row>
    <row r="20" spans="1:82" ht="18.75">
      <c r="A20" s="17"/>
      <c r="B20" s="54"/>
      <c r="C20" s="57"/>
      <c r="D20" s="17"/>
      <c r="E20" s="17"/>
      <c r="F20" s="17"/>
      <c r="G20" s="17"/>
      <c r="H20" s="17"/>
      <c r="I20" s="17"/>
      <c r="J20" s="17"/>
      <c r="K20" s="58"/>
      <c r="L20" s="17"/>
      <c r="M20" s="10"/>
      <c r="N20" s="50"/>
      <c r="O20" s="50"/>
      <c r="P20" s="50"/>
      <c r="Q20" s="10"/>
      <c r="R20" s="10"/>
      <c r="S20" s="10"/>
      <c r="T20" s="10"/>
      <c r="U20" s="10"/>
      <c r="V20" s="10"/>
      <c r="W20" s="10"/>
      <c r="X20" s="10"/>
      <c r="Y20" s="17"/>
      <c r="Z20" s="17"/>
      <c r="AA20" s="51"/>
      <c r="AB20" s="51"/>
      <c r="AC20" s="51"/>
      <c r="AD20" s="51"/>
      <c r="AE20" s="51"/>
      <c r="AF20" s="85"/>
      <c r="AG20" s="51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51"/>
      <c r="AV20" s="51"/>
      <c r="AW20" s="51"/>
      <c r="AX20" s="51"/>
      <c r="AY20" s="51"/>
      <c r="AZ20" s="51"/>
      <c r="BA20" s="85"/>
      <c r="BB20" s="51"/>
      <c r="BC20" s="86"/>
      <c r="BD20" s="86"/>
      <c r="BE20" s="86"/>
      <c r="BF20" s="86"/>
      <c r="BG20" s="86"/>
      <c r="BH20" s="85"/>
      <c r="BI20" s="51"/>
      <c r="BJ20" s="51"/>
      <c r="BK20" s="51"/>
      <c r="BL20" s="51"/>
      <c r="BM20" s="51"/>
      <c r="BN20" s="51"/>
      <c r="BO20" s="51"/>
      <c r="BP20" s="51"/>
    </row>
    <row r="21" spans="1:82" ht="19.5" thickBot="1">
      <c r="A21" s="17"/>
      <c r="B21" s="54"/>
      <c r="C21" s="57"/>
      <c r="D21" s="17"/>
      <c r="E21" s="17"/>
      <c r="F21" s="17"/>
      <c r="G21" s="17"/>
      <c r="H21" s="17"/>
      <c r="I21" s="17"/>
      <c r="J21" s="17"/>
      <c r="K21" s="58"/>
      <c r="L21" s="17"/>
      <c r="M21" s="10"/>
      <c r="N21" s="61"/>
      <c r="O21" s="61"/>
      <c r="P21" s="61"/>
      <c r="Q21" s="4" t="s">
        <v>58</v>
      </c>
      <c r="R21" s="36"/>
      <c r="S21" s="18"/>
      <c r="T21" s="18"/>
      <c r="U21" s="5"/>
      <c r="V21" s="10"/>
      <c r="W21" s="10"/>
      <c r="X21" s="10"/>
      <c r="Y21" s="17"/>
      <c r="Z21" s="17"/>
      <c r="AA21" s="51"/>
      <c r="AB21" s="51"/>
      <c r="AC21" s="51"/>
      <c r="AD21" s="51"/>
      <c r="AE21" s="51"/>
      <c r="AF21" s="85"/>
      <c r="AG21" s="51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51"/>
      <c r="AV21" s="51"/>
      <c r="AW21" s="51"/>
      <c r="AX21" s="51"/>
      <c r="AY21" s="51"/>
      <c r="AZ21" s="51"/>
      <c r="BA21" s="85"/>
      <c r="BB21" s="51"/>
      <c r="BC21" s="86"/>
      <c r="BD21" s="86"/>
      <c r="BE21" s="86"/>
      <c r="BF21" s="86"/>
      <c r="BG21" s="86"/>
      <c r="BH21" s="85"/>
      <c r="BI21" s="51"/>
      <c r="BJ21" s="51"/>
      <c r="BK21" s="51"/>
      <c r="BL21" s="51"/>
      <c r="BM21" s="51"/>
      <c r="BN21" s="51"/>
      <c r="BO21" s="51"/>
      <c r="BP21" s="51"/>
    </row>
    <row r="22" spans="1:82" ht="18.75" customHeight="1" thickBot="1">
      <c r="A22" s="2"/>
      <c r="B22" s="3"/>
      <c r="C22" s="57"/>
      <c r="D22" s="225"/>
      <c r="E22" s="225"/>
      <c r="F22" s="225"/>
      <c r="G22" s="225"/>
      <c r="H22" s="225"/>
      <c r="I22" s="225"/>
      <c r="J22" s="3"/>
      <c r="K22" s="3"/>
      <c r="L22" s="3"/>
      <c r="M22" s="3"/>
      <c r="N22" s="164" t="s">
        <v>56</v>
      </c>
      <c r="O22" s="166" t="s">
        <v>57</v>
      </c>
      <c r="P22" s="166" t="s">
        <v>55</v>
      </c>
      <c r="Q22" s="167" t="s">
        <v>52</v>
      </c>
      <c r="R22" s="168" t="s">
        <v>53</v>
      </c>
      <c r="S22" s="282" t="s">
        <v>3</v>
      </c>
      <c r="T22" s="283"/>
      <c r="U22" s="284"/>
      <c r="V22" s="10"/>
      <c r="W22" s="32" t="s">
        <v>54</v>
      </c>
      <c r="X22" s="3"/>
      <c r="Y22" s="1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17"/>
      <c r="BE22" s="17"/>
      <c r="BF22" s="17"/>
      <c r="BG22" s="17"/>
      <c r="BH22" s="17"/>
      <c r="BI22" s="17"/>
      <c r="BJ22" s="17"/>
      <c r="BK22" s="17"/>
      <c r="BL22" s="87"/>
      <c r="BM22" s="87"/>
      <c r="BN22" s="87"/>
      <c r="BO22" s="87"/>
      <c r="BP22" s="87"/>
    </row>
    <row r="23" spans="1:82" ht="19.5" thickBot="1">
      <c r="A23" s="23"/>
      <c r="B23" s="10"/>
      <c r="C23" s="3"/>
      <c r="D23" s="3"/>
      <c r="E23" s="3"/>
      <c r="F23" s="3"/>
      <c r="G23" s="3"/>
      <c r="H23" s="3"/>
      <c r="I23" s="3" t="s">
        <v>12</v>
      </c>
      <c r="J23" s="10"/>
      <c r="K23" s="10"/>
      <c r="L23" s="10"/>
      <c r="M23" s="10"/>
      <c r="N23" s="50"/>
      <c r="O23" s="60"/>
      <c r="P23" s="60"/>
      <c r="Q23" s="10"/>
      <c r="R23" s="10"/>
      <c r="S23" s="31"/>
      <c r="T23" s="31"/>
      <c r="U23" s="31"/>
      <c r="V23" s="10"/>
      <c r="W23" s="10"/>
      <c r="X23" s="17"/>
      <c r="Y23" s="1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17"/>
      <c r="BE23" s="17"/>
      <c r="BF23" s="17"/>
      <c r="BG23" s="17"/>
      <c r="BH23" s="17"/>
      <c r="BI23" s="17"/>
      <c r="BJ23" s="17"/>
      <c r="BK23" s="17"/>
      <c r="BL23" s="87"/>
      <c r="BM23" s="87"/>
      <c r="BN23" s="87"/>
      <c r="BO23" s="87"/>
      <c r="BP23" s="87"/>
      <c r="BS23" s="164" t="s">
        <v>72</v>
      </c>
      <c r="BT23" s="164"/>
      <c r="BU23" s="164" t="s">
        <v>70</v>
      </c>
      <c r="BV23" s="164" t="s">
        <v>64</v>
      </c>
      <c r="BW23" s="164" t="s">
        <v>65</v>
      </c>
      <c r="BX23" s="164" t="s">
        <v>66</v>
      </c>
      <c r="BY23" s="164"/>
      <c r="BZ23" s="164" t="s">
        <v>67</v>
      </c>
      <c r="CA23" s="164" t="s">
        <v>63</v>
      </c>
      <c r="CB23" s="164" t="s">
        <v>68</v>
      </c>
      <c r="CC23" s="164"/>
      <c r="CD23" s="165" t="s">
        <v>69</v>
      </c>
    </row>
    <row r="24" spans="1:82" ht="19.5" thickBot="1">
      <c r="A24" s="17"/>
      <c r="B24" s="22"/>
      <c r="C24" s="22"/>
      <c r="D24" s="8" t="s">
        <v>2</v>
      </c>
      <c r="E24" s="16" t="s">
        <v>23</v>
      </c>
      <c r="F24" s="16" t="s">
        <v>24</v>
      </c>
      <c r="G24" s="16" t="s">
        <v>25</v>
      </c>
      <c r="H24" s="16" t="s">
        <v>26</v>
      </c>
      <c r="I24" s="16" t="s">
        <v>27</v>
      </c>
      <c r="J24" s="10"/>
      <c r="K24" s="10"/>
      <c r="L24" s="10"/>
      <c r="M24" s="10"/>
      <c r="N24" s="112">
        <v>1</v>
      </c>
      <c r="O24" s="113" t="s">
        <v>42</v>
      </c>
      <c r="P24" s="114">
        <v>2</v>
      </c>
      <c r="Q24" s="108" t="str">
        <f>D25</f>
        <v>SV Anzegem</v>
      </c>
      <c r="R24" s="108" t="str">
        <f>D30</f>
        <v>KVV Sint-Denijs-Sport</v>
      </c>
      <c r="S24" s="109"/>
      <c r="T24" s="110" t="s">
        <v>63</v>
      </c>
      <c r="U24" s="111"/>
      <c r="V24" s="10"/>
      <c r="W24" s="6"/>
      <c r="X24" s="10"/>
      <c r="Y24" s="7"/>
      <c r="Z24" s="8" t="s">
        <v>33</v>
      </c>
      <c r="AA24" s="12"/>
      <c r="AB24" s="13"/>
      <c r="AC24" s="14" t="s">
        <v>15</v>
      </c>
      <c r="AD24" s="13"/>
      <c r="AE24" s="15"/>
      <c r="AF24" s="22"/>
      <c r="AG24" s="11"/>
      <c r="AH24" s="12"/>
      <c r="AI24" s="13"/>
      <c r="AJ24" s="14" t="s">
        <v>16</v>
      </c>
      <c r="AK24" s="13"/>
      <c r="AL24" s="15"/>
      <c r="AM24" s="22"/>
      <c r="AN24" s="11"/>
      <c r="AO24" s="12"/>
      <c r="AP24" s="13"/>
      <c r="AQ24" s="14" t="s">
        <v>17</v>
      </c>
      <c r="AR24" s="13"/>
      <c r="AS24" s="15"/>
      <c r="AT24" s="22"/>
      <c r="AU24" s="11"/>
      <c r="AV24" s="12"/>
      <c r="AW24" s="13"/>
      <c r="AX24" s="14" t="s">
        <v>18</v>
      </c>
      <c r="AY24" s="13"/>
      <c r="AZ24" s="15"/>
      <c r="BA24" s="22"/>
      <c r="BB24" s="11"/>
      <c r="BC24" s="12"/>
      <c r="BD24" s="13"/>
      <c r="BE24" s="14" t="s">
        <v>19</v>
      </c>
      <c r="BF24" s="13"/>
      <c r="BG24" s="15"/>
      <c r="BH24" s="22"/>
      <c r="BI24" s="11"/>
      <c r="BJ24" s="12"/>
      <c r="BK24" s="13"/>
      <c r="BL24" s="14" t="s">
        <v>20</v>
      </c>
      <c r="BM24" s="13"/>
      <c r="BN24" s="15"/>
      <c r="BO24" s="11"/>
      <c r="BP24" s="16" t="s">
        <v>21</v>
      </c>
      <c r="BR24" s="23"/>
      <c r="BS24" s="22"/>
      <c r="BT24" s="22"/>
      <c r="BU24" s="60"/>
      <c r="BV24" s="60"/>
      <c r="BW24" s="34"/>
      <c r="BX24" s="60"/>
      <c r="BY24" s="60"/>
      <c r="BZ24" s="60"/>
      <c r="CA24" s="60"/>
      <c r="CB24" s="88"/>
      <c r="CC24" s="59"/>
      <c r="CD24" s="88"/>
    </row>
    <row r="25" spans="1:82" ht="19.5" thickBot="1">
      <c r="A25" s="10"/>
      <c r="B25" s="22"/>
      <c r="C25" s="6">
        <v>1</v>
      </c>
      <c r="D25" s="220" t="s">
        <v>32</v>
      </c>
      <c r="E25" s="9" t="s">
        <v>42</v>
      </c>
      <c r="F25" s="9" t="s">
        <v>44</v>
      </c>
      <c r="G25" s="9" t="s">
        <v>45</v>
      </c>
      <c r="H25" s="9" t="s">
        <v>47</v>
      </c>
      <c r="I25" s="9" t="s">
        <v>48</v>
      </c>
      <c r="J25" s="10"/>
      <c r="K25" s="10"/>
      <c r="L25" s="10"/>
      <c r="M25" s="10"/>
      <c r="N25" s="115">
        <v>2</v>
      </c>
      <c r="O25" s="116" t="s">
        <v>42</v>
      </c>
      <c r="P25" s="117">
        <v>4</v>
      </c>
      <c r="Q25" s="118" t="str">
        <f>D26</f>
        <v>FCE Kuurne</v>
      </c>
      <c r="R25" s="118" t="str">
        <f>D29</f>
        <v>KVE Aalter</v>
      </c>
      <c r="S25" s="119"/>
      <c r="T25" s="129" t="s">
        <v>63</v>
      </c>
      <c r="U25" s="120"/>
      <c r="V25" s="10"/>
      <c r="W25" s="6"/>
      <c r="X25" s="10"/>
      <c r="Y25" s="6">
        <v>1</v>
      </c>
      <c r="Z25" s="6" t="str">
        <f>D25</f>
        <v>SV Anzegem</v>
      </c>
      <c r="AA25" s="7">
        <f>IF(S24="",0,1)</f>
        <v>0</v>
      </c>
      <c r="AB25" s="7">
        <f>IF(S28="",0,1)</f>
        <v>0</v>
      </c>
      <c r="AC25" s="7">
        <f>IF(S30="",0,1)</f>
        <v>0</v>
      </c>
      <c r="AD25" s="7">
        <f>IF(S34="",0,1)</f>
        <v>0</v>
      </c>
      <c r="AE25" s="7">
        <f>IF(S36="",0,1)</f>
        <v>0</v>
      </c>
      <c r="AF25" s="75">
        <f t="shared" ref="AF25:AF30" si="14">SUM(AA25:AE25)</f>
        <v>0</v>
      </c>
      <c r="AG25" s="2"/>
      <c r="AH25" s="73">
        <f>S24</f>
        <v>0</v>
      </c>
      <c r="AI25" s="73">
        <f>S28</f>
        <v>0</v>
      </c>
      <c r="AJ25" s="73">
        <f>S30</f>
        <v>0</v>
      </c>
      <c r="AK25" s="73">
        <f>S34</f>
        <v>0</v>
      </c>
      <c r="AL25" s="74">
        <f>S36</f>
        <v>0</v>
      </c>
      <c r="AM25" s="75">
        <f t="shared" ref="AM25:AM30" si="15">SUM(AH25:AL25)</f>
        <v>0</v>
      </c>
      <c r="AN25" s="76"/>
      <c r="AO25" s="73">
        <f>U24</f>
        <v>0</v>
      </c>
      <c r="AP25" s="73">
        <f>U28</f>
        <v>0</v>
      </c>
      <c r="AQ25" s="73">
        <f>U30</f>
        <v>0</v>
      </c>
      <c r="AR25" s="73">
        <f>U34</f>
        <v>0</v>
      </c>
      <c r="AS25" s="73">
        <f>U36</f>
        <v>0</v>
      </c>
      <c r="AT25" s="75">
        <f t="shared" ref="AT25:AT30" si="16">SUM(AO25:AS25)</f>
        <v>0</v>
      </c>
      <c r="AU25" s="2"/>
      <c r="AV25" s="199">
        <f t="shared" ref="AV25:AV30" si="17">AH25-AO25</f>
        <v>0</v>
      </c>
      <c r="AW25" s="199">
        <f t="shared" ref="AW25:AW30" si="18">AI25-AP25</f>
        <v>0</v>
      </c>
      <c r="AX25" s="199">
        <f t="shared" ref="AX25:AX30" si="19">AJ25-AQ25</f>
        <v>0</v>
      </c>
      <c r="AY25" s="199">
        <f t="shared" ref="AY25:AY30" si="20">AK25-AR25</f>
        <v>0</v>
      </c>
      <c r="AZ25" s="199">
        <f t="shared" ref="AZ25:AZ30" si="21">AL25-AS25</f>
        <v>0</v>
      </c>
      <c r="BA25" s="75">
        <f t="shared" ref="BA25:BA30" si="22">SUM(AV25:AZ25)</f>
        <v>0</v>
      </c>
      <c r="BB25" s="2"/>
      <c r="BC25" s="83" t="str">
        <f>IF(AA25=0,"",IF(AH25&gt;AO25,3,IF(AH25=AO25,1,0)))</f>
        <v/>
      </c>
      <c r="BD25" s="83" t="str">
        <f t="shared" ref="BD25:BG30" si="23">IF(AB25=0,"",IF(AI25&gt;AP25,3,IF(AI25=AP25,1,0)))</f>
        <v/>
      </c>
      <c r="BE25" s="83" t="str">
        <f t="shared" si="23"/>
        <v/>
      </c>
      <c r="BF25" s="83" t="str">
        <f t="shared" si="23"/>
        <v/>
      </c>
      <c r="BG25" s="83" t="str">
        <f t="shared" si="23"/>
        <v/>
      </c>
      <c r="BH25" s="75">
        <f t="shared" ref="BH25:BH30" si="24">SUM(BC25:BG25)</f>
        <v>0</v>
      </c>
      <c r="BI25" s="2"/>
      <c r="BJ25" s="7" t="str">
        <f>BC25</f>
        <v/>
      </c>
      <c r="BK25" s="7" t="e">
        <f>BC25+BD25</f>
        <v>#VALUE!</v>
      </c>
      <c r="BL25" s="7" t="e">
        <f>BC25+BD25+BE25</f>
        <v>#VALUE!</v>
      </c>
      <c r="BM25" s="7" t="e">
        <f>BC25+BD25+BE25+BF25</f>
        <v>#VALUE!</v>
      </c>
      <c r="BN25" s="7" t="e">
        <f>BC25+BD25+BE25+BF25+BG25</f>
        <v>#VALUE!</v>
      </c>
      <c r="BO25" s="2"/>
      <c r="BP25" s="7"/>
      <c r="BR25" s="89">
        <v>1</v>
      </c>
      <c r="BS25" s="90" t="str">
        <f>$Z$25</f>
        <v>SV Anzegem</v>
      </c>
      <c r="BT25" s="91"/>
      <c r="BU25" s="92">
        <f>$AF$25</f>
        <v>0</v>
      </c>
      <c r="BV25" s="93">
        <f>COUNTIF($BC$25:$BG$25,"3")</f>
        <v>0</v>
      </c>
      <c r="BW25" s="94">
        <f>COUNTIF($BC$25:$BG$25,"0")</f>
        <v>0</v>
      </c>
      <c r="BX25" s="95">
        <f>COUNTIF($BC$25:$BG$25,1)</f>
        <v>0</v>
      </c>
      <c r="BY25" s="96"/>
      <c r="BZ25" s="93">
        <f>$AM$25</f>
        <v>0</v>
      </c>
      <c r="CA25" s="94">
        <f>$AT$25</f>
        <v>0</v>
      </c>
      <c r="CB25" s="95">
        <f>$BA$25</f>
        <v>0</v>
      </c>
      <c r="CC25" s="97"/>
      <c r="CD25" s="98">
        <f>$BH$25</f>
        <v>0</v>
      </c>
    </row>
    <row r="26" spans="1:82" ht="18.75">
      <c r="A26" s="10"/>
      <c r="B26" s="22"/>
      <c r="C26" s="6">
        <v>2</v>
      </c>
      <c r="D26" s="220" t="s">
        <v>31</v>
      </c>
      <c r="E26" s="9" t="s">
        <v>42</v>
      </c>
      <c r="F26" s="9" t="s">
        <v>43</v>
      </c>
      <c r="G26" s="9" t="s">
        <v>45</v>
      </c>
      <c r="H26" s="9" t="s">
        <v>46</v>
      </c>
      <c r="I26" s="9" t="s">
        <v>49</v>
      </c>
      <c r="J26" s="10"/>
      <c r="K26" s="10"/>
      <c r="L26" s="10"/>
      <c r="M26" s="10"/>
      <c r="N26" s="125">
        <v>3</v>
      </c>
      <c r="O26" s="126" t="s">
        <v>43</v>
      </c>
      <c r="P26" s="127">
        <v>4</v>
      </c>
      <c r="Q26" s="128" t="str">
        <f>D27</f>
        <v>RC Waregem</v>
      </c>
      <c r="R26" s="128" t="str">
        <f>D28</f>
        <v>KSC Wielsbeke 2</v>
      </c>
      <c r="S26" s="132"/>
      <c r="T26" s="134" t="s">
        <v>63</v>
      </c>
      <c r="U26" s="133"/>
      <c r="V26" s="10"/>
      <c r="W26" s="6"/>
      <c r="X26" s="10"/>
      <c r="Y26" s="6">
        <v>2</v>
      </c>
      <c r="Z26" s="220" t="str">
        <f t="shared" ref="Z26:Z30" si="25">D26</f>
        <v>FCE Kuurne</v>
      </c>
      <c r="AA26" s="7">
        <f>IF(S25="",0,1)</f>
        <v>0</v>
      </c>
      <c r="AB26" s="7">
        <f>IF(U27="",0,1)</f>
        <v>0</v>
      </c>
      <c r="AC26" s="7">
        <f>IF(U30="",0,1)</f>
        <v>0</v>
      </c>
      <c r="AD26" s="7">
        <f>IF(S32="",0,1)</f>
        <v>0</v>
      </c>
      <c r="AE26" s="7">
        <f>IF(U38="",0,1)</f>
        <v>0</v>
      </c>
      <c r="AF26" s="77">
        <f t="shared" si="14"/>
        <v>0</v>
      </c>
      <c r="AG26" s="2"/>
      <c r="AH26" s="73">
        <f>S25</f>
        <v>0</v>
      </c>
      <c r="AI26" s="73">
        <f>U27</f>
        <v>0</v>
      </c>
      <c r="AJ26" s="73">
        <f>U30</f>
        <v>0</v>
      </c>
      <c r="AK26" s="73">
        <f>S32</f>
        <v>0</v>
      </c>
      <c r="AL26" s="74">
        <f>U38</f>
        <v>0</v>
      </c>
      <c r="AM26" s="77">
        <f t="shared" si="15"/>
        <v>0</v>
      </c>
      <c r="AN26" s="76"/>
      <c r="AO26" s="73">
        <f>U25</f>
        <v>0</v>
      </c>
      <c r="AP26" s="73">
        <f>S27</f>
        <v>0</v>
      </c>
      <c r="AQ26" s="73">
        <f>S30</f>
        <v>0</v>
      </c>
      <c r="AR26" s="73">
        <f>U32</f>
        <v>0</v>
      </c>
      <c r="AS26" s="73">
        <f>S38</f>
        <v>0</v>
      </c>
      <c r="AT26" s="77">
        <f t="shared" si="16"/>
        <v>0</v>
      </c>
      <c r="AU26" s="2"/>
      <c r="AV26" s="199">
        <f t="shared" si="17"/>
        <v>0</v>
      </c>
      <c r="AW26" s="199">
        <f t="shared" si="18"/>
        <v>0</v>
      </c>
      <c r="AX26" s="199">
        <f t="shared" si="19"/>
        <v>0</v>
      </c>
      <c r="AY26" s="199">
        <f t="shared" si="20"/>
        <v>0</v>
      </c>
      <c r="AZ26" s="199">
        <f t="shared" si="21"/>
        <v>0</v>
      </c>
      <c r="BA26" s="77">
        <f t="shared" si="22"/>
        <v>0</v>
      </c>
      <c r="BB26" s="2"/>
      <c r="BC26" s="83" t="str">
        <f t="shared" ref="BC26:BC30" si="26">IF(AA26=0,"",IF(AH26&gt;AO26,3,IF(AH26=AO26,1,0)))</f>
        <v/>
      </c>
      <c r="BD26" s="83" t="str">
        <f t="shared" si="23"/>
        <v/>
      </c>
      <c r="BE26" s="83" t="str">
        <f t="shared" si="23"/>
        <v/>
      </c>
      <c r="BF26" s="83" t="str">
        <f t="shared" si="23"/>
        <v/>
      </c>
      <c r="BG26" s="83" t="str">
        <f t="shared" si="23"/>
        <v/>
      </c>
      <c r="BH26" s="77">
        <f t="shared" si="24"/>
        <v>0</v>
      </c>
      <c r="BI26" s="2"/>
      <c r="BJ26" s="7" t="str">
        <f t="shared" ref="BJ26:BJ30" si="27">BC26</f>
        <v/>
      </c>
      <c r="BK26" s="7" t="e">
        <f t="shared" ref="BK26:BK30" si="28">BC26+BD26</f>
        <v>#VALUE!</v>
      </c>
      <c r="BL26" s="7" t="e">
        <f t="shared" ref="BL26:BL30" si="29">BC26+BD26+BE26</f>
        <v>#VALUE!</v>
      </c>
      <c r="BM26" s="7" t="e">
        <f t="shared" ref="BM26:BM30" si="30">BC26+BD26+BE26+BF26</f>
        <v>#VALUE!</v>
      </c>
      <c r="BN26" s="7" t="e">
        <f t="shared" ref="BN26:BN30" si="31">BC26+BD26+BE26+BF26+BG26</f>
        <v>#VALUE!</v>
      </c>
      <c r="BO26" s="2"/>
      <c r="BP26" s="7"/>
      <c r="BR26" s="145">
        <v>2</v>
      </c>
      <c r="BS26" s="146" t="str">
        <f>$Z$29</f>
        <v>KVE Aalter</v>
      </c>
      <c r="BT26" s="207"/>
      <c r="BU26" s="147">
        <f>$AF$29</f>
        <v>0</v>
      </c>
      <c r="BV26" s="148">
        <f>COUNTIF($BC$29:$BG$29,"3")</f>
        <v>0</v>
      </c>
      <c r="BW26" s="149">
        <f>COUNTIF($BC$29:$BG$29,"0")</f>
        <v>0</v>
      </c>
      <c r="BX26" s="150">
        <f>COUNTIF($BC$29:$BG$29,1)</f>
        <v>0</v>
      </c>
      <c r="BY26" s="151"/>
      <c r="BZ26" s="148">
        <f>$AM$29</f>
        <v>0</v>
      </c>
      <c r="CA26" s="149">
        <f>$AT$29</f>
        <v>0</v>
      </c>
      <c r="CB26" s="150">
        <f>$BA$29</f>
        <v>0</v>
      </c>
      <c r="CC26" s="152"/>
      <c r="CD26" s="153">
        <f>$BH$29</f>
        <v>0</v>
      </c>
    </row>
    <row r="27" spans="1:82" ht="19.5" thickBot="1">
      <c r="A27" s="10"/>
      <c r="B27" s="22"/>
      <c r="C27" s="6">
        <v>3</v>
      </c>
      <c r="D27" s="220" t="s">
        <v>14</v>
      </c>
      <c r="E27" s="9" t="s">
        <v>43</v>
      </c>
      <c r="F27" s="9" t="s">
        <v>44</v>
      </c>
      <c r="G27" s="9" t="s">
        <v>46</v>
      </c>
      <c r="H27" s="9" t="s">
        <v>47</v>
      </c>
      <c r="I27" s="9" t="s">
        <v>48</v>
      </c>
      <c r="J27" s="10"/>
      <c r="K27" s="10"/>
      <c r="L27" s="10"/>
      <c r="M27" s="10"/>
      <c r="N27" s="121">
        <v>4</v>
      </c>
      <c r="O27" s="122" t="s">
        <v>43</v>
      </c>
      <c r="P27" s="123">
        <v>2</v>
      </c>
      <c r="Q27" s="124" t="str">
        <f>D30</f>
        <v>KVV Sint-Denijs-Sport</v>
      </c>
      <c r="R27" s="124" t="str">
        <f>D26</f>
        <v>FCE Kuurne</v>
      </c>
      <c r="S27" s="130"/>
      <c r="T27" s="135" t="s">
        <v>63</v>
      </c>
      <c r="U27" s="131"/>
      <c r="V27" s="2"/>
      <c r="W27" s="6"/>
      <c r="X27" s="10"/>
      <c r="Y27" s="6">
        <v>3</v>
      </c>
      <c r="Z27" s="220" t="str">
        <f t="shared" si="25"/>
        <v>RC Waregem</v>
      </c>
      <c r="AA27" s="7">
        <f>IF(S26="",0,1)</f>
        <v>0</v>
      </c>
      <c r="AB27" s="7">
        <f>IF(U28="",0,1)</f>
        <v>0</v>
      </c>
      <c r="AC27" s="7">
        <f>IF(U32="",0,1)</f>
        <v>0</v>
      </c>
      <c r="AD27" s="7">
        <f>IF(U35="",0,1)</f>
        <v>0</v>
      </c>
      <c r="AE27" s="7">
        <f>IF(S37="",0,1)</f>
        <v>0</v>
      </c>
      <c r="AF27" s="77">
        <f t="shared" si="14"/>
        <v>0</v>
      </c>
      <c r="AG27" s="2"/>
      <c r="AH27" s="73">
        <f>S26</f>
        <v>0</v>
      </c>
      <c r="AI27" s="73">
        <f>U28</f>
        <v>0</v>
      </c>
      <c r="AJ27" s="73">
        <f>U32</f>
        <v>0</v>
      </c>
      <c r="AK27" s="73">
        <f>U35</f>
        <v>0</v>
      </c>
      <c r="AL27" s="74">
        <f>S37</f>
        <v>0</v>
      </c>
      <c r="AM27" s="77">
        <f t="shared" si="15"/>
        <v>0</v>
      </c>
      <c r="AN27" s="76"/>
      <c r="AO27" s="73">
        <f>U26</f>
        <v>0</v>
      </c>
      <c r="AP27" s="73">
        <f>S28</f>
        <v>0</v>
      </c>
      <c r="AQ27" s="73">
        <f>S32</f>
        <v>0</v>
      </c>
      <c r="AR27" s="73">
        <f>S35</f>
        <v>0</v>
      </c>
      <c r="AS27" s="73">
        <f>U37</f>
        <v>0</v>
      </c>
      <c r="AT27" s="77">
        <f t="shared" si="16"/>
        <v>0</v>
      </c>
      <c r="AU27" s="2"/>
      <c r="AV27" s="199">
        <f t="shared" si="17"/>
        <v>0</v>
      </c>
      <c r="AW27" s="199">
        <f t="shared" si="18"/>
        <v>0</v>
      </c>
      <c r="AX27" s="199">
        <f t="shared" si="19"/>
        <v>0</v>
      </c>
      <c r="AY27" s="199">
        <f t="shared" si="20"/>
        <v>0</v>
      </c>
      <c r="AZ27" s="199">
        <f t="shared" si="21"/>
        <v>0</v>
      </c>
      <c r="BA27" s="77">
        <f t="shared" si="22"/>
        <v>0</v>
      </c>
      <c r="BB27" s="2"/>
      <c r="BC27" s="83" t="str">
        <f t="shared" si="26"/>
        <v/>
      </c>
      <c r="BD27" s="83" t="str">
        <f t="shared" si="23"/>
        <v/>
      </c>
      <c r="BE27" s="83" t="str">
        <f t="shared" si="23"/>
        <v/>
      </c>
      <c r="BF27" s="83" t="str">
        <f t="shared" si="23"/>
        <v/>
      </c>
      <c r="BG27" s="83" t="str">
        <f t="shared" si="23"/>
        <v/>
      </c>
      <c r="BH27" s="77">
        <f t="shared" si="24"/>
        <v>0</v>
      </c>
      <c r="BI27" s="2"/>
      <c r="BJ27" s="7" t="str">
        <f t="shared" si="27"/>
        <v/>
      </c>
      <c r="BK27" s="7" t="e">
        <f t="shared" si="28"/>
        <v>#VALUE!</v>
      </c>
      <c r="BL27" s="7" t="e">
        <f t="shared" si="29"/>
        <v>#VALUE!</v>
      </c>
      <c r="BM27" s="7" t="e">
        <f t="shared" si="30"/>
        <v>#VALUE!</v>
      </c>
      <c r="BN27" s="7" t="e">
        <f t="shared" si="31"/>
        <v>#VALUE!</v>
      </c>
      <c r="BO27" s="2"/>
      <c r="BP27" s="7"/>
      <c r="BR27" s="99">
        <v>3</v>
      </c>
      <c r="BS27" s="100" t="str">
        <f>$Z$28</f>
        <v>KSC Wielsbeke 2</v>
      </c>
      <c r="BT27" s="214"/>
      <c r="BU27" s="101">
        <f>$AF$28</f>
        <v>0</v>
      </c>
      <c r="BV27" s="102">
        <f>COUNTIF($BC$28:$BG$28,"3")</f>
        <v>0</v>
      </c>
      <c r="BW27" s="103">
        <f>COUNTIF($BC$28:$BG$28,"0")</f>
        <v>0</v>
      </c>
      <c r="BX27" s="104">
        <f>COUNTIF($BC$28:$BG$28,1)</f>
        <v>0</v>
      </c>
      <c r="BY27" s="105"/>
      <c r="BZ27" s="102">
        <f>$AM$28</f>
        <v>0</v>
      </c>
      <c r="CA27" s="103">
        <f>$AT$28</f>
        <v>0</v>
      </c>
      <c r="CB27" s="104">
        <f>$BA$28</f>
        <v>0</v>
      </c>
      <c r="CC27" s="106"/>
      <c r="CD27" s="107">
        <f>$BH$28</f>
        <v>0</v>
      </c>
    </row>
    <row r="28" spans="1:82" ht="18.75">
      <c r="A28" s="10"/>
      <c r="B28" s="22"/>
      <c r="C28" s="6">
        <v>4</v>
      </c>
      <c r="D28" s="220" t="s">
        <v>29</v>
      </c>
      <c r="E28" s="9" t="s">
        <v>43</v>
      </c>
      <c r="F28" s="9" t="s">
        <v>44</v>
      </c>
      <c r="G28" s="9" t="s">
        <v>46</v>
      </c>
      <c r="H28" s="9" t="s">
        <v>47</v>
      </c>
      <c r="I28" s="9" t="s">
        <v>49</v>
      </c>
      <c r="J28" s="10"/>
      <c r="K28" s="10"/>
      <c r="L28" s="10"/>
      <c r="M28" s="10"/>
      <c r="N28" s="112">
        <v>5</v>
      </c>
      <c r="O28" s="113" t="s">
        <v>44</v>
      </c>
      <c r="P28" s="114">
        <v>4</v>
      </c>
      <c r="Q28" s="108" t="str">
        <f>D25</f>
        <v>SV Anzegem</v>
      </c>
      <c r="R28" s="108" t="str">
        <f>D27</f>
        <v>RC Waregem</v>
      </c>
      <c r="S28" s="109"/>
      <c r="T28" s="110" t="s">
        <v>63</v>
      </c>
      <c r="U28" s="111"/>
      <c r="V28" s="2"/>
      <c r="W28" s="6"/>
      <c r="X28" s="10"/>
      <c r="Y28" s="6">
        <v>4</v>
      </c>
      <c r="Z28" s="220" t="str">
        <f t="shared" si="25"/>
        <v>KSC Wielsbeke 2</v>
      </c>
      <c r="AA28" s="7">
        <f>IF(U26="",0,1)</f>
        <v>0</v>
      </c>
      <c r="AB28" s="7">
        <f>IF(S29="",0,1)</f>
        <v>0</v>
      </c>
      <c r="AC28" s="7">
        <f>IF(U33="",0,1)</f>
        <v>0</v>
      </c>
      <c r="AD28" s="7">
        <f>IF(U34="",0,1)</f>
        <v>0</v>
      </c>
      <c r="AE28" s="7">
        <f>IF(S38="",0,1)</f>
        <v>0</v>
      </c>
      <c r="AF28" s="77">
        <f t="shared" si="14"/>
        <v>0</v>
      </c>
      <c r="AG28" s="2"/>
      <c r="AH28" s="73">
        <f>U26</f>
        <v>0</v>
      </c>
      <c r="AI28" s="73">
        <f>S29</f>
        <v>0</v>
      </c>
      <c r="AJ28" s="73">
        <f>U33</f>
        <v>0</v>
      </c>
      <c r="AK28" s="73">
        <f>U34</f>
        <v>0</v>
      </c>
      <c r="AL28" s="74">
        <f>S38</f>
        <v>0</v>
      </c>
      <c r="AM28" s="77">
        <f t="shared" si="15"/>
        <v>0</v>
      </c>
      <c r="AN28" s="76"/>
      <c r="AO28" s="73">
        <f>S26</f>
        <v>0</v>
      </c>
      <c r="AP28" s="73">
        <f>U29</f>
        <v>0</v>
      </c>
      <c r="AQ28" s="73">
        <f>S33</f>
        <v>0</v>
      </c>
      <c r="AR28" s="73">
        <f>S34</f>
        <v>0</v>
      </c>
      <c r="AS28" s="73">
        <f>U38</f>
        <v>0</v>
      </c>
      <c r="AT28" s="77">
        <f t="shared" si="16"/>
        <v>0</v>
      </c>
      <c r="AU28" s="2"/>
      <c r="AV28" s="199">
        <f t="shared" si="17"/>
        <v>0</v>
      </c>
      <c r="AW28" s="199">
        <f t="shared" si="18"/>
        <v>0</v>
      </c>
      <c r="AX28" s="199">
        <f t="shared" si="19"/>
        <v>0</v>
      </c>
      <c r="AY28" s="199">
        <f t="shared" si="20"/>
        <v>0</v>
      </c>
      <c r="AZ28" s="199">
        <f t="shared" si="21"/>
        <v>0</v>
      </c>
      <c r="BA28" s="77">
        <f t="shared" si="22"/>
        <v>0</v>
      </c>
      <c r="BB28" s="2"/>
      <c r="BC28" s="83" t="str">
        <f t="shared" si="26"/>
        <v/>
      </c>
      <c r="BD28" s="83" t="str">
        <f t="shared" si="23"/>
        <v/>
      </c>
      <c r="BE28" s="83" t="str">
        <f t="shared" si="23"/>
        <v/>
      </c>
      <c r="BF28" s="83" t="str">
        <f t="shared" si="23"/>
        <v/>
      </c>
      <c r="BG28" s="83" t="str">
        <f t="shared" si="23"/>
        <v/>
      </c>
      <c r="BH28" s="77">
        <f t="shared" si="24"/>
        <v>0</v>
      </c>
      <c r="BI28" s="2"/>
      <c r="BJ28" s="7" t="str">
        <f t="shared" si="27"/>
        <v/>
      </c>
      <c r="BK28" s="7" t="e">
        <f t="shared" si="28"/>
        <v>#VALUE!</v>
      </c>
      <c r="BL28" s="7" t="e">
        <f t="shared" si="29"/>
        <v>#VALUE!</v>
      </c>
      <c r="BM28" s="7" t="e">
        <f t="shared" si="30"/>
        <v>#VALUE!</v>
      </c>
      <c r="BN28" s="7" t="e">
        <f t="shared" si="31"/>
        <v>#VALUE!</v>
      </c>
      <c r="BO28" s="2"/>
      <c r="BP28" s="7"/>
      <c r="BR28" s="145">
        <v>4</v>
      </c>
      <c r="BS28" s="146" t="str">
        <f>$Z$30</f>
        <v>KVV Sint-Denijs-Sport</v>
      </c>
      <c r="BT28" s="207"/>
      <c r="BU28" s="147">
        <f>$AF$30</f>
        <v>0</v>
      </c>
      <c r="BV28" s="148">
        <f>COUNTIF($BC$30:$BG$30,"3")</f>
        <v>0</v>
      </c>
      <c r="BW28" s="149">
        <f>COUNTIF($BC$30:$BG$30,"0")</f>
        <v>0</v>
      </c>
      <c r="BX28" s="150">
        <f>COUNTIF($BC$30:$BG$30,1)</f>
        <v>0</v>
      </c>
      <c r="BY28" s="151"/>
      <c r="BZ28" s="148">
        <f>$AM$30</f>
        <v>0</v>
      </c>
      <c r="CA28" s="149">
        <f>$AT$30</f>
        <v>0</v>
      </c>
      <c r="CB28" s="150">
        <f>$BA$30</f>
        <v>0</v>
      </c>
      <c r="CC28" s="152"/>
      <c r="CD28" s="153">
        <f>$BH$30</f>
        <v>0</v>
      </c>
    </row>
    <row r="29" spans="1:82" ht="19.5" thickBot="1">
      <c r="A29" s="10"/>
      <c r="B29" s="22"/>
      <c r="C29" s="6">
        <v>5</v>
      </c>
      <c r="D29" s="220" t="s">
        <v>108</v>
      </c>
      <c r="E29" s="9" t="s">
        <v>42</v>
      </c>
      <c r="F29" s="9" t="s">
        <v>44</v>
      </c>
      <c r="G29" s="9" t="s">
        <v>45</v>
      </c>
      <c r="H29" s="9" t="s">
        <v>47</v>
      </c>
      <c r="I29" s="9" t="s">
        <v>48</v>
      </c>
      <c r="J29" s="10"/>
      <c r="K29" s="10"/>
      <c r="L29" s="10"/>
      <c r="M29" s="10"/>
      <c r="N29" s="115">
        <v>6</v>
      </c>
      <c r="O29" s="116" t="s">
        <v>44</v>
      </c>
      <c r="P29" s="117">
        <v>2</v>
      </c>
      <c r="Q29" s="118" t="str">
        <f>D28</f>
        <v>KSC Wielsbeke 2</v>
      </c>
      <c r="R29" s="118" t="str">
        <f>D29</f>
        <v>KVE Aalter</v>
      </c>
      <c r="S29" s="119"/>
      <c r="T29" s="129" t="s">
        <v>63</v>
      </c>
      <c r="U29" s="120"/>
      <c r="V29" s="2"/>
      <c r="W29" s="6"/>
      <c r="X29" s="10"/>
      <c r="Y29" s="6">
        <v>5</v>
      </c>
      <c r="Z29" s="220" t="str">
        <f t="shared" si="25"/>
        <v>KVE Aalter</v>
      </c>
      <c r="AA29" s="7">
        <f>IF(U25="",0,1)</f>
        <v>0</v>
      </c>
      <c r="AB29" s="7">
        <f>IF(U29="",0,1)</f>
        <v>0</v>
      </c>
      <c r="AC29" s="7">
        <f>IF(S31="",0,1)</f>
        <v>0</v>
      </c>
      <c r="AD29" s="7">
        <f>IF(S35="",0,1)</f>
        <v>0</v>
      </c>
      <c r="AE29" s="7">
        <f>IF(U36="",0,1)</f>
        <v>0</v>
      </c>
      <c r="AF29" s="77">
        <f t="shared" si="14"/>
        <v>0</v>
      </c>
      <c r="AG29" s="2"/>
      <c r="AH29" s="73">
        <f>U25</f>
        <v>0</v>
      </c>
      <c r="AI29" s="73">
        <f>U29</f>
        <v>0</v>
      </c>
      <c r="AJ29" s="73">
        <f>S31</f>
        <v>0</v>
      </c>
      <c r="AK29" s="73">
        <f>S35</f>
        <v>0</v>
      </c>
      <c r="AL29" s="74">
        <f>U36</f>
        <v>0</v>
      </c>
      <c r="AM29" s="77">
        <f t="shared" si="15"/>
        <v>0</v>
      </c>
      <c r="AN29" s="76"/>
      <c r="AO29" s="73">
        <f>S25</f>
        <v>0</v>
      </c>
      <c r="AP29" s="73">
        <f>S29</f>
        <v>0</v>
      </c>
      <c r="AQ29" s="73">
        <f>U31</f>
        <v>0</v>
      </c>
      <c r="AR29" s="73">
        <f>U35</f>
        <v>0</v>
      </c>
      <c r="AS29" s="73">
        <f>S36</f>
        <v>0</v>
      </c>
      <c r="AT29" s="77">
        <f t="shared" si="16"/>
        <v>0</v>
      </c>
      <c r="AU29" s="2"/>
      <c r="AV29" s="199">
        <f t="shared" si="17"/>
        <v>0</v>
      </c>
      <c r="AW29" s="199">
        <f t="shared" si="18"/>
        <v>0</v>
      </c>
      <c r="AX29" s="199">
        <f t="shared" si="19"/>
        <v>0</v>
      </c>
      <c r="AY29" s="199">
        <f t="shared" si="20"/>
        <v>0</v>
      </c>
      <c r="AZ29" s="199">
        <f t="shared" si="21"/>
        <v>0</v>
      </c>
      <c r="BA29" s="77">
        <f t="shared" si="22"/>
        <v>0</v>
      </c>
      <c r="BB29" s="2"/>
      <c r="BC29" s="83" t="str">
        <f t="shared" si="26"/>
        <v/>
      </c>
      <c r="BD29" s="83" t="str">
        <f t="shared" si="23"/>
        <v/>
      </c>
      <c r="BE29" s="83" t="str">
        <f t="shared" si="23"/>
        <v/>
      </c>
      <c r="BF29" s="83" t="str">
        <f t="shared" si="23"/>
        <v/>
      </c>
      <c r="BG29" s="83" t="str">
        <f t="shared" si="23"/>
        <v/>
      </c>
      <c r="BH29" s="77">
        <f t="shared" si="24"/>
        <v>0</v>
      </c>
      <c r="BI29" s="2"/>
      <c r="BJ29" s="7" t="str">
        <f t="shared" si="27"/>
        <v/>
      </c>
      <c r="BK29" s="7" t="e">
        <f t="shared" si="28"/>
        <v>#VALUE!</v>
      </c>
      <c r="BL29" s="7" t="e">
        <f t="shared" si="29"/>
        <v>#VALUE!</v>
      </c>
      <c r="BM29" s="7" t="e">
        <f t="shared" si="30"/>
        <v>#VALUE!</v>
      </c>
      <c r="BN29" s="7" t="e">
        <f t="shared" si="31"/>
        <v>#VALUE!</v>
      </c>
      <c r="BO29" s="2"/>
      <c r="BP29" s="7"/>
      <c r="BR29" s="99">
        <v>5</v>
      </c>
      <c r="BS29" s="100" t="str">
        <f>$Z$27</f>
        <v>RC Waregem</v>
      </c>
      <c r="BT29" s="214"/>
      <c r="BU29" s="101">
        <f>$AF$27</f>
        <v>0</v>
      </c>
      <c r="BV29" s="102">
        <f>COUNTIF($BC$27:$BG$27,"3")</f>
        <v>0</v>
      </c>
      <c r="BW29" s="103">
        <f>COUNTIF($BC$27:$BG$27,"0")</f>
        <v>0</v>
      </c>
      <c r="BX29" s="104">
        <f>COUNTIF($BC$27:$BG$27,1)</f>
        <v>0</v>
      </c>
      <c r="BY29" s="105"/>
      <c r="BZ29" s="102">
        <f>$AM$27</f>
        <v>0</v>
      </c>
      <c r="CA29" s="103">
        <f>$AT$27</f>
        <v>0</v>
      </c>
      <c r="CB29" s="104">
        <f>$BA$27</f>
        <v>0</v>
      </c>
      <c r="CC29" s="106"/>
      <c r="CD29" s="107">
        <f>$BH$27</f>
        <v>0</v>
      </c>
    </row>
    <row r="30" spans="1:82" ht="18.75" customHeight="1" thickBot="1">
      <c r="A30" s="23"/>
      <c r="B30" s="23"/>
      <c r="C30" s="6">
        <v>6</v>
      </c>
      <c r="D30" s="220" t="s">
        <v>109</v>
      </c>
      <c r="E30" s="9" t="s">
        <v>42</v>
      </c>
      <c r="F30" s="9" t="s">
        <v>43</v>
      </c>
      <c r="G30" s="9" t="s">
        <v>45</v>
      </c>
      <c r="H30" s="9" t="s">
        <v>46</v>
      </c>
      <c r="I30" s="9" t="s">
        <v>48</v>
      </c>
      <c r="J30" s="10"/>
      <c r="K30" s="10"/>
      <c r="L30" s="10"/>
      <c r="M30" s="10"/>
      <c r="N30" s="125">
        <v>7</v>
      </c>
      <c r="O30" s="126" t="s">
        <v>45</v>
      </c>
      <c r="P30" s="127">
        <v>4</v>
      </c>
      <c r="Q30" s="128" t="str">
        <f>D25</f>
        <v>SV Anzegem</v>
      </c>
      <c r="R30" s="128" t="str">
        <f>D26</f>
        <v>FCE Kuurne</v>
      </c>
      <c r="S30" s="132"/>
      <c r="T30" s="134" t="s">
        <v>63</v>
      </c>
      <c r="U30" s="133"/>
      <c r="V30" s="2"/>
      <c r="W30" s="6"/>
      <c r="X30" s="10"/>
      <c r="Y30" s="6">
        <v>6</v>
      </c>
      <c r="Z30" s="220" t="str">
        <f t="shared" si="25"/>
        <v>KVV Sint-Denijs-Sport</v>
      </c>
      <c r="AA30" s="7">
        <f>IF(U24="",0,1)</f>
        <v>0</v>
      </c>
      <c r="AB30" s="7">
        <f>IF(S27="",0,1)</f>
        <v>0</v>
      </c>
      <c r="AC30" s="7">
        <f>IF(U31="",0,1)</f>
        <v>0</v>
      </c>
      <c r="AD30" s="7">
        <f>IF(S33="",0,1)</f>
        <v>0</v>
      </c>
      <c r="AE30" s="7">
        <f>IF(U37="",0,1)</f>
        <v>0</v>
      </c>
      <c r="AF30" s="78">
        <f t="shared" si="14"/>
        <v>0</v>
      </c>
      <c r="AG30" s="2"/>
      <c r="AH30" s="73">
        <f>U24</f>
        <v>0</v>
      </c>
      <c r="AI30" s="73">
        <f>S27</f>
        <v>0</v>
      </c>
      <c r="AJ30" s="73">
        <f>U31</f>
        <v>0</v>
      </c>
      <c r="AK30" s="73">
        <f>S33</f>
        <v>0</v>
      </c>
      <c r="AL30" s="74">
        <f>U37</f>
        <v>0</v>
      </c>
      <c r="AM30" s="78">
        <f t="shared" si="15"/>
        <v>0</v>
      </c>
      <c r="AN30" s="76"/>
      <c r="AO30" s="73">
        <f>S24</f>
        <v>0</v>
      </c>
      <c r="AP30" s="73">
        <f>U27</f>
        <v>0</v>
      </c>
      <c r="AQ30" s="73">
        <f>S31</f>
        <v>0</v>
      </c>
      <c r="AR30" s="73">
        <f>U33</f>
        <v>0</v>
      </c>
      <c r="AS30" s="73">
        <f>S37</f>
        <v>0</v>
      </c>
      <c r="AT30" s="78">
        <f t="shared" si="16"/>
        <v>0</v>
      </c>
      <c r="AU30" s="2"/>
      <c r="AV30" s="199">
        <f t="shared" si="17"/>
        <v>0</v>
      </c>
      <c r="AW30" s="199">
        <f t="shared" si="18"/>
        <v>0</v>
      </c>
      <c r="AX30" s="199">
        <f t="shared" si="19"/>
        <v>0</v>
      </c>
      <c r="AY30" s="199">
        <f t="shared" si="20"/>
        <v>0</v>
      </c>
      <c r="AZ30" s="199">
        <f t="shared" si="21"/>
        <v>0</v>
      </c>
      <c r="BA30" s="78">
        <f t="shared" si="22"/>
        <v>0</v>
      </c>
      <c r="BB30" s="2"/>
      <c r="BC30" s="83" t="str">
        <f t="shared" si="26"/>
        <v/>
      </c>
      <c r="BD30" s="83" t="str">
        <f t="shared" si="23"/>
        <v/>
      </c>
      <c r="BE30" s="83" t="str">
        <f t="shared" si="23"/>
        <v/>
      </c>
      <c r="BF30" s="83" t="str">
        <f t="shared" si="23"/>
        <v/>
      </c>
      <c r="BG30" s="83" t="str">
        <f t="shared" si="23"/>
        <v/>
      </c>
      <c r="BH30" s="78">
        <f t="shared" si="24"/>
        <v>0</v>
      </c>
      <c r="BI30" s="2"/>
      <c r="BJ30" s="7" t="str">
        <f t="shared" si="27"/>
        <v/>
      </c>
      <c r="BK30" s="7" t="e">
        <f t="shared" si="28"/>
        <v>#VALUE!</v>
      </c>
      <c r="BL30" s="7" t="e">
        <f t="shared" si="29"/>
        <v>#VALUE!</v>
      </c>
      <c r="BM30" s="7" t="e">
        <f t="shared" si="30"/>
        <v>#VALUE!</v>
      </c>
      <c r="BN30" s="7" t="e">
        <f t="shared" si="31"/>
        <v>#VALUE!</v>
      </c>
      <c r="BO30" s="2"/>
      <c r="BP30" s="7"/>
      <c r="BR30" s="154">
        <v>6</v>
      </c>
      <c r="BS30" s="155" t="str">
        <f>$Z$26</f>
        <v>FCE Kuurne</v>
      </c>
      <c r="BT30" s="156"/>
      <c r="BU30" s="157">
        <f>$AF$26</f>
        <v>0</v>
      </c>
      <c r="BV30" s="158">
        <f>COUNTIF($BC$26:$BG$26,"3")</f>
        <v>0</v>
      </c>
      <c r="BW30" s="159">
        <f>COUNTIF($BC$26:$BG$26,"0")</f>
        <v>0</v>
      </c>
      <c r="BX30" s="160">
        <f>COUNTIF($BC$26:$BG$26,1)</f>
        <v>0</v>
      </c>
      <c r="BY30" s="161"/>
      <c r="BZ30" s="158">
        <f>$AM$26</f>
        <v>0</v>
      </c>
      <c r="CA30" s="159">
        <f>$AT$26</f>
        <v>0</v>
      </c>
      <c r="CB30" s="160">
        <f>$BA$26</f>
        <v>0</v>
      </c>
      <c r="CC30" s="162"/>
      <c r="CD30" s="163">
        <f>$BH$26</f>
        <v>0</v>
      </c>
    </row>
    <row r="31" spans="1:82" ht="18.75" customHeight="1" thickBot="1">
      <c r="C31" s="23"/>
      <c r="D31" s="23"/>
      <c r="E31" s="23"/>
      <c r="F31" s="23"/>
      <c r="G31" s="23"/>
      <c r="H31" s="23"/>
      <c r="I31" s="10"/>
      <c r="N31" s="121">
        <v>8</v>
      </c>
      <c r="O31" s="122" t="s">
        <v>45</v>
      </c>
      <c r="P31" s="123">
        <v>2</v>
      </c>
      <c r="Q31" s="124" t="str">
        <f>D29</f>
        <v>KVE Aalter</v>
      </c>
      <c r="R31" s="124" t="str">
        <f>D30</f>
        <v>KVV Sint-Denijs-Sport</v>
      </c>
      <c r="S31" s="130"/>
      <c r="T31" s="135" t="s">
        <v>63</v>
      </c>
      <c r="U31" s="131"/>
      <c r="V31" s="2"/>
      <c r="W31" s="6"/>
      <c r="X31" s="10"/>
    </row>
    <row r="32" spans="1:82" ht="18.75">
      <c r="N32" s="112">
        <v>9</v>
      </c>
      <c r="O32" s="113" t="s">
        <v>46</v>
      </c>
      <c r="P32" s="114">
        <v>2</v>
      </c>
      <c r="Q32" s="108" t="str">
        <f>D26</f>
        <v>FCE Kuurne</v>
      </c>
      <c r="R32" s="108" t="str">
        <f>D27</f>
        <v>RC Waregem</v>
      </c>
      <c r="S32" s="109"/>
      <c r="T32" s="110" t="s">
        <v>63</v>
      </c>
      <c r="U32" s="111"/>
      <c r="V32" s="2"/>
      <c r="W32" s="6"/>
      <c r="X32" s="10"/>
    </row>
    <row r="33" spans="14:46" ht="19.5" thickBot="1">
      <c r="N33" s="115">
        <v>10</v>
      </c>
      <c r="O33" s="116" t="s">
        <v>46</v>
      </c>
      <c r="P33" s="117">
        <v>4</v>
      </c>
      <c r="Q33" s="118" t="str">
        <f>D30</f>
        <v>KVV Sint-Denijs-Sport</v>
      </c>
      <c r="R33" s="118" t="str">
        <f>D28</f>
        <v>KSC Wielsbeke 2</v>
      </c>
      <c r="S33" s="119"/>
      <c r="T33" s="129" t="s">
        <v>63</v>
      </c>
      <c r="U33" s="120"/>
      <c r="V33" s="2"/>
      <c r="W33" s="6"/>
      <c r="X33" s="10"/>
    </row>
    <row r="34" spans="14:46" ht="18.75">
      <c r="N34" s="125">
        <v>11</v>
      </c>
      <c r="O34" s="126" t="s">
        <v>47</v>
      </c>
      <c r="P34" s="127">
        <v>2</v>
      </c>
      <c r="Q34" s="128" t="str">
        <f>D25</f>
        <v>SV Anzegem</v>
      </c>
      <c r="R34" s="128" t="str">
        <f>D28</f>
        <v>KSC Wielsbeke 2</v>
      </c>
      <c r="S34" s="132"/>
      <c r="T34" s="134" t="s">
        <v>63</v>
      </c>
      <c r="U34" s="133"/>
      <c r="V34" s="2"/>
      <c r="W34" s="6"/>
      <c r="X34" s="10"/>
    </row>
    <row r="35" spans="14:46" ht="19.5" thickBot="1">
      <c r="N35" s="121">
        <v>12</v>
      </c>
      <c r="O35" s="122" t="s">
        <v>47</v>
      </c>
      <c r="P35" s="123">
        <v>4</v>
      </c>
      <c r="Q35" s="124" t="str">
        <f>D29</f>
        <v>KVE Aalter</v>
      </c>
      <c r="R35" s="124" t="str">
        <f>D27</f>
        <v>RC Waregem</v>
      </c>
      <c r="S35" s="130"/>
      <c r="T35" s="135" t="s">
        <v>63</v>
      </c>
      <c r="U35" s="131"/>
      <c r="W35" s="6"/>
      <c r="X35" s="10"/>
    </row>
    <row r="36" spans="14:46" ht="18.75">
      <c r="N36" s="112">
        <v>13</v>
      </c>
      <c r="O36" s="113" t="s">
        <v>48</v>
      </c>
      <c r="P36" s="114">
        <v>2</v>
      </c>
      <c r="Q36" s="108" t="str">
        <f>D25</f>
        <v>SV Anzegem</v>
      </c>
      <c r="R36" s="108" t="str">
        <f>D29</f>
        <v>KVE Aalter</v>
      </c>
      <c r="S36" s="109"/>
      <c r="T36" s="110" t="s">
        <v>63</v>
      </c>
      <c r="U36" s="111"/>
      <c r="W36" s="6"/>
      <c r="X36" s="10"/>
    </row>
    <row r="37" spans="14:46" ht="19.5" thickBot="1">
      <c r="N37" s="115">
        <v>14</v>
      </c>
      <c r="O37" s="116" t="s">
        <v>48</v>
      </c>
      <c r="P37" s="117">
        <v>4</v>
      </c>
      <c r="Q37" s="118" t="str">
        <f>D27</f>
        <v>RC Waregem</v>
      </c>
      <c r="R37" s="118" t="str">
        <f>D30</f>
        <v>KVV Sint-Denijs-Sport</v>
      </c>
      <c r="S37" s="119"/>
      <c r="T37" s="129" t="s">
        <v>63</v>
      </c>
      <c r="U37" s="120"/>
      <c r="W37" s="6"/>
      <c r="X37" s="2"/>
    </row>
    <row r="38" spans="14:46" ht="19.5" thickBot="1">
      <c r="N38" s="136">
        <v>15</v>
      </c>
      <c r="O38" s="137" t="s">
        <v>49</v>
      </c>
      <c r="P38" s="138">
        <v>2</v>
      </c>
      <c r="Q38" s="139" t="str">
        <f>D28</f>
        <v>KSC Wielsbeke 2</v>
      </c>
      <c r="R38" s="139" t="str">
        <f>D26</f>
        <v>FCE Kuurne</v>
      </c>
      <c r="S38" s="140"/>
      <c r="T38" s="141" t="s">
        <v>63</v>
      </c>
      <c r="U38" s="142"/>
      <c r="W38" s="6"/>
      <c r="X38" s="2"/>
      <c r="Y38" s="285"/>
      <c r="Z38" s="285"/>
      <c r="AH38" s="292"/>
      <c r="AI38" s="292"/>
      <c r="AJ38" s="292"/>
      <c r="AK38" s="292"/>
      <c r="AL38" s="292"/>
      <c r="AM38" s="292"/>
    </row>
    <row r="39" spans="14:46" ht="19.5" thickBot="1">
      <c r="O39" s="50"/>
      <c r="P39" s="50"/>
      <c r="Q39" s="10"/>
      <c r="R39" s="10"/>
      <c r="S39" s="10"/>
      <c r="T39" s="10"/>
      <c r="U39" s="10"/>
      <c r="V39" s="10"/>
      <c r="W39" s="10"/>
      <c r="X39" s="2"/>
      <c r="Y39" s="58"/>
      <c r="Z39" s="87"/>
      <c r="AH39" s="286">
        <v>1</v>
      </c>
      <c r="AI39" s="287"/>
      <c r="AJ39" s="287"/>
      <c r="AK39" s="287"/>
      <c r="AL39" s="287"/>
      <c r="AM39" s="288"/>
    </row>
    <row r="40" spans="14:46" ht="19.5" thickBot="1">
      <c r="O40" s="50"/>
      <c r="P40" s="50"/>
      <c r="Q40" s="10"/>
      <c r="R40" s="10"/>
      <c r="S40" s="10"/>
      <c r="T40" s="10"/>
      <c r="U40" s="10"/>
      <c r="V40" s="10"/>
      <c r="W40" s="10"/>
      <c r="X40" s="2"/>
      <c r="Y40" s="58"/>
      <c r="Z40" s="87"/>
      <c r="AA40" s="286">
        <v>2</v>
      </c>
      <c r="AB40" s="287"/>
      <c r="AC40" s="287"/>
      <c r="AD40" s="287"/>
      <c r="AE40" s="287"/>
      <c r="AF40" s="288"/>
      <c r="AH40" s="289"/>
      <c r="AI40" s="290"/>
      <c r="AJ40" s="290"/>
      <c r="AK40" s="290"/>
      <c r="AL40" s="290"/>
      <c r="AM40" s="291"/>
      <c r="AO40" s="286">
        <v>3</v>
      </c>
      <c r="AP40" s="287"/>
      <c r="AQ40" s="287"/>
      <c r="AR40" s="287"/>
      <c r="AS40" s="287"/>
      <c r="AT40" s="288"/>
    </row>
    <row r="41" spans="14:46" ht="19.5" thickBot="1">
      <c r="O41" s="50"/>
      <c r="P41" s="50"/>
      <c r="Q41" s="10"/>
      <c r="R41" s="10"/>
      <c r="S41" s="10"/>
      <c r="T41" s="10"/>
      <c r="U41" s="10"/>
      <c r="V41" s="10"/>
      <c r="W41" s="10"/>
      <c r="X41" s="2"/>
      <c r="Y41" s="58"/>
      <c r="Z41" s="87"/>
      <c r="AA41" s="289"/>
      <c r="AB41" s="290"/>
      <c r="AC41" s="290"/>
      <c r="AD41" s="290"/>
      <c r="AE41" s="290"/>
      <c r="AF41" s="291"/>
      <c r="AO41" s="289"/>
      <c r="AP41" s="290"/>
      <c r="AQ41" s="290"/>
      <c r="AR41" s="290"/>
      <c r="AS41" s="290"/>
      <c r="AT41" s="291"/>
    </row>
    <row r="42" spans="14:46" ht="19.5" thickBot="1">
      <c r="N42" s="61"/>
      <c r="O42" s="61"/>
      <c r="P42" s="61"/>
      <c r="Q42" s="4" t="s">
        <v>58</v>
      </c>
      <c r="R42" s="36"/>
      <c r="S42" s="18"/>
      <c r="T42" s="18"/>
      <c r="U42" s="5"/>
      <c r="Y42" s="58"/>
      <c r="Z42" s="87"/>
    </row>
    <row r="43" spans="14:46" ht="19.5" thickBot="1">
      <c r="N43" s="164" t="s">
        <v>56</v>
      </c>
      <c r="O43" s="166" t="s">
        <v>57</v>
      </c>
      <c r="P43" s="166" t="s">
        <v>55</v>
      </c>
      <c r="Q43" s="167" t="s">
        <v>52</v>
      </c>
      <c r="R43" s="168" t="s">
        <v>53</v>
      </c>
      <c r="S43" s="282" t="s">
        <v>3</v>
      </c>
      <c r="T43" s="283"/>
      <c r="U43" s="284"/>
      <c r="V43" s="10"/>
      <c r="W43" s="32" t="s">
        <v>54</v>
      </c>
      <c r="Y43" s="58"/>
      <c r="Z43" s="87"/>
      <c r="AA43" s="286">
        <v>4</v>
      </c>
      <c r="AB43" s="287"/>
      <c r="AC43" s="287"/>
      <c r="AD43" s="287"/>
      <c r="AE43" s="287"/>
      <c r="AF43" s="288"/>
      <c r="AH43" s="286">
        <v>5</v>
      </c>
      <c r="AI43" s="287"/>
      <c r="AJ43" s="287"/>
      <c r="AK43" s="287"/>
      <c r="AL43" s="287"/>
      <c r="AM43" s="288"/>
      <c r="AO43" s="286">
        <v>6</v>
      </c>
      <c r="AP43" s="287"/>
      <c r="AQ43" s="287"/>
      <c r="AR43" s="287"/>
      <c r="AS43" s="287"/>
      <c r="AT43" s="288"/>
    </row>
    <row r="44" spans="14:46" ht="19.5" thickBot="1">
      <c r="Y44" s="58"/>
      <c r="Z44" s="87"/>
      <c r="AA44" s="289"/>
      <c r="AB44" s="290"/>
      <c r="AC44" s="290"/>
      <c r="AD44" s="290"/>
      <c r="AE44" s="290"/>
      <c r="AF44" s="291"/>
      <c r="AH44" s="289"/>
      <c r="AI44" s="290"/>
      <c r="AJ44" s="290"/>
      <c r="AK44" s="290"/>
      <c r="AL44" s="290"/>
      <c r="AM44" s="291"/>
      <c r="AO44" s="289"/>
      <c r="AP44" s="290"/>
      <c r="AQ44" s="290"/>
      <c r="AR44" s="290"/>
      <c r="AS44" s="290"/>
      <c r="AT44" s="291"/>
    </row>
    <row r="45" spans="14:46" ht="19.5" thickBot="1">
      <c r="N45" s="112">
        <v>1</v>
      </c>
      <c r="O45" s="113" t="s">
        <v>50</v>
      </c>
      <c r="P45" s="114">
        <v>4</v>
      </c>
      <c r="Q45" s="108" t="s">
        <v>76</v>
      </c>
      <c r="R45" s="108" t="s">
        <v>82</v>
      </c>
      <c r="S45" s="109"/>
      <c r="T45" s="143" t="s">
        <v>63</v>
      </c>
      <c r="U45" s="111"/>
      <c r="W45" s="1"/>
      <c r="Y45" s="58"/>
      <c r="Z45" s="87"/>
    </row>
    <row r="46" spans="14:46" ht="18.75" customHeight="1" thickBot="1">
      <c r="N46" s="115">
        <v>2</v>
      </c>
      <c r="O46" s="116" t="s">
        <v>50</v>
      </c>
      <c r="P46" s="117">
        <v>3</v>
      </c>
      <c r="Q46" s="118" t="s">
        <v>77</v>
      </c>
      <c r="R46" s="118" t="s">
        <v>83</v>
      </c>
      <c r="S46" s="119"/>
      <c r="T46" s="144" t="s">
        <v>63</v>
      </c>
      <c r="U46" s="120"/>
      <c r="W46" s="1"/>
      <c r="Y46" s="58"/>
      <c r="Z46" s="87"/>
      <c r="AA46" s="286">
        <v>7</v>
      </c>
      <c r="AB46" s="287"/>
      <c r="AC46" s="287"/>
      <c r="AD46" s="287"/>
      <c r="AE46" s="287"/>
      <c r="AF46" s="288"/>
      <c r="AH46" s="286">
        <v>8</v>
      </c>
      <c r="AI46" s="287"/>
      <c r="AJ46" s="287"/>
      <c r="AK46" s="287"/>
      <c r="AL46" s="287"/>
      <c r="AM46" s="288"/>
      <c r="AO46" s="286">
        <v>9</v>
      </c>
      <c r="AP46" s="287"/>
      <c r="AQ46" s="287"/>
      <c r="AR46" s="287"/>
      <c r="AS46" s="287"/>
      <c r="AT46" s="288"/>
    </row>
    <row r="47" spans="14:46" ht="18.75" customHeight="1" thickBot="1">
      <c r="N47" s="63">
        <v>3</v>
      </c>
      <c r="O47" s="65" t="s">
        <v>50</v>
      </c>
      <c r="P47" s="66">
        <v>2</v>
      </c>
      <c r="Q47" s="67" t="s">
        <v>78</v>
      </c>
      <c r="R47" s="67" t="s">
        <v>84</v>
      </c>
      <c r="S47" s="79"/>
      <c r="T47" s="68" t="s">
        <v>63</v>
      </c>
      <c r="U47" s="80"/>
      <c r="W47" s="1"/>
      <c r="Y47" s="58"/>
      <c r="Z47" s="87"/>
      <c r="AA47" s="289"/>
      <c r="AB47" s="290"/>
      <c r="AC47" s="290"/>
      <c r="AD47" s="290"/>
      <c r="AE47" s="290"/>
      <c r="AF47" s="291"/>
      <c r="AH47" s="289"/>
      <c r="AI47" s="290"/>
      <c r="AJ47" s="290"/>
      <c r="AK47" s="290"/>
      <c r="AL47" s="290"/>
      <c r="AM47" s="291"/>
      <c r="AO47" s="289"/>
      <c r="AP47" s="290"/>
      <c r="AQ47" s="290"/>
      <c r="AR47" s="290"/>
      <c r="AS47" s="290"/>
      <c r="AT47" s="291"/>
    </row>
    <row r="48" spans="14:46" ht="19.5" thickBot="1">
      <c r="N48" s="64">
        <v>4</v>
      </c>
      <c r="O48" s="69" t="s">
        <v>50</v>
      </c>
      <c r="P48" s="70">
        <v>1</v>
      </c>
      <c r="Q48" s="71" t="s">
        <v>79</v>
      </c>
      <c r="R48" s="71" t="s">
        <v>85</v>
      </c>
      <c r="S48" s="81"/>
      <c r="T48" s="72" t="s">
        <v>63</v>
      </c>
      <c r="U48" s="82"/>
      <c r="W48" s="1"/>
      <c r="Y48" s="58"/>
      <c r="Z48" s="87"/>
    </row>
    <row r="49" spans="14:46" ht="19.5" thickBot="1">
      <c r="N49" s="112">
        <v>5</v>
      </c>
      <c r="O49" s="113" t="s">
        <v>51</v>
      </c>
      <c r="P49" s="114">
        <v>2</v>
      </c>
      <c r="Q49" s="108" t="s">
        <v>80</v>
      </c>
      <c r="R49" s="108" t="s">
        <v>86</v>
      </c>
      <c r="S49" s="109"/>
      <c r="T49" s="143" t="s">
        <v>63</v>
      </c>
      <c r="U49" s="111"/>
      <c r="W49" s="1"/>
      <c r="Y49" s="58"/>
      <c r="Z49" s="87"/>
      <c r="AA49" s="286">
        <v>10</v>
      </c>
      <c r="AB49" s="287"/>
      <c r="AC49" s="287"/>
      <c r="AD49" s="287"/>
      <c r="AE49" s="287"/>
      <c r="AF49" s="288"/>
      <c r="AH49" s="286">
        <v>11</v>
      </c>
      <c r="AI49" s="287"/>
      <c r="AJ49" s="287"/>
      <c r="AK49" s="287"/>
      <c r="AL49" s="287"/>
      <c r="AM49" s="288"/>
      <c r="AO49" s="286">
        <v>12</v>
      </c>
      <c r="AP49" s="287"/>
      <c r="AQ49" s="287"/>
      <c r="AR49" s="287"/>
      <c r="AS49" s="287"/>
      <c r="AT49" s="288"/>
    </row>
    <row r="50" spans="14:46" ht="19.5" thickBot="1">
      <c r="N50" s="115">
        <v>6</v>
      </c>
      <c r="O50" s="116" t="s">
        <v>51</v>
      </c>
      <c r="P50" s="117">
        <v>1</v>
      </c>
      <c r="Q50" s="118" t="s">
        <v>81</v>
      </c>
      <c r="R50" s="118" t="s">
        <v>87</v>
      </c>
      <c r="S50" s="119"/>
      <c r="T50" s="144" t="s">
        <v>63</v>
      </c>
      <c r="U50" s="120"/>
      <c r="W50" s="1"/>
      <c r="Y50" s="58"/>
      <c r="Z50" s="87"/>
      <c r="AA50" s="289"/>
      <c r="AB50" s="290"/>
      <c r="AC50" s="290"/>
      <c r="AD50" s="290"/>
      <c r="AE50" s="290"/>
      <c r="AF50" s="291"/>
      <c r="AH50" s="289"/>
      <c r="AI50" s="290"/>
      <c r="AJ50" s="290"/>
      <c r="AK50" s="290"/>
      <c r="AL50" s="290"/>
      <c r="AM50" s="291"/>
      <c r="AO50" s="289"/>
      <c r="AP50" s="290"/>
      <c r="AQ50" s="290"/>
      <c r="AR50" s="290"/>
      <c r="AS50" s="290"/>
      <c r="AT50" s="291"/>
    </row>
    <row r="51" spans="14:46">
      <c r="O51" s="62"/>
      <c r="P51" s="62"/>
      <c r="Q51" s="24"/>
      <c r="R51" s="24"/>
      <c r="S51" s="24"/>
      <c r="T51" s="24"/>
      <c r="U51" s="24"/>
      <c r="V51" s="24"/>
      <c r="W51" s="24"/>
    </row>
    <row r="52" spans="14:46">
      <c r="O52" s="62"/>
      <c r="P52" s="62"/>
      <c r="Q52" s="24"/>
      <c r="R52" s="24"/>
      <c r="S52" s="24"/>
      <c r="T52" s="24"/>
      <c r="U52" s="24"/>
      <c r="V52" s="24"/>
      <c r="W52" s="24"/>
    </row>
    <row r="53" spans="14:46">
      <c r="V53" s="24"/>
      <c r="W53" s="24"/>
    </row>
    <row r="54" spans="14:46">
      <c r="V54" s="24"/>
      <c r="W54" s="24"/>
    </row>
  </sheetData>
  <sortState ref="BS5:CD10">
    <sortCondition descending="1" ref="CD5:CD10"/>
  </sortState>
  <mergeCells count="30">
    <mergeCell ref="AA49:AF49"/>
    <mergeCell ref="AH49:AM49"/>
    <mergeCell ref="AO49:AT49"/>
    <mergeCell ref="AA50:AF50"/>
    <mergeCell ref="AH50:AM50"/>
    <mergeCell ref="AO50:AT50"/>
    <mergeCell ref="AA46:AF46"/>
    <mergeCell ref="AH46:AM46"/>
    <mergeCell ref="AO46:AT46"/>
    <mergeCell ref="AA47:AF47"/>
    <mergeCell ref="AH47:AM47"/>
    <mergeCell ref="AO47:AT47"/>
    <mergeCell ref="AA43:AF43"/>
    <mergeCell ref="AH43:AM43"/>
    <mergeCell ref="AO43:AT43"/>
    <mergeCell ref="AA44:AF44"/>
    <mergeCell ref="AH44:AM44"/>
    <mergeCell ref="AO44:AT44"/>
    <mergeCell ref="AH38:AM38"/>
    <mergeCell ref="AH39:AM39"/>
    <mergeCell ref="AA40:AF40"/>
    <mergeCell ref="AO40:AT40"/>
    <mergeCell ref="AA41:AF41"/>
    <mergeCell ref="AO41:AT41"/>
    <mergeCell ref="AH40:AM40"/>
    <mergeCell ref="S2:U2"/>
    <mergeCell ref="J13:L13"/>
    <mergeCell ref="S22:U22"/>
    <mergeCell ref="Y38:Z38"/>
    <mergeCell ref="S43:U43"/>
  </mergeCells>
  <printOptions horizontalCentered="1"/>
  <pageMargins left="0.11811023622047245" right="0.19685039370078741" top="0.74803149606299213" bottom="0.59" header="0.11811023622047245" footer="0.11811023622047245"/>
  <pageSetup paperSize="9" scale="85" orientation="landscape" horizontalDpi="4294967293" r:id="rId1"/>
  <headerFooter>
    <oddHeader xml:space="preserve">&amp;C&amp;"-,Vet"&amp;28&amp;K92D050TORNOOI WALTER ALGOET U9 (8/8) ZATERDAG 30 APRIL 2016 </oddHeader>
  </headerFooter>
  <rowBreaks count="2" manualBreakCount="2">
    <brk id="27" max="16383" man="1"/>
    <brk id="46" max="16383" man="1"/>
  </rowBreaks>
  <colBreaks count="3" manualBreakCount="3">
    <brk id="24" max="1048575" man="1"/>
    <brk id="68" max="1048575" man="1"/>
    <brk id="6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CD54"/>
  <sheetViews>
    <sheetView tabSelected="1" zoomScaleNormal="100" workbookViewId="0">
      <selection activeCell="U48" sqref="U48"/>
    </sheetView>
  </sheetViews>
  <sheetFormatPr defaultRowHeight="15"/>
  <cols>
    <col min="1" max="1" width="5.7109375" customWidth="1"/>
    <col min="2" max="2" width="8.7109375" customWidth="1"/>
    <col min="3" max="3" width="6.7109375" customWidth="1"/>
    <col min="4" max="4" width="28.7109375" customWidth="1"/>
    <col min="5" max="9" width="8.42578125" bestFit="1" customWidth="1"/>
    <col min="10" max="12" width="3.7109375" customWidth="1"/>
    <col min="13" max="13" width="2.7109375" customWidth="1"/>
    <col min="14" max="14" width="5.7109375" style="59" customWidth="1"/>
    <col min="15" max="15" width="9" style="59" customWidth="1"/>
    <col min="16" max="16" width="6.42578125" style="59" bestFit="1" customWidth="1"/>
    <col min="17" max="18" width="28.7109375" customWidth="1"/>
    <col min="19" max="21" width="5.7109375" customWidth="1"/>
    <col min="22" max="22" width="2.85546875" customWidth="1"/>
    <col min="23" max="23" width="28.7109375" customWidth="1"/>
    <col min="24" max="24" width="2.7109375" customWidth="1"/>
    <col min="25" max="25" width="4" customWidth="1"/>
    <col min="26" max="26" width="24.85546875" bestFit="1" customWidth="1"/>
    <col min="27" max="32" width="4" customWidth="1"/>
    <col min="33" max="33" width="1.7109375" customWidth="1"/>
    <col min="34" max="39" width="4" customWidth="1"/>
    <col min="40" max="40" width="1.7109375" customWidth="1"/>
    <col min="41" max="46" width="4" customWidth="1"/>
    <col min="47" max="47" width="1.7109375" customWidth="1"/>
    <col min="48" max="53" width="4" customWidth="1"/>
    <col min="54" max="54" width="1.7109375" customWidth="1"/>
    <col min="55" max="60" width="4" customWidth="1"/>
    <col min="61" max="61" width="1.7109375" customWidth="1"/>
    <col min="62" max="62" width="4" customWidth="1"/>
    <col min="63" max="63" width="4.140625" bestFit="1" customWidth="1"/>
    <col min="64" max="66" width="4" customWidth="1"/>
    <col min="67" max="67" width="1.7109375" customWidth="1"/>
    <col min="68" max="68" width="8.7109375" customWidth="1"/>
    <col min="70" max="70" width="5.7109375" customWidth="1"/>
    <col min="71" max="71" width="25.7109375" customWidth="1"/>
    <col min="72" max="72" width="4.7109375" customWidth="1"/>
    <col min="73" max="76" width="6.7109375" customWidth="1"/>
    <col min="77" max="77" width="4.7109375" customWidth="1"/>
    <col min="78" max="80" width="6.7109375" customWidth="1"/>
    <col min="81" max="81" width="4.7109375" customWidth="1"/>
  </cols>
  <sheetData>
    <row r="1" spans="1:82" ht="19.5" thickBot="1">
      <c r="Q1" s="217" t="s">
        <v>58</v>
      </c>
      <c r="R1" s="36"/>
      <c r="S1" s="18"/>
      <c r="T1" s="18"/>
      <c r="U1" s="5"/>
    </row>
    <row r="2" spans="1:82" ht="19.5" thickBot="1">
      <c r="N2" s="164" t="s">
        <v>56</v>
      </c>
      <c r="O2" s="166" t="s">
        <v>57</v>
      </c>
      <c r="P2" s="166" t="s">
        <v>55</v>
      </c>
      <c r="Q2" s="167" t="s">
        <v>52</v>
      </c>
      <c r="R2" s="168" t="s">
        <v>53</v>
      </c>
      <c r="S2" s="282" t="s">
        <v>3</v>
      </c>
      <c r="T2" s="283"/>
      <c r="U2" s="284"/>
      <c r="V2" s="33"/>
      <c r="W2" s="32" t="s">
        <v>54</v>
      </c>
    </row>
    <row r="3" spans="1:82" ht="19.5" thickBot="1">
      <c r="N3" s="50"/>
      <c r="O3" s="60"/>
      <c r="P3" s="60"/>
      <c r="Q3" s="10"/>
      <c r="R3" s="10"/>
      <c r="S3" s="31"/>
      <c r="T3" s="31"/>
      <c r="U3" s="31"/>
      <c r="V3" s="31"/>
      <c r="W3" s="10"/>
      <c r="BS3" s="164" t="s">
        <v>71</v>
      </c>
      <c r="BT3" s="164"/>
      <c r="BU3" s="164" t="s">
        <v>70</v>
      </c>
      <c r="BV3" s="164" t="s">
        <v>64</v>
      </c>
      <c r="BW3" s="164" t="s">
        <v>65</v>
      </c>
      <c r="BX3" s="164" t="s">
        <v>66</v>
      </c>
      <c r="BY3" s="164"/>
      <c r="BZ3" s="164" t="s">
        <v>67</v>
      </c>
      <c r="CA3" s="164" t="s">
        <v>63</v>
      </c>
      <c r="CB3" s="164" t="s">
        <v>68</v>
      </c>
      <c r="CC3" s="164"/>
      <c r="CD3" s="165" t="s">
        <v>69</v>
      </c>
    </row>
    <row r="4" spans="1:82" ht="19.5" thickBot="1">
      <c r="A4" s="2"/>
      <c r="B4" s="10"/>
      <c r="C4" s="10"/>
      <c r="D4" s="8" t="s">
        <v>1</v>
      </c>
      <c r="E4" s="16" t="s">
        <v>23</v>
      </c>
      <c r="F4" s="16" t="s">
        <v>24</v>
      </c>
      <c r="G4" s="16" t="s">
        <v>25</v>
      </c>
      <c r="H4" s="16" t="s">
        <v>26</v>
      </c>
      <c r="I4" s="16" t="s">
        <v>27</v>
      </c>
      <c r="J4" s="10"/>
      <c r="K4" s="10"/>
      <c r="L4" s="10"/>
      <c r="M4" s="10"/>
      <c r="N4" s="112">
        <v>1</v>
      </c>
      <c r="O4" s="113" t="s">
        <v>4</v>
      </c>
      <c r="P4" s="260">
        <v>1</v>
      </c>
      <c r="Q4" s="108" t="str">
        <f>D5</f>
        <v>KSC Wielsbeke 1</v>
      </c>
      <c r="R4" s="108" t="str">
        <f>D6</f>
        <v>KVC Wingene 1</v>
      </c>
      <c r="S4" s="109"/>
      <c r="T4" s="110" t="s">
        <v>63</v>
      </c>
      <c r="U4" s="111"/>
      <c r="V4" s="10"/>
      <c r="W4" s="6"/>
      <c r="X4" s="22"/>
      <c r="Y4" s="7"/>
      <c r="Z4" s="8" t="s">
        <v>22</v>
      </c>
      <c r="AA4" s="12"/>
      <c r="AB4" s="13"/>
      <c r="AC4" s="14" t="s">
        <v>15</v>
      </c>
      <c r="AD4" s="13"/>
      <c r="AE4" s="15"/>
      <c r="AF4" s="22"/>
      <c r="AG4" s="11"/>
      <c r="AH4" s="12"/>
      <c r="AI4" s="13"/>
      <c r="AJ4" s="14" t="s">
        <v>16</v>
      </c>
      <c r="AK4" s="13"/>
      <c r="AL4" s="15"/>
      <c r="AM4" s="22"/>
      <c r="AN4" s="11"/>
      <c r="AO4" s="12"/>
      <c r="AP4" s="13"/>
      <c r="AQ4" s="14" t="s">
        <v>17</v>
      </c>
      <c r="AR4" s="13"/>
      <c r="AS4" s="15"/>
      <c r="AT4" s="22"/>
      <c r="AU4" s="11"/>
      <c r="AV4" s="12"/>
      <c r="AW4" s="13"/>
      <c r="AX4" s="14" t="s">
        <v>18</v>
      </c>
      <c r="AY4" s="13"/>
      <c r="AZ4" s="15"/>
      <c r="BA4" s="22"/>
      <c r="BB4" s="11"/>
      <c r="BC4" s="12"/>
      <c r="BD4" s="13"/>
      <c r="BE4" s="14" t="s">
        <v>19</v>
      </c>
      <c r="BF4" s="13"/>
      <c r="BG4" s="15"/>
      <c r="BH4" s="22"/>
      <c r="BI4" s="11"/>
      <c r="BJ4" s="12"/>
      <c r="BK4" s="13"/>
      <c r="BL4" s="14" t="s">
        <v>20</v>
      </c>
      <c r="BM4" s="13"/>
      <c r="BN4" s="15"/>
      <c r="BO4" s="11"/>
      <c r="BP4" s="16" t="s">
        <v>21</v>
      </c>
      <c r="BR4" s="23"/>
      <c r="BS4" s="22"/>
      <c r="BT4" s="22"/>
      <c r="BU4" s="60"/>
      <c r="BV4" s="60"/>
      <c r="BW4" s="34"/>
      <c r="BX4" s="60"/>
      <c r="BY4" s="60"/>
      <c r="BZ4" s="60"/>
      <c r="CA4" s="60"/>
      <c r="CB4" s="88"/>
      <c r="CC4" s="59"/>
      <c r="CD4" s="88"/>
    </row>
    <row r="5" spans="1:82" ht="18.75">
      <c r="A5" s="2"/>
      <c r="B5" s="10"/>
      <c r="C5" s="171">
        <v>1</v>
      </c>
      <c r="D5" s="247" t="s">
        <v>28</v>
      </c>
      <c r="E5" s="222" t="s">
        <v>4</v>
      </c>
      <c r="F5" s="222"/>
      <c r="G5" s="222" t="s">
        <v>134</v>
      </c>
      <c r="H5" s="222" t="s">
        <v>135</v>
      </c>
      <c r="I5" s="222" t="s">
        <v>9</v>
      </c>
      <c r="J5" s="10"/>
      <c r="K5" s="10"/>
      <c r="L5" s="10"/>
      <c r="M5" s="10"/>
      <c r="N5" s="253">
        <v>2</v>
      </c>
      <c r="O5" s="254" t="s">
        <v>4</v>
      </c>
      <c r="P5" s="255">
        <v>3</v>
      </c>
      <c r="Q5" s="256" t="str">
        <f>D7</f>
        <v>KSC Wielsbeke 3</v>
      </c>
      <c r="R5" s="256" t="str">
        <f>D8</f>
        <v>KFC Lendelede</v>
      </c>
      <c r="S5" s="257"/>
      <c r="T5" s="258" t="s">
        <v>63</v>
      </c>
      <c r="U5" s="259"/>
      <c r="V5" s="10"/>
      <c r="W5" s="6"/>
      <c r="X5" s="10"/>
      <c r="Y5" s="6">
        <v>1</v>
      </c>
      <c r="Z5" s="173" t="str">
        <f>D5</f>
        <v>KSC Wielsbeke 1</v>
      </c>
      <c r="AA5" s="7">
        <f>IF(S4="",0,1)</f>
        <v>0</v>
      </c>
      <c r="AB5" s="7">
        <v>0</v>
      </c>
      <c r="AC5" s="7">
        <f>IF(U10="",0,1)</f>
        <v>0</v>
      </c>
      <c r="AD5" s="7">
        <f>IF(S13="",0,1)</f>
        <v>0</v>
      </c>
      <c r="AE5" s="7">
        <f>IF(S17="",0,1)</f>
        <v>0</v>
      </c>
      <c r="AF5" s="75">
        <f t="shared" ref="AF5:AF9" si="0">SUM(AA5:AE5)</f>
        <v>0</v>
      </c>
      <c r="AG5" s="2"/>
      <c r="AH5" s="73">
        <f>S4</f>
        <v>0</v>
      </c>
      <c r="AI5" s="73"/>
      <c r="AJ5" s="73">
        <f>U10</f>
        <v>0</v>
      </c>
      <c r="AK5" s="73">
        <f>S13</f>
        <v>0</v>
      </c>
      <c r="AL5" s="74">
        <f>S17</f>
        <v>0</v>
      </c>
      <c r="AM5" s="75">
        <f t="shared" ref="AM5:AM9" si="1">SUM(AH5:AL5)</f>
        <v>0</v>
      </c>
      <c r="AN5" s="76"/>
      <c r="AO5" s="73">
        <f>U4</f>
        <v>0</v>
      </c>
      <c r="AP5" s="73"/>
      <c r="AQ5" s="73">
        <f>S10</f>
        <v>0</v>
      </c>
      <c r="AR5" s="73">
        <f>U13</f>
        <v>0</v>
      </c>
      <c r="AS5" s="73">
        <f>U17</f>
        <v>0</v>
      </c>
      <c r="AT5" s="75">
        <f t="shared" ref="AT5:AT9" si="2">SUM(AO5:AS5)</f>
        <v>0</v>
      </c>
      <c r="AU5" s="2"/>
      <c r="AV5" s="7">
        <f t="shared" ref="AV5:AZ9" si="3">AH5-AO5</f>
        <v>0</v>
      </c>
      <c r="AW5" s="7">
        <f t="shared" si="3"/>
        <v>0</v>
      </c>
      <c r="AX5" s="7">
        <f t="shared" si="3"/>
        <v>0</v>
      </c>
      <c r="AY5" s="7">
        <f t="shared" si="3"/>
        <v>0</v>
      </c>
      <c r="AZ5" s="7">
        <f t="shared" si="3"/>
        <v>0</v>
      </c>
      <c r="BA5" s="75">
        <f t="shared" ref="BA5:BA9" si="4">SUM(AV5:AZ5)</f>
        <v>0</v>
      </c>
      <c r="BB5" s="2"/>
      <c r="BC5" s="83">
        <f>IF(AA5=0,0,IF(AH5&gt;AO5,5,IF(AH5=AO5,IF(AH5=0,2,3),1)))</f>
        <v>0</v>
      </c>
      <c r="BD5" s="83">
        <f>IF(AB5=0,0,IF(AI5&gt;AP5,5,IF(AI5=AP5,IF(AI5=0,2,3),1)))</f>
        <v>0</v>
      </c>
      <c r="BE5" s="83">
        <f>IF(AC5=0,0,IF(AJ5&gt;AQ5,5,IF(AJ5=AQ5,IF(AJ5=0,2,3),1)))</f>
        <v>0</v>
      </c>
      <c r="BF5" s="83">
        <f>IF(AD5=0,0,IF(AK5&gt;AR5,5,IF(AK5=AR5,IF(AK5=0,2,3),1)))</f>
        <v>0</v>
      </c>
      <c r="BG5" s="83">
        <f>IF(AE5=0,0,IF(AL5&gt;AS5,5,IF(AL5=AS5,IF(AL5=0,2,3),1)))</f>
        <v>0</v>
      </c>
      <c r="BH5" s="75">
        <f t="shared" ref="BH5:BH9" si="5">SUM(BC5:BG5)</f>
        <v>0</v>
      </c>
      <c r="BI5" s="2"/>
      <c r="BJ5" s="7">
        <f>BC5</f>
        <v>0</v>
      </c>
      <c r="BK5" s="7">
        <f>BC5+BD5</f>
        <v>0</v>
      </c>
      <c r="BL5" s="7">
        <f>BC5+BD5+BE5</f>
        <v>0</v>
      </c>
      <c r="BM5" s="7">
        <f>BC5+BD5+BE5+BF5</f>
        <v>0</v>
      </c>
      <c r="BN5" s="7">
        <f>BC5+BD5+BE5+BF5+BG5</f>
        <v>0</v>
      </c>
      <c r="BO5" s="2"/>
      <c r="BP5" s="7"/>
      <c r="BR5" s="89">
        <v>1</v>
      </c>
      <c r="BS5" s="90" t="str">
        <f>$Z$6</f>
        <v>KVC Wingene 1</v>
      </c>
      <c r="BT5" s="91"/>
      <c r="BU5" s="92">
        <f>$AF$6</f>
        <v>0</v>
      </c>
      <c r="BV5" s="93">
        <f>COUNTIF($BC$6:$BG$6,"3")</f>
        <v>0</v>
      </c>
      <c r="BW5" s="94">
        <f>COUNTIF($BC$6:$BG$6,"0")</f>
        <v>5</v>
      </c>
      <c r="BX5" s="95">
        <f>COUNTIF($BC$6:$BG$6,1)</f>
        <v>0</v>
      </c>
      <c r="BY5" s="96"/>
      <c r="BZ5" s="93">
        <f>$AM$6</f>
        <v>0</v>
      </c>
      <c r="CA5" s="94">
        <f>$AT$6</f>
        <v>0</v>
      </c>
      <c r="CB5" s="95">
        <f>$BA$6</f>
        <v>0</v>
      </c>
      <c r="CC5" s="97"/>
      <c r="CD5" s="98">
        <f>$BH$6</f>
        <v>0</v>
      </c>
    </row>
    <row r="6" spans="1:82" ht="19.5" thickBot="1">
      <c r="A6" s="2"/>
      <c r="B6" s="10"/>
      <c r="C6" s="171">
        <v>2</v>
      </c>
      <c r="D6" s="247" t="s">
        <v>114</v>
      </c>
      <c r="E6" s="222" t="s">
        <v>4</v>
      </c>
      <c r="F6" s="222" t="s">
        <v>133</v>
      </c>
      <c r="G6" s="222" t="s">
        <v>134</v>
      </c>
      <c r="H6" s="222"/>
      <c r="I6" s="222" t="s">
        <v>9</v>
      </c>
      <c r="J6" s="10"/>
      <c r="K6" s="10"/>
      <c r="L6" s="10"/>
      <c r="M6" s="10"/>
      <c r="N6" s="115">
        <v>3</v>
      </c>
      <c r="O6" s="116" t="s">
        <v>4</v>
      </c>
      <c r="P6" s="269" t="s">
        <v>63</v>
      </c>
      <c r="Q6" s="118" t="str">
        <f>D9</f>
        <v xml:space="preserve">KSK Geluwe </v>
      </c>
      <c r="R6" s="118" t="str">
        <f>D10</f>
        <v>bye</v>
      </c>
      <c r="S6" s="119"/>
      <c r="T6" s="129" t="s">
        <v>63</v>
      </c>
      <c r="U6" s="120"/>
      <c r="V6" s="10"/>
      <c r="W6" s="6"/>
      <c r="X6" s="10"/>
      <c r="Y6" s="6">
        <v>2</v>
      </c>
      <c r="Z6" s="244" t="str">
        <f t="shared" ref="Z6:Z9" si="6">D6</f>
        <v>KVC Wingene 1</v>
      </c>
      <c r="AA6" s="7">
        <f>IF(U4="",0,1)</f>
        <v>0</v>
      </c>
      <c r="AB6" s="7">
        <f>IF(S8="",0,1)</f>
        <v>0</v>
      </c>
      <c r="AC6" s="7">
        <f>IF(S11="",0,1)</f>
        <v>0</v>
      </c>
      <c r="AD6" s="7">
        <v>0</v>
      </c>
      <c r="AE6" s="7">
        <f>IF(U16="",0,1)</f>
        <v>0</v>
      </c>
      <c r="AF6" s="77">
        <f t="shared" si="0"/>
        <v>0</v>
      </c>
      <c r="AG6" s="2"/>
      <c r="AH6" s="73">
        <f>U4</f>
        <v>0</v>
      </c>
      <c r="AI6" s="73">
        <f>S8</f>
        <v>0</v>
      </c>
      <c r="AJ6" s="73">
        <f>S11</f>
        <v>0</v>
      </c>
      <c r="AK6" s="73"/>
      <c r="AL6" s="74">
        <f>U16</f>
        <v>0</v>
      </c>
      <c r="AM6" s="77">
        <f t="shared" si="1"/>
        <v>0</v>
      </c>
      <c r="AN6" s="76"/>
      <c r="AO6" s="73">
        <f>S4</f>
        <v>0</v>
      </c>
      <c r="AP6" s="73">
        <f>U8</f>
        <v>0</v>
      </c>
      <c r="AQ6" s="73">
        <f>U11</f>
        <v>0</v>
      </c>
      <c r="AR6" s="73"/>
      <c r="AS6" s="73">
        <f>S16</f>
        <v>0</v>
      </c>
      <c r="AT6" s="77">
        <f t="shared" si="2"/>
        <v>0</v>
      </c>
      <c r="AU6" s="2"/>
      <c r="AV6" s="7">
        <f t="shared" si="3"/>
        <v>0</v>
      </c>
      <c r="AW6" s="7">
        <f t="shared" si="3"/>
        <v>0</v>
      </c>
      <c r="AX6" s="7">
        <f t="shared" si="3"/>
        <v>0</v>
      </c>
      <c r="AY6" s="7">
        <f t="shared" si="3"/>
        <v>0</v>
      </c>
      <c r="AZ6" s="7">
        <f t="shared" si="3"/>
        <v>0</v>
      </c>
      <c r="BA6" s="77">
        <f t="shared" si="4"/>
        <v>0</v>
      </c>
      <c r="BB6" s="2"/>
      <c r="BC6" s="83">
        <f t="shared" ref="BC6:BC9" si="7">IF(AA6=0,0,IF(AH6&gt;AO6,5,IF(AH6=AO6,IF(AH6=0,2,3),1)))</f>
        <v>0</v>
      </c>
      <c r="BD6" s="83">
        <f t="shared" ref="BD6:BD9" si="8">IF(AB6=0,0,IF(AI6&gt;AP6,5,IF(AI6=AP6,IF(AI6=0,2,3),1)))</f>
        <v>0</v>
      </c>
      <c r="BE6" s="83">
        <f t="shared" ref="BE6:BE9" si="9">IF(AC6=0,0,IF(AJ6&gt;AQ6,5,IF(AJ6=AQ6,IF(AJ6=0,2,3),1)))</f>
        <v>0</v>
      </c>
      <c r="BF6" s="83">
        <f t="shared" ref="BF6:BF9" si="10">IF(AD6=0,0,IF(AK6&gt;AR6,5,IF(AK6=AR6,IF(AK6=0,2,3),1)))</f>
        <v>0</v>
      </c>
      <c r="BG6" s="83">
        <f t="shared" ref="BG6:BG9" si="11">IF(AE6=0,0,IF(AL6&gt;AS6,5,IF(AL6=AS6,IF(AL6=0,2,3),1)))</f>
        <v>0</v>
      </c>
      <c r="BH6" s="77">
        <f t="shared" si="5"/>
        <v>0</v>
      </c>
      <c r="BI6" s="2"/>
      <c r="BJ6" s="7">
        <f t="shared" ref="BJ6:BJ9" si="12">BC6</f>
        <v>0</v>
      </c>
      <c r="BK6" s="7">
        <f t="shared" ref="BK6:BK9" si="13">BC6+BD6</f>
        <v>0</v>
      </c>
      <c r="BL6" s="7">
        <f t="shared" ref="BL6:BL9" si="14">BC6+BD6+BE6</f>
        <v>0</v>
      </c>
      <c r="BM6" s="7">
        <f t="shared" ref="BM6:BM9" si="15">BC6+BD6+BE6+BF6</f>
        <v>0</v>
      </c>
      <c r="BN6" s="7">
        <f t="shared" ref="BN6:BN9" si="16">BC6+BD6+BE6+BF6+BG6</f>
        <v>0</v>
      </c>
      <c r="BO6" s="2"/>
      <c r="BP6" s="7"/>
      <c r="BR6" s="145">
        <v>2</v>
      </c>
      <c r="BS6" s="146" t="str">
        <f>$Z$9</f>
        <v xml:space="preserve">KSK Geluwe </v>
      </c>
      <c r="BT6" s="207"/>
      <c r="BU6" s="147">
        <f>$AF$9</f>
        <v>0</v>
      </c>
      <c r="BV6" s="148">
        <f>COUNTIF($BC$9:$BG$9,"3")</f>
        <v>0</v>
      </c>
      <c r="BW6" s="149">
        <f>COUNTIF($BC$9:$BG$9,"0")</f>
        <v>5</v>
      </c>
      <c r="BX6" s="150">
        <f>COUNTIF($BC$9:$BG$9,1)</f>
        <v>0</v>
      </c>
      <c r="BY6" s="151"/>
      <c r="BZ6" s="148">
        <f>$AM$9</f>
        <v>0</v>
      </c>
      <c r="CA6" s="149">
        <f>$AT$9</f>
        <v>0</v>
      </c>
      <c r="CB6" s="150">
        <f>$BA$9</f>
        <v>0</v>
      </c>
      <c r="CC6" s="152"/>
      <c r="CD6" s="153">
        <f>$BH$9</f>
        <v>0</v>
      </c>
    </row>
    <row r="7" spans="1:82" ht="18.75">
      <c r="A7" s="2"/>
      <c r="B7" s="10"/>
      <c r="C7" s="171">
        <v>3</v>
      </c>
      <c r="D7" s="247" t="s">
        <v>73</v>
      </c>
      <c r="E7" s="222" t="s">
        <v>4</v>
      </c>
      <c r="F7" s="222" t="s">
        <v>133</v>
      </c>
      <c r="G7" s="222" t="s">
        <v>134</v>
      </c>
      <c r="H7" s="222" t="s">
        <v>135</v>
      </c>
      <c r="I7" s="222"/>
      <c r="J7" s="10"/>
      <c r="K7" s="10"/>
      <c r="L7" s="10"/>
      <c r="M7" s="10"/>
      <c r="N7" s="125">
        <v>4</v>
      </c>
      <c r="O7" s="126" t="s">
        <v>133</v>
      </c>
      <c r="P7" s="268">
        <v>1</v>
      </c>
      <c r="Q7" s="128" t="str">
        <f>D7</f>
        <v>KSC Wielsbeke 3</v>
      </c>
      <c r="R7" s="128" t="str">
        <f>D9</f>
        <v xml:space="preserve">KSK Geluwe </v>
      </c>
      <c r="S7" s="132"/>
      <c r="T7" s="134" t="s">
        <v>63</v>
      </c>
      <c r="U7" s="133"/>
      <c r="V7" s="10"/>
      <c r="W7" s="6"/>
      <c r="X7" s="10"/>
      <c r="Y7" s="6">
        <v>3</v>
      </c>
      <c r="Z7" s="244" t="str">
        <f t="shared" si="6"/>
        <v>KSC Wielsbeke 3</v>
      </c>
      <c r="AA7" s="7">
        <f>IF(S5="",0,1)</f>
        <v>0</v>
      </c>
      <c r="AB7" s="7">
        <f>IF(S7="",0,1)</f>
        <v>0</v>
      </c>
      <c r="AC7" s="7">
        <f>IF(U11="",0,1)</f>
        <v>0</v>
      </c>
      <c r="AD7" s="7">
        <f>IF(U13="",0,1)</f>
        <v>0</v>
      </c>
      <c r="AE7" s="7">
        <v>0</v>
      </c>
      <c r="AF7" s="77">
        <f t="shared" si="0"/>
        <v>0</v>
      </c>
      <c r="AG7" s="2"/>
      <c r="AH7" s="73">
        <f>S5</f>
        <v>0</v>
      </c>
      <c r="AI7" s="73">
        <f>S7</f>
        <v>0</v>
      </c>
      <c r="AJ7" s="73">
        <f>U11</f>
        <v>0</v>
      </c>
      <c r="AK7" s="73">
        <f>U13</f>
        <v>0</v>
      </c>
      <c r="AL7" s="74"/>
      <c r="AM7" s="77">
        <f t="shared" si="1"/>
        <v>0</v>
      </c>
      <c r="AN7" s="76"/>
      <c r="AO7" s="73">
        <f>U5</f>
        <v>0</v>
      </c>
      <c r="AP7" s="73">
        <f>U7</f>
        <v>0</v>
      </c>
      <c r="AQ7" s="73">
        <f>S11</f>
        <v>0</v>
      </c>
      <c r="AR7" s="73">
        <f>S13</f>
        <v>0</v>
      </c>
      <c r="AS7" s="73"/>
      <c r="AT7" s="77">
        <f t="shared" si="2"/>
        <v>0</v>
      </c>
      <c r="AU7" s="2"/>
      <c r="AV7" s="7">
        <f t="shared" si="3"/>
        <v>0</v>
      </c>
      <c r="AW7" s="7">
        <f t="shared" si="3"/>
        <v>0</v>
      </c>
      <c r="AX7" s="7">
        <f t="shared" si="3"/>
        <v>0</v>
      </c>
      <c r="AY7" s="7">
        <f t="shared" si="3"/>
        <v>0</v>
      </c>
      <c r="AZ7" s="7">
        <f t="shared" si="3"/>
        <v>0</v>
      </c>
      <c r="BA7" s="77">
        <f t="shared" si="4"/>
        <v>0</v>
      </c>
      <c r="BB7" s="2"/>
      <c r="BC7" s="83">
        <f t="shared" si="7"/>
        <v>0</v>
      </c>
      <c r="BD7" s="83">
        <f t="shared" si="8"/>
        <v>0</v>
      </c>
      <c r="BE7" s="83">
        <f t="shared" si="9"/>
        <v>0</v>
      </c>
      <c r="BF7" s="83">
        <f t="shared" si="10"/>
        <v>0</v>
      </c>
      <c r="BG7" s="83">
        <f t="shared" si="11"/>
        <v>0</v>
      </c>
      <c r="BH7" s="77">
        <f t="shared" si="5"/>
        <v>0</v>
      </c>
      <c r="BI7" s="2"/>
      <c r="BJ7" s="7">
        <f t="shared" si="12"/>
        <v>0</v>
      </c>
      <c r="BK7" s="7">
        <f t="shared" si="13"/>
        <v>0</v>
      </c>
      <c r="BL7" s="7">
        <f t="shared" si="14"/>
        <v>0</v>
      </c>
      <c r="BM7" s="7">
        <f t="shared" si="15"/>
        <v>0</v>
      </c>
      <c r="BN7" s="7">
        <f t="shared" si="16"/>
        <v>0</v>
      </c>
      <c r="BO7" s="2"/>
      <c r="BP7" s="7"/>
      <c r="BR7" s="99">
        <v>3</v>
      </c>
      <c r="BS7" s="100" t="str">
        <f>$Z$8</f>
        <v>KFC Lendelede</v>
      </c>
      <c r="BT7" s="214"/>
      <c r="BU7" s="101">
        <f>$AF$8</f>
        <v>0</v>
      </c>
      <c r="BV7" s="102">
        <f>COUNTIF($BC$8:$BG$8,"3")</f>
        <v>0</v>
      </c>
      <c r="BW7" s="103">
        <f>COUNTIF($BC$8:$BG$8,"0")</f>
        <v>5</v>
      </c>
      <c r="BX7" s="104">
        <f>COUNTIF($BC$8:$BG$8,1)</f>
        <v>0</v>
      </c>
      <c r="BY7" s="105"/>
      <c r="BZ7" s="102">
        <f>$AM$8</f>
        <v>0</v>
      </c>
      <c r="CA7" s="103">
        <f>$AT$8</f>
        <v>0</v>
      </c>
      <c r="CB7" s="104">
        <f>$BA$8</f>
        <v>0</v>
      </c>
      <c r="CC7" s="106"/>
      <c r="CD7" s="107">
        <f>$BH$8</f>
        <v>0</v>
      </c>
    </row>
    <row r="8" spans="1:82" ht="18.75">
      <c r="A8" s="2"/>
      <c r="B8" s="10"/>
      <c r="C8" s="171">
        <v>4</v>
      </c>
      <c r="D8" s="247" t="s">
        <v>120</v>
      </c>
      <c r="E8" s="222" t="s">
        <v>4</v>
      </c>
      <c r="F8" s="222" t="s">
        <v>133</v>
      </c>
      <c r="G8" s="222"/>
      <c r="H8" s="222" t="s">
        <v>135</v>
      </c>
      <c r="I8" s="222" t="s">
        <v>9</v>
      </c>
      <c r="J8" s="10"/>
      <c r="K8" s="10"/>
      <c r="L8" s="10"/>
      <c r="M8" s="10"/>
      <c r="N8" s="261">
        <v>5</v>
      </c>
      <c r="O8" s="262" t="s">
        <v>133</v>
      </c>
      <c r="P8" s="263">
        <v>3</v>
      </c>
      <c r="Q8" s="264" t="str">
        <f>D6</f>
        <v>KVC Wingene 1</v>
      </c>
      <c r="R8" s="264" t="str">
        <f>D8</f>
        <v>KFC Lendelede</v>
      </c>
      <c r="S8" s="265"/>
      <c r="T8" s="266" t="s">
        <v>63</v>
      </c>
      <c r="U8" s="267"/>
      <c r="V8" s="10"/>
      <c r="W8" s="6"/>
      <c r="X8" s="10"/>
      <c r="Y8" s="6">
        <v>4</v>
      </c>
      <c r="Z8" s="244" t="str">
        <f t="shared" si="6"/>
        <v>KFC Lendelede</v>
      </c>
      <c r="AA8" s="7">
        <f>IF(U5="",0,1)</f>
        <v>0</v>
      </c>
      <c r="AB8" s="7">
        <f>IF(U8="",0,1)</f>
        <v>0</v>
      </c>
      <c r="AC8" s="7">
        <v>0</v>
      </c>
      <c r="AD8" s="7">
        <f>IF(S14="",0,1)</f>
        <v>0</v>
      </c>
      <c r="AE8" s="7">
        <f>IF(U17="",0,1)</f>
        <v>0</v>
      </c>
      <c r="AF8" s="77">
        <f t="shared" si="0"/>
        <v>0</v>
      </c>
      <c r="AG8" s="2"/>
      <c r="AH8" s="73">
        <f>U5</f>
        <v>0</v>
      </c>
      <c r="AI8" s="73">
        <f>U8</f>
        <v>0</v>
      </c>
      <c r="AJ8" s="73"/>
      <c r="AK8" s="73">
        <f>S14</f>
        <v>0</v>
      </c>
      <c r="AL8" s="74">
        <f>U17</f>
        <v>0</v>
      </c>
      <c r="AM8" s="77">
        <f t="shared" si="1"/>
        <v>0</v>
      </c>
      <c r="AN8" s="76"/>
      <c r="AO8" s="73">
        <f>S5</f>
        <v>0</v>
      </c>
      <c r="AP8" s="73">
        <f>S8</f>
        <v>0</v>
      </c>
      <c r="AQ8" s="73"/>
      <c r="AR8" s="73">
        <f>U14</f>
        <v>0</v>
      </c>
      <c r="AS8" s="73">
        <f>S17</f>
        <v>0</v>
      </c>
      <c r="AT8" s="77">
        <f t="shared" si="2"/>
        <v>0</v>
      </c>
      <c r="AU8" s="2"/>
      <c r="AV8" s="7">
        <f t="shared" si="3"/>
        <v>0</v>
      </c>
      <c r="AW8" s="7">
        <f t="shared" si="3"/>
        <v>0</v>
      </c>
      <c r="AX8" s="7">
        <f t="shared" si="3"/>
        <v>0</v>
      </c>
      <c r="AY8" s="7">
        <f t="shared" si="3"/>
        <v>0</v>
      </c>
      <c r="AZ8" s="7">
        <f t="shared" si="3"/>
        <v>0</v>
      </c>
      <c r="BA8" s="77">
        <f t="shared" si="4"/>
        <v>0</v>
      </c>
      <c r="BB8" s="2"/>
      <c r="BC8" s="83">
        <f t="shared" si="7"/>
        <v>0</v>
      </c>
      <c r="BD8" s="83">
        <f t="shared" si="8"/>
        <v>0</v>
      </c>
      <c r="BE8" s="83">
        <f t="shared" si="9"/>
        <v>0</v>
      </c>
      <c r="BF8" s="83">
        <f t="shared" si="10"/>
        <v>0</v>
      </c>
      <c r="BG8" s="83">
        <f t="shared" si="11"/>
        <v>0</v>
      </c>
      <c r="BH8" s="77">
        <f t="shared" si="5"/>
        <v>0</v>
      </c>
      <c r="BI8" s="2"/>
      <c r="BJ8" s="7">
        <f t="shared" si="12"/>
        <v>0</v>
      </c>
      <c r="BK8" s="7">
        <f t="shared" si="13"/>
        <v>0</v>
      </c>
      <c r="BL8" s="7">
        <f t="shared" si="14"/>
        <v>0</v>
      </c>
      <c r="BM8" s="7">
        <f t="shared" si="15"/>
        <v>0</v>
      </c>
      <c r="BN8" s="7">
        <f t="shared" si="16"/>
        <v>0</v>
      </c>
      <c r="BO8" s="2"/>
      <c r="BP8" s="7"/>
      <c r="BR8" s="145">
        <v>4</v>
      </c>
      <c r="BS8" s="146" t="str">
        <f>$Z$7</f>
        <v>KSC Wielsbeke 3</v>
      </c>
      <c r="BT8" s="207"/>
      <c r="BU8" s="147">
        <f>$AF$7</f>
        <v>0</v>
      </c>
      <c r="BV8" s="148">
        <f>COUNTIF($BC$7:$BG$7,"3")</f>
        <v>0</v>
      </c>
      <c r="BW8" s="149">
        <f>COUNTIF($BC$7:$BG$7,"0")</f>
        <v>5</v>
      </c>
      <c r="BX8" s="150">
        <f>COUNTIF($BC$7:$BG$7,1)</f>
        <v>0</v>
      </c>
      <c r="BY8" s="151"/>
      <c r="BZ8" s="148">
        <f>$AM$7</f>
        <v>0</v>
      </c>
      <c r="CA8" s="149">
        <f>$AT$7</f>
        <v>0</v>
      </c>
      <c r="CB8" s="150">
        <f>$BA$7</f>
        <v>0</v>
      </c>
      <c r="CC8" s="152"/>
      <c r="CD8" s="153">
        <f>$BH$7</f>
        <v>0</v>
      </c>
    </row>
    <row r="9" spans="1:82" ht="19.5" thickBot="1">
      <c r="A9" s="2"/>
      <c r="B9" s="10"/>
      <c r="C9" s="171">
        <v>5</v>
      </c>
      <c r="D9" s="247" t="s">
        <v>121</v>
      </c>
      <c r="E9" s="222"/>
      <c r="F9" s="222" t="s">
        <v>133</v>
      </c>
      <c r="G9" s="222" t="s">
        <v>134</v>
      </c>
      <c r="H9" s="222" t="s">
        <v>135</v>
      </c>
      <c r="I9" s="222" t="s">
        <v>9</v>
      </c>
      <c r="J9" s="10"/>
      <c r="K9" s="10"/>
      <c r="L9" s="10"/>
      <c r="M9" s="10"/>
      <c r="N9" s="121">
        <v>6</v>
      </c>
      <c r="O9" s="122" t="s">
        <v>133</v>
      </c>
      <c r="P9" s="270" t="s">
        <v>63</v>
      </c>
      <c r="Q9" s="124" t="str">
        <f>D5</f>
        <v>KSC Wielsbeke 1</v>
      </c>
      <c r="R9" s="124" t="str">
        <f>D10</f>
        <v>bye</v>
      </c>
      <c r="S9" s="130"/>
      <c r="T9" s="135" t="s">
        <v>63</v>
      </c>
      <c r="U9" s="131"/>
      <c r="V9" s="10"/>
      <c r="W9" s="6"/>
      <c r="X9" s="10"/>
      <c r="Y9" s="6">
        <v>5</v>
      </c>
      <c r="Z9" s="244" t="str">
        <f t="shared" si="6"/>
        <v xml:space="preserve">KSK Geluwe </v>
      </c>
      <c r="AA9" s="7">
        <v>0</v>
      </c>
      <c r="AB9" s="7">
        <f>IF(U7="",0,1)</f>
        <v>0</v>
      </c>
      <c r="AC9" s="7">
        <f>IF(S10="",0,1)</f>
        <v>0</v>
      </c>
      <c r="AD9" s="7">
        <f>IF(U14="",0,1)</f>
        <v>0</v>
      </c>
      <c r="AE9" s="7">
        <f>IF(S16="",0,1)</f>
        <v>0</v>
      </c>
      <c r="AF9" s="78">
        <f t="shared" si="0"/>
        <v>0</v>
      </c>
      <c r="AG9" s="2"/>
      <c r="AH9" s="73"/>
      <c r="AI9" s="73">
        <f>U7</f>
        <v>0</v>
      </c>
      <c r="AJ9" s="73">
        <f>S10</f>
        <v>0</v>
      </c>
      <c r="AK9" s="73">
        <f>U14</f>
        <v>0</v>
      </c>
      <c r="AL9" s="74">
        <f>S16</f>
        <v>0</v>
      </c>
      <c r="AM9" s="78">
        <f t="shared" si="1"/>
        <v>0</v>
      </c>
      <c r="AN9" s="76"/>
      <c r="AO9" s="73"/>
      <c r="AP9" s="73">
        <f>S7</f>
        <v>0</v>
      </c>
      <c r="AQ9" s="73">
        <f>U10</f>
        <v>0</v>
      </c>
      <c r="AR9" s="73">
        <f>S14</f>
        <v>0</v>
      </c>
      <c r="AS9" s="73">
        <f>U16</f>
        <v>0</v>
      </c>
      <c r="AT9" s="78">
        <f t="shared" si="2"/>
        <v>0</v>
      </c>
      <c r="AU9" s="2"/>
      <c r="AV9" s="7">
        <f t="shared" si="3"/>
        <v>0</v>
      </c>
      <c r="AW9" s="7">
        <f t="shared" si="3"/>
        <v>0</v>
      </c>
      <c r="AX9" s="7">
        <f t="shared" si="3"/>
        <v>0</v>
      </c>
      <c r="AY9" s="7">
        <f t="shared" si="3"/>
        <v>0</v>
      </c>
      <c r="AZ9" s="7">
        <f t="shared" si="3"/>
        <v>0</v>
      </c>
      <c r="BA9" s="78">
        <f t="shared" si="4"/>
        <v>0</v>
      </c>
      <c r="BB9" s="2"/>
      <c r="BC9" s="83">
        <f t="shared" si="7"/>
        <v>0</v>
      </c>
      <c r="BD9" s="83">
        <f t="shared" si="8"/>
        <v>0</v>
      </c>
      <c r="BE9" s="83">
        <f t="shared" si="9"/>
        <v>0</v>
      </c>
      <c r="BF9" s="83">
        <f t="shared" si="10"/>
        <v>0</v>
      </c>
      <c r="BG9" s="83">
        <f t="shared" si="11"/>
        <v>0</v>
      </c>
      <c r="BH9" s="78">
        <f t="shared" si="5"/>
        <v>0</v>
      </c>
      <c r="BI9" s="2"/>
      <c r="BJ9" s="7">
        <f t="shared" si="12"/>
        <v>0</v>
      </c>
      <c r="BK9" s="7">
        <f t="shared" si="13"/>
        <v>0</v>
      </c>
      <c r="BL9" s="7">
        <f t="shared" si="14"/>
        <v>0</v>
      </c>
      <c r="BM9" s="7">
        <f t="shared" si="15"/>
        <v>0</v>
      </c>
      <c r="BN9" s="7">
        <f t="shared" si="16"/>
        <v>0</v>
      </c>
      <c r="BO9" s="2"/>
      <c r="BP9" s="7"/>
      <c r="BR9" s="276">
        <v>5</v>
      </c>
      <c r="BS9" s="277" t="str">
        <f>$Z$5</f>
        <v>KSC Wielsbeke 1</v>
      </c>
      <c r="BT9" s="278"/>
      <c r="BU9" s="279">
        <f>$AF$5</f>
        <v>0</v>
      </c>
      <c r="BV9" s="188">
        <f>COUNTIF($BC$5:$BG$5,"3")</f>
        <v>0</v>
      </c>
      <c r="BW9" s="189">
        <f>COUNTIF($BC$5:$BG$5,"0")</f>
        <v>5</v>
      </c>
      <c r="BX9" s="190">
        <f>COUNTIF($BC$5:$BG$5,1)</f>
        <v>0</v>
      </c>
      <c r="BY9" s="191"/>
      <c r="BZ9" s="188">
        <f>$AM$5</f>
        <v>0</v>
      </c>
      <c r="CA9" s="189">
        <f>$AT$5</f>
        <v>0</v>
      </c>
      <c r="CB9" s="190">
        <f>$BA$5</f>
        <v>0</v>
      </c>
      <c r="CC9" s="192"/>
      <c r="CD9" s="280">
        <f>$BH$5</f>
        <v>0</v>
      </c>
    </row>
    <row r="10" spans="1:82" ht="18.75">
      <c r="A10" s="2"/>
      <c r="B10" s="10"/>
      <c r="C10" s="171">
        <v>6</v>
      </c>
      <c r="D10" s="247" t="s">
        <v>139</v>
      </c>
      <c r="E10" s="222"/>
      <c r="F10" s="222"/>
      <c r="G10" s="222"/>
      <c r="H10" s="222"/>
      <c r="I10" s="222"/>
      <c r="J10" s="10"/>
      <c r="K10" s="10"/>
      <c r="L10" s="10"/>
      <c r="M10" s="10"/>
      <c r="N10" s="112">
        <v>7</v>
      </c>
      <c r="O10" s="113" t="s">
        <v>134</v>
      </c>
      <c r="P10" s="260">
        <v>1</v>
      </c>
      <c r="Q10" s="108" t="str">
        <f>D9</f>
        <v xml:space="preserve">KSK Geluwe </v>
      </c>
      <c r="R10" s="108" t="str">
        <f>D5</f>
        <v>KSC Wielsbeke 1</v>
      </c>
      <c r="S10" s="109"/>
      <c r="T10" s="110" t="s">
        <v>63</v>
      </c>
      <c r="U10" s="111"/>
      <c r="V10" s="10"/>
      <c r="W10" s="6"/>
      <c r="X10" s="10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218"/>
      <c r="BK10" s="218"/>
      <c r="BL10" s="218"/>
      <c r="BM10" s="218"/>
      <c r="BN10" s="218"/>
      <c r="BO10" s="218"/>
      <c r="BP10" s="218"/>
      <c r="BR10" s="227"/>
      <c r="BS10" s="227"/>
      <c r="BT10" s="227"/>
      <c r="BU10" s="62"/>
      <c r="BV10" s="62"/>
      <c r="BW10" s="62"/>
      <c r="BX10" s="62"/>
      <c r="BY10" s="62"/>
      <c r="BZ10" s="62"/>
      <c r="CA10" s="59"/>
      <c r="CB10" s="59"/>
      <c r="CC10" s="59"/>
      <c r="CD10" s="59"/>
    </row>
    <row r="11" spans="1:82" ht="18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53">
        <v>8</v>
      </c>
      <c r="O11" s="254" t="s">
        <v>134</v>
      </c>
      <c r="P11" s="255">
        <v>3</v>
      </c>
      <c r="Q11" s="256" t="str">
        <f>D6</f>
        <v>KVC Wingene 1</v>
      </c>
      <c r="R11" s="256" t="str">
        <f>D7</f>
        <v>KSC Wielsbeke 3</v>
      </c>
      <c r="S11" s="257"/>
      <c r="T11" s="258" t="s">
        <v>63</v>
      </c>
      <c r="U11" s="259"/>
      <c r="V11" s="10"/>
      <c r="W11" s="6"/>
      <c r="X11" s="2"/>
      <c r="BR11" s="24"/>
      <c r="BS11" s="24"/>
      <c r="BT11" s="24"/>
      <c r="BU11" s="62"/>
      <c r="BV11" s="62"/>
      <c r="BW11" s="62"/>
      <c r="BX11" s="62"/>
      <c r="BY11" s="62"/>
      <c r="BZ11" s="62"/>
      <c r="CA11" s="59"/>
      <c r="CB11" s="59"/>
      <c r="CC11" s="59"/>
      <c r="CD11" s="59"/>
    </row>
    <row r="12" spans="1:82" ht="18.75" customHeight="1" thickBot="1">
      <c r="A12" s="51"/>
      <c r="B12" s="51"/>
      <c r="C12" s="51"/>
      <c r="D12" s="17"/>
      <c r="E12" s="17"/>
      <c r="F12" s="17"/>
      <c r="G12" s="17"/>
      <c r="H12" s="17"/>
      <c r="I12" s="17"/>
      <c r="J12" s="17"/>
      <c r="K12" s="17"/>
      <c r="L12" s="17"/>
      <c r="M12" s="2"/>
      <c r="N12" s="115">
        <v>9</v>
      </c>
      <c r="O12" s="116" t="s">
        <v>134</v>
      </c>
      <c r="P12" s="269" t="s">
        <v>63</v>
      </c>
      <c r="Q12" s="118" t="str">
        <f>D8</f>
        <v>KFC Lendelede</v>
      </c>
      <c r="R12" s="118" t="str">
        <f>D10</f>
        <v>bye</v>
      </c>
      <c r="S12" s="119"/>
      <c r="T12" s="129" t="s">
        <v>63</v>
      </c>
      <c r="U12" s="120"/>
      <c r="V12" s="10"/>
      <c r="W12" s="6"/>
      <c r="X12" s="2"/>
      <c r="BR12" s="24"/>
      <c r="BS12" s="24"/>
      <c r="BT12" s="24"/>
      <c r="BU12" s="24"/>
      <c r="BV12" s="24"/>
      <c r="BW12" s="24"/>
      <c r="BX12" s="24"/>
      <c r="BY12" s="24"/>
      <c r="BZ12" s="24"/>
    </row>
    <row r="13" spans="1:82" ht="18.75">
      <c r="A13" s="52"/>
      <c r="B13" s="52"/>
      <c r="C13" s="52"/>
      <c r="D13" s="52"/>
      <c r="E13" s="52"/>
      <c r="F13" s="52"/>
      <c r="G13" s="52"/>
      <c r="H13" s="52"/>
      <c r="I13" s="53"/>
      <c r="J13" s="281"/>
      <c r="K13" s="281"/>
      <c r="L13" s="281"/>
      <c r="M13" s="33"/>
      <c r="N13" s="125">
        <v>10</v>
      </c>
      <c r="O13" s="126" t="s">
        <v>135</v>
      </c>
      <c r="P13" s="268">
        <v>1</v>
      </c>
      <c r="Q13" s="128" t="str">
        <f>D5</f>
        <v>KSC Wielsbeke 1</v>
      </c>
      <c r="R13" s="128" t="str">
        <f>D7</f>
        <v>KSC Wielsbeke 3</v>
      </c>
      <c r="S13" s="132"/>
      <c r="T13" s="134" t="s">
        <v>63</v>
      </c>
      <c r="U13" s="133"/>
      <c r="V13" s="10"/>
      <c r="W13" s="6"/>
      <c r="X13" s="10"/>
      <c r="Y13" s="24"/>
      <c r="Z13" s="22"/>
      <c r="AA13" s="22"/>
      <c r="AB13" s="22"/>
      <c r="AC13" s="34"/>
      <c r="AD13" s="22"/>
      <c r="AE13" s="22"/>
      <c r="AF13" s="22"/>
      <c r="AG13" s="22"/>
      <c r="AH13" s="22"/>
      <c r="AI13" s="22"/>
      <c r="AJ13" s="34"/>
      <c r="AK13" s="22"/>
      <c r="AL13" s="22"/>
      <c r="AM13" s="22"/>
      <c r="AN13" s="22"/>
      <c r="AO13" s="22"/>
      <c r="AP13" s="22"/>
      <c r="AQ13" s="34"/>
      <c r="AR13" s="22"/>
      <c r="AS13" s="22"/>
      <c r="AT13" s="22"/>
      <c r="AU13" s="22"/>
      <c r="AV13" s="22"/>
      <c r="AW13" s="22"/>
      <c r="AX13" s="34"/>
      <c r="AY13" s="22"/>
      <c r="AZ13" s="22"/>
      <c r="BA13" s="22"/>
      <c r="BB13" s="22"/>
      <c r="BC13" s="22"/>
      <c r="BD13" s="22"/>
      <c r="BE13" s="34"/>
      <c r="BF13" s="22"/>
      <c r="BG13" s="22"/>
      <c r="BH13" s="22"/>
      <c r="BI13" s="22"/>
      <c r="BJ13" s="22"/>
      <c r="BK13" s="22"/>
      <c r="BL13" s="34"/>
      <c r="BM13" s="22"/>
      <c r="BN13" s="22"/>
      <c r="BO13" s="22"/>
      <c r="BP13" s="34"/>
      <c r="BR13" s="89"/>
      <c r="BS13" s="90"/>
      <c r="BT13" s="91"/>
      <c r="BU13" s="92"/>
      <c r="BV13" s="93"/>
      <c r="BW13" s="94"/>
      <c r="BX13" s="95"/>
      <c r="BY13" s="96"/>
      <c r="BZ13" s="93"/>
      <c r="CA13" s="94"/>
      <c r="CB13" s="95"/>
      <c r="CC13" s="97"/>
      <c r="CD13" s="98"/>
    </row>
    <row r="14" spans="1:82" ht="18.75">
      <c r="A14" s="17"/>
      <c r="B14" s="54"/>
      <c r="C14" s="54"/>
      <c r="D14" s="17"/>
      <c r="E14" s="17"/>
      <c r="F14" s="55"/>
      <c r="G14" s="17"/>
      <c r="H14" s="17"/>
      <c r="I14" s="56"/>
      <c r="J14" s="56"/>
      <c r="K14" s="56"/>
      <c r="L14" s="56"/>
      <c r="M14" s="31"/>
      <c r="N14" s="261">
        <v>11</v>
      </c>
      <c r="O14" s="262" t="s">
        <v>135</v>
      </c>
      <c r="P14" s="263">
        <v>3</v>
      </c>
      <c r="Q14" s="264" t="str">
        <f>D8</f>
        <v>KFC Lendelede</v>
      </c>
      <c r="R14" s="264" t="str">
        <f>D9</f>
        <v xml:space="preserve">KSK Geluwe </v>
      </c>
      <c r="S14" s="265"/>
      <c r="T14" s="266" t="s">
        <v>63</v>
      </c>
      <c r="U14" s="267"/>
      <c r="V14" s="10"/>
      <c r="W14" s="6"/>
      <c r="X14" s="10"/>
      <c r="Y14" s="24"/>
      <c r="Z14" s="22"/>
      <c r="AA14" s="22"/>
      <c r="AB14" s="22"/>
      <c r="AC14" s="34"/>
      <c r="AD14" s="22"/>
      <c r="AE14" s="22"/>
      <c r="AF14" s="22"/>
      <c r="AG14" s="22"/>
      <c r="AH14" s="22"/>
      <c r="AI14" s="22"/>
      <c r="AJ14" s="34"/>
      <c r="AK14" s="22"/>
      <c r="AL14" s="22"/>
      <c r="AM14" s="22"/>
      <c r="AN14" s="22"/>
      <c r="AO14" s="22"/>
      <c r="AP14" s="22"/>
      <c r="AQ14" s="34"/>
      <c r="AR14" s="22"/>
      <c r="AS14" s="22"/>
      <c r="AT14" s="22"/>
      <c r="AU14" s="22"/>
      <c r="AV14" s="22"/>
      <c r="AW14" s="22"/>
      <c r="AX14" s="34"/>
      <c r="AY14" s="22"/>
      <c r="AZ14" s="22"/>
      <c r="BA14" s="22"/>
      <c r="BB14" s="22"/>
      <c r="BC14" s="22"/>
      <c r="BD14" s="22"/>
      <c r="BE14" s="34"/>
      <c r="BF14" s="22"/>
      <c r="BG14" s="22"/>
      <c r="BH14" s="22"/>
      <c r="BI14" s="22"/>
      <c r="BJ14" s="22"/>
      <c r="BK14" s="22"/>
      <c r="BL14" s="34"/>
      <c r="BM14" s="22"/>
      <c r="BN14" s="22"/>
      <c r="BO14" s="22"/>
      <c r="BP14" s="34"/>
      <c r="BR14" s="145"/>
      <c r="BS14" s="146"/>
      <c r="BT14" s="207"/>
      <c r="BU14" s="147"/>
      <c r="BV14" s="148"/>
      <c r="BW14" s="149"/>
      <c r="BX14" s="150"/>
      <c r="BY14" s="151"/>
      <c r="BZ14" s="148"/>
      <c r="CA14" s="149"/>
      <c r="CB14" s="150"/>
      <c r="CC14" s="152"/>
      <c r="CD14" s="153"/>
    </row>
    <row r="15" spans="1:82" ht="19.5" thickBot="1">
      <c r="A15" s="17"/>
      <c r="B15" s="54"/>
      <c r="C15" s="57"/>
      <c r="D15" s="17"/>
      <c r="E15" s="17"/>
      <c r="F15" s="17"/>
      <c r="G15" s="17"/>
      <c r="H15" s="17"/>
      <c r="I15" s="17"/>
      <c r="J15" s="17"/>
      <c r="K15" s="170"/>
      <c r="L15" s="17"/>
      <c r="M15" s="10"/>
      <c r="N15" s="121">
        <v>12</v>
      </c>
      <c r="O15" s="122" t="s">
        <v>135</v>
      </c>
      <c r="P15" s="270" t="s">
        <v>63</v>
      </c>
      <c r="Q15" s="124" t="str">
        <f>D6</f>
        <v>KVC Wingene 1</v>
      </c>
      <c r="R15" s="124" t="str">
        <f>D10</f>
        <v>bye</v>
      </c>
      <c r="S15" s="130"/>
      <c r="T15" s="135" t="s">
        <v>63</v>
      </c>
      <c r="U15" s="131"/>
      <c r="V15" s="10"/>
      <c r="W15" s="6"/>
      <c r="X15" s="10"/>
      <c r="Y15" s="51"/>
      <c r="Z15" s="54"/>
      <c r="AA15" s="54"/>
      <c r="AB15" s="54"/>
      <c r="AC15" s="84"/>
      <c r="AD15" s="54"/>
      <c r="AE15" s="54"/>
      <c r="AF15" s="54"/>
      <c r="AG15" s="54"/>
      <c r="AH15" s="54"/>
      <c r="AI15" s="54"/>
      <c r="AJ15" s="84"/>
      <c r="AK15" s="54"/>
      <c r="AL15" s="54"/>
      <c r="AM15" s="54"/>
      <c r="AN15" s="54"/>
      <c r="AO15" s="54"/>
      <c r="AP15" s="54"/>
      <c r="AQ15" s="84"/>
      <c r="AR15" s="54"/>
      <c r="AS15" s="54"/>
      <c r="AT15" s="54"/>
      <c r="AU15" s="54"/>
      <c r="AV15" s="54"/>
      <c r="AW15" s="54"/>
      <c r="AX15" s="84"/>
      <c r="AY15" s="54"/>
      <c r="AZ15" s="54"/>
      <c r="BA15" s="54"/>
      <c r="BB15" s="54"/>
      <c r="BC15" s="54"/>
      <c r="BD15" s="54"/>
      <c r="BE15" s="84"/>
      <c r="BF15" s="54"/>
      <c r="BG15" s="54"/>
      <c r="BH15" s="54"/>
      <c r="BI15" s="54"/>
      <c r="BJ15" s="54"/>
      <c r="BK15" s="54"/>
      <c r="BL15" s="84"/>
      <c r="BM15" s="54"/>
      <c r="BN15" s="54"/>
      <c r="BO15" s="54"/>
      <c r="BP15" s="84"/>
      <c r="BR15" s="99"/>
      <c r="BS15" s="100"/>
      <c r="BT15" s="214"/>
      <c r="BU15" s="101"/>
      <c r="BV15" s="102"/>
      <c r="BW15" s="103"/>
      <c r="BX15" s="104"/>
      <c r="BY15" s="105"/>
      <c r="BZ15" s="102"/>
      <c r="CA15" s="103"/>
      <c r="CB15" s="104"/>
      <c r="CC15" s="106"/>
      <c r="CD15" s="107"/>
    </row>
    <row r="16" spans="1:82" ht="18.75">
      <c r="A16" s="17"/>
      <c r="B16" s="54"/>
      <c r="C16" s="57"/>
      <c r="D16" s="17"/>
      <c r="E16" s="17"/>
      <c r="F16" s="17"/>
      <c r="G16" s="17"/>
      <c r="H16" s="17"/>
      <c r="I16" s="17"/>
      <c r="J16" s="17"/>
      <c r="K16" s="170"/>
      <c r="L16" s="17"/>
      <c r="M16" s="10"/>
      <c r="N16" s="112">
        <v>13</v>
      </c>
      <c r="O16" s="113" t="s">
        <v>9</v>
      </c>
      <c r="P16" s="260">
        <v>1</v>
      </c>
      <c r="Q16" s="108" t="str">
        <f>D9</f>
        <v xml:space="preserve">KSK Geluwe </v>
      </c>
      <c r="R16" s="108" t="str">
        <f>D6</f>
        <v>KVC Wingene 1</v>
      </c>
      <c r="S16" s="109"/>
      <c r="T16" s="110" t="s">
        <v>63</v>
      </c>
      <c r="U16" s="111"/>
      <c r="V16" s="10"/>
      <c r="W16" s="6"/>
      <c r="X16" s="10"/>
      <c r="Y16" s="17"/>
      <c r="Z16" s="17"/>
      <c r="AA16" s="51"/>
      <c r="AB16" s="51"/>
      <c r="AC16" s="51"/>
      <c r="AD16" s="51"/>
      <c r="AE16" s="51"/>
      <c r="AF16" s="85"/>
      <c r="AG16" s="51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51"/>
      <c r="AV16" s="51"/>
      <c r="AW16" s="51"/>
      <c r="AX16" s="51"/>
      <c r="AY16" s="51"/>
      <c r="AZ16" s="51"/>
      <c r="BA16" s="85"/>
      <c r="BB16" s="51"/>
      <c r="BC16" s="86"/>
      <c r="BD16" s="86"/>
      <c r="BE16" s="86"/>
      <c r="BF16" s="86"/>
      <c r="BG16" s="86"/>
      <c r="BH16" s="85"/>
      <c r="BI16" s="51"/>
      <c r="BJ16" s="51"/>
      <c r="BK16" s="51"/>
      <c r="BL16" s="51"/>
      <c r="BM16" s="51"/>
      <c r="BN16" s="51"/>
      <c r="BO16" s="51"/>
      <c r="BP16" s="51"/>
      <c r="BR16" s="145"/>
      <c r="BS16" s="146"/>
      <c r="BT16" s="207"/>
      <c r="BU16" s="147"/>
      <c r="BV16" s="148"/>
      <c r="BW16" s="149"/>
      <c r="BX16" s="150"/>
      <c r="BY16" s="151"/>
      <c r="BZ16" s="148"/>
      <c r="CA16" s="149"/>
      <c r="CB16" s="150"/>
      <c r="CC16" s="152"/>
      <c r="CD16" s="153"/>
    </row>
    <row r="17" spans="1:82" ht="19.5" thickBot="1">
      <c r="A17" s="17"/>
      <c r="B17" s="54"/>
      <c r="C17" s="57"/>
      <c r="D17" s="17"/>
      <c r="E17" s="17"/>
      <c r="F17" s="17"/>
      <c r="G17" s="17"/>
      <c r="H17" s="17"/>
      <c r="I17" s="17"/>
      <c r="J17" s="17"/>
      <c r="K17" s="170"/>
      <c r="L17" s="17"/>
      <c r="M17" s="10"/>
      <c r="N17" s="253">
        <v>14</v>
      </c>
      <c r="O17" s="254" t="s">
        <v>9</v>
      </c>
      <c r="P17" s="255">
        <v>3</v>
      </c>
      <c r="Q17" s="256" t="str">
        <f>D5</f>
        <v>KSC Wielsbeke 1</v>
      </c>
      <c r="R17" s="256" t="str">
        <f>D8</f>
        <v>KFC Lendelede</v>
      </c>
      <c r="S17" s="257"/>
      <c r="T17" s="258" t="s">
        <v>63</v>
      </c>
      <c r="U17" s="259"/>
      <c r="V17" s="10"/>
      <c r="W17" s="6"/>
      <c r="X17" s="10"/>
      <c r="Y17" s="17"/>
      <c r="Z17" s="17"/>
      <c r="AA17" s="51"/>
      <c r="AB17" s="51"/>
      <c r="AC17" s="51"/>
      <c r="AD17" s="51"/>
      <c r="AE17" s="51"/>
      <c r="AF17" s="85"/>
      <c r="AG17" s="51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51"/>
      <c r="AV17" s="51"/>
      <c r="AW17" s="51"/>
      <c r="AX17" s="51"/>
      <c r="AY17" s="51"/>
      <c r="AZ17" s="51"/>
      <c r="BA17" s="85"/>
      <c r="BB17" s="51"/>
      <c r="BC17" s="86"/>
      <c r="BD17" s="86"/>
      <c r="BE17" s="86"/>
      <c r="BF17" s="86"/>
      <c r="BG17" s="86"/>
      <c r="BH17" s="85"/>
      <c r="BI17" s="51"/>
      <c r="BJ17" s="51"/>
      <c r="BK17" s="51"/>
      <c r="BL17" s="51"/>
      <c r="BM17" s="51"/>
      <c r="BN17" s="51"/>
      <c r="BO17" s="51"/>
      <c r="BP17" s="51"/>
      <c r="BR17" s="276"/>
      <c r="BS17" s="277"/>
      <c r="BT17" s="278"/>
      <c r="BU17" s="279"/>
      <c r="BV17" s="188"/>
      <c r="BW17" s="189"/>
      <c r="BX17" s="190"/>
      <c r="BY17" s="191"/>
      <c r="BZ17" s="188"/>
      <c r="CA17" s="189"/>
      <c r="CB17" s="190"/>
      <c r="CC17" s="192"/>
      <c r="CD17" s="280"/>
    </row>
    <row r="18" spans="1:82" ht="19.5" thickBot="1">
      <c r="A18" s="17"/>
      <c r="B18" s="54"/>
      <c r="C18" s="57"/>
      <c r="D18" s="17"/>
      <c r="E18" s="17"/>
      <c r="F18" s="17"/>
      <c r="G18" s="17"/>
      <c r="H18" s="17"/>
      <c r="I18" s="17"/>
      <c r="J18" s="17"/>
      <c r="K18" s="170"/>
      <c r="L18" s="17"/>
      <c r="M18" s="10"/>
      <c r="N18" s="115">
        <v>15</v>
      </c>
      <c r="O18" s="116" t="s">
        <v>9</v>
      </c>
      <c r="P18" s="269" t="s">
        <v>63</v>
      </c>
      <c r="Q18" s="118" t="str">
        <f>D7</f>
        <v>KSC Wielsbeke 3</v>
      </c>
      <c r="R18" s="118" t="str">
        <f>D10</f>
        <v>bye</v>
      </c>
      <c r="S18" s="119"/>
      <c r="T18" s="129" t="s">
        <v>63</v>
      </c>
      <c r="U18" s="120"/>
      <c r="V18" s="10"/>
      <c r="W18" s="6"/>
      <c r="X18" s="10"/>
      <c r="Y18" s="17"/>
      <c r="Z18" s="17"/>
      <c r="AA18" s="51"/>
      <c r="AB18" s="51"/>
      <c r="AC18" s="51"/>
      <c r="AD18" s="51"/>
      <c r="AE18" s="51"/>
      <c r="AF18" s="85"/>
      <c r="AG18" s="51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51"/>
      <c r="AV18" s="51"/>
      <c r="AW18" s="51"/>
      <c r="AX18" s="51"/>
      <c r="AY18" s="51"/>
      <c r="AZ18" s="51"/>
      <c r="BA18" s="85"/>
      <c r="BB18" s="51"/>
      <c r="BC18" s="86"/>
      <c r="BD18" s="86"/>
      <c r="BE18" s="86"/>
      <c r="BF18" s="86"/>
      <c r="BG18" s="86"/>
      <c r="BH18" s="85"/>
      <c r="BI18" s="51"/>
      <c r="BJ18" s="51"/>
      <c r="BK18" s="51"/>
      <c r="BL18" s="51"/>
      <c r="BM18" s="51"/>
      <c r="BN18" s="51"/>
      <c r="BO18" s="51"/>
      <c r="BP18" s="51"/>
      <c r="BR18" s="218"/>
      <c r="BS18" s="218"/>
      <c r="BT18" s="218"/>
      <c r="BU18" s="218"/>
      <c r="BV18" s="218"/>
      <c r="BW18" s="218"/>
      <c r="BX18" s="218"/>
      <c r="BY18" s="218"/>
      <c r="BZ18" s="218"/>
      <c r="CA18" s="218"/>
      <c r="CB18" s="218"/>
      <c r="CC18" s="218"/>
      <c r="CD18" s="218"/>
    </row>
    <row r="19" spans="1:82" ht="18.75">
      <c r="A19" s="17"/>
      <c r="B19" s="54"/>
      <c r="C19" s="57"/>
      <c r="D19" s="17"/>
      <c r="E19" s="17"/>
      <c r="F19" s="17"/>
      <c r="G19" s="17"/>
      <c r="H19" s="17"/>
      <c r="I19" s="17"/>
      <c r="J19" s="17"/>
      <c r="K19" s="170"/>
      <c r="L19" s="17"/>
      <c r="M19" s="10"/>
      <c r="N19" s="50"/>
      <c r="O19" s="50"/>
      <c r="P19" s="50"/>
      <c r="Q19" s="10"/>
      <c r="R19" s="10"/>
      <c r="S19" s="10"/>
      <c r="T19" s="10"/>
      <c r="U19" s="10"/>
      <c r="V19" s="10"/>
      <c r="W19" s="10"/>
      <c r="X19" s="10"/>
      <c r="Y19" s="17"/>
      <c r="Z19" s="17"/>
      <c r="AA19" s="51"/>
      <c r="AB19" s="51"/>
      <c r="AC19" s="51"/>
      <c r="AD19" s="51"/>
      <c r="AE19" s="51"/>
      <c r="AF19" s="85"/>
      <c r="AG19" s="51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51"/>
      <c r="AV19" s="51"/>
      <c r="AW19" s="51"/>
      <c r="AX19" s="51"/>
      <c r="AY19" s="51"/>
      <c r="AZ19" s="51"/>
      <c r="BA19" s="85"/>
      <c r="BB19" s="51"/>
      <c r="BC19" s="86"/>
      <c r="BD19" s="86"/>
      <c r="BE19" s="86"/>
      <c r="BF19" s="86"/>
      <c r="BG19" s="86"/>
      <c r="BH19" s="85"/>
      <c r="BI19" s="51"/>
      <c r="BJ19" s="51"/>
      <c r="BK19" s="51"/>
      <c r="BL19" s="51"/>
      <c r="BM19" s="51"/>
      <c r="BN19" s="51"/>
      <c r="BO19" s="51"/>
      <c r="BP19" s="51"/>
      <c r="BR19" s="10"/>
      <c r="BS19" s="10"/>
      <c r="BT19" s="10"/>
      <c r="BU19" s="20"/>
      <c r="BV19" s="20"/>
      <c r="BW19" s="20"/>
      <c r="BX19" s="20"/>
      <c r="BY19" s="20"/>
      <c r="BZ19" s="20"/>
    </row>
    <row r="20" spans="1:82" ht="18.75">
      <c r="A20" s="17"/>
      <c r="B20" s="54"/>
      <c r="C20" s="57"/>
      <c r="D20" s="17"/>
      <c r="E20" s="17"/>
      <c r="F20" s="17"/>
      <c r="G20" s="17"/>
      <c r="H20" s="17"/>
      <c r="I20" s="17"/>
      <c r="J20" s="17"/>
      <c r="K20" s="170"/>
      <c r="L20" s="17"/>
      <c r="M20" s="10"/>
      <c r="N20" s="50"/>
      <c r="O20" s="50"/>
      <c r="P20" s="50"/>
      <c r="Q20" s="10"/>
      <c r="R20" s="10"/>
      <c r="S20" s="10"/>
      <c r="T20" s="10"/>
      <c r="U20" s="10"/>
      <c r="V20" s="10"/>
      <c r="W20" s="10"/>
      <c r="X20" s="10"/>
      <c r="Y20" s="17"/>
      <c r="Z20" s="17"/>
      <c r="AA20" s="51"/>
      <c r="AB20" s="51"/>
      <c r="AC20" s="51"/>
      <c r="AD20" s="51"/>
      <c r="AE20" s="51"/>
      <c r="AF20" s="85"/>
      <c r="AG20" s="51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51"/>
      <c r="AV20" s="51"/>
      <c r="AW20" s="51"/>
      <c r="AX20" s="51"/>
      <c r="AY20" s="51"/>
      <c r="AZ20" s="51"/>
      <c r="BA20" s="85"/>
      <c r="BB20" s="51"/>
      <c r="BC20" s="86"/>
      <c r="BD20" s="86"/>
      <c r="BE20" s="86"/>
      <c r="BF20" s="86"/>
      <c r="BG20" s="86"/>
      <c r="BH20" s="85"/>
      <c r="BI20" s="51"/>
      <c r="BJ20" s="51"/>
      <c r="BK20" s="51"/>
      <c r="BL20" s="51"/>
      <c r="BM20" s="51"/>
      <c r="BN20" s="51"/>
      <c r="BO20" s="51"/>
      <c r="BP20" s="51"/>
    </row>
    <row r="21" spans="1:82" ht="19.5" thickBot="1">
      <c r="A21" s="17"/>
      <c r="B21" s="54"/>
      <c r="C21" s="57"/>
      <c r="D21" s="246"/>
      <c r="E21" s="246"/>
      <c r="F21" s="246"/>
      <c r="G21" s="246"/>
      <c r="H21" s="246"/>
      <c r="I21" s="246"/>
      <c r="J21" s="17"/>
      <c r="K21" s="170"/>
      <c r="L21" s="17"/>
      <c r="M21" s="10"/>
      <c r="N21" s="61"/>
      <c r="O21" s="61"/>
      <c r="P21" s="61"/>
      <c r="Q21" s="4" t="s">
        <v>58</v>
      </c>
      <c r="R21" s="36"/>
      <c r="S21" s="18"/>
      <c r="T21" s="18"/>
      <c r="U21" s="5"/>
      <c r="V21" s="10"/>
      <c r="W21" s="10"/>
      <c r="X21" s="10"/>
      <c r="Y21" s="17"/>
      <c r="Z21" s="17"/>
      <c r="AA21" s="51"/>
      <c r="AB21" s="51"/>
      <c r="AC21" s="51"/>
      <c r="AD21" s="51"/>
      <c r="AE21" s="51"/>
      <c r="AF21" s="85"/>
      <c r="AG21" s="51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51"/>
      <c r="AV21" s="51"/>
      <c r="AW21" s="51"/>
      <c r="AX21" s="51"/>
      <c r="AY21" s="51"/>
      <c r="AZ21" s="51"/>
      <c r="BA21" s="85"/>
      <c r="BB21" s="51"/>
      <c r="BC21" s="86"/>
      <c r="BD21" s="86"/>
      <c r="BE21" s="86"/>
      <c r="BF21" s="86"/>
      <c r="BG21" s="86"/>
      <c r="BH21" s="85"/>
      <c r="BI21" s="51"/>
      <c r="BJ21" s="51"/>
      <c r="BK21" s="51"/>
      <c r="BL21" s="51"/>
      <c r="BM21" s="51"/>
      <c r="BN21" s="51"/>
      <c r="BO21" s="51"/>
      <c r="BP21" s="51"/>
    </row>
    <row r="22" spans="1:82" ht="18.75" customHeight="1" thickBot="1">
      <c r="A22" s="2"/>
      <c r="B22" s="3"/>
      <c r="C22" s="57"/>
      <c r="D22" s="17"/>
      <c r="E22" s="17"/>
      <c r="F22" s="17"/>
      <c r="G22" s="17"/>
      <c r="H22" s="17"/>
      <c r="I22" s="17"/>
      <c r="J22" s="3"/>
      <c r="K22" s="3"/>
      <c r="L22" s="3"/>
      <c r="M22" s="3"/>
      <c r="N22" s="164" t="s">
        <v>56</v>
      </c>
      <c r="O22" s="166" t="s">
        <v>57</v>
      </c>
      <c r="P22" s="166" t="s">
        <v>55</v>
      </c>
      <c r="Q22" s="167" t="s">
        <v>52</v>
      </c>
      <c r="R22" s="168" t="s">
        <v>53</v>
      </c>
      <c r="S22" s="282" t="s">
        <v>3</v>
      </c>
      <c r="T22" s="283"/>
      <c r="U22" s="284"/>
      <c r="V22" s="10"/>
      <c r="W22" s="32" t="s">
        <v>54</v>
      </c>
      <c r="X22" s="3"/>
      <c r="Y22" s="1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17"/>
      <c r="BE22" s="17"/>
      <c r="BF22" s="17"/>
      <c r="BG22" s="17"/>
      <c r="BH22" s="17"/>
      <c r="BI22" s="17"/>
      <c r="BJ22" s="17"/>
      <c r="BK22" s="17"/>
      <c r="BL22" s="87"/>
      <c r="BM22" s="87"/>
      <c r="BN22" s="87"/>
      <c r="BO22" s="87"/>
      <c r="BP22" s="87"/>
    </row>
    <row r="23" spans="1:82" ht="19.5" thickBot="1">
      <c r="A23" s="23"/>
      <c r="B23" s="10"/>
      <c r="C23" s="3"/>
      <c r="D23" s="3"/>
      <c r="E23" s="3"/>
      <c r="F23" s="3"/>
      <c r="G23" s="3"/>
      <c r="H23" s="3"/>
      <c r="I23" s="3" t="s">
        <v>12</v>
      </c>
      <c r="J23" s="10"/>
      <c r="K23" s="10"/>
      <c r="L23" s="10"/>
      <c r="M23" s="10"/>
      <c r="N23" s="50"/>
      <c r="O23" s="60"/>
      <c r="P23" s="60"/>
      <c r="Q23" s="10"/>
      <c r="R23" s="10"/>
      <c r="S23" s="31"/>
      <c r="T23" s="31"/>
      <c r="U23" s="31"/>
      <c r="V23" s="10"/>
      <c r="W23" s="10"/>
      <c r="X23" s="17"/>
      <c r="Y23" s="1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17"/>
      <c r="BE23" s="17"/>
      <c r="BF23" s="17"/>
      <c r="BG23" s="17"/>
      <c r="BH23" s="17"/>
      <c r="BI23" s="17"/>
      <c r="BJ23" s="17"/>
      <c r="BK23" s="17"/>
      <c r="BL23" s="87"/>
      <c r="BM23" s="87"/>
      <c r="BN23" s="87"/>
      <c r="BO23" s="87"/>
      <c r="BP23" s="87"/>
      <c r="BS23" s="164" t="s">
        <v>72</v>
      </c>
      <c r="BT23" s="164"/>
      <c r="BU23" s="164" t="s">
        <v>70</v>
      </c>
      <c r="BV23" s="164" t="s">
        <v>64</v>
      </c>
      <c r="BW23" s="164" t="s">
        <v>65</v>
      </c>
      <c r="BX23" s="164" t="s">
        <v>66</v>
      </c>
      <c r="BY23" s="164"/>
      <c r="BZ23" s="164" t="s">
        <v>67</v>
      </c>
      <c r="CA23" s="164" t="s">
        <v>63</v>
      </c>
      <c r="CB23" s="164" t="s">
        <v>68</v>
      </c>
      <c r="CC23" s="164"/>
      <c r="CD23" s="165" t="s">
        <v>69</v>
      </c>
    </row>
    <row r="24" spans="1:82" ht="19.5" thickBot="1">
      <c r="A24" s="17"/>
      <c r="B24" s="22"/>
      <c r="C24" s="22"/>
      <c r="D24" s="8" t="s">
        <v>2</v>
      </c>
      <c r="E24" s="16" t="s">
        <v>23</v>
      </c>
      <c r="F24" s="16" t="s">
        <v>24</v>
      </c>
      <c r="G24" s="16" t="s">
        <v>25</v>
      </c>
      <c r="H24" s="16" t="s">
        <v>26</v>
      </c>
      <c r="I24" s="16" t="s">
        <v>27</v>
      </c>
      <c r="J24" s="10"/>
      <c r="K24" s="10"/>
      <c r="L24" s="10"/>
      <c r="M24" s="10"/>
      <c r="N24" s="112">
        <v>1</v>
      </c>
      <c r="O24" s="113" t="s">
        <v>4</v>
      </c>
      <c r="P24" s="260">
        <v>2</v>
      </c>
      <c r="Q24" s="108" t="str">
        <f>D25</f>
        <v>Olsene Sportief</v>
      </c>
      <c r="R24" s="108" t="str">
        <f>D26</f>
        <v>KSC Wielsbeke 2</v>
      </c>
      <c r="S24" s="109"/>
      <c r="T24" s="110" t="s">
        <v>63</v>
      </c>
      <c r="U24" s="111"/>
      <c r="V24" s="10"/>
      <c r="W24" s="6"/>
      <c r="X24" s="10"/>
      <c r="Y24" s="7"/>
      <c r="Z24" s="8" t="s">
        <v>33</v>
      </c>
      <c r="AA24" s="12"/>
      <c r="AB24" s="13"/>
      <c r="AC24" s="14" t="s">
        <v>15</v>
      </c>
      <c r="AD24" s="13"/>
      <c r="AE24" s="15"/>
      <c r="AF24" s="22"/>
      <c r="AG24" s="11"/>
      <c r="AH24" s="12"/>
      <c r="AI24" s="13"/>
      <c r="AJ24" s="14" t="s">
        <v>16</v>
      </c>
      <c r="AK24" s="13"/>
      <c r="AL24" s="15"/>
      <c r="AM24" s="22"/>
      <c r="AN24" s="11"/>
      <c r="AO24" s="12"/>
      <c r="AP24" s="13"/>
      <c r="AQ24" s="14" t="s">
        <v>17</v>
      </c>
      <c r="AR24" s="13"/>
      <c r="AS24" s="15"/>
      <c r="AT24" s="22"/>
      <c r="AU24" s="11"/>
      <c r="AV24" s="12"/>
      <c r="AW24" s="13"/>
      <c r="AX24" s="14" t="s">
        <v>18</v>
      </c>
      <c r="AY24" s="13"/>
      <c r="AZ24" s="15"/>
      <c r="BA24" s="22"/>
      <c r="BB24" s="11"/>
      <c r="BC24" s="12"/>
      <c r="BD24" s="13"/>
      <c r="BE24" s="14" t="s">
        <v>19</v>
      </c>
      <c r="BF24" s="13"/>
      <c r="BG24" s="15"/>
      <c r="BH24" s="22"/>
      <c r="BI24" s="11"/>
      <c r="BJ24" s="12"/>
      <c r="BK24" s="13"/>
      <c r="BL24" s="14" t="s">
        <v>20</v>
      </c>
      <c r="BM24" s="13"/>
      <c r="BN24" s="15"/>
      <c r="BO24" s="11"/>
      <c r="BP24" s="16" t="s">
        <v>21</v>
      </c>
      <c r="BR24" s="23"/>
      <c r="BS24" s="22"/>
      <c r="BT24" s="22"/>
      <c r="BU24" s="60"/>
      <c r="BV24" s="60"/>
      <c r="BW24" s="34"/>
      <c r="BX24" s="60"/>
      <c r="BY24" s="60"/>
      <c r="BZ24" s="60"/>
      <c r="CA24" s="60"/>
      <c r="CB24" s="88"/>
      <c r="CC24" s="59"/>
      <c r="CD24" s="88"/>
    </row>
    <row r="25" spans="1:82" ht="18.75">
      <c r="A25" s="10"/>
      <c r="B25" s="22"/>
      <c r="C25" s="172">
        <v>1</v>
      </c>
      <c r="D25" s="247" t="s">
        <v>122</v>
      </c>
      <c r="E25" s="222" t="s">
        <v>4</v>
      </c>
      <c r="F25" s="222"/>
      <c r="G25" s="222" t="s">
        <v>134</v>
      </c>
      <c r="H25" s="222" t="s">
        <v>135</v>
      </c>
      <c r="I25" s="222" t="s">
        <v>9</v>
      </c>
      <c r="J25" s="10"/>
      <c r="K25" s="10"/>
      <c r="L25" s="10"/>
      <c r="M25" s="10"/>
      <c r="N25" s="253">
        <v>2</v>
      </c>
      <c r="O25" s="254" t="s">
        <v>4</v>
      </c>
      <c r="P25" s="255">
        <v>4</v>
      </c>
      <c r="Q25" s="256" t="str">
        <f>D27</f>
        <v>KVC Wingene 2</v>
      </c>
      <c r="R25" s="256" t="str">
        <f>D28</f>
        <v xml:space="preserve">KSKV Zwevezele </v>
      </c>
      <c r="S25" s="257"/>
      <c r="T25" s="258" t="s">
        <v>63</v>
      </c>
      <c r="U25" s="259"/>
      <c r="V25" s="10"/>
      <c r="W25" s="6"/>
      <c r="X25" s="10"/>
      <c r="Y25" s="6">
        <v>1</v>
      </c>
      <c r="Z25" s="174" t="str">
        <f>D25</f>
        <v>Olsene Sportief</v>
      </c>
      <c r="AA25" s="199">
        <f>IF(S24="",0,1)</f>
        <v>0</v>
      </c>
      <c r="AB25" s="199">
        <v>0</v>
      </c>
      <c r="AC25" s="199">
        <f>IF(U30="",0,1)</f>
        <v>0</v>
      </c>
      <c r="AD25" s="199">
        <f>IF(S33="",0,1)</f>
        <v>0</v>
      </c>
      <c r="AE25" s="199">
        <f>IF(S37="",0,1)</f>
        <v>0</v>
      </c>
      <c r="AF25" s="75">
        <f t="shared" ref="AF25:AF29" si="17">SUM(AA25:AE25)</f>
        <v>0</v>
      </c>
      <c r="AG25" s="2"/>
      <c r="AH25" s="73">
        <f>S24</f>
        <v>0</v>
      </c>
      <c r="AI25" s="73"/>
      <c r="AJ25" s="73">
        <f>U30</f>
        <v>0</v>
      </c>
      <c r="AK25" s="73">
        <f>S33</f>
        <v>0</v>
      </c>
      <c r="AL25" s="74">
        <f>S37</f>
        <v>0</v>
      </c>
      <c r="AM25" s="75">
        <f t="shared" ref="AM25:AM29" si="18">SUM(AH25:AL25)</f>
        <v>0</v>
      </c>
      <c r="AN25" s="76"/>
      <c r="AO25" s="73">
        <f>U24</f>
        <v>0</v>
      </c>
      <c r="AP25" s="73"/>
      <c r="AQ25" s="73">
        <f>S30</f>
        <v>0</v>
      </c>
      <c r="AR25" s="73">
        <f>U33</f>
        <v>0</v>
      </c>
      <c r="AS25" s="73">
        <f>U37</f>
        <v>0</v>
      </c>
      <c r="AT25" s="75">
        <f t="shared" ref="AT25:AT29" si="19">SUM(AO25:AS25)</f>
        <v>0</v>
      </c>
      <c r="AU25" s="2"/>
      <c r="AV25" s="199">
        <f t="shared" ref="AV25:AV29" si="20">AH25-AO25</f>
        <v>0</v>
      </c>
      <c r="AW25" s="199">
        <f t="shared" ref="AW25:AW29" si="21">AI25-AP25</f>
        <v>0</v>
      </c>
      <c r="AX25" s="199">
        <f t="shared" ref="AX25:AX29" si="22">AJ25-AQ25</f>
        <v>0</v>
      </c>
      <c r="AY25" s="199">
        <f t="shared" ref="AY25:AY29" si="23">AK25-AR25</f>
        <v>0</v>
      </c>
      <c r="AZ25" s="199">
        <f t="shared" ref="AZ25:AZ29" si="24">AL25-AS25</f>
        <v>0</v>
      </c>
      <c r="BA25" s="75">
        <f t="shared" ref="BA25:BA29" si="25">SUM(AV25:AZ25)</f>
        <v>0</v>
      </c>
      <c r="BB25" s="2"/>
      <c r="BC25" s="83">
        <f>IF(AA25=0,0,IF(AH25&gt;AO25,5,IF(AH25=AO25,IF(AH25=0,2,3),1)))</f>
        <v>0</v>
      </c>
      <c r="BD25" s="83">
        <f>IF(AB25=0,0,IF(AI25&gt;AP25,5,IF(AI25=AP25,IF(AI25=0,2,3),1)))</f>
        <v>0</v>
      </c>
      <c r="BE25" s="83">
        <f>IF(AC25=0,0,IF(AJ25&gt;AQ25,5,IF(AJ25=AQ25,IF(AJ25=0,2,3),1)))</f>
        <v>0</v>
      </c>
      <c r="BF25" s="83">
        <f>IF(AD25=0,0,IF(AK25&gt;AR25,5,IF(AK25=AR25,IF(AK25=0,2,3),1)))</f>
        <v>0</v>
      </c>
      <c r="BG25" s="83">
        <f>IF(AE25=0,0,IF(AL25&gt;AS25,5,IF(AL25=AS25,IF(AL25=0,2,3),1)))</f>
        <v>0</v>
      </c>
      <c r="BH25" s="75">
        <f t="shared" ref="BH25:BH29" si="26">SUM(BC25:BG25)</f>
        <v>0</v>
      </c>
      <c r="BI25" s="2"/>
      <c r="BJ25" s="199">
        <f>BC25</f>
        <v>0</v>
      </c>
      <c r="BK25" s="199">
        <f>BC25+BD25</f>
        <v>0</v>
      </c>
      <c r="BL25" s="199">
        <f>BC25+BD25+BE25</f>
        <v>0</v>
      </c>
      <c r="BM25" s="199">
        <f>BC25+BD25+BE25+BF25</f>
        <v>0</v>
      </c>
      <c r="BN25" s="199">
        <f>BC25+BD25+BE25+BF25+BG25</f>
        <v>0</v>
      </c>
      <c r="BO25" s="2"/>
      <c r="BP25" s="7"/>
      <c r="BR25" s="89">
        <v>1</v>
      </c>
      <c r="BS25" s="90" t="str">
        <f>$Z$25</f>
        <v>Olsene Sportief</v>
      </c>
      <c r="BT25" s="91"/>
      <c r="BU25" s="92">
        <f>$AF$25</f>
        <v>0</v>
      </c>
      <c r="BV25" s="93">
        <f>COUNTIF($BC$25:$BG$25,"3")</f>
        <v>0</v>
      </c>
      <c r="BW25" s="94">
        <f>COUNTIF($BC$25:$BG$25,"0")</f>
        <v>5</v>
      </c>
      <c r="BX25" s="95">
        <f>COUNTIF($BC$25:$BG$25,1)</f>
        <v>0</v>
      </c>
      <c r="BY25" s="96"/>
      <c r="BZ25" s="93">
        <f>$AM$25</f>
        <v>0</v>
      </c>
      <c r="CA25" s="94">
        <f>$AT$25</f>
        <v>0</v>
      </c>
      <c r="CB25" s="95">
        <f>$BA$25</f>
        <v>0</v>
      </c>
      <c r="CC25" s="97"/>
      <c r="CD25" s="98">
        <f>$BH$25</f>
        <v>0</v>
      </c>
    </row>
    <row r="26" spans="1:82" ht="19.5" thickBot="1">
      <c r="A26" s="10"/>
      <c r="B26" s="22"/>
      <c r="C26" s="172">
        <v>2</v>
      </c>
      <c r="D26" s="247" t="s">
        <v>29</v>
      </c>
      <c r="E26" s="222" t="s">
        <v>4</v>
      </c>
      <c r="F26" s="222" t="s">
        <v>133</v>
      </c>
      <c r="G26" s="222" t="s">
        <v>134</v>
      </c>
      <c r="H26" s="222"/>
      <c r="I26" s="222" t="s">
        <v>9</v>
      </c>
      <c r="J26" s="10"/>
      <c r="K26" s="10"/>
      <c r="L26" s="10"/>
      <c r="M26" s="10"/>
      <c r="N26" s="115">
        <v>3</v>
      </c>
      <c r="O26" s="116" t="s">
        <v>4</v>
      </c>
      <c r="P26" s="269" t="s">
        <v>63</v>
      </c>
      <c r="Q26" s="118" t="str">
        <f>D29</f>
        <v>KSC Wielsbeke 4</v>
      </c>
      <c r="R26" s="118" t="str">
        <f>D30</f>
        <v>bye</v>
      </c>
      <c r="S26" s="119"/>
      <c r="T26" s="129" t="s">
        <v>63</v>
      </c>
      <c r="U26" s="120"/>
      <c r="V26" s="10"/>
      <c r="W26" s="6"/>
      <c r="X26" s="10"/>
      <c r="Y26" s="6">
        <v>2</v>
      </c>
      <c r="Z26" s="244" t="str">
        <f t="shared" ref="Z26:Z29" si="27">D26</f>
        <v>KSC Wielsbeke 2</v>
      </c>
      <c r="AA26" s="199">
        <f>IF(U24="",0,1)</f>
        <v>0</v>
      </c>
      <c r="AB26" s="199">
        <f>IF(S28="",0,1)</f>
        <v>0</v>
      </c>
      <c r="AC26" s="199">
        <f>IF(S31="",0,1)</f>
        <v>0</v>
      </c>
      <c r="AD26" s="199">
        <v>0</v>
      </c>
      <c r="AE26" s="199">
        <f>IF(U36="",0,1)</f>
        <v>0</v>
      </c>
      <c r="AF26" s="77">
        <f t="shared" si="17"/>
        <v>0</v>
      </c>
      <c r="AG26" s="2"/>
      <c r="AH26" s="73">
        <f>U24</f>
        <v>0</v>
      </c>
      <c r="AI26" s="73">
        <f>S28</f>
        <v>0</v>
      </c>
      <c r="AJ26" s="73">
        <f>S31</f>
        <v>0</v>
      </c>
      <c r="AK26" s="73"/>
      <c r="AL26" s="74">
        <f>U36</f>
        <v>0</v>
      </c>
      <c r="AM26" s="77">
        <f t="shared" si="18"/>
        <v>0</v>
      </c>
      <c r="AN26" s="76"/>
      <c r="AO26" s="73">
        <f>S24</f>
        <v>0</v>
      </c>
      <c r="AP26" s="73">
        <f>U28</f>
        <v>0</v>
      </c>
      <c r="AQ26" s="73">
        <f>U31</f>
        <v>0</v>
      </c>
      <c r="AR26" s="73"/>
      <c r="AS26" s="73">
        <f>S36</f>
        <v>0</v>
      </c>
      <c r="AT26" s="77">
        <f t="shared" si="19"/>
        <v>0</v>
      </c>
      <c r="AU26" s="2"/>
      <c r="AV26" s="199">
        <f t="shared" si="20"/>
        <v>0</v>
      </c>
      <c r="AW26" s="199">
        <f t="shared" si="21"/>
        <v>0</v>
      </c>
      <c r="AX26" s="199">
        <f t="shared" si="22"/>
        <v>0</v>
      </c>
      <c r="AY26" s="199">
        <f t="shared" si="23"/>
        <v>0</v>
      </c>
      <c r="AZ26" s="199">
        <f t="shared" si="24"/>
        <v>0</v>
      </c>
      <c r="BA26" s="77">
        <f t="shared" si="25"/>
        <v>0</v>
      </c>
      <c r="BB26" s="2"/>
      <c r="BC26" s="83">
        <f t="shared" ref="BC26:BC29" si="28">IF(AA26=0,0,IF(AH26&gt;AO26,5,IF(AH26=AO26,IF(AH26=0,2,3),1)))</f>
        <v>0</v>
      </c>
      <c r="BD26" s="83">
        <f t="shared" ref="BD26:BD29" si="29">IF(AB26=0,0,IF(AI26&gt;AP26,5,IF(AI26=AP26,IF(AI26=0,2,3),1)))</f>
        <v>0</v>
      </c>
      <c r="BE26" s="83">
        <f t="shared" ref="BE26:BE29" si="30">IF(AC26=0,0,IF(AJ26&gt;AQ26,5,IF(AJ26=AQ26,IF(AJ26=0,2,3),1)))</f>
        <v>0</v>
      </c>
      <c r="BF26" s="83">
        <f t="shared" ref="BF26:BF29" si="31">IF(AD26=0,0,IF(AK26&gt;AR26,5,IF(AK26=AR26,IF(AK26=0,2,3),1)))</f>
        <v>0</v>
      </c>
      <c r="BG26" s="83">
        <f t="shared" ref="BG26:BG29" si="32">IF(AE26=0,0,IF(AL26&gt;AS26,5,IF(AL26=AS26,IF(AL26=0,2,3),1)))</f>
        <v>0</v>
      </c>
      <c r="BH26" s="77">
        <f t="shared" si="26"/>
        <v>0</v>
      </c>
      <c r="BI26" s="2"/>
      <c r="BJ26" s="199">
        <f t="shared" ref="BJ26:BJ29" si="33">BC26</f>
        <v>0</v>
      </c>
      <c r="BK26" s="199">
        <f t="shared" ref="BK26:BK29" si="34">BC26+BD26</f>
        <v>0</v>
      </c>
      <c r="BL26" s="199">
        <f t="shared" ref="BL26:BL29" si="35">BC26+BD26+BE26</f>
        <v>0</v>
      </c>
      <c r="BM26" s="199">
        <f t="shared" ref="BM26:BM29" si="36">BC26+BD26+BE26+BF26</f>
        <v>0</v>
      </c>
      <c r="BN26" s="199">
        <f t="shared" ref="BN26:BN29" si="37">BC26+BD26+BE26+BF26+BG26</f>
        <v>0</v>
      </c>
      <c r="BO26" s="2"/>
      <c r="BP26" s="7"/>
      <c r="BR26" s="145">
        <v>2</v>
      </c>
      <c r="BS26" s="146" t="str">
        <f>$Z$27</f>
        <v>KVC Wingene 2</v>
      </c>
      <c r="BT26" s="207"/>
      <c r="BU26" s="147">
        <f>$AF$27</f>
        <v>0</v>
      </c>
      <c r="BV26" s="148">
        <f>COUNTIF($BC$27:$BG$27,"3")</f>
        <v>0</v>
      </c>
      <c r="BW26" s="149">
        <f>COUNTIF($BC$27:$BG$27,"0")</f>
        <v>5</v>
      </c>
      <c r="BX26" s="150">
        <f>COUNTIF($BC$27:$BG$27,1)</f>
        <v>0</v>
      </c>
      <c r="BY26" s="151"/>
      <c r="BZ26" s="148">
        <f>$AM$27</f>
        <v>0</v>
      </c>
      <c r="CA26" s="149">
        <f>$AT$27</f>
        <v>0</v>
      </c>
      <c r="CB26" s="150">
        <f>$BA$27</f>
        <v>0</v>
      </c>
      <c r="CC26" s="152"/>
      <c r="CD26" s="153">
        <f>$BH$27</f>
        <v>0</v>
      </c>
    </row>
    <row r="27" spans="1:82" ht="18.75">
      <c r="A27" s="10"/>
      <c r="B27" s="22"/>
      <c r="C27" s="172">
        <v>3</v>
      </c>
      <c r="D27" s="247" t="s">
        <v>123</v>
      </c>
      <c r="E27" s="222" t="s">
        <v>4</v>
      </c>
      <c r="F27" s="222" t="s">
        <v>133</v>
      </c>
      <c r="G27" s="222" t="s">
        <v>134</v>
      </c>
      <c r="H27" s="222" t="s">
        <v>135</v>
      </c>
      <c r="I27" s="222"/>
      <c r="J27" s="10"/>
      <c r="K27" s="10"/>
      <c r="L27" s="10"/>
      <c r="M27" s="10"/>
      <c r="N27" s="125">
        <v>4</v>
      </c>
      <c r="O27" s="126" t="s">
        <v>133</v>
      </c>
      <c r="P27" s="268">
        <v>2</v>
      </c>
      <c r="Q27" s="128" t="str">
        <f>D27</f>
        <v>KVC Wingene 2</v>
      </c>
      <c r="R27" s="128" t="str">
        <f>D29</f>
        <v>KSC Wielsbeke 4</v>
      </c>
      <c r="S27" s="132"/>
      <c r="T27" s="134" t="s">
        <v>63</v>
      </c>
      <c r="U27" s="133"/>
      <c r="V27" s="2"/>
      <c r="W27" s="6"/>
      <c r="X27" s="10"/>
      <c r="Y27" s="6">
        <v>3</v>
      </c>
      <c r="Z27" s="244" t="str">
        <f t="shared" si="27"/>
        <v>KVC Wingene 2</v>
      </c>
      <c r="AA27" s="199">
        <f>IF(S25="",0,1)</f>
        <v>0</v>
      </c>
      <c r="AB27" s="199">
        <f>IF(S27="",0,1)</f>
        <v>0</v>
      </c>
      <c r="AC27" s="199">
        <f>IF(U31="",0,1)</f>
        <v>0</v>
      </c>
      <c r="AD27" s="199">
        <f>IF(U33="",0,1)</f>
        <v>0</v>
      </c>
      <c r="AE27" s="199">
        <v>0</v>
      </c>
      <c r="AF27" s="77">
        <f t="shared" si="17"/>
        <v>0</v>
      </c>
      <c r="AG27" s="2"/>
      <c r="AH27" s="73">
        <f>S25</f>
        <v>0</v>
      </c>
      <c r="AI27" s="73">
        <f>S27</f>
        <v>0</v>
      </c>
      <c r="AJ27" s="73">
        <f>U31</f>
        <v>0</v>
      </c>
      <c r="AK27" s="73">
        <f>U33</f>
        <v>0</v>
      </c>
      <c r="AL27" s="74"/>
      <c r="AM27" s="77">
        <f t="shared" si="18"/>
        <v>0</v>
      </c>
      <c r="AN27" s="76"/>
      <c r="AO27" s="73">
        <f>U25</f>
        <v>0</v>
      </c>
      <c r="AP27" s="73">
        <f>U27</f>
        <v>0</v>
      </c>
      <c r="AQ27" s="73">
        <f>S31</f>
        <v>0</v>
      </c>
      <c r="AR27" s="73">
        <f>S33</f>
        <v>0</v>
      </c>
      <c r="AS27" s="73"/>
      <c r="AT27" s="77">
        <f t="shared" si="19"/>
        <v>0</v>
      </c>
      <c r="AU27" s="2"/>
      <c r="AV27" s="199">
        <f t="shared" si="20"/>
        <v>0</v>
      </c>
      <c r="AW27" s="199">
        <f t="shared" si="21"/>
        <v>0</v>
      </c>
      <c r="AX27" s="199">
        <f t="shared" si="22"/>
        <v>0</v>
      </c>
      <c r="AY27" s="199">
        <f t="shared" si="23"/>
        <v>0</v>
      </c>
      <c r="AZ27" s="199">
        <f t="shared" si="24"/>
        <v>0</v>
      </c>
      <c r="BA27" s="77">
        <f t="shared" si="25"/>
        <v>0</v>
      </c>
      <c r="BB27" s="2"/>
      <c r="BC27" s="83">
        <f t="shared" si="28"/>
        <v>0</v>
      </c>
      <c r="BD27" s="83">
        <f t="shared" si="29"/>
        <v>0</v>
      </c>
      <c r="BE27" s="83">
        <f t="shared" si="30"/>
        <v>0</v>
      </c>
      <c r="BF27" s="83">
        <f t="shared" si="31"/>
        <v>0</v>
      </c>
      <c r="BG27" s="83">
        <f t="shared" si="32"/>
        <v>0</v>
      </c>
      <c r="BH27" s="77">
        <f t="shared" si="26"/>
        <v>0</v>
      </c>
      <c r="BI27" s="2"/>
      <c r="BJ27" s="199">
        <f t="shared" si="33"/>
        <v>0</v>
      </c>
      <c r="BK27" s="199">
        <f t="shared" si="34"/>
        <v>0</v>
      </c>
      <c r="BL27" s="199">
        <f t="shared" si="35"/>
        <v>0</v>
      </c>
      <c r="BM27" s="199">
        <f t="shared" si="36"/>
        <v>0</v>
      </c>
      <c r="BN27" s="199">
        <f t="shared" si="37"/>
        <v>0</v>
      </c>
      <c r="BO27" s="2"/>
      <c r="BP27" s="7"/>
      <c r="BR27" s="99">
        <v>3</v>
      </c>
      <c r="BS27" s="100" t="str">
        <f>$Z$26</f>
        <v>KSC Wielsbeke 2</v>
      </c>
      <c r="BT27" s="214"/>
      <c r="BU27" s="101">
        <f>$AF$26</f>
        <v>0</v>
      </c>
      <c r="BV27" s="102">
        <f>COUNTIF($BC$26:$BG$26,"3")</f>
        <v>0</v>
      </c>
      <c r="BW27" s="103">
        <f>COUNTIF($BC$26:$BG$26,"0")</f>
        <v>5</v>
      </c>
      <c r="BX27" s="104">
        <f>COUNTIF($BC$26:$BG$26,1)</f>
        <v>0</v>
      </c>
      <c r="BY27" s="105"/>
      <c r="BZ27" s="102">
        <f>$AM$26</f>
        <v>0</v>
      </c>
      <c r="CA27" s="103">
        <f>$AT$26</f>
        <v>0</v>
      </c>
      <c r="CB27" s="104">
        <f>$BA$26</f>
        <v>0</v>
      </c>
      <c r="CC27" s="106"/>
      <c r="CD27" s="107">
        <f>$BH$26</f>
        <v>0</v>
      </c>
    </row>
    <row r="28" spans="1:82" ht="18.75">
      <c r="A28" s="10"/>
      <c r="B28" s="22"/>
      <c r="C28" s="172">
        <v>4</v>
      </c>
      <c r="D28" s="247" t="s">
        <v>124</v>
      </c>
      <c r="E28" s="222" t="s">
        <v>4</v>
      </c>
      <c r="F28" s="222" t="s">
        <v>133</v>
      </c>
      <c r="G28" s="222"/>
      <c r="H28" s="222" t="s">
        <v>135</v>
      </c>
      <c r="I28" s="222" t="s">
        <v>9</v>
      </c>
      <c r="J28" s="10"/>
      <c r="K28" s="10"/>
      <c r="L28" s="10"/>
      <c r="M28" s="10"/>
      <c r="N28" s="261">
        <v>5</v>
      </c>
      <c r="O28" s="262" t="s">
        <v>133</v>
      </c>
      <c r="P28" s="263">
        <v>4</v>
      </c>
      <c r="Q28" s="264" t="str">
        <f>D26</f>
        <v>KSC Wielsbeke 2</v>
      </c>
      <c r="R28" s="264" t="str">
        <f>D28</f>
        <v xml:space="preserve">KSKV Zwevezele </v>
      </c>
      <c r="S28" s="265"/>
      <c r="T28" s="266" t="s">
        <v>63</v>
      </c>
      <c r="U28" s="267"/>
      <c r="V28" s="2"/>
      <c r="W28" s="6"/>
      <c r="X28" s="10"/>
      <c r="Y28" s="6">
        <v>4</v>
      </c>
      <c r="Z28" s="244" t="str">
        <f t="shared" si="27"/>
        <v xml:space="preserve">KSKV Zwevezele </v>
      </c>
      <c r="AA28" s="199">
        <f>IF(U25="",0,1)</f>
        <v>0</v>
      </c>
      <c r="AB28" s="199">
        <f>IF(U28="",0,1)</f>
        <v>0</v>
      </c>
      <c r="AC28" s="199">
        <v>0</v>
      </c>
      <c r="AD28" s="199">
        <f>IF(S34="",0,1)</f>
        <v>0</v>
      </c>
      <c r="AE28" s="199">
        <f>IF(U37="",0,1)</f>
        <v>0</v>
      </c>
      <c r="AF28" s="77">
        <f t="shared" si="17"/>
        <v>0</v>
      </c>
      <c r="AG28" s="2"/>
      <c r="AH28" s="73">
        <f>U25</f>
        <v>0</v>
      </c>
      <c r="AI28" s="73">
        <f>U28</f>
        <v>0</v>
      </c>
      <c r="AJ28" s="73"/>
      <c r="AK28" s="73">
        <f>S34</f>
        <v>0</v>
      </c>
      <c r="AL28" s="74">
        <f>U37</f>
        <v>0</v>
      </c>
      <c r="AM28" s="77">
        <f t="shared" si="18"/>
        <v>0</v>
      </c>
      <c r="AN28" s="76"/>
      <c r="AO28" s="73">
        <f>S25</f>
        <v>0</v>
      </c>
      <c r="AP28" s="73">
        <f>S28</f>
        <v>0</v>
      </c>
      <c r="AQ28" s="73"/>
      <c r="AR28" s="73">
        <f>U34</f>
        <v>0</v>
      </c>
      <c r="AS28" s="73">
        <f>S37</f>
        <v>0</v>
      </c>
      <c r="AT28" s="77">
        <f t="shared" si="19"/>
        <v>0</v>
      </c>
      <c r="AU28" s="2"/>
      <c r="AV28" s="199">
        <f t="shared" si="20"/>
        <v>0</v>
      </c>
      <c r="AW28" s="199">
        <f t="shared" si="21"/>
        <v>0</v>
      </c>
      <c r="AX28" s="199">
        <f t="shared" si="22"/>
        <v>0</v>
      </c>
      <c r="AY28" s="199">
        <f t="shared" si="23"/>
        <v>0</v>
      </c>
      <c r="AZ28" s="199">
        <f t="shared" si="24"/>
        <v>0</v>
      </c>
      <c r="BA28" s="77">
        <f t="shared" si="25"/>
        <v>0</v>
      </c>
      <c r="BB28" s="2"/>
      <c r="BC28" s="83">
        <f t="shared" si="28"/>
        <v>0</v>
      </c>
      <c r="BD28" s="83">
        <f t="shared" si="29"/>
        <v>0</v>
      </c>
      <c r="BE28" s="83">
        <f t="shared" si="30"/>
        <v>0</v>
      </c>
      <c r="BF28" s="83">
        <f t="shared" si="31"/>
        <v>0</v>
      </c>
      <c r="BG28" s="83">
        <f t="shared" si="32"/>
        <v>0</v>
      </c>
      <c r="BH28" s="77">
        <f t="shared" si="26"/>
        <v>0</v>
      </c>
      <c r="BI28" s="2"/>
      <c r="BJ28" s="199">
        <f t="shared" si="33"/>
        <v>0</v>
      </c>
      <c r="BK28" s="199">
        <f t="shared" si="34"/>
        <v>0</v>
      </c>
      <c r="BL28" s="199">
        <f t="shared" si="35"/>
        <v>0</v>
      </c>
      <c r="BM28" s="199">
        <f t="shared" si="36"/>
        <v>0</v>
      </c>
      <c r="BN28" s="199">
        <f t="shared" si="37"/>
        <v>0</v>
      </c>
      <c r="BO28" s="2"/>
      <c r="BP28" s="7"/>
      <c r="BR28" s="145">
        <v>4</v>
      </c>
      <c r="BS28" s="146" t="str">
        <f>$Z$29</f>
        <v>KSC Wielsbeke 4</v>
      </c>
      <c r="BT28" s="207"/>
      <c r="BU28" s="147">
        <f>$AF$29</f>
        <v>0</v>
      </c>
      <c r="BV28" s="148">
        <f>COUNTIF($BC$29:$BG$29,"3")</f>
        <v>0</v>
      </c>
      <c r="BW28" s="149">
        <f>COUNTIF($BC$29:$BG$29,"0")</f>
        <v>5</v>
      </c>
      <c r="BX28" s="150">
        <f>COUNTIF($BC$29:$BG$29,1)</f>
        <v>0</v>
      </c>
      <c r="BY28" s="151"/>
      <c r="BZ28" s="148">
        <f>$AM$29</f>
        <v>0</v>
      </c>
      <c r="CA28" s="149">
        <f>$AT$29</f>
        <v>0</v>
      </c>
      <c r="CB28" s="150">
        <f>$BA$29</f>
        <v>0</v>
      </c>
      <c r="CC28" s="152"/>
      <c r="CD28" s="153">
        <f>$BH$29</f>
        <v>0</v>
      </c>
    </row>
    <row r="29" spans="1:82" ht="19.5" thickBot="1">
      <c r="A29" s="10"/>
      <c r="B29" s="22"/>
      <c r="C29" s="172">
        <v>5</v>
      </c>
      <c r="D29" s="211" t="s">
        <v>140</v>
      </c>
      <c r="E29" s="222"/>
      <c r="F29" s="222" t="s">
        <v>133</v>
      </c>
      <c r="G29" s="222" t="s">
        <v>134</v>
      </c>
      <c r="H29" s="222" t="s">
        <v>135</v>
      </c>
      <c r="I29" s="222" t="s">
        <v>9</v>
      </c>
      <c r="J29" s="10"/>
      <c r="K29" s="10"/>
      <c r="L29" s="10"/>
      <c r="M29" s="10"/>
      <c r="N29" s="121">
        <v>6</v>
      </c>
      <c r="O29" s="122" t="s">
        <v>133</v>
      </c>
      <c r="P29" s="270" t="s">
        <v>63</v>
      </c>
      <c r="Q29" s="124" t="str">
        <f>D25</f>
        <v>Olsene Sportief</v>
      </c>
      <c r="R29" s="124" t="str">
        <f>D30</f>
        <v>bye</v>
      </c>
      <c r="S29" s="130"/>
      <c r="T29" s="135" t="s">
        <v>63</v>
      </c>
      <c r="U29" s="131"/>
      <c r="V29" s="2"/>
      <c r="W29" s="6"/>
      <c r="X29" s="10"/>
      <c r="Y29" s="6">
        <v>5</v>
      </c>
      <c r="Z29" s="244" t="str">
        <f t="shared" si="27"/>
        <v>KSC Wielsbeke 4</v>
      </c>
      <c r="AA29" s="199">
        <v>0</v>
      </c>
      <c r="AB29" s="199">
        <f>IF(U27="",0,1)</f>
        <v>0</v>
      </c>
      <c r="AC29" s="199">
        <f>IF(S30="",0,1)</f>
        <v>0</v>
      </c>
      <c r="AD29" s="199">
        <f>IF(U34="",0,1)</f>
        <v>0</v>
      </c>
      <c r="AE29" s="199">
        <f>IF(S36="",0,1)</f>
        <v>0</v>
      </c>
      <c r="AF29" s="78">
        <f t="shared" si="17"/>
        <v>0</v>
      </c>
      <c r="AG29" s="2"/>
      <c r="AH29" s="73"/>
      <c r="AI29" s="73">
        <f>U27</f>
        <v>0</v>
      </c>
      <c r="AJ29" s="73">
        <f>S30</f>
        <v>0</v>
      </c>
      <c r="AK29" s="73">
        <f>U34</f>
        <v>0</v>
      </c>
      <c r="AL29" s="74">
        <f>S36</f>
        <v>0</v>
      </c>
      <c r="AM29" s="78">
        <f t="shared" si="18"/>
        <v>0</v>
      </c>
      <c r="AN29" s="76"/>
      <c r="AO29" s="73"/>
      <c r="AP29" s="73">
        <f>S27</f>
        <v>0</v>
      </c>
      <c r="AQ29" s="73">
        <f>U30</f>
        <v>0</v>
      </c>
      <c r="AR29" s="73">
        <f>S34</f>
        <v>0</v>
      </c>
      <c r="AS29" s="73">
        <f>U36</f>
        <v>0</v>
      </c>
      <c r="AT29" s="78">
        <f t="shared" si="19"/>
        <v>0</v>
      </c>
      <c r="AU29" s="2"/>
      <c r="AV29" s="199">
        <f t="shared" si="20"/>
        <v>0</v>
      </c>
      <c r="AW29" s="199">
        <f t="shared" si="21"/>
        <v>0</v>
      </c>
      <c r="AX29" s="199">
        <f t="shared" si="22"/>
        <v>0</v>
      </c>
      <c r="AY29" s="199">
        <f t="shared" si="23"/>
        <v>0</v>
      </c>
      <c r="AZ29" s="199">
        <f t="shared" si="24"/>
        <v>0</v>
      </c>
      <c r="BA29" s="78">
        <f t="shared" si="25"/>
        <v>0</v>
      </c>
      <c r="BB29" s="2"/>
      <c r="BC29" s="83">
        <f t="shared" si="28"/>
        <v>0</v>
      </c>
      <c r="BD29" s="83">
        <f t="shared" si="29"/>
        <v>0</v>
      </c>
      <c r="BE29" s="83">
        <f t="shared" si="30"/>
        <v>0</v>
      </c>
      <c r="BF29" s="83">
        <f t="shared" si="31"/>
        <v>0</v>
      </c>
      <c r="BG29" s="83">
        <f t="shared" si="32"/>
        <v>0</v>
      </c>
      <c r="BH29" s="78">
        <f t="shared" si="26"/>
        <v>0</v>
      </c>
      <c r="BI29" s="2"/>
      <c r="BJ29" s="199">
        <f t="shared" si="33"/>
        <v>0</v>
      </c>
      <c r="BK29" s="199">
        <f t="shared" si="34"/>
        <v>0</v>
      </c>
      <c r="BL29" s="199">
        <f t="shared" si="35"/>
        <v>0</v>
      </c>
      <c r="BM29" s="199">
        <f t="shared" si="36"/>
        <v>0</v>
      </c>
      <c r="BN29" s="199">
        <f t="shared" si="37"/>
        <v>0</v>
      </c>
      <c r="BO29" s="2"/>
      <c r="BP29" s="7"/>
      <c r="BR29" s="276">
        <v>5</v>
      </c>
      <c r="BS29" s="277" t="str">
        <f>$Z$28</f>
        <v xml:space="preserve">KSKV Zwevezele </v>
      </c>
      <c r="BT29" s="278"/>
      <c r="BU29" s="279">
        <f>$AF$28</f>
        <v>0</v>
      </c>
      <c r="BV29" s="188">
        <f>COUNTIF($BC$28:$BG$28,"3")</f>
        <v>0</v>
      </c>
      <c r="BW29" s="189">
        <f>COUNTIF($BC$28:$BG$28,"0")</f>
        <v>5</v>
      </c>
      <c r="BX29" s="190">
        <f>COUNTIF($BC$28:$BG$28,1)</f>
        <v>0</v>
      </c>
      <c r="BY29" s="191"/>
      <c r="BZ29" s="188">
        <f>$AM$28</f>
        <v>0</v>
      </c>
      <c r="CA29" s="189">
        <f>$AT$28</f>
        <v>0</v>
      </c>
      <c r="CB29" s="190">
        <f>$BA$28</f>
        <v>0</v>
      </c>
      <c r="CC29" s="192"/>
      <c r="CD29" s="280">
        <f>$BH$28</f>
        <v>0</v>
      </c>
    </row>
    <row r="30" spans="1:82" ht="18.75" customHeight="1">
      <c r="A30" s="23"/>
      <c r="B30" s="23"/>
      <c r="C30" s="172">
        <v>6</v>
      </c>
      <c r="D30" s="211" t="s">
        <v>139</v>
      </c>
      <c r="E30" s="222"/>
      <c r="F30" s="222"/>
      <c r="G30" s="222"/>
      <c r="H30" s="222"/>
      <c r="I30" s="222"/>
      <c r="J30" s="10"/>
      <c r="K30" s="10"/>
      <c r="L30" s="10"/>
      <c r="M30" s="10"/>
      <c r="N30" s="112">
        <v>7</v>
      </c>
      <c r="O30" s="113" t="s">
        <v>134</v>
      </c>
      <c r="P30" s="260">
        <v>2</v>
      </c>
      <c r="Q30" s="108" t="str">
        <f>D29</f>
        <v>KSC Wielsbeke 4</v>
      </c>
      <c r="R30" s="108" t="str">
        <f>D25</f>
        <v>Olsene Sportief</v>
      </c>
      <c r="S30" s="109"/>
      <c r="T30" s="110" t="s">
        <v>63</v>
      </c>
      <c r="U30" s="111"/>
      <c r="V30" s="2"/>
      <c r="W30" s="6"/>
      <c r="X30" s="10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18"/>
      <c r="AN30" s="218"/>
      <c r="AO30" s="218"/>
      <c r="AP30" s="218"/>
      <c r="AQ30" s="218"/>
      <c r="AR30" s="218"/>
      <c r="AS30" s="218"/>
      <c r="AT30" s="218"/>
      <c r="AU30" s="218"/>
      <c r="AV30" s="218"/>
      <c r="AW30" s="218"/>
      <c r="AX30" s="218"/>
      <c r="AY30" s="218"/>
      <c r="AZ30" s="218"/>
      <c r="BA30" s="218"/>
      <c r="BB30" s="218"/>
      <c r="BC30" s="218"/>
      <c r="BD30" s="218"/>
      <c r="BE30" s="218"/>
      <c r="BF30" s="218"/>
      <c r="BG30" s="218"/>
      <c r="BH30" s="218"/>
      <c r="BI30" s="218"/>
      <c r="BJ30" s="218"/>
      <c r="BK30" s="218"/>
      <c r="BL30" s="218"/>
      <c r="BM30" s="218"/>
      <c r="BN30" s="218"/>
      <c r="BO30" s="218"/>
      <c r="BP30" s="218"/>
      <c r="BR30" s="218"/>
      <c r="BS30" s="218"/>
      <c r="BT30" s="218"/>
      <c r="BU30" s="218"/>
      <c r="BV30" s="218"/>
      <c r="BW30" s="218"/>
      <c r="BX30" s="218"/>
      <c r="BY30" s="218"/>
      <c r="BZ30" s="218"/>
      <c r="CA30" s="218"/>
      <c r="CB30" s="218"/>
      <c r="CC30" s="218"/>
      <c r="CD30" s="218"/>
    </row>
    <row r="31" spans="1:82" ht="18.75" customHeight="1">
      <c r="C31" s="23"/>
      <c r="D31" s="23"/>
      <c r="E31" s="23"/>
      <c r="F31" s="23"/>
      <c r="G31" s="23"/>
      <c r="H31" s="23"/>
      <c r="I31" s="10"/>
      <c r="N31" s="253">
        <v>8</v>
      </c>
      <c r="O31" s="254" t="s">
        <v>134</v>
      </c>
      <c r="P31" s="255">
        <v>4</v>
      </c>
      <c r="Q31" s="256" t="str">
        <f>D26</f>
        <v>KSC Wielsbeke 2</v>
      </c>
      <c r="R31" s="256" t="str">
        <f>D27</f>
        <v>KVC Wingene 2</v>
      </c>
      <c r="S31" s="257"/>
      <c r="T31" s="258" t="s">
        <v>63</v>
      </c>
      <c r="U31" s="259"/>
      <c r="V31" s="2"/>
      <c r="W31" s="6"/>
      <c r="X31" s="10"/>
    </row>
    <row r="32" spans="1:82" ht="19.5" thickBot="1">
      <c r="N32" s="115">
        <v>9</v>
      </c>
      <c r="O32" s="116" t="s">
        <v>134</v>
      </c>
      <c r="P32" s="269" t="s">
        <v>63</v>
      </c>
      <c r="Q32" s="118" t="str">
        <f>D28</f>
        <v xml:space="preserve">KSKV Zwevezele </v>
      </c>
      <c r="R32" s="118" t="str">
        <f>D30</f>
        <v>bye</v>
      </c>
      <c r="S32" s="119"/>
      <c r="T32" s="129" t="s">
        <v>63</v>
      </c>
      <c r="U32" s="120"/>
      <c r="V32" s="2"/>
      <c r="W32" s="6"/>
      <c r="X32" s="10"/>
    </row>
    <row r="33" spans="14:46" ht="18.75">
      <c r="N33" s="125">
        <v>10</v>
      </c>
      <c r="O33" s="126" t="s">
        <v>135</v>
      </c>
      <c r="P33" s="268">
        <v>2</v>
      </c>
      <c r="Q33" s="128" t="str">
        <f>D25</f>
        <v>Olsene Sportief</v>
      </c>
      <c r="R33" s="128" t="str">
        <f>D27</f>
        <v>KVC Wingene 2</v>
      </c>
      <c r="S33" s="132"/>
      <c r="T33" s="134" t="s">
        <v>63</v>
      </c>
      <c r="U33" s="133"/>
      <c r="V33" s="2"/>
      <c r="W33" s="6"/>
      <c r="X33" s="10"/>
    </row>
    <row r="34" spans="14:46" ht="18.75">
      <c r="N34" s="261">
        <v>11</v>
      </c>
      <c r="O34" s="262" t="s">
        <v>135</v>
      </c>
      <c r="P34" s="263">
        <v>4</v>
      </c>
      <c r="Q34" s="264" t="str">
        <f>D28</f>
        <v xml:space="preserve">KSKV Zwevezele </v>
      </c>
      <c r="R34" s="264" t="str">
        <f>D29</f>
        <v>KSC Wielsbeke 4</v>
      </c>
      <c r="S34" s="265"/>
      <c r="T34" s="266" t="s">
        <v>63</v>
      </c>
      <c r="U34" s="267"/>
      <c r="V34" s="2"/>
      <c r="W34" s="6"/>
      <c r="X34" s="10"/>
    </row>
    <row r="35" spans="14:46" ht="19.5" thickBot="1">
      <c r="N35" s="121">
        <v>12</v>
      </c>
      <c r="O35" s="122" t="s">
        <v>135</v>
      </c>
      <c r="P35" s="270" t="s">
        <v>63</v>
      </c>
      <c r="Q35" s="124" t="str">
        <f>D26</f>
        <v>KSC Wielsbeke 2</v>
      </c>
      <c r="R35" s="124" t="str">
        <f>D30</f>
        <v>bye</v>
      </c>
      <c r="S35" s="130"/>
      <c r="T35" s="135" t="s">
        <v>63</v>
      </c>
      <c r="U35" s="131"/>
      <c r="W35" s="6"/>
      <c r="X35" s="10"/>
    </row>
    <row r="36" spans="14:46" ht="18.75">
      <c r="N36" s="112">
        <v>13</v>
      </c>
      <c r="O36" s="113" t="s">
        <v>9</v>
      </c>
      <c r="P36" s="260">
        <v>2</v>
      </c>
      <c r="Q36" s="108" t="str">
        <f>D29</f>
        <v>KSC Wielsbeke 4</v>
      </c>
      <c r="R36" s="108" t="str">
        <f>D26</f>
        <v>KSC Wielsbeke 2</v>
      </c>
      <c r="S36" s="109"/>
      <c r="T36" s="110" t="s">
        <v>63</v>
      </c>
      <c r="U36" s="111"/>
      <c r="W36" s="6"/>
      <c r="X36" s="10"/>
    </row>
    <row r="37" spans="14:46" ht="18.75">
      <c r="N37" s="253">
        <v>14</v>
      </c>
      <c r="O37" s="254" t="s">
        <v>9</v>
      </c>
      <c r="P37" s="255">
        <v>4</v>
      </c>
      <c r="Q37" s="256" t="str">
        <f>D25</f>
        <v>Olsene Sportief</v>
      </c>
      <c r="R37" s="256" t="str">
        <f>D28</f>
        <v xml:space="preserve">KSKV Zwevezele </v>
      </c>
      <c r="S37" s="257"/>
      <c r="T37" s="258" t="s">
        <v>63</v>
      </c>
      <c r="U37" s="259"/>
      <c r="W37" s="6"/>
      <c r="X37" s="2"/>
    </row>
    <row r="38" spans="14:46" ht="19.5" thickBot="1">
      <c r="N38" s="115">
        <v>15</v>
      </c>
      <c r="O38" s="116" t="s">
        <v>9</v>
      </c>
      <c r="P38" s="269" t="s">
        <v>63</v>
      </c>
      <c r="Q38" s="118" t="str">
        <f>D27</f>
        <v>KVC Wingene 2</v>
      </c>
      <c r="R38" s="118" t="str">
        <f>D30</f>
        <v>bye</v>
      </c>
      <c r="S38" s="119"/>
      <c r="T38" s="129" t="s">
        <v>63</v>
      </c>
      <c r="U38" s="120"/>
      <c r="W38" s="6"/>
      <c r="X38" s="2"/>
      <c r="Y38" s="285"/>
      <c r="Z38" s="285"/>
      <c r="AH38" s="292"/>
      <c r="AI38" s="292"/>
      <c r="AJ38" s="292"/>
      <c r="AK38" s="292"/>
      <c r="AL38" s="292"/>
      <c r="AM38" s="292"/>
    </row>
    <row r="39" spans="14:46" ht="19.5" thickBot="1">
      <c r="O39" s="50"/>
      <c r="P39" s="50"/>
      <c r="Q39" s="10"/>
      <c r="R39" s="10"/>
      <c r="S39" s="10"/>
      <c r="T39" s="10"/>
      <c r="U39" s="10"/>
      <c r="V39" s="10"/>
      <c r="W39" s="10"/>
      <c r="X39" s="2"/>
      <c r="Y39" s="170"/>
      <c r="Z39" s="87"/>
      <c r="AH39" s="286">
        <v>1</v>
      </c>
      <c r="AI39" s="287"/>
      <c r="AJ39" s="287"/>
      <c r="AK39" s="287"/>
      <c r="AL39" s="287"/>
      <c r="AM39" s="288"/>
    </row>
    <row r="40" spans="14:46" ht="19.5" thickBot="1">
      <c r="O40" s="50"/>
      <c r="P40" s="50"/>
      <c r="Q40" s="10"/>
      <c r="R40" s="10"/>
      <c r="S40" s="10"/>
      <c r="T40" s="10"/>
      <c r="U40" s="10"/>
      <c r="V40" s="10"/>
      <c r="W40" s="10"/>
      <c r="X40" s="2"/>
      <c r="Y40" s="170"/>
      <c r="Z40" s="87"/>
      <c r="AA40" s="286">
        <v>2</v>
      </c>
      <c r="AB40" s="287"/>
      <c r="AC40" s="287"/>
      <c r="AD40" s="287"/>
      <c r="AE40" s="287"/>
      <c r="AF40" s="288"/>
      <c r="AH40" s="289"/>
      <c r="AI40" s="290"/>
      <c r="AJ40" s="290"/>
      <c r="AK40" s="290"/>
      <c r="AL40" s="290"/>
      <c r="AM40" s="291"/>
      <c r="AO40" s="286">
        <v>3</v>
      </c>
      <c r="AP40" s="287"/>
      <c r="AQ40" s="287"/>
      <c r="AR40" s="287"/>
      <c r="AS40" s="287"/>
      <c r="AT40" s="288"/>
    </row>
    <row r="41" spans="14:46" ht="19.5" thickBot="1">
      <c r="O41" s="50"/>
      <c r="P41" s="50"/>
      <c r="Q41" s="10"/>
      <c r="R41" s="10"/>
      <c r="S41" s="10"/>
      <c r="T41" s="10"/>
      <c r="U41" s="10"/>
      <c r="V41" s="10"/>
      <c r="W41" s="10"/>
      <c r="X41" s="2"/>
      <c r="Y41" s="170"/>
      <c r="Z41" s="87"/>
      <c r="AA41" s="289"/>
      <c r="AB41" s="290"/>
      <c r="AC41" s="290"/>
      <c r="AD41" s="290"/>
      <c r="AE41" s="290"/>
      <c r="AF41" s="291"/>
      <c r="AO41" s="289"/>
      <c r="AP41" s="290"/>
      <c r="AQ41" s="290"/>
      <c r="AR41" s="290"/>
      <c r="AS41" s="290"/>
      <c r="AT41" s="291"/>
    </row>
    <row r="42" spans="14:46" ht="19.5" thickBot="1">
      <c r="N42" s="61"/>
      <c r="O42" s="61"/>
      <c r="P42" s="61"/>
      <c r="Q42" s="4" t="s">
        <v>58</v>
      </c>
      <c r="R42" s="36"/>
      <c r="S42" s="18"/>
      <c r="T42" s="18"/>
      <c r="U42" s="5"/>
      <c r="Y42" s="170"/>
      <c r="Z42" s="87"/>
    </row>
    <row r="43" spans="14:46" ht="19.5" thickBot="1">
      <c r="N43" s="164" t="s">
        <v>56</v>
      </c>
      <c r="O43" s="166" t="s">
        <v>57</v>
      </c>
      <c r="P43" s="166" t="s">
        <v>55</v>
      </c>
      <c r="Q43" s="167" t="s">
        <v>52</v>
      </c>
      <c r="R43" s="168" t="s">
        <v>53</v>
      </c>
      <c r="S43" s="282" t="s">
        <v>3</v>
      </c>
      <c r="T43" s="283"/>
      <c r="U43" s="284"/>
      <c r="V43" s="10"/>
      <c r="W43" s="32" t="s">
        <v>54</v>
      </c>
      <c r="Y43" s="170"/>
      <c r="Z43" s="87"/>
      <c r="AA43" s="286">
        <v>4</v>
      </c>
      <c r="AB43" s="287"/>
      <c r="AC43" s="287"/>
      <c r="AD43" s="287"/>
      <c r="AE43" s="287"/>
      <c r="AF43" s="288"/>
      <c r="AH43" s="286">
        <v>5</v>
      </c>
      <c r="AI43" s="287"/>
      <c r="AJ43" s="287"/>
      <c r="AK43" s="287"/>
      <c r="AL43" s="287"/>
      <c r="AM43" s="288"/>
      <c r="AO43" s="286">
        <v>6</v>
      </c>
      <c r="AP43" s="287"/>
      <c r="AQ43" s="287"/>
      <c r="AR43" s="287"/>
      <c r="AS43" s="287"/>
      <c r="AT43" s="288"/>
    </row>
    <row r="44" spans="14:46" ht="19.5" thickBot="1">
      <c r="Y44" s="170"/>
      <c r="Z44" s="87"/>
      <c r="AA44" s="289"/>
      <c r="AB44" s="290"/>
      <c r="AC44" s="290"/>
      <c r="AD44" s="290"/>
      <c r="AE44" s="290"/>
      <c r="AF44" s="291"/>
      <c r="AH44" s="289"/>
      <c r="AI44" s="290"/>
      <c r="AJ44" s="290"/>
      <c r="AK44" s="290"/>
      <c r="AL44" s="290"/>
      <c r="AM44" s="291"/>
      <c r="AO44" s="289"/>
      <c r="AP44" s="290"/>
      <c r="AQ44" s="290"/>
      <c r="AR44" s="290"/>
      <c r="AS44" s="290"/>
      <c r="AT44" s="291"/>
    </row>
    <row r="45" spans="14:46" ht="19.5" thickBot="1">
      <c r="N45" s="112">
        <v>1</v>
      </c>
      <c r="O45" s="113" t="s">
        <v>136</v>
      </c>
      <c r="P45" s="114">
        <v>2</v>
      </c>
      <c r="Q45" s="108" t="s">
        <v>77</v>
      </c>
      <c r="R45" s="108" t="s">
        <v>83</v>
      </c>
      <c r="S45" s="109"/>
      <c r="T45" s="143" t="s">
        <v>63</v>
      </c>
      <c r="U45" s="111"/>
      <c r="W45" s="1"/>
      <c r="Y45" s="170"/>
      <c r="Z45" s="87"/>
    </row>
    <row r="46" spans="14:46" ht="18.75" customHeight="1" thickBot="1">
      <c r="N46" s="115">
        <v>2</v>
      </c>
      <c r="O46" s="116" t="s">
        <v>136</v>
      </c>
      <c r="P46" s="117">
        <v>1</v>
      </c>
      <c r="Q46" s="118" t="s">
        <v>78</v>
      </c>
      <c r="R46" s="118" t="s">
        <v>84</v>
      </c>
      <c r="S46" s="119"/>
      <c r="T46" s="144" t="s">
        <v>63</v>
      </c>
      <c r="U46" s="120"/>
      <c r="W46" s="1"/>
      <c r="Y46" s="170"/>
      <c r="Z46" s="87"/>
      <c r="AA46" s="286">
        <v>7</v>
      </c>
      <c r="AB46" s="287"/>
      <c r="AC46" s="287"/>
      <c r="AD46" s="287"/>
      <c r="AE46" s="287"/>
      <c r="AF46" s="288"/>
      <c r="AH46" s="286">
        <v>8</v>
      </c>
      <c r="AI46" s="287"/>
      <c r="AJ46" s="287"/>
      <c r="AK46" s="287"/>
      <c r="AL46" s="287"/>
      <c r="AM46" s="288"/>
      <c r="AO46" s="286">
        <v>9</v>
      </c>
      <c r="AP46" s="287"/>
      <c r="AQ46" s="287"/>
      <c r="AR46" s="287"/>
      <c r="AS46" s="287"/>
      <c r="AT46" s="288"/>
    </row>
    <row r="47" spans="14:46" ht="18.75" customHeight="1" thickBot="1">
      <c r="N47" s="63">
        <v>3</v>
      </c>
      <c r="O47" s="65" t="s">
        <v>137</v>
      </c>
      <c r="P47" s="66">
        <v>2</v>
      </c>
      <c r="Q47" s="71" t="s">
        <v>79</v>
      </c>
      <c r="R47" s="67" t="s">
        <v>85</v>
      </c>
      <c r="S47" s="79"/>
      <c r="T47" s="68" t="s">
        <v>63</v>
      </c>
      <c r="U47" s="80"/>
      <c r="W47" s="1"/>
      <c r="Y47" s="170"/>
      <c r="Z47" s="87"/>
      <c r="AA47" s="289"/>
      <c r="AB47" s="290"/>
      <c r="AC47" s="290"/>
      <c r="AD47" s="290"/>
      <c r="AE47" s="290"/>
      <c r="AF47" s="291"/>
      <c r="AH47" s="289"/>
      <c r="AI47" s="290"/>
      <c r="AJ47" s="290"/>
      <c r="AK47" s="290"/>
      <c r="AL47" s="290"/>
      <c r="AM47" s="291"/>
      <c r="AO47" s="289"/>
      <c r="AP47" s="290"/>
      <c r="AQ47" s="290"/>
      <c r="AR47" s="290"/>
      <c r="AS47" s="290"/>
      <c r="AT47" s="291"/>
    </row>
    <row r="48" spans="14:46" ht="19.5" thickBot="1">
      <c r="N48" s="64">
        <v>4</v>
      </c>
      <c r="O48" s="69" t="s">
        <v>137</v>
      </c>
      <c r="P48" s="70">
        <v>1</v>
      </c>
      <c r="Q48" s="71" t="s">
        <v>80</v>
      </c>
      <c r="R48" s="71" t="s">
        <v>86</v>
      </c>
      <c r="S48" s="81"/>
      <c r="T48" s="72" t="s">
        <v>63</v>
      </c>
      <c r="U48" s="82"/>
      <c r="W48" s="1"/>
      <c r="Y48" s="170"/>
      <c r="Z48" s="87"/>
    </row>
    <row r="49" spans="14:46" ht="19.5" thickBot="1">
      <c r="N49" s="271">
        <v>5</v>
      </c>
      <c r="O49" s="272" t="s">
        <v>138</v>
      </c>
      <c r="P49" s="273">
        <v>1</v>
      </c>
      <c r="Q49" s="274" t="s">
        <v>81</v>
      </c>
      <c r="R49" s="274" t="s">
        <v>87</v>
      </c>
      <c r="S49" s="275"/>
      <c r="T49" s="251" t="s">
        <v>63</v>
      </c>
      <c r="U49" s="252"/>
      <c r="W49" s="1"/>
      <c r="Y49" s="170"/>
      <c r="Z49" s="87"/>
      <c r="AA49" s="286">
        <v>10</v>
      </c>
      <c r="AB49" s="287"/>
      <c r="AC49" s="287"/>
      <c r="AD49" s="287"/>
      <c r="AE49" s="287"/>
      <c r="AF49" s="288"/>
      <c r="AH49" s="286">
        <v>11</v>
      </c>
      <c r="AI49" s="287"/>
      <c r="AJ49" s="287"/>
      <c r="AK49" s="287"/>
      <c r="AL49" s="287"/>
      <c r="AM49" s="288"/>
      <c r="AO49" s="286">
        <v>12</v>
      </c>
      <c r="AP49" s="287"/>
      <c r="AQ49" s="287"/>
      <c r="AR49" s="287"/>
      <c r="AS49" s="287"/>
      <c r="AT49" s="288"/>
    </row>
    <row r="50" spans="14:46" ht="19.5" thickBot="1">
      <c r="O50" s="62"/>
      <c r="P50" s="62"/>
      <c r="Q50" s="227"/>
      <c r="R50" s="227"/>
      <c r="S50" s="227"/>
      <c r="T50" s="227"/>
      <c r="U50" s="227"/>
      <c r="V50" s="227"/>
      <c r="W50" s="227"/>
      <c r="Y50" s="170"/>
      <c r="Z50" s="87"/>
      <c r="AA50" s="289"/>
      <c r="AB50" s="290"/>
      <c r="AC50" s="290"/>
      <c r="AD50" s="290"/>
      <c r="AE50" s="290"/>
      <c r="AF50" s="291"/>
      <c r="AH50" s="289"/>
      <c r="AI50" s="290"/>
      <c r="AJ50" s="290"/>
      <c r="AK50" s="290"/>
      <c r="AL50" s="290"/>
      <c r="AM50" s="291"/>
      <c r="AO50" s="289"/>
      <c r="AP50" s="290"/>
      <c r="AQ50" s="290"/>
      <c r="AR50" s="290"/>
      <c r="AS50" s="290"/>
      <c r="AT50" s="291"/>
    </row>
    <row r="51" spans="14:46">
      <c r="O51" s="62"/>
      <c r="P51" s="62"/>
      <c r="Q51" s="24"/>
      <c r="R51" s="24"/>
      <c r="S51" s="24"/>
      <c r="T51" s="24"/>
      <c r="U51" s="24"/>
      <c r="V51" s="24"/>
      <c r="W51" s="24"/>
    </row>
    <row r="52" spans="14:46">
      <c r="O52" s="62"/>
      <c r="P52" s="62"/>
      <c r="Q52" s="24"/>
      <c r="R52" s="24"/>
      <c r="S52" s="24"/>
      <c r="T52" s="24"/>
      <c r="U52" s="24"/>
      <c r="V52" s="24"/>
      <c r="W52" s="24"/>
    </row>
    <row r="53" spans="14:46">
      <c r="V53" s="24"/>
      <c r="W53" s="24"/>
    </row>
    <row r="54" spans="14:46">
      <c r="V54" s="24"/>
      <c r="W54" s="24"/>
    </row>
  </sheetData>
  <sortState ref="BS25:CD30">
    <sortCondition descending="1" ref="CD25"/>
  </sortState>
  <mergeCells count="30">
    <mergeCell ref="AH39:AM39"/>
    <mergeCell ref="S2:U2"/>
    <mergeCell ref="J13:L13"/>
    <mergeCell ref="S22:U22"/>
    <mergeCell ref="Y38:Z38"/>
    <mergeCell ref="AH38:AM38"/>
    <mergeCell ref="AA40:AF40"/>
    <mergeCell ref="AO40:AT40"/>
    <mergeCell ref="AA41:AF41"/>
    <mergeCell ref="AO41:AT41"/>
    <mergeCell ref="S43:U43"/>
    <mergeCell ref="AA43:AF43"/>
    <mergeCell ref="AH43:AM43"/>
    <mergeCell ref="AO43:AT43"/>
    <mergeCell ref="AH40:AM40"/>
    <mergeCell ref="AA44:AF44"/>
    <mergeCell ref="AH44:AM44"/>
    <mergeCell ref="AO44:AT44"/>
    <mergeCell ref="AA46:AF46"/>
    <mergeCell ref="AH46:AM46"/>
    <mergeCell ref="AO46:AT46"/>
    <mergeCell ref="AA50:AF50"/>
    <mergeCell ref="AH50:AM50"/>
    <mergeCell ref="AO50:AT50"/>
    <mergeCell ref="AA47:AF47"/>
    <mergeCell ref="AH47:AM47"/>
    <mergeCell ref="AO47:AT47"/>
    <mergeCell ref="AA49:AF49"/>
    <mergeCell ref="AH49:AM49"/>
    <mergeCell ref="AO49:AT49"/>
  </mergeCells>
  <printOptions horizontalCentered="1"/>
  <pageMargins left="0.11811023622047245" right="0.19685039370078741" top="0.74803149606299213" bottom="0.59" header="0.11811023622047245" footer="0.11811023622047245"/>
  <pageSetup paperSize="9" scale="85" orientation="landscape" horizontalDpi="4294967293" r:id="rId1"/>
  <headerFooter>
    <oddHeader xml:space="preserve">&amp;C&amp;"-,Vet"&amp;28&amp;K92D050TORNOOI WALTER ALGOET U9 (8/8) ZATERDAG 30 APRIL 2016 </oddHeader>
  </headerFooter>
  <rowBreaks count="2" manualBreakCount="2">
    <brk id="27" max="16383" man="1"/>
    <brk id="46" max="16383" man="1"/>
  </rowBreaks>
  <colBreaks count="3" manualBreakCount="3">
    <brk id="24" max="1048575" man="1"/>
    <brk id="68" max="1048575" man="1"/>
    <brk id="6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CM54"/>
  <sheetViews>
    <sheetView topLeftCell="C1" zoomScaleNormal="100" workbookViewId="0">
      <selection activeCell="H17" sqref="H17"/>
    </sheetView>
  </sheetViews>
  <sheetFormatPr defaultRowHeight="15"/>
  <cols>
    <col min="1" max="1" width="5.7109375" style="175" customWidth="1"/>
    <col min="2" max="2" width="8.7109375" style="175" customWidth="1"/>
    <col min="3" max="3" width="6.7109375" style="175" customWidth="1"/>
    <col min="4" max="4" width="28.7109375" style="175" customWidth="1"/>
    <col min="5" max="10" width="8.42578125" style="175" bestFit="1" customWidth="1"/>
    <col min="11" max="12" width="3.7109375" style="175" customWidth="1"/>
    <col min="13" max="13" width="2.7109375" style="175" customWidth="1"/>
    <col min="14" max="14" width="5.7109375" style="59" customWidth="1"/>
    <col min="15" max="15" width="9" style="59" customWidth="1"/>
    <col min="16" max="16" width="6.42578125" style="59" bestFit="1" customWidth="1"/>
    <col min="17" max="18" width="28.7109375" style="175" customWidth="1"/>
    <col min="19" max="21" width="5.7109375" style="175" customWidth="1"/>
    <col min="22" max="22" width="2.85546875" style="175" customWidth="1"/>
    <col min="23" max="23" width="28.7109375" style="175" customWidth="1"/>
    <col min="24" max="24" width="2.7109375" style="218" customWidth="1"/>
    <col min="25" max="25" width="4" style="218" customWidth="1"/>
    <col min="26" max="26" width="24.85546875" style="218" customWidth="1"/>
    <col min="27" max="32" width="4" style="218" customWidth="1"/>
    <col min="33" max="33" width="1.7109375" style="218" customWidth="1"/>
    <col min="34" max="39" width="4" style="218" customWidth="1"/>
    <col min="40" max="40" width="1.7109375" style="218" customWidth="1"/>
    <col min="41" max="46" width="4" style="218" customWidth="1"/>
    <col min="47" max="47" width="1.7109375" style="218" customWidth="1"/>
    <col min="48" max="53" width="4" style="218" customWidth="1"/>
    <col min="54" max="54" width="1.7109375" style="218" customWidth="1"/>
    <col min="55" max="60" width="4" style="218" customWidth="1"/>
    <col min="61" max="61" width="1.7109375" style="218" customWidth="1"/>
    <col min="62" max="66" width="4" style="218" customWidth="1"/>
    <col min="67" max="67" width="1.7109375" style="218" customWidth="1"/>
    <col min="68" max="68" width="8.7109375" style="218" customWidth="1"/>
    <col min="69" max="69" width="9.140625" style="218"/>
    <col min="70" max="70" width="5.7109375" style="218" customWidth="1"/>
    <col min="71" max="71" width="25.7109375" style="218" customWidth="1"/>
    <col min="72" max="72" width="4.7109375" style="218" customWidth="1"/>
    <col min="73" max="76" width="6.7109375" style="218" customWidth="1"/>
    <col min="77" max="77" width="4.7109375" style="218" customWidth="1"/>
    <col min="78" max="80" width="6.7109375" style="218" customWidth="1"/>
    <col min="81" max="81" width="4.7109375" style="218" customWidth="1"/>
    <col min="82" max="82" width="9.140625" style="218"/>
    <col min="83" max="83" width="4.7109375" style="175" customWidth="1"/>
    <col min="84" max="86" width="6.7109375" style="175" customWidth="1"/>
    <col min="87" max="87" width="4.7109375" style="175" customWidth="1"/>
    <col min="88" max="16384" width="9.140625" style="175"/>
  </cols>
  <sheetData>
    <row r="1" spans="1:88" ht="19.5" thickBot="1">
      <c r="Q1" s="217" t="s">
        <v>58</v>
      </c>
      <c r="R1" s="213"/>
      <c r="S1" s="206"/>
      <c r="T1" s="206"/>
      <c r="U1" s="198"/>
      <c r="V1" s="218"/>
      <c r="W1" s="218"/>
    </row>
    <row r="2" spans="1:88" ht="19.5" thickBot="1">
      <c r="N2" s="164" t="s">
        <v>56</v>
      </c>
      <c r="O2" s="166" t="s">
        <v>57</v>
      </c>
      <c r="P2" s="166" t="s">
        <v>55</v>
      </c>
      <c r="Q2" s="167" t="s">
        <v>52</v>
      </c>
      <c r="R2" s="168" t="s">
        <v>53</v>
      </c>
      <c r="S2" s="282" t="s">
        <v>3</v>
      </c>
      <c r="T2" s="283"/>
      <c r="U2" s="284"/>
      <c r="V2" s="212"/>
      <c r="W2" s="211" t="s">
        <v>54</v>
      </c>
    </row>
    <row r="3" spans="1:88" ht="19.5" thickBot="1">
      <c r="N3" s="50"/>
      <c r="O3" s="60"/>
      <c r="P3" s="60"/>
      <c r="Q3" s="223"/>
      <c r="R3" s="223"/>
      <c r="S3" s="210"/>
      <c r="T3" s="210"/>
      <c r="U3" s="210"/>
      <c r="V3" s="210"/>
      <c r="W3" s="223"/>
      <c r="BS3" s="164" t="s">
        <v>71</v>
      </c>
      <c r="BT3" s="164"/>
      <c r="BU3" s="164" t="s">
        <v>70</v>
      </c>
      <c r="BV3" s="164" t="s">
        <v>64</v>
      </c>
      <c r="BW3" s="164" t="s">
        <v>65</v>
      </c>
      <c r="BX3" s="164" t="s">
        <v>66</v>
      </c>
      <c r="BY3" s="164"/>
      <c r="BZ3" s="164" t="s">
        <v>67</v>
      </c>
      <c r="CA3" s="164" t="s">
        <v>63</v>
      </c>
      <c r="CB3" s="164" t="s">
        <v>68</v>
      </c>
      <c r="CC3" s="164"/>
      <c r="CD3" s="165" t="s">
        <v>69</v>
      </c>
      <c r="CE3" s="164"/>
      <c r="CF3" s="164" t="s">
        <v>67</v>
      </c>
      <c r="CG3" s="164" t="s">
        <v>63</v>
      </c>
      <c r="CH3" s="164" t="s">
        <v>68</v>
      </c>
      <c r="CI3" s="164"/>
      <c r="CJ3" s="165" t="s">
        <v>69</v>
      </c>
    </row>
    <row r="4" spans="1:88" ht="19.5" thickBot="1">
      <c r="A4" s="176"/>
      <c r="B4" s="178"/>
      <c r="C4" s="186"/>
      <c r="D4" s="248" t="s">
        <v>1</v>
      </c>
      <c r="E4" s="224" t="s">
        <v>23</v>
      </c>
      <c r="F4" s="224" t="s">
        <v>24</v>
      </c>
      <c r="G4" s="224" t="s">
        <v>25</v>
      </c>
      <c r="H4" s="224" t="s">
        <v>26</v>
      </c>
      <c r="I4" s="224" t="s">
        <v>27</v>
      </c>
      <c r="J4" s="231"/>
      <c r="K4" s="178"/>
      <c r="L4" s="178"/>
      <c r="M4" s="178"/>
      <c r="N4" s="112">
        <v>1</v>
      </c>
      <c r="O4" s="113" t="s">
        <v>34</v>
      </c>
      <c r="P4" s="260">
        <v>1</v>
      </c>
      <c r="Q4" s="108" t="str">
        <f>D5</f>
        <v>KSC Wielsbeke 1</v>
      </c>
      <c r="R4" s="108" t="str">
        <f>D6</f>
        <v>KFC Meulebeke</v>
      </c>
      <c r="S4" s="109"/>
      <c r="T4" s="110" t="s">
        <v>63</v>
      </c>
      <c r="U4" s="111"/>
      <c r="V4" s="223"/>
      <c r="W4" s="247"/>
      <c r="X4" s="226"/>
      <c r="Y4" s="199"/>
      <c r="Z4" s="248" t="s">
        <v>22</v>
      </c>
      <c r="AA4" s="201"/>
      <c r="AB4" s="202"/>
      <c r="AC4" s="203" t="s">
        <v>15</v>
      </c>
      <c r="AD4" s="202"/>
      <c r="AE4" s="204"/>
      <c r="AF4" s="226"/>
      <c r="AG4" s="200"/>
      <c r="AH4" s="201"/>
      <c r="AI4" s="202"/>
      <c r="AJ4" s="203" t="s">
        <v>16</v>
      </c>
      <c r="AK4" s="202"/>
      <c r="AL4" s="204"/>
      <c r="AM4" s="226"/>
      <c r="AN4" s="200"/>
      <c r="AO4" s="201"/>
      <c r="AP4" s="202"/>
      <c r="AQ4" s="203" t="s">
        <v>17</v>
      </c>
      <c r="AR4" s="202"/>
      <c r="AS4" s="204"/>
      <c r="AT4" s="226"/>
      <c r="AU4" s="200"/>
      <c r="AV4" s="201"/>
      <c r="AW4" s="202"/>
      <c r="AX4" s="203" t="s">
        <v>18</v>
      </c>
      <c r="AY4" s="202"/>
      <c r="AZ4" s="204"/>
      <c r="BA4" s="226"/>
      <c r="BB4" s="200"/>
      <c r="BC4" s="201"/>
      <c r="BD4" s="202"/>
      <c r="BE4" s="203" t="s">
        <v>19</v>
      </c>
      <c r="BF4" s="202"/>
      <c r="BG4" s="204"/>
      <c r="BH4" s="226"/>
      <c r="BI4" s="200"/>
      <c r="BJ4" s="201"/>
      <c r="BK4" s="202"/>
      <c r="BL4" s="203" t="s">
        <v>20</v>
      </c>
      <c r="BM4" s="202"/>
      <c r="BN4" s="204"/>
      <c r="BO4" s="200"/>
      <c r="BP4" s="224" t="s">
        <v>21</v>
      </c>
      <c r="BR4" s="209"/>
      <c r="BS4" s="226"/>
      <c r="BT4" s="226"/>
      <c r="BU4" s="60"/>
      <c r="BV4" s="60"/>
      <c r="BW4" s="231"/>
      <c r="BX4" s="60"/>
      <c r="BY4" s="60"/>
      <c r="BZ4" s="60"/>
      <c r="CA4" s="60"/>
      <c r="CB4" s="88"/>
      <c r="CC4" s="59"/>
      <c r="CD4" s="88"/>
      <c r="CE4" s="60"/>
      <c r="CF4" s="60"/>
      <c r="CG4" s="60"/>
      <c r="CH4" s="88"/>
      <c r="CI4" s="59"/>
      <c r="CJ4" s="88"/>
    </row>
    <row r="5" spans="1:88" ht="18.75">
      <c r="A5" s="176"/>
      <c r="B5" s="178"/>
      <c r="C5" s="247">
        <v>1</v>
      </c>
      <c r="D5" s="247" t="s">
        <v>28</v>
      </c>
      <c r="E5" s="222" t="s">
        <v>34</v>
      </c>
      <c r="F5" s="222"/>
      <c r="G5" s="222" t="s">
        <v>142</v>
      </c>
      <c r="H5" s="222" t="s">
        <v>143</v>
      </c>
      <c r="I5" s="222" t="s">
        <v>39</v>
      </c>
      <c r="J5" s="208"/>
      <c r="K5" s="178"/>
      <c r="L5" s="178"/>
      <c r="M5" s="178"/>
      <c r="N5" s="253">
        <v>2</v>
      </c>
      <c r="O5" s="254" t="s">
        <v>34</v>
      </c>
      <c r="P5" s="255">
        <v>3</v>
      </c>
      <c r="Q5" s="256" t="str">
        <f>D7</f>
        <v>KEVC Beselare</v>
      </c>
      <c r="R5" s="256" t="str">
        <f>D8</f>
        <v>KSC Wielsbeke 3</v>
      </c>
      <c r="S5" s="257"/>
      <c r="T5" s="258" t="s">
        <v>63</v>
      </c>
      <c r="U5" s="259"/>
      <c r="V5" s="223"/>
      <c r="W5" s="247"/>
      <c r="X5" s="223"/>
      <c r="Y5" s="247">
        <v>1</v>
      </c>
      <c r="Z5" s="247" t="str">
        <f>D5</f>
        <v>KSC Wielsbeke 1</v>
      </c>
      <c r="AA5" s="199">
        <f>IF(S4="",0,1)</f>
        <v>0</v>
      </c>
      <c r="AB5" s="199">
        <f>IF(S8="",0,1)</f>
        <v>0</v>
      </c>
      <c r="AC5" s="199">
        <f>IF(S10="",0,1)</f>
        <v>0</v>
      </c>
      <c r="AD5" s="199">
        <f>IF(S14="",0,1)</f>
        <v>0</v>
      </c>
      <c r="AE5" s="199">
        <f>IF(S16="",0,1)</f>
        <v>0</v>
      </c>
      <c r="AF5" s="75">
        <f t="shared" ref="AF5:AF10" si="0">SUM(AA5:AE5)</f>
        <v>0</v>
      </c>
      <c r="AG5" s="197"/>
      <c r="AH5" s="73">
        <f>S4</f>
        <v>0</v>
      </c>
      <c r="AI5" s="73">
        <f>S8</f>
        <v>0</v>
      </c>
      <c r="AJ5" s="73">
        <f>S10</f>
        <v>0</v>
      </c>
      <c r="AK5" s="73">
        <f>S14</f>
        <v>0</v>
      </c>
      <c r="AL5" s="74">
        <f>S16</f>
        <v>0</v>
      </c>
      <c r="AM5" s="75">
        <f t="shared" ref="AM5:AM10" si="1">SUM(AH5:AL5)</f>
        <v>0</v>
      </c>
      <c r="AN5" s="76"/>
      <c r="AO5" s="73">
        <f>U4</f>
        <v>0</v>
      </c>
      <c r="AP5" s="73">
        <f>U8</f>
        <v>0</v>
      </c>
      <c r="AQ5" s="73">
        <f>U10</f>
        <v>0</v>
      </c>
      <c r="AR5" s="73">
        <f>U14</f>
        <v>0</v>
      </c>
      <c r="AS5" s="73">
        <f>U16</f>
        <v>0</v>
      </c>
      <c r="AT5" s="75">
        <f t="shared" ref="AT5:AT10" si="2">SUM(AO5:AS5)</f>
        <v>0</v>
      </c>
      <c r="AU5" s="197"/>
      <c r="AV5" s="199">
        <f t="shared" ref="AV5:AZ10" si="3">AH5-AO5</f>
        <v>0</v>
      </c>
      <c r="AW5" s="199">
        <f t="shared" si="3"/>
        <v>0</v>
      </c>
      <c r="AX5" s="199">
        <f t="shared" si="3"/>
        <v>0</v>
      </c>
      <c r="AY5" s="199">
        <f t="shared" si="3"/>
        <v>0</v>
      </c>
      <c r="AZ5" s="199">
        <f t="shared" si="3"/>
        <v>0</v>
      </c>
      <c r="BA5" s="75">
        <f t="shared" ref="BA5:BA10" si="4">SUM(AV5:AZ5)</f>
        <v>0</v>
      </c>
      <c r="BB5" s="197"/>
      <c r="BC5" s="83" t="str">
        <f>IF(AA5=0,"",IF(AH5&gt;AO5,5,IF(AH5=AO5,IF(AH5=0,2,3),1)))</f>
        <v/>
      </c>
      <c r="BD5" s="83" t="str">
        <f t="shared" ref="BD5:BG10" si="5">IF(AB5=0,"",IF(AI5&gt;AP5,5,IF(AI5=AP5,IF(AI5=0,2,3),1)))</f>
        <v/>
      </c>
      <c r="BE5" s="83" t="str">
        <f t="shared" si="5"/>
        <v/>
      </c>
      <c r="BF5" s="83" t="str">
        <f t="shared" si="5"/>
        <v/>
      </c>
      <c r="BG5" s="83" t="str">
        <f t="shared" si="5"/>
        <v/>
      </c>
      <c r="BH5" s="75">
        <f t="shared" ref="BH5:BH10" si="6">SUM(BC5:BG5)</f>
        <v>0</v>
      </c>
      <c r="BI5" s="197"/>
      <c r="BJ5" s="199" t="str">
        <f>BC5</f>
        <v/>
      </c>
      <c r="BK5" s="199" t="e">
        <f>BC5+BD5</f>
        <v>#VALUE!</v>
      </c>
      <c r="BL5" s="199" t="e">
        <f>BC5+BD5+BE5</f>
        <v>#VALUE!</v>
      </c>
      <c r="BM5" s="199" t="e">
        <f>BC5+BD5+BE5+BF5</f>
        <v>#VALUE!</v>
      </c>
      <c r="BN5" s="199" t="e">
        <f>BC5+BD5+BE5+BF5+BG5</f>
        <v>#VALUE!</v>
      </c>
      <c r="BO5" s="197"/>
      <c r="BP5" s="199"/>
      <c r="BR5" s="89">
        <v>1</v>
      </c>
      <c r="BS5" s="90" t="str">
        <f>$Z$6</f>
        <v>KFC Meulebeke</v>
      </c>
      <c r="BT5" s="91"/>
      <c r="BU5" s="92">
        <f>$AF$6</f>
        <v>0</v>
      </c>
      <c r="BV5" s="93">
        <f>COUNTIF($BC$6:$BG$6,"3")</f>
        <v>0</v>
      </c>
      <c r="BW5" s="94">
        <f>COUNTIF($BC$6:$BG$6,"0")</f>
        <v>0</v>
      </c>
      <c r="BX5" s="95">
        <f>COUNTIF($BC$6:$BG$6,1)</f>
        <v>0</v>
      </c>
      <c r="BY5" s="96"/>
      <c r="BZ5" s="93">
        <f>$AM$6</f>
        <v>0</v>
      </c>
      <c r="CA5" s="94">
        <f>$AT$6</f>
        <v>0</v>
      </c>
      <c r="CB5" s="95">
        <f>$BA$6</f>
        <v>0</v>
      </c>
      <c r="CC5" s="97"/>
      <c r="CD5" s="98">
        <f>$BH$6</f>
        <v>0</v>
      </c>
      <c r="CE5" s="96"/>
      <c r="CF5" s="93">
        <f>$AO$8</f>
        <v>0</v>
      </c>
      <c r="CG5" s="94">
        <f>$AW$8</f>
        <v>0</v>
      </c>
      <c r="CH5" s="95" t="str">
        <f>$BE$8</f>
        <v/>
      </c>
      <c r="CI5" s="97"/>
      <c r="CJ5" s="98" t="e">
        <f>$BM$8</f>
        <v>#VALUE!</v>
      </c>
    </row>
    <row r="6" spans="1:88" ht="19.5" thickBot="1">
      <c r="A6" s="176"/>
      <c r="B6" s="178"/>
      <c r="C6" s="247">
        <v>2</v>
      </c>
      <c r="D6" s="247" t="s">
        <v>118</v>
      </c>
      <c r="E6" s="222" t="s">
        <v>34</v>
      </c>
      <c r="F6" s="222" t="s">
        <v>141</v>
      </c>
      <c r="G6" s="222" t="s">
        <v>142</v>
      </c>
      <c r="H6" s="222"/>
      <c r="I6" s="222" t="s">
        <v>39</v>
      </c>
      <c r="J6" s="208"/>
      <c r="K6" s="178"/>
      <c r="L6" s="178"/>
      <c r="M6" s="178"/>
      <c r="N6" s="115">
        <v>3</v>
      </c>
      <c r="O6" s="116" t="s">
        <v>34</v>
      </c>
      <c r="P6" s="269" t="s">
        <v>63</v>
      </c>
      <c r="Q6" s="118" t="str">
        <f>D9</f>
        <v>Nazareth - Eke</v>
      </c>
      <c r="R6" s="118" t="str">
        <f>D10</f>
        <v>bye</v>
      </c>
      <c r="S6" s="119"/>
      <c r="T6" s="129" t="s">
        <v>63</v>
      </c>
      <c r="U6" s="120"/>
      <c r="V6" s="223"/>
      <c r="W6" s="247"/>
      <c r="X6" s="223"/>
      <c r="Y6" s="247">
        <v>2</v>
      </c>
      <c r="Z6" s="247" t="str">
        <f t="shared" ref="Z6:Z10" si="7">D6</f>
        <v>KFC Meulebeke</v>
      </c>
      <c r="AA6" s="199">
        <f>IF(S5="",0,1)</f>
        <v>0</v>
      </c>
      <c r="AB6" s="199">
        <f>IF(U7="",0,1)</f>
        <v>0</v>
      </c>
      <c r="AC6" s="199">
        <f>IF(U10="",0,1)</f>
        <v>0</v>
      </c>
      <c r="AD6" s="199">
        <f>IF(S12="",0,1)</f>
        <v>0</v>
      </c>
      <c r="AE6" s="199">
        <f>IF(U18="",0,1)</f>
        <v>0</v>
      </c>
      <c r="AF6" s="77">
        <f t="shared" si="0"/>
        <v>0</v>
      </c>
      <c r="AG6" s="197"/>
      <c r="AH6" s="73">
        <f>S5</f>
        <v>0</v>
      </c>
      <c r="AI6" s="73">
        <f>U7</f>
        <v>0</v>
      </c>
      <c r="AJ6" s="73">
        <f>U10</f>
        <v>0</v>
      </c>
      <c r="AK6" s="73">
        <f>S12</f>
        <v>0</v>
      </c>
      <c r="AL6" s="74">
        <f>U18</f>
        <v>0</v>
      </c>
      <c r="AM6" s="77">
        <f t="shared" si="1"/>
        <v>0</v>
      </c>
      <c r="AN6" s="76"/>
      <c r="AO6" s="73">
        <f>U5</f>
        <v>0</v>
      </c>
      <c r="AP6" s="73">
        <f>S7</f>
        <v>0</v>
      </c>
      <c r="AQ6" s="73">
        <f>S10</f>
        <v>0</v>
      </c>
      <c r="AR6" s="73">
        <f>U12</f>
        <v>0</v>
      </c>
      <c r="AS6" s="73">
        <f>S18</f>
        <v>0</v>
      </c>
      <c r="AT6" s="77">
        <f t="shared" si="2"/>
        <v>0</v>
      </c>
      <c r="AU6" s="197"/>
      <c r="AV6" s="199">
        <f t="shared" si="3"/>
        <v>0</v>
      </c>
      <c r="AW6" s="199">
        <f t="shared" si="3"/>
        <v>0</v>
      </c>
      <c r="AX6" s="199">
        <f t="shared" si="3"/>
        <v>0</v>
      </c>
      <c r="AY6" s="199">
        <f t="shared" si="3"/>
        <v>0</v>
      </c>
      <c r="AZ6" s="199">
        <f t="shared" si="3"/>
        <v>0</v>
      </c>
      <c r="BA6" s="77">
        <f t="shared" si="4"/>
        <v>0</v>
      </c>
      <c r="BB6" s="197"/>
      <c r="BC6" s="83" t="str">
        <f t="shared" ref="BC6:BC10" si="8">IF(AA6=0,"",IF(AH6&gt;AO6,5,IF(AH6=AO6,IF(AH6=0,2,3),1)))</f>
        <v/>
      </c>
      <c r="BD6" s="83" t="str">
        <f t="shared" si="5"/>
        <v/>
      </c>
      <c r="BE6" s="83" t="str">
        <f t="shared" si="5"/>
        <v/>
      </c>
      <c r="BF6" s="83" t="str">
        <f t="shared" si="5"/>
        <v/>
      </c>
      <c r="BG6" s="83" t="str">
        <f t="shared" si="5"/>
        <v/>
      </c>
      <c r="BH6" s="77">
        <f t="shared" si="6"/>
        <v>0</v>
      </c>
      <c r="BI6" s="197"/>
      <c r="BJ6" s="199" t="str">
        <f t="shared" ref="BJ6:BJ10" si="9">BC6</f>
        <v/>
      </c>
      <c r="BK6" s="199" t="e">
        <f t="shared" ref="BK6:BK10" si="10">BC6+BD6</f>
        <v>#VALUE!</v>
      </c>
      <c r="BL6" s="199" t="e">
        <f t="shared" ref="BL6:BL10" si="11">BC6+BD6+BE6</f>
        <v>#VALUE!</v>
      </c>
      <c r="BM6" s="199" t="e">
        <f t="shared" ref="BM6:BM10" si="12">BC6+BD6+BE6+BF6</f>
        <v>#VALUE!</v>
      </c>
      <c r="BN6" s="199" t="e">
        <f t="shared" ref="BN6:BN10" si="13">BC6+BD6+BE6+BF6+BG6</f>
        <v>#VALUE!</v>
      </c>
      <c r="BO6" s="197"/>
      <c r="BP6" s="199"/>
      <c r="BR6" s="145">
        <v>2</v>
      </c>
      <c r="BS6" s="146" t="str">
        <f>$Z$9</f>
        <v>Nazareth - Eke</v>
      </c>
      <c r="BT6" s="207"/>
      <c r="BU6" s="147">
        <f>$AF$9</f>
        <v>0</v>
      </c>
      <c r="BV6" s="148">
        <f>COUNTIF($BC$9:$BG$9,"3")</f>
        <v>0</v>
      </c>
      <c r="BW6" s="149">
        <f>COUNTIF($BC$9:$BG$9,"0")</f>
        <v>0</v>
      </c>
      <c r="BX6" s="150">
        <f>COUNTIF($BC$9:$BG$9,1)</f>
        <v>0</v>
      </c>
      <c r="BY6" s="151"/>
      <c r="BZ6" s="148">
        <f>$AM$9</f>
        <v>0</v>
      </c>
      <c r="CA6" s="149">
        <f>$AT$9</f>
        <v>0</v>
      </c>
      <c r="CB6" s="150">
        <f>$BA$9</f>
        <v>0</v>
      </c>
      <c r="CC6" s="152"/>
      <c r="CD6" s="153">
        <f>$BH$9</f>
        <v>0</v>
      </c>
      <c r="CE6" s="151"/>
      <c r="CF6" s="148">
        <f>$AO$7</f>
        <v>0</v>
      </c>
      <c r="CG6" s="149">
        <f>$AW$7</f>
        <v>0</v>
      </c>
      <c r="CH6" s="150" t="str">
        <f>$BE$7</f>
        <v/>
      </c>
      <c r="CI6" s="152"/>
      <c r="CJ6" s="153" t="e">
        <f>$BM$7</f>
        <v>#VALUE!</v>
      </c>
    </row>
    <row r="7" spans="1:88" ht="18.75">
      <c r="A7" s="176"/>
      <c r="B7" s="178"/>
      <c r="C7" s="247">
        <v>3</v>
      </c>
      <c r="D7" s="247" t="s">
        <v>117</v>
      </c>
      <c r="E7" s="222" t="s">
        <v>34</v>
      </c>
      <c r="F7" s="222" t="s">
        <v>141</v>
      </c>
      <c r="G7" s="222" t="s">
        <v>142</v>
      </c>
      <c r="H7" s="222" t="s">
        <v>143</v>
      </c>
      <c r="I7" s="222"/>
      <c r="J7" s="208"/>
      <c r="K7" s="178"/>
      <c r="L7" s="178"/>
      <c r="M7" s="178"/>
      <c r="N7" s="125">
        <v>4</v>
      </c>
      <c r="O7" s="126" t="s">
        <v>141</v>
      </c>
      <c r="P7" s="268">
        <v>1</v>
      </c>
      <c r="Q7" s="128" t="str">
        <f>D7</f>
        <v>KEVC Beselare</v>
      </c>
      <c r="R7" s="128" t="str">
        <f>D9</f>
        <v>Nazareth - Eke</v>
      </c>
      <c r="S7" s="132"/>
      <c r="T7" s="134" t="s">
        <v>63</v>
      </c>
      <c r="U7" s="133"/>
      <c r="V7" s="223"/>
      <c r="W7" s="247"/>
      <c r="X7" s="223"/>
      <c r="Y7" s="247">
        <v>3</v>
      </c>
      <c r="Z7" s="247" t="str">
        <f t="shared" si="7"/>
        <v>KEVC Beselare</v>
      </c>
      <c r="AA7" s="199">
        <f>IF(S6="",0,1)</f>
        <v>0</v>
      </c>
      <c r="AB7" s="199">
        <f>IF(U8="",0,1)</f>
        <v>0</v>
      </c>
      <c r="AC7" s="199">
        <f>IF(U12="",0,1)</f>
        <v>0</v>
      </c>
      <c r="AD7" s="199">
        <f>IF(U15="",0,1)</f>
        <v>0</v>
      </c>
      <c r="AE7" s="199">
        <f>IF(S17="",0,1)</f>
        <v>0</v>
      </c>
      <c r="AF7" s="77">
        <f t="shared" si="0"/>
        <v>0</v>
      </c>
      <c r="AG7" s="197"/>
      <c r="AH7" s="73">
        <f>S6</f>
        <v>0</v>
      </c>
      <c r="AI7" s="73">
        <f>U8</f>
        <v>0</v>
      </c>
      <c r="AJ7" s="73">
        <f>U12</f>
        <v>0</v>
      </c>
      <c r="AK7" s="73">
        <f>U15</f>
        <v>0</v>
      </c>
      <c r="AL7" s="74">
        <f>S17</f>
        <v>0</v>
      </c>
      <c r="AM7" s="77">
        <f t="shared" si="1"/>
        <v>0</v>
      </c>
      <c r="AN7" s="76"/>
      <c r="AO7" s="73">
        <f>U6</f>
        <v>0</v>
      </c>
      <c r="AP7" s="73">
        <f>S8</f>
        <v>0</v>
      </c>
      <c r="AQ7" s="73">
        <f>S12</f>
        <v>0</v>
      </c>
      <c r="AR7" s="73">
        <f>S15</f>
        <v>0</v>
      </c>
      <c r="AS7" s="73">
        <f>U17</f>
        <v>0</v>
      </c>
      <c r="AT7" s="77">
        <f t="shared" si="2"/>
        <v>0</v>
      </c>
      <c r="AU7" s="197"/>
      <c r="AV7" s="199">
        <f t="shared" si="3"/>
        <v>0</v>
      </c>
      <c r="AW7" s="199">
        <f t="shared" si="3"/>
        <v>0</v>
      </c>
      <c r="AX7" s="199">
        <f t="shared" si="3"/>
        <v>0</v>
      </c>
      <c r="AY7" s="199">
        <f t="shared" si="3"/>
        <v>0</v>
      </c>
      <c r="AZ7" s="199">
        <f t="shared" si="3"/>
        <v>0</v>
      </c>
      <c r="BA7" s="77">
        <f t="shared" si="4"/>
        <v>0</v>
      </c>
      <c r="BB7" s="197"/>
      <c r="BC7" s="83" t="str">
        <f t="shared" si="8"/>
        <v/>
      </c>
      <c r="BD7" s="83" t="str">
        <f t="shared" si="5"/>
        <v/>
      </c>
      <c r="BE7" s="83" t="str">
        <f t="shared" si="5"/>
        <v/>
      </c>
      <c r="BF7" s="83" t="str">
        <f t="shared" si="5"/>
        <v/>
      </c>
      <c r="BG7" s="83" t="str">
        <f t="shared" si="5"/>
        <v/>
      </c>
      <c r="BH7" s="77">
        <f t="shared" si="6"/>
        <v>0</v>
      </c>
      <c r="BI7" s="197"/>
      <c r="BJ7" s="199" t="str">
        <f t="shared" si="9"/>
        <v/>
      </c>
      <c r="BK7" s="199" t="e">
        <f t="shared" si="10"/>
        <v>#VALUE!</v>
      </c>
      <c r="BL7" s="199" t="e">
        <f t="shared" si="11"/>
        <v>#VALUE!</v>
      </c>
      <c r="BM7" s="199" t="e">
        <f t="shared" si="12"/>
        <v>#VALUE!</v>
      </c>
      <c r="BN7" s="199" t="e">
        <f t="shared" si="13"/>
        <v>#VALUE!</v>
      </c>
      <c r="BO7" s="197"/>
      <c r="BP7" s="199"/>
      <c r="BR7" s="99">
        <v>3</v>
      </c>
      <c r="BS7" s="100" t="str">
        <f>$Z$8</f>
        <v>KSC Wielsbeke 3</v>
      </c>
      <c r="BT7" s="214"/>
      <c r="BU7" s="101">
        <f>$AF$8</f>
        <v>0</v>
      </c>
      <c r="BV7" s="102">
        <f>COUNTIF($BC$8:$BG$8,"3")</f>
        <v>0</v>
      </c>
      <c r="BW7" s="103">
        <f>COUNTIF($BC$8:$BG$8,"0")</f>
        <v>0</v>
      </c>
      <c r="BX7" s="104">
        <f>COUNTIF($BC$8:$BG$8,1)</f>
        <v>0</v>
      </c>
      <c r="BY7" s="105"/>
      <c r="BZ7" s="102">
        <f>$AM$8</f>
        <v>0</v>
      </c>
      <c r="CA7" s="103">
        <f>$AT$8</f>
        <v>0</v>
      </c>
      <c r="CB7" s="104">
        <f>$BA$8</f>
        <v>0</v>
      </c>
      <c r="CC7" s="106"/>
      <c r="CD7" s="107">
        <f>$BH$8</f>
        <v>0</v>
      </c>
      <c r="CE7" s="105"/>
      <c r="CF7" s="102">
        <f>$AO$9</f>
        <v>0</v>
      </c>
      <c r="CG7" s="103">
        <f>$AW$9</f>
        <v>0</v>
      </c>
      <c r="CH7" s="104" t="str">
        <f>$BE$9</f>
        <v/>
      </c>
      <c r="CI7" s="106"/>
      <c r="CJ7" s="107" t="e">
        <f>$BM$9</f>
        <v>#VALUE!</v>
      </c>
    </row>
    <row r="8" spans="1:88" ht="18.75">
      <c r="A8" s="176"/>
      <c r="B8" s="178"/>
      <c r="C8" s="247">
        <v>4</v>
      </c>
      <c r="D8" s="247" t="s">
        <v>73</v>
      </c>
      <c r="E8" s="222" t="s">
        <v>34</v>
      </c>
      <c r="F8" s="222" t="s">
        <v>141</v>
      </c>
      <c r="G8" s="222"/>
      <c r="H8" s="222" t="s">
        <v>143</v>
      </c>
      <c r="I8" s="222" t="s">
        <v>39</v>
      </c>
      <c r="J8" s="208"/>
      <c r="K8" s="178"/>
      <c r="L8" s="178"/>
      <c r="M8" s="178"/>
      <c r="N8" s="261">
        <v>5</v>
      </c>
      <c r="O8" s="262" t="s">
        <v>141</v>
      </c>
      <c r="P8" s="263">
        <v>3</v>
      </c>
      <c r="Q8" s="264" t="str">
        <f>D6</f>
        <v>KFC Meulebeke</v>
      </c>
      <c r="R8" s="264" t="str">
        <f>D8</f>
        <v>KSC Wielsbeke 3</v>
      </c>
      <c r="S8" s="265"/>
      <c r="T8" s="266" t="s">
        <v>63</v>
      </c>
      <c r="U8" s="267"/>
      <c r="V8" s="223"/>
      <c r="W8" s="247"/>
      <c r="X8" s="223"/>
      <c r="Y8" s="247">
        <v>4</v>
      </c>
      <c r="Z8" s="247" t="str">
        <f t="shared" si="7"/>
        <v>KSC Wielsbeke 3</v>
      </c>
      <c r="AA8" s="199">
        <f>IF(U6="",0,1)</f>
        <v>0</v>
      </c>
      <c r="AB8" s="199">
        <f>IF(S9="",0,1)</f>
        <v>0</v>
      </c>
      <c r="AC8" s="199">
        <f>IF(U13="",0,1)</f>
        <v>0</v>
      </c>
      <c r="AD8" s="199">
        <f>IF(U14="",0,1)</f>
        <v>0</v>
      </c>
      <c r="AE8" s="199">
        <f>IF(S18="",0,1)</f>
        <v>0</v>
      </c>
      <c r="AF8" s="77">
        <f t="shared" si="0"/>
        <v>0</v>
      </c>
      <c r="AG8" s="197"/>
      <c r="AH8" s="73">
        <f>U6</f>
        <v>0</v>
      </c>
      <c r="AI8" s="73">
        <f>S9</f>
        <v>0</v>
      </c>
      <c r="AJ8" s="73">
        <f>U13</f>
        <v>0</v>
      </c>
      <c r="AK8" s="73">
        <f>U14</f>
        <v>0</v>
      </c>
      <c r="AL8" s="74">
        <f>S18</f>
        <v>0</v>
      </c>
      <c r="AM8" s="77">
        <f t="shared" si="1"/>
        <v>0</v>
      </c>
      <c r="AN8" s="76"/>
      <c r="AO8" s="73">
        <f>S6</f>
        <v>0</v>
      </c>
      <c r="AP8" s="73">
        <f>U9</f>
        <v>0</v>
      </c>
      <c r="AQ8" s="73">
        <f>S13</f>
        <v>0</v>
      </c>
      <c r="AR8" s="73">
        <f>S14</f>
        <v>0</v>
      </c>
      <c r="AS8" s="73">
        <f>U18</f>
        <v>0</v>
      </c>
      <c r="AT8" s="77">
        <f t="shared" si="2"/>
        <v>0</v>
      </c>
      <c r="AU8" s="197"/>
      <c r="AV8" s="199">
        <f t="shared" si="3"/>
        <v>0</v>
      </c>
      <c r="AW8" s="199">
        <f t="shared" si="3"/>
        <v>0</v>
      </c>
      <c r="AX8" s="199">
        <f t="shared" si="3"/>
        <v>0</v>
      </c>
      <c r="AY8" s="199">
        <f t="shared" si="3"/>
        <v>0</v>
      </c>
      <c r="AZ8" s="199">
        <f t="shared" si="3"/>
        <v>0</v>
      </c>
      <c r="BA8" s="77">
        <f t="shared" si="4"/>
        <v>0</v>
      </c>
      <c r="BB8" s="197"/>
      <c r="BC8" s="83" t="str">
        <f t="shared" si="8"/>
        <v/>
      </c>
      <c r="BD8" s="83" t="str">
        <f t="shared" si="5"/>
        <v/>
      </c>
      <c r="BE8" s="83" t="str">
        <f t="shared" si="5"/>
        <v/>
      </c>
      <c r="BF8" s="83" t="str">
        <f t="shared" si="5"/>
        <v/>
      </c>
      <c r="BG8" s="83" t="str">
        <f t="shared" si="5"/>
        <v/>
      </c>
      <c r="BH8" s="77">
        <f t="shared" si="6"/>
        <v>0</v>
      </c>
      <c r="BI8" s="197"/>
      <c r="BJ8" s="199" t="str">
        <f t="shared" si="9"/>
        <v/>
      </c>
      <c r="BK8" s="199" t="e">
        <f t="shared" si="10"/>
        <v>#VALUE!</v>
      </c>
      <c r="BL8" s="199" t="e">
        <f t="shared" si="11"/>
        <v>#VALUE!</v>
      </c>
      <c r="BM8" s="199" t="e">
        <f t="shared" si="12"/>
        <v>#VALUE!</v>
      </c>
      <c r="BN8" s="199" t="e">
        <f t="shared" si="13"/>
        <v>#VALUE!</v>
      </c>
      <c r="BO8" s="197"/>
      <c r="BP8" s="199"/>
      <c r="BR8" s="145">
        <v>4</v>
      </c>
      <c r="BS8" s="146" t="str">
        <f>$Z$7</f>
        <v>KEVC Beselare</v>
      </c>
      <c r="BT8" s="207"/>
      <c r="BU8" s="147">
        <f>$AF$7</f>
        <v>0</v>
      </c>
      <c r="BV8" s="148">
        <f>COUNTIF($BC$7:$BG$7,"3")</f>
        <v>0</v>
      </c>
      <c r="BW8" s="149">
        <f>COUNTIF($BC$7:$BG$7,"0")</f>
        <v>0</v>
      </c>
      <c r="BX8" s="150">
        <f>COUNTIF($BC$7:$BG$7,1)</f>
        <v>0</v>
      </c>
      <c r="BY8" s="151"/>
      <c r="BZ8" s="148">
        <f>$AM$7</f>
        <v>0</v>
      </c>
      <c r="CA8" s="149">
        <f>$AT$7</f>
        <v>0</v>
      </c>
      <c r="CB8" s="150">
        <f>$BA$7</f>
        <v>0</v>
      </c>
      <c r="CC8" s="152"/>
      <c r="CD8" s="153">
        <f>$BH$7</f>
        <v>0</v>
      </c>
      <c r="CE8" s="151"/>
      <c r="CF8" s="148">
        <f>$AO$11</f>
        <v>0</v>
      </c>
      <c r="CG8" s="149">
        <f>$AW$11</f>
        <v>0</v>
      </c>
      <c r="CH8" s="150">
        <f>$BE$11</f>
        <v>0</v>
      </c>
      <c r="CI8" s="152"/>
      <c r="CJ8" s="153">
        <f>$BM$11</f>
        <v>0</v>
      </c>
    </row>
    <row r="9" spans="1:88" ht="19.5" thickBot="1">
      <c r="A9" s="176"/>
      <c r="B9" s="178"/>
      <c r="C9" s="247">
        <v>5</v>
      </c>
      <c r="D9" s="247" t="s">
        <v>130</v>
      </c>
      <c r="E9" s="222"/>
      <c r="F9" s="222" t="s">
        <v>141</v>
      </c>
      <c r="G9" s="222" t="s">
        <v>142</v>
      </c>
      <c r="H9" s="222" t="s">
        <v>143</v>
      </c>
      <c r="I9" s="222" t="s">
        <v>39</v>
      </c>
      <c r="J9" s="208"/>
      <c r="K9" s="178"/>
      <c r="L9" s="178"/>
      <c r="M9" s="178"/>
      <c r="N9" s="121">
        <v>6</v>
      </c>
      <c r="O9" s="122" t="s">
        <v>141</v>
      </c>
      <c r="P9" s="270" t="s">
        <v>63</v>
      </c>
      <c r="Q9" s="124" t="str">
        <f>D5</f>
        <v>KSC Wielsbeke 1</v>
      </c>
      <c r="R9" s="124" t="str">
        <f>D10</f>
        <v>bye</v>
      </c>
      <c r="S9" s="130"/>
      <c r="T9" s="135" t="s">
        <v>63</v>
      </c>
      <c r="U9" s="131"/>
      <c r="V9" s="223"/>
      <c r="W9" s="247"/>
      <c r="X9" s="223"/>
      <c r="Y9" s="247">
        <v>5</v>
      </c>
      <c r="Z9" s="247" t="str">
        <f t="shared" si="7"/>
        <v>Nazareth - Eke</v>
      </c>
      <c r="AA9" s="199">
        <f>IF(U5="",0,1)</f>
        <v>0</v>
      </c>
      <c r="AB9" s="199">
        <f>IF(U9="",0,1)</f>
        <v>0</v>
      </c>
      <c r="AC9" s="199">
        <f>IF(S11="",0,1)</f>
        <v>0</v>
      </c>
      <c r="AD9" s="199">
        <f>IF(S15="",0,1)</f>
        <v>0</v>
      </c>
      <c r="AE9" s="199">
        <f>IF(U16="",0,1)</f>
        <v>0</v>
      </c>
      <c r="AF9" s="77">
        <f t="shared" si="0"/>
        <v>0</v>
      </c>
      <c r="AG9" s="197"/>
      <c r="AH9" s="73">
        <f>U5</f>
        <v>0</v>
      </c>
      <c r="AI9" s="73">
        <f>U9</f>
        <v>0</v>
      </c>
      <c r="AJ9" s="73">
        <f>S11</f>
        <v>0</v>
      </c>
      <c r="AK9" s="73">
        <f>S15</f>
        <v>0</v>
      </c>
      <c r="AL9" s="74">
        <f>U16</f>
        <v>0</v>
      </c>
      <c r="AM9" s="77">
        <f t="shared" si="1"/>
        <v>0</v>
      </c>
      <c r="AN9" s="76"/>
      <c r="AO9" s="73">
        <f>S5</f>
        <v>0</v>
      </c>
      <c r="AP9" s="73">
        <f>S9</f>
        <v>0</v>
      </c>
      <c r="AQ9" s="73">
        <f>U11</f>
        <v>0</v>
      </c>
      <c r="AR9" s="73">
        <f>U15</f>
        <v>0</v>
      </c>
      <c r="AS9" s="73">
        <f>S16</f>
        <v>0</v>
      </c>
      <c r="AT9" s="77">
        <f t="shared" si="2"/>
        <v>0</v>
      </c>
      <c r="AU9" s="197"/>
      <c r="AV9" s="199">
        <f t="shared" si="3"/>
        <v>0</v>
      </c>
      <c r="AW9" s="199">
        <f t="shared" si="3"/>
        <v>0</v>
      </c>
      <c r="AX9" s="199">
        <f t="shared" si="3"/>
        <v>0</v>
      </c>
      <c r="AY9" s="199">
        <f t="shared" si="3"/>
        <v>0</v>
      </c>
      <c r="AZ9" s="199">
        <f t="shared" si="3"/>
        <v>0</v>
      </c>
      <c r="BA9" s="77">
        <f t="shared" si="4"/>
        <v>0</v>
      </c>
      <c r="BB9" s="197"/>
      <c r="BC9" s="83" t="str">
        <f t="shared" si="8"/>
        <v/>
      </c>
      <c r="BD9" s="83" t="str">
        <f t="shared" si="5"/>
        <v/>
      </c>
      <c r="BE9" s="83" t="str">
        <f t="shared" si="5"/>
        <v/>
      </c>
      <c r="BF9" s="83" t="str">
        <f t="shared" si="5"/>
        <v/>
      </c>
      <c r="BG9" s="83" t="str">
        <f t="shared" si="5"/>
        <v/>
      </c>
      <c r="BH9" s="77">
        <f t="shared" si="6"/>
        <v>0</v>
      </c>
      <c r="BI9" s="197"/>
      <c r="BJ9" s="199" t="str">
        <f t="shared" si="9"/>
        <v/>
      </c>
      <c r="BK9" s="199" t="e">
        <f t="shared" si="10"/>
        <v>#VALUE!</v>
      </c>
      <c r="BL9" s="199" t="e">
        <f t="shared" si="11"/>
        <v>#VALUE!</v>
      </c>
      <c r="BM9" s="199" t="e">
        <f t="shared" si="12"/>
        <v>#VALUE!</v>
      </c>
      <c r="BN9" s="199" t="e">
        <f t="shared" si="13"/>
        <v>#VALUE!</v>
      </c>
      <c r="BO9" s="197"/>
      <c r="BP9" s="199"/>
      <c r="BR9" s="99">
        <v>5</v>
      </c>
      <c r="BS9" s="100" t="str">
        <f>$Z$5</f>
        <v>KSC Wielsbeke 1</v>
      </c>
      <c r="BT9" s="214"/>
      <c r="BU9" s="101">
        <f>$AF$5</f>
        <v>0</v>
      </c>
      <c r="BV9" s="102">
        <f>COUNTIF($BC$5:$BG$5,"3")</f>
        <v>0</v>
      </c>
      <c r="BW9" s="103">
        <f>COUNTIF($BC$5:$BG$5,"0")</f>
        <v>0</v>
      </c>
      <c r="BX9" s="104">
        <f>COUNTIF($BC$5:$BG$5,1)</f>
        <v>0</v>
      </c>
      <c r="BY9" s="105"/>
      <c r="BZ9" s="102">
        <f>$AM$5</f>
        <v>0</v>
      </c>
      <c r="CA9" s="103">
        <f>$AT$5</f>
        <v>0</v>
      </c>
      <c r="CB9" s="104">
        <f>$BA$5</f>
        <v>0</v>
      </c>
      <c r="CC9" s="106"/>
      <c r="CD9" s="107">
        <f>$BH$5</f>
        <v>0</v>
      </c>
      <c r="CE9" s="105"/>
      <c r="CF9" s="102">
        <f>$AO$5</f>
        <v>0</v>
      </c>
      <c r="CG9" s="103">
        <f>$AW$5</f>
        <v>0</v>
      </c>
      <c r="CH9" s="104" t="str">
        <f>$BE$5</f>
        <v/>
      </c>
      <c r="CI9" s="106"/>
      <c r="CJ9" s="107" t="e">
        <f>$BM$5</f>
        <v>#VALUE!</v>
      </c>
    </row>
    <row r="10" spans="1:88" ht="19.5" thickBot="1">
      <c r="A10" s="176"/>
      <c r="B10" s="178"/>
      <c r="C10" s="247">
        <v>6</v>
      </c>
      <c r="D10" s="247" t="s">
        <v>139</v>
      </c>
      <c r="E10" s="222"/>
      <c r="F10" s="222"/>
      <c r="G10" s="222"/>
      <c r="H10" s="222"/>
      <c r="I10" s="222"/>
      <c r="J10" s="208"/>
      <c r="K10" s="178"/>
      <c r="L10" s="178"/>
      <c r="M10" s="178"/>
      <c r="N10" s="112">
        <v>7</v>
      </c>
      <c r="O10" s="113" t="s">
        <v>142</v>
      </c>
      <c r="P10" s="260">
        <v>1</v>
      </c>
      <c r="Q10" s="108" t="str">
        <f>D9</f>
        <v>Nazareth - Eke</v>
      </c>
      <c r="R10" s="108" t="str">
        <f>D5</f>
        <v>KSC Wielsbeke 1</v>
      </c>
      <c r="S10" s="109"/>
      <c r="T10" s="110" t="s">
        <v>63</v>
      </c>
      <c r="U10" s="111"/>
      <c r="V10" s="223"/>
      <c r="W10" s="247"/>
      <c r="X10" s="223"/>
      <c r="Y10" s="247">
        <v>6</v>
      </c>
      <c r="Z10" s="247" t="str">
        <f t="shared" si="7"/>
        <v>bye</v>
      </c>
      <c r="AA10" s="199">
        <f>IF(U4="",0,1)</f>
        <v>0</v>
      </c>
      <c r="AB10" s="199">
        <f>IF(S7="",0,1)</f>
        <v>0</v>
      </c>
      <c r="AC10" s="199">
        <f>IF(U11="",0,1)</f>
        <v>0</v>
      </c>
      <c r="AD10" s="199">
        <f>IF(S13="",0,1)</f>
        <v>0</v>
      </c>
      <c r="AE10" s="199">
        <f>IF(U17="",0,1)</f>
        <v>0</v>
      </c>
      <c r="AF10" s="78">
        <f t="shared" si="0"/>
        <v>0</v>
      </c>
      <c r="AG10" s="197"/>
      <c r="AH10" s="73">
        <f>U4</f>
        <v>0</v>
      </c>
      <c r="AI10" s="73">
        <f>S7</f>
        <v>0</v>
      </c>
      <c r="AJ10" s="73">
        <f>U11</f>
        <v>0</v>
      </c>
      <c r="AK10" s="73">
        <f>S13</f>
        <v>0</v>
      </c>
      <c r="AL10" s="74">
        <f>U17</f>
        <v>0</v>
      </c>
      <c r="AM10" s="78">
        <f t="shared" si="1"/>
        <v>0</v>
      </c>
      <c r="AN10" s="76"/>
      <c r="AO10" s="73">
        <f>S4</f>
        <v>0</v>
      </c>
      <c r="AP10" s="73">
        <f>U7</f>
        <v>0</v>
      </c>
      <c r="AQ10" s="73">
        <f>S11</f>
        <v>0</v>
      </c>
      <c r="AR10" s="73">
        <f>U13</f>
        <v>0</v>
      </c>
      <c r="AS10" s="73">
        <f>S17</f>
        <v>0</v>
      </c>
      <c r="AT10" s="78">
        <f t="shared" si="2"/>
        <v>0</v>
      </c>
      <c r="AU10" s="197"/>
      <c r="AV10" s="199">
        <f t="shared" si="3"/>
        <v>0</v>
      </c>
      <c r="AW10" s="199">
        <f t="shared" si="3"/>
        <v>0</v>
      </c>
      <c r="AX10" s="199">
        <f t="shared" si="3"/>
        <v>0</v>
      </c>
      <c r="AY10" s="199">
        <f t="shared" si="3"/>
        <v>0</v>
      </c>
      <c r="AZ10" s="199">
        <f t="shared" si="3"/>
        <v>0</v>
      </c>
      <c r="BA10" s="78">
        <f t="shared" si="4"/>
        <v>0</v>
      </c>
      <c r="BB10" s="197"/>
      <c r="BC10" s="83" t="str">
        <f t="shared" si="8"/>
        <v/>
      </c>
      <c r="BD10" s="83" t="str">
        <f t="shared" si="5"/>
        <v/>
      </c>
      <c r="BE10" s="83" t="str">
        <f t="shared" si="5"/>
        <v/>
      </c>
      <c r="BF10" s="83" t="str">
        <f t="shared" si="5"/>
        <v/>
      </c>
      <c r="BG10" s="83" t="str">
        <f t="shared" si="5"/>
        <v/>
      </c>
      <c r="BH10" s="78">
        <f t="shared" si="6"/>
        <v>0</v>
      </c>
      <c r="BI10" s="197"/>
      <c r="BJ10" s="199" t="str">
        <f t="shared" si="9"/>
        <v/>
      </c>
      <c r="BK10" s="199" t="e">
        <f t="shared" si="10"/>
        <v>#VALUE!</v>
      </c>
      <c r="BL10" s="199" t="e">
        <f t="shared" si="11"/>
        <v>#VALUE!</v>
      </c>
      <c r="BM10" s="199" t="e">
        <f t="shared" si="12"/>
        <v>#VALUE!</v>
      </c>
      <c r="BN10" s="199" t="e">
        <f t="shared" si="13"/>
        <v>#VALUE!</v>
      </c>
      <c r="BO10" s="197"/>
      <c r="BP10" s="199"/>
      <c r="BR10" s="154">
        <v>6</v>
      </c>
      <c r="BS10" s="155" t="str">
        <f>$Z$10</f>
        <v>bye</v>
      </c>
      <c r="BT10" s="156"/>
      <c r="BU10" s="157">
        <f>$AF$10</f>
        <v>0</v>
      </c>
      <c r="BV10" s="158">
        <f>COUNTIF($BC$10:$BG$10,"3")</f>
        <v>0</v>
      </c>
      <c r="BW10" s="159">
        <f>COUNTIF($BC$10:$BG$10,"0")</f>
        <v>0</v>
      </c>
      <c r="BX10" s="160">
        <f>COUNTIF($BC$10:$BG$10,1)</f>
        <v>0</v>
      </c>
      <c r="BY10" s="161"/>
      <c r="BZ10" s="158">
        <f>$AM$10</f>
        <v>0</v>
      </c>
      <c r="CA10" s="159">
        <f>$AT$10</f>
        <v>0</v>
      </c>
      <c r="CB10" s="160">
        <f>$BA$10</f>
        <v>0</v>
      </c>
      <c r="CC10" s="162"/>
      <c r="CD10" s="163">
        <f>$BH$10</f>
        <v>0</v>
      </c>
      <c r="CE10" s="151"/>
      <c r="CF10" s="148">
        <f>$AO$6</f>
        <v>0</v>
      </c>
      <c r="CG10" s="149">
        <f>$AW$6</f>
        <v>0</v>
      </c>
      <c r="CH10" s="150" t="str">
        <f>$BE$6</f>
        <v/>
      </c>
      <c r="CI10" s="152"/>
      <c r="CJ10" s="215" t="e">
        <f>$BM$6</f>
        <v>#VALUE!</v>
      </c>
    </row>
    <row r="11" spans="1:88" ht="18.75" customHeight="1" thickBot="1">
      <c r="A11" s="176"/>
      <c r="B11" s="176"/>
      <c r="C11" s="223"/>
      <c r="D11" s="223"/>
      <c r="E11" s="208"/>
      <c r="F11" s="208"/>
      <c r="G11" s="208"/>
      <c r="H11" s="208"/>
      <c r="I11" s="208"/>
      <c r="J11" s="208"/>
      <c r="K11" s="176"/>
      <c r="L11" s="176"/>
      <c r="M11" s="176"/>
      <c r="N11" s="253">
        <v>8</v>
      </c>
      <c r="O11" s="254" t="s">
        <v>142</v>
      </c>
      <c r="P11" s="255">
        <v>3</v>
      </c>
      <c r="Q11" s="256" t="str">
        <f>D6</f>
        <v>KFC Meulebeke</v>
      </c>
      <c r="R11" s="256" t="str">
        <f>D7</f>
        <v>KEVC Beselare</v>
      </c>
      <c r="S11" s="257"/>
      <c r="T11" s="258" t="s">
        <v>63</v>
      </c>
      <c r="U11" s="259"/>
      <c r="V11" s="223"/>
      <c r="W11" s="247"/>
      <c r="X11" s="197"/>
      <c r="BR11" s="227"/>
      <c r="BS11" s="227"/>
      <c r="BT11" s="227"/>
      <c r="BU11" s="62"/>
      <c r="BV11" s="62"/>
      <c r="BW11" s="62"/>
      <c r="BX11" s="62"/>
      <c r="BY11" s="62"/>
      <c r="BZ11" s="62"/>
      <c r="CA11" s="59"/>
      <c r="CB11" s="59"/>
      <c r="CC11" s="59"/>
      <c r="CD11" s="59"/>
      <c r="CE11" s="191"/>
      <c r="CF11" s="188">
        <f>$AO$10</f>
        <v>0</v>
      </c>
      <c r="CG11" s="189">
        <f>$AW$10</f>
        <v>0</v>
      </c>
      <c r="CH11" s="190" t="str">
        <f>$BE$10</f>
        <v/>
      </c>
      <c r="CI11" s="192"/>
      <c r="CJ11" s="216" t="e">
        <f>$BM$10</f>
        <v>#VALUE!</v>
      </c>
    </row>
    <row r="12" spans="1:88" ht="18.75" customHeight="1" thickBot="1">
      <c r="A12" s="51"/>
      <c r="B12" s="51"/>
      <c r="C12" s="51"/>
      <c r="D12" s="179"/>
      <c r="E12" s="179"/>
      <c r="F12" s="179"/>
      <c r="G12" s="179"/>
      <c r="H12" s="179"/>
      <c r="I12" s="179"/>
      <c r="J12" s="179"/>
      <c r="K12" s="179"/>
      <c r="L12" s="179"/>
      <c r="M12" s="176"/>
      <c r="N12" s="115">
        <v>9</v>
      </c>
      <c r="O12" s="116" t="s">
        <v>142</v>
      </c>
      <c r="P12" s="269" t="s">
        <v>63</v>
      </c>
      <c r="Q12" s="118" t="str">
        <f>D8</f>
        <v>KSC Wielsbeke 3</v>
      </c>
      <c r="R12" s="118" t="str">
        <f>D10</f>
        <v>bye</v>
      </c>
      <c r="S12" s="119"/>
      <c r="T12" s="129" t="s">
        <v>63</v>
      </c>
      <c r="U12" s="120"/>
      <c r="V12" s="223"/>
      <c r="W12" s="247"/>
      <c r="X12" s="197"/>
      <c r="BR12" s="227"/>
      <c r="BS12" s="227"/>
      <c r="BT12" s="227"/>
      <c r="BU12" s="227"/>
      <c r="BV12" s="227"/>
      <c r="BW12" s="227"/>
      <c r="BX12" s="227"/>
      <c r="BY12" s="227"/>
      <c r="BZ12" s="227"/>
      <c r="CE12" s="182"/>
      <c r="CF12" s="182"/>
    </row>
    <row r="13" spans="1:88" ht="19.5" thickBot="1">
      <c r="A13" s="52"/>
      <c r="B13" s="52"/>
      <c r="C13" s="52"/>
      <c r="D13" s="52"/>
      <c r="E13" s="52"/>
      <c r="F13" s="52"/>
      <c r="G13" s="52"/>
      <c r="H13" s="52"/>
      <c r="I13" s="53"/>
      <c r="J13" s="281"/>
      <c r="K13" s="281"/>
      <c r="L13" s="281"/>
      <c r="M13" s="184"/>
      <c r="N13" s="125">
        <v>10</v>
      </c>
      <c r="O13" s="126" t="s">
        <v>143</v>
      </c>
      <c r="P13" s="268">
        <v>1</v>
      </c>
      <c r="Q13" s="128" t="str">
        <f>D5</f>
        <v>KSC Wielsbeke 1</v>
      </c>
      <c r="R13" s="128" t="str">
        <f>D7</f>
        <v>KEVC Beselare</v>
      </c>
      <c r="S13" s="132"/>
      <c r="T13" s="134" t="s">
        <v>63</v>
      </c>
      <c r="U13" s="133"/>
      <c r="V13" s="223"/>
      <c r="W13" s="247"/>
      <c r="X13" s="223"/>
      <c r="Y13" s="227"/>
      <c r="Z13" s="226"/>
      <c r="AA13" s="226"/>
      <c r="AB13" s="226"/>
      <c r="AC13" s="231"/>
      <c r="AD13" s="226"/>
      <c r="AE13" s="226"/>
      <c r="AF13" s="226"/>
      <c r="AG13" s="226"/>
      <c r="AH13" s="226"/>
      <c r="AI13" s="226"/>
      <c r="AJ13" s="231"/>
      <c r="AK13" s="226"/>
      <c r="AL13" s="226"/>
      <c r="AM13" s="226"/>
      <c r="AN13" s="226"/>
      <c r="AO13" s="226"/>
      <c r="AP13" s="226"/>
      <c r="AQ13" s="231"/>
      <c r="AR13" s="226"/>
      <c r="AS13" s="226"/>
      <c r="AT13" s="226"/>
      <c r="AU13" s="226"/>
      <c r="AV13" s="226"/>
      <c r="AW13" s="226"/>
      <c r="AX13" s="231"/>
      <c r="AY13" s="226"/>
      <c r="AZ13" s="226"/>
      <c r="BA13" s="226"/>
      <c r="BB13" s="226"/>
      <c r="BC13" s="226"/>
      <c r="BD13" s="226"/>
      <c r="BE13" s="231"/>
      <c r="BF13" s="226"/>
      <c r="BG13" s="226"/>
      <c r="BH13" s="226"/>
      <c r="BI13" s="226"/>
      <c r="BJ13" s="226"/>
      <c r="BK13" s="226"/>
      <c r="BL13" s="231"/>
      <c r="BM13" s="226"/>
      <c r="BN13" s="226"/>
      <c r="BO13" s="226"/>
      <c r="BP13" s="231"/>
      <c r="BR13" s="89"/>
      <c r="BS13" s="90"/>
      <c r="BT13" s="91"/>
      <c r="BU13" s="92"/>
      <c r="BV13" s="93"/>
      <c r="BW13" s="94"/>
      <c r="BX13" s="95"/>
      <c r="BY13" s="96"/>
      <c r="BZ13" s="93"/>
      <c r="CA13" s="94"/>
      <c r="CB13" s="95"/>
      <c r="CC13" s="97"/>
      <c r="CD13" s="98"/>
      <c r="CE13" s="180"/>
      <c r="CF13" s="180"/>
    </row>
    <row r="14" spans="1:88" ht="18.75">
      <c r="A14" s="179"/>
      <c r="B14" s="54"/>
      <c r="C14" s="54"/>
      <c r="D14" s="179"/>
      <c r="E14" s="179"/>
      <c r="F14" s="55"/>
      <c r="G14" s="179"/>
      <c r="H14" s="179"/>
      <c r="I14" s="56"/>
      <c r="J14" s="56"/>
      <c r="K14" s="56"/>
      <c r="L14" s="56"/>
      <c r="M14" s="183"/>
      <c r="N14" s="261">
        <v>11</v>
      </c>
      <c r="O14" s="262" t="s">
        <v>143</v>
      </c>
      <c r="P14" s="263">
        <v>3</v>
      </c>
      <c r="Q14" s="264" t="str">
        <f>D8</f>
        <v>KSC Wielsbeke 3</v>
      </c>
      <c r="R14" s="264" t="str">
        <f>D9</f>
        <v>Nazareth - Eke</v>
      </c>
      <c r="S14" s="265"/>
      <c r="T14" s="266" t="s">
        <v>63</v>
      </c>
      <c r="U14" s="267"/>
      <c r="V14" s="223"/>
      <c r="W14" s="247"/>
      <c r="X14" s="223"/>
      <c r="Y14" s="227"/>
      <c r="Z14" s="226"/>
      <c r="AA14" s="226"/>
      <c r="AB14" s="226"/>
      <c r="AC14" s="231"/>
      <c r="AD14" s="226"/>
      <c r="AE14" s="226"/>
      <c r="AF14" s="226"/>
      <c r="AG14" s="226"/>
      <c r="AH14" s="226"/>
      <c r="AI14" s="226"/>
      <c r="AJ14" s="231"/>
      <c r="AK14" s="226"/>
      <c r="AL14" s="226"/>
      <c r="AM14" s="226"/>
      <c r="AN14" s="226"/>
      <c r="AO14" s="226"/>
      <c r="AP14" s="226"/>
      <c r="AQ14" s="231"/>
      <c r="AR14" s="226"/>
      <c r="AS14" s="226"/>
      <c r="AT14" s="226"/>
      <c r="AU14" s="226"/>
      <c r="AV14" s="226"/>
      <c r="AW14" s="226"/>
      <c r="AX14" s="231"/>
      <c r="AY14" s="226"/>
      <c r="AZ14" s="226"/>
      <c r="BA14" s="226"/>
      <c r="BB14" s="226"/>
      <c r="BC14" s="226"/>
      <c r="BD14" s="226"/>
      <c r="BE14" s="231"/>
      <c r="BF14" s="226"/>
      <c r="BG14" s="226"/>
      <c r="BH14" s="226"/>
      <c r="BI14" s="226"/>
      <c r="BJ14" s="226"/>
      <c r="BK14" s="226"/>
      <c r="BL14" s="231"/>
      <c r="BM14" s="226"/>
      <c r="BN14" s="226"/>
      <c r="BO14" s="226"/>
      <c r="BP14" s="231"/>
      <c r="BR14" s="145"/>
      <c r="BS14" s="146"/>
      <c r="BT14" s="207"/>
      <c r="BU14" s="147"/>
      <c r="BV14" s="148"/>
      <c r="BW14" s="149"/>
      <c r="BX14" s="150"/>
      <c r="BY14" s="151"/>
      <c r="BZ14" s="148"/>
      <c r="CA14" s="149"/>
      <c r="CB14" s="150"/>
      <c r="CC14" s="152"/>
      <c r="CD14" s="153"/>
      <c r="CE14" s="96"/>
      <c r="CF14" s="93"/>
      <c r="CG14" s="94"/>
      <c r="CH14" s="95"/>
      <c r="CI14" s="97"/>
      <c r="CJ14" s="98"/>
    </row>
    <row r="15" spans="1:88" ht="19.5" thickBot="1">
      <c r="A15" s="179"/>
      <c r="B15" s="54"/>
      <c r="C15" s="57"/>
      <c r="D15" s="179"/>
      <c r="E15" s="179"/>
      <c r="F15" s="179"/>
      <c r="G15" s="179"/>
      <c r="H15" s="179"/>
      <c r="I15" s="179"/>
      <c r="J15" s="179"/>
      <c r="K15" s="170"/>
      <c r="L15" s="179"/>
      <c r="M15" s="178"/>
      <c r="N15" s="121">
        <v>12</v>
      </c>
      <c r="O15" s="122" t="s">
        <v>143</v>
      </c>
      <c r="P15" s="270" t="s">
        <v>63</v>
      </c>
      <c r="Q15" s="124" t="str">
        <f>D6</f>
        <v>KFC Meulebeke</v>
      </c>
      <c r="R15" s="124" t="str">
        <f>D10</f>
        <v>bye</v>
      </c>
      <c r="S15" s="130"/>
      <c r="T15" s="135" t="s">
        <v>63</v>
      </c>
      <c r="U15" s="131"/>
      <c r="V15" s="223"/>
      <c r="W15" s="247"/>
      <c r="X15" s="223"/>
      <c r="Y15" s="51"/>
      <c r="Z15" s="54"/>
      <c r="AA15" s="54"/>
      <c r="AB15" s="54"/>
      <c r="AC15" s="84"/>
      <c r="AD15" s="54"/>
      <c r="AE15" s="54"/>
      <c r="AF15" s="54"/>
      <c r="AG15" s="54"/>
      <c r="AH15" s="54"/>
      <c r="AI15" s="54"/>
      <c r="AJ15" s="84"/>
      <c r="AK15" s="54"/>
      <c r="AL15" s="54"/>
      <c r="AM15" s="54"/>
      <c r="AN15" s="54"/>
      <c r="AO15" s="54"/>
      <c r="AP15" s="54"/>
      <c r="AQ15" s="84"/>
      <c r="AR15" s="54"/>
      <c r="AS15" s="54"/>
      <c r="AT15" s="54"/>
      <c r="AU15" s="54"/>
      <c r="AV15" s="54"/>
      <c r="AW15" s="54"/>
      <c r="AX15" s="84"/>
      <c r="AY15" s="54"/>
      <c r="AZ15" s="54"/>
      <c r="BA15" s="54"/>
      <c r="BB15" s="54"/>
      <c r="BC15" s="54"/>
      <c r="BD15" s="54"/>
      <c r="BE15" s="84"/>
      <c r="BF15" s="54"/>
      <c r="BG15" s="54"/>
      <c r="BH15" s="54"/>
      <c r="BI15" s="54"/>
      <c r="BJ15" s="54"/>
      <c r="BK15" s="54"/>
      <c r="BL15" s="84"/>
      <c r="BM15" s="54"/>
      <c r="BN15" s="54"/>
      <c r="BO15" s="54"/>
      <c r="BP15" s="84"/>
      <c r="BR15" s="99"/>
      <c r="BS15" s="100"/>
      <c r="BT15" s="214"/>
      <c r="BU15" s="101"/>
      <c r="BV15" s="102"/>
      <c r="BW15" s="103"/>
      <c r="BX15" s="104"/>
      <c r="BY15" s="105"/>
      <c r="BZ15" s="102"/>
      <c r="CA15" s="103"/>
      <c r="CB15" s="104"/>
      <c r="CC15" s="106"/>
      <c r="CD15" s="107"/>
      <c r="CE15" s="151"/>
      <c r="CF15" s="148"/>
      <c r="CG15" s="149"/>
      <c r="CH15" s="150"/>
      <c r="CI15" s="152"/>
      <c r="CJ15" s="153"/>
    </row>
    <row r="16" spans="1:88" ht="18.75">
      <c r="A16" s="179"/>
      <c r="B16" s="54"/>
      <c r="C16" s="57"/>
      <c r="D16" s="179"/>
      <c r="E16" s="179"/>
      <c r="F16" s="179"/>
      <c r="G16" s="179"/>
      <c r="H16" s="179"/>
      <c r="I16" s="179"/>
      <c r="J16" s="179"/>
      <c r="K16" s="170"/>
      <c r="L16" s="179"/>
      <c r="M16" s="178"/>
      <c r="N16" s="112">
        <v>13</v>
      </c>
      <c r="O16" s="113" t="s">
        <v>39</v>
      </c>
      <c r="P16" s="260">
        <v>1</v>
      </c>
      <c r="Q16" s="108" t="str">
        <f>D9</f>
        <v>Nazareth - Eke</v>
      </c>
      <c r="R16" s="108" t="str">
        <f>D6</f>
        <v>KFC Meulebeke</v>
      </c>
      <c r="S16" s="109"/>
      <c r="T16" s="110" t="s">
        <v>63</v>
      </c>
      <c r="U16" s="111"/>
      <c r="V16" s="223"/>
      <c r="W16" s="247"/>
      <c r="X16" s="223"/>
      <c r="Y16" s="246"/>
      <c r="Z16" s="246"/>
      <c r="AA16" s="51"/>
      <c r="AB16" s="51"/>
      <c r="AC16" s="51"/>
      <c r="AD16" s="51"/>
      <c r="AE16" s="51"/>
      <c r="AF16" s="85"/>
      <c r="AG16" s="51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51"/>
      <c r="AV16" s="51"/>
      <c r="AW16" s="51"/>
      <c r="AX16" s="51"/>
      <c r="AY16" s="51"/>
      <c r="AZ16" s="51"/>
      <c r="BA16" s="85"/>
      <c r="BB16" s="51"/>
      <c r="BC16" s="86"/>
      <c r="BD16" s="86"/>
      <c r="BE16" s="86"/>
      <c r="BF16" s="86"/>
      <c r="BG16" s="86"/>
      <c r="BH16" s="85"/>
      <c r="BI16" s="51"/>
      <c r="BJ16" s="51"/>
      <c r="BK16" s="51"/>
      <c r="BL16" s="51"/>
      <c r="BM16" s="51"/>
      <c r="BN16" s="51"/>
      <c r="BO16" s="51"/>
      <c r="BP16" s="51"/>
      <c r="BR16" s="145"/>
      <c r="BS16" s="146"/>
      <c r="BT16" s="207"/>
      <c r="BU16" s="147"/>
      <c r="BV16" s="148"/>
      <c r="BW16" s="149"/>
      <c r="BX16" s="150"/>
      <c r="BY16" s="151"/>
      <c r="BZ16" s="148"/>
      <c r="CA16" s="149"/>
      <c r="CB16" s="150"/>
      <c r="CC16" s="152"/>
      <c r="CD16" s="153"/>
      <c r="CE16" s="105"/>
      <c r="CF16" s="102"/>
      <c r="CG16" s="103"/>
      <c r="CH16" s="104"/>
      <c r="CI16" s="106"/>
      <c r="CJ16" s="107"/>
    </row>
    <row r="17" spans="1:91" ht="18.75">
      <c r="A17" s="179"/>
      <c r="B17" s="54"/>
      <c r="C17" s="57"/>
      <c r="D17" s="179"/>
      <c r="E17" s="179"/>
      <c r="F17" s="179"/>
      <c r="G17" s="179"/>
      <c r="H17" s="179"/>
      <c r="I17" s="179"/>
      <c r="J17" s="179"/>
      <c r="K17" s="170"/>
      <c r="L17" s="179"/>
      <c r="M17" s="178"/>
      <c r="N17" s="253">
        <v>14</v>
      </c>
      <c r="O17" s="254" t="s">
        <v>39</v>
      </c>
      <c r="P17" s="255">
        <v>3</v>
      </c>
      <c r="Q17" s="256" t="str">
        <f>D5</f>
        <v>KSC Wielsbeke 1</v>
      </c>
      <c r="R17" s="256" t="str">
        <f>D8</f>
        <v>KSC Wielsbeke 3</v>
      </c>
      <c r="S17" s="257"/>
      <c r="T17" s="258" t="s">
        <v>63</v>
      </c>
      <c r="U17" s="259"/>
      <c r="V17" s="223"/>
      <c r="W17" s="247"/>
      <c r="X17" s="223"/>
      <c r="Y17" s="246"/>
      <c r="Z17" s="246"/>
      <c r="AA17" s="51"/>
      <c r="AB17" s="51"/>
      <c r="AC17" s="51"/>
      <c r="AD17" s="51"/>
      <c r="AE17" s="51"/>
      <c r="AF17" s="85"/>
      <c r="AG17" s="51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51"/>
      <c r="AV17" s="51"/>
      <c r="AW17" s="51"/>
      <c r="AX17" s="51"/>
      <c r="AY17" s="51"/>
      <c r="AZ17" s="51"/>
      <c r="BA17" s="85"/>
      <c r="BB17" s="51"/>
      <c r="BC17" s="86"/>
      <c r="BD17" s="86"/>
      <c r="BE17" s="86"/>
      <c r="BF17" s="86"/>
      <c r="BG17" s="86"/>
      <c r="BH17" s="85"/>
      <c r="BI17" s="51"/>
      <c r="BJ17" s="51"/>
      <c r="BK17" s="51"/>
      <c r="BL17" s="51"/>
      <c r="BM17" s="51"/>
      <c r="BN17" s="51"/>
      <c r="BO17" s="51"/>
      <c r="BP17" s="51"/>
      <c r="BR17" s="99"/>
      <c r="BS17" s="100"/>
      <c r="BT17" s="214"/>
      <c r="BU17" s="101"/>
      <c r="BV17" s="102"/>
      <c r="BW17" s="103"/>
      <c r="BX17" s="104"/>
      <c r="BY17" s="105"/>
      <c r="BZ17" s="102"/>
      <c r="CA17" s="103"/>
      <c r="CB17" s="104"/>
      <c r="CC17" s="106"/>
      <c r="CD17" s="107"/>
      <c r="CE17" s="151"/>
      <c r="CF17" s="148"/>
      <c r="CG17" s="149"/>
      <c r="CH17" s="150"/>
      <c r="CI17" s="152"/>
      <c r="CJ17" s="153"/>
    </row>
    <row r="18" spans="1:91" ht="19.5" thickBot="1">
      <c r="A18" s="179"/>
      <c r="B18" s="54"/>
      <c r="C18" s="57"/>
      <c r="D18" s="179"/>
      <c r="E18" s="179"/>
      <c r="F18" s="179"/>
      <c r="G18" s="179"/>
      <c r="H18" s="179"/>
      <c r="I18" s="179"/>
      <c r="J18" s="179"/>
      <c r="K18" s="170"/>
      <c r="L18" s="179"/>
      <c r="M18" s="178"/>
      <c r="N18" s="115">
        <v>15</v>
      </c>
      <c r="O18" s="116" t="s">
        <v>39</v>
      </c>
      <c r="P18" s="269" t="s">
        <v>63</v>
      </c>
      <c r="Q18" s="118" t="str">
        <f>D7</f>
        <v>KEVC Beselare</v>
      </c>
      <c r="R18" s="118" t="str">
        <f>D10</f>
        <v>bye</v>
      </c>
      <c r="S18" s="119"/>
      <c r="T18" s="129" t="s">
        <v>63</v>
      </c>
      <c r="U18" s="120"/>
      <c r="V18" s="223"/>
      <c r="W18" s="247"/>
      <c r="X18" s="223"/>
      <c r="Y18" s="246"/>
      <c r="Z18" s="246"/>
      <c r="AA18" s="51"/>
      <c r="AB18" s="51"/>
      <c r="AC18" s="51"/>
      <c r="AD18" s="51"/>
      <c r="AE18" s="51"/>
      <c r="AF18" s="85"/>
      <c r="AG18" s="51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51"/>
      <c r="AV18" s="51"/>
      <c r="AW18" s="51"/>
      <c r="AX18" s="51"/>
      <c r="AY18" s="51"/>
      <c r="AZ18" s="51"/>
      <c r="BA18" s="85"/>
      <c r="BB18" s="51"/>
      <c r="BC18" s="86"/>
      <c r="BD18" s="86"/>
      <c r="BE18" s="86"/>
      <c r="BF18" s="86"/>
      <c r="BG18" s="86"/>
      <c r="BH18" s="85"/>
      <c r="BI18" s="51"/>
      <c r="BJ18" s="51"/>
      <c r="BK18" s="51"/>
      <c r="BL18" s="51"/>
      <c r="BM18" s="51"/>
      <c r="BN18" s="51"/>
      <c r="BO18" s="51"/>
      <c r="BP18" s="51"/>
      <c r="BR18" s="154"/>
      <c r="BS18" s="155"/>
      <c r="BT18" s="156"/>
      <c r="BU18" s="157"/>
      <c r="BV18" s="158"/>
      <c r="BW18" s="159"/>
      <c r="BX18" s="160"/>
      <c r="BY18" s="161"/>
      <c r="BZ18" s="158"/>
      <c r="CA18" s="159"/>
      <c r="CB18" s="160"/>
      <c r="CC18" s="162"/>
      <c r="CD18" s="163"/>
      <c r="CE18" s="105"/>
      <c r="CF18" s="102"/>
      <c r="CG18" s="103"/>
      <c r="CH18" s="104"/>
      <c r="CI18" s="106"/>
      <c r="CJ18" s="107"/>
    </row>
    <row r="19" spans="1:91" ht="18.75">
      <c r="A19" s="179"/>
      <c r="B19" s="54"/>
      <c r="C19" s="57"/>
      <c r="D19" s="179"/>
      <c r="E19" s="179"/>
      <c r="F19" s="179"/>
      <c r="G19" s="179"/>
      <c r="H19" s="179"/>
      <c r="I19" s="179"/>
      <c r="J19" s="179"/>
      <c r="K19" s="170"/>
      <c r="L19" s="179"/>
      <c r="M19" s="178"/>
      <c r="N19" s="50"/>
      <c r="O19" s="50"/>
      <c r="P19" s="50"/>
      <c r="Q19" s="223"/>
      <c r="R19" s="223"/>
      <c r="S19" s="223"/>
      <c r="T19" s="223"/>
      <c r="U19" s="223"/>
      <c r="V19" s="223"/>
      <c r="W19" s="223"/>
      <c r="X19" s="223"/>
      <c r="Y19" s="246"/>
      <c r="Z19" s="246"/>
      <c r="AA19" s="51"/>
      <c r="AB19" s="51"/>
      <c r="AC19" s="51"/>
      <c r="AD19" s="51"/>
      <c r="AE19" s="51"/>
      <c r="AF19" s="85"/>
      <c r="AG19" s="51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51"/>
      <c r="AV19" s="51"/>
      <c r="AW19" s="51"/>
      <c r="AX19" s="51"/>
      <c r="AY19" s="51"/>
      <c r="AZ19" s="51"/>
      <c r="BA19" s="85"/>
      <c r="BB19" s="51"/>
      <c r="BC19" s="86"/>
      <c r="BD19" s="86"/>
      <c r="BE19" s="86"/>
      <c r="BF19" s="86"/>
      <c r="BG19" s="86"/>
      <c r="BH19" s="85"/>
      <c r="BI19" s="51"/>
      <c r="BJ19" s="51"/>
      <c r="BK19" s="51"/>
      <c r="BL19" s="51"/>
      <c r="BM19" s="51"/>
      <c r="BN19" s="51"/>
      <c r="BO19" s="51"/>
      <c r="BP19" s="51"/>
      <c r="BR19" s="223"/>
      <c r="BS19" s="223"/>
      <c r="BT19" s="223"/>
      <c r="BU19" s="208"/>
      <c r="BV19" s="208"/>
      <c r="BW19" s="208"/>
      <c r="BX19" s="208"/>
      <c r="BY19" s="208"/>
      <c r="BZ19" s="208"/>
      <c r="CE19" s="151"/>
      <c r="CF19" s="148"/>
      <c r="CG19" s="149"/>
      <c r="CH19" s="150"/>
      <c r="CI19" s="152"/>
      <c r="CJ19" s="215"/>
    </row>
    <row r="20" spans="1:91" ht="19.5" thickBot="1">
      <c r="A20" s="179"/>
      <c r="B20" s="54"/>
      <c r="C20" s="57"/>
      <c r="D20" s="179"/>
      <c r="E20" s="179"/>
      <c r="F20" s="179"/>
      <c r="G20" s="179"/>
      <c r="H20" s="179"/>
      <c r="I20" s="179"/>
      <c r="J20" s="179"/>
      <c r="K20" s="170"/>
      <c r="L20" s="179"/>
      <c r="M20" s="178"/>
      <c r="N20" s="50"/>
      <c r="O20" s="50"/>
      <c r="P20" s="50"/>
      <c r="Q20" s="223"/>
      <c r="R20" s="223"/>
      <c r="S20" s="223"/>
      <c r="T20" s="223"/>
      <c r="U20" s="223"/>
      <c r="V20" s="223"/>
      <c r="W20" s="223"/>
      <c r="X20" s="223"/>
      <c r="Y20" s="246"/>
      <c r="Z20" s="246"/>
      <c r="AA20" s="51"/>
      <c r="AB20" s="51"/>
      <c r="AC20" s="51"/>
      <c r="AD20" s="51"/>
      <c r="AE20" s="51"/>
      <c r="AF20" s="85"/>
      <c r="AG20" s="51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51"/>
      <c r="AV20" s="51"/>
      <c r="AW20" s="51"/>
      <c r="AX20" s="51"/>
      <c r="AY20" s="51"/>
      <c r="AZ20" s="51"/>
      <c r="BA20" s="85"/>
      <c r="BB20" s="51"/>
      <c r="BC20" s="86"/>
      <c r="BD20" s="86"/>
      <c r="BE20" s="86"/>
      <c r="BF20" s="86"/>
      <c r="BG20" s="86"/>
      <c r="BH20" s="85"/>
      <c r="BI20" s="51"/>
      <c r="BJ20" s="51"/>
      <c r="BK20" s="51"/>
      <c r="BL20" s="51"/>
      <c r="BM20" s="51"/>
      <c r="BN20" s="51"/>
      <c r="BO20" s="51"/>
      <c r="BP20" s="51"/>
      <c r="CE20" s="191"/>
      <c r="CF20" s="188"/>
      <c r="CG20" s="189"/>
      <c r="CH20" s="190"/>
      <c r="CI20" s="192"/>
      <c r="CJ20" s="216"/>
    </row>
    <row r="21" spans="1:91" ht="19.5" thickBot="1">
      <c r="A21" s="179"/>
      <c r="B21" s="54"/>
      <c r="C21" s="57"/>
      <c r="D21" s="179"/>
      <c r="E21" s="179"/>
      <c r="F21" s="179"/>
      <c r="G21" s="179"/>
      <c r="H21" s="179"/>
      <c r="I21" s="179"/>
      <c r="J21" s="179"/>
      <c r="K21" s="170"/>
      <c r="L21" s="179"/>
      <c r="M21" s="178"/>
      <c r="N21" s="61"/>
      <c r="O21" s="61"/>
      <c r="P21" s="61"/>
      <c r="Q21" s="217" t="s">
        <v>58</v>
      </c>
      <c r="R21" s="213"/>
      <c r="S21" s="206"/>
      <c r="T21" s="206"/>
      <c r="U21" s="198"/>
      <c r="V21" s="223"/>
      <c r="W21" s="223"/>
      <c r="X21" s="223"/>
      <c r="Y21" s="246"/>
      <c r="Z21" s="246"/>
      <c r="AA21" s="51"/>
      <c r="AB21" s="51"/>
      <c r="AC21" s="51"/>
      <c r="AD21" s="51"/>
      <c r="AE21" s="51"/>
      <c r="AF21" s="85"/>
      <c r="AG21" s="51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51"/>
      <c r="AV21" s="51"/>
      <c r="AW21" s="51"/>
      <c r="AX21" s="51"/>
      <c r="AY21" s="51"/>
      <c r="AZ21" s="51"/>
      <c r="BA21" s="85"/>
      <c r="BB21" s="51"/>
      <c r="BC21" s="86"/>
      <c r="BD21" s="86"/>
      <c r="BE21" s="86"/>
      <c r="BF21" s="86"/>
      <c r="BG21" s="86"/>
      <c r="BH21" s="85"/>
      <c r="BI21" s="51"/>
      <c r="BJ21" s="51"/>
      <c r="BK21" s="51"/>
      <c r="BL21" s="51"/>
      <c r="BM21" s="51"/>
      <c r="BN21" s="51"/>
      <c r="BO21" s="51"/>
      <c r="BP21" s="51"/>
    </row>
    <row r="22" spans="1:91" ht="18.75" customHeight="1" thickBot="1">
      <c r="A22" s="176"/>
      <c r="B22" s="177"/>
      <c r="C22" s="185"/>
      <c r="D22" s="185"/>
      <c r="E22" s="185"/>
      <c r="F22" s="185"/>
      <c r="G22" s="185"/>
      <c r="H22" s="185"/>
      <c r="I22" s="185"/>
      <c r="J22" s="177"/>
      <c r="K22" s="177"/>
      <c r="L22" s="177"/>
      <c r="M22" s="177"/>
      <c r="N22" s="164" t="s">
        <v>56</v>
      </c>
      <c r="O22" s="166" t="s">
        <v>57</v>
      </c>
      <c r="P22" s="166" t="s">
        <v>55</v>
      </c>
      <c r="Q22" s="167" t="s">
        <v>52</v>
      </c>
      <c r="R22" s="168" t="s">
        <v>53</v>
      </c>
      <c r="S22" s="282" t="s">
        <v>3</v>
      </c>
      <c r="T22" s="283"/>
      <c r="U22" s="284"/>
      <c r="V22" s="223"/>
      <c r="W22" s="211" t="s">
        <v>54</v>
      </c>
      <c r="X22" s="219"/>
      <c r="Y22" s="246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246"/>
      <c r="BE22" s="246"/>
      <c r="BF22" s="246"/>
      <c r="BG22" s="246"/>
      <c r="BH22" s="246"/>
      <c r="BI22" s="246"/>
      <c r="BJ22" s="246"/>
      <c r="BK22" s="246"/>
      <c r="BL22" s="87"/>
      <c r="BM22" s="87"/>
      <c r="BN22" s="87"/>
      <c r="BO22" s="87"/>
      <c r="BP22" s="87"/>
    </row>
    <row r="23" spans="1:91" ht="19.5" thickBot="1">
      <c r="A23" s="181"/>
      <c r="B23" s="178"/>
      <c r="C23" s="186"/>
      <c r="D23" s="186"/>
      <c r="E23" s="187"/>
      <c r="F23" s="187"/>
      <c r="G23" s="187"/>
      <c r="H23" s="187"/>
      <c r="I23" s="187"/>
      <c r="J23" s="178"/>
      <c r="K23" s="178"/>
      <c r="L23" s="178"/>
      <c r="M23" s="178"/>
      <c r="N23" s="50"/>
      <c r="O23" s="60"/>
      <c r="P23" s="60"/>
      <c r="Q23" s="223"/>
      <c r="R23" s="223"/>
      <c r="S23" s="210"/>
      <c r="T23" s="210"/>
      <c r="U23" s="210"/>
      <c r="V23" s="223"/>
      <c r="W23" s="223"/>
      <c r="X23" s="246"/>
      <c r="Y23" s="246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246"/>
      <c r="BE23" s="246"/>
      <c r="BF23" s="246"/>
      <c r="BG23" s="246"/>
      <c r="BH23" s="246"/>
      <c r="BI23" s="246"/>
      <c r="BJ23" s="246"/>
      <c r="BK23" s="246"/>
      <c r="BL23" s="87"/>
      <c r="BM23" s="87"/>
      <c r="BN23" s="87"/>
      <c r="BO23" s="87"/>
      <c r="BP23" s="87"/>
      <c r="BS23" s="164" t="s">
        <v>72</v>
      </c>
      <c r="BT23" s="164"/>
      <c r="BU23" s="164" t="s">
        <v>70</v>
      </c>
      <c r="BV23" s="164" t="s">
        <v>64</v>
      </c>
      <c r="BW23" s="164" t="s">
        <v>65</v>
      </c>
      <c r="BX23" s="164" t="s">
        <v>66</v>
      </c>
      <c r="BY23" s="164"/>
      <c r="BZ23" s="164" t="s">
        <v>67</v>
      </c>
      <c r="CA23" s="164" t="s">
        <v>63</v>
      </c>
      <c r="CB23" s="164" t="s">
        <v>68</v>
      </c>
      <c r="CC23" s="164"/>
      <c r="CD23" s="165" t="s">
        <v>69</v>
      </c>
      <c r="CE23" s="169"/>
      <c r="CF23" s="169"/>
      <c r="CG23" s="169"/>
      <c r="CH23" s="169"/>
      <c r="CI23" s="169"/>
      <c r="CJ23" s="169"/>
      <c r="CK23" s="193"/>
      <c r="CL23" s="193"/>
      <c r="CM23" s="193"/>
    </row>
    <row r="24" spans="1:91" ht="19.5" thickBot="1">
      <c r="A24" s="179"/>
      <c r="B24" s="180"/>
      <c r="C24" s="226"/>
      <c r="D24" s="248" t="s">
        <v>127</v>
      </c>
      <c r="E24" s="224" t="s">
        <v>23</v>
      </c>
      <c r="F24" s="224" t="s">
        <v>24</v>
      </c>
      <c r="G24" s="224" t="s">
        <v>25</v>
      </c>
      <c r="H24" s="224" t="s">
        <v>26</v>
      </c>
      <c r="I24" s="224" t="s">
        <v>27</v>
      </c>
      <c r="J24" s="178"/>
      <c r="K24" s="178"/>
      <c r="L24" s="178"/>
      <c r="M24" s="178"/>
      <c r="N24" s="112">
        <v>1</v>
      </c>
      <c r="O24" s="113" t="s">
        <v>34</v>
      </c>
      <c r="P24" s="260">
        <v>2</v>
      </c>
      <c r="Q24" s="108" t="str">
        <f>D25</f>
        <v>Scor Oostrozebeke</v>
      </c>
      <c r="R24" s="108" t="str">
        <f>D26</f>
        <v>KSC Wielsbeke 2</v>
      </c>
      <c r="S24" s="109"/>
      <c r="T24" s="110" t="s">
        <v>63</v>
      </c>
      <c r="U24" s="111"/>
      <c r="V24" s="223"/>
      <c r="W24" s="247"/>
      <c r="X24" s="223"/>
      <c r="Y24" s="199"/>
      <c r="Z24" s="248" t="s">
        <v>33</v>
      </c>
      <c r="AA24" s="201"/>
      <c r="AB24" s="202"/>
      <c r="AC24" s="203" t="s">
        <v>15</v>
      </c>
      <c r="AD24" s="202"/>
      <c r="AE24" s="204"/>
      <c r="AF24" s="226"/>
      <c r="AG24" s="200"/>
      <c r="AH24" s="201"/>
      <c r="AI24" s="202"/>
      <c r="AJ24" s="203" t="s">
        <v>16</v>
      </c>
      <c r="AK24" s="202"/>
      <c r="AL24" s="204"/>
      <c r="AM24" s="226"/>
      <c r="AN24" s="200"/>
      <c r="AO24" s="201"/>
      <c r="AP24" s="202"/>
      <c r="AQ24" s="203" t="s">
        <v>17</v>
      </c>
      <c r="AR24" s="202"/>
      <c r="AS24" s="204"/>
      <c r="AT24" s="226"/>
      <c r="AU24" s="200"/>
      <c r="AV24" s="201"/>
      <c r="AW24" s="202"/>
      <c r="AX24" s="203" t="s">
        <v>18</v>
      </c>
      <c r="AY24" s="202"/>
      <c r="AZ24" s="204"/>
      <c r="BA24" s="226"/>
      <c r="BB24" s="200"/>
      <c r="BC24" s="201"/>
      <c r="BD24" s="202"/>
      <c r="BE24" s="203" t="s">
        <v>19</v>
      </c>
      <c r="BF24" s="202"/>
      <c r="BG24" s="204"/>
      <c r="BH24" s="226"/>
      <c r="BI24" s="200"/>
      <c r="BJ24" s="201"/>
      <c r="BK24" s="202"/>
      <c r="BL24" s="203" t="s">
        <v>20</v>
      </c>
      <c r="BM24" s="202"/>
      <c r="BN24" s="204"/>
      <c r="BO24" s="200"/>
      <c r="BP24" s="224" t="s">
        <v>21</v>
      </c>
      <c r="BR24" s="209"/>
      <c r="BS24" s="226"/>
      <c r="BT24" s="226"/>
      <c r="BU24" s="60"/>
      <c r="BV24" s="60"/>
      <c r="BW24" s="231"/>
      <c r="BX24" s="60"/>
      <c r="BY24" s="60"/>
      <c r="BZ24" s="60"/>
      <c r="CA24" s="60"/>
      <c r="CB24" s="88"/>
      <c r="CC24" s="59"/>
      <c r="CD24" s="88"/>
      <c r="CE24" s="88"/>
      <c r="CF24" s="88"/>
      <c r="CG24" s="88"/>
      <c r="CH24" s="88"/>
      <c r="CI24" s="194"/>
      <c r="CJ24" s="88"/>
      <c r="CK24" s="193"/>
      <c r="CL24" s="193"/>
      <c r="CM24" s="193"/>
    </row>
    <row r="25" spans="1:91" ht="18.75">
      <c r="A25" s="178"/>
      <c r="B25" s="180"/>
      <c r="C25" s="247">
        <v>1</v>
      </c>
      <c r="D25" s="247" t="s">
        <v>128</v>
      </c>
      <c r="E25" s="222" t="s">
        <v>34</v>
      </c>
      <c r="F25" s="222"/>
      <c r="G25" s="222" t="s">
        <v>142</v>
      </c>
      <c r="H25" s="222" t="s">
        <v>143</v>
      </c>
      <c r="I25" s="222" t="s">
        <v>39</v>
      </c>
      <c r="J25" s="178"/>
      <c r="K25" s="178"/>
      <c r="L25" s="178"/>
      <c r="M25" s="178"/>
      <c r="N25" s="253">
        <v>2</v>
      </c>
      <c r="O25" s="254" t="s">
        <v>34</v>
      </c>
      <c r="P25" s="255">
        <v>4</v>
      </c>
      <c r="Q25" s="256" t="str">
        <f>D27</f>
        <v>KFC Izegem</v>
      </c>
      <c r="R25" s="256" t="str">
        <f>D28</f>
        <v>KSV Nieuwpoort</v>
      </c>
      <c r="S25" s="257"/>
      <c r="T25" s="258" t="s">
        <v>63</v>
      </c>
      <c r="U25" s="259"/>
      <c r="V25" s="223"/>
      <c r="W25" s="247"/>
      <c r="X25" s="223"/>
      <c r="Y25" s="247">
        <v>1</v>
      </c>
      <c r="Z25" s="247" t="str">
        <f>D25</f>
        <v>Scor Oostrozebeke</v>
      </c>
      <c r="AA25" s="199">
        <f>IF(S24="",0,1)</f>
        <v>0</v>
      </c>
      <c r="AB25" s="199">
        <f>IF(S28="",0,1)</f>
        <v>0</v>
      </c>
      <c r="AC25" s="199">
        <f>IF(S30="",0,1)</f>
        <v>0</v>
      </c>
      <c r="AD25" s="199">
        <f>IF(S34="",0,1)</f>
        <v>0</v>
      </c>
      <c r="AE25" s="199">
        <f>IF(S36="",0,1)</f>
        <v>0</v>
      </c>
      <c r="AF25" s="75">
        <f t="shared" ref="AF25:AF30" si="14">SUM(AA25:AE25)</f>
        <v>0</v>
      </c>
      <c r="AG25" s="197"/>
      <c r="AH25" s="73">
        <f>S24</f>
        <v>0</v>
      </c>
      <c r="AI25" s="73">
        <f>S28</f>
        <v>0</v>
      </c>
      <c r="AJ25" s="73">
        <f>S30</f>
        <v>0</v>
      </c>
      <c r="AK25" s="73">
        <f>S34</f>
        <v>0</v>
      </c>
      <c r="AL25" s="74">
        <f>S36</f>
        <v>0</v>
      </c>
      <c r="AM25" s="75">
        <f t="shared" ref="AM25:AM30" si="15">SUM(AH25:AL25)</f>
        <v>0</v>
      </c>
      <c r="AN25" s="76"/>
      <c r="AO25" s="73">
        <f>U24</f>
        <v>0</v>
      </c>
      <c r="AP25" s="73">
        <f>U28</f>
        <v>0</v>
      </c>
      <c r="AQ25" s="73">
        <f>U30</f>
        <v>0</v>
      </c>
      <c r="AR25" s="73">
        <f>U34</f>
        <v>0</v>
      </c>
      <c r="AS25" s="73">
        <f>U36</f>
        <v>0</v>
      </c>
      <c r="AT25" s="75">
        <f t="shared" ref="AT25:AT30" si="16">SUM(AO25:AS25)</f>
        <v>0</v>
      </c>
      <c r="AU25" s="197"/>
      <c r="AV25" s="199">
        <f t="shared" ref="AV25:AZ30" si="17">AH25-AO25</f>
        <v>0</v>
      </c>
      <c r="AW25" s="199">
        <f t="shared" si="17"/>
        <v>0</v>
      </c>
      <c r="AX25" s="199">
        <f t="shared" si="17"/>
        <v>0</v>
      </c>
      <c r="AY25" s="199">
        <f t="shared" si="17"/>
        <v>0</v>
      </c>
      <c r="AZ25" s="199">
        <f t="shared" si="17"/>
        <v>0</v>
      </c>
      <c r="BA25" s="75">
        <f t="shared" ref="BA25:BA30" si="18">SUM(AV25:AZ25)</f>
        <v>0</v>
      </c>
      <c r="BB25" s="197"/>
      <c r="BC25" s="83" t="str">
        <f>IF(AA25=0,"",IF(AH25&gt;AO25,3,IF(AH25=AO25,1,0)))</f>
        <v/>
      </c>
      <c r="BD25" s="83" t="str">
        <f t="shared" ref="BD25:BG30" si="19">IF(AB25=0,"",IF(AI25&gt;AP25,3,IF(AI25=AP25,1,0)))</f>
        <v/>
      </c>
      <c r="BE25" s="83" t="str">
        <f t="shared" si="19"/>
        <v/>
      </c>
      <c r="BF25" s="83" t="str">
        <f t="shared" si="19"/>
        <v/>
      </c>
      <c r="BG25" s="83" t="str">
        <f t="shared" si="19"/>
        <v/>
      </c>
      <c r="BH25" s="75">
        <f t="shared" ref="BH25:BH30" si="20">SUM(BC25:BG25)</f>
        <v>0</v>
      </c>
      <c r="BI25" s="197"/>
      <c r="BJ25" s="199" t="str">
        <f>BC25</f>
        <v/>
      </c>
      <c r="BK25" s="199" t="e">
        <f>BC25+BD25</f>
        <v>#VALUE!</v>
      </c>
      <c r="BL25" s="199" t="e">
        <f>BC25+BD25+BE25</f>
        <v>#VALUE!</v>
      </c>
      <c r="BM25" s="199" t="e">
        <f>BC25+BD25+BE25+BF25</f>
        <v>#VALUE!</v>
      </c>
      <c r="BN25" s="199" t="e">
        <f>BC25+BD25+BE25+BF25+BG25</f>
        <v>#VALUE!</v>
      </c>
      <c r="BO25" s="197"/>
      <c r="BP25" s="199"/>
      <c r="BR25" s="89">
        <v>1</v>
      </c>
      <c r="BS25" s="90" t="str">
        <f>$Z$27</f>
        <v>KFC Izegem</v>
      </c>
      <c r="BT25" s="91"/>
      <c r="BU25" s="92">
        <f>$AF$27</f>
        <v>0</v>
      </c>
      <c r="BV25" s="93">
        <f>COUNTIF($BC$27:$BG$27,"3")</f>
        <v>0</v>
      </c>
      <c r="BW25" s="94">
        <f>COUNTIF($BC$27:$BG$27,"0")</f>
        <v>0</v>
      </c>
      <c r="BX25" s="95">
        <f>COUNTIF($BC$27:$BG$27,1)</f>
        <v>0</v>
      </c>
      <c r="BY25" s="96"/>
      <c r="BZ25" s="93">
        <f>$AM$27</f>
        <v>0</v>
      </c>
      <c r="CA25" s="94">
        <f>$AT$27</f>
        <v>0</v>
      </c>
      <c r="CB25" s="95">
        <f>$BA$27</f>
        <v>0</v>
      </c>
      <c r="CC25" s="97"/>
      <c r="CD25" s="98">
        <f>$BH$27</f>
        <v>0</v>
      </c>
      <c r="CE25" s="85"/>
      <c r="CF25" s="85"/>
      <c r="CG25" s="85"/>
      <c r="CH25" s="85"/>
      <c r="CI25" s="194"/>
      <c r="CJ25" s="195"/>
      <c r="CK25" s="193"/>
      <c r="CL25" s="193"/>
      <c r="CM25" s="193"/>
    </row>
    <row r="26" spans="1:91" ht="19.5" thickBot="1">
      <c r="A26" s="178"/>
      <c r="B26" s="180"/>
      <c r="C26" s="247">
        <v>2</v>
      </c>
      <c r="D26" s="247" t="s">
        <v>29</v>
      </c>
      <c r="E26" s="222" t="s">
        <v>34</v>
      </c>
      <c r="F26" s="222" t="s">
        <v>141</v>
      </c>
      <c r="G26" s="222" t="s">
        <v>142</v>
      </c>
      <c r="H26" s="222"/>
      <c r="I26" s="222" t="s">
        <v>39</v>
      </c>
      <c r="J26" s="178"/>
      <c r="K26" s="178"/>
      <c r="L26" s="178"/>
      <c r="M26" s="178"/>
      <c r="N26" s="115">
        <v>3</v>
      </c>
      <c r="O26" s="116" t="s">
        <v>34</v>
      </c>
      <c r="P26" s="269" t="s">
        <v>63</v>
      </c>
      <c r="Q26" s="118" t="str">
        <f>D29</f>
        <v>KFC Kluisbergen</v>
      </c>
      <c r="R26" s="118" t="str">
        <f>D30</f>
        <v>bye</v>
      </c>
      <c r="S26" s="119"/>
      <c r="T26" s="129" t="s">
        <v>63</v>
      </c>
      <c r="U26" s="120"/>
      <c r="V26" s="223"/>
      <c r="W26" s="247"/>
      <c r="X26" s="223"/>
      <c r="Y26" s="247">
        <v>2</v>
      </c>
      <c r="Z26" s="247" t="str">
        <f t="shared" ref="Z26:Z30" si="21">D26</f>
        <v>KSC Wielsbeke 2</v>
      </c>
      <c r="AA26" s="199">
        <f>IF(S25="",0,1)</f>
        <v>0</v>
      </c>
      <c r="AB26" s="199">
        <f>IF(U27="",0,1)</f>
        <v>0</v>
      </c>
      <c r="AC26" s="199">
        <f>IF(U30="",0,1)</f>
        <v>0</v>
      </c>
      <c r="AD26" s="199">
        <f>IF(S32="",0,1)</f>
        <v>0</v>
      </c>
      <c r="AE26" s="199">
        <f>IF(U38="",0,1)</f>
        <v>0</v>
      </c>
      <c r="AF26" s="77">
        <f t="shared" si="14"/>
        <v>0</v>
      </c>
      <c r="AG26" s="197"/>
      <c r="AH26" s="73">
        <f>S25</f>
        <v>0</v>
      </c>
      <c r="AI26" s="73">
        <f>U27</f>
        <v>0</v>
      </c>
      <c r="AJ26" s="73">
        <f>U30</f>
        <v>0</v>
      </c>
      <c r="AK26" s="73">
        <f>S32</f>
        <v>0</v>
      </c>
      <c r="AL26" s="74">
        <f>U38</f>
        <v>0</v>
      </c>
      <c r="AM26" s="77">
        <f t="shared" si="15"/>
        <v>0</v>
      </c>
      <c r="AN26" s="76"/>
      <c r="AO26" s="73">
        <f>U25</f>
        <v>0</v>
      </c>
      <c r="AP26" s="73">
        <f>S27</f>
        <v>0</v>
      </c>
      <c r="AQ26" s="73">
        <f>S30</f>
        <v>0</v>
      </c>
      <c r="AR26" s="73">
        <f>U32</f>
        <v>0</v>
      </c>
      <c r="AS26" s="73">
        <f>S38</f>
        <v>0</v>
      </c>
      <c r="AT26" s="77">
        <f t="shared" si="16"/>
        <v>0</v>
      </c>
      <c r="AU26" s="197"/>
      <c r="AV26" s="199">
        <f t="shared" si="17"/>
        <v>0</v>
      </c>
      <c r="AW26" s="199">
        <f t="shared" si="17"/>
        <v>0</v>
      </c>
      <c r="AX26" s="199">
        <f t="shared" si="17"/>
        <v>0</v>
      </c>
      <c r="AY26" s="199">
        <f t="shared" si="17"/>
        <v>0</v>
      </c>
      <c r="AZ26" s="199">
        <f t="shared" si="17"/>
        <v>0</v>
      </c>
      <c r="BA26" s="77">
        <f t="shared" si="18"/>
        <v>0</v>
      </c>
      <c r="BB26" s="197"/>
      <c r="BC26" s="83" t="str">
        <f t="shared" ref="BC26:BC30" si="22">IF(AA26=0,"",IF(AH26&gt;AO26,3,IF(AH26=AO26,1,0)))</f>
        <v/>
      </c>
      <c r="BD26" s="83" t="str">
        <f t="shared" si="19"/>
        <v/>
      </c>
      <c r="BE26" s="83" t="str">
        <f t="shared" si="19"/>
        <v/>
      </c>
      <c r="BF26" s="83" t="str">
        <f t="shared" si="19"/>
        <v/>
      </c>
      <c r="BG26" s="83" t="str">
        <f t="shared" si="19"/>
        <v/>
      </c>
      <c r="BH26" s="77">
        <f t="shared" si="20"/>
        <v>0</v>
      </c>
      <c r="BI26" s="197"/>
      <c r="BJ26" s="199" t="str">
        <f t="shared" ref="BJ26:BJ30" si="23">BC26</f>
        <v/>
      </c>
      <c r="BK26" s="199" t="e">
        <f t="shared" ref="BK26:BK30" si="24">BC26+BD26</f>
        <v>#VALUE!</v>
      </c>
      <c r="BL26" s="199" t="e">
        <f t="shared" ref="BL26:BL30" si="25">BC26+BD26+BE26</f>
        <v>#VALUE!</v>
      </c>
      <c r="BM26" s="199" t="e">
        <f t="shared" ref="BM26:BM30" si="26">BC26+BD26+BE26+BF26</f>
        <v>#VALUE!</v>
      </c>
      <c r="BN26" s="199" t="e">
        <f t="shared" ref="BN26:BN30" si="27">BC26+BD26+BE26+BF26+BG26</f>
        <v>#VALUE!</v>
      </c>
      <c r="BO26" s="197"/>
      <c r="BP26" s="199"/>
      <c r="BR26" s="145">
        <v>2</v>
      </c>
      <c r="BS26" s="146" t="str">
        <f>$Z$26</f>
        <v>KSC Wielsbeke 2</v>
      </c>
      <c r="BT26" s="207"/>
      <c r="BU26" s="147">
        <f>$AF$26</f>
        <v>0</v>
      </c>
      <c r="BV26" s="148">
        <f>COUNTIF($BC$26:$BG$26,"3")</f>
        <v>0</v>
      </c>
      <c r="BW26" s="149">
        <f>COUNTIF($BC$26:$BG$26,"0")</f>
        <v>0</v>
      </c>
      <c r="BX26" s="150">
        <f>COUNTIF($BC$26:$BG$26,1)</f>
        <v>0</v>
      </c>
      <c r="BY26" s="151"/>
      <c r="BZ26" s="148">
        <f>$AM$26</f>
        <v>0</v>
      </c>
      <c r="CA26" s="149">
        <f>$AT$26</f>
        <v>0</v>
      </c>
      <c r="CB26" s="150">
        <f>$BA$26</f>
        <v>0</v>
      </c>
      <c r="CC26" s="152"/>
      <c r="CD26" s="153">
        <f>$BH$26</f>
        <v>0</v>
      </c>
      <c r="CE26" s="85"/>
      <c r="CF26" s="85"/>
      <c r="CG26" s="85"/>
      <c r="CH26" s="85"/>
      <c r="CI26" s="194"/>
      <c r="CJ26" s="195"/>
      <c r="CK26" s="193"/>
      <c r="CL26" s="193"/>
      <c r="CM26" s="193"/>
    </row>
    <row r="27" spans="1:91" ht="18.75">
      <c r="A27" s="178"/>
      <c r="B27" s="180"/>
      <c r="C27" s="247">
        <v>3</v>
      </c>
      <c r="D27" s="247" t="s">
        <v>129</v>
      </c>
      <c r="E27" s="222" t="s">
        <v>34</v>
      </c>
      <c r="F27" s="222" t="s">
        <v>141</v>
      </c>
      <c r="G27" s="222" t="s">
        <v>142</v>
      </c>
      <c r="H27" s="222" t="s">
        <v>143</v>
      </c>
      <c r="I27" s="222"/>
      <c r="J27" s="178"/>
      <c r="K27" s="178"/>
      <c r="L27" s="178"/>
      <c r="M27" s="178"/>
      <c r="N27" s="125">
        <v>4</v>
      </c>
      <c r="O27" s="126" t="s">
        <v>141</v>
      </c>
      <c r="P27" s="268">
        <v>2</v>
      </c>
      <c r="Q27" s="128" t="str">
        <f>D27</f>
        <v>KFC Izegem</v>
      </c>
      <c r="R27" s="128" t="str">
        <f>D29</f>
        <v>KFC Kluisbergen</v>
      </c>
      <c r="S27" s="132"/>
      <c r="T27" s="134" t="s">
        <v>63</v>
      </c>
      <c r="U27" s="133"/>
      <c r="V27" s="197"/>
      <c r="W27" s="247"/>
      <c r="X27" s="223"/>
      <c r="Y27" s="247">
        <v>3</v>
      </c>
      <c r="Z27" s="247" t="str">
        <f t="shared" si="21"/>
        <v>KFC Izegem</v>
      </c>
      <c r="AA27" s="199">
        <f>IF(S26="",0,1)</f>
        <v>0</v>
      </c>
      <c r="AB27" s="199">
        <f>IF(U28="",0,1)</f>
        <v>0</v>
      </c>
      <c r="AC27" s="199">
        <f>IF(U32="",0,1)</f>
        <v>0</v>
      </c>
      <c r="AD27" s="199">
        <f>IF(U35="",0,1)</f>
        <v>0</v>
      </c>
      <c r="AE27" s="199">
        <f>IF(S37="",0,1)</f>
        <v>0</v>
      </c>
      <c r="AF27" s="77">
        <f t="shared" si="14"/>
        <v>0</v>
      </c>
      <c r="AG27" s="197"/>
      <c r="AH27" s="73">
        <f>S26</f>
        <v>0</v>
      </c>
      <c r="AI27" s="73">
        <f>U28</f>
        <v>0</v>
      </c>
      <c r="AJ27" s="73">
        <f>U32</f>
        <v>0</v>
      </c>
      <c r="AK27" s="73">
        <f>U35</f>
        <v>0</v>
      </c>
      <c r="AL27" s="74">
        <f>S37</f>
        <v>0</v>
      </c>
      <c r="AM27" s="77">
        <f t="shared" si="15"/>
        <v>0</v>
      </c>
      <c r="AN27" s="76"/>
      <c r="AO27" s="73">
        <f>U26</f>
        <v>0</v>
      </c>
      <c r="AP27" s="73">
        <f>S28</f>
        <v>0</v>
      </c>
      <c r="AQ27" s="73">
        <f>S32</f>
        <v>0</v>
      </c>
      <c r="AR27" s="73">
        <f>S35</f>
        <v>0</v>
      </c>
      <c r="AS27" s="73">
        <f>U37</f>
        <v>0</v>
      </c>
      <c r="AT27" s="77">
        <f t="shared" si="16"/>
        <v>0</v>
      </c>
      <c r="AU27" s="197"/>
      <c r="AV27" s="199">
        <f t="shared" si="17"/>
        <v>0</v>
      </c>
      <c r="AW27" s="199">
        <f t="shared" si="17"/>
        <v>0</v>
      </c>
      <c r="AX27" s="199">
        <f t="shared" si="17"/>
        <v>0</v>
      </c>
      <c r="AY27" s="199">
        <f t="shared" si="17"/>
        <v>0</v>
      </c>
      <c r="AZ27" s="199">
        <f t="shared" si="17"/>
        <v>0</v>
      </c>
      <c r="BA27" s="77">
        <f t="shared" si="18"/>
        <v>0</v>
      </c>
      <c r="BB27" s="197"/>
      <c r="BC27" s="83" t="str">
        <f t="shared" si="22"/>
        <v/>
      </c>
      <c r="BD27" s="83" t="str">
        <f t="shared" si="19"/>
        <v/>
      </c>
      <c r="BE27" s="83" t="str">
        <f t="shared" si="19"/>
        <v/>
      </c>
      <c r="BF27" s="83" t="str">
        <f t="shared" si="19"/>
        <v/>
      </c>
      <c r="BG27" s="83" t="str">
        <f t="shared" si="19"/>
        <v/>
      </c>
      <c r="BH27" s="77">
        <f t="shared" si="20"/>
        <v>0</v>
      </c>
      <c r="BI27" s="197"/>
      <c r="BJ27" s="199" t="str">
        <f t="shared" si="23"/>
        <v/>
      </c>
      <c r="BK27" s="199" t="e">
        <f t="shared" si="24"/>
        <v>#VALUE!</v>
      </c>
      <c r="BL27" s="199" t="e">
        <f t="shared" si="25"/>
        <v>#VALUE!</v>
      </c>
      <c r="BM27" s="199" t="e">
        <f t="shared" si="26"/>
        <v>#VALUE!</v>
      </c>
      <c r="BN27" s="199" t="e">
        <f t="shared" si="27"/>
        <v>#VALUE!</v>
      </c>
      <c r="BO27" s="197"/>
      <c r="BP27" s="199"/>
      <c r="BR27" s="99">
        <v>3</v>
      </c>
      <c r="BS27" s="100" t="str">
        <f>$Z$29</f>
        <v>KFC Kluisbergen</v>
      </c>
      <c r="BT27" s="214"/>
      <c r="BU27" s="101">
        <f>$AF$29</f>
        <v>0</v>
      </c>
      <c r="BV27" s="102">
        <f>COUNTIF($BC$29:$BG$29,"3")</f>
        <v>0</v>
      </c>
      <c r="BW27" s="103">
        <f>COUNTIF($BC$29:$BG$29,"0")</f>
        <v>0</v>
      </c>
      <c r="BX27" s="104">
        <f>COUNTIF($BC$29:$BG$29,1)</f>
        <v>0</v>
      </c>
      <c r="BY27" s="105"/>
      <c r="BZ27" s="102">
        <f>$AM$29</f>
        <v>0</v>
      </c>
      <c r="CA27" s="103">
        <f>$AT$29</f>
        <v>0</v>
      </c>
      <c r="CB27" s="104">
        <f>$BA$29</f>
        <v>0</v>
      </c>
      <c r="CC27" s="106"/>
      <c r="CD27" s="107">
        <f>$BH$29</f>
        <v>0</v>
      </c>
      <c r="CE27" s="85"/>
      <c r="CF27" s="85"/>
      <c r="CG27" s="85"/>
      <c r="CH27" s="85"/>
      <c r="CI27" s="194"/>
      <c r="CJ27" s="195"/>
      <c r="CK27" s="193"/>
      <c r="CL27" s="193"/>
      <c r="CM27" s="193"/>
    </row>
    <row r="28" spans="1:91" ht="18.75">
      <c r="A28" s="178"/>
      <c r="B28" s="180"/>
      <c r="C28" s="247">
        <v>4</v>
      </c>
      <c r="D28" s="247" t="s">
        <v>75</v>
      </c>
      <c r="E28" s="222" t="s">
        <v>34</v>
      </c>
      <c r="F28" s="222" t="s">
        <v>141</v>
      </c>
      <c r="G28" s="222"/>
      <c r="H28" s="222" t="s">
        <v>143</v>
      </c>
      <c r="I28" s="222" t="s">
        <v>39</v>
      </c>
      <c r="J28" s="178"/>
      <c r="K28" s="178"/>
      <c r="L28" s="178"/>
      <c r="M28" s="178"/>
      <c r="N28" s="261">
        <v>5</v>
      </c>
      <c r="O28" s="262" t="s">
        <v>141</v>
      </c>
      <c r="P28" s="263">
        <v>4</v>
      </c>
      <c r="Q28" s="264" t="str">
        <f>D26</f>
        <v>KSC Wielsbeke 2</v>
      </c>
      <c r="R28" s="264" t="str">
        <f>D28</f>
        <v>KSV Nieuwpoort</v>
      </c>
      <c r="S28" s="265"/>
      <c r="T28" s="266" t="s">
        <v>63</v>
      </c>
      <c r="U28" s="267"/>
      <c r="V28" s="197"/>
      <c r="W28" s="247"/>
      <c r="X28" s="223"/>
      <c r="Y28" s="247">
        <v>4</v>
      </c>
      <c r="Z28" s="247" t="str">
        <f t="shared" si="21"/>
        <v>KSV Nieuwpoort</v>
      </c>
      <c r="AA28" s="199">
        <f>IF(U26="",0,1)</f>
        <v>0</v>
      </c>
      <c r="AB28" s="199">
        <f>IF(S29="",0,1)</f>
        <v>0</v>
      </c>
      <c r="AC28" s="199">
        <f>IF(U33="",0,1)</f>
        <v>0</v>
      </c>
      <c r="AD28" s="199">
        <f>IF(U34="",0,1)</f>
        <v>0</v>
      </c>
      <c r="AE28" s="199">
        <f>IF(S38="",0,1)</f>
        <v>0</v>
      </c>
      <c r="AF28" s="77">
        <f t="shared" si="14"/>
        <v>0</v>
      </c>
      <c r="AG28" s="197"/>
      <c r="AH28" s="73">
        <f>U26</f>
        <v>0</v>
      </c>
      <c r="AI28" s="73">
        <f>S29</f>
        <v>0</v>
      </c>
      <c r="AJ28" s="73">
        <f>U33</f>
        <v>0</v>
      </c>
      <c r="AK28" s="73">
        <f>U34</f>
        <v>0</v>
      </c>
      <c r="AL28" s="74">
        <f>S38</f>
        <v>0</v>
      </c>
      <c r="AM28" s="77">
        <f t="shared" si="15"/>
        <v>0</v>
      </c>
      <c r="AN28" s="76"/>
      <c r="AO28" s="73">
        <f>S26</f>
        <v>0</v>
      </c>
      <c r="AP28" s="73">
        <f>U29</f>
        <v>0</v>
      </c>
      <c r="AQ28" s="73">
        <f>S33</f>
        <v>0</v>
      </c>
      <c r="AR28" s="73">
        <f>S34</f>
        <v>0</v>
      </c>
      <c r="AS28" s="73">
        <f>U38</f>
        <v>0</v>
      </c>
      <c r="AT28" s="77">
        <f t="shared" si="16"/>
        <v>0</v>
      </c>
      <c r="AU28" s="197"/>
      <c r="AV28" s="199">
        <f t="shared" si="17"/>
        <v>0</v>
      </c>
      <c r="AW28" s="199">
        <f t="shared" si="17"/>
        <v>0</v>
      </c>
      <c r="AX28" s="199">
        <f t="shared" si="17"/>
        <v>0</v>
      </c>
      <c r="AY28" s="199">
        <f t="shared" si="17"/>
        <v>0</v>
      </c>
      <c r="AZ28" s="199">
        <f t="shared" si="17"/>
        <v>0</v>
      </c>
      <c r="BA28" s="77">
        <f t="shared" si="18"/>
        <v>0</v>
      </c>
      <c r="BB28" s="197"/>
      <c r="BC28" s="83" t="str">
        <f t="shared" si="22"/>
        <v/>
      </c>
      <c r="BD28" s="83" t="str">
        <f t="shared" si="19"/>
        <v/>
      </c>
      <c r="BE28" s="83" t="str">
        <f t="shared" si="19"/>
        <v/>
      </c>
      <c r="BF28" s="83" t="str">
        <f t="shared" si="19"/>
        <v/>
      </c>
      <c r="BG28" s="83" t="str">
        <f t="shared" si="19"/>
        <v/>
      </c>
      <c r="BH28" s="77">
        <f t="shared" si="20"/>
        <v>0</v>
      </c>
      <c r="BI28" s="197"/>
      <c r="BJ28" s="199" t="str">
        <f t="shared" si="23"/>
        <v/>
      </c>
      <c r="BK28" s="199" t="e">
        <f t="shared" si="24"/>
        <v>#VALUE!</v>
      </c>
      <c r="BL28" s="199" t="e">
        <f t="shared" si="25"/>
        <v>#VALUE!</v>
      </c>
      <c r="BM28" s="199" t="e">
        <f t="shared" si="26"/>
        <v>#VALUE!</v>
      </c>
      <c r="BN28" s="199" t="e">
        <f t="shared" si="27"/>
        <v>#VALUE!</v>
      </c>
      <c r="BO28" s="197"/>
      <c r="BP28" s="199"/>
      <c r="BR28" s="145">
        <v>4</v>
      </c>
      <c r="BS28" s="146" t="str">
        <f>$Z$30</f>
        <v>bye</v>
      </c>
      <c r="BT28" s="207"/>
      <c r="BU28" s="147">
        <f>$AF$30</f>
        <v>0</v>
      </c>
      <c r="BV28" s="148">
        <f>COUNTIF($BC$30:$BG$30,"3")</f>
        <v>0</v>
      </c>
      <c r="BW28" s="149">
        <f>COUNTIF($BC$30:$BG$30,"0")</f>
        <v>0</v>
      </c>
      <c r="BX28" s="150">
        <f>COUNTIF($BC$30:$BG$30,1)</f>
        <v>0</v>
      </c>
      <c r="BY28" s="151"/>
      <c r="BZ28" s="148">
        <f>$AM$30</f>
        <v>0</v>
      </c>
      <c r="CA28" s="149">
        <f>$AT$30</f>
        <v>0</v>
      </c>
      <c r="CB28" s="150">
        <f>$BA$30</f>
        <v>0</v>
      </c>
      <c r="CC28" s="152"/>
      <c r="CD28" s="153">
        <f>$BH$30</f>
        <v>0</v>
      </c>
      <c r="CE28" s="85"/>
      <c r="CF28" s="85"/>
      <c r="CG28" s="85"/>
      <c r="CH28" s="85"/>
      <c r="CI28" s="194"/>
      <c r="CJ28" s="195"/>
      <c r="CK28" s="193"/>
      <c r="CL28" s="193"/>
      <c r="CM28" s="193"/>
    </row>
    <row r="29" spans="1:91" ht="19.5" thickBot="1">
      <c r="A29" s="178"/>
      <c r="B29" s="180"/>
      <c r="C29" s="247">
        <v>5</v>
      </c>
      <c r="D29" s="247" t="s">
        <v>147</v>
      </c>
      <c r="E29" s="222"/>
      <c r="F29" s="222" t="s">
        <v>141</v>
      </c>
      <c r="G29" s="222" t="s">
        <v>142</v>
      </c>
      <c r="H29" s="222" t="s">
        <v>143</v>
      </c>
      <c r="I29" s="222" t="s">
        <v>39</v>
      </c>
      <c r="J29" s="178"/>
      <c r="K29" s="178"/>
      <c r="L29" s="178"/>
      <c r="M29" s="178"/>
      <c r="N29" s="121">
        <v>6</v>
      </c>
      <c r="O29" s="122" t="s">
        <v>141</v>
      </c>
      <c r="P29" s="270" t="s">
        <v>63</v>
      </c>
      <c r="Q29" s="124" t="str">
        <f>D25</f>
        <v>Scor Oostrozebeke</v>
      </c>
      <c r="R29" s="124" t="str">
        <f>D30</f>
        <v>bye</v>
      </c>
      <c r="S29" s="130"/>
      <c r="T29" s="135" t="s">
        <v>63</v>
      </c>
      <c r="U29" s="131"/>
      <c r="V29" s="197"/>
      <c r="W29" s="247"/>
      <c r="X29" s="223"/>
      <c r="Y29" s="247">
        <v>5</v>
      </c>
      <c r="Z29" s="247" t="str">
        <f t="shared" si="21"/>
        <v>KFC Kluisbergen</v>
      </c>
      <c r="AA29" s="199">
        <f>IF(U25="",0,1)</f>
        <v>0</v>
      </c>
      <c r="AB29" s="199">
        <f>IF(U29="",0,1)</f>
        <v>0</v>
      </c>
      <c r="AC29" s="199">
        <f>IF(S31="",0,1)</f>
        <v>0</v>
      </c>
      <c r="AD29" s="199">
        <f>IF(S35="",0,1)</f>
        <v>0</v>
      </c>
      <c r="AE29" s="199">
        <f>IF(U36="",0,1)</f>
        <v>0</v>
      </c>
      <c r="AF29" s="77">
        <f t="shared" si="14"/>
        <v>0</v>
      </c>
      <c r="AG29" s="197"/>
      <c r="AH29" s="73">
        <f>U25</f>
        <v>0</v>
      </c>
      <c r="AI29" s="73">
        <f>U29</f>
        <v>0</v>
      </c>
      <c r="AJ29" s="73">
        <f>S31</f>
        <v>0</v>
      </c>
      <c r="AK29" s="73">
        <f>S35</f>
        <v>0</v>
      </c>
      <c r="AL29" s="74">
        <f>U36</f>
        <v>0</v>
      </c>
      <c r="AM29" s="77">
        <f t="shared" si="15"/>
        <v>0</v>
      </c>
      <c r="AN29" s="76"/>
      <c r="AO29" s="73">
        <f>S25</f>
        <v>0</v>
      </c>
      <c r="AP29" s="73">
        <f>S29</f>
        <v>0</v>
      </c>
      <c r="AQ29" s="73">
        <f>U31</f>
        <v>0</v>
      </c>
      <c r="AR29" s="73">
        <f>U35</f>
        <v>0</v>
      </c>
      <c r="AS29" s="73">
        <f>S36</f>
        <v>0</v>
      </c>
      <c r="AT29" s="77">
        <f t="shared" si="16"/>
        <v>0</v>
      </c>
      <c r="AU29" s="197"/>
      <c r="AV29" s="199">
        <f t="shared" si="17"/>
        <v>0</v>
      </c>
      <c r="AW29" s="199">
        <f t="shared" si="17"/>
        <v>0</v>
      </c>
      <c r="AX29" s="199">
        <f t="shared" si="17"/>
        <v>0</v>
      </c>
      <c r="AY29" s="199">
        <f t="shared" si="17"/>
        <v>0</v>
      </c>
      <c r="AZ29" s="199">
        <f t="shared" si="17"/>
        <v>0</v>
      </c>
      <c r="BA29" s="77">
        <f t="shared" si="18"/>
        <v>0</v>
      </c>
      <c r="BB29" s="197"/>
      <c r="BC29" s="83" t="str">
        <f t="shared" si="22"/>
        <v/>
      </c>
      <c r="BD29" s="83" t="str">
        <f t="shared" si="19"/>
        <v/>
      </c>
      <c r="BE29" s="83" t="str">
        <f t="shared" si="19"/>
        <v/>
      </c>
      <c r="BF29" s="83" t="str">
        <f t="shared" si="19"/>
        <v/>
      </c>
      <c r="BG29" s="83" t="str">
        <f t="shared" si="19"/>
        <v/>
      </c>
      <c r="BH29" s="77">
        <f t="shared" si="20"/>
        <v>0</v>
      </c>
      <c r="BI29" s="197"/>
      <c r="BJ29" s="199" t="str">
        <f t="shared" si="23"/>
        <v/>
      </c>
      <c r="BK29" s="199" t="e">
        <f t="shared" si="24"/>
        <v>#VALUE!</v>
      </c>
      <c r="BL29" s="199" t="e">
        <f t="shared" si="25"/>
        <v>#VALUE!</v>
      </c>
      <c r="BM29" s="199" t="e">
        <f t="shared" si="26"/>
        <v>#VALUE!</v>
      </c>
      <c r="BN29" s="199" t="e">
        <f t="shared" si="27"/>
        <v>#VALUE!</v>
      </c>
      <c r="BO29" s="197"/>
      <c r="BP29" s="199"/>
      <c r="BR29" s="99">
        <v>5</v>
      </c>
      <c r="BS29" s="100" t="str">
        <f>$Z$25</f>
        <v>Scor Oostrozebeke</v>
      </c>
      <c r="BT29" s="214"/>
      <c r="BU29" s="101">
        <f>$AF$25</f>
        <v>0</v>
      </c>
      <c r="BV29" s="102">
        <f>COUNTIF($BC$25:$BG$25,"3")</f>
        <v>0</v>
      </c>
      <c r="BW29" s="103">
        <f>COUNTIF($BC$25:$BG$25,"0")</f>
        <v>0</v>
      </c>
      <c r="BX29" s="104">
        <f>COUNTIF($BC$25:$BG$25,1)</f>
        <v>0</v>
      </c>
      <c r="BY29" s="105"/>
      <c r="BZ29" s="102">
        <f>$AM$25</f>
        <v>0</v>
      </c>
      <c r="CA29" s="103">
        <f>$AT$25</f>
        <v>0</v>
      </c>
      <c r="CB29" s="104">
        <f>$BA$25</f>
        <v>0</v>
      </c>
      <c r="CC29" s="106"/>
      <c r="CD29" s="107">
        <f>$BH$25</f>
        <v>0</v>
      </c>
      <c r="CE29" s="85"/>
      <c r="CF29" s="85"/>
      <c r="CG29" s="85"/>
      <c r="CH29" s="85"/>
      <c r="CI29" s="194"/>
      <c r="CJ29" s="195"/>
      <c r="CK29" s="193"/>
      <c r="CL29" s="193"/>
      <c r="CM29" s="193"/>
    </row>
    <row r="30" spans="1:91" ht="18.75" customHeight="1" thickBot="1">
      <c r="A30" s="181"/>
      <c r="B30" s="181"/>
      <c r="C30" s="247">
        <v>6</v>
      </c>
      <c r="D30" s="247" t="s">
        <v>139</v>
      </c>
      <c r="E30" s="222"/>
      <c r="F30" s="222"/>
      <c r="G30" s="222"/>
      <c r="H30" s="222"/>
      <c r="I30" s="222"/>
      <c r="J30" s="178"/>
      <c r="K30" s="178"/>
      <c r="L30" s="178"/>
      <c r="M30" s="178"/>
      <c r="N30" s="112">
        <v>7</v>
      </c>
      <c r="O30" s="113" t="s">
        <v>142</v>
      </c>
      <c r="P30" s="260">
        <v>2</v>
      </c>
      <c r="Q30" s="108" t="str">
        <f>D29</f>
        <v>KFC Kluisbergen</v>
      </c>
      <c r="R30" s="108" t="str">
        <f>D25</f>
        <v>Scor Oostrozebeke</v>
      </c>
      <c r="S30" s="109"/>
      <c r="T30" s="110" t="s">
        <v>63</v>
      </c>
      <c r="U30" s="111"/>
      <c r="V30" s="197"/>
      <c r="W30" s="247"/>
      <c r="X30" s="223"/>
      <c r="Y30" s="247">
        <v>6</v>
      </c>
      <c r="Z30" s="247" t="str">
        <f t="shared" si="21"/>
        <v>bye</v>
      </c>
      <c r="AA30" s="199">
        <f>IF(U24="",0,1)</f>
        <v>0</v>
      </c>
      <c r="AB30" s="199">
        <f>IF(S27="",0,1)</f>
        <v>0</v>
      </c>
      <c r="AC30" s="199">
        <f>IF(U31="",0,1)</f>
        <v>0</v>
      </c>
      <c r="AD30" s="199">
        <f>IF(S33="",0,1)</f>
        <v>0</v>
      </c>
      <c r="AE30" s="199">
        <f>IF(U37="",0,1)</f>
        <v>0</v>
      </c>
      <c r="AF30" s="78">
        <f t="shared" si="14"/>
        <v>0</v>
      </c>
      <c r="AG30" s="197"/>
      <c r="AH30" s="73">
        <f>U24</f>
        <v>0</v>
      </c>
      <c r="AI30" s="73">
        <f>S27</f>
        <v>0</v>
      </c>
      <c r="AJ30" s="73">
        <f>U31</f>
        <v>0</v>
      </c>
      <c r="AK30" s="73">
        <f>S33</f>
        <v>0</v>
      </c>
      <c r="AL30" s="74">
        <f>U37</f>
        <v>0</v>
      </c>
      <c r="AM30" s="78">
        <f t="shared" si="15"/>
        <v>0</v>
      </c>
      <c r="AN30" s="76"/>
      <c r="AO30" s="73">
        <f>S24</f>
        <v>0</v>
      </c>
      <c r="AP30" s="73">
        <f>U27</f>
        <v>0</v>
      </c>
      <c r="AQ30" s="73">
        <f>S31</f>
        <v>0</v>
      </c>
      <c r="AR30" s="73">
        <f>U33</f>
        <v>0</v>
      </c>
      <c r="AS30" s="73">
        <f>S37</f>
        <v>0</v>
      </c>
      <c r="AT30" s="78">
        <f t="shared" si="16"/>
        <v>0</v>
      </c>
      <c r="AU30" s="197"/>
      <c r="AV30" s="199">
        <f t="shared" si="17"/>
        <v>0</v>
      </c>
      <c r="AW30" s="199">
        <f t="shared" si="17"/>
        <v>0</v>
      </c>
      <c r="AX30" s="199">
        <f t="shared" si="17"/>
        <v>0</v>
      </c>
      <c r="AY30" s="199">
        <f t="shared" si="17"/>
        <v>0</v>
      </c>
      <c r="AZ30" s="199">
        <f t="shared" si="17"/>
        <v>0</v>
      </c>
      <c r="BA30" s="78">
        <f t="shared" si="18"/>
        <v>0</v>
      </c>
      <c r="BB30" s="197"/>
      <c r="BC30" s="83" t="str">
        <f t="shared" si="22"/>
        <v/>
      </c>
      <c r="BD30" s="83" t="str">
        <f t="shared" si="19"/>
        <v/>
      </c>
      <c r="BE30" s="83" t="str">
        <f t="shared" si="19"/>
        <v/>
      </c>
      <c r="BF30" s="83" t="str">
        <f t="shared" si="19"/>
        <v/>
      </c>
      <c r="BG30" s="83" t="str">
        <f t="shared" si="19"/>
        <v/>
      </c>
      <c r="BH30" s="78">
        <f t="shared" si="20"/>
        <v>0</v>
      </c>
      <c r="BI30" s="197"/>
      <c r="BJ30" s="199" t="str">
        <f t="shared" si="23"/>
        <v/>
      </c>
      <c r="BK30" s="199" t="e">
        <f t="shared" si="24"/>
        <v>#VALUE!</v>
      </c>
      <c r="BL30" s="199" t="e">
        <f t="shared" si="25"/>
        <v>#VALUE!</v>
      </c>
      <c r="BM30" s="199" t="e">
        <f t="shared" si="26"/>
        <v>#VALUE!</v>
      </c>
      <c r="BN30" s="199" t="e">
        <f t="shared" si="27"/>
        <v>#VALUE!</v>
      </c>
      <c r="BO30" s="197"/>
      <c r="BP30" s="199"/>
      <c r="BR30" s="154">
        <v>6</v>
      </c>
      <c r="BS30" s="155" t="str">
        <f>$Z$28</f>
        <v>KSV Nieuwpoort</v>
      </c>
      <c r="BT30" s="156"/>
      <c r="BU30" s="157">
        <f>$AF$28</f>
        <v>0</v>
      </c>
      <c r="BV30" s="158">
        <f>COUNTIF($BC$28:$BG$28,"3")</f>
        <v>0</v>
      </c>
      <c r="BW30" s="159">
        <f>COUNTIF($BC$28:$BG$28,"0")</f>
        <v>0</v>
      </c>
      <c r="BX30" s="160">
        <f>COUNTIF($BC$28:$BG$28,1)</f>
        <v>0</v>
      </c>
      <c r="BY30" s="161"/>
      <c r="BZ30" s="158">
        <f>$AM$28</f>
        <v>0</v>
      </c>
      <c r="CA30" s="159">
        <f>$AT$28</f>
        <v>0</v>
      </c>
      <c r="CB30" s="160">
        <f>$BA$28</f>
        <v>0</v>
      </c>
      <c r="CC30" s="162"/>
      <c r="CD30" s="163">
        <f>$BH$28</f>
        <v>0</v>
      </c>
      <c r="CE30" s="85"/>
      <c r="CF30" s="85"/>
      <c r="CG30" s="85"/>
      <c r="CH30" s="85"/>
      <c r="CI30" s="194"/>
      <c r="CJ30" s="195"/>
      <c r="CK30" s="193"/>
      <c r="CL30" s="193"/>
      <c r="CM30" s="193"/>
    </row>
    <row r="31" spans="1:91" ht="18.75" customHeight="1">
      <c r="N31" s="253">
        <v>8</v>
      </c>
      <c r="O31" s="254" t="s">
        <v>142</v>
      </c>
      <c r="P31" s="255">
        <v>4</v>
      </c>
      <c r="Q31" s="256" t="str">
        <f>D26</f>
        <v>KSC Wielsbeke 2</v>
      </c>
      <c r="R31" s="256" t="str">
        <f>D27</f>
        <v>KFC Izegem</v>
      </c>
      <c r="S31" s="257"/>
      <c r="T31" s="258" t="s">
        <v>63</v>
      </c>
      <c r="U31" s="259"/>
      <c r="V31" s="197"/>
      <c r="W31" s="247"/>
      <c r="X31" s="223"/>
      <c r="CE31" s="193"/>
      <c r="CF31" s="193"/>
      <c r="CG31" s="193"/>
      <c r="CH31" s="193"/>
      <c r="CI31" s="193"/>
      <c r="CJ31" s="193"/>
      <c r="CK31" s="193"/>
      <c r="CL31" s="193"/>
      <c r="CM31" s="193"/>
    </row>
    <row r="32" spans="1:91" ht="19.5" thickBot="1">
      <c r="N32" s="115">
        <v>9</v>
      </c>
      <c r="O32" s="116" t="s">
        <v>142</v>
      </c>
      <c r="P32" s="269" t="s">
        <v>63</v>
      </c>
      <c r="Q32" s="118" t="str">
        <f>D28</f>
        <v>KSV Nieuwpoort</v>
      </c>
      <c r="R32" s="118" t="str">
        <f>D30</f>
        <v>bye</v>
      </c>
      <c r="S32" s="119"/>
      <c r="T32" s="129" t="s">
        <v>63</v>
      </c>
      <c r="U32" s="120"/>
      <c r="V32" s="197"/>
      <c r="W32" s="247"/>
      <c r="X32" s="223"/>
    </row>
    <row r="33" spans="4:46" ht="18.75">
      <c r="N33" s="125">
        <v>10</v>
      </c>
      <c r="O33" s="126" t="s">
        <v>143</v>
      </c>
      <c r="P33" s="268">
        <v>2</v>
      </c>
      <c r="Q33" s="128" t="str">
        <f>D25</f>
        <v>Scor Oostrozebeke</v>
      </c>
      <c r="R33" s="128" t="str">
        <f>D27</f>
        <v>KFC Izegem</v>
      </c>
      <c r="S33" s="132"/>
      <c r="T33" s="134" t="s">
        <v>63</v>
      </c>
      <c r="U33" s="133"/>
      <c r="V33" s="197"/>
      <c r="W33" s="247"/>
      <c r="X33" s="223"/>
    </row>
    <row r="34" spans="4:46" ht="18.75">
      <c r="N34" s="261">
        <v>11</v>
      </c>
      <c r="O34" s="262" t="s">
        <v>143</v>
      </c>
      <c r="P34" s="263">
        <v>4</v>
      </c>
      <c r="Q34" s="264" t="str">
        <f>D28</f>
        <v>KSV Nieuwpoort</v>
      </c>
      <c r="R34" s="264" t="str">
        <f>D29</f>
        <v>KFC Kluisbergen</v>
      </c>
      <c r="S34" s="265"/>
      <c r="T34" s="266" t="s">
        <v>63</v>
      </c>
      <c r="U34" s="267"/>
      <c r="V34" s="197"/>
      <c r="W34" s="247"/>
      <c r="X34" s="223"/>
    </row>
    <row r="35" spans="4:46" ht="19.5" thickBot="1">
      <c r="N35" s="121">
        <v>12</v>
      </c>
      <c r="O35" s="122" t="s">
        <v>143</v>
      </c>
      <c r="P35" s="270" t="s">
        <v>63</v>
      </c>
      <c r="Q35" s="124" t="str">
        <f>D26</f>
        <v>KSC Wielsbeke 2</v>
      </c>
      <c r="R35" s="124" t="str">
        <f>D30</f>
        <v>bye</v>
      </c>
      <c r="S35" s="130"/>
      <c r="T35" s="135" t="s">
        <v>63</v>
      </c>
      <c r="U35" s="131"/>
      <c r="V35" s="218"/>
      <c r="W35" s="247"/>
      <c r="X35" s="223"/>
    </row>
    <row r="36" spans="4:46" ht="18.75">
      <c r="N36" s="112">
        <v>13</v>
      </c>
      <c r="O36" s="113" t="s">
        <v>39</v>
      </c>
      <c r="P36" s="260">
        <v>2</v>
      </c>
      <c r="Q36" s="108" t="str">
        <f>D29</f>
        <v>KFC Kluisbergen</v>
      </c>
      <c r="R36" s="108" t="str">
        <f>D26</f>
        <v>KSC Wielsbeke 2</v>
      </c>
      <c r="S36" s="109"/>
      <c r="T36" s="110" t="s">
        <v>63</v>
      </c>
      <c r="U36" s="111"/>
      <c r="V36" s="218"/>
      <c r="W36" s="247"/>
      <c r="X36" s="223"/>
    </row>
    <row r="37" spans="4:46" ht="18.75">
      <c r="N37" s="253">
        <v>14</v>
      </c>
      <c r="O37" s="254" t="s">
        <v>39</v>
      </c>
      <c r="P37" s="255">
        <v>4</v>
      </c>
      <c r="Q37" s="256" t="str">
        <f>D25</f>
        <v>Scor Oostrozebeke</v>
      </c>
      <c r="R37" s="256" t="str">
        <f>D28</f>
        <v>KSV Nieuwpoort</v>
      </c>
      <c r="S37" s="257"/>
      <c r="T37" s="258" t="s">
        <v>63</v>
      </c>
      <c r="U37" s="259"/>
      <c r="V37" s="218"/>
      <c r="W37" s="247"/>
      <c r="X37" s="197"/>
    </row>
    <row r="38" spans="4:46" ht="19.5" thickBot="1">
      <c r="N38" s="115">
        <v>15</v>
      </c>
      <c r="O38" s="116" t="s">
        <v>39</v>
      </c>
      <c r="P38" s="269" t="s">
        <v>63</v>
      </c>
      <c r="Q38" s="118" t="str">
        <f>D27</f>
        <v>KFC Izegem</v>
      </c>
      <c r="R38" s="118" t="str">
        <f>D30</f>
        <v>bye</v>
      </c>
      <c r="S38" s="119"/>
      <c r="T38" s="129" t="s">
        <v>63</v>
      </c>
      <c r="U38" s="120"/>
      <c r="V38" s="218"/>
      <c r="W38" s="247"/>
      <c r="X38" s="197"/>
      <c r="Y38" s="285"/>
      <c r="Z38" s="285"/>
      <c r="AH38" s="292"/>
      <c r="AI38" s="292"/>
      <c r="AJ38" s="292"/>
      <c r="AK38" s="292"/>
      <c r="AL38" s="292"/>
      <c r="AM38" s="292"/>
    </row>
    <row r="39" spans="4:46" ht="19.5" thickBot="1">
      <c r="O39" s="50"/>
      <c r="P39" s="50"/>
      <c r="Q39" s="223"/>
      <c r="R39" s="223"/>
      <c r="S39" s="223"/>
      <c r="T39" s="223"/>
      <c r="U39" s="223"/>
      <c r="V39" s="223"/>
      <c r="W39" s="223"/>
      <c r="X39" s="197"/>
      <c r="Y39" s="250"/>
      <c r="Z39" s="87"/>
      <c r="AH39" s="286">
        <v>1</v>
      </c>
      <c r="AI39" s="287"/>
      <c r="AJ39" s="287"/>
      <c r="AK39" s="287"/>
      <c r="AL39" s="287"/>
      <c r="AM39" s="288"/>
    </row>
    <row r="40" spans="4:46" ht="19.5" thickBot="1">
      <c r="O40" s="50"/>
      <c r="P40" s="50"/>
      <c r="Q40" s="223"/>
      <c r="R40" s="223"/>
      <c r="S40" s="223"/>
      <c r="T40" s="223"/>
      <c r="U40" s="223"/>
      <c r="V40" s="223"/>
      <c r="W40" s="223"/>
      <c r="X40" s="197"/>
      <c r="Y40" s="250"/>
      <c r="Z40" s="87"/>
      <c r="AA40" s="286">
        <v>2</v>
      </c>
      <c r="AB40" s="287"/>
      <c r="AC40" s="287"/>
      <c r="AD40" s="287"/>
      <c r="AE40" s="287"/>
      <c r="AF40" s="288"/>
      <c r="AH40" s="289"/>
      <c r="AI40" s="290"/>
      <c r="AJ40" s="290"/>
      <c r="AK40" s="290"/>
      <c r="AL40" s="290"/>
      <c r="AM40" s="291"/>
      <c r="AO40" s="286">
        <v>3</v>
      </c>
      <c r="AP40" s="287"/>
      <c r="AQ40" s="287"/>
      <c r="AR40" s="287"/>
      <c r="AS40" s="287"/>
      <c r="AT40" s="288"/>
    </row>
    <row r="41" spans="4:46" ht="19.5" thickBot="1">
      <c r="O41" s="50"/>
      <c r="P41" s="50"/>
      <c r="Q41" s="223"/>
      <c r="R41" s="223"/>
      <c r="S41" s="223"/>
      <c r="T41" s="223"/>
      <c r="U41" s="223"/>
      <c r="V41" s="223"/>
      <c r="W41" s="223"/>
      <c r="X41" s="197"/>
      <c r="Y41" s="250"/>
      <c r="Z41" s="87"/>
      <c r="AA41" s="289"/>
      <c r="AB41" s="290"/>
      <c r="AC41" s="290"/>
      <c r="AD41" s="290"/>
      <c r="AE41" s="290"/>
      <c r="AF41" s="291"/>
      <c r="AO41" s="289"/>
      <c r="AP41" s="290"/>
      <c r="AQ41" s="290"/>
      <c r="AR41" s="290"/>
      <c r="AS41" s="290"/>
      <c r="AT41" s="291"/>
    </row>
    <row r="42" spans="4:46" ht="19.5" thickBot="1"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61"/>
      <c r="O42" s="61"/>
      <c r="P42" s="61"/>
      <c r="Q42" s="217" t="s">
        <v>58</v>
      </c>
      <c r="R42" s="213"/>
      <c r="S42" s="206"/>
      <c r="T42" s="206"/>
      <c r="U42" s="198"/>
      <c r="V42" s="218"/>
      <c r="W42" s="218"/>
      <c r="Y42" s="250"/>
      <c r="Z42" s="87"/>
    </row>
    <row r="43" spans="4:46" ht="19.5" thickBot="1"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164" t="s">
        <v>56</v>
      </c>
      <c r="O43" s="166" t="s">
        <v>57</v>
      </c>
      <c r="P43" s="166" t="s">
        <v>55</v>
      </c>
      <c r="Q43" s="167" t="s">
        <v>52</v>
      </c>
      <c r="R43" s="168" t="s">
        <v>53</v>
      </c>
      <c r="S43" s="282" t="s">
        <v>3</v>
      </c>
      <c r="T43" s="283"/>
      <c r="U43" s="284"/>
      <c r="V43" s="223"/>
      <c r="W43" s="211" t="s">
        <v>54</v>
      </c>
      <c r="Y43" s="250"/>
      <c r="Z43" s="87"/>
      <c r="AA43" s="286">
        <v>4</v>
      </c>
      <c r="AB43" s="287"/>
      <c r="AC43" s="287"/>
      <c r="AD43" s="287"/>
      <c r="AE43" s="287"/>
      <c r="AF43" s="288"/>
      <c r="AH43" s="286">
        <v>5</v>
      </c>
      <c r="AI43" s="287"/>
      <c r="AJ43" s="287"/>
      <c r="AK43" s="287"/>
      <c r="AL43" s="287"/>
      <c r="AM43" s="288"/>
      <c r="AO43" s="286">
        <v>6</v>
      </c>
      <c r="AP43" s="287"/>
      <c r="AQ43" s="287"/>
      <c r="AR43" s="287"/>
      <c r="AS43" s="287"/>
      <c r="AT43" s="288"/>
    </row>
    <row r="44" spans="4:46" ht="19.5" thickBot="1">
      <c r="D44" s="87"/>
      <c r="E44" s="87"/>
      <c r="F44" s="87"/>
      <c r="G44" s="87"/>
      <c r="H44" s="87"/>
      <c r="I44" s="87"/>
      <c r="J44" s="87"/>
      <c r="K44" s="87"/>
      <c r="L44" s="87"/>
      <c r="M44" s="87"/>
      <c r="Q44" s="218"/>
      <c r="R44" s="218"/>
      <c r="S44" s="218"/>
      <c r="T44" s="218"/>
      <c r="U44" s="218"/>
      <c r="V44" s="218"/>
      <c r="W44" s="218"/>
      <c r="Y44" s="250"/>
      <c r="Z44" s="87"/>
      <c r="AA44" s="289"/>
      <c r="AB44" s="290"/>
      <c r="AC44" s="290"/>
      <c r="AD44" s="290"/>
      <c r="AE44" s="290"/>
      <c r="AF44" s="291"/>
      <c r="AH44" s="289"/>
      <c r="AI44" s="290"/>
      <c r="AJ44" s="290"/>
      <c r="AK44" s="290"/>
      <c r="AL44" s="290"/>
      <c r="AM44" s="291"/>
      <c r="AO44" s="289"/>
      <c r="AP44" s="290"/>
      <c r="AQ44" s="290"/>
      <c r="AR44" s="290"/>
      <c r="AS44" s="290"/>
      <c r="AT44" s="291"/>
    </row>
    <row r="45" spans="4:46" ht="19.5" thickBot="1"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112">
        <v>1</v>
      </c>
      <c r="O45" s="113" t="s">
        <v>144</v>
      </c>
      <c r="P45" s="114">
        <v>2</v>
      </c>
      <c r="Q45" s="108" t="s">
        <v>77</v>
      </c>
      <c r="R45" s="108" t="s">
        <v>83</v>
      </c>
      <c r="S45" s="109"/>
      <c r="T45" s="143" t="s">
        <v>63</v>
      </c>
      <c r="U45" s="111"/>
      <c r="V45" s="218"/>
      <c r="W45" s="196"/>
      <c r="Y45" s="250"/>
      <c r="Z45" s="87"/>
    </row>
    <row r="46" spans="4:46" ht="18.75" customHeight="1" thickBot="1"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115">
        <v>2</v>
      </c>
      <c r="O46" s="116" t="s">
        <v>144</v>
      </c>
      <c r="P46" s="117">
        <v>1</v>
      </c>
      <c r="Q46" s="118" t="s">
        <v>78</v>
      </c>
      <c r="R46" s="118" t="s">
        <v>84</v>
      </c>
      <c r="S46" s="119"/>
      <c r="T46" s="144" t="s">
        <v>63</v>
      </c>
      <c r="U46" s="120"/>
      <c r="V46" s="218"/>
      <c r="W46" s="196"/>
      <c r="Y46" s="250"/>
      <c r="Z46" s="87"/>
      <c r="AA46" s="286">
        <v>7</v>
      </c>
      <c r="AB46" s="287"/>
      <c r="AC46" s="287"/>
      <c r="AD46" s="287"/>
      <c r="AE46" s="287"/>
      <c r="AF46" s="288"/>
      <c r="AH46" s="286">
        <v>8</v>
      </c>
      <c r="AI46" s="287"/>
      <c r="AJ46" s="287"/>
      <c r="AK46" s="287"/>
      <c r="AL46" s="287"/>
      <c r="AM46" s="288"/>
      <c r="AO46" s="286">
        <v>9</v>
      </c>
      <c r="AP46" s="287"/>
      <c r="AQ46" s="287"/>
      <c r="AR46" s="287"/>
      <c r="AS46" s="287"/>
      <c r="AT46" s="288"/>
    </row>
    <row r="47" spans="4:46" ht="18.75" customHeight="1" thickBot="1"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63">
        <v>3</v>
      </c>
      <c r="O47" s="65" t="s">
        <v>145</v>
      </c>
      <c r="P47" s="66">
        <v>2</v>
      </c>
      <c r="Q47" s="71" t="s">
        <v>79</v>
      </c>
      <c r="R47" s="67" t="s">
        <v>85</v>
      </c>
      <c r="S47" s="79"/>
      <c r="T47" s="68" t="s">
        <v>63</v>
      </c>
      <c r="U47" s="80"/>
      <c r="V47" s="218"/>
      <c r="W47" s="196"/>
      <c r="Y47" s="250"/>
      <c r="Z47" s="87"/>
      <c r="AA47" s="289"/>
      <c r="AB47" s="290"/>
      <c r="AC47" s="290"/>
      <c r="AD47" s="290"/>
      <c r="AE47" s="290"/>
      <c r="AF47" s="291"/>
      <c r="AH47" s="289"/>
      <c r="AI47" s="290"/>
      <c r="AJ47" s="290"/>
      <c r="AK47" s="290"/>
      <c r="AL47" s="290"/>
      <c r="AM47" s="291"/>
      <c r="AO47" s="289"/>
      <c r="AP47" s="290"/>
      <c r="AQ47" s="290"/>
      <c r="AR47" s="290"/>
      <c r="AS47" s="290"/>
      <c r="AT47" s="291"/>
    </row>
    <row r="48" spans="4:46" ht="19.5" thickBot="1"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64">
        <v>4</v>
      </c>
      <c r="O48" s="69" t="s">
        <v>145</v>
      </c>
      <c r="P48" s="70">
        <v>1</v>
      </c>
      <c r="Q48" s="71" t="s">
        <v>80</v>
      </c>
      <c r="R48" s="71" t="s">
        <v>86</v>
      </c>
      <c r="S48" s="81"/>
      <c r="T48" s="72" t="s">
        <v>63</v>
      </c>
      <c r="U48" s="82"/>
      <c r="V48" s="218"/>
      <c r="W48" s="196"/>
      <c r="Y48" s="250"/>
      <c r="Z48" s="87"/>
    </row>
    <row r="49" spans="4:46" ht="19.5" thickBot="1"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271">
        <v>5</v>
      </c>
      <c r="O49" s="272" t="s">
        <v>146</v>
      </c>
      <c r="P49" s="273">
        <v>1</v>
      </c>
      <c r="Q49" s="274" t="s">
        <v>81</v>
      </c>
      <c r="R49" s="274" t="s">
        <v>87</v>
      </c>
      <c r="S49" s="275"/>
      <c r="T49" s="251" t="s">
        <v>63</v>
      </c>
      <c r="U49" s="252"/>
      <c r="V49" s="218"/>
      <c r="W49" s="196"/>
      <c r="Y49" s="250"/>
      <c r="Z49" s="87"/>
      <c r="AA49" s="286">
        <v>10</v>
      </c>
      <c r="AB49" s="287"/>
      <c r="AC49" s="287"/>
      <c r="AD49" s="287"/>
      <c r="AE49" s="287"/>
      <c r="AF49" s="288"/>
      <c r="AH49" s="286">
        <v>11</v>
      </c>
      <c r="AI49" s="287"/>
      <c r="AJ49" s="287"/>
      <c r="AK49" s="287"/>
      <c r="AL49" s="287"/>
      <c r="AM49" s="288"/>
      <c r="AO49" s="286">
        <v>12</v>
      </c>
      <c r="AP49" s="287"/>
      <c r="AQ49" s="287"/>
      <c r="AR49" s="287"/>
      <c r="AS49" s="287"/>
      <c r="AT49" s="288"/>
    </row>
    <row r="50" spans="4:46" ht="19.5" thickBot="1">
      <c r="D50" s="87"/>
      <c r="E50" s="87"/>
      <c r="F50" s="87"/>
      <c r="G50" s="87"/>
      <c r="H50" s="87"/>
      <c r="I50" s="87"/>
      <c r="J50" s="87"/>
      <c r="K50" s="87"/>
      <c r="L50" s="87"/>
      <c r="M50" s="87"/>
      <c r="O50" s="62"/>
      <c r="P50" s="62"/>
      <c r="Q50" s="227"/>
      <c r="R50" s="227"/>
      <c r="S50" s="227"/>
      <c r="T50" s="227"/>
      <c r="U50" s="227"/>
      <c r="V50" s="227"/>
      <c r="W50" s="227"/>
      <c r="Y50" s="250"/>
      <c r="Z50" s="87"/>
      <c r="AA50" s="289"/>
      <c r="AB50" s="290"/>
      <c r="AC50" s="290"/>
      <c r="AD50" s="290"/>
      <c r="AE50" s="290"/>
      <c r="AF50" s="291"/>
      <c r="AH50" s="289"/>
      <c r="AI50" s="290"/>
      <c r="AJ50" s="290"/>
      <c r="AK50" s="290"/>
      <c r="AL50" s="290"/>
      <c r="AM50" s="291"/>
      <c r="AO50" s="289"/>
      <c r="AP50" s="290"/>
      <c r="AQ50" s="290"/>
      <c r="AR50" s="290"/>
      <c r="AS50" s="290"/>
      <c r="AT50" s="291"/>
    </row>
    <row r="51" spans="4:46"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194"/>
      <c r="O51" s="194"/>
      <c r="P51" s="194"/>
      <c r="Q51" s="87"/>
      <c r="R51" s="87"/>
      <c r="S51" s="87"/>
      <c r="T51" s="87"/>
      <c r="U51" s="87"/>
      <c r="V51" s="87"/>
      <c r="W51" s="87"/>
    </row>
    <row r="52" spans="4:46">
      <c r="O52" s="62"/>
      <c r="P52" s="62"/>
      <c r="Q52" s="182"/>
      <c r="R52" s="182"/>
      <c r="S52" s="182"/>
      <c r="T52" s="182"/>
      <c r="U52" s="182"/>
      <c r="V52" s="182"/>
      <c r="W52" s="182"/>
    </row>
    <row r="53" spans="4:46">
      <c r="V53" s="182"/>
      <c r="W53" s="182"/>
    </row>
    <row r="54" spans="4:46">
      <c r="V54" s="182"/>
      <c r="W54" s="182"/>
    </row>
  </sheetData>
  <sortState ref="BY5:CJ11">
    <sortCondition descending="1" ref="CJ5"/>
  </sortState>
  <mergeCells count="30">
    <mergeCell ref="AA50:AF50"/>
    <mergeCell ref="AH50:AM50"/>
    <mergeCell ref="AO50:AT50"/>
    <mergeCell ref="AA47:AF47"/>
    <mergeCell ref="AH47:AM47"/>
    <mergeCell ref="AO47:AT47"/>
    <mergeCell ref="AA49:AF49"/>
    <mergeCell ref="AH49:AM49"/>
    <mergeCell ref="AO49:AT49"/>
    <mergeCell ref="AH38:AM38"/>
    <mergeCell ref="AH39:AM39"/>
    <mergeCell ref="AA40:AF40"/>
    <mergeCell ref="AH40:AM40"/>
    <mergeCell ref="AO40:AT40"/>
    <mergeCell ref="AA46:AF46"/>
    <mergeCell ref="AH46:AM46"/>
    <mergeCell ref="AO46:AT46"/>
    <mergeCell ref="S2:U2"/>
    <mergeCell ref="J13:L13"/>
    <mergeCell ref="Y38:Z38"/>
    <mergeCell ref="S43:U43"/>
    <mergeCell ref="AA41:AF41"/>
    <mergeCell ref="AO41:AT41"/>
    <mergeCell ref="S22:U22"/>
    <mergeCell ref="AA43:AF43"/>
    <mergeCell ref="AH43:AM43"/>
    <mergeCell ref="AO43:AT43"/>
    <mergeCell ref="AA44:AF44"/>
    <mergeCell ref="AH44:AM44"/>
    <mergeCell ref="AO44:AT44"/>
  </mergeCells>
  <printOptions horizontalCentered="1"/>
  <pageMargins left="0.11811023622047245" right="0.19685039370078741" top="0.74803149606299213" bottom="0.59" header="0.11811023622047245" footer="0.11811023622047245"/>
  <pageSetup paperSize="9" scale="85" orientation="landscape" horizontalDpi="4294967293" r:id="rId1"/>
  <headerFooter>
    <oddHeader xml:space="preserve">&amp;C&amp;"-,Vet"&amp;28&amp;K92D050TORNOOI WALTER ALGOET U9 (8/8) ZATERDAG 30 APRIL 2016 </oddHeader>
  </headerFooter>
  <rowBreaks count="2" manualBreakCount="2">
    <brk id="27" max="16383" man="1"/>
    <brk id="46" max="16383" man="1"/>
  </rowBreaks>
  <colBreaks count="3" manualBreakCount="3">
    <brk id="24" max="1048575" man="1"/>
    <brk id="74" max="1048575" man="1"/>
    <brk id="7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R42"/>
  <sheetViews>
    <sheetView zoomScaleNormal="100" workbookViewId="0">
      <selection activeCell="N23" sqref="N23"/>
    </sheetView>
  </sheetViews>
  <sheetFormatPr defaultRowHeight="15"/>
  <cols>
    <col min="1" max="1" width="6.7109375" customWidth="1"/>
    <col min="2" max="2" width="28.7109375" customWidth="1"/>
    <col min="3" max="3" width="5.7109375" customWidth="1"/>
    <col min="4" max="4" width="6.7109375" customWidth="1"/>
    <col min="5" max="5" width="28.7109375" customWidth="1"/>
    <col min="6" max="6" width="5.7109375" customWidth="1"/>
    <col min="7" max="7" width="6.7109375" customWidth="1"/>
    <col min="8" max="8" width="28.7109375" customWidth="1"/>
    <col min="9" max="9" width="5.7109375" customWidth="1"/>
    <col min="10" max="10" width="6.7109375" customWidth="1"/>
    <col min="11" max="11" width="28.7109375" customWidth="1"/>
    <col min="12" max="12" width="5.7109375" customWidth="1"/>
  </cols>
  <sheetData>
    <row r="1" spans="1:11" ht="18.75">
      <c r="A1" s="21"/>
      <c r="B1" s="28"/>
      <c r="C1" s="46" t="s">
        <v>113</v>
      </c>
      <c r="D1" s="28"/>
      <c r="E1" s="19"/>
      <c r="G1" s="21"/>
      <c r="H1" s="28"/>
      <c r="I1" s="47" t="s">
        <v>125</v>
      </c>
      <c r="J1" s="28"/>
      <c r="K1" s="19"/>
    </row>
    <row r="2" spans="1:11" ht="18.75">
      <c r="A2" s="40"/>
      <c r="B2" s="41" t="s">
        <v>22</v>
      </c>
      <c r="C2" s="29"/>
      <c r="D2" s="42"/>
      <c r="E2" s="41" t="s">
        <v>33</v>
      </c>
      <c r="F2" s="24"/>
      <c r="G2" s="40"/>
      <c r="H2" s="41" t="s">
        <v>22</v>
      </c>
      <c r="I2" s="24"/>
      <c r="J2" s="42"/>
      <c r="K2" s="41" t="s">
        <v>33</v>
      </c>
    </row>
    <row r="3" spans="1:11" ht="18.75">
      <c r="A3" s="6">
        <v>1</v>
      </c>
      <c r="B3" s="6" t="str">
        <f>'U9 Zat 29 April'!D5</f>
        <v>KSC Wielsbeke 1</v>
      </c>
      <c r="C3" s="29"/>
      <c r="D3" s="6">
        <v>1</v>
      </c>
      <c r="E3" s="6" t="str">
        <f>'U9 Zat 29 April'!D25</f>
        <v>KFC Meulebeke</v>
      </c>
      <c r="F3" s="29"/>
      <c r="G3" s="6">
        <v>1</v>
      </c>
      <c r="H3" s="6" t="str">
        <f>'U8 Zon 30 april'!D5</f>
        <v>KSC Wielsbeke 1</v>
      </c>
      <c r="I3" s="24"/>
      <c r="J3" s="6">
        <v>1</v>
      </c>
      <c r="K3" s="6" t="str">
        <f>'U8 Zon 30 april'!D25</f>
        <v>Olsene Sportief</v>
      </c>
    </row>
    <row r="4" spans="1:11" ht="18.75">
      <c r="A4" s="6">
        <v>2</v>
      </c>
      <c r="B4" s="220" t="str">
        <f>'U9 Zat 29 April'!D6</f>
        <v>KVC Wingene 1</v>
      </c>
      <c r="C4" s="29"/>
      <c r="D4" s="6">
        <v>2</v>
      </c>
      <c r="E4" s="220" t="str">
        <f>'U9 Zat 29 April'!D26</f>
        <v>KSC Wielsbeke 2</v>
      </c>
      <c r="F4" s="29"/>
      <c r="G4" s="6">
        <v>2</v>
      </c>
      <c r="H4" s="247" t="str">
        <f>'U8 Zon 30 april'!D6</f>
        <v>KVC Wingene 1</v>
      </c>
      <c r="I4" s="24"/>
      <c r="J4" s="6">
        <v>2</v>
      </c>
      <c r="K4" s="247" t="str">
        <f>'U8 Zon 30 april'!D26</f>
        <v>KSC Wielsbeke 2</v>
      </c>
    </row>
    <row r="5" spans="1:11" ht="18.75">
      <c r="A5" s="6">
        <v>3</v>
      </c>
      <c r="B5" s="220" t="str">
        <f>'U9 Zat 29 April'!D7</f>
        <v>FC Gullegem</v>
      </c>
      <c r="C5" s="29"/>
      <c r="D5" s="6">
        <v>3</v>
      </c>
      <c r="E5" s="220" t="str">
        <f>'U9 Zat 29 April'!D27</f>
        <v>KVE Aalter</v>
      </c>
      <c r="F5" s="29"/>
      <c r="G5" s="6">
        <v>3</v>
      </c>
      <c r="H5" s="247" t="str">
        <f>'U8 Zon 30 april'!D7</f>
        <v>KSC Wielsbeke 3</v>
      </c>
      <c r="I5" s="24"/>
      <c r="J5" s="6">
        <v>3</v>
      </c>
      <c r="K5" s="247" t="str">
        <f>'U8 Zon 30 april'!D27</f>
        <v>KVC Wingene 2</v>
      </c>
    </row>
    <row r="6" spans="1:11" ht="18.75">
      <c r="A6" s="6">
        <v>4</v>
      </c>
      <c r="B6" s="220" t="str">
        <f>'U9 Zat 29 April'!D8</f>
        <v>SV Zulte - Waregem</v>
      </c>
      <c r="C6" s="29"/>
      <c r="D6" s="6">
        <v>4</v>
      </c>
      <c r="E6" s="220" t="str">
        <f>'U9 Zat 29 April'!D28</f>
        <v>KVC Wingene 2</v>
      </c>
      <c r="F6" s="29"/>
      <c r="G6" s="6">
        <v>4</v>
      </c>
      <c r="H6" s="247" t="str">
        <f>'U8 Zon 30 april'!D8</f>
        <v>KFC Lendelede</v>
      </c>
      <c r="I6" s="24"/>
      <c r="J6" s="6">
        <v>4</v>
      </c>
      <c r="K6" s="247" t="str">
        <f>'U8 Zon 30 april'!D28</f>
        <v xml:space="preserve">KSKV Zwevezele </v>
      </c>
    </row>
    <row r="7" spans="1:11" ht="18.75">
      <c r="A7" s="6">
        <v>5</v>
      </c>
      <c r="B7" s="220" t="str">
        <f>'U9 Zat 29 April'!D9</f>
        <v>KVC Zwevegem</v>
      </c>
      <c r="C7" s="29"/>
      <c r="D7" s="6">
        <v>5</v>
      </c>
      <c r="E7" s="220" t="str">
        <f>'U9 Zat 29 April'!D29</f>
        <v xml:space="preserve">KVC Ardooie </v>
      </c>
      <c r="F7" s="29"/>
      <c r="G7" s="6">
        <v>5</v>
      </c>
      <c r="H7" s="247" t="str">
        <f>'U8 Zon 30 april'!D9</f>
        <v xml:space="preserve">KSK Geluwe </v>
      </c>
      <c r="I7" s="24"/>
      <c r="J7" s="6">
        <v>5</v>
      </c>
      <c r="K7" s="247" t="str">
        <f>'U8 Zon 30 april'!D29</f>
        <v>KSC Wielsbeke 4</v>
      </c>
    </row>
    <row r="8" spans="1:11" ht="18.75">
      <c r="A8" s="6">
        <v>6</v>
      </c>
      <c r="B8" s="220" t="str">
        <f>'U9 Zat 29 April'!D10</f>
        <v>bye</v>
      </c>
      <c r="C8" s="48"/>
      <c r="D8" s="6">
        <v>6</v>
      </c>
      <c r="E8" s="220" t="str">
        <f>'U9 Zat 29 April'!D30</f>
        <v>bye</v>
      </c>
      <c r="F8" s="29"/>
      <c r="G8" s="6">
        <v>6</v>
      </c>
      <c r="H8" s="247" t="str">
        <f>'U8 Zon 30 april'!D10</f>
        <v>bye</v>
      </c>
      <c r="I8" s="49"/>
      <c r="J8" s="6">
        <v>6</v>
      </c>
      <c r="K8" s="247" t="str">
        <f>'U8 Zon 30 april'!D30</f>
        <v>bye</v>
      </c>
    </row>
    <row r="9" spans="1:11" ht="18.75">
      <c r="A9" s="29"/>
      <c r="B9" s="35"/>
      <c r="C9" s="29"/>
      <c r="D9" s="29"/>
      <c r="E9" s="39"/>
      <c r="F9" s="29"/>
      <c r="G9" s="29"/>
    </row>
    <row r="10" spans="1:11" ht="18.75">
      <c r="A10" s="37"/>
      <c r="B10" s="43"/>
      <c r="C10" s="46" t="s">
        <v>88</v>
      </c>
      <c r="D10" s="44"/>
      <c r="E10" s="45"/>
      <c r="F10" s="29"/>
      <c r="G10" s="37"/>
      <c r="H10" s="28"/>
      <c r="I10" s="249" t="s">
        <v>126</v>
      </c>
      <c r="J10" s="28"/>
      <c r="K10" s="19"/>
    </row>
    <row r="11" spans="1:11" ht="18.75">
      <c r="A11" s="40"/>
      <c r="B11" s="41" t="s">
        <v>22</v>
      </c>
      <c r="C11" s="29"/>
      <c r="D11" s="42"/>
      <c r="E11" s="41" t="s">
        <v>33</v>
      </c>
      <c r="F11" s="29"/>
      <c r="G11" s="40"/>
      <c r="H11" s="41" t="s">
        <v>22</v>
      </c>
      <c r="I11" s="24"/>
      <c r="J11" s="42"/>
      <c r="K11" s="41" t="s">
        <v>33</v>
      </c>
    </row>
    <row r="12" spans="1:11" ht="18.75">
      <c r="A12" s="6">
        <v>1</v>
      </c>
      <c r="B12" s="6" t="str">
        <f>'U10 Zat 29 April'!D5</f>
        <v xml:space="preserve">VV Tielt </v>
      </c>
      <c r="C12" s="29"/>
      <c r="D12" s="6">
        <v>1</v>
      </c>
      <c r="E12" s="6" t="str">
        <f>'U10 Zat 29 April'!D25</f>
        <v xml:space="preserve">KVV Sint Denijs Sport </v>
      </c>
      <c r="F12" s="29"/>
      <c r="G12" s="6">
        <v>1</v>
      </c>
      <c r="H12" s="6" t="str">
        <f>'U7 Zon 30 april'!D5</f>
        <v>KSC Wielsbeke 1</v>
      </c>
      <c r="I12" s="24"/>
      <c r="J12" s="6">
        <v>1</v>
      </c>
      <c r="K12" s="6" t="str">
        <f>'U7 Zon 30 april'!D25</f>
        <v>Scor Oostrozebeke</v>
      </c>
    </row>
    <row r="13" spans="1:11" ht="18.75">
      <c r="A13" s="6">
        <v>2</v>
      </c>
      <c r="B13" s="220" t="str">
        <f>'U10 Zat 29 April'!D6</f>
        <v>Jong Zulte</v>
      </c>
      <c r="C13" s="29"/>
      <c r="D13" s="6">
        <v>2</v>
      </c>
      <c r="E13" s="220" t="str">
        <f>'U10 Zat 29 April'!D26</f>
        <v>KVBL Otegem</v>
      </c>
      <c r="F13" s="29"/>
      <c r="G13" s="6">
        <v>2</v>
      </c>
      <c r="H13" s="247" t="str">
        <f>'U7 Zon 30 april'!D6</f>
        <v>KFC Meulebeke</v>
      </c>
      <c r="I13" s="24"/>
      <c r="J13" s="6">
        <v>2</v>
      </c>
      <c r="K13" s="247" t="str">
        <f>'U7 Zon 30 april'!D26</f>
        <v>KSC Wielsbeke 2</v>
      </c>
    </row>
    <row r="14" spans="1:11" ht="18.75">
      <c r="A14" s="6">
        <v>3</v>
      </c>
      <c r="B14" s="220" t="str">
        <f>'U10 Zat 29 April'!D7</f>
        <v>KSC Wielsbeke 1</v>
      </c>
      <c r="C14" s="29"/>
      <c r="D14" s="6">
        <v>3</v>
      </c>
      <c r="E14" s="220" t="str">
        <f>'U10 Zat 29 April'!D27</f>
        <v>KSC Wielsbeke 2</v>
      </c>
      <c r="F14" s="29"/>
      <c r="G14" s="6">
        <v>3</v>
      </c>
      <c r="H14" s="247" t="str">
        <f>'U7 Zon 30 april'!D7</f>
        <v>KEVC Beselare</v>
      </c>
      <c r="I14" s="24"/>
      <c r="J14" s="6">
        <v>3</v>
      </c>
      <c r="K14" s="247" t="str">
        <f>'U7 Zon 30 april'!D27</f>
        <v>KFC Izegem</v>
      </c>
    </row>
    <row r="15" spans="1:11" ht="18.75">
      <c r="A15" s="6">
        <v>4</v>
      </c>
      <c r="B15" s="220" t="str">
        <f>'U10 Zat 29 April'!D8</f>
        <v>KVC Aalter</v>
      </c>
      <c r="C15" s="29"/>
      <c r="D15" s="6">
        <v>4</v>
      </c>
      <c r="E15" s="220" t="str">
        <f>'U10 Zat 29 April'!D28</f>
        <v>KFC Aarsele</v>
      </c>
      <c r="F15" s="29"/>
      <c r="G15" s="6">
        <v>4</v>
      </c>
      <c r="H15" s="247" t="str">
        <f>'U7 Zon 30 april'!D8</f>
        <v>KSC Wielsbeke 3</v>
      </c>
      <c r="I15" s="24"/>
      <c r="J15" s="6">
        <v>4</v>
      </c>
      <c r="K15" s="247" t="str">
        <f>'U7 Zon 30 april'!D28</f>
        <v>KSV Nieuwpoort</v>
      </c>
    </row>
    <row r="16" spans="1:11" ht="18.75">
      <c r="A16" s="6">
        <v>5</v>
      </c>
      <c r="B16" s="220" t="str">
        <f>'U10 Zat 29 April'!D9</f>
        <v>KSK Lovendegem</v>
      </c>
      <c r="C16" s="29"/>
      <c r="D16" s="6">
        <v>5</v>
      </c>
      <c r="E16" s="220" t="str">
        <f>'U10 Zat 29 April'!D29</f>
        <v>KSC Wielsbeke 3</v>
      </c>
      <c r="F16" s="29"/>
      <c r="G16" s="6">
        <v>5</v>
      </c>
      <c r="H16" s="247" t="str">
        <f>'U7 Zon 30 april'!D9</f>
        <v>Nazareth - Eke</v>
      </c>
      <c r="I16" s="24"/>
      <c r="J16" s="6">
        <v>5</v>
      </c>
      <c r="K16" s="247" t="str">
        <f>'U7 Zon 30 april'!D29</f>
        <v>KFC Kluisbergen</v>
      </c>
    </row>
    <row r="17" spans="1:11" ht="18.75">
      <c r="A17" s="6">
        <v>6</v>
      </c>
      <c r="B17" s="220" t="str">
        <f>'U10 Zat 29 April'!D10</f>
        <v>SV Zulte Waregem</v>
      </c>
      <c r="C17" s="48"/>
      <c r="D17" s="6">
        <v>6</v>
      </c>
      <c r="E17" s="220" t="str">
        <f>'U10 Zat 29 April'!D30</f>
        <v xml:space="preserve">RC Waregem </v>
      </c>
      <c r="F17" s="29"/>
      <c r="G17" s="6">
        <v>6</v>
      </c>
      <c r="H17" s="247" t="str">
        <f>'U7 Zon 30 april'!D10</f>
        <v>bye</v>
      </c>
      <c r="I17" s="49"/>
      <c r="J17" s="6">
        <v>6</v>
      </c>
      <c r="K17" s="247" t="str">
        <f>'U7 Zon 30 april'!D30</f>
        <v>bye</v>
      </c>
    </row>
    <row r="18" spans="1:11" ht="18.75">
      <c r="A18" s="29"/>
      <c r="B18" s="35"/>
      <c r="C18" s="29"/>
      <c r="D18" s="29"/>
      <c r="E18" s="39"/>
      <c r="F18" s="29"/>
      <c r="G18" s="29"/>
    </row>
    <row r="19" spans="1:11" ht="18.75">
      <c r="A19" s="37"/>
      <c r="B19" s="43"/>
      <c r="C19" s="46" t="s">
        <v>112</v>
      </c>
      <c r="D19" s="44"/>
      <c r="E19" s="45"/>
      <c r="F19" s="29"/>
      <c r="G19" s="228"/>
      <c r="H19" s="227"/>
      <c r="I19" s="234"/>
      <c r="J19" s="227"/>
      <c r="K19" s="227"/>
    </row>
    <row r="20" spans="1:11" ht="18.75">
      <c r="A20" s="40"/>
      <c r="B20" s="41" t="s">
        <v>22</v>
      </c>
      <c r="C20" s="29"/>
      <c r="D20" s="42"/>
      <c r="E20" s="41" t="s">
        <v>33</v>
      </c>
      <c r="F20" s="29"/>
      <c r="G20" s="209"/>
      <c r="H20" s="226"/>
      <c r="I20" s="227"/>
      <c r="J20" s="227"/>
      <c r="K20" s="226"/>
    </row>
    <row r="21" spans="1:11" ht="18.75">
      <c r="A21" s="6">
        <v>1</v>
      </c>
      <c r="B21" s="6" t="str">
        <f>'U11 Zat 29 April'!D5</f>
        <v>SCOR Oostrozebeke</v>
      </c>
      <c r="C21" s="29"/>
      <c r="D21" s="6">
        <v>1</v>
      </c>
      <c r="E21" s="6" t="str">
        <f>'U11 Zat 29 April'!D25</f>
        <v>SV Anzegem</v>
      </c>
      <c r="F21" s="29"/>
      <c r="G21" s="223"/>
      <c r="H21" s="223"/>
      <c r="I21" s="227"/>
      <c r="J21" s="223"/>
      <c r="K21" s="223"/>
    </row>
    <row r="22" spans="1:11" ht="18.75">
      <c r="A22" s="6">
        <v>2</v>
      </c>
      <c r="B22" s="220" t="str">
        <f>'U11 Zat 29 April'!D6</f>
        <v>FC Gullegem</v>
      </c>
      <c r="C22" s="29"/>
      <c r="D22" s="6">
        <v>2</v>
      </c>
      <c r="E22" s="220" t="str">
        <f>'U11 Zat 29 April'!D26</f>
        <v>FCE Kuurne</v>
      </c>
      <c r="F22" s="29"/>
      <c r="G22" s="223"/>
      <c r="H22" s="223"/>
      <c r="I22" s="227"/>
      <c r="J22" s="223"/>
      <c r="K22" s="223"/>
    </row>
    <row r="23" spans="1:11" ht="18.75">
      <c r="A23" s="6">
        <v>3</v>
      </c>
      <c r="B23" s="220" t="str">
        <f>'U11 Zat 29 April'!D7</f>
        <v>KSC Wielsbeke 1</v>
      </c>
      <c r="C23" s="29"/>
      <c r="D23" s="6">
        <v>3</v>
      </c>
      <c r="E23" s="220" t="str">
        <f>'U11 Zat 29 April'!D27</f>
        <v>RC Waregem</v>
      </c>
      <c r="F23" s="29"/>
      <c r="G23" s="223"/>
      <c r="H23" s="223"/>
      <c r="I23" s="227"/>
      <c r="J23" s="223"/>
      <c r="K23" s="223"/>
    </row>
    <row r="24" spans="1:11" ht="18.75">
      <c r="A24" s="6">
        <v>4</v>
      </c>
      <c r="B24" s="220" t="str">
        <f>'U11 Zat 29 April'!D8</f>
        <v>SV Zulte Waregem</v>
      </c>
      <c r="C24" s="29"/>
      <c r="D24" s="6">
        <v>4</v>
      </c>
      <c r="E24" s="220" t="str">
        <f>'U11 Zat 29 April'!D28</f>
        <v>KSC Wielsbeke 2</v>
      </c>
      <c r="F24" s="29"/>
      <c r="G24" s="223"/>
      <c r="H24" s="223"/>
      <c r="I24" s="227"/>
      <c r="J24" s="223"/>
      <c r="K24" s="223"/>
    </row>
    <row r="25" spans="1:11" ht="18.75">
      <c r="A25" s="6">
        <v>5</v>
      </c>
      <c r="B25" s="220" t="str">
        <f>'U11 Zat 29 April'!D9</f>
        <v>Sparta Petegem</v>
      </c>
      <c r="C25" s="29"/>
      <c r="D25" s="6">
        <v>5</v>
      </c>
      <c r="E25" s="220" t="str">
        <f>'U11 Zat 29 April'!D29</f>
        <v>KVE Aalter</v>
      </c>
      <c r="F25" s="29"/>
      <c r="G25" s="223"/>
      <c r="H25" s="223"/>
      <c r="I25" s="227"/>
      <c r="J25" s="223"/>
      <c r="K25" s="223"/>
    </row>
    <row r="26" spans="1:11" ht="18.75">
      <c r="A26" s="6">
        <v>6</v>
      </c>
      <c r="B26" s="220" t="str">
        <f>'U11 Zat 29 April'!D10</f>
        <v>KFC Marke</v>
      </c>
      <c r="C26" s="48"/>
      <c r="D26" s="6">
        <v>6</v>
      </c>
      <c r="E26" s="220" t="str">
        <f>'U11 Zat 29 April'!D30</f>
        <v>KVV Sint-Denijs-Sport</v>
      </c>
      <c r="F26" s="29"/>
      <c r="G26" s="223"/>
      <c r="H26" s="223"/>
      <c r="I26" s="227"/>
      <c r="J26" s="223"/>
      <c r="K26" s="223"/>
    </row>
    <row r="27" spans="1:11" ht="18.75">
      <c r="A27" s="29"/>
      <c r="B27" s="35"/>
      <c r="C27" s="29"/>
      <c r="D27" s="29"/>
      <c r="E27" s="39"/>
      <c r="F27" s="29"/>
      <c r="G27" s="29"/>
    </row>
    <row r="28" spans="1:11" ht="18.75">
      <c r="A28" s="29"/>
      <c r="B28" s="35"/>
      <c r="C28" s="29"/>
      <c r="D28" s="29"/>
      <c r="E28" s="39"/>
      <c r="F28" s="29"/>
      <c r="G28" s="29"/>
    </row>
    <row r="29" spans="1:11" ht="18.75">
      <c r="A29" s="29"/>
      <c r="B29" s="35"/>
      <c r="C29" s="29"/>
      <c r="D29" s="29"/>
      <c r="E29" s="39"/>
      <c r="F29" s="29"/>
      <c r="G29" s="29"/>
    </row>
    <row r="30" spans="1:11" ht="18.75">
      <c r="A30" s="29"/>
      <c r="B30" s="35"/>
      <c r="C30" s="29"/>
      <c r="D30" s="29"/>
      <c r="E30" s="39"/>
      <c r="F30" s="29"/>
      <c r="G30" s="29"/>
    </row>
    <row r="31" spans="1:11" ht="18.75">
      <c r="A31" s="29"/>
      <c r="B31" s="35"/>
      <c r="C31" s="29"/>
      <c r="D31" s="29"/>
      <c r="E31" s="39"/>
      <c r="F31" s="29"/>
      <c r="G31" s="29"/>
    </row>
    <row r="32" spans="1:11" ht="18.75">
      <c r="A32" s="29"/>
      <c r="B32" s="35"/>
      <c r="C32" s="29"/>
      <c r="D32" s="29"/>
      <c r="E32" s="39"/>
      <c r="F32" s="29"/>
      <c r="G32" s="29"/>
    </row>
    <row r="33" spans="1:18" ht="18.75">
      <c r="A33" s="29"/>
      <c r="B33" s="35"/>
      <c r="C33" s="29"/>
      <c r="D33" s="29"/>
      <c r="E33" s="39"/>
      <c r="F33" s="29"/>
      <c r="G33" s="29"/>
    </row>
    <row r="34" spans="1:18" ht="18.75">
      <c r="A34" s="29"/>
      <c r="B34" s="35"/>
      <c r="C34" s="29"/>
      <c r="D34" s="29"/>
      <c r="E34" s="39"/>
      <c r="F34" s="29"/>
      <c r="G34" s="29"/>
    </row>
    <row r="35" spans="1:18">
      <c r="A35" s="30"/>
      <c r="B35" s="30"/>
      <c r="C35" s="30"/>
      <c r="D35" s="30"/>
      <c r="E35" s="38"/>
      <c r="F35" s="30"/>
      <c r="G35" s="30"/>
    </row>
    <row r="36" spans="1:18" ht="18.75">
      <c r="A36" s="29"/>
      <c r="B36" s="35"/>
      <c r="C36" s="35"/>
      <c r="D36" s="35"/>
      <c r="E36" s="39"/>
      <c r="F36" s="29"/>
      <c r="G36" s="29"/>
      <c r="H36" s="25"/>
      <c r="I36" s="25"/>
      <c r="J36" s="25"/>
      <c r="K36" s="25"/>
      <c r="L36" s="27"/>
      <c r="M36" s="25"/>
      <c r="N36" s="25"/>
      <c r="O36" s="25"/>
      <c r="P36" s="25"/>
      <c r="Q36" s="25"/>
      <c r="R36" s="26"/>
    </row>
    <row r="37" spans="1:18" ht="18.75">
      <c r="A37" s="29"/>
      <c r="B37" s="35"/>
      <c r="C37" s="35"/>
      <c r="D37" s="35"/>
      <c r="E37" s="39"/>
      <c r="F37" s="30"/>
      <c r="G37" s="30"/>
    </row>
    <row r="38" spans="1:18" ht="18.75">
      <c r="A38" s="29"/>
      <c r="B38" s="35"/>
      <c r="C38" s="35"/>
      <c r="D38" s="35"/>
      <c r="E38" s="39"/>
      <c r="F38" s="30"/>
      <c r="G38" s="30"/>
    </row>
    <row r="39" spans="1:18" ht="18.75">
      <c r="A39" s="29"/>
      <c r="B39" s="35"/>
      <c r="C39" s="35"/>
      <c r="D39" s="35"/>
      <c r="E39" s="39"/>
      <c r="F39" s="30"/>
      <c r="G39" s="30"/>
    </row>
    <row r="40" spans="1:18" ht="18.75">
      <c r="A40" s="29"/>
      <c r="B40" s="35"/>
      <c r="C40" s="35"/>
      <c r="D40" s="35"/>
      <c r="E40" s="39"/>
      <c r="F40" s="30"/>
      <c r="G40" s="30"/>
    </row>
    <row r="41" spans="1:18" ht="18.75">
      <c r="A41" s="29"/>
      <c r="B41" s="35"/>
      <c r="C41" s="35"/>
      <c r="D41" s="35"/>
      <c r="E41" s="39"/>
      <c r="F41" s="30"/>
      <c r="G41" s="30"/>
    </row>
    <row r="42" spans="1:18">
      <c r="F42" s="24"/>
      <c r="G42" s="24"/>
    </row>
  </sheetData>
  <printOptions horizontalCentered="1"/>
  <pageMargins left="0.11811023622047245" right="0.11811023622047245" top="0.76" bottom="0.74803149606299213" header="0.11811023622047245" footer="0.19685039370078741"/>
  <pageSetup paperSize="9" orientation="portrait" horizontalDpi="4294967293" r:id="rId1"/>
  <headerFooter>
    <oddHeader>&amp;C&amp;"-,Vet"&amp;28&amp;K92D050TORNOOI WALTER ALGOET 2016</oddHeader>
  </headerFooter>
  <colBreaks count="2" manualBreakCount="2">
    <brk id="6" max="1048575" man="1"/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P71"/>
  <sheetViews>
    <sheetView topLeftCell="A23" zoomScaleNormal="100" workbookViewId="0">
      <selection activeCell="Q26" sqref="Q26"/>
    </sheetView>
  </sheetViews>
  <sheetFormatPr defaultRowHeight="15"/>
  <cols>
    <col min="1" max="1" width="5.7109375" style="218" customWidth="1"/>
    <col min="2" max="2" width="25.28515625" style="218" customWidth="1"/>
    <col min="3" max="10" width="9.7109375" style="218" customWidth="1"/>
    <col min="11" max="11" width="2.7109375" style="218" customWidth="1"/>
    <col min="12" max="13" width="9.7109375" style="218" customWidth="1"/>
    <col min="14" max="16384" width="9.140625" style="218"/>
  </cols>
  <sheetData>
    <row r="1" spans="1:16" ht="18.75">
      <c r="A1" s="220"/>
      <c r="B1" s="224" t="s">
        <v>89</v>
      </c>
      <c r="C1" s="224" t="s">
        <v>4</v>
      </c>
      <c r="D1" s="224" t="s">
        <v>5</v>
      </c>
      <c r="E1" s="224" t="s">
        <v>6</v>
      </c>
      <c r="F1" s="224" t="s">
        <v>7</v>
      </c>
      <c r="G1" s="224" t="s">
        <v>8</v>
      </c>
      <c r="H1" s="224" t="s">
        <v>9</v>
      </c>
      <c r="I1" s="224" t="s">
        <v>10</v>
      </c>
      <c r="J1" s="224" t="s">
        <v>11</v>
      </c>
      <c r="K1" s="231"/>
      <c r="L1" s="224" t="s">
        <v>59</v>
      </c>
      <c r="M1" s="224" t="s">
        <v>60</v>
      </c>
    </row>
    <row r="2" spans="1:16" ht="18.75">
      <c r="A2" s="220">
        <v>1</v>
      </c>
      <c r="B2" s="220" t="str">
        <f>'U9 Zat 29 April'!D5</f>
        <v>KSC Wielsbeke 1</v>
      </c>
      <c r="C2" s="238" t="s">
        <v>90</v>
      </c>
      <c r="D2" s="236"/>
      <c r="E2" s="238" t="s">
        <v>91</v>
      </c>
      <c r="F2" s="238" t="s">
        <v>91</v>
      </c>
      <c r="G2" s="236"/>
      <c r="H2" s="238" t="s">
        <v>90</v>
      </c>
      <c r="I2" s="238" t="s">
        <v>90</v>
      </c>
      <c r="J2" s="236"/>
      <c r="K2" s="234"/>
      <c r="L2" s="230"/>
      <c r="M2" s="230"/>
    </row>
    <row r="3" spans="1:16" ht="18.75">
      <c r="A3" s="220">
        <v>2</v>
      </c>
      <c r="B3" s="220" t="str">
        <f>'U9 Zat 29 April'!D6</f>
        <v>KVC Wingene 1</v>
      </c>
      <c r="C3" s="238" t="s">
        <v>91</v>
      </c>
      <c r="D3" s="238" t="s">
        <v>90</v>
      </c>
      <c r="E3" s="236"/>
      <c r="F3" s="238" t="s">
        <v>91</v>
      </c>
      <c r="G3" s="238" t="s">
        <v>90</v>
      </c>
      <c r="H3" s="236"/>
      <c r="I3" s="236"/>
      <c r="J3" s="238" t="s">
        <v>90</v>
      </c>
      <c r="K3" s="234"/>
      <c r="L3" s="230"/>
      <c r="M3" s="230"/>
    </row>
    <row r="4" spans="1:16" ht="18.75">
      <c r="A4" s="220">
        <v>3</v>
      </c>
      <c r="B4" s="220" t="str">
        <f>'U9 Zat 29 April'!D7</f>
        <v>FC Gullegem</v>
      </c>
      <c r="C4" s="236"/>
      <c r="D4" s="238" t="s">
        <v>91</v>
      </c>
      <c r="E4" s="238" t="s">
        <v>91</v>
      </c>
      <c r="F4" s="236"/>
      <c r="G4" s="238" t="s">
        <v>90</v>
      </c>
      <c r="H4" s="238" t="s">
        <v>91</v>
      </c>
      <c r="I4" s="238" t="s">
        <v>91</v>
      </c>
      <c r="J4" s="236"/>
      <c r="K4" s="234"/>
      <c r="L4" s="230"/>
      <c r="M4" s="230"/>
    </row>
    <row r="5" spans="1:16" ht="18.75">
      <c r="A5" s="220">
        <v>4</v>
      </c>
      <c r="B5" s="220" t="str">
        <f>'U9 Zat 29 April'!D8</f>
        <v>SV Zulte - Waregem</v>
      </c>
      <c r="C5" s="236"/>
      <c r="D5" s="238" t="s">
        <v>91</v>
      </c>
      <c r="E5" s="238" t="s">
        <v>90</v>
      </c>
      <c r="F5" s="236"/>
      <c r="G5" s="238" t="s">
        <v>91</v>
      </c>
      <c r="H5" s="238" t="s">
        <v>90</v>
      </c>
      <c r="I5" s="236"/>
      <c r="J5" s="238" t="s">
        <v>90</v>
      </c>
      <c r="K5" s="234"/>
      <c r="L5" s="230"/>
      <c r="M5" s="230"/>
    </row>
    <row r="6" spans="1:16" ht="18.75">
      <c r="A6" s="220">
        <v>5</v>
      </c>
      <c r="B6" s="220" t="str">
        <f>'U9 Zat 29 April'!D9</f>
        <v>KVC Zwevegem</v>
      </c>
      <c r="C6" s="238" t="s">
        <v>91</v>
      </c>
      <c r="D6" s="236"/>
      <c r="E6" s="238" t="s">
        <v>90</v>
      </c>
      <c r="F6" s="238" t="s">
        <v>90</v>
      </c>
      <c r="G6" s="236"/>
      <c r="H6" s="238" t="s">
        <v>91</v>
      </c>
      <c r="I6" s="238" t="s">
        <v>90</v>
      </c>
      <c r="J6" s="236"/>
      <c r="K6" s="234"/>
      <c r="L6" s="230"/>
      <c r="M6" s="230"/>
    </row>
    <row r="7" spans="1:16" ht="18.75">
      <c r="A7" s="220">
        <v>6</v>
      </c>
      <c r="B7" s="220" t="str">
        <f>'U9 Zat 29 April'!D10</f>
        <v>bye</v>
      </c>
      <c r="C7" s="238" t="s">
        <v>90</v>
      </c>
      <c r="D7" s="238" t="s">
        <v>90</v>
      </c>
      <c r="E7" s="236"/>
      <c r="F7" s="238" t="s">
        <v>90</v>
      </c>
      <c r="G7" s="238" t="s">
        <v>91</v>
      </c>
      <c r="H7" s="236"/>
      <c r="I7" s="238" t="s">
        <v>91</v>
      </c>
      <c r="J7" s="236"/>
      <c r="K7" s="234"/>
      <c r="L7" s="230"/>
      <c r="M7" s="230"/>
    </row>
    <row r="8" spans="1:16" ht="18.75">
      <c r="A8" s="219"/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</row>
    <row r="9" spans="1:16" ht="18.75">
      <c r="A9" s="220"/>
      <c r="B9" s="224" t="s">
        <v>92</v>
      </c>
      <c r="C9" s="224" t="s">
        <v>4</v>
      </c>
      <c r="D9" s="224" t="s">
        <v>5</v>
      </c>
      <c r="E9" s="224" t="s">
        <v>6</v>
      </c>
      <c r="F9" s="224" t="s">
        <v>7</v>
      </c>
      <c r="G9" s="224" t="s">
        <v>8</v>
      </c>
      <c r="H9" s="224" t="s">
        <v>9</v>
      </c>
      <c r="I9" s="224" t="s">
        <v>10</v>
      </c>
      <c r="J9" s="224" t="s">
        <v>11</v>
      </c>
      <c r="K9" s="231"/>
      <c r="L9" s="224" t="s">
        <v>59</v>
      </c>
      <c r="M9" s="224" t="s">
        <v>60</v>
      </c>
    </row>
    <row r="10" spans="1:16" ht="18.75">
      <c r="A10" s="220">
        <v>1</v>
      </c>
      <c r="B10" s="220" t="str">
        <f>'U9 Zat 29 April'!D25</f>
        <v>KFC Meulebeke</v>
      </c>
      <c r="C10" s="238" t="s">
        <v>93</v>
      </c>
      <c r="D10" s="236"/>
      <c r="E10" s="238" t="s">
        <v>94</v>
      </c>
      <c r="F10" s="238" t="s">
        <v>94</v>
      </c>
      <c r="G10" s="236"/>
      <c r="H10" s="238" t="s">
        <v>93</v>
      </c>
      <c r="I10" s="238" t="s">
        <v>93</v>
      </c>
      <c r="J10" s="236"/>
      <c r="K10" s="237"/>
      <c r="L10" s="230"/>
      <c r="M10" s="230"/>
      <c r="P10" s="218" t="s">
        <v>12</v>
      </c>
    </row>
    <row r="11" spans="1:16" ht="18.75">
      <c r="A11" s="220">
        <v>2</v>
      </c>
      <c r="B11" s="220" t="str">
        <f>'U9 Zat 29 April'!D26</f>
        <v>KSC Wielsbeke 2</v>
      </c>
      <c r="C11" s="238" t="s">
        <v>94</v>
      </c>
      <c r="D11" s="238" t="s">
        <v>93</v>
      </c>
      <c r="E11" s="236"/>
      <c r="F11" s="238" t="s">
        <v>94</v>
      </c>
      <c r="G11" s="238" t="s">
        <v>93</v>
      </c>
      <c r="H11" s="236"/>
      <c r="I11" s="236"/>
      <c r="J11" s="238" t="s">
        <v>93</v>
      </c>
      <c r="K11" s="237"/>
      <c r="L11" s="230"/>
      <c r="M11" s="230"/>
    </row>
    <row r="12" spans="1:16" ht="18.75">
      <c r="A12" s="220">
        <v>3</v>
      </c>
      <c r="B12" s="220" t="str">
        <f>'U9 Zat 29 April'!D27</f>
        <v>KVE Aalter</v>
      </c>
      <c r="C12" s="236"/>
      <c r="D12" s="238" t="s">
        <v>94</v>
      </c>
      <c r="E12" s="238" t="s">
        <v>94</v>
      </c>
      <c r="F12" s="236"/>
      <c r="G12" s="238" t="s">
        <v>93</v>
      </c>
      <c r="H12" s="238" t="s">
        <v>94</v>
      </c>
      <c r="I12" s="238" t="s">
        <v>94</v>
      </c>
      <c r="J12" s="236"/>
      <c r="K12" s="237"/>
      <c r="L12" s="230"/>
      <c r="M12" s="230"/>
    </row>
    <row r="13" spans="1:16" ht="18.75">
      <c r="A13" s="220">
        <v>4</v>
      </c>
      <c r="B13" s="220" t="str">
        <f>'U9 Zat 29 April'!D28</f>
        <v>KVC Wingene 2</v>
      </c>
      <c r="C13" s="236"/>
      <c r="D13" s="238" t="s">
        <v>94</v>
      </c>
      <c r="E13" s="238" t="s">
        <v>93</v>
      </c>
      <c r="F13" s="236"/>
      <c r="G13" s="238" t="s">
        <v>94</v>
      </c>
      <c r="H13" s="238" t="s">
        <v>93</v>
      </c>
      <c r="I13" s="236"/>
      <c r="J13" s="238" t="s">
        <v>93</v>
      </c>
      <c r="K13" s="237"/>
      <c r="L13" s="230"/>
      <c r="M13" s="230"/>
      <c r="P13" s="223"/>
    </row>
    <row r="14" spans="1:16" ht="18.75">
      <c r="A14" s="220">
        <v>5</v>
      </c>
      <c r="B14" s="220" t="str">
        <f>'U9 Zat 29 April'!D29</f>
        <v xml:space="preserve">KVC Ardooie </v>
      </c>
      <c r="C14" s="238" t="s">
        <v>94</v>
      </c>
      <c r="D14" s="236"/>
      <c r="E14" s="238" t="s">
        <v>93</v>
      </c>
      <c r="F14" s="238" t="s">
        <v>93</v>
      </c>
      <c r="G14" s="236"/>
      <c r="H14" s="238" t="s">
        <v>94</v>
      </c>
      <c r="I14" s="238" t="s">
        <v>93</v>
      </c>
      <c r="J14" s="236"/>
      <c r="K14" s="237"/>
      <c r="L14" s="230"/>
      <c r="M14" s="230"/>
    </row>
    <row r="15" spans="1:16" ht="18.75">
      <c r="A15" s="220">
        <v>6</v>
      </c>
      <c r="B15" s="220" t="str">
        <f>'U9 Zat 29 April'!D30</f>
        <v>bye</v>
      </c>
      <c r="C15" s="238" t="s">
        <v>93</v>
      </c>
      <c r="D15" s="238" t="s">
        <v>93</v>
      </c>
      <c r="E15" s="236"/>
      <c r="F15" s="238" t="s">
        <v>93</v>
      </c>
      <c r="G15" s="238" t="s">
        <v>94</v>
      </c>
      <c r="H15" s="236"/>
      <c r="I15" s="238" t="s">
        <v>94</v>
      </c>
      <c r="J15" s="236"/>
      <c r="K15" s="237"/>
      <c r="L15" s="230"/>
      <c r="M15" s="230"/>
    </row>
    <row r="16" spans="1:16" ht="18.75" customHeight="1"/>
    <row r="17" spans="1:15" ht="18.75">
      <c r="A17" s="220"/>
      <c r="B17" s="224" t="s">
        <v>95</v>
      </c>
      <c r="C17" s="224" t="s">
        <v>34</v>
      </c>
      <c r="D17" s="224" t="s">
        <v>35</v>
      </c>
      <c r="E17" s="224" t="s">
        <v>36</v>
      </c>
      <c r="F17" s="224" t="s">
        <v>37</v>
      </c>
      <c r="G17" s="224" t="s">
        <v>38</v>
      </c>
      <c r="H17" s="224" t="s">
        <v>39</v>
      </c>
      <c r="I17" s="224" t="s">
        <v>40</v>
      </c>
      <c r="J17" s="224" t="s">
        <v>41</v>
      </c>
      <c r="K17" s="231"/>
      <c r="L17" s="224" t="s">
        <v>61</v>
      </c>
      <c r="M17" s="224" t="s">
        <v>62</v>
      </c>
    </row>
    <row r="18" spans="1:15" ht="18.75">
      <c r="A18" s="220">
        <v>1</v>
      </c>
      <c r="B18" s="220" t="str">
        <f>'U10 Zat 29 April'!D5</f>
        <v xml:space="preserve">VV Tielt </v>
      </c>
      <c r="C18" s="238" t="s">
        <v>90</v>
      </c>
      <c r="D18" s="236"/>
      <c r="E18" s="238" t="s">
        <v>91</v>
      </c>
      <c r="F18" s="238" t="s">
        <v>91</v>
      </c>
      <c r="G18" s="236"/>
      <c r="H18" s="238" t="s">
        <v>90</v>
      </c>
      <c r="I18" s="238" t="s">
        <v>90</v>
      </c>
      <c r="J18" s="236"/>
      <c r="K18" s="234"/>
      <c r="L18" s="230"/>
      <c r="M18" s="230"/>
    </row>
    <row r="19" spans="1:15" ht="18.75">
      <c r="A19" s="220">
        <v>2</v>
      </c>
      <c r="B19" s="220" t="str">
        <f>'U10 Zat 29 April'!D6</f>
        <v>Jong Zulte</v>
      </c>
      <c r="C19" s="238" t="s">
        <v>91</v>
      </c>
      <c r="D19" s="238" t="s">
        <v>90</v>
      </c>
      <c r="E19" s="236"/>
      <c r="F19" s="238" t="s">
        <v>91</v>
      </c>
      <c r="G19" s="238" t="s">
        <v>90</v>
      </c>
      <c r="H19" s="236"/>
      <c r="I19" s="236"/>
      <c r="J19" s="238" t="s">
        <v>90</v>
      </c>
      <c r="K19" s="234"/>
      <c r="L19" s="230"/>
      <c r="M19" s="230"/>
    </row>
    <row r="20" spans="1:15" ht="18.75">
      <c r="A20" s="220">
        <v>3</v>
      </c>
      <c r="B20" s="220" t="str">
        <f>'U10 Zat 29 April'!D7</f>
        <v>KSC Wielsbeke 1</v>
      </c>
      <c r="C20" s="242"/>
      <c r="D20" s="238" t="s">
        <v>91</v>
      </c>
      <c r="E20" s="238" t="s">
        <v>91</v>
      </c>
      <c r="F20" s="236"/>
      <c r="G20" s="238" t="s">
        <v>90</v>
      </c>
      <c r="H20" s="238" t="s">
        <v>91</v>
      </c>
      <c r="I20" s="238" t="s">
        <v>91</v>
      </c>
      <c r="J20" s="236"/>
      <c r="K20" s="234"/>
      <c r="L20" s="230"/>
      <c r="M20" s="230"/>
      <c r="O20" s="227"/>
    </row>
    <row r="21" spans="1:15" ht="18.75">
      <c r="A21" s="220">
        <v>4</v>
      </c>
      <c r="B21" s="220" t="str">
        <f>'U10 Zat 29 April'!D8</f>
        <v>KVC Aalter</v>
      </c>
      <c r="C21" s="236"/>
      <c r="D21" s="238" t="s">
        <v>91</v>
      </c>
      <c r="E21" s="238" t="s">
        <v>90</v>
      </c>
      <c r="F21" s="236"/>
      <c r="G21" s="238" t="s">
        <v>91</v>
      </c>
      <c r="H21" s="238" t="s">
        <v>90</v>
      </c>
      <c r="I21" s="236"/>
      <c r="J21" s="238" t="s">
        <v>90</v>
      </c>
      <c r="K21" s="234"/>
      <c r="L21" s="230"/>
      <c r="M21" s="230"/>
      <c r="O21" s="223"/>
    </row>
    <row r="22" spans="1:15" ht="18.75">
      <c r="A22" s="220">
        <v>5</v>
      </c>
      <c r="B22" s="220" t="str">
        <f>'U10 Zat 29 April'!D9</f>
        <v>KSK Lovendegem</v>
      </c>
      <c r="C22" s="238" t="s">
        <v>91</v>
      </c>
      <c r="D22" s="236"/>
      <c r="E22" s="238" t="s">
        <v>90</v>
      </c>
      <c r="F22" s="238" t="s">
        <v>90</v>
      </c>
      <c r="G22" s="236"/>
      <c r="H22" s="238" t="s">
        <v>91</v>
      </c>
      <c r="I22" s="238" t="s">
        <v>90</v>
      </c>
      <c r="J22" s="236"/>
      <c r="K22" s="234"/>
      <c r="L22" s="230"/>
      <c r="M22" s="230"/>
    </row>
    <row r="23" spans="1:15" ht="18.75">
      <c r="A23" s="220">
        <v>6</v>
      </c>
      <c r="B23" s="220" t="str">
        <f>'U10 Zat 29 April'!D10</f>
        <v>SV Zulte Waregem</v>
      </c>
      <c r="C23" s="238" t="s">
        <v>90</v>
      </c>
      <c r="D23" s="238" t="s">
        <v>90</v>
      </c>
      <c r="E23" s="236"/>
      <c r="F23" s="238" t="s">
        <v>90</v>
      </c>
      <c r="G23" s="238" t="s">
        <v>91</v>
      </c>
      <c r="H23" s="236"/>
      <c r="I23" s="238" t="s">
        <v>91</v>
      </c>
      <c r="J23" s="236"/>
      <c r="K23" s="234"/>
      <c r="L23" s="230"/>
      <c r="M23" s="230"/>
    </row>
    <row r="24" spans="1:15" ht="18.75">
      <c r="A24" s="219"/>
      <c r="B24" s="219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</row>
    <row r="25" spans="1:15" ht="18.75">
      <c r="A25" s="220"/>
      <c r="B25" s="224" t="s">
        <v>98</v>
      </c>
      <c r="C25" s="224" t="s">
        <v>34</v>
      </c>
      <c r="D25" s="224" t="s">
        <v>35</v>
      </c>
      <c r="E25" s="224" t="s">
        <v>36</v>
      </c>
      <c r="F25" s="224" t="s">
        <v>37</v>
      </c>
      <c r="G25" s="224" t="s">
        <v>38</v>
      </c>
      <c r="H25" s="224" t="s">
        <v>39</v>
      </c>
      <c r="I25" s="224" t="s">
        <v>40</v>
      </c>
      <c r="J25" s="224" t="s">
        <v>41</v>
      </c>
      <c r="K25" s="231"/>
      <c r="L25" s="224" t="s">
        <v>61</v>
      </c>
      <c r="M25" s="224" t="s">
        <v>62</v>
      </c>
      <c r="O25" s="227"/>
    </row>
    <row r="26" spans="1:15" ht="18.75">
      <c r="A26" s="220">
        <v>1</v>
      </c>
      <c r="B26" s="220" t="str">
        <f>'U10 Zat 29 April'!D25</f>
        <v xml:space="preserve">KVV Sint Denijs Sport </v>
      </c>
      <c r="C26" s="238" t="s">
        <v>93</v>
      </c>
      <c r="D26" s="236"/>
      <c r="E26" s="238" t="s">
        <v>94</v>
      </c>
      <c r="F26" s="238" t="s">
        <v>94</v>
      </c>
      <c r="G26" s="236"/>
      <c r="H26" s="238" t="s">
        <v>93</v>
      </c>
      <c r="I26" s="238" t="s">
        <v>93</v>
      </c>
      <c r="J26" s="236"/>
      <c r="K26" s="237"/>
      <c r="L26" s="230"/>
      <c r="M26" s="230"/>
      <c r="O26" s="223"/>
    </row>
    <row r="27" spans="1:15" ht="18.75">
      <c r="A27" s="220">
        <v>2</v>
      </c>
      <c r="B27" s="220" t="str">
        <f>'U10 Zat 29 April'!D26</f>
        <v>KVBL Otegem</v>
      </c>
      <c r="C27" s="238" t="s">
        <v>94</v>
      </c>
      <c r="D27" s="238" t="s">
        <v>93</v>
      </c>
      <c r="E27" s="236"/>
      <c r="F27" s="238" t="s">
        <v>94</v>
      </c>
      <c r="G27" s="238" t="s">
        <v>93</v>
      </c>
      <c r="H27" s="236"/>
      <c r="I27" s="236"/>
      <c r="J27" s="238" t="s">
        <v>93</v>
      </c>
      <c r="K27" s="237"/>
      <c r="L27" s="230"/>
      <c r="M27" s="230"/>
    </row>
    <row r="28" spans="1:15" ht="18.75">
      <c r="A28" s="220">
        <v>3</v>
      </c>
      <c r="B28" s="220" t="str">
        <f>'U10 Zat 29 April'!D27</f>
        <v>KSC Wielsbeke 2</v>
      </c>
      <c r="C28" s="242"/>
      <c r="D28" s="238" t="s">
        <v>94</v>
      </c>
      <c r="E28" s="238" t="s">
        <v>94</v>
      </c>
      <c r="F28" s="236"/>
      <c r="G28" s="238" t="s">
        <v>93</v>
      </c>
      <c r="H28" s="238" t="s">
        <v>94</v>
      </c>
      <c r="I28" s="238" t="s">
        <v>94</v>
      </c>
      <c r="J28" s="236"/>
      <c r="K28" s="237"/>
      <c r="L28" s="230"/>
      <c r="M28" s="230"/>
    </row>
    <row r="29" spans="1:15" ht="18.75">
      <c r="A29" s="220">
        <v>4</v>
      </c>
      <c r="B29" s="220" t="str">
        <f>'U10 Zat 29 April'!D28</f>
        <v>KFC Aarsele</v>
      </c>
      <c r="C29" s="236"/>
      <c r="D29" s="238" t="s">
        <v>94</v>
      </c>
      <c r="E29" s="238" t="s">
        <v>93</v>
      </c>
      <c r="F29" s="236"/>
      <c r="G29" s="238" t="s">
        <v>94</v>
      </c>
      <c r="H29" s="238" t="s">
        <v>93</v>
      </c>
      <c r="I29" s="236"/>
      <c r="J29" s="238" t="s">
        <v>93</v>
      </c>
      <c r="K29" s="237"/>
      <c r="L29" s="230"/>
      <c r="M29" s="230"/>
    </row>
    <row r="30" spans="1:15" ht="18.75">
      <c r="A30" s="220">
        <v>5</v>
      </c>
      <c r="B30" s="220" t="str">
        <f>'U10 Zat 29 April'!D29</f>
        <v>KSC Wielsbeke 3</v>
      </c>
      <c r="C30" s="238" t="s">
        <v>94</v>
      </c>
      <c r="D30" s="236"/>
      <c r="E30" s="238" t="s">
        <v>93</v>
      </c>
      <c r="F30" s="238" t="s">
        <v>93</v>
      </c>
      <c r="G30" s="236"/>
      <c r="H30" s="238" t="s">
        <v>94</v>
      </c>
      <c r="I30" s="238" t="s">
        <v>93</v>
      </c>
      <c r="J30" s="236"/>
      <c r="K30" s="237"/>
      <c r="L30" s="230"/>
      <c r="M30" s="230"/>
    </row>
    <row r="31" spans="1:15" ht="18.75">
      <c r="A31" s="220">
        <v>6</v>
      </c>
      <c r="B31" s="220" t="str">
        <f>'U10 Zat 29 April'!D30</f>
        <v xml:space="preserve">RC Waregem </v>
      </c>
      <c r="C31" s="238" t="s">
        <v>93</v>
      </c>
      <c r="D31" s="238" t="s">
        <v>93</v>
      </c>
      <c r="E31" s="236"/>
      <c r="F31" s="238" t="s">
        <v>93</v>
      </c>
      <c r="G31" s="238" t="s">
        <v>94</v>
      </c>
      <c r="H31" s="236"/>
      <c r="I31" s="238" t="s">
        <v>94</v>
      </c>
      <c r="J31" s="236"/>
      <c r="K31" s="237"/>
      <c r="L31" s="230"/>
      <c r="M31" s="230"/>
    </row>
    <row r="32" spans="1:15" ht="18.75" customHeight="1"/>
    <row r="33" spans="1:13" ht="18.75">
      <c r="A33" s="220"/>
      <c r="B33" s="224" t="s">
        <v>103</v>
      </c>
      <c r="C33" s="224" t="s">
        <v>42</v>
      </c>
      <c r="D33" s="224" t="s">
        <v>43</v>
      </c>
      <c r="E33" s="224" t="s">
        <v>44</v>
      </c>
      <c r="F33" s="224" t="s">
        <v>45</v>
      </c>
      <c r="G33" s="224" t="s">
        <v>46</v>
      </c>
      <c r="H33" s="224" t="s">
        <v>47</v>
      </c>
      <c r="I33" s="224" t="s">
        <v>48</v>
      </c>
      <c r="J33" s="224" t="s">
        <v>49</v>
      </c>
      <c r="K33" s="231"/>
      <c r="L33" s="224" t="s">
        <v>50</v>
      </c>
      <c r="M33" s="224" t="s">
        <v>51</v>
      </c>
    </row>
    <row r="34" spans="1:13" ht="18.75">
      <c r="A34" s="220">
        <v>1</v>
      </c>
      <c r="B34" s="220" t="str">
        <f>'U11 Zat 29 April'!D5</f>
        <v>SCOR Oostrozebeke</v>
      </c>
      <c r="C34" s="238" t="s">
        <v>90</v>
      </c>
      <c r="D34" s="236"/>
      <c r="E34" s="238" t="s">
        <v>91</v>
      </c>
      <c r="F34" s="238" t="s">
        <v>91</v>
      </c>
      <c r="G34" s="236"/>
      <c r="H34" s="238" t="s">
        <v>90</v>
      </c>
      <c r="I34" s="238" t="s">
        <v>90</v>
      </c>
      <c r="J34" s="236"/>
      <c r="K34" s="234"/>
      <c r="L34" s="230"/>
      <c r="M34" s="230"/>
    </row>
    <row r="35" spans="1:13" ht="18.75">
      <c r="A35" s="220">
        <v>2</v>
      </c>
      <c r="B35" s="220" t="str">
        <f>'U11 Zat 29 April'!D6</f>
        <v>FC Gullegem</v>
      </c>
      <c r="C35" s="238" t="s">
        <v>91</v>
      </c>
      <c r="D35" s="238" t="s">
        <v>90</v>
      </c>
      <c r="E35" s="236"/>
      <c r="F35" s="238" t="s">
        <v>91</v>
      </c>
      <c r="G35" s="238" t="s">
        <v>90</v>
      </c>
      <c r="H35" s="236"/>
      <c r="I35" s="236"/>
      <c r="J35" s="238" t="s">
        <v>90</v>
      </c>
      <c r="K35" s="234"/>
      <c r="L35" s="230"/>
      <c r="M35" s="230"/>
    </row>
    <row r="36" spans="1:13" ht="18.75">
      <c r="A36" s="220">
        <v>3</v>
      </c>
      <c r="B36" s="220" t="str">
        <f>'U11 Zat 29 April'!D7</f>
        <v>KSC Wielsbeke 1</v>
      </c>
      <c r="C36" s="236"/>
      <c r="D36" s="238" t="s">
        <v>91</v>
      </c>
      <c r="E36" s="238" t="s">
        <v>91</v>
      </c>
      <c r="F36" s="236"/>
      <c r="G36" s="238" t="s">
        <v>90</v>
      </c>
      <c r="H36" s="238" t="s">
        <v>91</v>
      </c>
      <c r="I36" s="238" t="s">
        <v>91</v>
      </c>
      <c r="J36" s="236"/>
      <c r="K36" s="234"/>
      <c r="L36" s="230"/>
      <c r="M36" s="230"/>
    </row>
    <row r="37" spans="1:13" ht="18.75">
      <c r="A37" s="220">
        <v>4</v>
      </c>
      <c r="B37" s="220" t="str">
        <f>'U11 Zat 29 April'!D8</f>
        <v>SV Zulte Waregem</v>
      </c>
      <c r="C37" s="236"/>
      <c r="D37" s="238" t="s">
        <v>91</v>
      </c>
      <c r="E37" s="238" t="s">
        <v>90</v>
      </c>
      <c r="F37" s="236"/>
      <c r="G37" s="238" t="s">
        <v>91</v>
      </c>
      <c r="H37" s="238" t="s">
        <v>90</v>
      </c>
      <c r="I37" s="236"/>
      <c r="J37" s="238" t="s">
        <v>90</v>
      </c>
      <c r="K37" s="234"/>
      <c r="L37" s="230"/>
      <c r="M37" s="230"/>
    </row>
    <row r="38" spans="1:13" ht="18.75">
      <c r="A38" s="220">
        <v>5</v>
      </c>
      <c r="B38" s="220" t="str">
        <f>'U11 Zat 29 April'!D9</f>
        <v>Sparta Petegem</v>
      </c>
      <c r="C38" s="238" t="s">
        <v>91</v>
      </c>
      <c r="D38" s="236"/>
      <c r="E38" s="238" t="s">
        <v>90</v>
      </c>
      <c r="F38" s="238" t="s">
        <v>90</v>
      </c>
      <c r="G38" s="236"/>
      <c r="H38" s="238" t="s">
        <v>91</v>
      </c>
      <c r="I38" s="238" t="s">
        <v>90</v>
      </c>
      <c r="J38" s="236"/>
      <c r="K38" s="234"/>
      <c r="L38" s="230"/>
      <c r="M38" s="230"/>
    </row>
    <row r="39" spans="1:13" ht="18.75">
      <c r="A39" s="220">
        <v>6</v>
      </c>
      <c r="B39" s="220" t="s">
        <v>106</v>
      </c>
      <c r="C39" s="238" t="s">
        <v>90</v>
      </c>
      <c r="D39" s="238" t="s">
        <v>90</v>
      </c>
      <c r="E39" s="236"/>
      <c r="F39" s="238" t="s">
        <v>90</v>
      </c>
      <c r="G39" s="238" t="s">
        <v>91</v>
      </c>
      <c r="H39" s="236"/>
      <c r="I39" s="238" t="s">
        <v>91</v>
      </c>
      <c r="J39" s="236"/>
      <c r="K39" s="234"/>
      <c r="L39" s="230"/>
      <c r="M39" s="230"/>
    </row>
    <row r="40" spans="1:13" ht="18.75">
      <c r="A40" s="219"/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</row>
    <row r="41" spans="1:13" ht="18.75">
      <c r="A41" s="220"/>
      <c r="B41" s="224" t="s">
        <v>107</v>
      </c>
      <c r="C41" s="224" t="s">
        <v>42</v>
      </c>
      <c r="D41" s="224" t="s">
        <v>43</v>
      </c>
      <c r="E41" s="224" t="s">
        <v>44</v>
      </c>
      <c r="F41" s="224" t="s">
        <v>45</v>
      </c>
      <c r="G41" s="224" t="s">
        <v>46</v>
      </c>
      <c r="H41" s="224" t="s">
        <v>47</v>
      </c>
      <c r="I41" s="224" t="s">
        <v>48</v>
      </c>
      <c r="J41" s="224" t="s">
        <v>49</v>
      </c>
      <c r="K41" s="231"/>
      <c r="L41" s="224" t="s">
        <v>50</v>
      </c>
      <c r="M41" s="224" t="s">
        <v>51</v>
      </c>
    </row>
    <row r="42" spans="1:13" ht="18.75">
      <c r="A42" s="220">
        <v>1</v>
      </c>
      <c r="B42" s="220" t="str">
        <f>'U11 Zat 29 April'!D25</f>
        <v>SV Anzegem</v>
      </c>
      <c r="C42" s="238" t="s">
        <v>93</v>
      </c>
      <c r="D42" s="236"/>
      <c r="E42" s="238" t="s">
        <v>94</v>
      </c>
      <c r="F42" s="238" t="s">
        <v>94</v>
      </c>
      <c r="G42" s="236"/>
      <c r="H42" s="238" t="s">
        <v>93</v>
      </c>
      <c r="I42" s="238" t="s">
        <v>93</v>
      </c>
      <c r="J42" s="236"/>
      <c r="K42" s="237"/>
      <c r="L42" s="230"/>
      <c r="M42" s="230"/>
    </row>
    <row r="43" spans="1:13" ht="18.75">
      <c r="A43" s="220">
        <v>2</v>
      </c>
      <c r="B43" s="220" t="str">
        <f>'U11 Zat 29 April'!D26</f>
        <v>FCE Kuurne</v>
      </c>
      <c r="C43" s="238" t="s">
        <v>94</v>
      </c>
      <c r="D43" s="238" t="s">
        <v>93</v>
      </c>
      <c r="E43" s="236"/>
      <c r="F43" s="238" t="s">
        <v>94</v>
      </c>
      <c r="G43" s="238" t="s">
        <v>93</v>
      </c>
      <c r="H43" s="236"/>
      <c r="I43" s="236"/>
      <c r="J43" s="238" t="s">
        <v>93</v>
      </c>
      <c r="K43" s="237"/>
      <c r="L43" s="230"/>
      <c r="M43" s="230"/>
    </row>
    <row r="44" spans="1:13" ht="18.75">
      <c r="A44" s="220">
        <v>3</v>
      </c>
      <c r="B44" s="220" t="str">
        <f>'U11 Zat 29 April'!D27</f>
        <v>RC Waregem</v>
      </c>
      <c r="C44" s="236"/>
      <c r="D44" s="238" t="s">
        <v>94</v>
      </c>
      <c r="E44" s="238" t="s">
        <v>94</v>
      </c>
      <c r="F44" s="236"/>
      <c r="G44" s="238" t="s">
        <v>93</v>
      </c>
      <c r="H44" s="238" t="s">
        <v>94</v>
      </c>
      <c r="I44" s="238" t="s">
        <v>94</v>
      </c>
      <c r="J44" s="236"/>
      <c r="K44" s="237"/>
      <c r="L44" s="230"/>
      <c r="M44" s="230"/>
    </row>
    <row r="45" spans="1:13" ht="18.75">
      <c r="A45" s="220">
        <v>4</v>
      </c>
      <c r="B45" s="220" t="str">
        <f>'U11 Zat 29 April'!D28</f>
        <v>KSC Wielsbeke 2</v>
      </c>
      <c r="C45" s="236"/>
      <c r="D45" s="238" t="s">
        <v>94</v>
      </c>
      <c r="E45" s="238" t="s">
        <v>93</v>
      </c>
      <c r="F45" s="236"/>
      <c r="G45" s="238" t="s">
        <v>94</v>
      </c>
      <c r="H45" s="238" t="s">
        <v>93</v>
      </c>
      <c r="I45" s="236"/>
      <c r="J45" s="238" t="s">
        <v>93</v>
      </c>
      <c r="K45" s="237"/>
      <c r="L45" s="230"/>
      <c r="M45" s="230"/>
    </row>
    <row r="46" spans="1:13" ht="18.75">
      <c r="A46" s="220">
        <v>5</v>
      </c>
      <c r="B46" s="220" t="str">
        <f>'U11 Zat 29 April'!D29</f>
        <v>KVE Aalter</v>
      </c>
      <c r="C46" s="238" t="s">
        <v>94</v>
      </c>
      <c r="D46" s="236"/>
      <c r="E46" s="238" t="s">
        <v>93</v>
      </c>
      <c r="F46" s="238" t="s">
        <v>93</v>
      </c>
      <c r="G46" s="236"/>
      <c r="H46" s="238" t="s">
        <v>94</v>
      </c>
      <c r="I46" s="238" t="s">
        <v>93</v>
      </c>
      <c r="J46" s="236"/>
      <c r="K46" s="237"/>
      <c r="L46" s="230"/>
      <c r="M46" s="230"/>
    </row>
    <row r="47" spans="1:13" ht="18.75">
      <c r="A47" s="220">
        <v>6</v>
      </c>
      <c r="B47" s="220" t="str">
        <f>'U11 Zat 29 April'!D30</f>
        <v>KVV Sint-Denijs-Sport</v>
      </c>
      <c r="C47" s="238" t="s">
        <v>93</v>
      </c>
      <c r="D47" s="238" t="s">
        <v>93</v>
      </c>
      <c r="E47" s="236"/>
      <c r="F47" s="238" t="s">
        <v>93</v>
      </c>
      <c r="G47" s="238" t="s">
        <v>94</v>
      </c>
      <c r="H47" s="236"/>
      <c r="I47" s="238" t="s">
        <v>94</v>
      </c>
      <c r="J47" s="236"/>
      <c r="K47" s="237"/>
      <c r="L47" s="230"/>
      <c r="M47" s="230"/>
    </row>
    <row r="48" spans="1:13" ht="18.75" customHeight="1"/>
    <row r="49" spans="1:13" ht="18.75">
      <c r="A49" s="223"/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</row>
    <row r="50" spans="1:13" ht="18.75">
      <c r="A50" s="223"/>
      <c r="B50" s="223"/>
      <c r="C50" s="235"/>
      <c r="D50" s="235"/>
      <c r="E50" s="235"/>
      <c r="F50" s="235"/>
      <c r="G50" s="235"/>
      <c r="H50" s="235"/>
      <c r="I50" s="235"/>
      <c r="J50" s="235"/>
      <c r="K50" s="234"/>
      <c r="L50" s="234"/>
      <c r="M50" s="234"/>
    </row>
    <row r="51" spans="1:13" ht="18.75">
      <c r="A51" s="223"/>
      <c r="B51" s="223"/>
      <c r="C51" s="235"/>
      <c r="D51" s="235"/>
      <c r="E51" s="235"/>
      <c r="F51" s="235"/>
      <c r="G51" s="235"/>
      <c r="H51" s="235"/>
      <c r="I51" s="235"/>
      <c r="J51" s="235"/>
      <c r="K51" s="234"/>
      <c r="L51" s="234"/>
      <c r="M51" s="234"/>
    </row>
    <row r="52" spans="1:13" ht="18.75">
      <c r="A52" s="223"/>
      <c r="B52" s="223"/>
      <c r="C52" s="235"/>
      <c r="D52" s="235"/>
      <c r="E52" s="235"/>
      <c r="F52" s="235"/>
      <c r="G52" s="235"/>
      <c r="H52" s="235"/>
      <c r="I52" s="235"/>
      <c r="J52" s="235"/>
      <c r="K52" s="234"/>
      <c r="L52" s="234"/>
      <c r="M52" s="234"/>
    </row>
    <row r="53" spans="1:13" ht="18.75">
      <c r="A53" s="223"/>
      <c r="B53" s="223"/>
      <c r="C53" s="235"/>
      <c r="D53" s="235"/>
      <c r="E53" s="235"/>
      <c r="F53" s="235"/>
      <c r="G53" s="235"/>
      <c r="H53" s="235"/>
      <c r="I53" s="235"/>
      <c r="J53" s="235"/>
      <c r="K53" s="234"/>
      <c r="L53" s="234"/>
      <c r="M53" s="234"/>
    </row>
    <row r="54" spans="1:13" ht="18.75">
      <c r="A54" s="223"/>
      <c r="B54" s="223"/>
      <c r="C54" s="235"/>
      <c r="D54" s="235"/>
      <c r="E54" s="235"/>
      <c r="F54" s="235"/>
      <c r="G54" s="235"/>
      <c r="H54" s="235"/>
      <c r="I54" s="235"/>
      <c r="J54" s="235"/>
      <c r="K54" s="234"/>
      <c r="L54" s="234"/>
      <c r="M54" s="234"/>
    </row>
    <row r="55" spans="1:13" ht="18.75">
      <c r="A55" s="223"/>
      <c r="B55" s="223"/>
      <c r="C55" s="235"/>
      <c r="D55" s="235"/>
      <c r="E55" s="235"/>
      <c r="F55" s="235"/>
      <c r="G55" s="235"/>
      <c r="H55" s="235"/>
      <c r="I55" s="235"/>
      <c r="J55" s="235"/>
      <c r="K55" s="234"/>
      <c r="L55" s="234"/>
      <c r="M55" s="234"/>
    </row>
    <row r="56" spans="1:13">
      <c r="A56" s="227"/>
      <c r="B56" s="227"/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</row>
    <row r="57" spans="1:13" ht="18.75">
      <c r="A57" s="223"/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</row>
    <row r="58" spans="1:13" ht="18.75">
      <c r="A58" s="223"/>
      <c r="B58" s="223"/>
      <c r="C58" s="235"/>
      <c r="D58" s="235"/>
      <c r="E58" s="235"/>
      <c r="F58" s="235"/>
      <c r="G58" s="235"/>
      <c r="H58" s="235"/>
      <c r="I58" s="235"/>
      <c r="J58" s="235"/>
      <c r="K58" s="234"/>
      <c r="L58" s="234"/>
      <c r="M58" s="234"/>
    </row>
    <row r="59" spans="1:13" ht="18.75">
      <c r="A59" s="223"/>
      <c r="B59" s="223"/>
      <c r="C59" s="235"/>
      <c r="D59" s="235"/>
      <c r="E59" s="235"/>
      <c r="F59" s="235"/>
      <c r="G59" s="235"/>
      <c r="H59" s="235"/>
      <c r="I59" s="235"/>
      <c r="J59" s="235"/>
      <c r="K59" s="234"/>
      <c r="L59" s="234"/>
      <c r="M59" s="234"/>
    </row>
    <row r="60" spans="1:13" ht="18.75">
      <c r="A60" s="223"/>
      <c r="B60" s="223"/>
      <c r="C60" s="235"/>
      <c r="D60" s="235"/>
      <c r="E60" s="235"/>
      <c r="F60" s="235"/>
      <c r="G60" s="235"/>
      <c r="H60" s="235"/>
      <c r="I60" s="235"/>
      <c r="J60" s="235"/>
      <c r="K60" s="234"/>
      <c r="L60" s="234"/>
      <c r="M60" s="234"/>
    </row>
    <row r="61" spans="1:13" ht="18.75">
      <c r="A61" s="223"/>
      <c r="B61" s="223"/>
      <c r="C61" s="235"/>
      <c r="D61" s="235"/>
      <c r="E61" s="235"/>
      <c r="F61" s="235"/>
      <c r="G61" s="235"/>
      <c r="H61" s="235"/>
      <c r="I61" s="235"/>
      <c r="J61" s="235"/>
      <c r="K61" s="234"/>
      <c r="L61" s="234"/>
      <c r="M61" s="234"/>
    </row>
    <row r="62" spans="1:13" ht="18.75">
      <c r="A62" s="223"/>
      <c r="B62" s="223"/>
      <c r="C62" s="235"/>
      <c r="D62" s="235"/>
      <c r="E62" s="235"/>
      <c r="F62" s="235"/>
      <c r="G62" s="235"/>
      <c r="H62" s="235"/>
      <c r="I62" s="235"/>
      <c r="J62" s="235"/>
      <c r="K62" s="234"/>
      <c r="L62" s="234"/>
      <c r="M62" s="234"/>
    </row>
    <row r="63" spans="1:13" ht="18.75">
      <c r="A63" s="223"/>
      <c r="B63" s="223"/>
      <c r="C63" s="235"/>
      <c r="D63" s="235"/>
      <c r="E63" s="235"/>
      <c r="F63" s="235"/>
      <c r="G63" s="235"/>
      <c r="H63" s="235"/>
      <c r="I63" s="235"/>
      <c r="J63" s="235"/>
      <c r="K63" s="234"/>
      <c r="L63" s="234"/>
      <c r="M63" s="234"/>
    </row>
    <row r="64" spans="1:13">
      <c r="A64" s="227"/>
      <c r="B64" s="227"/>
      <c r="C64" s="227"/>
      <c r="D64" s="227"/>
      <c r="E64" s="227"/>
      <c r="F64" s="227"/>
      <c r="G64" s="227"/>
      <c r="H64" s="227"/>
      <c r="I64" s="227"/>
      <c r="J64" s="227"/>
      <c r="K64" s="227"/>
      <c r="L64" s="227"/>
      <c r="M64" s="227"/>
    </row>
    <row r="65" spans="1:13" ht="18.75">
      <c r="A65" s="223"/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</row>
    <row r="66" spans="1:13" ht="18.75">
      <c r="A66" s="223"/>
      <c r="B66" s="223"/>
      <c r="C66" s="235"/>
      <c r="D66" s="235"/>
      <c r="E66" s="235"/>
      <c r="F66" s="235"/>
      <c r="G66" s="235"/>
      <c r="H66" s="235"/>
      <c r="I66" s="235"/>
      <c r="J66" s="235"/>
      <c r="K66" s="234"/>
      <c r="L66" s="234"/>
      <c r="M66" s="234"/>
    </row>
    <row r="67" spans="1:13" ht="18.75">
      <c r="A67" s="223"/>
      <c r="B67" s="223"/>
      <c r="C67" s="235"/>
      <c r="D67" s="235"/>
      <c r="E67" s="235"/>
      <c r="F67" s="235"/>
      <c r="G67" s="235"/>
      <c r="H67" s="235"/>
      <c r="I67" s="235"/>
      <c r="J67" s="235"/>
      <c r="K67" s="234"/>
      <c r="L67" s="234"/>
      <c r="M67" s="234"/>
    </row>
    <row r="68" spans="1:13" ht="18.75">
      <c r="A68" s="223"/>
      <c r="B68" s="223"/>
      <c r="C68" s="235"/>
      <c r="D68" s="235"/>
      <c r="E68" s="235"/>
      <c r="F68" s="235"/>
      <c r="G68" s="235"/>
      <c r="H68" s="235"/>
      <c r="I68" s="235"/>
      <c r="J68" s="235"/>
      <c r="K68" s="234"/>
      <c r="L68" s="234"/>
      <c r="M68" s="234"/>
    </row>
    <row r="69" spans="1:13" ht="18.75">
      <c r="A69" s="223"/>
      <c r="B69" s="223"/>
      <c r="C69" s="235"/>
      <c r="D69" s="235"/>
      <c r="E69" s="235"/>
      <c r="F69" s="235"/>
      <c r="G69" s="235"/>
      <c r="H69" s="235"/>
      <c r="I69" s="235"/>
      <c r="J69" s="235"/>
      <c r="K69" s="234"/>
      <c r="L69" s="234"/>
      <c r="M69" s="234"/>
    </row>
    <row r="70" spans="1:13" ht="18.75">
      <c r="A70" s="223"/>
      <c r="B70" s="223"/>
      <c r="C70" s="235"/>
      <c r="D70" s="235"/>
      <c r="E70" s="235"/>
      <c r="F70" s="235"/>
      <c r="G70" s="235"/>
      <c r="H70" s="235"/>
      <c r="I70" s="235"/>
      <c r="J70" s="235"/>
      <c r="K70" s="234"/>
      <c r="L70" s="234"/>
      <c r="M70" s="234"/>
    </row>
    <row r="71" spans="1:13" ht="18.75">
      <c r="A71" s="223"/>
      <c r="B71" s="223"/>
      <c r="C71" s="235"/>
      <c r="D71" s="235"/>
      <c r="E71" s="235"/>
      <c r="F71" s="235"/>
      <c r="G71" s="235"/>
      <c r="H71" s="235"/>
      <c r="I71" s="235"/>
      <c r="J71" s="235"/>
      <c r="K71" s="234"/>
      <c r="L71" s="234"/>
      <c r="M71" s="234"/>
    </row>
  </sheetData>
  <printOptions horizontalCentered="1"/>
  <pageMargins left="0.11811023622047245" right="0.11811023622047245" top="0.82677165354330717" bottom="0.23622047244094491" header="0.11811023622047245" footer="0.19685039370078741"/>
  <pageSetup paperSize="9" orientation="landscape" horizontalDpi="4294967293" verticalDpi="0" r:id="rId1"/>
  <headerFooter>
    <oddHeader>&amp;C&amp;"-,Vet"&amp;28&amp;K92D050TORNOOI WALTER ALGOET ( 8/8 ) ZATERDAG 29 APRIL 2017</oddHeader>
  </headerFooter>
  <rowBreaks count="3" manualBreakCount="3">
    <brk id="16" max="12" man="1"/>
    <brk id="32" max="12" man="1"/>
    <brk id="48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N67"/>
  <sheetViews>
    <sheetView zoomScaleNormal="100" workbookViewId="0">
      <selection activeCell="M47" sqref="M47:M48"/>
    </sheetView>
  </sheetViews>
  <sheetFormatPr defaultRowHeight="15"/>
  <cols>
    <col min="1" max="1" width="5.7109375" style="218" customWidth="1"/>
    <col min="2" max="2" width="24.7109375" style="218" customWidth="1"/>
    <col min="3" max="13" width="8.7109375" style="218" customWidth="1"/>
    <col min="14" max="16384" width="9.140625" style="218"/>
  </cols>
  <sheetData>
    <row r="1" spans="1:14" ht="18.75">
      <c r="A1" s="226"/>
      <c r="B1" s="221" t="s">
        <v>110</v>
      </c>
      <c r="C1" s="224" t="s">
        <v>4</v>
      </c>
      <c r="D1" s="224" t="s">
        <v>5</v>
      </c>
      <c r="E1" s="224" t="s">
        <v>6</v>
      </c>
      <c r="F1" s="224" t="s">
        <v>7</v>
      </c>
      <c r="G1" s="224" t="s">
        <v>8</v>
      </c>
      <c r="H1" s="224" t="s">
        <v>9</v>
      </c>
      <c r="I1" s="224" t="s">
        <v>10</v>
      </c>
      <c r="J1" s="224" t="s">
        <v>11</v>
      </c>
      <c r="K1" s="231"/>
      <c r="L1" s="224" t="s">
        <v>59</v>
      </c>
      <c r="M1" s="224" t="s">
        <v>60</v>
      </c>
    </row>
    <row r="2" spans="1:14" ht="18.75">
      <c r="A2" s="220">
        <v>1</v>
      </c>
      <c r="B2" s="220" t="str">
        <f>'U8 Zon 30 april'!D5</f>
        <v>KSC Wielsbeke 1</v>
      </c>
      <c r="C2" s="238" t="s">
        <v>90</v>
      </c>
      <c r="D2" s="236"/>
      <c r="E2" s="238" t="s">
        <v>91</v>
      </c>
      <c r="F2" s="238" t="s">
        <v>91</v>
      </c>
      <c r="G2" s="236"/>
      <c r="H2" s="238" t="s">
        <v>90</v>
      </c>
      <c r="I2" s="238" t="s">
        <v>90</v>
      </c>
      <c r="J2" s="236"/>
      <c r="K2" s="234"/>
      <c r="L2" s="230"/>
      <c r="M2" s="230"/>
    </row>
    <row r="3" spans="1:14" ht="18.75">
      <c r="A3" s="220">
        <v>2</v>
      </c>
      <c r="B3" s="247" t="str">
        <f>'U8 Zon 30 april'!D6</f>
        <v>KVC Wingene 1</v>
      </c>
      <c r="C3" s="238" t="s">
        <v>91</v>
      </c>
      <c r="D3" s="238" t="s">
        <v>90</v>
      </c>
      <c r="E3" s="236"/>
      <c r="F3" s="238" t="s">
        <v>91</v>
      </c>
      <c r="G3" s="238" t="s">
        <v>90</v>
      </c>
      <c r="H3" s="236"/>
      <c r="I3" s="236"/>
      <c r="J3" s="238" t="s">
        <v>90</v>
      </c>
      <c r="K3" s="234"/>
      <c r="L3" s="230"/>
      <c r="M3" s="230"/>
      <c r="N3" s="240"/>
    </row>
    <row r="4" spans="1:14" ht="18.75">
      <c r="A4" s="220">
        <v>3</v>
      </c>
      <c r="B4" s="247" t="str">
        <f>'U8 Zon 30 april'!D7</f>
        <v>KSC Wielsbeke 3</v>
      </c>
      <c r="C4" s="236"/>
      <c r="D4" s="238" t="s">
        <v>91</v>
      </c>
      <c r="E4" s="238" t="s">
        <v>91</v>
      </c>
      <c r="F4" s="236"/>
      <c r="G4" s="238" t="s">
        <v>90</v>
      </c>
      <c r="H4" s="238" t="s">
        <v>91</v>
      </c>
      <c r="I4" s="238" t="s">
        <v>91</v>
      </c>
      <c r="J4" s="236"/>
      <c r="K4" s="234"/>
      <c r="L4" s="230"/>
      <c r="M4" s="230"/>
      <c r="N4" s="240"/>
    </row>
    <row r="5" spans="1:14" ht="18.75">
      <c r="A5" s="220">
        <v>4</v>
      </c>
      <c r="B5" s="247" t="str">
        <f>'U8 Zon 30 april'!D8</f>
        <v>KFC Lendelede</v>
      </c>
      <c r="C5" s="236"/>
      <c r="D5" s="238" t="s">
        <v>91</v>
      </c>
      <c r="E5" s="238" t="s">
        <v>90</v>
      </c>
      <c r="F5" s="236"/>
      <c r="G5" s="238" t="s">
        <v>91</v>
      </c>
      <c r="H5" s="238" t="s">
        <v>90</v>
      </c>
      <c r="I5" s="236"/>
      <c r="J5" s="238" t="s">
        <v>90</v>
      </c>
      <c r="K5" s="234"/>
      <c r="L5" s="230"/>
      <c r="M5" s="230"/>
      <c r="N5" s="240"/>
    </row>
    <row r="6" spans="1:14" ht="18.75">
      <c r="A6" s="220">
        <v>5</v>
      </c>
      <c r="B6" s="247" t="str">
        <f>'U8 Zon 30 april'!D9</f>
        <v xml:space="preserve">KSK Geluwe </v>
      </c>
      <c r="C6" s="238" t="s">
        <v>91</v>
      </c>
      <c r="D6" s="236"/>
      <c r="E6" s="238" t="s">
        <v>90</v>
      </c>
      <c r="F6" s="238" t="s">
        <v>90</v>
      </c>
      <c r="G6" s="236"/>
      <c r="H6" s="238" t="s">
        <v>91</v>
      </c>
      <c r="I6" s="238" t="s">
        <v>90</v>
      </c>
      <c r="J6" s="236"/>
      <c r="K6" s="234"/>
      <c r="L6" s="230"/>
      <c r="M6" s="230"/>
      <c r="N6" s="240"/>
    </row>
    <row r="7" spans="1:14" ht="18.75">
      <c r="A7" s="220">
        <v>6</v>
      </c>
      <c r="B7" s="247" t="str">
        <f>'U8 Zon 30 april'!D10</f>
        <v>bye</v>
      </c>
      <c r="C7" s="238" t="s">
        <v>90</v>
      </c>
      <c r="D7" s="238" t="s">
        <v>90</v>
      </c>
      <c r="E7" s="236"/>
      <c r="F7" s="238" t="s">
        <v>90</v>
      </c>
      <c r="G7" s="238" t="s">
        <v>91</v>
      </c>
      <c r="H7" s="236"/>
      <c r="I7" s="238" t="s">
        <v>91</v>
      </c>
      <c r="J7" s="236"/>
      <c r="K7" s="234"/>
      <c r="L7" s="230"/>
      <c r="M7" s="230"/>
      <c r="N7" s="240"/>
    </row>
    <row r="8" spans="1:14" ht="18.75">
      <c r="A8" s="228"/>
      <c r="B8" s="228"/>
      <c r="C8" s="241"/>
      <c r="D8" s="241"/>
      <c r="E8" s="235"/>
      <c r="F8" s="241"/>
      <c r="G8" s="241"/>
      <c r="H8" s="235"/>
      <c r="I8" s="241"/>
      <c r="J8" s="235"/>
      <c r="K8" s="241"/>
      <c r="L8" s="235"/>
      <c r="M8" s="235"/>
    </row>
    <row r="9" spans="1:14">
      <c r="A9" s="239"/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29"/>
      <c r="M9" s="229"/>
    </row>
    <row r="10" spans="1:14" ht="18.75">
      <c r="A10" s="226"/>
      <c r="B10" s="221" t="s">
        <v>111</v>
      </c>
      <c r="C10" s="224" t="s">
        <v>4</v>
      </c>
      <c r="D10" s="224" t="s">
        <v>5</v>
      </c>
      <c r="E10" s="224" t="s">
        <v>6</v>
      </c>
      <c r="F10" s="224" t="s">
        <v>7</v>
      </c>
      <c r="G10" s="224" t="s">
        <v>8</v>
      </c>
      <c r="H10" s="224" t="s">
        <v>9</v>
      </c>
      <c r="I10" s="224" t="s">
        <v>10</v>
      </c>
      <c r="J10" s="224" t="s">
        <v>11</v>
      </c>
      <c r="K10" s="231"/>
      <c r="L10" s="224" t="s">
        <v>59</v>
      </c>
      <c r="M10" s="224" t="s">
        <v>60</v>
      </c>
    </row>
    <row r="11" spans="1:14" ht="18.75">
      <c r="A11" s="220">
        <v>1</v>
      </c>
      <c r="B11" s="220" t="str">
        <f>'U8 Zon 30 april'!D25</f>
        <v>Olsene Sportief</v>
      </c>
      <c r="C11" s="238" t="s">
        <v>93</v>
      </c>
      <c r="D11" s="236"/>
      <c r="E11" s="238" t="s">
        <v>94</v>
      </c>
      <c r="F11" s="238" t="s">
        <v>94</v>
      </c>
      <c r="G11" s="236"/>
      <c r="H11" s="238" t="s">
        <v>93</v>
      </c>
      <c r="I11" s="238" t="s">
        <v>93</v>
      </c>
      <c r="J11" s="236"/>
      <c r="K11" s="237"/>
      <c r="L11" s="230"/>
      <c r="M11" s="230"/>
    </row>
    <row r="12" spans="1:14" ht="18.75">
      <c r="A12" s="220">
        <v>2</v>
      </c>
      <c r="B12" s="247" t="str">
        <f>'U8 Zon 30 april'!D26</f>
        <v>KSC Wielsbeke 2</v>
      </c>
      <c r="C12" s="238" t="s">
        <v>94</v>
      </c>
      <c r="D12" s="238" t="s">
        <v>93</v>
      </c>
      <c r="E12" s="236"/>
      <c r="F12" s="238" t="s">
        <v>94</v>
      </c>
      <c r="G12" s="238" t="s">
        <v>93</v>
      </c>
      <c r="H12" s="236"/>
      <c r="I12" s="236"/>
      <c r="J12" s="238" t="s">
        <v>93</v>
      </c>
      <c r="K12" s="237"/>
      <c r="L12" s="230"/>
      <c r="M12" s="230"/>
    </row>
    <row r="13" spans="1:14" ht="18.75">
      <c r="A13" s="220">
        <v>3</v>
      </c>
      <c r="B13" s="247" t="str">
        <f>'U8 Zon 30 april'!D27</f>
        <v>KVC Wingene 2</v>
      </c>
      <c r="C13" s="236"/>
      <c r="D13" s="238" t="s">
        <v>94</v>
      </c>
      <c r="E13" s="238" t="s">
        <v>94</v>
      </c>
      <c r="F13" s="236"/>
      <c r="G13" s="238" t="s">
        <v>93</v>
      </c>
      <c r="H13" s="238" t="s">
        <v>94</v>
      </c>
      <c r="I13" s="238" t="s">
        <v>94</v>
      </c>
      <c r="J13" s="236"/>
      <c r="K13" s="237"/>
      <c r="L13" s="230"/>
      <c r="M13" s="230"/>
    </row>
    <row r="14" spans="1:14" ht="18.75">
      <c r="A14" s="220">
        <v>4</v>
      </c>
      <c r="B14" s="247" t="str">
        <f>'U8 Zon 30 april'!D28</f>
        <v xml:space="preserve">KSKV Zwevezele </v>
      </c>
      <c r="C14" s="236"/>
      <c r="D14" s="238" t="s">
        <v>94</v>
      </c>
      <c r="E14" s="238" t="s">
        <v>93</v>
      </c>
      <c r="F14" s="236"/>
      <c r="G14" s="238" t="s">
        <v>94</v>
      </c>
      <c r="H14" s="238" t="s">
        <v>93</v>
      </c>
      <c r="I14" s="236"/>
      <c r="J14" s="238" t="s">
        <v>93</v>
      </c>
      <c r="K14" s="237"/>
      <c r="L14" s="230"/>
      <c r="M14" s="230"/>
    </row>
    <row r="15" spans="1:14" ht="18.75">
      <c r="A15" s="220">
        <v>5</v>
      </c>
      <c r="B15" s="247" t="str">
        <f>'U8 Zon 30 april'!D29</f>
        <v>KSC Wielsbeke 4</v>
      </c>
      <c r="C15" s="238" t="s">
        <v>94</v>
      </c>
      <c r="D15" s="236"/>
      <c r="E15" s="238" t="s">
        <v>93</v>
      </c>
      <c r="F15" s="238" t="s">
        <v>93</v>
      </c>
      <c r="G15" s="236"/>
      <c r="H15" s="238" t="s">
        <v>94</v>
      </c>
      <c r="I15" s="238" t="s">
        <v>93</v>
      </c>
      <c r="J15" s="236"/>
      <c r="K15" s="237"/>
      <c r="L15" s="230"/>
      <c r="M15" s="230"/>
    </row>
    <row r="16" spans="1:14" ht="18.75">
      <c r="A16" s="220">
        <v>6</v>
      </c>
      <c r="B16" s="247" t="str">
        <f>'U8 Zon 30 april'!D30</f>
        <v>bye</v>
      </c>
      <c r="C16" s="238" t="s">
        <v>93</v>
      </c>
      <c r="D16" s="238" t="s">
        <v>93</v>
      </c>
      <c r="E16" s="236"/>
      <c r="F16" s="238" t="s">
        <v>93</v>
      </c>
      <c r="G16" s="238" t="s">
        <v>94</v>
      </c>
      <c r="H16" s="236"/>
      <c r="I16" s="238" t="s">
        <v>94</v>
      </c>
      <c r="J16" s="236"/>
      <c r="K16" s="237"/>
      <c r="L16" s="230"/>
      <c r="M16" s="230"/>
    </row>
    <row r="17" spans="1:13" ht="18.75">
      <c r="A17" s="228"/>
      <c r="B17" s="228"/>
    </row>
    <row r="19" spans="1:13" ht="18.75">
      <c r="A19" s="247"/>
      <c r="B19" s="224" t="s">
        <v>131</v>
      </c>
      <c r="C19" s="224" t="s">
        <v>34</v>
      </c>
      <c r="D19" s="224" t="s">
        <v>35</v>
      </c>
      <c r="E19" s="224" t="s">
        <v>36</v>
      </c>
      <c r="F19" s="224" t="s">
        <v>37</v>
      </c>
      <c r="G19" s="224" t="s">
        <v>38</v>
      </c>
      <c r="H19" s="224" t="s">
        <v>39</v>
      </c>
      <c r="I19" s="224" t="s">
        <v>40</v>
      </c>
      <c r="J19" s="224" t="s">
        <v>41</v>
      </c>
      <c r="K19" s="231"/>
      <c r="L19" s="224" t="s">
        <v>61</v>
      </c>
      <c r="M19" s="224" t="s">
        <v>62</v>
      </c>
    </row>
    <row r="20" spans="1:13" ht="18.75">
      <c r="A20" s="247">
        <v>1</v>
      </c>
      <c r="B20" s="247" t="str">
        <f>'U7 Zon 30 april'!D5</f>
        <v>KSC Wielsbeke 1</v>
      </c>
      <c r="C20" s="238" t="s">
        <v>90</v>
      </c>
      <c r="D20" s="236"/>
      <c r="E20" s="238" t="s">
        <v>91</v>
      </c>
      <c r="F20" s="238" t="s">
        <v>91</v>
      </c>
      <c r="G20" s="236"/>
      <c r="H20" s="238" t="s">
        <v>90</v>
      </c>
      <c r="I20" s="238" t="s">
        <v>90</v>
      </c>
      <c r="J20" s="236"/>
      <c r="K20" s="234"/>
      <c r="L20" s="230"/>
      <c r="M20" s="230"/>
    </row>
    <row r="21" spans="1:13" ht="18.75">
      <c r="A21" s="247">
        <v>2</v>
      </c>
      <c r="B21" s="247" t="str">
        <f>'U7 Zon 30 april'!D6</f>
        <v>KFC Meulebeke</v>
      </c>
      <c r="C21" s="238" t="s">
        <v>91</v>
      </c>
      <c r="D21" s="238" t="s">
        <v>90</v>
      </c>
      <c r="E21" s="236"/>
      <c r="F21" s="238" t="s">
        <v>91</v>
      </c>
      <c r="G21" s="238" t="s">
        <v>90</v>
      </c>
      <c r="H21" s="236"/>
      <c r="I21" s="236"/>
      <c r="J21" s="238" t="s">
        <v>90</v>
      </c>
      <c r="K21" s="234"/>
      <c r="L21" s="230"/>
      <c r="M21" s="230"/>
    </row>
    <row r="22" spans="1:13" ht="18.75">
      <c r="A22" s="247">
        <v>3</v>
      </c>
      <c r="B22" s="247" t="str">
        <f>'U7 Zon 30 april'!D7</f>
        <v>KEVC Beselare</v>
      </c>
      <c r="C22" s="242"/>
      <c r="D22" s="238" t="s">
        <v>91</v>
      </c>
      <c r="E22" s="238" t="s">
        <v>91</v>
      </c>
      <c r="F22" s="236"/>
      <c r="G22" s="238" t="s">
        <v>90</v>
      </c>
      <c r="H22" s="238" t="s">
        <v>91</v>
      </c>
      <c r="I22" s="238" t="s">
        <v>91</v>
      </c>
      <c r="J22" s="236"/>
      <c r="K22" s="234"/>
      <c r="L22" s="230"/>
      <c r="M22" s="230"/>
    </row>
    <row r="23" spans="1:13" ht="18.75">
      <c r="A23" s="247">
        <v>4</v>
      </c>
      <c r="B23" s="247" t="str">
        <f>'U7 Zon 30 april'!D8</f>
        <v>KSC Wielsbeke 3</v>
      </c>
      <c r="C23" s="236"/>
      <c r="D23" s="238" t="s">
        <v>91</v>
      </c>
      <c r="E23" s="238" t="s">
        <v>90</v>
      </c>
      <c r="F23" s="236"/>
      <c r="G23" s="238" t="s">
        <v>91</v>
      </c>
      <c r="H23" s="238" t="s">
        <v>90</v>
      </c>
      <c r="I23" s="236"/>
      <c r="J23" s="238" t="s">
        <v>90</v>
      </c>
      <c r="K23" s="234"/>
      <c r="L23" s="230"/>
      <c r="M23" s="230"/>
    </row>
    <row r="24" spans="1:13" ht="18.75">
      <c r="A24" s="247">
        <v>5</v>
      </c>
      <c r="B24" s="247" t="str">
        <f>'U7 Zon 30 april'!D9</f>
        <v>Nazareth - Eke</v>
      </c>
      <c r="C24" s="238" t="s">
        <v>91</v>
      </c>
      <c r="D24" s="236"/>
      <c r="E24" s="238" t="s">
        <v>90</v>
      </c>
      <c r="F24" s="238" t="s">
        <v>90</v>
      </c>
      <c r="G24" s="236"/>
      <c r="H24" s="238" t="s">
        <v>91</v>
      </c>
      <c r="I24" s="238" t="s">
        <v>90</v>
      </c>
      <c r="J24" s="236"/>
      <c r="K24" s="234"/>
      <c r="L24" s="230"/>
      <c r="M24" s="230"/>
    </row>
    <row r="25" spans="1:13" ht="18.75">
      <c r="A25" s="247">
        <v>6</v>
      </c>
      <c r="B25" s="247" t="str">
        <f>'U7 Zon 30 april'!D10</f>
        <v>bye</v>
      </c>
      <c r="C25" s="238" t="s">
        <v>90</v>
      </c>
      <c r="D25" s="238" t="s">
        <v>90</v>
      </c>
      <c r="E25" s="236"/>
      <c r="F25" s="238" t="s">
        <v>90</v>
      </c>
      <c r="G25" s="238" t="s">
        <v>91</v>
      </c>
      <c r="H25" s="236"/>
      <c r="I25" s="238" t="s">
        <v>91</v>
      </c>
      <c r="J25" s="236"/>
      <c r="K25" s="234"/>
      <c r="L25" s="230"/>
      <c r="M25" s="230"/>
    </row>
    <row r="26" spans="1:13" ht="18.75">
      <c r="A26" s="219"/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</row>
    <row r="27" spans="1:13" ht="18.75">
      <c r="A27" s="247"/>
      <c r="B27" s="224" t="s">
        <v>132</v>
      </c>
      <c r="C27" s="224" t="s">
        <v>34</v>
      </c>
      <c r="D27" s="224" t="s">
        <v>35</v>
      </c>
      <c r="E27" s="224" t="s">
        <v>36</v>
      </c>
      <c r="F27" s="224" t="s">
        <v>37</v>
      </c>
      <c r="G27" s="224" t="s">
        <v>38</v>
      </c>
      <c r="H27" s="224" t="s">
        <v>39</v>
      </c>
      <c r="I27" s="224" t="s">
        <v>40</v>
      </c>
      <c r="J27" s="224" t="s">
        <v>41</v>
      </c>
      <c r="K27" s="231"/>
      <c r="L27" s="224" t="s">
        <v>61</v>
      </c>
      <c r="M27" s="224" t="s">
        <v>62</v>
      </c>
    </row>
    <row r="28" spans="1:13" ht="18.75">
      <c r="A28" s="247">
        <v>1</v>
      </c>
      <c r="B28" s="247" t="str">
        <f>'U7 Zon 30 april'!D25</f>
        <v>Scor Oostrozebeke</v>
      </c>
      <c r="C28" s="238" t="s">
        <v>93</v>
      </c>
      <c r="D28" s="236"/>
      <c r="E28" s="238" t="s">
        <v>94</v>
      </c>
      <c r="F28" s="238" t="s">
        <v>94</v>
      </c>
      <c r="G28" s="236"/>
      <c r="H28" s="238" t="s">
        <v>93</v>
      </c>
      <c r="I28" s="238" t="s">
        <v>93</v>
      </c>
      <c r="J28" s="236"/>
      <c r="K28" s="237"/>
      <c r="L28" s="230"/>
      <c r="M28" s="230"/>
    </row>
    <row r="29" spans="1:13" ht="18.75">
      <c r="A29" s="247">
        <v>2</v>
      </c>
      <c r="B29" s="247" t="str">
        <f>'U7 Zon 30 april'!D26</f>
        <v>KSC Wielsbeke 2</v>
      </c>
      <c r="C29" s="238" t="s">
        <v>94</v>
      </c>
      <c r="D29" s="238" t="s">
        <v>93</v>
      </c>
      <c r="E29" s="236"/>
      <c r="F29" s="238" t="s">
        <v>94</v>
      </c>
      <c r="G29" s="238" t="s">
        <v>93</v>
      </c>
      <c r="H29" s="236"/>
      <c r="I29" s="236"/>
      <c r="J29" s="238" t="s">
        <v>93</v>
      </c>
      <c r="K29" s="237"/>
      <c r="L29" s="230"/>
      <c r="M29" s="230"/>
    </row>
    <row r="30" spans="1:13" ht="18.75">
      <c r="A30" s="247">
        <v>3</v>
      </c>
      <c r="B30" s="247" t="str">
        <f>'U7 Zon 30 april'!D27</f>
        <v>KFC Izegem</v>
      </c>
      <c r="C30" s="242"/>
      <c r="D30" s="238" t="s">
        <v>94</v>
      </c>
      <c r="E30" s="238" t="s">
        <v>94</v>
      </c>
      <c r="F30" s="236"/>
      <c r="G30" s="238" t="s">
        <v>93</v>
      </c>
      <c r="H30" s="238" t="s">
        <v>94</v>
      </c>
      <c r="I30" s="238" t="s">
        <v>94</v>
      </c>
      <c r="J30" s="236"/>
      <c r="K30" s="237"/>
      <c r="L30" s="230"/>
      <c r="M30" s="230"/>
    </row>
    <row r="31" spans="1:13" ht="18.75">
      <c r="A31" s="247">
        <v>4</v>
      </c>
      <c r="B31" s="247" t="str">
        <f>'U7 Zon 30 april'!D28</f>
        <v>KSV Nieuwpoort</v>
      </c>
      <c r="C31" s="236"/>
      <c r="D31" s="238" t="s">
        <v>94</v>
      </c>
      <c r="E31" s="238" t="s">
        <v>93</v>
      </c>
      <c r="F31" s="236"/>
      <c r="G31" s="238" t="s">
        <v>94</v>
      </c>
      <c r="H31" s="238" t="s">
        <v>93</v>
      </c>
      <c r="I31" s="236"/>
      <c r="J31" s="238" t="s">
        <v>93</v>
      </c>
      <c r="K31" s="237"/>
      <c r="L31" s="230"/>
      <c r="M31" s="230"/>
    </row>
    <row r="32" spans="1:13" ht="18.75">
      <c r="A32" s="247">
        <v>5</v>
      </c>
      <c r="B32" s="247" t="str">
        <f>'U7 Zon 30 april'!D29</f>
        <v>KFC Kluisbergen</v>
      </c>
      <c r="C32" s="238" t="s">
        <v>94</v>
      </c>
      <c r="D32" s="236"/>
      <c r="E32" s="238" t="s">
        <v>93</v>
      </c>
      <c r="F32" s="238" t="s">
        <v>93</v>
      </c>
      <c r="G32" s="236"/>
      <c r="H32" s="238" t="s">
        <v>94</v>
      </c>
      <c r="I32" s="238" t="s">
        <v>93</v>
      </c>
      <c r="J32" s="236"/>
      <c r="K32" s="237"/>
      <c r="L32" s="230"/>
      <c r="M32" s="230"/>
    </row>
    <row r="33" spans="1:13" ht="18.75">
      <c r="A33" s="247">
        <v>6</v>
      </c>
      <c r="B33" s="247" t="str">
        <f>'U7 Zon 30 april'!D30</f>
        <v>bye</v>
      </c>
      <c r="C33" s="238" t="s">
        <v>93</v>
      </c>
      <c r="D33" s="238" t="s">
        <v>93</v>
      </c>
      <c r="E33" s="236"/>
      <c r="F33" s="238" t="s">
        <v>93</v>
      </c>
      <c r="G33" s="238" t="s">
        <v>94</v>
      </c>
      <c r="H33" s="236"/>
      <c r="I33" s="238" t="s">
        <v>94</v>
      </c>
      <c r="J33" s="236"/>
      <c r="K33" s="237"/>
      <c r="L33" s="230"/>
      <c r="M33" s="230"/>
    </row>
    <row r="55" spans="1:14" ht="18.75">
      <c r="A55" s="228"/>
      <c r="B55" s="228"/>
      <c r="C55" s="241"/>
      <c r="D55" s="241"/>
      <c r="E55" s="235"/>
      <c r="F55" s="241"/>
      <c r="G55" s="241"/>
      <c r="H55" s="235"/>
      <c r="I55" s="241"/>
      <c r="J55" s="241"/>
      <c r="K55" s="235"/>
      <c r="L55" s="241"/>
      <c r="M55" s="241"/>
    </row>
    <row r="56" spans="1:14" ht="18.75">
      <c r="A56" s="228"/>
      <c r="B56" s="228"/>
      <c r="C56" s="235"/>
      <c r="D56" s="241"/>
      <c r="E56" s="241"/>
      <c r="F56" s="241"/>
      <c r="G56" s="241"/>
      <c r="H56" s="241"/>
      <c r="I56" s="235"/>
      <c r="J56" s="241"/>
      <c r="K56" s="235"/>
      <c r="L56" s="241"/>
      <c r="M56" s="241"/>
    </row>
    <row r="57" spans="1:14" ht="18.75">
      <c r="A57" s="228"/>
      <c r="B57" s="228"/>
      <c r="C57" s="235"/>
      <c r="D57" s="241"/>
      <c r="E57" s="241"/>
      <c r="F57" s="241"/>
      <c r="G57" s="235"/>
      <c r="H57" s="241"/>
      <c r="I57" s="241"/>
      <c r="J57" s="241"/>
      <c r="K57" s="235"/>
      <c r="L57" s="241"/>
      <c r="M57" s="241"/>
    </row>
    <row r="58" spans="1:14" ht="18.75">
      <c r="A58" s="228"/>
      <c r="B58" s="228"/>
      <c r="C58" s="235"/>
      <c r="D58" s="241"/>
      <c r="E58" s="241"/>
      <c r="F58" s="235"/>
      <c r="G58" s="241"/>
      <c r="H58" s="241"/>
      <c r="I58" s="241"/>
      <c r="J58" s="241"/>
      <c r="K58" s="235"/>
      <c r="L58" s="241"/>
      <c r="M58" s="241"/>
    </row>
    <row r="59" spans="1:14" ht="18.75">
      <c r="A59" s="228"/>
      <c r="B59" s="228"/>
      <c r="C59" s="241"/>
      <c r="D59" s="235"/>
      <c r="E59" s="241"/>
      <c r="F59" s="241"/>
      <c r="G59" s="235"/>
      <c r="H59" s="241"/>
      <c r="I59" s="235"/>
      <c r="J59" s="241"/>
      <c r="K59" s="241"/>
      <c r="L59" s="241"/>
      <c r="M59" s="241"/>
    </row>
    <row r="60" spans="1:14">
      <c r="A60" s="229"/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</row>
    <row r="61" spans="1:14" ht="18.75">
      <c r="A61" s="232"/>
      <c r="B61" s="232"/>
      <c r="C61" s="233"/>
      <c r="D61" s="233"/>
      <c r="E61" s="233"/>
      <c r="F61" s="233"/>
      <c r="G61" s="233"/>
      <c r="H61" s="233"/>
      <c r="I61" s="233"/>
      <c r="J61" s="233"/>
      <c r="K61" s="233"/>
      <c r="L61" s="232"/>
      <c r="M61" s="232"/>
    </row>
    <row r="62" spans="1:14" ht="18.75">
      <c r="A62" s="228"/>
      <c r="B62" s="228"/>
      <c r="C62" s="241"/>
      <c r="D62" s="241"/>
      <c r="E62" s="235"/>
      <c r="F62" s="241"/>
      <c r="G62" s="241"/>
      <c r="H62" s="241"/>
      <c r="I62" s="235"/>
      <c r="J62" s="241"/>
      <c r="K62" s="235"/>
      <c r="L62" s="241"/>
      <c r="M62" s="241"/>
    </row>
    <row r="63" spans="1:14" ht="18.75">
      <c r="A63" s="228"/>
      <c r="B63" s="228"/>
      <c r="C63" s="241"/>
      <c r="D63" s="241"/>
      <c r="E63" s="235"/>
      <c r="F63" s="241"/>
      <c r="G63" s="241"/>
      <c r="H63" s="235"/>
      <c r="I63" s="241"/>
      <c r="J63" s="241"/>
      <c r="K63" s="235"/>
      <c r="L63" s="241"/>
      <c r="M63" s="241"/>
    </row>
    <row r="64" spans="1:14" ht="18.75">
      <c r="A64" s="228"/>
      <c r="B64" s="228"/>
      <c r="C64" s="229"/>
      <c r="D64" s="241"/>
      <c r="E64" s="241"/>
      <c r="F64" s="241"/>
      <c r="G64" s="241"/>
      <c r="H64" s="241"/>
      <c r="I64" s="235"/>
      <c r="J64" s="241"/>
      <c r="K64" s="235"/>
      <c r="L64" s="241"/>
      <c r="M64" s="241"/>
      <c r="N64" s="223"/>
    </row>
    <row r="65" spans="1:13" ht="18.75">
      <c r="A65" s="228"/>
      <c r="B65" s="228"/>
      <c r="C65" s="235"/>
      <c r="D65" s="241"/>
      <c r="E65" s="241"/>
      <c r="F65" s="241"/>
      <c r="G65" s="235"/>
      <c r="H65" s="241"/>
      <c r="I65" s="241"/>
      <c r="J65" s="241"/>
      <c r="K65" s="235"/>
      <c r="L65" s="241"/>
      <c r="M65" s="241"/>
    </row>
    <row r="66" spans="1:13" ht="18.75">
      <c r="A66" s="228"/>
      <c r="B66" s="228"/>
      <c r="C66" s="235"/>
      <c r="D66" s="241"/>
      <c r="E66" s="241"/>
      <c r="F66" s="235"/>
      <c r="G66" s="241"/>
      <c r="H66" s="241"/>
      <c r="I66" s="241"/>
      <c r="J66" s="241"/>
      <c r="K66" s="235"/>
      <c r="L66" s="241"/>
      <c r="M66" s="241"/>
    </row>
    <row r="67" spans="1:13" ht="18.75">
      <c r="A67" s="228"/>
      <c r="B67" s="228"/>
      <c r="C67" s="241"/>
      <c r="D67" s="235"/>
      <c r="E67" s="241"/>
      <c r="F67" s="241"/>
      <c r="G67" s="235"/>
      <c r="H67" s="241"/>
      <c r="I67" s="235"/>
      <c r="J67" s="241"/>
      <c r="K67" s="241"/>
      <c r="L67" s="241"/>
      <c r="M67" s="241"/>
    </row>
  </sheetData>
  <printOptions horizontalCentered="1"/>
  <pageMargins left="0.70866141732283472" right="0.70866141732283472" top="0.98" bottom="0.74803149606299213" header="0.31496062992125984" footer="0.31496062992125984"/>
  <pageSetup paperSize="9" orientation="landscape" horizontalDpi="4294967293" verticalDpi="0" r:id="rId1"/>
  <headerFooter>
    <oddHeader>&amp;C&amp;"-,Vet"&amp;28&amp;K92D050TORNOOI WALTER ALGOET (5/5) ZONDAG 1 MEI 2016</oddHeader>
  </headerFooter>
  <rowBreaks count="3" manualBreakCount="3">
    <brk id="18" max="16383" man="1"/>
    <brk id="36" max="16383" man="1"/>
    <brk id="52" max="1638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3</vt:i4>
      </vt:variant>
    </vt:vector>
  </HeadingPairs>
  <TitlesOfParts>
    <vt:vector size="11" baseType="lpstr">
      <vt:lpstr>U9 Zat 29 April</vt:lpstr>
      <vt:lpstr>U10 Zat 29 April</vt:lpstr>
      <vt:lpstr>U11 Zat 29 April</vt:lpstr>
      <vt:lpstr>U8 Zon 30 april</vt:lpstr>
      <vt:lpstr>U7 Zon 30 april</vt:lpstr>
      <vt:lpstr>Reeksen Zat &amp; Zon </vt:lpstr>
      <vt:lpstr>Tijd &amp; Velden Zat 29-04-2017</vt:lpstr>
      <vt:lpstr>Tijd &amp; Velden Zon 30-04-2017</vt:lpstr>
      <vt:lpstr>'Reeksen Zat &amp; Zon '!Afdrukbereik</vt:lpstr>
      <vt:lpstr>'Tijd &amp; Velden Zat 29-04-2017'!Afdrukbereik</vt:lpstr>
      <vt:lpstr>'Tijd &amp; Velden Zon 30-04-2017'!Afdrukbereik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Madonna</dc:creator>
  <cp:lastModifiedBy>Ritchie</cp:lastModifiedBy>
  <cp:lastPrinted>2016-03-24T18:00:16Z</cp:lastPrinted>
  <dcterms:created xsi:type="dcterms:W3CDTF">2016-01-14T21:38:26Z</dcterms:created>
  <dcterms:modified xsi:type="dcterms:W3CDTF">2017-04-23T06:25:43Z</dcterms:modified>
</cp:coreProperties>
</file>